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E7D58CF4-1274-4868-B22E-2E2FAD124C4B}" xr6:coauthVersionLast="47" xr6:coauthVersionMax="47" xr10:uidLastSave="{00000000-0000-0000-0000-000000000000}"/>
  <bookViews>
    <workbookView xWindow="810" yWindow="-120" windowWidth="28110" windowHeight="16440" tabRatio="649" xr2:uid="{DDB5A5A3-FCFD-4EBD-90B0-90F6B3BFB699}"/>
    <workbookView xWindow="28680" yWindow="-120" windowWidth="28110" windowHeight="16440" xr2:uid="{33425ACE-F55C-4F12-99C8-C0A12683F784}"/>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Experiment!$A$5:$ON$110</definedName>
    <definedName name="_xlnm._FilterDatabase" localSheetId="6" hidden="1">RunReport!$A$2:$M$104</definedName>
    <definedName name="_xlnm._FilterDatabase" localSheetId="7" hidden="1">'SA variables'!$A$4:$O$838</definedName>
    <definedName name="cStep">Experiment!$H$53:$AW$53</definedName>
    <definedName name="d.Region">DataMaster!$C$29</definedName>
    <definedName name="d.RegionName">DataMaster!$D$29</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Experiment!$A$5:$ON$110</definedName>
    <definedName name="ExptNo">Experiment!$C$5</definedName>
    <definedName name="i.AdultDrys" localSheetId="3">DataAutumn!$O$109:$R$109</definedName>
    <definedName name="i.AdultDrys" localSheetId="5">DataSpring!$O$109:$R$109</definedName>
    <definedName name="i.AdultDrys" localSheetId="4">DataWinter!$O$109:$R$109</definedName>
    <definedName name="i.Age_days">DataMaster!$H$151:$H$156</definedName>
    <definedName name="i.AgeJ">DataMaster!$C$151:$C$156</definedName>
    <definedName name="i.all_rot_yield">DataMaster!$K$14:$K$16</definedName>
    <definedName name="i.BMToffset_r1">DataMaster!$F$68</definedName>
    <definedName name="i.BMToffset_r2">DataMaster!$G$68</definedName>
    <definedName name="i.casual_ub">DataMaster!$H$14:$H$16</definedName>
    <definedName name="i.conservation">DataMaster!$C$163:$E$165</definedName>
    <definedName name="i.cropgraze_inc">DataMaster!$J$14:$J$16</definedName>
    <definedName name="i.DOY">DataMaster!$C$125:$C$127</definedName>
    <definedName name="i.dryman">DataMaster!$C$91:$V$106</definedName>
    <definedName name="i.end_joining">DataMaster!$C$36:$T$36</definedName>
    <definedName name="i.FlkStrctr">DataMaster!$C$142:$T$146</definedName>
    <definedName name="i.FS_Strategy">DataMaster!$C$251:$BK$258</definedName>
    <definedName name="i.FS_StrategyIndices" localSheetId="3">DataAutumn!$C$240:$BK$249</definedName>
    <definedName name="i.FS_StrategyIndices" localSheetId="5">DataSpring!$C$240:$BK$249</definedName>
    <definedName name="i.FS_StrategyIndices" localSheetId="4">DataWinter!$C$240:$BK$249</definedName>
    <definedName name="i.GenotypeDesc">DataMaster!$U$142:$U$146</definedName>
    <definedName name="i.GlobalMax">Experiment!#REF!</definedName>
    <definedName name="i.GrainPrices">DataMaster!$L$115:$L$118</definedName>
    <definedName name="i.GrainPrices_k">DataMaster!$M$115:$M$118</definedName>
    <definedName name="i.interest_rate">DataMaster!$F$14:$F$16</definedName>
    <definedName name="i.LMU_Area">DataMaster!$C$185:$DR$188</definedName>
    <definedName name="i.LMU_Slice">DataMaster!$C$184:$DR$184</definedName>
    <definedName name="i.LTWFeedIndices_BBB" localSheetId="3">DataAutumn!$P$383:$CN$383</definedName>
    <definedName name="i.LTWFeedIndices_BBB" localSheetId="5">DataSpring!$P$383:$CN$383</definedName>
    <definedName name="i.LTWFeedIndices_BBB" localSheetId="4">DataWinter!$P$383:$CN$383</definedName>
    <definedName name="i.LTWFeedIndices_BMT" localSheetId="3">DataAutumn!$P$385:$CN$385</definedName>
    <definedName name="i.LTWFeedIndices_BMT" localSheetId="5">DataSpring!$P$385:$CN$385</definedName>
    <definedName name="i.LTWFeedIndices_BMT" localSheetId="4">DataWinter!$P$385:$CN$385</definedName>
    <definedName name="i.LTWFeedLevels">DataMaster!$P$387:$AA$738</definedName>
    <definedName name="i.mach_option">DataMaster!$E$14:$E$16</definedName>
    <definedName name="i.MaxRR">DataMaster!$C$850:$M$860</definedName>
    <definedName name="i.MeatPrices">DataMaster!$I$115:$J$118</definedName>
    <definedName name="i.minroe">DataMaster!$C$14:$C$17</definedName>
    <definedName name="i.MLP_PvP">DataMaster!$E$865:$S$884</definedName>
    <definedName name="i.model_structure">DataMaster!$C$7:$P$10</definedName>
    <definedName name="i.ModelStructure">DataMaster!$B$7:$B$10</definedName>
    <definedName name="i.mortalityx">DataMaster!$C$745:$D$752</definedName>
    <definedName name="i.opp_cost_capital">DataMaster!$G$14:$G$16</definedName>
    <definedName name="i.OptLTWAdj" localSheetId="3">DataAutumn!$C$319:$R$372</definedName>
    <definedName name="i.OptLTWAdj" localSheetId="5">DataSpring!$C$319:$R$372</definedName>
    <definedName name="i.OptLTWAdj" localSheetId="4">DataWinter!$C$319:$R$372</definedName>
    <definedName name="i.OptLWCJadj" localSheetId="3">DataAutumn!$S$265:$BN$312</definedName>
    <definedName name="i.OptLWCJadj" localSheetId="5">DataSpring!$S$265:$BN$312</definedName>
    <definedName name="i.OptLWCJadj" localSheetId="4">DataWinter!$S$265:$BN$312</definedName>
    <definedName name="i.overdraw">DataMaster!$D$14:$D$17</definedName>
    <definedName name="i.pasture_prod">DataMaster!$L$14:$L$16</definedName>
    <definedName name="i.PdkAlloc">DataMaster!$C$85</definedName>
    <definedName name="i.Periods">DataMaster!$B$34:$T$66</definedName>
    <definedName name="i.PGRscalar">DataMaster!$M$82:$BJ$82</definedName>
    <definedName name="i.PJFeedIndices" localSheetId="3">DataAutumn!$P$390:$CN$390</definedName>
    <definedName name="i.PJFeedIndices" localSheetId="5">DataSpring!$P$390:$CN$390</definedName>
    <definedName name="i.PJFeedIndices" localSheetId="4">DataWinter!$P$390:$CN$390</definedName>
    <definedName name="i.ProdnCal_Mat">DataMaster!$M$76:$BK$78</definedName>
    <definedName name="i.ProdnCal_Mer">DataMaster!$M$73:$BK$75</definedName>
    <definedName name="i.Region_Desc">DataMaster!$W$3:$AA$3</definedName>
    <definedName name="i.REVsSA">DataMaster!$C$837:$T$846</definedName>
    <definedName name="i.risk_aversion">DataMaster!$B$22:$G$26</definedName>
    <definedName name="i.RR_scenario">DataMaster!$C$132:$G$136</definedName>
    <definedName name="i.seedharv_casual_ub">DataMaster!$I$14:$I$16</definedName>
    <definedName name="i.slices_ffcfw">DataMaster!$U$34:$AL$66</definedName>
    <definedName name="i.std_prices">DataMaster!$C$115:$F$115</definedName>
    <definedName name="i.StdELMan">DataMaster!$C$757:$N$816</definedName>
    <definedName name="i.TOL">DataMaster!$D$125:$D$127</definedName>
    <definedName name="i.TOL_Desc">DataMaster!$W$4:$Y$4</definedName>
    <definedName name="i.TOL_indices">DataMaster!$E$125:$H$127</definedName>
    <definedName name="i.TOLoffset_r1">DataMaster!$C$68</definedName>
    <definedName name="i.TOLoffset_r2">DataMaster!$D$68</definedName>
    <definedName name="i.Triplet_MeatPercentile">DataMaster!$C$829</definedName>
    <definedName name="i.Triplet_MeatPickle">DataMaster!$D$821:$D$827</definedName>
    <definedName name="i.Triplet_MeatScalar">DataMaster!$C$821:$C$827</definedName>
    <definedName name="i.Triplet_Mortalitye">DataMaster!$J$821:$L$824</definedName>
    <definedName name="i.Triplet_Mortalityx">DataMaster!$G$821:$I$824</definedName>
    <definedName name="i.Triplet_pi_yatf">DataMaster!$M$821:$M$823</definedName>
    <definedName name="i.Triplet_RR">DataMaster!$F$821:$F$824</definedName>
    <definedName name="i.TripletPropn">DataMaster!$O$821:$O$822</definedName>
    <definedName name="i.Triplets_mortality">DataMaster!$N$821:$N$825</definedName>
    <definedName name="i.UserPeriod0">DataMaster!$C$171:$E$176</definedName>
    <definedName name="i.WoolPrices">DataMaster!$H$115:$H$118</definedName>
    <definedName name="IsSequential">Experiment!$H$54:$AV$54</definedName>
    <definedName name="LMU_Data">DataMaster!$C$191:$AU$230</definedName>
    <definedName name="nLevels">Experiment!$H$52:$AW$52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M70" i="1" l="1"/>
  <c r="EM69" i="1"/>
  <c r="EM68" i="1"/>
  <c r="EM67" i="1"/>
  <c r="EM66" i="1"/>
  <c r="EM65" i="1"/>
  <c r="EM64" i="1"/>
  <c r="EM63" i="1"/>
  <c r="EM62" i="1"/>
  <c r="EM61" i="1"/>
  <c r="EM60" i="1"/>
  <c r="EM59" i="1"/>
  <c r="EM102" i="1"/>
  <c r="EM101" i="1"/>
  <c r="EM100" i="1"/>
  <c r="EM99" i="1"/>
  <c r="EM98" i="1"/>
  <c r="EM97" i="1"/>
  <c r="EM96" i="1"/>
  <c r="EM95" i="1"/>
  <c r="EM94" i="1"/>
  <c r="EM93" i="1"/>
  <c r="AG102" i="1" a="1"/>
  <c r="AG102" i="1" s="1"/>
  <c r="AF102" i="1" a="1"/>
  <c r="AF102" i="1" s="1"/>
  <c r="AC102" i="1" a="1"/>
  <c r="AC102" i="1" s="1"/>
  <c r="AA102" i="1" a="1"/>
  <c r="AA102" i="1" s="1"/>
  <c r="Z102" i="1" a="1"/>
  <c r="Z102" i="1" s="1"/>
  <c r="Y102" i="1" a="1"/>
  <c r="Y102" i="1" s="1"/>
  <c r="X102" i="1" a="1"/>
  <c r="X102" i="1" s="1"/>
  <c r="W102" i="1" a="1"/>
  <c r="W102" i="1" s="1"/>
  <c r="U102" i="1" a="1"/>
  <c r="U102" i="1" s="1"/>
  <c r="T102" i="1" a="1"/>
  <c r="T102" i="1" s="1"/>
  <c r="S102" i="1" a="1"/>
  <c r="S102" i="1" s="1"/>
  <c r="R102" i="1" a="1"/>
  <c r="R102" i="1" s="1"/>
  <c r="AG101" i="1" a="1"/>
  <c r="AG101" i="1" s="1"/>
  <c r="AF101" i="1" a="1"/>
  <c r="AF101" i="1" s="1"/>
  <c r="AC101" i="1" a="1"/>
  <c r="AC101" i="1" s="1"/>
  <c r="AA101" i="1" a="1"/>
  <c r="AA101" i="1" s="1"/>
  <c r="Z101" i="1" a="1"/>
  <c r="Z101" i="1" s="1"/>
  <c r="Y101" i="1" a="1"/>
  <c r="Y101" i="1" s="1"/>
  <c r="X101" i="1" a="1"/>
  <c r="X101" i="1" s="1"/>
  <c r="W101" i="1" a="1"/>
  <c r="W101" i="1" s="1"/>
  <c r="U101" i="1"/>
  <c r="U101" i="1" a="1"/>
  <c r="T101" i="1" a="1"/>
  <c r="T101" i="1" s="1"/>
  <c r="S101" i="1" a="1"/>
  <c r="S101" i="1" s="1"/>
  <c r="R101" i="1" a="1"/>
  <c r="R101" i="1" s="1"/>
  <c r="AG100" i="1"/>
  <c r="AG100" i="1" a="1"/>
  <c r="AF100" i="1" a="1"/>
  <c r="AF100" i="1" s="1"/>
  <c r="AC100" i="1" a="1"/>
  <c r="AC100" i="1" s="1"/>
  <c r="AA100" i="1" a="1"/>
  <c r="AA100" i="1" s="1"/>
  <c r="Z100" i="1" a="1"/>
  <c r="Z100" i="1" s="1"/>
  <c r="Y100" i="1" a="1"/>
  <c r="Y100" i="1" s="1"/>
  <c r="X100" i="1" a="1"/>
  <c r="X100" i="1" s="1"/>
  <c r="W100" i="1" a="1"/>
  <c r="W100" i="1" s="1"/>
  <c r="U100" i="1" a="1"/>
  <c r="U100" i="1" s="1"/>
  <c r="T100" i="1" a="1"/>
  <c r="T100" i="1" s="1"/>
  <c r="S100" i="1" a="1"/>
  <c r="S100" i="1" s="1"/>
  <c r="R100" i="1" a="1"/>
  <c r="R100" i="1" s="1"/>
  <c r="AG99" i="1" a="1"/>
  <c r="AG99" i="1" s="1"/>
  <c r="AF99" i="1"/>
  <c r="AF99" i="1" a="1"/>
  <c r="AC99" i="1" a="1"/>
  <c r="AC99" i="1" s="1"/>
  <c r="AA99" i="1" a="1"/>
  <c r="AA99" i="1" s="1"/>
  <c r="Z99" i="1" a="1"/>
  <c r="Z99" i="1" s="1"/>
  <c r="Y99" i="1" a="1"/>
  <c r="Y99" i="1" s="1"/>
  <c r="X99" i="1" a="1"/>
  <c r="X99" i="1" s="1"/>
  <c r="W99" i="1" a="1"/>
  <c r="W99" i="1" s="1"/>
  <c r="U99" i="1" a="1"/>
  <c r="U99" i="1" s="1"/>
  <c r="T99" i="1" a="1"/>
  <c r="T99" i="1" s="1"/>
  <c r="S99" i="1" a="1"/>
  <c r="S99" i="1" s="1"/>
  <c r="R99" i="1" a="1"/>
  <c r="R99" i="1" s="1"/>
  <c r="AC98" i="1" a="1"/>
  <c r="AC98" i="1" s="1"/>
  <c r="AA98" i="1" a="1"/>
  <c r="AA98" i="1" s="1"/>
  <c r="Z98" i="1" a="1"/>
  <c r="Z98" i="1" s="1"/>
  <c r="Y98" i="1" a="1"/>
  <c r="Y98" i="1" s="1"/>
  <c r="X98" i="1" a="1"/>
  <c r="X98" i="1" s="1"/>
  <c r="W98" i="1" a="1"/>
  <c r="W98" i="1" s="1"/>
  <c r="U98" i="1" a="1"/>
  <c r="U98" i="1" s="1"/>
  <c r="T98" i="1" a="1"/>
  <c r="T98" i="1" s="1"/>
  <c r="S98" i="1" a="1"/>
  <c r="S98" i="1" s="1"/>
  <c r="R98" i="1" a="1"/>
  <c r="R98" i="1" s="1"/>
  <c r="AC97" i="1" a="1"/>
  <c r="AC97" i="1" s="1"/>
  <c r="AA97" i="1" a="1"/>
  <c r="AA97" i="1" s="1"/>
  <c r="Z97" i="1" a="1"/>
  <c r="Z97" i="1" s="1"/>
  <c r="Y97" i="1" a="1"/>
  <c r="Y97" i="1" s="1"/>
  <c r="X97" i="1" a="1"/>
  <c r="X97" i="1" s="1"/>
  <c r="W97" i="1" a="1"/>
  <c r="W97" i="1" s="1"/>
  <c r="U97" i="1" a="1"/>
  <c r="U97" i="1" s="1"/>
  <c r="T97" i="1" a="1"/>
  <c r="T97" i="1" s="1"/>
  <c r="S97" i="1" a="1"/>
  <c r="S97" i="1" s="1"/>
  <c r="R97" i="1" a="1"/>
  <c r="R97" i="1" s="1"/>
  <c r="AC96" i="1" a="1"/>
  <c r="AC96" i="1" s="1"/>
  <c r="AA96" i="1" a="1"/>
  <c r="AA96" i="1" s="1"/>
  <c r="Z96" i="1" a="1"/>
  <c r="Z96" i="1" s="1"/>
  <c r="Y96" i="1" a="1"/>
  <c r="Y96" i="1" s="1"/>
  <c r="X96" i="1" a="1"/>
  <c r="X96" i="1" s="1"/>
  <c r="W96" i="1" a="1"/>
  <c r="W96" i="1" s="1"/>
  <c r="U96" i="1" a="1"/>
  <c r="U96" i="1" s="1"/>
  <c r="T96" i="1" a="1"/>
  <c r="T96" i="1" s="1"/>
  <c r="S96" i="1" a="1"/>
  <c r="S96" i="1" s="1"/>
  <c r="R96" i="1" a="1"/>
  <c r="R96" i="1" s="1"/>
  <c r="AC95" i="1" a="1"/>
  <c r="AC95" i="1" s="1"/>
  <c r="AA95" i="1" a="1"/>
  <c r="AA95" i="1" s="1"/>
  <c r="Z95" i="1" a="1"/>
  <c r="Z95" i="1" s="1"/>
  <c r="Y95" i="1" a="1"/>
  <c r="Y95" i="1" s="1"/>
  <c r="X95" i="1"/>
  <c r="X95" i="1" a="1"/>
  <c r="W95" i="1" a="1"/>
  <c r="W95" i="1" s="1"/>
  <c r="U95" i="1" a="1"/>
  <c r="U95" i="1" s="1"/>
  <c r="T95" i="1" a="1"/>
  <c r="T95" i="1" s="1"/>
  <c r="S95" i="1" a="1"/>
  <c r="S95" i="1" s="1"/>
  <c r="R95" i="1" a="1"/>
  <c r="R95" i="1" s="1"/>
  <c r="AC94" i="1" a="1"/>
  <c r="AC94" i="1" s="1"/>
  <c r="AA94" i="1" a="1"/>
  <c r="AA94" i="1" s="1"/>
  <c r="Z94" i="1" a="1"/>
  <c r="Z94" i="1" s="1"/>
  <c r="Y94" i="1" a="1"/>
  <c r="Y94" i="1" s="1"/>
  <c r="X94" i="1" a="1"/>
  <c r="X94" i="1" s="1"/>
  <c r="W94" i="1" a="1"/>
  <c r="W94" i="1" s="1"/>
  <c r="U94" i="1" a="1"/>
  <c r="U94" i="1" s="1"/>
  <c r="T94" i="1" a="1"/>
  <c r="T94" i="1" s="1"/>
  <c r="S94" i="1" a="1"/>
  <c r="S94" i="1" s="1"/>
  <c r="R94" i="1" a="1"/>
  <c r="R94" i="1" s="1"/>
  <c r="AG93" i="1" a="1"/>
  <c r="AG93" i="1" s="1"/>
  <c r="AF93" i="1" a="1"/>
  <c r="AF93" i="1" s="1"/>
  <c r="AE93" i="1" a="1"/>
  <c r="AE93" i="1" s="1"/>
  <c r="AE102" i="1" s="1" a="1"/>
  <c r="AE102" i="1" s="1"/>
  <c r="AD93" i="1" a="1"/>
  <c r="AD93" i="1" s="1"/>
  <c r="AD102" i="1" s="1" a="1"/>
  <c r="AD102" i="1" s="1"/>
  <c r="V93" i="1" a="1"/>
  <c r="V93" i="1" s="1"/>
  <c r="V102" i="1" s="1" a="1"/>
  <c r="V102" i="1" s="1"/>
  <c r="N102" i="1" a="1"/>
  <c r="N102" i="1" s="1"/>
  <c r="N101" i="1" a="1"/>
  <c r="N101" i="1" s="1"/>
  <c r="N100" i="1" a="1"/>
  <c r="N100" i="1" s="1"/>
  <c r="N99" i="1" a="1"/>
  <c r="N99" i="1" s="1"/>
  <c r="N98" i="1" a="1"/>
  <c r="N98" i="1" s="1"/>
  <c r="N97" i="1" a="1"/>
  <c r="N97" i="1" s="1"/>
  <c r="N96" i="1" a="1"/>
  <c r="N96" i="1" s="1"/>
  <c r="N95" i="1" a="1"/>
  <c r="N95" i="1" s="1"/>
  <c r="N94" i="1" a="1"/>
  <c r="N94" i="1" s="1"/>
  <c r="M102" i="1"/>
  <c r="M102" i="1" a="1"/>
  <c r="M101" i="1" a="1"/>
  <c r="M101" i="1" s="1"/>
  <c r="M100" i="1"/>
  <c r="M100" i="1" a="1"/>
  <c r="M99" i="1" a="1"/>
  <c r="M99" i="1" s="1"/>
  <c r="M98" i="1" a="1"/>
  <c r="M98" i="1" s="1"/>
  <c r="M97" i="1" a="1"/>
  <c r="M97" i="1" s="1"/>
  <c r="M96" i="1" a="1"/>
  <c r="M96" i="1" s="1"/>
  <c r="M95" i="1" a="1"/>
  <c r="M95" i="1" s="1"/>
  <c r="M94" i="1" a="1"/>
  <c r="M94" i="1" s="1"/>
  <c r="V99" i="1" l="1" a="1"/>
  <c r="V99" i="1" s="1"/>
  <c r="V101" i="1" a="1"/>
  <c r="V101" i="1" s="1"/>
  <c r="AD99" i="1" a="1"/>
  <c r="AD99" i="1" s="1"/>
  <c r="AE99" i="1" a="1"/>
  <c r="AE99" i="1" s="1"/>
  <c r="AE101" i="1" a="1"/>
  <c r="AE101" i="1" s="1"/>
  <c r="V100" i="1" a="1"/>
  <c r="V100" i="1" s="1"/>
  <c r="AD101" i="1" a="1"/>
  <c r="AD101" i="1" s="1"/>
  <c r="AD100" i="1" a="1"/>
  <c r="AD100" i="1" s="1"/>
  <c r="AE100" i="1" a="1"/>
  <c r="AE100" i="1" s="1"/>
  <c r="AG98" i="1" a="1"/>
  <c r="AG98" i="1" s="1"/>
  <c r="AG96" i="1" a="1"/>
  <c r="AG96" i="1" s="1"/>
  <c r="AG97" i="1" a="1"/>
  <c r="AG97" i="1" s="1"/>
  <c r="AG94" i="1" a="1"/>
  <c r="AG94" i="1" s="1"/>
  <c r="AG95" i="1" a="1"/>
  <c r="AG95" i="1" s="1"/>
  <c r="AD95" i="1" a="1"/>
  <c r="AD95" i="1" s="1"/>
  <c r="AD96" i="1" a="1"/>
  <c r="AD96" i="1" s="1"/>
  <c r="AD97" i="1" a="1"/>
  <c r="AD97" i="1" s="1"/>
  <c r="AD94" i="1" a="1"/>
  <c r="AD94" i="1" s="1"/>
  <c r="AD98" i="1" a="1"/>
  <c r="AD98" i="1" s="1"/>
  <c r="AF97" i="1" a="1"/>
  <c r="AF97" i="1" s="1"/>
  <c r="AF94" i="1" a="1"/>
  <c r="AF94" i="1" s="1"/>
  <c r="AF98" i="1" a="1"/>
  <c r="AF98" i="1" s="1"/>
  <c r="AF96" i="1" a="1"/>
  <c r="AF96" i="1" s="1"/>
  <c r="AF95" i="1" a="1"/>
  <c r="AF95" i="1" s="1"/>
  <c r="V96" i="1" a="1"/>
  <c r="V96" i="1" s="1"/>
  <c r="V98" i="1" a="1"/>
  <c r="V98" i="1" s="1"/>
  <c r="V97" i="1" a="1"/>
  <c r="V97" i="1" s="1"/>
  <c r="V95" i="1" a="1"/>
  <c r="V95" i="1" s="1"/>
  <c r="V94" i="1" a="1"/>
  <c r="V94" i="1" s="1"/>
  <c r="AE94" i="1" a="1"/>
  <c r="AE94" i="1" s="1"/>
  <c r="AE96" i="1" a="1"/>
  <c r="AE96" i="1" s="1"/>
  <c r="AE97" i="1" a="1"/>
  <c r="AE97" i="1" s="1"/>
  <c r="AE98" i="1" a="1"/>
  <c r="AE98" i="1" s="1"/>
  <c r="AE95" i="1" a="1"/>
  <c r="AE95" i="1" s="1"/>
  <c r="C70" i="1" l="1"/>
  <c r="C69" i="1"/>
  <c r="C68" i="1"/>
  <c r="C67" i="1"/>
  <c r="C66" i="1"/>
  <c r="C65" i="1"/>
  <c r="C64" i="1"/>
  <c r="C63" i="1"/>
  <c r="C62" i="1"/>
  <c r="C61" i="1"/>
  <c r="C60" i="1"/>
  <c r="C84" i="1"/>
  <c r="C83" i="1"/>
  <c r="C82" i="1"/>
  <c r="C81" i="1"/>
  <c r="C80" i="1"/>
  <c r="C102" i="1"/>
  <c r="C101" i="1"/>
  <c r="C100" i="1"/>
  <c r="C99" i="1"/>
  <c r="C98" i="1"/>
  <c r="C97" i="1"/>
  <c r="C96" i="1"/>
  <c r="C95" i="1"/>
  <c r="C94" i="1"/>
  <c r="C93" i="1"/>
  <c r="C79" i="1"/>
  <c r="C59" i="1"/>
  <c r="G56" i="1" l="1"/>
  <c r="G57" i="1" s="1"/>
  <c r="KV84" i="1"/>
  <c r="KG84" i="1"/>
  <c r="G84" i="1"/>
  <c r="A84" i="1"/>
  <c r="KV83" i="1"/>
  <c r="KG83" i="1"/>
  <c r="G83" i="1"/>
  <c r="A83" i="1"/>
  <c r="KV82" i="1"/>
  <c r="KG82" i="1"/>
  <c r="G82" i="1"/>
  <c r="A82" i="1"/>
  <c r="KV81" i="1"/>
  <c r="KG81" i="1"/>
  <c r="G81" i="1"/>
  <c r="A81" i="1"/>
  <c r="EM79" i="1" l="1"/>
  <c r="S15" i="1"/>
  <c r="P15" i="1"/>
  <c r="O15" i="1"/>
  <c r="LE8" i="1"/>
  <c r="LD8" i="1"/>
  <c r="LC8" i="1"/>
  <c r="LB8" i="1"/>
  <c r="LA8" i="1"/>
  <c r="KZ8" i="1"/>
  <c r="KY8" i="1"/>
  <c r="KX8" i="1"/>
  <c r="KW8" i="1"/>
  <c r="B816" i="8"/>
  <c r="B815" i="8"/>
  <c r="B814" i="8"/>
  <c r="B813" i="8"/>
  <c r="B812" i="8"/>
  <c r="B811" i="8"/>
  <c r="B810" i="8"/>
  <c r="B809" i="8"/>
  <c r="B808" i="8"/>
  <c r="B807" i="8"/>
  <c r="B806" i="8"/>
  <c r="B805" i="8"/>
  <c r="B816" i="7"/>
  <c r="B815" i="7"/>
  <c r="B814" i="7"/>
  <c r="B813" i="7"/>
  <c r="B812" i="7"/>
  <c r="B811" i="7"/>
  <c r="B810" i="7"/>
  <c r="B809" i="7"/>
  <c r="B808" i="7"/>
  <c r="B807" i="7"/>
  <c r="B806" i="7"/>
  <c r="B805" i="7"/>
  <c r="B816" i="6"/>
  <c r="B815" i="6"/>
  <c r="B814" i="6"/>
  <c r="B813" i="6"/>
  <c r="B812" i="6"/>
  <c r="B811" i="6"/>
  <c r="B810" i="6"/>
  <c r="B809" i="6"/>
  <c r="B808" i="6"/>
  <c r="B807" i="6"/>
  <c r="B806" i="6"/>
  <c r="B805" i="6"/>
  <c r="N816" i="4"/>
  <c r="H816" i="4"/>
  <c r="B816" i="4"/>
  <c r="N815" i="4"/>
  <c r="I815" i="4"/>
  <c r="H815" i="4"/>
  <c r="B815" i="4"/>
  <c r="N814" i="4"/>
  <c r="H814" i="4"/>
  <c r="B814" i="4"/>
  <c r="N813" i="4"/>
  <c r="H813" i="4"/>
  <c r="B813" i="4"/>
  <c r="N812" i="4"/>
  <c r="H812" i="4"/>
  <c r="B812" i="4"/>
  <c r="N811" i="4"/>
  <c r="H811" i="4"/>
  <c r="B811" i="4"/>
  <c r="N810" i="4"/>
  <c r="H810" i="4"/>
  <c r="B810" i="4"/>
  <c r="N809" i="4"/>
  <c r="H809" i="4"/>
  <c r="B809" i="4"/>
  <c r="N808" i="4"/>
  <c r="H808" i="4"/>
  <c r="B808" i="4"/>
  <c r="N807" i="4"/>
  <c r="H807" i="4"/>
  <c r="B807" i="4"/>
  <c r="N806" i="4"/>
  <c r="H806" i="4"/>
  <c r="B806" i="4"/>
  <c r="N805" i="4"/>
  <c r="H805" i="4"/>
  <c r="B805" i="4"/>
  <c r="AX85" i="1"/>
  <c r="A85" i="1"/>
  <c r="KV80" i="1"/>
  <c r="KG80" i="1"/>
  <c r="H80" i="1"/>
  <c r="G80" i="1"/>
  <c r="A80" i="1"/>
  <c r="KV79" i="1"/>
  <c r="KG79" i="1"/>
  <c r="G79" i="1"/>
  <c r="A79" i="1"/>
  <c r="AX78" i="1"/>
  <c r="A78" i="1"/>
  <c r="A77" i="1"/>
  <c r="G76" i="1"/>
  <c r="G77" i="1" s="1"/>
  <c r="A76" i="1"/>
  <c r="A75" i="1"/>
  <c r="A74" i="1"/>
  <c r="AU73" i="1"/>
  <c r="N73" i="1" s="1"/>
  <c r="A73" i="1"/>
  <c r="A72" i="1"/>
  <c r="A100" i="5"/>
  <c r="H81" i="1" l="1"/>
  <c r="N80" i="1"/>
  <c r="K80" i="1"/>
  <c r="N79" i="1"/>
  <c r="Q79" i="1" s="1"/>
  <c r="K73" i="1"/>
  <c r="K79" i="1" s="1"/>
  <c r="B80" i="1"/>
  <c r="B82" i="1"/>
  <c r="B83" i="1"/>
  <c r="B84" i="1"/>
  <c r="B81" i="1"/>
  <c r="U80" i="1" a="1"/>
  <c r="U80" i="1" s="1"/>
  <c r="R80" i="1" a="1"/>
  <c r="R80" i="1" s="1"/>
  <c r="AC80" i="1" a="1"/>
  <c r="AC80" i="1" s="1"/>
  <c r="Z80" i="1" a="1"/>
  <c r="Z80" i="1" s="1"/>
  <c r="Y80" i="1" a="1"/>
  <c r="Y80" i="1" s="1"/>
  <c r="X80" i="1" a="1"/>
  <c r="X80" i="1" s="1"/>
  <c r="T80" i="1" a="1"/>
  <c r="T80" i="1" s="1"/>
  <c r="S80" i="1" a="1"/>
  <c r="S80" i="1" s="1"/>
  <c r="M80" i="1" a="1"/>
  <c r="M80" i="1" s="1"/>
  <c r="AA80" i="1" a="1"/>
  <c r="AA80" i="1" s="1"/>
  <c r="R884" i="4"/>
  <c r="R883" i="4"/>
  <c r="R882" i="4"/>
  <c r="R881" i="4"/>
  <c r="H82" i="1" l="1"/>
  <c r="N81" i="1"/>
  <c r="K81" i="1"/>
  <c r="CY82" i="1" a="1"/>
  <c r="CY82" i="1" s="1"/>
  <c r="AA82" i="1" a="1"/>
  <c r="AA82" i="1" s="1"/>
  <c r="CX82" i="1" a="1"/>
  <c r="CX82" i="1" s="1"/>
  <c r="BZ82" i="1" a="1"/>
  <c r="BZ82" i="1" s="1"/>
  <c r="Z82" i="1" a="1"/>
  <c r="Z82" i="1" s="1"/>
  <c r="BY82" i="1" a="1"/>
  <c r="BY82" i="1" s="1"/>
  <c r="Y82" i="1" a="1"/>
  <c r="Y82" i="1" s="1"/>
  <c r="ET82" i="1" s="1"/>
  <c r="T82" i="1" a="1"/>
  <c r="T82" i="1" s="1"/>
  <c r="X82" i="1" a="1"/>
  <c r="X82" i="1" s="1"/>
  <c r="EW82" i="1" s="1"/>
  <c r="W82" i="1" a="1"/>
  <c r="W82" i="1" s="1"/>
  <c r="MP82" i="1" s="1"/>
  <c r="U82" i="1" a="1"/>
  <c r="U82" i="1" s="1"/>
  <c r="M82" i="1" a="1"/>
  <c r="M82" i="1" s="1"/>
  <c r="L82" i="1" a="1"/>
  <c r="L82" i="1" s="1"/>
  <c r="IE82" i="1" a="1"/>
  <c r="IE82" i="1" s="1"/>
  <c r="IF82" i="1" a="1"/>
  <c r="IF82" i="1" s="1"/>
  <c r="DD82" i="1" a="1"/>
  <c r="DD82" i="1" s="1"/>
  <c r="DC82" i="1" a="1"/>
  <c r="DC82" i="1" s="1"/>
  <c r="AC82" i="1" a="1"/>
  <c r="AC82" i="1" s="1"/>
  <c r="S82" i="1" a="1"/>
  <c r="S82" i="1" s="1"/>
  <c r="R82" i="1" a="1"/>
  <c r="R82" i="1" s="1"/>
  <c r="W81" i="1" a="1"/>
  <c r="W81" i="1" s="1"/>
  <c r="MP81" i="1" s="1"/>
  <c r="S81" i="1" a="1"/>
  <c r="S81" i="1" s="1"/>
  <c r="U81" i="1" a="1"/>
  <c r="U81" i="1" s="1"/>
  <c r="T81" i="1" a="1"/>
  <c r="T81" i="1" s="1"/>
  <c r="R81" i="1" a="1"/>
  <c r="R81" i="1" s="1"/>
  <c r="DC81" i="1" a="1"/>
  <c r="DC81" i="1" s="1"/>
  <c r="BZ81" i="1" a="1"/>
  <c r="BZ81" i="1" s="1"/>
  <c r="X81" i="1" a="1"/>
  <c r="X81" i="1" s="1"/>
  <c r="EW81" i="1" s="1"/>
  <c r="L81" i="1" a="1"/>
  <c r="L81" i="1" s="1"/>
  <c r="BY81" i="1" a="1"/>
  <c r="BY81" i="1" s="1"/>
  <c r="M81" i="1" a="1"/>
  <c r="M81" i="1" s="1"/>
  <c r="CY81" i="1" a="1"/>
  <c r="CY81" i="1" s="1"/>
  <c r="AC81" i="1" a="1"/>
  <c r="AC81" i="1" s="1"/>
  <c r="AA81" i="1" a="1"/>
  <c r="AA81" i="1" s="1"/>
  <c r="Z81" i="1" a="1"/>
  <c r="Z81" i="1" s="1"/>
  <c r="Y81" i="1" a="1"/>
  <c r="Y81" i="1" s="1"/>
  <c r="ET81" i="1" s="1"/>
  <c r="CX81" i="1" a="1"/>
  <c r="CX81" i="1" s="1"/>
  <c r="IF81" i="1" a="1"/>
  <c r="IF81" i="1" s="1"/>
  <c r="IE81" i="1" a="1"/>
  <c r="IE81" i="1" s="1"/>
  <c r="DD81" i="1" a="1"/>
  <c r="DD81" i="1" s="1"/>
  <c r="S84" i="1" a="1"/>
  <c r="S84" i="1" s="1"/>
  <c r="R84" i="1" a="1"/>
  <c r="R84" i="1" s="1"/>
  <c r="IF84" i="1" a="1"/>
  <c r="IF84" i="1" s="1"/>
  <c r="DD84" i="1" a="1"/>
  <c r="DD84" i="1" s="1"/>
  <c r="IE84" i="1" a="1"/>
  <c r="IE84" i="1" s="1"/>
  <c r="DC84" i="1" a="1"/>
  <c r="DC84" i="1" s="1"/>
  <c r="M84" i="1" a="1"/>
  <c r="M84" i="1" s="1"/>
  <c r="L84" i="1" a="1"/>
  <c r="L84" i="1" s="1"/>
  <c r="AC84" i="1" a="1"/>
  <c r="AC84" i="1" s="1"/>
  <c r="CY84" i="1" a="1"/>
  <c r="CY84" i="1" s="1"/>
  <c r="AA84" i="1" a="1"/>
  <c r="AA84" i="1" s="1"/>
  <c r="CX84" i="1" a="1"/>
  <c r="CX84" i="1" s="1"/>
  <c r="BZ84" i="1" a="1"/>
  <c r="BZ84" i="1" s="1"/>
  <c r="Z84" i="1" a="1"/>
  <c r="Z84" i="1" s="1"/>
  <c r="BY84" i="1" a="1"/>
  <c r="BY84" i="1" s="1"/>
  <c r="Y84" i="1" a="1"/>
  <c r="Y84" i="1" s="1"/>
  <c r="ET84" i="1" s="1"/>
  <c r="X84" i="1" a="1"/>
  <c r="X84" i="1" s="1"/>
  <c r="EW84" i="1" s="1"/>
  <c r="W84" i="1" a="1"/>
  <c r="W84" i="1" s="1"/>
  <c r="MP84" i="1" s="1"/>
  <c r="U84" i="1" a="1"/>
  <c r="U84" i="1" s="1"/>
  <c r="T84" i="1" a="1"/>
  <c r="T84" i="1" s="1"/>
  <c r="IE83" i="1" a="1"/>
  <c r="IE83" i="1" s="1"/>
  <c r="DC83" i="1" a="1"/>
  <c r="DC83" i="1" s="1"/>
  <c r="M83" i="1" a="1"/>
  <c r="M83" i="1" s="1"/>
  <c r="L83" i="1" a="1"/>
  <c r="L83" i="1" s="1"/>
  <c r="X83" i="1" a="1"/>
  <c r="X83" i="1" s="1"/>
  <c r="EW83" i="1" s="1"/>
  <c r="AC83" i="1" a="1"/>
  <c r="AC83" i="1" s="1"/>
  <c r="CY83" i="1" a="1"/>
  <c r="CY83" i="1" s="1"/>
  <c r="AA83" i="1" a="1"/>
  <c r="AA83" i="1" s="1"/>
  <c r="CX83" i="1" a="1"/>
  <c r="CX83" i="1" s="1"/>
  <c r="BZ83" i="1" a="1"/>
  <c r="BZ83" i="1" s="1"/>
  <c r="Z83" i="1" a="1"/>
  <c r="Z83" i="1" s="1"/>
  <c r="BY83" i="1" a="1"/>
  <c r="BY83" i="1" s="1"/>
  <c r="Y83" i="1" a="1"/>
  <c r="Y83" i="1" s="1"/>
  <c r="ET83" i="1" s="1"/>
  <c r="W83" i="1" a="1"/>
  <c r="W83" i="1" s="1"/>
  <c r="MP83" i="1" s="1"/>
  <c r="U83" i="1" a="1"/>
  <c r="U83" i="1" s="1"/>
  <c r="T83" i="1" a="1"/>
  <c r="T83" i="1" s="1"/>
  <c r="R83" i="1" a="1"/>
  <c r="R83" i="1" s="1"/>
  <c r="S83" i="1" a="1"/>
  <c r="S83" i="1" s="1"/>
  <c r="DD83" i="1" a="1"/>
  <c r="DD83" i="1" s="1"/>
  <c r="IF83" i="1" a="1"/>
  <c r="IF83" i="1" s="1"/>
  <c r="EM80" i="1"/>
  <c r="N883" i="4"/>
  <c r="N882" i="4"/>
  <c r="N880" i="4"/>
  <c r="N879" i="4"/>
  <c r="H83" i="1" l="1"/>
  <c r="N82" i="1"/>
  <c r="K82" i="1"/>
  <c r="CK82" i="1" s="1"/>
  <c r="EB81" i="1"/>
  <c r="EB82" i="1"/>
  <c r="EB84" i="1"/>
  <c r="EF82" i="1"/>
  <c r="EG82" i="1"/>
  <c r="EM82" i="1"/>
  <c r="EL82" i="1"/>
  <c r="EK82" i="1"/>
  <c r="EH82" i="1"/>
  <c r="EJ82" i="1"/>
  <c r="EI82" i="1"/>
  <c r="EE82" i="1"/>
  <c r="ED82" i="1"/>
  <c r="EC82" i="1"/>
  <c r="EQ82" i="1"/>
  <c r="EP82" i="1"/>
  <c r="EO82" i="1"/>
  <c r="KD82" i="1"/>
  <c r="CV82" i="1"/>
  <c r="CU82" i="1"/>
  <c r="CR82" i="1"/>
  <c r="CO82" i="1"/>
  <c r="CF82" i="1"/>
  <c r="CL82" i="1"/>
  <c r="CE82" i="1"/>
  <c r="EV82" i="1"/>
  <c r="EU82" i="1"/>
  <c r="ES81" i="1"/>
  <c r="EN81" i="1" s="1"/>
  <c r="ER81" i="1"/>
  <c r="Q81" i="1"/>
  <c r="OI81" i="1" s="1"/>
  <c r="D81" i="1"/>
  <c r="FJ81" i="1"/>
  <c r="FI81" i="1"/>
  <c r="FG81" i="1"/>
  <c r="FF81" i="1"/>
  <c r="FC81" i="1"/>
  <c r="FH81" i="1"/>
  <c r="CZ81" i="1"/>
  <c r="FD81" i="1"/>
  <c r="FE81" i="1"/>
  <c r="EM81" i="1"/>
  <c r="EL81" i="1"/>
  <c r="EK81" i="1"/>
  <c r="EJ81" i="1"/>
  <c r="ED81" i="1"/>
  <c r="EG81" i="1"/>
  <c r="EC81" i="1"/>
  <c r="EF81" i="1"/>
  <c r="EH81" i="1"/>
  <c r="EE81" i="1"/>
  <c r="EI81" i="1"/>
  <c r="CR81" i="1"/>
  <c r="CO81" i="1"/>
  <c r="CL81" i="1"/>
  <c r="CK81" i="1"/>
  <c r="CV81" i="1"/>
  <c r="CU81" i="1"/>
  <c r="CF81" i="1"/>
  <c r="CE81" i="1"/>
  <c r="FJ83" i="1"/>
  <c r="FI83" i="1"/>
  <c r="FH83" i="1"/>
  <c r="FG83" i="1"/>
  <c r="FF83" i="1"/>
  <c r="FE83" i="1"/>
  <c r="FD83" i="1"/>
  <c r="FC83" i="1"/>
  <c r="D83" i="1"/>
  <c r="P84" i="1"/>
  <c r="O84" i="1"/>
  <c r="EA84" i="1"/>
  <c r="DZ84" i="1"/>
  <c r="DY84" i="1"/>
  <c r="DX84" i="1"/>
  <c r="DW84" i="1"/>
  <c r="DV84" i="1"/>
  <c r="DU84" i="1"/>
  <c r="DT84" i="1"/>
  <c r="DS84" i="1"/>
  <c r="DR84" i="1"/>
  <c r="DQ84" i="1"/>
  <c r="DP84" i="1"/>
  <c r="DO84" i="1"/>
  <c r="DN84" i="1"/>
  <c r="DM84" i="1"/>
  <c r="DL84" i="1"/>
  <c r="DK84" i="1"/>
  <c r="NQ84" i="1" s="1"/>
  <c r="EQ81" i="1"/>
  <c r="EP81" i="1"/>
  <c r="EO81" i="1"/>
  <c r="KD81" i="1"/>
  <c r="DT83" i="1"/>
  <c r="EA83" i="1"/>
  <c r="DZ83" i="1"/>
  <c r="DY83" i="1"/>
  <c r="DX83" i="1"/>
  <c r="DW83" i="1"/>
  <c r="DV83" i="1"/>
  <c r="DU83" i="1"/>
  <c r="DS83" i="1"/>
  <c r="DR83" i="1"/>
  <c r="DQ83" i="1"/>
  <c r="DP83" i="1"/>
  <c r="DO83" i="1"/>
  <c r="DN83" i="1"/>
  <c r="DM83" i="1"/>
  <c r="DL83" i="1"/>
  <c r="DK83" i="1"/>
  <c r="NQ83" i="1" s="1"/>
  <c r="P83" i="1"/>
  <c r="O83" i="1"/>
  <c r="EN84" i="1"/>
  <c r="EM84" i="1"/>
  <c r="EL84" i="1"/>
  <c r="EK84" i="1"/>
  <c r="EJ84" i="1"/>
  <c r="EI84" i="1"/>
  <c r="EH84" i="1"/>
  <c r="EG84" i="1"/>
  <c r="EF84" i="1"/>
  <c r="EE84" i="1"/>
  <c r="ED84" i="1"/>
  <c r="EC84" i="1"/>
  <c r="EV81" i="1"/>
  <c r="EU81" i="1"/>
  <c r="FF82" i="1"/>
  <c r="FE82" i="1"/>
  <c r="FD82" i="1"/>
  <c r="FC82" i="1"/>
  <c r="D82" i="1"/>
  <c r="FJ82" i="1"/>
  <c r="CZ82" i="1"/>
  <c r="FG82" i="1"/>
  <c r="FI82" i="1"/>
  <c r="FH82" i="1"/>
  <c r="Q82" i="1"/>
  <c r="OJ82" i="1" s="1"/>
  <c r="ES84" i="1"/>
  <c r="ER84" i="1"/>
  <c r="DZ82" i="1"/>
  <c r="DY82" i="1"/>
  <c r="DL82" i="1"/>
  <c r="DK82" i="1"/>
  <c r="NQ82" i="1" s="1"/>
  <c r="DX82" i="1"/>
  <c r="DW82" i="1"/>
  <c r="FB82" i="1"/>
  <c r="DV82" i="1"/>
  <c r="FA82" i="1"/>
  <c r="DU82" i="1"/>
  <c r="EZ82" i="1"/>
  <c r="DT82" i="1"/>
  <c r="EY82" i="1"/>
  <c r="DS82" i="1"/>
  <c r="EX82" i="1"/>
  <c r="DR82" i="1"/>
  <c r="DQ82" i="1"/>
  <c r="DP82" i="1"/>
  <c r="DO82" i="1"/>
  <c r="DN82" i="1"/>
  <c r="DM82" i="1"/>
  <c r="EA82" i="1"/>
  <c r="P82" i="1"/>
  <c r="O82" i="1"/>
  <c r="NS82" i="1"/>
  <c r="ER82" i="1"/>
  <c r="ES82" i="1"/>
  <c r="EN82" i="1" s="1"/>
  <c r="FJ84" i="1"/>
  <c r="FI84" i="1"/>
  <c r="FH84" i="1"/>
  <c r="FG84" i="1"/>
  <c r="FF84" i="1"/>
  <c r="FE84" i="1"/>
  <c r="FD84" i="1"/>
  <c r="FC84" i="1"/>
  <c r="D84" i="1"/>
  <c r="EV84" i="1"/>
  <c r="EU84" i="1"/>
  <c r="EB83" i="1"/>
  <c r="EV83" i="1"/>
  <c r="EU83" i="1"/>
  <c r="EH83" i="1"/>
  <c r="EG83" i="1"/>
  <c r="EF83" i="1"/>
  <c r="EE83" i="1"/>
  <c r="ED83" i="1"/>
  <c r="EC83" i="1"/>
  <c r="EL83" i="1"/>
  <c r="EK83" i="1"/>
  <c r="EM83" i="1"/>
  <c r="EJ83" i="1"/>
  <c r="EI83" i="1"/>
  <c r="EX81" i="1"/>
  <c r="DR81" i="1"/>
  <c r="O81" i="1"/>
  <c r="DQ81" i="1"/>
  <c r="DP81" i="1"/>
  <c r="DO81" i="1"/>
  <c r="DN81" i="1"/>
  <c r="DM81" i="1"/>
  <c r="DL81" i="1"/>
  <c r="DK81" i="1"/>
  <c r="NQ81" i="1" s="1"/>
  <c r="P81" i="1"/>
  <c r="DU81" i="1"/>
  <c r="DT81" i="1"/>
  <c r="DS81" i="1"/>
  <c r="DZ81" i="1"/>
  <c r="DV81" i="1"/>
  <c r="DY81" i="1"/>
  <c r="FB81" i="1"/>
  <c r="FA81" i="1"/>
  <c r="EA81" i="1"/>
  <c r="EZ81" i="1"/>
  <c r="EY81" i="1"/>
  <c r="DX81" i="1"/>
  <c r="DW81" i="1"/>
  <c r="ES83" i="1"/>
  <c r="EN83" i="1" s="1"/>
  <c r="ER83" i="1"/>
  <c r="NS81" i="1"/>
  <c r="U866" i="4"/>
  <c r="U867" i="4" s="1"/>
  <c r="U868" i="4" s="1"/>
  <c r="AX103" i="1"/>
  <c r="A103" i="1"/>
  <c r="KV102" i="1"/>
  <c r="KG102" i="1"/>
  <c r="G102" i="1"/>
  <c r="A102" i="1"/>
  <c r="KV101" i="1"/>
  <c r="KG101" i="1"/>
  <c r="G101" i="1"/>
  <c r="A101" i="1"/>
  <c r="KV100" i="1"/>
  <c r="KG100" i="1"/>
  <c r="G100" i="1"/>
  <c r="A100" i="1"/>
  <c r="KV99" i="1"/>
  <c r="KG99" i="1"/>
  <c r="G99" i="1"/>
  <c r="A99" i="1"/>
  <c r="KV98" i="1"/>
  <c r="KG98" i="1"/>
  <c r="G98" i="1"/>
  <c r="A98" i="1"/>
  <c r="KV97" i="1"/>
  <c r="KG97" i="1"/>
  <c r="G97" i="1"/>
  <c r="A97" i="1"/>
  <c r="KV96" i="1"/>
  <c r="KG96" i="1"/>
  <c r="G96" i="1"/>
  <c r="A96" i="1"/>
  <c r="KV95" i="1"/>
  <c r="KG95" i="1"/>
  <c r="G95" i="1"/>
  <c r="A95" i="1"/>
  <c r="KV94" i="1"/>
  <c r="KG94" i="1"/>
  <c r="H94" i="1"/>
  <c r="G94" i="1"/>
  <c r="A94" i="1"/>
  <c r="KV93" i="1"/>
  <c r="KG93" i="1"/>
  <c r="G93" i="1"/>
  <c r="A93" i="1"/>
  <c r="AX92" i="1"/>
  <c r="A92" i="1"/>
  <c r="A91" i="1"/>
  <c r="G90" i="1"/>
  <c r="G91" i="1" s="1"/>
  <c r="A90" i="1"/>
  <c r="A89" i="1"/>
  <c r="A88" i="1"/>
  <c r="AU87" i="1"/>
  <c r="A87" i="1"/>
  <c r="A86" i="1"/>
  <c r="AC53" i="1"/>
  <c r="AC59" i="1" s="1"/>
  <c r="L865" i="4"/>
  <c r="NS5" i="1"/>
  <c r="NS110" i="1" s="1"/>
  <c r="I873" i="4"/>
  <c r="I872" i="4"/>
  <c r="H873" i="4"/>
  <c r="H872" i="4"/>
  <c r="M883" i="4"/>
  <c r="K883" i="4"/>
  <c r="J883" i="4"/>
  <c r="G883" i="4"/>
  <c r="M882" i="4"/>
  <c r="K882" i="4"/>
  <c r="J882" i="4"/>
  <c r="G882" i="4"/>
  <c r="M880" i="4"/>
  <c r="K880" i="4"/>
  <c r="J880" i="4"/>
  <c r="G880" i="4"/>
  <c r="M879" i="4"/>
  <c r="K879" i="4"/>
  <c r="J879" i="4"/>
  <c r="G879" i="4"/>
  <c r="H84" i="1" l="1"/>
  <c r="N83" i="1"/>
  <c r="K83" i="1"/>
  <c r="OJ81" i="1"/>
  <c r="OI82" i="1"/>
  <c r="DJ81" i="1"/>
  <c r="DI81" i="1"/>
  <c r="DH81" i="1"/>
  <c r="DG81" i="1"/>
  <c r="DF81" i="1"/>
  <c r="DE81" i="1"/>
  <c r="DJ82" i="1"/>
  <c r="DI82" i="1"/>
  <c r="DH82" i="1"/>
  <c r="DG82" i="1"/>
  <c r="DF82" i="1"/>
  <c r="DE82" i="1"/>
  <c r="NS83" i="1"/>
  <c r="NS84" i="1"/>
  <c r="Z53" i="1"/>
  <c r="Z59" i="1" s="1"/>
  <c r="B94" i="1"/>
  <c r="B95" i="1"/>
  <c r="B96" i="1"/>
  <c r="B97" i="1"/>
  <c r="B98" i="1"/>
  <c r="B99" i="1"/>
  <c r="B100" i="1"/>
  <c r="B101" i="1"/>
  <c r="B102" i="1"/>
  <c r="U869" i="4"/>
  <c r="U870" i="4" s="1"/>
  <c r="U871" i="4" s="1"/>
  <c r="U872" i="4" s="1"/>
  <c r="U873" i="4" s="1"/>
  <c r="U874" i="4" s="1"/>
  <c r="U875" i="4" s="1"/>
  <c r="U876" i="4" s="1"/>
  <c r="L866" i="4"/>
  <c r="H95" i="1"/>
  <c r="AA59" i="1" a="1"/>
  <c r="AA59" i="1" s="1"/>
  <c r="L868" i="4"/>
  <c r="L867" i="4"/>
  <c r="NS14" i="1"/>
  <c r="NS17" i="1" s="1"/>
  <c r="CU83" i="1" l="1"/>
  <c r="CR83" i="1"/>
  <c r="CO83" i="1"/>
  <c r="CL83" i="1"/>
  <c r="CK83" i="1"/>
  <c r="CV83" i="1"/>
  <c r="CE83" i="1"/>
  <c r="CF83" i="1"/>
  <c r="EZ83" i="1"/>
  <c r="EX83" i="1"/>
  <c r="FB83" i="1"/>
  <c r="FA83" i="1"/>
  <c r="KD83" i="1"/>
  <c r="CZ83" i="1"/>
  <c r="EY83" i="1"/>
  <c r="EQ83" i="1"/>
  <c r="EO83" i="1"/>
  <c r="EP83" i="1"/>
  <c r="Q83" i="1"/>
  <c r="N84" i="1"/>
  <c r="K84" i="1"/>
  <c r="EU94" i="1"/>
  <c r="L875" i="4"/>
  <c r="L874" i="4"/>
  <c r="L873" i="4"/>
  <c r="L870" i="4"/>
  <c r="U877" i="4"/>
  <c r="U878" i="4" s="1"/>
  <c r="U879" i="4" s="1"/>
  <c r="U880" i="4" s="1"/>
  <c r="U881" i="4" s="1"/>
  <c r="U882" i="4" s="1"/>
  <c r="U883" i="4" s="1"/>
  <c r="U884" i="4" s="1"/>
  <c r="L876" i="4"/>
  <c r="L872" i="4"/>
  <c r="L871" i="4"/>
  <c r="L869" i="4"/>
  <c r="H96" i="1"/>
  <c r="OJ83" i="1" l="1"/>
  <c r="DI83" i="1"/>
  <c r="DH83" i="1"/>
  <c r="DF83" i="1"/>
  <c r="DJ83" i="1"/>
  <c r="DG83" i="1"/>
  <c r="DE83" i="1"/>
  <c r="CZ84" i="1"/>
  <c r="EP84" i="1"/>
  <c r="EY84" i="1"/>
  <c r="EO84" i="1"/>
  <c r="KD84" i="1"/>
  <c r="FB84" i="1"/>
  <c r="EQ84" i="1"/>
  <c r="FA84" i="1"/>
  <c r="EX84" i="1"/>
  <c r="EZ84" i="1"/>
  <c r="Q84" i="1"/>
  <c r="OI84" i="1" s="1"/>
  <c r="CO84" i="1"/>
  <c r="CU84" i="1"/>
  <c r="CR84" i="1"/>
  <c r="CL84" i="1"/>
  <c r="CK84" i="1"/>
  <c r="CF84" i="1"/>
  <c r="CE84" i="1"/>
  <c r="CV84" i="1"/>
  <c r="OI83" i="1"/>
  <c r="L877" i="4"/>
  <c r="EV94" i="1"/>
  <c r="NS79" i="1"/>
  <c r="EV79" i="1"/>
  <c r="EU79" i="1"/>
  <c r="EV93" i="1"/>
  <c r="EU93" i="1"/>
  <c r="NS80" i="1"/>
  <c r="EV80" i="1"/>
  <c r="EU80" i="1"/>
  <c r="AW87" i="1"/>
  <c r="AX88" i="1" s="1"/>
  <c r="FO93" i="1"/>
  <c r="FO94" i="1"/>
  <c r="NS94" i="1"/>
  <c r="MV94" i="1"/>
  <c r="MU94" i="1"/>
  <c r="H97" i="1"/>
  <c r="NS93" i="1"/>
  <c r="MV93" i="1"/>
  <c r="MU93" i="1"/>
  <c r="EV95" i="1"/>
  <c r="EU95" i="1"/>
  <c r="L878" i="4"/>
  <c r="OJ84" i="1" l="1"/>
  <c r="DJ84" i="1"/>
  <c r="DE84" i="1"/>
  <c r="DH84" i="1"/>
  <c r="DG84" i="1"/>
  <c r="DI84" i="1"/>
  <c r="DF84" i="1"/>
  <c r="FO95" i="1"/>
  <c r="EV96" i="1"/>
  <c r="EU96" i="1"/>
  <c r="NS95" i="1"/>
  <c r="H98" i="1"/>
  <c r="L879" i="4"/>
  <c r="EV97" i="1" l="1"/>
  <c r="EU97" i="1"/>
  <c r="NS96" i="1"/>
  <c r="H99" i="1"/>
  <c r="L880" i="4"/>
  <c r="FO97" i="1" l="1"/>
  <c r="EV98" i="1"/>
  <c r="EU98" i="1"/>
  <c r="H100" i="1"/>
  <c r="MV97" i="1"/>
  <c r="NS97" i="1"/>
  <c r="MU97" i="1"/>
  <c r="L881" i="4"/>
  <c r="FO98" i="1" l="1"/>
  <c r="NS98" i="1"/>
  <c r="MV98" i="1"/>
  <c r="MU98" i="1"/>
  <c r="H101" i="1"/>
  <c r="EV99" i="1"/>
  <c r="EU99" i="1"/>
  <c r="L882" i="4"/>
  <c r="FO99" i="1" l="1"/>
  <c r="H102" i="1"/>
  <c r="EV100" i="1"/>
  <c r="EU100" i="1"/>
  <c r="MV99" i="1"/>
  <c r="MU99" i="1"/>
  <c r="NS99" i="1"/>
  <c r="L884" i="4"/>
  <c r="L883" i="4"/>
  <c r="FO100" i="1" l="1"/>
  <c r="NS100" i="1"/>
  <c r="MV100" i="1"/>
  <c r="MU100" i="1"/>
  <c r="EV101" i="1"/>
  <c r="EU101" i="1"/>
  <c r="FO101" i="1" l="1"/>
  <c r="EV102" i="1"/>
  <c r="EU102" i="1"/>
  <c r="MU101" i="1"/>
  <c r="NS101" i="1"/>
  <c r="MV101" i="1"/>
  <c r="FO102" i="1" l="1"/>
  <c r="NS102" i="1"/>
  <c r="MV102" i="1"/>
  <c r="MU102" i="1"/>
  <c r="MV5" i="1" l="1"/>
  <c r="MU5" i="1"/>
  <c r="MT5" i="1"/>
  <c r="MT110" i="1" s="1"/>
  <c r="A190" i="5"/>
  <c r="A191" i="5"/>
  <c r="A189" i="5"/>
  <c r="OE5" i="1"/>
  <c r="OE14" i="1" s="1"/>
  <c r="OE17" i="1" s="1"/>
  <c r="AU53" i="1"/>
  <c r="A244" i="5"/>
  <c r="OD5" i="1"/>
  <c r="OD110" i="1" s="1"/>
  <c r="A56" i="1"/>
  <c r="CX35" i="1"/>
  <c r="CX34" i="1"/>
  <c r="DD5" i="1"/>
  <c r="DD110" i="1" s="1"/>
  <c r="DC5" i="1"/>
  <c r="DC110" i="1" s="1"/>
  <c r="DB5" i="1"/>
  <c r="DB110" i="1" s="1"/>
  <c r="DA5" i="1"/>
  <c r="DA14" i="1" s="1"/>
  <c r="CZ5" i="1"/>
  <c r="CZ14" i="1" s="1"/>
  <c r="CY5" i="1"/>
  <c r="CY14" i="1" s="1"/>
  <c r="CX5" i="1"/>
  <c r="CX14" i="1" s="1"/>
  <c r="G145" i="7"/>
  <c r="G145" i="6"/>
  <c r="G145" i="8"/>
  <c r="D4" i="8"/>
  <c r="D4" i="6"/>
  <c r="D4" i="7"/>
  <c r="MU84" i="1" l="1"/>
  <c r="MU81" i="1"/>
  <c r="MU82" i="1"/>
  <c r="MU83" i="1"/>
  <c r="MV81" i="1"/>
  <c r="MV84" i="1"/>
  <c r="MV82" i="1"/>
  <c r="MV83" i="1"/>
  <c r="MV80" i="1"/>
  <c r="MV79" i="1"/>
  <c r="MU79" i="1"/>
  <c r="MU80" i="1"/>
  <c r="MU96" i="1"/>
  <c r="MV96" i="1"/>
  <c r="MV110" i="1"/>
  <c r="MV95" i="1"/>
  <c r="MU110" i="1"/>
  <c r="MU95" i="1"/>
  <c r="MU14" i="1"/>
  <c r="MU17" i="1" s="1"/>
  <c r="MV14" i="1"/>
  <c r="MV17" i="1" s="1"/>
  <c r="MT14" i="1"/>
  <c r="MT17" i="1" s="1"/>
  <c r="OE110" i="1"/>
  <c r="OD14" i="1"/>
  <c r="OD17" i="1" s="1"/>
  <c r="DC14" i="1"/>
  <c r="DD14" i="1"/>
  <c r="DB14" i="1"/>
  <c r="DB17" i="1" s="1"/>
  <c r="CX110" i="1"/>
  <c r="CY110" i="1"/>
  <c r="CZ110" i="1"/>
  <c r="DA110" i="1"/>
  <c r="DB45" i="1" l="1"/>
  <c r="DB49" i="1"/>
  <c r="DB47" i="1"/>
  <c r="D24" i="1" l="1"/>
  <c r="D23" i="1"/>
  <c r="D22" i="1"/>
  <c r="D5" i="1"/>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8"/>
  <c r="B757" i="7"/>
  <c r="B757" i="6"/>
  <c r="B757" i="4"/>
  <c r="D4" i="4"/>
  <c r="D29" i="4"/>
  <c r="CW110" i="1"/>
  <c r="U257" i="8"/>
  <c r="AA257" i="8" s="1"/>
  <c r="AG257" i="8" s="1"/>
  <c r="I257" i="8"/>
  <c r="U256" i="8"/>
  <c r="AA256" i="8" s="1"/>
  <c r="AG256" i="8" s="1"/>
  <c r="I256" i="8"/>
  <c r="U257" i="7"/>
  <c r="AA257" i="7" s="1"/>
  <c r="AG257" i="7" s="1"/>
  <c r="I257" i="7"/>
  <c r="U256" i="7"/>
  <c r="AA256" i="7" s="1"/>
  <c r="AG256" i="7" s="1"/>
  <c r="I256" i="7"/>
  <c r="U257" i="6"/>
  <c r="AA257" i="6" s="1"/>
  <c r="AG257" i="6" s="1"/>
  <c r="I257" i="6"/>
  <c r="U256" i="6"/>
  <c r="AA256" i="6" s="1"/>
  <c r="AG256" i="6" s="1"/>
  <c r="I256" i="6"/>
  <c r="N257" i="4"/>
  <c r="T257" i="4" s="1"/>
  <c r="Z257" i="4" s="1"/>
  <c r="AF257" i="4" s="1"/>
  <c r="AL257" i="4" s="1"/>
  <c r="M257" i="4"/>
  <c r="S257" i="4" s="1"/>
  <c r="Y257" i="4" s="1"/>
  <c r="AE257" i="4" s="1"/>
  <c r="AK257" i="4" s="1"/>
  <c r="AR257" i="4" s="1"/>
  <c r="L257" i="4"/>
  <c r="R257" i="4" s="1"/>
  <c r="X257" i="4" s="1"/>
  <c r="AD257" i="4" s="1"/>
  <c r="AJ257" i="4" s="1"/>
  <c r="AQ257" i="4" s="1"/>
  <c r="AW257" i="4" s="1"/>
  <c r="K257" i="4"/>
  <c r="Q257" i="4" s="1"/>
  <c r="W257" i="4" s="1"/>
  <c r="AC257" i="4" s="1"/>
  <c r="AI257" i="4" s="1"/>
  <c r="AO257" i="4" s="1"/>
  <c r="J257" i="4"/>
  <c r="P257" i="4" s="1"/>
  <c r="V257" i="4" s="1"/>
  <c r="AB257" i="4" s="1"/>
  <c r="AH257" i="4" s="1"/>
  <c r="I257" i="4"/>
  <c r="O257" i="4" s="1"/>
  <c r="U257" i="4" s="1"/>
  <c r="AA257" i="4" s="1"/>
  <c r="AG257" i="4" s="1"/>
  <c r="AM257" i="4" s="1"/>
  <c r="N256" i="4"/>
  <c r="T256" i="4" s="1"/>
  <c r="Z256" i="4" s="1"/>
  <c r="AF256" i="4" s="1"/>
  <c r="AL256" i="4" s="1"/>
  <c r="M256" i="4"/>
  <c r="S256" i="4" s="1"/>
  <c r="Y256" i="4" s="1"/>
  <c r="AE256" i="4" s="1"/>
  <c r="AK256" i="4" s="1"/>
  <c r="AR256" i="4" s="1"/>
  <c r="L256" i="4"/>
  <c r="R256" i="4" s="1"/>
  <c r="X256" i="4" s="1"/>
  <c r="AD256" i="4" s="1"/>
  <c r="AJ256" i="4" s="1"/>
  <c r="AQ256" i="4" s="1"/>
  <c r="AW256" i="4" s="1"/>
  <c r="K256" i="4"/>
  <c r="Q256" i="4" s="1"/>
  <c r="W256" i="4" s="1"/>
  <c r="AC256" i="4" s="1"/>
  <c r="AI256" i="4" s="1"/>
  <c r="AO256" i="4" s="1"/>
  <c r="J256" i="4"/>
  <c r="P256" i="4" s="1"/>
  <c r="V256" i="4" s="1"/>
  <c r="AB256" i="4" s="1"/>
  <c r="AH256" i="4" s="1"/>
  <c r="I256" i="4"/>
  <c r="O256" i="4" s="1"/>
  <c r="U256" i="4" s="1"/>
  <c r="AA256" i="4" s="1"/>
  <c r="AG256" i="4" s="1"/>
  <c r="AM256" i="4" s="1"/>
  <c r="AX58" i="1"/>
  <c r="L92" i="4"/>
  <c r="K92" i="4"/>
  <c r="AX51" i="1"/>
  <c r="A51" i="1"/>
  <c r="C110" i="1"/>
  <c r="LT5" i="1"/>
  <c r="LT110" i="1" s="1"/>
  <c r="LS5" i="1"/>
  <c r="LS110" i="1" s="1"/>
  <c r="LR5" i="1"/>
  <c r="LR110" i="1" s="1"/>
  <c r="LQ5" i="1"/>
  <c r="LQ110" i="1" s="1"/>
  <c r="LP5" i="1"/>
  <c r="LP110" i="1" s="1"/>
  <c r="LO5" i="1"/>
  <c r="LO110" i="1" s="1"/>
  <c r="MG5" i="1"/>
  <c r="MG110" i="1" s="1"/>
  <c r="FA5" i="1"/>
  <c r="FA110" i="1" s="1"/>
  <c r="EZ5" i="1"/>
  <c r="EZ110" i="1" s="1"/>
  <c r="FL42" i="1"/>
  <c r="H60" i="1"/>
  <c r="A58" i="1"/>
  <c r="A57" i="1"/>
  <c r="A55" i="1"/>
  <c r="A52" i="1"/>
  <c r="FH24" i="1"/>
  <c r="FG24" i="1"/>
  <c r="FF24" i="1"/>
  <c r="FE24" i="1"/>
  <c r="FD24" i="1"/>
  <c r="FC24" i="1"/>
  <c r="FH23" i="1"/>
  <c r="FG23" i="1"/>
  <c r="FF23" i="1"/>
  <c r="FE23" i="1"/>
  <c r="FD23" i="1"/>
  <c r="FC23" i="1"/>
  <c r="FJ22" i="1"/>
  <c r="FI22" i="1"/>
  <c r="FH22" i="1"/>
  <c r="FG22" i="1"/>
  <c r="FF22" i="1"/>
  <c r="FE22" i="1"/>
  <c r="FD22" i="1"/>
  <c r="FC22" i="1"/>
  <c r="NM17" i="1"/>
  <c r="NM5" i="1"/>
  <c r="NM110" i="1" s="1"/>
  <c r="KK5" i="1"/>
  <c r="KK110" i="1" s="1"/>
  <c r="IV7" i="1"/>
  <c r="IN7" i="1"/>
  <c r="IW7" i="1"/>
  <c r="IQ7" i="1"/>
  <c r="IU7" i="1"/>
  <c r="IK7" i="1"/>
  <c r="IW5" i="1"/>
  <c r="IW110" i="1" s="1"/>
  <c r="IV5" i="1"/>
  <c r="IV110" i="1" s="1"/>
  <c r="IU5" i="1"/>
  <c r="IU110" i="1" s="1"/>
  <c r="IT5" i="1"/>
  <c r="IT110" i="1" s="1"/>
  <c r="P845" i="4"/>
  <c r="P844" i="4"/>
  <c r="P843" i="4"/>
  <c r="P842" i="4"/>
  <c r="P841" i="4"/>
  <c r="P840" i="4"/>
  <c r="F845" i="4"/>
  <c r="G845" i="4" s="1"/>
  <c r="F844" i="4"/>
  <c r="G844" i="4" s="1"/>
  <c r="F843" i="4"/>
  <c r="G843" i="4" s="1"/>
  <c r="F842" i="4"/>
  <c r="G842" i="4" s="1"/>
  <c r="F841" i="4"/>
  <c r="G841" i="4" s="1"/>
  <c r="F840" i="4"/>
  <c r="G840" i="4" s="1"/>
  <c r="F839" i="4"/>
  <c r="G839" i="4" s="1"/>
  <c r="F838" i="4"/>
  <c r="G838" i="4" s="1"/>
  <c r="P839" i="4"/>
  <c r="A40" i="5"/>
  <c r="FL5" i="1"/>
  <c r="FL110" i="1" s="1"/>
  <c r="A48" i="5"/>
  <c r="KJ5" i="1"/>
  <c r="KJ110" i="1" s="1"/>
  <c r="KM5" i="1"/>
  <c r="KM110" i="1" s="1"/>
  <c r="KL5" i="1"/>
  <c r="KL110" i="1" s="1"/>
  <c r="A144" i="5"/>
  <c r="DQ26" i="1"/>
  <c r="T142" i="4"/>
  <c r="DQ25" i="1" s="1"/>
  <c r="DQ28" i="1"/>
  <c r="DP28" i="1"/>
  <c r="DQ27" i="1"/>
  <c r="DP27" i="1"/>
  <c r="DP26" i="1"/>
  <c r="S142" i="4"/>
  <c r="DP25" i="1" s="1"/>
  <c r="EY5" i="1"/>
  <c r="EY110" i="1" s="1"/>
  <c r="DO28" i="1"/>
  <c r="DO27" i="1"/>
  <c r="DO26" i="1"/>
  <c r="R142" i="4"/>
  <c r="A65" i="5"/>
  <c r="G38" i="1"/>
  <c r="A38" i="1"/>
  <c r="MS5" i="1"/>
  <c r="EV5" i="1"/>
  <c r="EV110" i="1" s="1"/>
  <c r="BX21" i="1"/>
  <c r="BW21" i="1"/>
  <c r="BV21" i="1"/>
  <c r="BU21" i="1"/>
  <c r="BT21" i="1"/>
  <c r="BS21" i="1"/>
  <c r="BR21" i="1"/>
  <c r="BQ21" i="1"/>
  <c r="BP21" i="1"/>
  <c r="BO21" i="1"/>
  <c r="BM21" i="1"/>
  <c r="BL21" i="1"/>
  <c r="G21" i="1"/>
  <c r="A21" i="1"/>
  <c r="BX20" i="1"/>
  <c r="BW20" i="1"/>
  <c r="BV20" i="1"/>
  <c r="BU20" i="1"/>
  <c r="BT20" i="1"/>
  <c r="BS20" i="1"/>
  <c r="BR20" i="1"/>
  <c r="BQ20" i="1"/>
  <c r="BP20" i="1"/>
  <c r="BO20" i="1"/>
  <c r="G20" i="1"/>
  <c r="A20" i="1"/>
  <c r="BX19" i="1"/>
  <c r="BW19" i="1"/>
  <c r="BV19" i="1"/>
  <c r="BU19" i="1"/>
  <c r="BT19" i="1"/>
  <c r="BS19" i="1"/>
  <c r="BR19" i="1"/>
  <c r="BQ19" i="1"/>
  <c r="BP19" i="1"/>
  <c r="BO19" i="1"/>
  <c r="BN19" i="1"/>
  <c r="BM19" i="1"/>
  <c r="BL19" i="1"/>
  <c r="BK19" i="1"/>
  <c r="G19" i="1"/>
  <c r="A19" i="1"/>
  <c r="CD27" i="1"/>
  <c r="CJ27" i="1"/>
  <c r="CN27" i="1"/>
  <c r="CT27" i="1"/>
  <c r="CD28" i="1"/>
  <c r="CJ28" i="1"/>
  <c r="CN28" i="1"/>
  <c r="CT28" i="1"/>
  <c r="CE39" i="1"/>
  <c r="CF39" i="1"/>
  <c r="CK39" i="1"/>
  <c r="CL39" i="1"/>
  <c r="CO39" i="1"/>
  <c r="CR39" i="1"/>
  <c r="CU39" i="1"/>
  <c r="CV39" i="1"/>
  <c r="MQ5" i="1"/>
  <c r="MQ110" i="1" s="1"/>
  <c r="AU68" i="4"/>
  <c r="AT68" i="4"/>
  <c r="BI33" i="4"/>
  <c r="BI39" i="4" s="1"/>
  <c r="AU39" i="4" s="1"/>
  <c r="BH33" i="4"/>
  <c r="BH39" i="4" s="1"/>
  <c r="AT39" i="4" s="1"/>
  <c r="BG33" i="4"/>
  <c r="BG39" i="4" s="1"/>
  <c r="AS39" i="4" s="1"/>
  <c r="AX82" i="4"/>
  <c r="FJ24" i="1" s="1"/>
  <c r="AW82" i="4"/>
  <c r="FI24" i="1" s="1"/>
  <c r="N792" i="4"/>
  <c r="H792" i="4"/>
  <c r="N791" i="4"/>
  <c r="I791" i="4"/>
  <c r="H791" i="4"/>
  <c r="N790" i="4"/>
  <c r="H790" i="4"/>
  <c r="N789" i="4"/>
  <c r="H789" i="4"/>
  <c r="N788" i="4"/>
  <c r="H788" i="4"/>
  <c r="N787" i="4"/>
  <c r="H787" i="4"/>
  <c r="N786" i="4"/>
  <c r="H786" i="4"/>
  <c r="N785" i="4"/>
  <c r="H785" i="4"/>
  <c r="N784" i="4"/>
  <c r="H784" i="4"/>
  <c r="N783" i="4"/>
  <c r="H783" i="4"/>
  <c r="N782" i="4"/>
  <c r="H782" i="4"/>
  <c r="N781" i="4"/>
  <c r="H781" i="4"/>
  <c r="G42" i="1"/>
  <c r="A42" i="1"/>
  <c r="G41" i="1"/>
  <c r="A41" i="1"/>
  <c r="Z60" i="1" l="1"/>
  <c r="AC60" i="1"/>
  <c r="AA60" i="1" s="1" a="1"/>
  <c r="AA60" i="1" s="1"/>
  <c r="H61" i="1"/>
  <c r="AP257" i="4"/>
  <c r="AV257" i="4" s="1"/>
  <c r="BB257" i="4" s="1"/>
  <c r="BH257" i="4" s="1"/>
  <c r="AN257" i="4"/>
  <c r="AT257" i="4" s="1"/>
  <c r="BE256" i="4"/>
  <c r="BK256" i="4" s="1"/>
  <c r="BC256" i="4"/>
  <c r="BI256" i="4" s="1"/>
  <c r="AS256" i="4"/>
  <c r="AY256" i="4" s="1"/>
  <c r="AU256" i="4"/>
  <c r="BA256" i="4" s="1"/>
  <c r="BG256" i="4" s="1"/>
  <c r="AZ257" i="4"/>
  <c r="BF257" i="4" s="1"/>
  <c r="AX257" i="4"/>
  <c r="BD257" i="4" s="1"/>
  <c r="BC257" i="4"/>
  <c r="BI257" i="4" s="1"/>
  <c r="BE257" i="4"/>
  <c r="BK257" i="4" s="1"/>
  <c r="AP256" i="4"/>
  <c r="AV256" i="4" s="1"/>
  <c r="BB256" i="4" s="1"/>
  <c r="AN256" i="4"/>
  <c r="AT256" i="4" s="1"/>
  <c r="AZ256" i="4"/>
  <c r="BF256" i="4" s="1"/>
  <c r="AX256" i="4"/>
  <c r="BD256" i="4" s="1"/>
  <c r="AU257" i="4"/>
  <c r="BA257" i="4" s="1"/>
  <c r="BG257" i="4" s="1"/>
  <c r="AS257" i="4"/>
  <c r="AY257" i="4" s="1"/>
  <c r="LR14" i="1"/>
  <c r="LR17" i="1" s="1"/>
  <c r="LS14" i="1"/>
  <c r="LS17" i="1" s="1"/>
  <c r="LT14" i="1"/>
  <c r="LT17" i="1" s="1"/>
  <c r="LO14" i="1"/>
  <c r="LO17" i="1" s="1"/>
  <c r="LP14" i="1"/>
  <c r="LP17" i="1" s="1"/>
  <c r="LQ14" i="1"/>
  <c r="LQ17" i="1" s="1"/>
  <c r="MG14" i="1"/>
  <c r="MG17" i="1" s="1"/>
  <c r="EZ14" i="1"/>
  <c r="EZ17" i="1" s="1"/>
  <c r="FA14" i="1"/>
  <c r="FA17" i="1" s="1"/>
  <c r="KK14" i="1"/>
  <c r="KK17" i="1" s="1"/>
  <c r="IU14" i="1"/>
  <c r="IV14" i="1"/>
  <c r="IW14" i="1"/>
  <c r="IT14" i="1"/>
  <c r="DO25" i="1"/>
  <c r="FL14" i="1"/>
  <c r="FL17" i="1" s="1"/>
  <c r="KJ14" i="1"/>
  <c r="KJ17" i="1" s="1"/>
  <c r="KL14" i="1"/>
  <c r="KL17" i="1" s="1"/>
  <c r="KM14" i="1"/>
  <c r="KM17" i="1" s="1"/>
  <c r="EY14" i="1"/>
  <c r="EY17" i="1" s="1"/>
  <c r="MS110" i="1"/>
  <c r="MS14" i="1"/>
  <c r="EV14" i="1"/>
  <c r="EV17" i="1" s="1"/>
  <c r="MQ14" i="1"/>
  <c r="MQ17" i="1" s="1"/>
  <c r="G39" i="1"/>
  <c r="A39" i="1"/>
  <c r="G37" i="1"/>
  <c r="A37" i="1"/>
  <c r="G36" i="1"/>
  <c r="A36" i="1"/>
  <c r="G35" i="1"/>
  <c r="A35" i="1"/>
  <c r="G33" i="1"/>
  <c r="A33" i="1"/>
  <c r="G32" i="1"/>
  <c r="A32" i="1"/>
  <c r="G31" i="1"/>
  <c r="A31" i="1"/>
  <c r="G43" i="1"/>
  <c r="G40" i="1"/>
  <c r="G34" i="1"/>
  <c r="G30" i="1"/>
  <c r="G29" i="1"/>
  <c r="G28" i="1"/>
  <c r="G27" i="1"/>
  <c r="G26" i="1"/>
  <c r="G25" i="1"/>
  <c r="G23" i="1"/>
  <c r="G22" i="1"/>
  <c r="G18" i="1"/>
  <c r="G24" i="1"/>
  <c r="A28" i="1"/>
  <c r="A43" i="1"/>
  <c r="A27" i="1"/>
  <c r="A26" i="1"/>
  <c r="A25" i="1"/>
  <c r="A24" i="1"/>
  <c r="A18" i="1"/>
  <c r="A40" i="1"/>
  <c r="AC61" i="1" l="1"/>
  <c r="AA61" i="1" s="1" a="1"/>
  <c r="AA61" i="1" s="1"/>
  <c r="Z61" i="1"/>
  <c r="BJ257" i="4"/>
  <c r="H62" i="1"/>
  <c r="BH256" i="4"/>
  <c r="BJ256" i="4"/>
  <c r="B35" i="1"/>
  <c r="B38" i="1"/>
  <c r="MS17" i="1"/>
  <c r="B28" i="1"/>
  <c r="B42" i="1"/>
  <c r="B41" i="1"/>
  <c r="B36" i="1"/>
  <c r="B37" i="1"/>
  <c r="B39" i="1"/>
  <c r="B31" i="1"/>
  <c r="B32" i="1"/>
  <c r="B33" i="1"/>
  <c r="B24" i="1"/>
  <c r="B25" i="1"/>
  <c r="B26" i="1"/>
  <c r="B27" i="1"/>
  <c r="B40" i="1"/>
  <c r="B29" i="1"/>
  <c r="B30" i="1"/>
  <c r="B34" i="1"/>
  <c r="B43" i="1"/>
  <c r="B22" i="1"/>
  <c r="B23" i="1"/>
  <c r="Z62" i="1" l="1"/>
  <c r="AC62" i="1"/>
  <c r="AA62" i="1" s="1" a="1"/>
  <c r="AA62" i="1" s="1"/>
  <c r="H63" i="1"/>
  <c r="BA29" i="1" a="1"/>
  <c r="BA29" i="1" s="1"/>
  <c r="BD29" i="1" a="1"/>
  <c r="BD29" i="1" s="1"/>
  <c r="BC29" i="1" a="1"/>
  <c r="BC29" i="1" s="1"/>
  <c r="BB29" i="1" a="1"/>
  <c r="BB29" i="1" s="1"/>
  <c r="BI29" i="1" a="1"/>
  <c r="BI29" i="1" s="1"/>
  <c r="BH29" i="1" a="1"/>
  <c r="BH29" i="1" s="1"/>
  <c r="BG29" i="1" a="1"/>
  <c r="BG29" i="1" s="1"/>
  <c r="BF29" i="1" a="1"/>
  <c r="BF29" i="1" s="1"/>
  <c r="BE29" i="1" a="1"/>
  <c r="BE29" i="1" s="1"/>
  <c r="BE24" i="1" a="1"/>
  <c r="BE24" i="1" s="1"/>
  <c r="BD24" i="1" a="1"/>
  <c r="BD24" i="1" s="1"/>
  <c r="BC24" i="1" a="1"/>
  <c r="BC24" i="1" s="1"/>
  <c r="BB24" i="1" a="1"/>
  <c r="BB24" i="1" s="1"/>
  <c r="BA24" i="1" a="1"/>
  <c r="BA24" i="1" s="1"/>
  <c r="BI24" i="1" a="1"/>
  <c r="BI24" i="1" s="1"/>
  <c r="BH24" i="1" a="1"/>
  <c r="BH24" i="1" s="1"/>
  <c r="BG24" i="1" a="1"/>
  <c r="BG24" i="1" s="1"/>
  <c r="BF24" i="1" a="1"/>
  <c r="BF24" i="1" s="1"/>
  <c r="BI30" i="1" a="1"/>
  <c r="BI30" i="1" s="1"/>
  <c r="BH30" i="1" a="1"/>
  <c r="BH30" i="1" s="1"/>
  <c r="BG30" i="1" a="1"/>
  <c r="BG30" i="1" s="1"/>
  <c r="BF30" i="1" a="1"/>
  <c r="BF30" i="1" s="1"/>
  <c r="BE30" i="1" a="1"/>
  <c r="BE30" i="1" s="1"/>
  <c r="BD30" i="1" a="1"/>
  <c r="BD30" i="1" s="1"/>
  <c r="BB30" i="1" a="1"/>
  <c r="BB30" i="1" s="1"/>
  <c r="BA30" i="1" a="1"/>
  <c r="BA30" i="1" s="1"/>
  <c r="BC30" i="1" a="1"/>
  <c r="BC30" i="1" s="1"/>
  <c r="BG34" i="1" a="1"/>
  <c r="BG34" i="1" s="1"/>
  <c r="BF34" i="1" a="1"/>
  <c r="BF34" i="1" s="1"/>
  <c r="BI34" i="1" a="1"/>
  <c r="BI34" i="1" s="1"/>
  <c r="BH34" i="1" a="1"/>
  <c r="BH34" i="1" s="1"/>
  <c r="BE34" i="1" a="1"/>
  <c r="BE34" i="1" s="1"/>
  <c r="BD34" i="1" a="1"/>
  <c r="BD34" i="1" s="1"/>
  <c r="BC34" i="1" a="1"/>
  <c r="BC34" i="1" s="1"/>
  <c r="BB34" i="1" a="1"/>
  <c r="BB34" i="1" s="1"/>
  <c r="BA34" i="1" a="1"/>
  <c r="BA34" i="1" s="1"/>
  <c r="BG27" i="1" a="1"/>
  <c r="BG27" i="1" s="1"/>
  <c r="BF27" i="1" a="1"/>
  <c r="BF27" i="1" s="1"/>
  <c r="BI27" i="1" a="1"/>
  <c r="BI27" i="1" s="1"/>
  <c r="BH27" i="1" a="1"/>
  <c r="BH27" i="1" s="1"/>
  <c r="BE27" i="1" a="1"/>
  <c r="BE27" i="1" s="1"/>
  <c r="BA27" i="1" a="1"/>
  <c r="BA27" i="1" s="1"/>
  <c r="BD27" i="1" a="1"/>
  <c r="BD27" i="1" s="1"/>
  <c r="BC27" i="1" a="1"/>
  <c r="BC27" i="1" s="1"/>
  <c r="BB27" i="1" a="1"/>
  <c r="BB27" i="1" s="1"/>
  <c r="BH40" i="1" a="1"/>
  <c r="BH40" i="1" s="1"/>
  <c r="BI40" i="1" a="1"/>
  <c r="BI40" i="1" s="1"/>
  <c r="BG40" i="1" a="1"/>
  <c r="BG40" i="1" s="1"/>
  <c r="BF40" i="1" a="1"/>
  <c r="BF40" i="1" s="1"/>
  <c r="BE40" i="1" a="1"/>
  <c r="BE40" i="1" s="1"/>
  <c r="BD40" i="1" a="1"/>
  <c r="BD40" i="1" s="1"/>
  <c r="BC40" i="1" a="1"/>
  <c r="BC40" i="1" s="1"/>
  <c r="BB40" i="1" a="1"/>
  <c r="BB40" i="1" s="1"/>
  <c r="BA40" i="1" a="1"/>
  <c r="BA40" i="1" s="1"/>
  <c r="BB25" i="1" a="1"/>
  <c r="BB25" i="1" s="1"/>
  <c r="BA25" i="1" a="1"/>
  <c r="BA25" i="1" s="1"/>
  <c r="BI25" i="1" a="1"/>
  <c r="BI25" i="1" s="1"/>
  <c r="BH25" i="1" a="1"/>
  <c r="BH25" i="1" s="1"/>
  <c r="BG25" i="1" a="1"/>
  <c r="BG25" i="1" s="1"/>
  <c r="BF25" i="1" a="1"/>
  <c r="BF25" i="1" s="1"/>
  <c r="BE25" i="1" a="1"/>
  <c r="BE25" i="1" s="1"/>
  <c r="BD25" i="1" a="1"/>
  <c r="BD25" i="1" s="1"/>
  <c r="BC25" i="1" a="1"/>
  <c r="BC25" i="1" s="1"/>
  <c r="BI26" i="1" a="1"/>
  <c r="BI26" i="1" s="1"/>
  <c r="BH26" i="1" a="1"/>
  <c r="BH26" i="1" s="1"/>
  <c r="BG26" i="1" a="1"/>
  <c r="BG26" i="1" s="1"/>
  <c r="BF26" i="1" a="1"/>
  <c r="BF26" i="1" s="1"/>
  <c r="BE26" i="1" a="1"/>
  <c r="BE26" i="1" s="1"/>
  <c r="BD26" i="1" a="1"/>
  <c r="BD26" i="1" s="1"/>
  <c r="BC26" i="1" a="1"/>
  <c r="BC26" i="1" s="1"/>
  <c r="BB26" i="1" a="1"/>
  <c r="BB26" i="1" s="1"/>
  <c r="BA26" i="1" a="1"/>
  <c r="BA26" i="1" s="1"/>
  <c r="BI23" i="1" a="1"/>
  <c r="BI23" i="1" s="1"/>
  <c r="BH23" i="1" a="1"/>
  <c r="BH23" i="1" s="1"/>
  <c r="BG23" i="1" a="1"/>
  <c r="BG23" i="1" s="1"/>
  <c r="BF23" i="1" a="1"/>
  <c r="BF23" i="1" s="1"/>
  <c r="BB23" i="1" a="1"/>
  <c r="BB23" i="1" s="1"/>
  <c r="BD23" i="1" a="1"/>
  <c r="BD23" i="1" s="1"/>
  <c r="BC23" i="1" a="1"/>
  <c r="BC23" i="1" s="1"/>
  <c r="BA23" i="1" a="1"/>
  <c r="BA23" i="1" s="1"/>
  <c r="BE23" i="1" a="1"/>
  <c r="BE23" i="1" s="1"/>
  <c r="BE22" i="1" a="1"/>
  <c r="BE22" i="1" s="1"/>
  <c r="BD22" i="1" a="1"/>
  <c r="BD22" i="1" s="1"/>
  <c r="BC22" i="1" a="1"/>
  <c r="BC22" i="1" s="1"/>
  <c r="BB22" i="1" a="1"/>
  <c r="BB22" i="1" s="1"/>
  <c r="BF22" i="1" a="1"/>
  <c r="BF22" i="1" s="1"/>
  <c r="BA22" i="1" a="1"/>
  <c r="BA22" i="1" s="1"/>
  <c r="BI22" i="1" a="1"/>
  <c r="BI22" i="1" s="1"/>
  <c r="BH22" i="1" a="1"/>
  <c r="BH22" i="1" s="1"/>
  <c r="BG22" i="1" a="1"/>
  <c r="BG22" i="1" s="1"/>
  <c r="BF43" i="1" a="1"/>
  <c r="BF43" i="1" s="1"/>
  <c r="BE43" i="1" a="1"/>
  <c r="BE43" i="1" s="1"/>
  <c r="BI43" i="1" a="1"/>
  <c r="BI43" i="1" s="1"/>
  <c r="BC43" i="1" a="1"/>
  <c r="BC43" i="1" s="1"/>
  <c r="BB43" i="1" a="1"/>
  <c r="BB43" i="1" s="1"/>
  <c r="BA43" i="1" a="1"/>
  <c r="BA43" i="1" s="1"/>
  <c r="BH43" i="1" a="1"/>
  <c r="BH43" i="1" s="1"/>
  <c r="BG43" i="1" a="1"/>
  <c r="BG43" i="1" s="1"/>
  <c r="BD43" i="1" a="1"/>
  <c r="BD43" i="1" s="1"/>
  <c r="BI31" i="1" a="1"/>
  <c r="BI31" i="1" s="1"/>
  <c r="BH31" i="1" a="1"/>
  <c r="BH31" i="1" s="1"/>
  <c r="BC31" i="1" a="1"/>
  <c r="BC31" i="1" s="1"/>
  <c r="BB31" i="1" a="1"/>
  <c r="BB31" i="1" s="1"/>
  <c r="BF31" i="1" a="1"/>
  <c r="BF31" i="1" s="1"/>
  <c r="BE31" i="1" a="1"/>
  <c r="BE31" i="1" s="1"/>
  <c r="BD31" i="1" a="1"/>
  <c r="BD31" i="1" s="1"/>
  <c r="BG31" i="1" a="1"/>
  <c r="BG31" i="1" s="1"/>
  <c r="BA31" i="1" a="1"/>
  <c r="BA31" i="1" s="1"/>
  <c r="BI39" i="1" a="1"/>
  <c r="BI39" i="1" s="1"/>
  <c r="BH39" i="1" a="1"/>
  <c r="BH39" i="1" s="1"/>
  <c r="BG39" i="1" a="1"/>
  <c r="BG39" i="1" s="1"/>
  <c r="BF39" i="1" a="1"/>
  <c r="BF39" i="1" s="1"/>
  <c r="BE39" i="1" a="1"/>
  <c r="BE39" i="1" s="1"/>
  <c r="BD39" i="1" a="1"/>
  <c r="BD39" i="1" s="1"/>
  <c r="BC39" i="1" a="1"/>
  <c r="BC39" i="1" s="1"/>
  <c r="BB39" i="1" a="1"/>
  <c r="BB39" i="1" s="1"/>
  <c r="BA39" i="1" a="1"/>
  <c r="BA39" i="1" s="1"/>
  <c r="BC32" i="1" a="1"/>
  <c r="BC32" i="1" s="1"/>
  <c r="BB32" i="1" a="1"/>
  <c r="BB32" i="1" s="1"/>
  <c r="BA32" i="1" a="1"/>
  <c r="BA32" i="1" s="1"/>
  <c r="BI32" i="1" a="1"/>
  <c r="BI32" i="1" s="1"/>
  <c r="BH32" i="1" a="1"/>
  <c r="BH32" i="1" s="1"/>
  <c r="BG32" i="1" a="1"/>
  <c r="BG32" i="1" s="1"/>
  <c r="BF32" i="1" a="1"/>
  <c r="BF32" i="1" s="1"/>
  <c r="BE32" i="1" a="1"/>
  <c r="BE32" i="1" s="1"/>
  <c r="BD32" i="1" a="1"/>
  <c r="BD32" i="1" s="1"/>
  <c r="BG37" i="1" a="1"/>
  <c r="BG37" i="1" s="1"/>
  <c r="BB37" i="1" a="1"/>
  <c r="BB37" i="1" s="1"/>
  <c r="BA37" i="1" a="1"/>
  <c r="BA37" i="1" s="1"/>
  <c r="BI37" i="1" a="1"/>
  <c r="BI37" i="1" s="1"/>
  <c r="BH37" i="1" a="1"/>
  <c r="BH37" i="1" s="1"/>
  <c r="BF37" i="1" a="1"/>
  <c r="BF37" i="1" s="1"/>
  <c r="BE37" i="1" a="1"/>
  <c r="BE37" i="1" s="1"/>
  <c r="BD37" i="1" a="1"/>
  <c r="BD37" i="1" s="1"/>
  <c r="BC37" i="1" a="1"/>
  <c r="BC37" i="1" s="1"/>
  <c r="BI36" i="1" a="1"/>
  <c r="BI36" i="1" s="1"/>
  <c r="BH36" i="1" a="1"/>
  <c r="BH36" i="1" s="1"/>
  <c r="BG36" i="1" a="1"/>
  <c r="BG36" i="1" s="1"/>
  <c r="BF36" i="1" a="1"/>
  <c r="BF36" i="1" s="1"/>
  <c r="BE36" i="1" a="1"/>
  <c r="BE36" i="1" s="1"/>
  <c r="BB36" i="1" a="1"/>
  <c r="BB36" i="1" s="1"/>
  <c r="BA36" i="1" a="1"/>
  <c r="BA36" i="1" s="1"/>
  <c r="BD36" i="1" a="1"/>
  <c r="BD36" i="1" s="1"/>
  <c r="BC36" i="1" a="1"/>
  <c r="BC36" i="1" s="1"/>
  <c r="BG41" i="1" a="1"/>
  <c r="BG41" i="1" s="1"/>
  <c r="BF41" i="1" a="1"/>
  <c r="BF41" i="1" s="1"/>
  <c r="BE41" i="1" a="1"/>
  <c r="BE41" i="1" s="1"/>
  <c r="BD41" i="1" a="1"/>
  <c r="BD41" i="1" s="1"/>
  <c r="BB41" i="1" a="1"/>
  <c r="BB41" i="1" s="1"/>
  <c r="BA41" i="1" a="1"/>
  <c r="BA41" i="1" s="1"/>
  <c r="BI41" i="1" a="1"/>
  <c r="BI41" i="1" s="1"/>
  <c r="BH41" i="1" a="1"/>
  <c r="BH41" i="1" s="1"/>
  <c r="BC41" i="1" a="1"/>
  <c r="BC41" i="1" s="1"/>
  <c r="BD33" i="1" a="1"/>
  <c r="BD33" i="1" s="1"/>
  <c r="BC33" i="1" a="1"/>
  <c r="BC33" i="1" s="1"/>
  <c r="BB33" i="1" a="1"/>
  <c r="BB33" i="1" s="1"/>
  <c r="BA33" i="1" a="1"/>
  <c r="BA33" i="1" s="1"/>
  <c r="BI33" i="1" a="1"/>
  <c r="BI33" i="1" s="1"/>
  <c r="BH33" i="1" a="1"/>
  <c r="BH33" i="1" s="1"/>
  <c r="BG33" i="1" a="1"/>
  <c r="BG33" i="1" s="1"/>
  <c r="BF33" i="1" a="1"/>
  <c r="BF33" i="1" s="1"/>
  <c r="BE33" i="1" a="1"/>
  <c r="BE33" i="1" s="1"/>
  <c r="BI42" i="1" a="1"/>
  <c r="BI42" i="1" s="1"/>
  <c r="BH42" i="1" a="1"/>
  <c r="BH42" i="1" s="1"/>
  <c r="BG42" i="1" a="1"/>
  <c r="BG42" i="1" s="1"/>
  <c r="BF42" i="1" a="1"/>
  <c r="BF42" i="1" s="1"/>
  <c r="BD42" i="1" a="1"/>
  <c r="BD42" i="1" s="1"/>
  <c r="BC42" i="1" a="1"/>
  <c r="BC42" i="1" s="1"/>
  <c r="BB42" i="1" a="1"/>
  <c r="BB42" i="1" s="1"/>
  <c r="BE42" i="1" a="1"/>
  <c r="BE42" i="1" s="1"/>
  <c r="BA42" i="1" a="1"/>
  <c r="BA42" i="1" s="1"/>
  <c r="BG28" i="1" a="1"/>
  <c r="BG28" i="1" s="1"/>
  <c r="BF28" i="1" a="1"/>
  <c r="BF28" i="1" s="1"/>
  <c r="BE28" i="1" a="1"/>
  <c r="BE28" i="1" s="1"/>
  <c r="BD28" i="1" a="1"/>
  <c r="BD28" i="1" s="1"/>
  <c r="BC28" i="1" a="1"/>
  <c r="BC28" i="1" s="1"/>
  <c r="BI28" i="1" a="1"/>
  <c r="BI28" i="1" s="1"/>
  <c r="BH28" i="1" a="1"/>
  <c r="BH28" i="1" s="1"/>
  <c r="BB28" i="1" a="1"/>
  <c r="BB28" i="1" s="1"/>
  <c r="BA28" i="1" a="1"/>
  <c r="BA28" i="1" s="1"/>
  <c r="BG38" i="1" a="1"/>
  <c r="BG38" i="1" s="1"/>
  <c r="BF38" i="1" a="1"/>
  <c r="BF38" i="1" s="1"/>
  <c r="BE38" i="1" a="1"/>
  <c r="BE38" i="1" s="1"/>
  <c r="BD38" i="1" a="1"/>
  <c r="BD38" i="1" s="1"/>
  <c r="BC38" i="1" a="1"/>
  <c r="BC38" i="1" s="1"/>
  <c r="BI38" i="1" a="1"/>
  <c r="BI38" i="1" s="1"/>
  <c r="BH38" i="1" a="1"/>
  <c r="BH38" i="1" s="1"/>
  <c r="BB38" i="1" a="1"/>
  <c r="BB38" i="1" s="1"/>
  <c r="BA38" i="1" a="1"/>
  <c r="BA38" i="1" s="1"/>
  <c r="BF35" i="1" a="1"/>
  <c r="BF35" i="1" s="1"/>
  <c r="BE35" i="1" a="1"/>
  <c r="BE35" i="1" s="1"/>
  <c r="BD35" i="1" a="1"/>
  <c r="BD35" i="1" s="1"/>
  <c r="BC35" i="1" a="1"/>
  <c r="BC35" i="1" s="1"/>
  <c r="BI35" i="1" a="1"/>
  <c r="BI35" i="1" s="1"/>
  <c r="BA35" i="1" a="1"/>
  <c r="BA35" i="1" s="1"/>
  <c r="BH35" i="1" a="1"/>
  <c r="BH35" i="1" s="1"/>
  <c r="BG35" i="1" a="1"/>
  <c r="BG35" i="1" s="1"/>
  <c r="BB35" i="1" a="1"/>
  <c r="BB35" i="1" s="1"/>
  <c r="OB5" i="1"/>
  <c r="OB110" i="1" s="1"/>
  <c r="OA5" i="1"/>
  <c r="OA110" i="1" s="1"/>
  <c r="NZ5" i="1"/>
  <c r="NZ110" i="1" s="1"/>
  <c r="NY5" i="1"/>
  <c r="NY110" i="1" s="1"/>
  <c r="HR5" i="1"/>
  <c r="HR110" i="1" s="1"/>
  <c r="HQ5" i="1"/>
  <c r="HQ14" i="1" s="1"/>
  <c r="HQ17" i="1" s="1"/>
  <c r="HP5" i="1"/>
  <c r="HP110" i="1" s="1"/>
  <c r="HO5" i="1"/>
  <c r="HO14" i="1" s="1"/>
  <c r="HO17" i="1" s="1"/>
  <c r="HN5" i="1"/>
  <c r="HN14" i="1" s="1"/>
  <c r="HN17" i="1" s="1"/>
  <c r="HD5" i="1"/>
  <c r="HD110" i="1" s="1"/>
  <c r="BV15" i="1"/>
  <c r="BU15" i="1"/>
  <c r="BT15" i="1"/>
  <c r="BS15" i="1"/>
  <c r="BV5" i="1"/>
  <c r="BV110" i="1" s="1"/>
  <c r="BU5" i="1"/>
  <c r="BU110" i="1" s="1"/>
  <c r="BT5" i="1"/>
  <c r="BT110" i="1" s="1"/>
  <c r="BS5" i="1"/>
  <c r="BS110" i="1" s="1"/>
  <c r="BP15" i="1"/>
  <c r="BO15" i="1"/>
  <c r="BN15" i="1"/>
  <c r="BP5" i="1"/>
  <c r="BP110" i="1" s="1"/>
  <c r="BO5" i="1"/>
  <c r="BO110" i="1" s="1"/>
  <c r="BN5" i="1"/>
  <c r="BN110" i="1" s="1"/>
  <c r="BM15" i="1"/>
  <c r="BM5" i="1"/>
  <c r="BM110" i="1" s="1"/>
  <c r="MW5" i="1"/>
  <c r="MW110" i="1" s="1"/>
  <c r="AC63" i="1" l="1"/>
  <c r="AA63" i="1" s="1" a="1"/>
  <c r="AA63" i="1" s="1"/>
  <c r="Z63" i="1"/>
  <c r="H64" i="1"/>
  <c r="HO110" i="1"/>
  <c r="HQ110" i="1"/>
  <c r="HN110" i="1"/>
  <c r="HP14" i="1"/>
  <c r="HP17" i="1" s="1"/>
  <c r="NY14" i="1"/>
  <c r="NY17" i="1" s="1"/>
  <c r="NZ14" i="1"/>
  <c r="NZ17" i="1" s="1"/>
  <c r="OA14" i="1"/>
  <c r="OA17" i="1" s="1"/>
  <c r="OB14" i="1"/>
  <c r="OB17" i="1" s="1"/>
  <c r="HR14" i="1"/>
  <c r="HR17" i="1" s="1"/>
  <c r="HD14" i="1"/>
  <c r="BS14" i="1"/>
  <c r="BS17" i="1" s="1"/>
  <c r="BT14" i="1"/>
  <c r="BT17" i="1" s="1"/>
  <c r="BU14" i="1"/>
  <c r="BU17" i="1" s="1"/>
  <c r="BV14" i="1"/>
  <c r="BV17" i="1" s="1"/>
  <c r="BO14" i="1"/>
  <c r="BO17" i="1" s="1"/>
  <c r="BP14" i="1"/>
  <c r="BP17" i="1" s="1"/>
  <c r="BM14" i="1"/>
  <c r="BM17" i="1" s="1"/>
  <c r="BN14" i="1"/>
  <c r="BN17" i="1" s="1"/>
  <c r="MW14" i="1"/>
  <c r="MW17" i="1" s="1"/>
  <c r="A47" i="5"/>
  <c r="FP5" i="1"/>
  <c r="FP110" i="1" s="1"/>
  <c r="Z64" i="1" l="1"/>
  <c r="AC64" i="1"/>
  <c r="AA64" i="1" s="1" a="1"/>
  <c r="AA64" i="1" s="1"/>
  <c r="H65" i="1"/>
  <c r="FP14" i="1"/>
  <c r="FP17" i="1" s="1"/>
  <c r="Z65" i="1" l="1"/>
  <c r="AC65" i="1"/>
  <c r="AA65" i="1" s="1" a="1"/>
  <c r="AA65" i="1" s="1"/>
  <c r="H66" i="1"/>
  <c r="AY39" i="4"/>
  <c r="AY44" i="4" s="1"/>
  <c r="AZ44" i="4"/>
  <c r="BF33" i="4"/>
  <c r="BF32" i="4"/>
  <c r="GL5" i="1"/>
  <c r="A150" i="5"/>
  <c r="A149" i="5"/>
  <c r="A148" i="5"/>
  <c r="A147" i="5"/>
  <c r="A146" i="5"/>
  <c r="GW5" i="1"/>
  <c r="AX71" i="1"/>
  <c r="FQ5" i="1"/>
  <c r="FQ110" i="1" s="1"/>
  <c r="A117" i="5"/>
  <c r="LC5" i="1"/>
  <c r="Z66" i="1" l="1"/>
  <c r="AC66" i="1"/>
  <c r="AA66" i="1" s="1" a="1"/>
  <c r="AA66" i="1" s="1"/>
  <c r="LC64" i="1"/>
  <c r="LC81" i="1"/>
  <c r="LC83" i="1"/>
  <c r="LC82" i="1"/>
  <c r="LC84" i="1"/>
  <c r="LC79" i="1"/>
  <c r="LC80" i="1"/>
  <c r="LC59" i="1"/>
  <c r="LC94" i="1"/>
  <c r="LC93" i="1"/>
  <c r="LC95" i="1"/>
  <c r="LC96" i="1"/>
  <c r="LC97" i="1"/>
  <c r="LC98" i="1"/>
  <c r="LC99" i="1"/>
  <c r="LC100" i="1"/>
  <c r="LC101" i="1"/>
  <c r="LC102" i="1"/>
  <c r="LC60" i="1"/>
  <c r="LC61" i="1"/>
  <c r="LC62" i="1"/>
  <c r="LC63" i="1"/>
  <c r="LC65" i="1"/>
  <c r="H67" i="1"/>
  <c r="AZ49" i="4"/>
  <c r="BI44" i="4"/>
  <c r="AU44" i="4" s="1"/>
  <c r="BG44" i="4"/>
  <c r="AS44" i="4" s="1"/>
  <c r="BH44" i="4"/>
  <c r="AT44" i="4" s="1"/>
  <c r="GL110" i="1"/>
  <c r="GL14" i="1"/>
  <c r="GL17" i="1" s="1"/>
  <c r="GW110" i="1"/>
  <c r="LC110" i="1"/>
  <c r="GW14" i="1"/>
  <c r="GW17" i="1" s="1"/>
  <c r="FQ14" i="1"/>
  <c r="FQ17" i="1" s="1"/>
  <c r="LC14" i="1"/>
  <c r="LC17" i="1" s="1"/>
  <c r="AC67" i="1" l="1"/>
  <c r="Z67" i="1"/>
  <c r="LC66" i="1"/>
  <c r="H68" i="1"/>
  <c r="AA67" i="1" a="1"/>
  <c r="AA67" i="1" s="1"/>
  <c r="AZ54" i="4"/>
  <c r="BI49" i="4"/>
  <c r="AU49" i="4" s="1"/>
  <c r="BH49" i="4"/>
  <c r="AT49" i="4" s="1"/>
  <c r="BG49" i="4"/>
  <c r="AS49" i="4" s="1"/>
  <c r="KT5" i="1"/>
  <c r="KT110" i="1" s="1"/>
  <c r="KS5" i="1"/>
  <c r="KS110" i="1" s="1"/>
  <c r="KR5" i="1"/>
  <c r="KR110" i="1" s="1"/>
  <c r="Z68" i="1" l="1"/>
  <c r="AC68" i="1"/>
  <c r="AA68" i="1" s="1" a="1"/>
  <c r="AA68" i="1" s="1"/>
  <c r="LC67" i="1"/>
  <c r="H69" i="1"/>
  <c r="AZ59" i="4"/>
  <c r="BI54" i="4"/>
  <c r="AU54" i="4" s="1"/>
  <c r="BG54" i="4"/>
  <c r="AS54" i="4" s="1"/>
  <c r="BH54" i="4"/>
  <c r="AT54" i="4" s="1"/>
  <c r="KR14" i="1"/>
  <c r="KR17" i="1" s="1"/>
  <c r="KT14" i="1"/>
  <c r="KT17" i="1" s="1"/>
  <c r="KS14" i="1"/>
  <c r="KS17" i="1" s="1"/>
  <c r="FO5" i="1"/>
  <c r="GJ5" i="1"/>
  <c r="Z69" i="1" l="1"/>
  <c r="AC69" i="1"/>
  <c r="FO82" i="1"/>
  <c r="FO81" i="1"/>
  <c r="FO84" i="1"/>
  <c r="FO83" i="1"/>
  <c r="LC68" i="1"/>
  <c r="FO110" i="1"/>
  <c r="FO96" i="1"/>
  <c r="FO62" i="1"/>
  <c r="H70" i="1"/>
  <c r="AA69" i="1" a="1"/>
  <c r="AA69" i="1" s="1"/>
  <c r="AZ64" i="4"/>
  <c r="BI59" i="4"/>
  <c r="AU59" i="4" s="1"/>
  <c r="BG59" i="4"/>
  <c r="AS59" i="4" s="1"/>
  <c r="BH59" i="4"/>
  <c r="AT59" i="4" s="1"/>
  <c r="GJ110" i="1"/>
  <c r="FO14" i="1"/>
  <c r="FO17" i="1" s="1"/>
  <c r="GJ14" i="1"/>
  <c r="GJ17" i="1" s="1"/>
  <c r="Z70" i="1" l="1"/>
  <c r="AC70" i="1"/>
  <c r="AA70" i="1" s="1" a="1"/>
  <c r="AA70" i="1" s="1"/>
  <c r="LC69" i="1"/>
  <c r="BH64" i="4"/>
  <c r="AT64" i="4" s="1"/>
  <c r="BI64" i="4"/>
  <c r="AU64" i="4" s="1"/>
  <c r="BG64" i="4"/>
  <c r="AS64"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LC70" i="1" l="1"/>
  <c r="BD5" i="1"/>
  <c r="BD110" i="1" s="1"/>
  <c r="BD14" i="1" l="1"/>
  <c r="J58" i="3" l="1"/>
  <c r="I58" i="3"/>
  <c r="H58" i="3"/>
  <c r="G58" i="3"/>
  <c r="F58" i="3"/>
  <c r="E58" i="3"/>
  <c r="C58" i="3"/>
  <c r="B58" i="3"/>
  <c r="J57" i="3"/>
  <c r="I57" i="3"/>
  <c r="H57" i="3"/>
  <c r="G57" i="3"/>
  <c r="F57" i="3"/>
  <c r="E57" i="3"/>
  <c r="C57" i="3"/>
  <c r="B57" i="3"/>
  <c r="BH83" i="4"/>
  <c r="BG83" i="4"/>
  <c r="BA83" i="4"/>
  <c r="BG82" i="4"/>
  <c r="K78" i="4"/>
  <c r="K77" i="4"/>
  <c r="K76" i="4"/>
  <c r="K75" i="4"/>
  <c r="K74" i="4"/>
  <c r="K73" i="4"/>
  <c r="EX5" i="1"/>
  <c r="EX110" i="1" s="1"/>
  <c r="MR5" i="1"/>
  <c r="MR110" i="1" s="1"/>
  <c r="FS5" i="1"/>
  <c r="FS110" i="1" s="1"/>
  <c r="GI5" i="1"/>
  <c r="FR5" i="1"/>
  <c r="FR110" i="1" s="1"/>
  <c r="GK5" i="1"/>
  <c r="KV5" i="1"/>
  <c r="KV59" i="1"/>
  <c r="KV60" i="1"/>
  <c r="KV61" i="1"/>
  <c r="KV62" i="1"/>
  <c r="KV63" i="1"/>
  <c r="KV64" i="1"/>
  <c r="KV65" i="1"/>
  <c r="KV66" i="1"/>
  <c r="KV67" i="1"/>
  <c r="KV68" i="1"/>
  <c r="KV69" i="1"/>
  <c r="KV70" i="1"/>
  <c r="KX5" i="1"/>
  <c r="KX81" i="1" l="1"/>
  <c r="KX84" i="1"/>
  <c r="KX83" i="1"/>
  <c r="KX82" i="1"/>
  <c r="GK81" i="1"/>
  <c r="GK83" i="1"/>
  <c r="GK84" i="1"/>
  <c r="GK82" i="1"/>
  <c r="KX79" i="1"/>
  <c r="KX80" i="1"/>
  <c r="KX59" i="1"/>
  <c r="KX93" i="1"/>
  <c r="KX94" i="1"/>
  <c r="KX95" i="1"/>
  <c r="KX96" i="1"/>
  <c r="KX97" i="1"/>
  <c r="KX98" i="1"/>
  <c r="KX99" i="1"/>
  <c r="KX100" i="1"/>
  <c r="KX101" i="1"/>
  <c r="KX102" i="1"/>
  <c r="KX60" i="1"/>
  <c r="KX61" i="1"/>
  <c r="KX62" i="1"/>
  <c r="KX63" i="1"/>
  <c r="KX64" i="1"/>
  <c r="KX65" i="1"/>
  <c r="KX66" i="1"/>
  <c r="KX67" i="1"/>
  <c r="KX68" i="1"/>
  <c r="KX69" i="1"/>
  <c r="KX70" i="1"/>
  <c r="GK95" i="1"/>
  <c r="GI110" i="1"/>
  <c r="GK110" i="1"/>
  <c r="KX110" i="1"/>
  <c r="EX14" i="1"/>
  <c r="EX17" i="1" s="1"/>
  <c r="MR14" i="1"/>
  <c r="MR17" i="1" s="1"/>
  <c r="KV14" i="1"/>
  <c r="KV17" i="1" s="1"/>
  <c r="KV110" i="1"/>
  <c r="FS14" i="1"/>
  <c r="FS17" i="1" s="1"/>
  <c r="GI14" i="1"/>
  <c r="GI17" i="1" s="1"/>
  <c r="FR14" i="1"/>
  <c r="FR17" i="1" s="1"/>
  <c r="GK14" i="1"/>
  <c r="GK17" i="1" s="1"/>
  <c r="KX14" i="1"/>
  <c r="KX17" i="1" s="1"/>
  <c r="GX5" i="1"/>
  <c r="KU5" i="1"/>
  <c r="KU110" i="1" s="1"/>
  <c r="GM5" i="1"/>
  <c r="DQ5" i="1"/>
  <c r="DQ110" i="1" s="1"/>
  <c r="DP5" i="1"/>
  <c r="DP110" i="1" s="1"/>
  <c r="KQ5" i="1"/>
  <c r="KQ110" i="1" s="1"/>
  <c r="DO5" i="1"/>
  <c r="DO110" i="1" s="1"/>
  <c r="KP5" i="1"/>
  <c r="KP110" i="1" s="1"/>
  <c r="KO5" i="1"/>
  <c r="KO110" i="1" s="1"/>
  <c r="KN5" i="1"/>
  <c r="KN110" i="1" s="1"/>
  <c r="KI5" i="1"/>
  <c r="KI110" i="1" s="1"/>
  <c r="DN5" i="1"/>
  <c r="DN110" i="1" s="1"/>
  <c r="AS146" i="4"/>
  <c r="Y146" i="4"/>
  <c r="AT146" i="4" s="1"/>
  <c r="AT145" i="4"/>
  <c r="AU145" i="4" s="1"/>
  <c r="AV145" i="4" s="1"/>
  <c r="AW145" i="4" s="1"/>
  <c r="AX145" i="4" s="1"/>
  <c r="AY145" i="4" s="1"/>
  <c r="Y145" i="4"/>
  <c r="Z145" i="4" s="1"/>
  <c r="AA145" i="4" s="1"/>
  <c r="AB145" i="4" s="1"/>
  <c r="AC145" i="4" s="1"/>
  <c r="AD145" i="4" s="1"/>
  <c r="BZ5" i="1"/>
  <c r="BZ110" i="1" s="1"/>
  <c r="BY5" i="1"/>
  <c r="BY110" i="1" s="1"/>
  <c r="A26" i="5"/>
  <c r="A25" i="5"/>
  <c r="NW15" i="1"/>
  <c r="NU15" i="1"/>
  <c r="CV49" i="1"/>
  <c r="CV47" i="1"/>
  <c r="CV45" i="1"/>
  <c r="CV44" i="1"/>
  <c r="CV17" i="1"/>
  <c r="CV5" i="1"/>
  <c r="CV110" i="1" s="1"/>
  <c r="CR49" i="1"/>
  <c r="CR47" i="1"/>
  <c r="CR45" i="1"/>
  <c r="CR44" i="1"/>
  <c r="CR17" i="1"/>
  <c r="CR5" i="1"/>
  <c r="CR110" i="1" s="1"/>
  <c r="CL49" i="1"/>
  <c r="CL47" i="1"/>
  <c r="CL45" i="1"/>
  <c r="CL44" i="1"/>
  <c r="CL17" i="1"/>
  <c r="CL5" i="1"/>
  <c r="CL110" i="1" s="1"/>
  <c r="A48" i="1"/>
  <c r="OI47" i="1"/>
  <c r="ES47" i="1"/>
  <c r="ER47" i="1"/>
  <c r="EQ47" i="1"/>
  <c r="EP47" i="1"/>
  <c r="EO47" i="1"/>
  <c r="HG47" i="1"/>
  <c r="CU47" i="1"/>
  <c r="CO47" i="1"/>
  <c r="CK47" i="1"/>
  <c r="CF47" i="1"/>
  <c r="CE47" i="1"/>
  <c r="AX47" i="1"/>
  <c r="P47" i="1"/>
  <c r="O47" i="1"/>
  <c r="L47" i="1"/>
  <c r="A47" i="1"/>
  <c r="B48" i="1" s="1"/>
  <c r="CF49" i="1"/>
  <c r="CF45" i="1"/>
  <c r="CF44" i="1"/>
  <c r="CF17" i="1"/>
  <c r="CF5" i="1"/>
  <c r="CF110" i="1" s="1"/>
  <c r="DB48" i="1" l="1" a="1"/>
  <c r="DB48" i="1" s="1"/>
  <c r="Z48" i="1" a="1"/>
  <c r="Z48" i="1" s="1"/>
  <c r="Y48" i="1" a="1"/>
  <c r="Y48" i="1" s="1"/>
  <c r="X48" i="1" a="1"/>
  <c r="X48" i="1" s="1"/>
  <c r="U48" i="1" a="1"/>
  <c r="U48" i="1" s="1"/>
  <c r="AG48" i="1" a="1"/>
  <c r="AG48" i="1" s="1"/>
  <c r="AF48" i="1" a="1"/>
  <c r="AF48" i="1" s="1"/>
  <c r="AE48" i="1" a="1"/>
  <c r="AE48" i="1" s="1"/>
  <c r="AD48" i="1" a="1"/>
  <c r="AD48" i="1" s="1"/>
  <c r="M48" i="1" a="1"/>
  <c r="M48" i="1" s="1"/>
  <c r="L48" i="1" a="1"/>
  <c r="L48" i="1" s="1"/>
  <c r="K48" i="1" a="1"/>
  <c r="K48" i="1" s="1"/>
  <c r="T48" i="1" a="1"/>
  <c r="T48" i="1" s="1"/>
  <c r="N48" i="1" a="1"/>
  <c r="N48" i="1" s="1"/>
  <c r="W48" i="1" a="1"/>
  <c r="W48" i="1" s="1"/>
  <c r="J48" i="1" a="1"/>
  <c r="J48" i="1" s="1"/>
  <c r="I48" i="1" a="1"/>
  <c r="I48" i="1" s="1"/>
  <c r="FJ47" i="1"/>
  <c r="FH47" i="1"/>
  <c r="FG47" i="1"/>
  <c r="FF47" i="1"/>
  <c r="FE47" i="1"/>
  <c r="FD47" i="1"/>
  <c r="FC47" i="1"/>
  <c r="GM110" i="1"/>
  <c r="GX110" i="1"/>
  <c r="GX14" i="1"/>
  <c r="GX17" i="1" s="1"/>
  <c r="KU14" i="1"/>
  <c r="KU17" i="1" s="1"/>
  <c r="DN14" i="1"/>
  <c r="DN17" i="1" s="1"/>
  <c r="KI14" i="1"/>
  <c r="KI17" i="1" s="1"/>
  <c r="KN14" i="1"/>
  <c r="KN17" i="1" s="1"/>
  <c r="KO14" i="1"/>
  <c r="KO17" i="1" s="1"/>
  <c r="KP14" i="1"/>
  <c r="KP17" i="1" s="1"/>
  <c r="DO14" i="1"/>
  <c r="DO17" i="1" s="1"/>
  <c r="KQ14" i="1"/>
  <c r="KQ17" i="1" s="1"/>
  <c r="DQ14" i="1"/>
  <c r="DQ17" i="1" s="1"/>
  <c r="GM14" i="1"/>
  <c r="GM17" i="1" s="1"/>
  <c r="DP14" i="1"/>
  <c r="DP17" i="1" s="1"/>
  <c r="Z146" i="4"/>
  <c r="BZ14" i="1"/>
  <c r="BZ17" i="1" s="1"/>
  <c r="BY14" i="1"/>
  <c r="BY17" i="1" s="1"/>
  <c r="CV14" i="1"/>
  <c r="CR14" i="1"/>
  <c r="CL14" i="1"/>
  <c r="Q47" i="1"/>
  <c r="CF14" i="1"/>
  <c r="P838" i="4"/>
  <c r="GV5" i="1"/>
  <c r="GU5" i="1"/>
  <c r="GT5" i="1"/>
  <c r="A154" i="5"/>
  <c r="GR5" i="1"/>
  <c r="L49" i="1"/>
  <c r="L45" i="1"/>
  <c r="L44" i="1"/>
  <c r="CZ44" i="1" s="1"/>
  <c r="L17" i="1"/>
  <c r="D17" i="1" s="1"/>
  <c r="A131" i="5"/>
  <c r="A125" i="5"/>
  <c r="LA5" i="1"/>
  <c r="KZ5" i="1"/>
  <c r="KY5" i="1"/>
  <c r="AA17" i="1"/>
  <c r="AA15" i="1"/>
  <c r="AA5" i="1"/>
  <c r="GH5" i="1"/>
  <c r="GG5" i="1"/>
  <c r="GF5" i="1"/>
  <c r="GE5" i="1"/>
  <c r="GD5" i="1"/>
  <c r="GC5" i="1"/>
  <c r="GB5" i="1"/>
  <c r="KY81" i="1" l="1"/>
  <c r="KY84" i="1"/>
  <c r="KY83" i="1"/>
  <c r="KY82" i="1"/>
  <c r="GT81" i="1"/>
  <c r="GT84" i="1"/>
  <c r="GT82" i="1"/>
  <c r="GT83" i="1"/>
  <c r="GR83" i="1"/>
  <c r="GR81" i="1"/>
  <c r="GR82" i="1"/>
  <c r="GR84" i="1"/>
  <c r="LA84" i="1"/>
  <c r="LA82" i="1"/>
  <c r="LA83" i="1"/>
  <c r="LA81" i="1"/>
  <c r="KZ84" i="1"/>
  <c r="KZ82" i="1"/>
  <c r="KZ83" i="1"/>
  <c r="KZ81" i="1"/>
  <c r="GU84" i="1"/>
  <c r="GU81" i="1"/>
  <c r="GU83" i="1"/>
  <c r="GU82" i="1"/>
  <c r="KZ79" i="1"/>
  <c r="KZ80" i="1"/>
  <c r="KZ59" i="1"/>
  <c r="KZ94" i="1"/>
  <c r="KZ93" i="1"/>
  <c r="KZ95" i="1"/>
  <c r="KZ96" i="1"/>
  <c r="KZ97" i="1"/>
  <c r="KZ98" i="1"/>
  <c r="KZ99" i="1"/>
  <c r="KZ100" i="1"/>
  <c r="KZ101" i="1"/>
  <c r="KZ102" i="1"/>
  <c r="KZ60" i="1"/>
  <c r="KZ61" i="1"/>
  <c r="KZ62" i="1"/>
  <c r="KZ63" i="1"/>
  <c r="KZ64" i="1"/>
  <c r="KZ65" i="1"/>
  <c r="KZ66" i="1"/>
  <c r="KZ67" i="1"/>
  <c r="KZ68" i="1"/>
  <c r="KZ69" i="1"/>
  <c r="KZ70" i="1"/>
  <c r="KY79" i="1"/>
  <c r="KY80" i="1"/>
  <c r="KY59" i="1"/>
  <c r="KY94" i="1"/>
  <c r="KY93" i="1"/>
  <c r="KY95" i="1"/>
  <c r="KY96" i="1"/>
  <c r="KY97" i="1"/>
  <c r="KY98" i="1"/>
  <c r="KY99" i="1"/>
  <c r="KY100" i="1"/>
  <c r="KY101" i="1"/>
  <c r="KY102" i="1"/>
  <c r="KY60" i="1"/>
  <c r="KY61" i="1"/>
  <c r="KY62" i="1"/>
  <c r="KY63" i="1"/>
  <c r="KY64" i="1"/>
  <c r="KY65" i="1"/>
  <c r="KY66" i="1"/>
  <c r="KY67" i="1"/>
  <c r="KY68" i="1"/>
  <c r="KY69" i="1"/>
  <c r="KY70" i="1"/>
  <c r="LA79" i="1"/>
  <c r="LA80" i="1"/>
  <c r="LA59" i="1"/>
  <c r="LA94" i="1"/>
  <c r="LA93" i="1"/>
  <c r="LA95" i="1"/>
  <c r="LA96" i="1"/>
  <c r="LA97" i="1"/>
  <c r="LA98" i="1"/>
  <c r="LA99" i="1"/>
  <c r="LA100" i="1"/>
  <c r="LA101" i="1"/>
  <c r="LA102" i="1"/>
  <c r="LA60" i="1"/>
  <c r="LA61" i="1"/>
  <c r="LA62" i="1"/>
  <c r="LA63" i="1"/>
  <c r="LA64" i="1"/>
  <c r="LA65" i="1"/>
  <c r="LA66" i="1"/>
  <c r="LA67" i="1"/>
  <c r="LA68" i="1"/>
  <c r="LA69" i="1"/>
  <c r="LA70" i="1"/>
  <c r="GT95" i="1"/>
  <c r="GU95" i="1"/>
  <c r="GR95" i="1"/>
  <c r="FJ44" i="1"/>
  <c r="FH44" i="1"/>
  <c r="FG44" i="1"/>
  <c r="FF44" i="1"/>
  <c r="FE44" i="1"/>
  <c r="FD44" i="1"/>
  <c r="FC44" i="1"/>
  <c r="FJ45" i="1"/>
  <c r="FH45" i="1"/>
  <c r="FG45" i="1"/>
  <c r="FF45" i="1"/>
  <c r="FE45" i="1"/>
  <c r="FD45" i="1"/>
  <c r="FC45" i="1"/>
  <c r="FJ49" i="1"/>
  <c r="FH49" i="1"/>
  <c r="FG49" i="1"/>
  <c r="FF49" i="1"/>
  <c r="FE49" i="1"/>
  <c r="FD49" i="1"/>
  <c r="FC49" i="1"/>
  <c r="GH110" i="1"/>
  <c r="GC110" i="1"/>
  <c r="GB110" i="1"/>
  <c r="GF110" i="1"/>
  <c r="GE110" i="1"/>
  <c r="GG110" i="1"/>
  <c r="GR110" i="1"/>
  <c r="GT110" i="1"/>
  <c r="GU110" i="1"/>
  <c r="GV110" i="1"/>
  <c r="AU146" i="4"/>
  <c r="AA146" i="4"/>
  <c r="GV14" i="1"/>
  <c r="GV17" i="1" s="1"/>
  <c r="GU14" i="1"/>
  <c r="GU17" i="1" s="1"/>
  <c r="GT14" i="1"/>
  <c r="GT17" i="1" s="1"/>
  <c r="GR14" i="1"/>
  <c r="GR17" i="1" s="1"/>
  <c r="GD110" i="1"/>
  <c r="KY110" i="1"/>
  <c r="KY14" i="1"/>
  <c r="KY17" i="1" s="1"/>
  <c r="KZ110" i="1"/>
  <c r="KZ14" i="1"/>
  <c r="KZ17" i="1" s="1"/>
  <c r="LA110" i="1"/>
  <c r="LA14" i="1"/>
  <c r="LA17" i="1" s="1"/>
  <c r="GB14" i="1"/>
  <c r="GB17" i="1" s="1"/>
  <c r="GD14" i="1"/>
  <c r="GD17" i="1" s="1"/>
  <c r="GE14" i="1"/>
  <c r="GE17" i="1" s="1"/>
  <c r="GF14" i="1"/>
  <c r="GF17" i="1" s="1"/>
  <c r="GG14" i="1"/>
  <c r="GG17" i="1" s="1"/>
  <c r="GC14" i="1"/>
  <c r="GC17" i="1" s="1"/>
  <c r="GH14" i="1"/>
  <c r="GH17" i="1" s="1"/>
  <c r="AN82" i="4"/>
  <c r="FJ23" i="1" s="1"/>
  <c r="AM82" i="4"/>
  <c r="FI23" i="1" s="1"/>
  <c r="LE5" i="1"/>
  <c r="LD5" i="1"/>
  <c r="LB5" i="1"/>
  <c r="A121" i="5"/>
  <c r="A142" i="5"/>
  <c r="A145" i="5"/>
  <c r="A143" i="5"/>
  <c r="A141" i="5"/>
  <c r="CU17" i="1"/>
  <c r="CO17" i="1"/>
  <c r="CK17" i="1"/>
  <c r="CE17" i="1"/>
  <c r="Q17" i="1"/>
  <c r="P17" i="1"/>
  <c r="O17" i="1"/>
  <c r="AX49" i="1"/>
  <c r="AX44" i="1"/>
  <c r="A46" i="1"/>
  <c r="A45" i="1"/>
  <c r="B46" i="1" s="1"/>
  <c r="A34" i="1"/>
  <c r="Q44" i="1"/>
  <c r="P44" i="1"/>
  <c r="O44" i="1"/>
  <c r="CC5" i="1"/>
  <c r="CC110" i="1" s="1"/>
  <c r="CU49" i="1"/>
  <c r="CO49" i="1"/>
  <c r="CK49" i="1"/>
  <c r="CE49" i="1"/>
  <c r="CU44" i="1"/>
  <c r="CO44" i="1"/>
  <c r="CK44" i="1"/>
  <c r="CE44" i="1"/>
  <c r="A50" i="1"/>
  <c r="A49" i="1"/>
  <c r="OI44" i="1"/>
  <c r="ES44" i="1"/>
  <c r="ER44" i="1"/>
  <c r="EQ44" i="1"/>
  <c r="EP44" i="1"/>
  <c r="EO44" i="1"/>
  <c r="HG44" i="1"/>
  <c r="A44" i="1"/>
  <c r="K14" i="1"/>
  <c r="CU5" i="1"/>
  <c r="CU110" i="1" s="1"/>
  <c r="CO5" i="1"/>
  <c r="CO110" i="1" s="1"/>
  <c r="CK5" i="1"/>
  <c r="CK110" i="1" s="1"/>
  <c r="CE5" i="1"/>
  <c r="CE110" i="1" s="1"/>
  <c r="LD84" i="1" l="1"/>
  <c r="LD83" i="1"/>
  <c r="LD81" i="1"/>
  <c r="LD82" i="1"/>
  <c r="LE83" i="1"/>
  <c r="LE82" i="1"/>
  <c r="LE84" i="1"/>
  <c r="LE81" i="1"/>
  <c r="LB84" i="1"/>
  <c r="LB83" i="1"/>
  <c r="LB82" i="1"/>
  <c r="LB81" i="1"/>
  <c r="LD79" i="1"/>
  <c r="LD80" i="1"/>
  <c r="LD59" i="1"/>
  <c r="LD94" i="1"/>
  <c r="LD93" i="1"/>
  <c r="LD95" i="1"/>
  <c r="LD96" i="1"/>
  <c r="LD97" i="1"/>
  <c r="LD98" i="1"/>
  <c r="LD99" i="1"/>
  <c r="LD100" i="1"/>
  <c r="LD101" i="1"/>
  <c r="LD102" i="1"/>
  <c r="LD60" i="1"/>
  <c r="LD61" i="1"/>
  <c r="LD62" i="1"/>
  <c r="LD63" i="1"/>
  <c r="LD64" i="1"/>
  <c r="LD65" i="1"/>
  <c r="LD66" i="1"/>
  <c r="LD67" i="1"/>
  <c r="LD68" i="1"/>
  <c r="LD69" i="1"/>
  <c r="LD70" i="1"/>
  <c r="LE79" i="1"/>
  <c r="LE80" i="1"/>
  <c r="LE59" i="1"/>
  <c r="LE94" i="1"/>
  <c r="LE93" i="1"/>
  <c r="LE95" i="1"/>
  <c r="LE96" i="1"/>
  <c r="LE97" i="1"/>
  <c r="LE98" i="1"/>
  <c r="LE99" i="1"/>
  <c r="LE100" i="1"/>
  <c r="LE101" i="1"/>
  <c r="LE102" i="1"/>
  <c r="LE60" i="1"/>
  <c r="LE61" i="1"/>
  <c r="LE62" i="1"/>
  <c r="LE63" i="1"/>
  <c r="LE64" i="1"/>
  <c r="LE65" i="1"/>
  <c r="LE66" i="1"/>
  <c r="LE67" i="1"/>
  <c r="LE68" i="1"/>
  <c r="LE69" i="1"/>
  <c r="LE70" i="1"/>
  <c r="LB79" i="1"/>
  <c r="LB80" i="1"/>
  <c r="LB59" i="1"/>
  <c r="LB94" i="1"/>
  <c r="LB93" i="1"/>
  <c r="LB95" i="1"/>
  <c r="LB96" i="1"/>
  <c r="LB97" i="1"/>
  <c r="LB98" i="1"/>
  <c r="LB99" i="1"/>
  <c r="LB100" i="1"/>
  <c r="LB101" i="1"/>
  <c r="LB102" i="1"/>
  <c r="LB60" i="1"/>
  <c r="LB61" i="1"/>
  <c r="LB62" i="1"/>
  <c r="LB63" i="1"/>
  <c r="LB64" i="1"/>
  <c r="LB65" i="1"/>
  <c r="LB66" i="1"/>
  <c r="LB67" i="1"/>
  <c r="LB68" i="1"/>
  <c r="LB69" i="1"/>
  <c r="LB70" i="1"/>
  <c r="DB46" i="1" a="1"/>
  <c r="DB46" i="1" s="1"/>
  <c r="Y46" i="1" a="1"/>
  <c r="Y46" i="1" s="1"/>
  <c r="X46" i="1" a="1"/>
  <c r="X46" i="1" s="1"/>
  <c r="M46" i="1" a="1"/>
  <c r="M46" i="1" s="1"/>
  <c r="L46" i="1" a="1"/>
  <c r="L46" i="1" s="1"/>
  <c r="W46" i="1" a="1"/>
  <c r="W46" i="1" s="1"/>
  <c r="J46" i="1" a="1"/>
  <c r="J46" i="1" s="1"/>
  <c r="I46" i="1" a="1"/>
  <c r="I46" i="1" s="1"/>
  <c r="Z46" i="1" a="1"/>
  <c r="Z46" i="1" s="1"/>
  <c r="U46" i="1" a="1"/>
  <c r="U46" i="1" s="1"/>
  <c r="AG46" i="1" a="1"/>
  <c r="AG46" i="1" s="1"/>
  <c r="AF46" i="1" a="1"/>
  <c r="AF46" i="1" s="1"/>
  <c r="AE46" i="1" a="1"/>
  <c r="AE46" i="1" s="1"/>
  <c r="AD46" i="1" a="1"/>
  <c r="AD46" i="1" s="1"/>
  <c r="K46" i="1" a="1"/>
  <c r="K46" i="1" s="1"/>
  <c r="N46" i="1" a="1"/>
  <c r="N46" i="1" s="1"/>
  <c r="T46" i="1" a="1"/>
  <c r="T46" i="1" s="1"/>
  <c r="AV146" i="4"/>
  <c r="AB146" i="4"/>
  <c r="B45" i="1"/>
  <c r="B47" i="1"/>
  <c r="B50" i="1"/>
  <c r="LB110" i="1"/>
  <c r="LB14" i="1"/>
  <c r="LB17" i="1" s="1"/>
  <c r="LD14" i="1"/>
  <c r="LD17" i="1" s="1"/>
  <c r="LD110" i="1"/>
  <c r="LE14" i="1"/>
  <c r="LE17" i="1" s="1"/>
  <c r="LE110" i="1"/>
  <c r="OI45" i="1"/>
  <c r="CU45" i="1"/>
  <c r="AX45" i="1"/>
  <c r="CE45" i="1"/>
  <c r="B49" i="1"/>
  <c r="CC14" i="1"/>
  <c r="CC17" i="1" s="1"/>
  <c r="CO14" i="1"/>
  <c r="CU14" i="1"/>
  <c r="CK14" i="1"/>
  <c r="CE14" i="1"/>
  <c r="DB50" i="1" l="1" a="1"/>
  <c r="DB50" i="1" s="1"/>
  <c r="CZ46" i="1"/>
  <c r="X50" i="1" a="1"/>
  <c r="X50" i="1" s="1"/>
  <c r="U50" i="1" a="1"/>
  <c r="U50" i="1" s="1"/>
  <c r="Z50" i="1" a="1"/>
  <c r="Z50" i="1" s="1"/>
  <c r="Y50" i="1" a="1"/>
  <c r="Y50" i="1" s="1"/>
  <c r="AG50" i="1" a="1"/>
  <c r="AG50" i="1" s="1"/>
  <c r="AF50" i="1" a="1"/>
  <c r="AF50" i="1" s="1"/>
  <c r="AE50" i="1" a="1"/>
  <c r="AE50" i="1" s="1"/>
  <c r="AD50" i="1" a="1"/>
  <c r="AD50" i="1" s="1"/>
  <c r="K50" i="1" a="1"/>
  <c r="K50" i="1" s="1"/>
  <c r="N50" i="1" a="1"/>
  <c r="N50" i="1" s="1"/>
  <c r="EP50" i="1" s="1"/>
  <c r="M50" i="1" a="1"/>
  <c r="M50" i="1" s="1"/>
  <c r="O50" i="1" s="1"/>
  <c r="L50" i="1" a="1"/>
  <c r="L50" i="1" s="1"/>
  <c r="W50" i="1" a="1"/>
  <c r="W50" i="1" s="1"/>
  <c r="J50" i="1" a="1"/>
  <c r="J50" i="1" s="1"/>
  <c r="T50" i="1" a="1"/>
  <c r="T50" i="1" s="1"/>
  <c r="ES50" i="1" s="1"/>
  <c r="I50" i="1" a="1"/>
  <c r="I50" i="1" s="1"/>
  <c r="BG47" i="1" a="1"/>
  <c r="BG47" i="1" s="1"/>
  <c r="BG48" i="1" s="1" a="1"/>
  <c r="BG48" i="1" s="1"/>
  <c r="BF47" i="1" a="1"/>
  <c r="BF47" i="1" s="1"/>
  <c r="BF48" i="1" s="1" a="1"/>
  <c r="BF48" i="1" s="1"/>
  <c r="BE47" i="1" a="1"/>
  <c r="BE47" i="1" s="1"/>
  <c r="BE48" i="1" s="1" a="1"/>
  <c r="BE48" i="1" s="1"/>
  <c r="BD47" i="1" a="1"/>
  <c r="BD47" i="1" s="1"/>
  <c r="BD48" i="1" s="1" a="1"/>
  <c r="BD48" i="1" s="1"/>
  <c r="BC47" i="1" a="1"/>
  <c r="BC47" i="1" s="1"/>
  <c r="BC48" i="1" s="1" a="1"/>
  <c r="BC48" i="1" s="1"/>
  <c r="BI47" i="1" a="1"/>
  <c r="BI47" i="1" s="1"/>
  <c r="BI48" i="1" s="1" a="1"/>
  <c r="BI48" i="1" s="1"/>
  <c r="BH47" i="1" a="1"/>
  <c r="BH47" i="1" s="1"/>
  <c r="BH48" i="1" s="1" a="1"/>
  <c r="BH48" i="1" s="1"/>
  <c r="BB47" i="1" a="1"/>
  <c r="BB47" i="1" s="1"/>
  <c r="BB48" i="1" s="1" a="1"/>
  <c r="BB48" i="1" s="1"/>
  <c r="BA47" i="1" a="1"/>
  <c r="BA47" i="1" s="1"/>
  <c r="BA48" i="1" s="1" a="1"/>
  <c r="BA48" i="1" s="1"/>
  <c r="BA45" i="1" a="1"/>
  <c r="BA45" i="1" s="1"/>
  <c r="BA46" i="1" s="1" a="1"/>
  <c r="BA46" i="1" s="1"/>
  <c r="BI45" i="1" a="1"/>
  <c r="BI45" i="1" s="1"/>
  <c r="BI46" i="1" s="1" a="1"/>
  <c r="BI46" i="1" s="1"/>
  <c r="BH45" i="1" a="1"/>
  <c r="BH45" i="1" s="1"/>
  <c r="BH46" i="1" s="1" a="1"/>
  <c r="BH46" i="1" s="1"/>
  <c r="BG45" i="1" a="1"/>
  <c r="BG45" i="1" s="1"/>
  <c r="BG46" i="1" s="1" a="1"/>
  <c r="BG46" i="1" s="1"/>
  <c r="BC45" i="1" a="1"/>
  <c r="BC45" i="1" s="1"/>
  <c r="BC46" i="1" s="1" a="1"/>
  <c r="BC46" i="1" s="1"/>
  <c r="BB45" i="1" a="1"/>
  <c r="BB45" i="1" s="1"/>
  <c r="BB46" i="1" s="1" a="1"/>
  <c r="BB46" i="1" s="1"/>
  <c r="BF45" i="1" a="1"/>
  <c r="BF45" i="1" s="1"/>
  <c r="BF46" i="1" s="1" a="1"/>
  <c r="BF46" i="1" s="1"/>
  <c r="BE45" i="1" a="1"/>
  <c r="BE45" i="1" s="1"/>
  <c r="BE46" i="1" s="1" a="1"/>
  <c r="BE46" i="1" s="1"/>
  <c r="BD45" i="1" a="1"/>
  <c r="BD45" i="1" s="1"/>
  <c r="BD46" i="1" s="1" a="1"/>
  <c r="BD46" i="1" s="1"/>
  <c r="BI49" i="1" a="1"/>
  <c r="BI49" i="1" s="1"/>
  <c r="BI50" i="1" s="1" a="1"/>
  <c r="BI50" i="1" s="1"/>
  <c r="BH49" i="1" a="1"/>
  <c r="BH49" i="1" s="1"/>
  <c r="BH50" i="1" s="1" a="1"/>
  <c r="BH50" i="1" s="1"/>
  <c r="BG49" i="1" a="1"/>
  <c r="BG49" i="1" s="1"/>
  <c r="BG50" i="1" s="1" a="1"/>
  <c r="BG50" i="1" s="1"/>
  <c r="BF49" i="1" a="1"/>
  <c r="BF49" i="1" s="1"/>
  <c r="BF50" i="1" s="1" a="1"/>
  <c r="BF50" i="1" s="1"/>
  <c r="BE49" i="1" a="1"/>
  <c r="BE49" i="1" s="1"/>
  <c r="BE50" i="1" s="1" a="1"/>
  <c r="BE50" i="1" s="1"/>
  <c r="BA49" i="1" a="1"/>
  <c r="BA49" i="1" s="1"/>
  <c r="BA50" i="1" s="1" a="1"/>
  <c r="BA50" i="1" s="1"/>
  <c r="BD49" i="1" a="1"/>
  <c r="BD49" i="1" s="1"/>
  <c r="BD50" i="1" s="1" a="1"/>
  <c r="BD50" i="1" s="1"/>
  <c r="BC49" i="1" a="1"/>
  <c r="BC49" i="1" s="1"/>
  <c r="BC50" i="1" s="1" a="1"/>
  <c r="BC50" i="1" s="1"/>
  <c r="BB49" i="1" a="1"/>
  <c r="BB49" i="1" s="1"/>
  <c r="BB50" i="1" s="1" a="1"/>
  <c r="BB50" i="1" s="1"/>
  <c r="FJ46" i="1"/>
  <c r="FH46" i="1"/>
  <c r="FG46" i="1"/>
  <c r="FF46" i="1"/>
  <c r="FE46" i="1"/>
  <c r="FD46" i="1"/>
  <c r="FC46" i="1"/>
  <c r="AW146" i="4"/>
  <c r="AC146" i="4"/>
  <c r="CR46" i="1"/>
  <c r="CV46" i="1"/>
  <c r="CF46" i="1"/>
  <c r="CL46" i="1"/>
  <c r="AX46" i="1"/>
  <c r="CU46" i="1"/>
  <c r="CO46" i="1"/>
  <c r="CK46" i="1"/>
  <c r="CE46" i="1"/>
  <c r="ES45" i="1"/>
  <c r="ER45" i="1"/>
  <c r="EQ45" i="1"/>
  <c r="EP45" i="1"/>
  <c r="EO45" i="1"/>
  <c r="HG45" i="1"/>
  <c r="P45" i="1"/>
  <c r="O45" i="1"/>
  <c r="Q45" i="1"/>
  <c r="CK45" i="1"/>
  <c r="CO45" i="1"/>
  <c r="EP46" i="1"/>
  <c r="P46" i="1"/>
  <c r="O46" i="1"/>
  <c r="ER46" i="1"/>
  <c r="ES46" i="1"/>
  <c r="ER49" i="1"/>
  <c r="ES49" i="1"/>
  <c r="O49" i="1"/>
  <c r="P49" i="1"/>
  <c r="Q49" i="1"/>
  <c r="EQ49" i="1"/>
  <c r="EP49" i="1"/>
  <c r="EO49" i="1"/>
  <c r="HG49" i="1"/>
  <c r="OI49" i="1"/>
  <c r="CZ50" i="1" l="1"/>
  <c r="FJ48" i="1"/>
  <c r="FH48" i="1"/>
  <c r="FG48" i="1"/>
  <c r="FF48" i="1"/>
  <c r="FE48" i="1"/>
  <c r="FD48" i="1"/>
  <c r="FC48" i="1"/>
  <c r="FJ50" i="1"/>
  <c r="FH50" i="1"/>
  <c r="FG50" i="1"/>
  <c r="FF50" i="1"/>
  <c r="FE50" i="1"/>
  <c r="FD50" i="1"/>
  <c r="FC50" i="1"/>
  <c r="CV48" i="1"/>
  <c r="CV50" i="1"/>
  <c r="CK50" i="1"/>
  <c r="AX50" i="1"/>
  <c r="CU50" i="1"/>
  <c r="CE50" i="1"/>
  <c r="ER50" i="1"/>
  <c r="EQ50" i="1"/>
  <c r="OI50" i="1"/>
  <c r="P50" i="1"/>
  <c r="CO50" i="1"/>
  <c r="AX146" i="4"/>
  <c r="AD146" i="4"/>
  <c r="AY146" i="4" s="1"/>
  <c r="HG50" i="1"/>
  <c r="EO50" i="1"/>
  <c r="CR50" i="1"/>
  <c r="Q50" i="1"/>
  <c r="CF50" i="1"/>
  <c r="CL50" i="1"/>
  <c r="CL48" i="1"/>
  <c r="CR48" i="1"/>
  <c r="CK48" i="1"/>
  <c r="CU48" i="1"/>
  <c r="AX48" i="1"/>
  <c r="CO48" i="1"/>
  <c r="CF48" i="1"/>
  <c r="CE48" i="1"/>
  <c r="EQ48" i="1"/>
  <c r="EP48" i="1"/>
  <c r="EO48" i="1"/>
  <c r="HG48" i="1"/>
  <c r="OI48" i="1"/>
  <c r="P48" i="1"/>
  <c r="O48" i="1"/>
  <c r="Q48" i="1"/>
  <c r="ES48" i="1"/>
  <c r="ER48" i="1"/>
  <c r="Q46" i="1"/>
  <c r="EO46" i="1"/>
  <c r="EQ46" i="1"/>
  <c r="OI46" i="1"/>
  <c r="HG46" i="1"/>
  <c r="A172" i="5"/>
  <c r="A171" i="5"/>
  <c r="E851" i="4"/>
  <c r="E852" i="4" s="1"/>
  <c r="E853" i="4" s="1"/>
  <c r="E854" i="4" s="1"/>
  <c r="E855" i="4" s="1"/>
  <c r="E856" i="4" s="1"/>
  <c r="E857" i="4" s="1"/>
  <c r="E858" i="4" s="1"/>
  <c r="ML5" i="1"/>
  <c r="ML110" i="1" s="1"/>
  <c r="MK5" i="1"/>
  <c r="MJ5" i="1"/>
  <c r="MK110" i="1" l="1"/>
  <c r="MK14" i="1"/>
  <c r="MK17" i="1" s="1"/>
  <c r="MJ110" i="1"/>
  <c r="MJ14" i="1"/>
  <c r="MJ17" i="1" s="1"/>
  <c r="ML14" i="1"/>
  <c r="ML17" i="1" s="1"/>
  <c r="A192" i="5" l="1"/>
  <c r="GS5" i="1"/>
  <c r="GQ5" i="1"/>
  <c r="BI5" i="1"/>
  <c r="BH5" i="1"/>
  <c r="BG5" i="1"/>
  <c r="BF5" i="1"/>
  <c r="BF110" i="1" s="1"/>
  <c r="BE5" i="1"/>
  <c r="BE110" i="1" s="1"/>
  <c r="BC5" i="1"/>
  <c r="BB5" i="1"/>
  <c r="BA5" i="1"/>
  <c r="CA5" i="1"/>
  <c r="BX5" i="1"/>
  <c r="BW5" i="1"/>
  <c r="BR5" i="1"/>
  <c r="BQ5" i="1"/>
  <c r="BL5" i="1"/>
  <c r="BK5" i="1"/>
  <c r="CT5" i="1"/>
  <c r="CS5" i="1"/>
  <c r="CQ5" i="1"/>
  <c r="CP5" i="1"/>
  <c r="CN5" i="1"/>
  <c r="CM5" i="1"/>
  <c r="CJ5" i="1"/>
  <c r="CI5" i="1"/>
  <c r="CH5" i="1"/>
  <c r="CG5" i="1"/>
  <c r="CD5" i="1"/>
  <c r="GA5" i="1"/>
  <c r="FZ5" i="1"/>
  <c r="FY5" i="1"/>
  <c r="FX5" i="1"/>
  <c r="FW5" i="1"/>
  <c r="FV5" i="1"/>
  <c r="FU5" i="1"/>
  <c r="FT5" i="1"/>
  <c r="FN5" i="1"/>
  <c r="FM5" i="1"/>
  <c r="IF5" i="1"/>
  <c r="IE5" i="1"/>
  <c r="ID5" i="1"/>
  <c r="IC5" i="1"/>
  <c r="IB5" i="1"/>
  <c r="IA5" i="1"/>
  <c r="HZ5" i="1"/>
  <c r="HY5" i="1"/>
  <c r="HX5" i="1"/>
  <c r="HW5" i="1"/>
  <c r="HV5" i="1"/>
  <c r="HU5" i="1"/>
  <c r="HT5" i="1"/>
  <c r="HS5" i="1"/>
  <c r="HM5" i="1"/>
  <c r="HM110" i="1" s="1"/>
  <c r="HL5" i="1"/>
  <c r="HK5" i="1"/>
  <c r="HJ5" i="1"/>
  <c r="HI5" i="1"/>
  <c r="HH5" i="1"/>
  <c r="DJ5" i="1"/>
  <c r="DI5" i="1"/>
  <c r="DH5" i="1"/>
  <c r="DG5" i="1"/>
  <c r="DF5" i="1"/>
  <c r="DE5" i="1"/>
  <c r="HG5" i="1"/>
  <c r="HF5" i="1"/>
  <c r="HE5" i="1"/>
  <c r="HC5" i="1"/>
  <c r="HB5" i="1"/>
  <c r="HA5" i="1"/>
  <c r="GZ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S5" i="1"/>
  <c r="IR5" i="1"/>
  <c r="IQ5" i="1"/>
  <c r="IP5" i="1"/>
  <c r="IO5" i="1"/>
  <c r="IN5" i="1"/>
  <c r="IM5" i="1"/>
  <c r="IL5" i="1"/>
  <c r="IK5" i="1"/>
  <c r="IJ5" i="1"/>
  <c r="II5" i="1"/>
  <c r="IH5" i="1"/>
  <c r="MN5" i="1"/>
  <c r="MM5" i="1"/>
  <c r="MI5" i="1"/>
  <c r="MH5" i="1"/>
  <c r="GP5" i="1"/>
  <c r="GO5" i="1"/>
  <c r="GN5" i="1"/>
  <c r="EG5" i="1"/>
  <c r="EG110" i="1" s="1"/>
  <c r="EF5" i="1"/>
  <c r="EF110" i="1" s="1"/>
  <c r="EE5" i="1"/>
  <c r="EE110" i="1" s="1"/>
  <c r="ED5" i="1"/>
  <c r="ED110" i="1" s="1"/>
  <c r="MF5" i="1"/>
  <c r="ME5" i="1"/>
  <c r="MD5" i="1"/>
  <c r="MC5" i="1"/>
  <c r="MB5" i="1"/>
  <c r="MA5" i="1"/>
  <c r="LZ5" i="1"/>
  <c r="LY5" i="1"/>
  <c r="LX5" i="1"/>
  <c r="LW5" i="1"/>
  <c r="LV5" i="1"/>
  <c r="LU5" i="1"/>
  <c r="LN5" i="1"/>
  <c r="LM5" i="1"/>
  <c r="LL5" i="1"/>
  <c r="LK5" i="1"/>
  <c r="LJ5" i="1"/>
  <c r="LI5" i="1"/>
  <c r="LH5" i="1"/>
  <c r="LG5" i="1"/>
  <c r="LF5" i="1"/>
  <c r="KW5" i="1"/>
  <c r="DM5" i="1"/>
  <c r="KH5" i="1"/>
  <c r="KH110" i="1" s="1"/>
  <c r="KG5" i="1"/>
  <c r="EC5" i="1"/>
  <c r="EC110" i="1" s="1"/>
  <c r="EB5" i="1"/>
  <c r="KF5" i="1"/>
  <c r="DL5" i="1"/>
  <c r="DK5" i="1"/>
  <c r="OG5" i="1"/>
  <c r="EA5" i="1"/>
  <c r="DZ5" i="1"/>
  <c r="DY5" i="1"/>
  <c r="DX5" i="1"/>
  <c r="DW5" i="1"/>
  <c r="DV5" i="1"/>
  <c r="NR5" i="1"/>
  <c r="NQ5" i="1"/>
  <c r="NP5" i="1"/>
  <c r="NO5" i="1"/>
  <c r="NN5" i="1"/>
  <c r="NL5" i="1"/>
  <c r="DU5" i="1"/>
  <c r="DT5" i="1"/>
  <c r="DS5" i="1"/>
  <c r="DR5" i="1"/>
  <c r="NK5" i="1"/>
  <c r="NK14" i="1" s="1"/>
  <c r="NJ5" i="1"/>
  <c r="NI5" i="1"/>
  <c r="NH5" i="1"/>
  <c r="NG5" i="1"/>
  <c r="NF5" i="1"/>
  <c r="NE5" i="1"/>
  <c r="ND5" i="1"/>
  <c r="NC5" i="1"/>
  <c r="NB5" i="1"/>
  <c r="NA5" i="1"/>
  <c r="MZ5" i="1"/>
  <c r="MY5" i="1"/>
  <c r="MX5" i="1"/>
  <c r="EN5" i="1"/>
  <c r="EM5" i="1"/>
  <c r="EL5" i="1"/>
  <c r="EK5" i="1"/>
  <c r="EJ5" i="1"/>
  <c r="EI5" i="1"/>
  <c r="EH5" i="1"/>
  <c r="ES5" i="1"/>
  <c r="ER5" i="1"/>
  <c r="EQ5" i="1"/>
  <c r="EP5" i="1"/>
  <c r="EO5" i="1"/>
  <c r="MP5" i="1"/>
  <c r="EW5" i="1"/>
  <c r="EU5" i="1"/>
  <c r="ET5" i="1"/>
  <c r="NX5" i="1"/>
  <c r="NW5" i="1"/>
  <c r="NV5" i="1"/>
  <c r="NU5" i="1"/>
  <c r="FJ5" i="1"/>
  <c r="FI5" i="1"/>
  <c r="FH5" i="1"/>
  <c r="FG5" i="1"/>
  <c r="FF5" i="1"/>
  <c r="FE5" i="1"/>
  <c r="FD5" i="1"/>
  <c r="FC5" i="1"/>
  <c r="OF5" i="1"/>
  <c r="FB5" i="1"/>
  <c r="OM5" i="1"/>
  <c r="OM14" i="1" s="1"/>
  <c r="OL5" i="1"/>
  <c r="OK5" i="1"/>
  <c r="OJ5" i="1"/>
  <c r="OI5" i="1"/>
  <c r="IZ11" i="1"/>
  <c r="IY11" i="1"/>
  <c r="JA11" i="1"/>
  <c r="D29" i="6"/>
  <c r="D29" i="7"/>
  <c r="D29" i="8"/>
  <c r="ES17" i="1"/>
  <c r="ER17" i="1"/>
  <c r="AF14" i="1"/>
  <c r="AE14" i="1"/>
  <c r="AD14"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65" i="4"/>
  <c r="H765" i="4"/>
  <c r="N764" i="4"/>
  <c r="H764" i="4"/>
  <c r="N763" i="4"/>
  <c r="H763" i="4"/>
  <c r="N801" i="4"/>
  <c r="H801" i="4"/>
  <c r="N800" i="4"/>
  <c r="H800" i="4"/>
  <c r="N799" i="4"/>
  <c r="H799" i="4"/>
  <c r="N777" i="4"/>
  <c r="H777" i="4"/>
  <c r="N776" i="4"/>
  <c r="H776" i="4"/>
  <c r="N775" i="4"/>
  <c r="H775" i="4"/>
  <c r="GP84" i="1" l="1"/>
  <c r="GP83" i="1"/>
  <c r="GP81" i="1"/>
  <c r="GP82" i="1"/>
  <c r="KW81" i="1"/>
  <c r="KW83" i="1"/>
  <c r="KW84" i="1"/>
  <c r="KW82" i="1"/>
  <c r="GN82" i="1"/>
  <c r="GN83" i="1"/>
  <c r="GN81" i="1"/>
  <c r="GN84" i="1"/>
  <c r="GQ83" i="1"/>
  <c r="GQ84" i="1"/>
  <c r="GQ81" i="1"/>
  <c r="GQ82" i="1"/>
  <c r="IY84" i="1"/>
  <c r="IY83" i="1"/>
  <c r="IY82" i="1"/>
  <c r="IY81" i="1"/>
  <c r="GS83" i="1"/>
  <c r="GS81" i="1"/>
  <c r="GS84" i="1"/>
  <c r="GS82" i="1"/>
  <c r="IZ84" i="1"/>
  <c r="IZ83" i="1"/>
  <c r="IZ81" i="1"/>
  <c r="IZ82" i="1"/>
  <c r="KW79" i="1"/>
  <c r="KW80" i="1"/>
  <c r="KW59" i="1"/>
  <c r="KW94" i="1"/>
  <c r="KW93" i="1"/>
  <c r="KW95" i="1"/>
  <c r="KW96" i="1"/>
  <c r="KW97" i="1"/>
  <c r="KW98" i="1"/>
  <c r="KW99" i="1"/>
  <c r="KW100" i="1"/>
  <c r="KW101" i="1"/>
  <c r="KW102" i="1"/>
  <c r="KW60" i="1"/>
  <c r="KW61" i="1"/>
  <c r="KW62" i="1"/>
  <c r="KW63" i="1"/>
  <c r="KW64" i="1"/>
  <c r="KW65" i="1"/>
  <c r="KW66" i="1"/>
  <c r="KW67" i="1"/>
  <c r="KW68" i="1"/>
  <c r="KW69" i="1"/>
  <c r="KW70" i="1"/>
  <c r="GN95" i="1"/>
  <c r="GQ95" i="1"/>
  <c r="GS95" i="1"/>
  <c r="GP95" i="1"/>
  <c r="GQ110" i="1"/>
  <c r="GS110" i="1"/>
  <c r="GN110" i="1"/>
  <c r="GP110" i="1"/>
  <c r="GQ14" i="1"/>
  <c r="GQ17" i="1" s="1"/>
  <c r="GS14" i="1"/>
  <c r="GS17" i="1" s="1"/>
  <c r="GP14" i="1"/>
  <c r="GP17" i="1" s="1"/>
  <c r="GN14" i="1"/>
  <c r="GN17" i="1" s="1"/>
  <c r="KH14" i="1"/>
  <c r="KH17" i="1" s="1"/>
  <c r="EC14" i="1"/>
  <c r="EC17" i="1" s="1"/>
  <c r="HM14" i="1"/>
  <c r="HM17" i="1" s="1"/>
  <c r="BE14" i="1"/>
  <c r="BF14" i="1"/>
  <c r="EE14" i="1"/>
  <c r="EE17" i="1" s="1"/>
  <c r="EF14" i="1"/>
  <c r="EF17" i="1" s="1"/>
  <c r="ED14" i="1"/>
  <c r="ED17" i="1" s="1"/>
  <c r="EG14" i="1"/>
  <c r="EG17" i="1" s="1"/>
  <c r="OL13" i="1" l="1"/>
  <c r="OL11" i="1"/>
  <c r="OL7" i="1"/>
  <c r="AN237" i="4"/>
  <c r="AN237" i="7"/>
  <c r="AN237" i="6"/>
  <c r="AO237" i="6" s="1"/>
  <c r="AP237" i="6" s="1"/>
  <c r="AN237" i="8"/>
  <c r="AO237" i="8" s="1"/>
  <c r="N237" i="4"/>
  <c r="T237" i="4" s="1"/>
  <c r="Z237" i="4" s="1"/>
  <c r="AF237" i="4" s="1"/>
  <c r="AL237" i="4" s="1"/>
  <c r="N237" i="7"/>
  <c r="T237" i="7" s="1"/>
  <c r="Z237" i="7" s="1"/>
  <c r="AF237" i="7" s="1"/>
  <c r="AL237" i="7" s="1"/>
  <c r="N237" i="6"/>
  <c r="T237" i="6" s="1"/>
  <c r="Z237" i="6" s="1"/>
  <c r="AF237" i="6" s="1"/>
  <c r="AL237" i="6" s="1"/>
  <c r="N237" i="8"/>
  <c r="T237" i="8" s="1"/>
  <c r="Z237" i="8" s="1"/>
  <c r="AF237" i="8" s="1"/>
  <c r="AL237" i="8" s="1"/>
  <c r="M237" i="4"/>
  <c r="S237" i="4" s="1"/>
  <c r="Y237" i="4" s="1"/>
  <c r="AE237" i="4" s="1"/>
  <c r="AK237" i="4" s="1"/>
  <c r="L237" i="4"/>
  <c r="R237" i="4" s="1"/>
  <c r="X237" i="4" s="1"/>
  <c r="AD237" i="4" s="1"/>
  <c r="AJ237" i="4" s="1"/>
  <c r="K237" i="4"/>
  <c r="Q237" i="4" s="1"/>
  <c r="W237" i="4" s="1"/>
  <c r="AC237" i="4" s="1"/>
  <c r="AI237" i="4" s="1"/>
  <c r="J237" i="4"/>
  <c r="P237" i="4" s="1"/>
  <c r="V237" i="4" s="1"/>
  <c r="AB237" i="4" s="1"/>
  <c r="AH237" i="4" s="1"/>
  <c r="M237" i="7"/>
  <c r="S237" i="7" s="1"/>
  <c r="Y237" i="7" s="1"/>
  <c r="AE237" i="7" s="1"/>
  <c r="AK237" i="7" s="1"/>
  <c r="L237" i="7"/>
  <c r="R237" i="7" s="1"/>
  <c r="X237" i="7" s="1"/>
  <c r="AD237" i="7" s="1"/>
  <c r="AJ237" i="7" s="1"/>
  <c r="K237" i="7"/>
  <c r="Q237" i="7" s="1"/>
  <c r="W237" i="7" s="1"/>
  <c r="AC237" i="7" s="1"/>
  <c r="AI237" i="7" s="1"/>
  <c r="J237" i="7"/>
  <c r="P237" i="7" s="1"/>
  <c r="V237" i="7" s="1"/>
  <c r="AB237" i="7" s="1"/>
  <c r="AH237" i="7" s="1"/>
  <c r="M237" i="6"/>
  <c r="S237" i="6" s="1"/>
  <c r="Y237" i="6" s="1"/>
  <c r="AE237" i="6" s="1"/>
  <c r="AK237" i="6" s="1"/>
  <c r="L237" i="6"/>
  <c r="R237" i="6" s="1"/>
  <c r="X237" i="6" s="1"/>
  <c r="AD237" i="6" s="1"/>
  <c r="AJ237" i="6" s="1"/>
  <c r="K237" i="6"/>
  <c r="Q237" i="6" s="1"/>
  <c r="W237" i="6" s="1"/>
  <c r="AC237" i="6" s="1"/>
  <c r="AI237" i="6" s="1"/>
  <c r="J237" i="6"/>
  <c r="P237" i="6" s="1"/>
  <c r="V237" i="6" s="1"/>
  <c r="AB237" i="6" s="1"/>
  <c r="AH237" i="6" s="1"/>
  <c r="M237" i="8"/>
  <c r="S237" i="8" s="1"/>
  <c r="Y237" i="8" s="1"/>
  <c r="AE237" i="8" s="1"/>
  <c r="AK237" i="8" s="1"/>
  <c r="L237" i="8"/>
  <c r="R237" i="8" s="1"/>
  <c r="X237" i="8" s="1"/>
  <c r="AD237" i="8" s="1"/>
  <c r="AJ237" i="8" s="1"/>
  <c r="K237" i="8"/>
  <c r="Q237" i="8" s="1"/>
  <c r="W237" i="8" s="1"/>
  <c r="AC237" i="8" s="1"/>
  <c r="AI237" i="8" s="1"/>
  <c r="J237" i="8"/>
  <c r="P237" i="8" s="1"/>
  <c r="V237" i="8" s="1"/>
  <c r="AB237" i="8" s="1"/>
  <c r="AH237" i="8" s="1"/>
  <c r="I237" i="4"/>
  <c r="O237" i="4" s="1"/>
  <c r="U237" i="4" s="1"/>
  <c r="AA237" i="4" s="1"/>
  <c r="AG237" i="4" s="1"/>
  <c r="I237" i="7"/>
  <c r="O237" i="7" s="1"/>
  <c r="U237" i="7" s="1"/>
  <c r="AA237" i="7" s="1"/>
  <c r="AG237" i="7" s="1"/>
  <c r="I237" i="6"/>
  <c r="O237" i="6" s="1"/>
  <c r="U237" i="6" s="1"/>
  <c r="AA237" i="6" s="1"/>
  <c r="AG237" i="6" s="1"/>
  <c r="I237" i="8"/>
  <c r="O237" i="8" s="1"/>
  <c r="U237" i="8" s="1"/>
  <c r="AA237" i="8" s="1"/>
  <c r="AG237" i="8" s="1"/>
  <c r="A35" i="8"/>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35" i="7"/>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35" i="6"/>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35" i="4"/>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W38" i="8"/>
  <c r="AY38" i="8" s="1"/>
  <c r="AN38" i="8" s="1"/>
  <c r="AW38" i="7"/>
  <c r="AY38" i="7" s="1"/>
  <c r="AN38" i="7" s="1"/>
  <c r="AW38" i="6"/>
  <c r="AZ38" i="6" s="1"/>
  <c r="AO38" i="6" s="1"/>
  <c r="OL83" i="1" l="1"/>
  <c r="OL84" i="1"/>
  <c r="OL81" i="1"/>
  <c r="OL82" i="1"/>
  <c r="BB38" i="6"/>
  <c r="AQ38" i="6" s="1"/>
  <c r="BD38" i="7"/>
  <c r="AS38" i="7" s="1"/>
  <c r="BB38" i="8"/>
  <c r="AQ38" i="8" s="1"/>
  <c r="BD38" i="8"/>
  <c r="AS38" i="8" s="1"/>
  <c r="BC38" i="8"/>
  <c r="AR38" i="8" s="1"/>
  <c r="BA38" i="8"/>
  <c r="AP38" i="8" s="1"/>
  <c r="BB38" i="7"/>
  <c r="AQ38" i="7" s="1"/>
  <c r="BC38" i="7"/>
  <c r="AR38" i="7" s="1"/>
  <c r="BD38" i="6"/>
  <c r="AS38" i="6" s="1"/>
  <c r="AZ38" i="7"/>
  <c r="AO38" i="7" s="1"/>
  <c r="AZ38" i="8"/>
  <c r="AO38" i="8" s="1"/>
  <c r="BA38" i="6"/>
  <c r="AP38" i="6" s="1"/>
  <c r="BA38" i="7"/>
  <c r="AP38" i="7" s="1"/>
  <c r="BC38" i="6"/>
  <c r="AR38" i="6" s="1"/>
  <c r="AQ237" i="6"/>
  <c r="AO237" i="7"/>
  <c r="AO237" i="4"/>
  <c r="AP237" i="8"/>
  <c r="BE38" i="6"/>
  <c r="AT38" i="6" s="1"/>
  <c r="BE38" i="7"/>
  <c r="AT38" i="7" s="1"/>
  <c r="BE38" i="8"/>
  <c r="AT38" i="8" s="1"/>
  <c r="AX38" i="6"/>
  <c r="AM38" i="6" s="1"/>
  <c r="BF38" i="6"/>
  <c r="AU38" i="6" s="1"/>
  <c r="AX38" i="7"/>
  <c r="AM38" i="7" s="1"/>
  <c r="BF38" i="7"/>
  <c r="AU38" i="7" s="1"/>
  <c r="AX38" i="8"/>
  <c r="AM38" i="8" s="1"/>
  <c r="BF38" i="8"/>
  <c r="AU38" i="8" s="1"/>
  <c r="AY38" i="6"/>
  <c r="AN38" i="6" s="1"/>
  <c r="JL13" i="1"/>
  <c r="JK13" i="1"/>
  <c r="JJ13" i="1"/>
  <c r="JI13" i="1"/>
  <c r="JH13" i="1"/>
  <c r="JG13" i="1"/>
  <c r="JL12" i="1"/>
  <c r="JK12" i="1"/>
  <c r="JJ12" i="1"/>
  <c r="JI12" i="1"/>
  <c r="JH12" i="1"/>
  <c r="JG12" i="1"/>
  <c r="JB11" i="1"/>
  <c r="JL8" i="1"/>
  <c r="JK8" i="1"/>
  <c r="JJ8" i="1"/>
  <c r="JI8" i="1"/>
  <c r="JH8" i="1"/>
  <c r="JG8" i="1"/>
  <c r="JL7" i="1"/>
  <c r="JJ7" i="1"/>
  <c r="JH7" i="1"/>
  <c r="JG7" i="1"/>
  <c r="JC7" i="1"/>
  <c r="JI7" i="1" s="1"/>
  <c r="JE7" i="1"/>
  <c r="JK7" i="1" s="1"/>
  <c r="JE14" i="1"/>
  <c r="JE17" i="1" s="1"/>
  <c r="JC14" i="1"/>
  <c r="JC17" i="1" s="1"/>
  <c r="J68" i="3"/>
  <c r="J64" i="3"/>
  <c r="J62" i="3"/>
  <c r="J56" i="3"/>
  <c r="J53" i="3"/>
  <c r="FH17" i="1"/>
  <c r="FG17" i="1"/>
  <c r="FF17" i="1"/>
  <c r="FE17" i="1"/>
  <c r="FD17" i="1"/>
  <c r="A53" i="1"/>
  <c r="KG70" i="1"/>
  <c r="G70" i="1"/>
  <c r="A70" i="1"/>
  <c r="KG69" i="1"/>
  <c r="G69" i="1"/>
  <c r="A69" i="1"/>
  <c r="KG68" i="1"/>
  <c r="G68" i="1"/>
  <c r="A68" i="1"/>
  <c r="KG67" i="1"/>
  <c r="G67" i="1"/>
  <c r="A67" i="1"/>
  <c r="KG66" i="1"/>
  <c r="A66" i="1"/>
  <c r="KG65" i="1"/>
  <c r="A65" i="1"/>
  <c r="H68" i="3"/>
  <c r="H64" i="3"/>
  <c r="H62" i="3"/>
  <c r="H56" i="3"/>
  <c r="H53" i="3"/>
  <c r="OI15" i="1"/>
  <c r="E110" i="1"/>
  <c r="AG14" i="1"/>
  <c r="G64" i="1"/>
  <c r="G63" i="1"/>
  <c r="G62" i="1"/>
  <c r="G61" i="1"/>
  <c r="KG64" i="1"/>
  <c r="A64" i="1"/>
  <c r="KG63" i="1"/>
  <c r="A63" i="1"/>
  <c r="KG62" i="1"/>
  <c r="A62" i="1"/>
  <c r="OL14" i="1"/>
  <c r="OL17" i="1" s="1"/>
  <c r="OK110" i="1"/>
  <c r="OJ110" i="1"/>
  <c r="OI110" i="1"/>
  <c r="L14" i="1"/>
  <c r="L15" i="1"/>
  <c r="W334" i="8"/>
  <c r="X334" i="8"/>
  <c r="Y334" i="8"/>
  <c r="Z334" i="8"/>
  <c r="W335" i="8"/>
  <c r="X335" i="8"/>
  <c r="Y335" i="8"/>
  <c r="Z335" i="8"/>
  <c r="W336" i="8"/>
  <c r="X336" i="8"/>
  <c r="Y336" i="8"/>
  <c r="Z336" i="8"/>
  <c r="R312" i="8"/>
  <c r="Q312" i="8"/>
  <c r="P312" i="8"/>
  <c r="O312" i="8"/>
  <c r="N312" i="8"/>
  <c r="M312" i="8"/>
  <c r="L312" i="8"/>
  <c r="K312" i="8"/>
  <c r="J312" i="8"/>
  <c r="I312" i="8"/>
  <c r="H312" i="8"/>
  <c r="G312" i="8"/>
  <c r="F312" i="8"/>
  <c r="E312" i="8"/>
  <c r="D312" i="8"/>
  <c r="C312" i="8"/>
  <c r="R311" i="8"/>
  <c r="Q311" i="8"/>
  <c r="P311" i="8"/>
  <c r="O311" i="8"/>
  <c r="N311" i="8"/>
  <c r="M311" i="8"/>
  <c r="L311" i="8"/>
  <c r="K311" i="8"/>
  <c r="J311" i="8"/>
  <c r="I311" i="8"/>
  <c r="H311" i="8"/>
  <c r="G311" i="8"/>
  <c r="F311" i="8"/>
  <c r="E311" i="8"/>
  <c r="D311" i="8"/>
  <c r="C311" i="8"/>
  <c r="R310" i="8"/>
  <c r="Q310" i="8"/>
  <c r="P310" i="8"/>
  <c r="O310" i="8"/>
  <c r="N310" i="8"/>
  <c r="M310" i="8"/>
  <c r="L310" i="8"/>
  <c r="K310" i="8"/>
  <c r="J310" i="8"/>
  <c r="I310" i="8"/>
  <c r="H310" i="8"/>
  <c r="G310" i="8"/>
  <c r="F310" i="8"/>
  <c r="E310" i="8"/>
  <c r="D310" i="8"/>
  <c r="C310" i="8"/>
  <c r="B310" i="8"/>
  <c r="R309" i="8"/>
  <c r="Q309" i="8"/>
  <c r="P309" i="8"/>
  <c r="O309" i="8"/>
  <c r="N309" i="8"/>
  <c r="M309" i="8"/>
  <c r="L309" i="8"/>
  <c r="K309" i="8"/>
  <c r="J309" i="8"/>
  <c r="I309" i="8"/>
  <c r="H309" i="8"/>
  <c r="G309" i="8"/>
  <c r="F309" i="8"/>
  <c r="E309" i="8"/>
  <c r="D309" i="8"/>
  <c r="C309" i="8"/>
  <c r="R308" i="8"/>
  <c r="Q308" i="8"/>
  <c r="P308" i="8"/>
  <c r="O308" i="8"/>
  <c r="N308" i="8"/>
  <c r="M308" i="8"/>
  <c r="L308" i="8"/>
  <c r="K308" i="8"/>
  <c r="J308" i="8"/>
  <c r="I308" i="8"/>
  <c r="H308" i="8"/>
  <c r="G308" i="8"/>
  <c r="F308" i="8"/>
  <c r="E308" i="8"/>
  <c r="D308" i="8"/>
  <c r="C308" i="8"/>
  <c r="B308" i="8"/>
  <c r="R307" i="8"/>
  <c r="Q307" i="8"/>
  <c r="P307" i="8"/>
  <c r="O307" i="8"/>
  <c r="N307" i="8"/>
  <c r="M307" i="8"/>
  <c r="L307" i="8"/>
  <c r="K307" i="8"/>
  <c r="J307" i="8"/>
  <c r="I307" i="8"/>
  <c r="H307" i="8"/>
  <c r="G307" i="8"/>
  <c r="F307" i="8"/>
  <c r="E307" i="8"/>
  <c r="D307" i="8"/>
  <c r="C307" i="8"/>
  <c r="B307" i="8"/>
  <c r="R306" i="8"/>
  <c r="Q306" i="8"/>
  <c r="P306" i="8"/>
  <c r="O306" i="8"/>
  <c r="N306" i="8"/>
  <c r="M306" i="8"/>
  <c r="L306" i="8"/>
  <c r="K306" i="8"/>
  <c r="J306" i="8"/>
  <c r="I306" i="8"/>
  <c r="H306" i="8"/>
  <c r="G306" i="8"/>
  <c r="F306" i="8"/>
  <c r="E306" i="8"/>
  <c r="D306" i="8"/>
  <c r="C306" i="8"/>
  <c r="B306" i="8"/>
  <c r="R305" i="8"/>
  <c r="Q305" i="8"/>
  <c r="P305" i="8"/>
  <c r="O305" i="8"/>
  <c r="N305" i="8"/>
  <c r="M305" i="8"/>
  <c r="L305" i="8"/>
  <c r="K305" i="8"/>
  <c r="J305" i="8"/>
  <c r="I305" i="8"/>
  <c r="H305" i="8"/>
  <c r="G305" i="8"/>
  <c r="F305" i="8"/>
  <c r="E305" i="8"/>
  <c r="D305" i="8"/>
  <c r="C305" i="8"/>
  <c r="B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2" i="8"/>
  <c r="Q302" i="8"/>
  <c r="P302" i="8"/>
  <c r="O302" i="8"/>
  <c r="N302" i="8"/>
  <c r="M302" i="8"/>
  <c r="L302" i="8"/>
  <c r="K302" i="8"/>
  <c r="J302" i="8"/>
  <c r="I302" i="8"/>
  <c r="H302" i="8"/>
  <c r="G302" i="8"/>
  <c r="F302" i="8"/>
  <c r="E302" i="8"/>
  <c r="D302" i="8"/>
  <c r="C302" i="8"/>
  <c r="B302" i="8"/>
  <c r="R301" i="8"/>
  <c r="Q301" i="8"/>
  <c r="P301" i="8"/>
  <c r="O301" i="8"/>
  <c r="N301" i="8"/>
  <c r="M301" i="8"/>
  <c r="L301" i="8"/>
  <c r="K301" i="8"/>
  <c r="J301" i="8"/>
  <c r="I301" i="8"/>
  <c r="H301" i="8"/>
  <c r="G301" i="8"/>
  <c r="F301" i="8"/>
  <c r="E301" i="8"/>
  <c r="D301" i="8"/>
  <c r="C301" i="8"/>
  <c r="R300" i="8"/>
  <c r="Q300" i="8"/>
  <c r="P300" i="8"/>
  <c r="O300" i="8"/>
  <c r="N300" i="8"/>
  <c r="M300" i="8"/>
  <c r="L300" i="8"/>
  <c r="K300" i="8"/>
  <c r="J300" i="8"/>
  <c r="I300" i="8"/>
  <c r="H300" i="8"/>
  <c r="G300" i="8"/>
  <c r="F300" i="8"/>
  <c r="E300" i="8"/>
  <c r="D300" i="8"/>
  <c r="C300" i="8"/>
  <c r="B300" i="8"/>
  <c r="R299" i="8"/>
  <c r="Q299" i="8"/>
  <c r="P299" i="8"/>
  <c r="O299" i="8"/>
  <c r="N299" i="8"/>
  <c r="M299" i="8"/>
  <c r="L299" i="8"/>
  <c r="K299" i="8"/>
  <c r="J299" i="8"/>
  <c r="I299" i="8"/>
  <c r="H299" i="8"/>
  <c r="G299" i="8"/>
  <c r="F299" i="8"/>
  <c r="E299" i="8"/>
  <c r="D299" i="8"/>
  <c r="C299" i="8"/>
  <c r="B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B297" i="8"/>
  <c r="R296" i="8"/>
  <c r="Q296" i="8"/>
  <c r="P296" i="8"/>
  <c r="O296" i="8"/>
  <c r="N296" i="8"/>
  <c r="M296" i="8"/>
  <c r="L296" i="8"/>
  <c r="K296" i="8"/>
  <c r="J296" i="8"/>
  <c r="I296" i="8"/>
  <c r="H296" i="8"/>
  <c r="G296" i="8"/>
  <c r="F296" i="8"/>
  <c r="E296" i="8"/>
  <c r="D296" i="8"/>
  <c r="C296" i="8"/>
  <c r="R295" i="8"/>
  <c r="Q295" i="8"/>
  <c r="P295" i="8"/>
  <c r="O295" i="8"/>
  <c r="N295" i="8"/>
  <c r="M295" i="8"/>
  <c r="L295" i="8"/>
  <c r="K295" i="8"/>
  <c r="J295" i="8"/>
  <c r="I295" i="8"/>
  <c r="H295" i="8"/>
  <c r="G295" i="8"/>
  <c r="F295" i="8"/>
  <c r="E295" i="8"/>
  <c r="D295" i="8"/>
  <c r="C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R292" i="8"/>
  <c r="Q292" i="8"/>
  <c r="P292" i="8"/>
  <c r="O292" i="8"/>
  <c r="N292" i="8"/>
  <c r="M292" i="8"/>
  <c r="L292" i="8"/>
  <c r="K292" i="8"/>
  <c r="J292" i="8"/>
  <c r="I292" i="8"/>
  <c r="H292" i="8"/>
  <c r="G292" i="8"/>
  <c r="F292" i="8"/>
  <c r="E292" i="8"/>
  <c r="D292" i="8"/>
  <c r="C292" i="8"/>
  <c r="B292" i="8"/>
  <c r="R291" i="8"/>
  <c r="Q291" i="8"/>
  <c r="P291" i="8"/>
  <c r="O291" i="8"/>
  <c r="N291" i="8"/>
  <c r="M291" i="8"/>
  <c r="L291" i="8"/>
  <c r="K291" i="8"/>
  <c r="J291" i="8"/>
  <c r="I291" i="8"/>
  <c r="H291" i="8"/>
  <c r="G291" i="8"/>
  <c r="F291" i="8"/>
  <c r="E291" i="8"/>
  <c r="D291" i="8"/>
  <c r="C291" i="8"/>
  <c r="B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B289" i="8"/>
  <c r="R312" i="7"/>
  <c r="Q312" i="7"/>
  <c r="P312" i="7"/>
  <c r="O312" i="7"/>
  <c r="N312" i="7"/>
  <c r="M312" i="7"/>
  <c r="L312" i="7"/>
  <c r="K312" i="7"/>
  <c r="J312" i="7"/>
  <c r="I312" i="7"/>
  <c r="H312" i="7"/>
  <c r="G312" i="7"/>
  <c r="F312" i="7"/>
  <c r="E312" i="7"/>
  <c r="D312" i="7"/>
  <c r="C312" i="7"/>
  <c r="R311" i="7"/>
  <c r="Q311" i="7"/>
  <c r="P311" i="7"/>
  <c r="O311" i="7"/>
  <c r="N311" i="7"/>
  <c r="M311" i="7"/>
  <c r="L311" i="7"/>
  <c r="K311" i="7"/>
  <c r="J311" i="7"/>
  <c r="I311" i="7"/>
  <c r="H311" i="7"/>
  <c r="G311" i="7"/>
  <c r="F311" i="7"/>
  <c r="E311" i="7"/>
  <c r="D311" i="7"/>
  <c r="C311" i="7"/>
  <c r="R310" i="7"/>
  <c r="Q310" i="7"/>
  <c r="P310" i="7"/>
  <c r="O310" i="7"/>
  <c r="N310" i="7"/>
  <c r="M310" i="7"/>
  <c r="L310" i="7"/>
  <c r="K310" i="7"/>
  <c r="J310" i="7"/>
  <c r="I310" i="7"/>
  <c r="H310" i="7"/>
  <c r="G310" i="7"/>
  <c r="F310" i="7"/>
  <c r="E310" i="7"/>
  <c r="D310" i="7"/>
  <c r="C310" i="7"/>
  <c r="B310" i="7"/>
  <c r="R309" i="7"/>
  <c r="Q309" i="7"/>
  <c r="P309" i="7"/>
  <c r="O309" i="7"/>
  <c r="N309" i="7"/>
  <c r="M309" i="7"/>
  <c r="L309" i="7"/>
  <c r="K309" i="7"/>
  <c r="J309" i="7"/>
  <c r="I309" i="7"/>
  <c r="H309" i="7"/>
  <c r="G309" i="7"/>
  <c r="F309" i="7"/>
  <c r="E309" i="7"/>
  <c r="D309" i="7"/>
  <c r="C309" i="7"/>
  <c r="R308" i="7"/>
  <c r="Q308" i="7"/>
  <c r="P308" i="7"/>
  <c r="O308" i="7"/>
  <c r="N308" i="7"/>
  <c r="M308" i="7"/>
  <c r="L308" i="7"/>
  <c r="K308" i="7"/>
  <c r="J308" i="7"/>
  <c r="I308" i="7"/>
  <c r="H308" i="7"/>
  <c r="G308" i="7"/>
  <c r="F308" i="7"/>
  <c r="E308" i="7"/>
  <c r="D308" i="7"/>
  <c r="C308" i="7"/>
  <c r="B308" i="7"/>
  <c r="R307" i="7"/>
  <c r="Q307" i="7"/>
  <c r="P307" i="7"/>
  <c r="O307" i="7"/>
  <c r="N307" i="7"/>
  <c r="M307" i="7"/>
  <c r="L307" i="7"/>
  <c r="K307" i="7"/>
  <c r="J307" i="7"/>
  <c r="I307" i="7"/>
  <c r="H307" i="7"/>
  <c r="G307" i="7"/>
  <c r="F307" i="7"/>
  <c r="E307" i="7"/>
  <c r="D307" i="7"/>
  <c r="C307" i="7"/>
  <c r="B307" i="7"/>
  <c r="R306" i="7"/>
  <c r="Q306" i="7"/>
  <c r="P306" i="7"/>
  <c r="O306" i="7"/>
  <c r="N306" i="7"/>
  <c r="M306" i="7"/>
  <c r="L306" i="7"/>
  <c r="K306" i="7"/>
  <c r="J306" i="7"/>
  <c r="I306" i="7"/>
  <c r="H306" i="7"/>
  <c r="G306" i="7"/>
  <c r="F306" i="7"/>
  <c r="E306" i="7"/>
  <c r="D306" i="7"/>
  <c r="C306" i="7"/>
  <c r="B306" i="7"/>
  <c r="R305" i="7"/>
  <c r="Q305" i="7"/>
  <c r="P305" i="7"/>
  <c r="O305" i="7"/>
  <c r="N305" i="7"/>
  <c r="M305" i="7"/>
  <c r="L305" i="7"/>
  <c r="K305" i="7"/>
  <c r="J305" i="7"/>
  <c r="I305" i="7"/>
  <c r="H305" i="7"/>
  <c r="G305" i="7"/>
  <c r="F305" i="7"/>
  <c r="E305" i="7"/>
  <c r="D305" i="7"/>
  <c r="C305" i="7"/>
  <c r="B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2" i="7"/>
  <c r="Q302" i="7"/>
  <c r="P302" i="7"/>
  <c r="O302" i="7"/>
  <c r="N302" i="7"/>
  <c r="M302" i="7"/>
  <c r="L302" i="7"/>
  <c r="K302" i="7"/>
  <c r="J302" i="7"/>
  <c r="I302" i="7"/>
  <c r="H302" i="7"/>
  <c r="G302" i="7"/>
  <c r="F302" i="7"/>
  <c r="E302" i="7"/>
  <c r="D302" i="7"/>
  <c r="C302" i="7"/>
  <c r="B302" i="7"/>
  <c r="R301" i="7"/>
  <c r="Q301" i="7"/>
  <c r="P301" i="7"/>
  <c r="O301" i="7"/>
  <c r="N301" i="7"/>
  <c r="M301" i="7"/>
  <c r="L301" i="7"/>
  <c r="K301" i="7"/>
  <c r="J301" i="7"/>
  <c r="I301" i="7"/>
  <c r="H301" i="7"/>
  <c r="G301" i="7"/>
  <c r="F301" i="7"/>
  <c r="E301" i="7"/>
  <c r="D301" i="7"/>
  <c r="C301" i="7"/>
  <c r="R300" i="7"/>
  <c r="Q300" i="7"/>
  <c r="P300" i="7"/>
  <c r="O300" i="7"/>
  <c r="N300" i="7"/>
  <c r="M300" i="7"/>
  <c r="L300" i="7"/>
  <c r="K300" i="7"/>
  <c r="J300" i="7"/>
  <c r="I300" i="7"/>
  <c r="H300" i="7"/>
  <c r="G300" i="7"/>
  <c r="F300" i="7"/>
  <c r="E300" i="7"/>
  <c r="D300" i="7"/>
  <c r="C300" i="7"/>
  <c r="B300" i="7"/>
  <c r="R299" i="7"/>
  <c r="Q299" i="7"/>
  <c r="P299" i="7"/>
  <c r="O299" i="7"/>
  <c r="N299" i="7"/>
  <c r="M299" i="7"/>
  <c r="L299" i="7"/>
  <c r="K299" i="7"/>
  <c r="J299" i="7"/>
  <c r="I299" i="7"/>
  <c r="H299" i="7"/>
  <c r="G299" i="7"/>
  <c r="F299" i="7"/>
  <c r="E299" i="7"/>
  <c r="D299" i="7"/>
  <c r="C299" i="7"/>
  <c r="B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B297" i="7"/>
  <c r="R296" i="7"/>
  <c r="Q296" i="7"/>
  <c r="P296" i="7"/>
  <c r="O296" i="7"/>
  <c r="N296" i="7"/>
  <c r="M296" i="7"/>
  <c r="L296" i="7"/>
  <c r="K296" i="7"/>
  <c r="J296" i="7"/>
  <c r="I296" i="7"/>
  <c r="H296" i="7"/>
  <c r="G296" i="7"/>
  <c r="F296" i="7"/>
  <c r="E296" i="7"/>
  <c r="D296" i="7"/>
  <c r="C296" i="7"/>
  <c r="R295" i="7"/>
  <c r="Q295" i="7"/>
  <c r="P295" i="7"/>
  <c r="O295" i="7"/>
  <c r="N295" i="7"/>
  <c r="M295" i="7"/>
  <c r="L295" i="7"/>
  <c r="K295" i="7"/>
  <c r="J295" i="7"/>
  <c r="I295" i="7"/>
  <c r="H295" i="7"/>
  <c r="G295" i="7"/>
  <c r="F295" i="7"/>
  <c r="E295" i="7"/>
  <c r="D295" i="7"/>
  <c r="C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R292" i="7"/>
  <c r="Q292" i="7"/>
  <c r="P292" i="7"/>
  <c r="O292" i="7"/>
  <c r="N292" i="7"/>
  <c r="M292" i="7"/>
  <c r="L292" i="7"/>
  <c r="K292" i="7"/>
  <c r="J292" i="7"/>
  <c r="I292" i="7"/>
  <c r="H292" i="7"/>
  <c r="G292" i="7"/>
  <c r="F292" i="7"/>
  <c r="E292" i="7"/>
  <c r="D292" i="7"/>
  <c r="C292" i="7"/>
  <c r="B292" i="7"/>
  <c r="R291" i="7"/>
  <c r="Q291" i="7"/>
  <c r="P291" i="7"/>
  <c r="O291" i="7"/>
  <c r="N291" i="7"/>
  <c r="M291" i="7"/>
  <c r="L291" i="7"/>
  <c r="K291" i="7"/>
  <c r="J291" i="7"/>
  <c r="I291" i="7"/>
  <c r="H291" i="7"/>
  <c r="G291" i="7"/>
  <c r="F291" i="7"/>
  <c r="E291" i="7"/>
  <c r="D291" i="7"/>
  <c r="C291" i="7"/>
  <c r="B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B289" i="7"/>
  <c r="R312" i="6"/>
  <c r="Q312" i="6"/>
  <c r="P312" i="6"/>
  <c r="O312" i="6"/>
  <c r="N312" i="6"/>
  <c r="M312" i="6"/>
  <c r="L312" i="6"/>
  <c r="K312" i="6"/>
  <c r="J312" i="6"/>
  <c r="I312" i="6"/>
  <c r="H312" i="6"/>
  <c r="G312" i="6"/>
  <c r="F312" i="6"/>
  <c r="E312" i="6"/>
  <c r="D312" i="6"/>
  <c r="C312" i="6"/>
  <c r="R311" i="6"/>
  <c r="Q311" i="6"/>
  <c r="P311" i="6"/>
  <c r="O311" i="6"/>
  <c r="N311" i="6"/>
  <c r="M311" i="6"/>
  <c r="L311" i="6"/>
  <c r="K311" i="6"/>
  <c r="J311" i="6"/>
  <c r="I311" i="6"/>
  <c r="H311" i="6"/>
  <c r="G311" i="6"/>
  <c r="F311" i="6"/>
  <c r="E311" i="6"/>
  <c r="D311" i="6"/>
  <c r="C311" i="6"/>
  <c r="R310" i="6"/>
  <c r="Q310" i="6"/>
  <c r="P310" i="6"/>
  <c r="O310" i="6"/>
  <c r="N310" i="6"/>
  <c r="M310" i="6"/>
  <c r="L310" i="6"/>
  <c r="K310" i="6"/>
  <c r="J310" i="6"/>
  <c r="I310" i="6"/>
  <c r="H310" i="6"/>
  <c r="G310" i="6"/>
  <c r="F310" i="6"/>
  <c r="E310" i="6"/>
  <c r="D310" i="6"/>
  <c r="C310" i="6"/>
  <c r="B310" i="6"/>
  <c r="R309" i="6"/>
  <c r="Q309" i="6"/>
  <c r="P309" i="6"/>
  <c r="O309" i="6"/>
  <c r="N309" i="6"/>
  <c r="M309" i="6"/>
  <c r="L309" i="6"/>
  <c r="K309" i="6"/>
  <c r="J309" i="6"/>
  <c r="I309" i="6"/>
  <c r="H309" i="6"/>
  <c r="G309" i="6"/>
  <c r="F309" i="6"/>
  <c r="E309" i="6"/>
  <c r="D309" i="6"/>
  <c r="C309" i="6"/>
  <c r="R308" i="6"/>
  <c r="Q308" i="6"/>
  <c r="P308" i="6"/>
  <c r="O308" i="6"/>
  <c r="N308" i="6"/>
  <c r="M308" i="6"/>
  <c r="L308" i="6"/>
  <c r="K308" i="6"/>
  <c r="J308" i="6"/>
  <c r="I308" i="6"/>
  <c r="H308" i="6"/>
  <c r="G308" i="6"/>
  <c r="F308" i="6"/>
  <c r="E308" i="6"/>
  <c r="D308" i="6"/>
  <c r="C308" i="6"/>
  <c r="B308" i="6"/>
  <c r="R307" i="6"/>
  <c r="Q307" i="6"/>
  <c r="P307" i="6"/>
  <c r="O307" i="6"/>
  <c r="N307" i="6"/>
  <c r="M307" i="6"/>
  <c r="L307" i="6"/>
  <c r="K307" i="6"/>
  <c r="J307" i="6"/>
  <c r="I307" i="6"/>
  <c r="H307" i="6"/>
  <c r="G307" i="6"/>
  <c r="F307" i="6"/>
  <c r="E307" i="6"/>
  <c r="D307" i="6"/>
  <c r="C307" i="6"/>
  <c r="B307" i="6"/>
  <c r="R306" i="6"/>
  <c r="Q306" i="6"/>
  <c r="P306" i="6"/>
  <c r="O306" i="6"/>
  <c r="N306" i="6"/>
  <c r="M306" i="6"/>
  <c r="L306" i="6"/>
  <c r="K306" i="6"/>
  <c r="J306" i="6"/>
  <c r="I306" i="6"/>
  <c r="H306" i="6"/>
  <c r="G306" i="6"/>
  <c r="F306" i="6"/>
  <c r="E306" i="6"/>
  <c r="D306" i="6"/>
  <c r="C306" i="6"/>
  <c r="B306" i="6"/>
  <c r="R305" i="6"/>
  <c r="Q305" i="6"/>
  <c r="P305" i="6"/>
  <c r="O305" i="6"/>
  <c r="N305" i="6"/>
  <c r="M305" i="6"/>
  <c r="L305" i="6"/>
  <c r="K305" i="6"/>
  <c r="J305" i="6"/>
  <c r="I305" i="6"/>
  <c r="H305" i="6"/>
  <c r="G305" i="6"/>
  <c r="F305" i="6"/>
  <c r="E305" i="6"/>
  <c r="D305" i="6"/>
  <c r="C305" i="6"/>
  <c r="B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R302" i="6"/>
  <c r="Q302" i="6"/>
  <c r="P302" i="6"/>
  <c r="O302" i="6"/>
  <c r="N302" i="6"/>
  <c r="M302" i="6"/>
  <c r="L302" i="6"/>
  <c r="K302" i="6"/>
  <c r="J302" i="6"/>
  <c r="I302" i="6"/>
  <c r="H302" i="6"/>
  <c r="G302" i="6"/>
  <c r="F302" i="6"/>
  <c r="E302" i="6"/>
  <c r="D302" i="6"/>
  <c r="C302" i="6"/>
  <c r="B302" i="6"/>
  <c r="R301" i="6"/>
  <c r="Q301" i="6"/>
  <c r="P301" i="6"/>
  <c r="O301" i="6"/>
  <c r="N301" i="6"/>
  <c r="M301" i="6"/>
  <c r="L301" i="6"/>
  <c r="K301" i="6"/>
  <c r="J301" i="6"/>
  <c r="I301" i="6"/>
  <c r="H301" i="6"/>
  <c r="G301" i="6"/>
  <c r="F301" i="6"/>
  <c r="E301" i="6"/>
  <c r="D301" i="6"/>
  <c r="C301" i="6"/>
  <c r="R300" i="6"/>
  <c r="Q300" i="6"/>
  <c r="P300" i="6"/>
  <c r="O300" i="6"/>
  <c r="N300" i="6"/>
  <c r="M300" i="6"/>
  <c r="L300" i="6"/>
  <c r="K300" i="6"/>
  <c r="J300" i="6"/>
  <c r="I300" i="6"/>
  <c r="H300" i="6"/>
  <c r="G300" i="6"/>
  <c r="F300" i="6"/>
  <c r="E300" i="6"/>
  <c r="D300" i="6"/>
  <c r="C300" i="6"/>
  <c r="B300" i="6"/>
  <c r="R299" i="6"/>
  <c r="Q299" i="6"/>
  <c r="P299" i="6"/>
  <c r="O299" i="6"/>
  <c r="N299" i="6"/>
  <c r="M299" i="6"/>
  <c r="L299" i="6"/>
  <c r="K299" i="6"/>
  <c r="J299" i="6"/>
  <c r="I299" i="6"/>
  <c r="H299" i="6"/>
  <c r="G299" i="6"/>
  <c r="F299" i="6"/>
  <c r="E299" i="6"/>
  <c r="D299" i="6"/>
  <c r="C299" i="6"/>
  <c r="B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B297" i="6"/>
  <c r="R296" i="6"/>
  <c r="Q296" i="6"/>
  <c r="P296" i="6"/>
  <c r="O296" i="6"/>
  <c r="N296" i="6"/>
  <c r="M296" i="6"/>
  <c r="L296" i="6"/>
  <c r="K296" i="6"/>
  <c r="J296" i="6"/>
  <c r="I296" i="6"/>
  <c r="H296" i="6"/>
  <c r="G296" i="6"/>
  <c r="F296" i="6"/>
  <c r="E296" i="6"/>
  <c r="D296" i="6"/>
  <c r="C296" i="6"/>
  <c r="R295" i="6"/>
  <c r="Q295" i="6"/>
  <c r="P295" i="6"/>
  <c r="O295" i="6"/>
  <c r="N295" i="6"/>
  <c r="M295" i="6"/>
  <c r="L295" i="6"/>
  <c r="K295" i="6"/>
  <c r="J295" i="6"/>
  <c r="I295" i="6"/>
  <c r="H295" i="6"/>
  <c r="G295" i="6"/>
  <c r="F295" i="6"/>
  <c r="E295" i="6"/>
  <c r="D295" i="6"/>
  <c r="C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R292" i="6"/>
  <c r="Q292" i="6"/>
  <c r="P292" i="6"/>
  <c r="O292" i="6"/>
  <c r="N292" i="6"/>
  <c r="M292" i="6"/>
  <c r="L292" i="6"/>
  <c r="K292" i="6"/>
  <c r="J292" i="6"/>
  <c r="I292" i="6"/>
  <c r="H292" i="6"/>
  <c r="G292" i="6"/>
  <c r="F292" i="6"/>
  <c r="E292" i="6"/>
  <c r="D292" i="6"/>
  <c r="C292" i="6"/>
  <c r="B292" i="6"/>
  <c r="R291" i="6"/>
  <c r="Q291" i="6"/>
  <c r="P291" i="6"/>
  <c r="O291" i="6"/>
  <c r="N291" i="6"/>
  <c r="M291" i="6"/>
  <c r="L291" i="6"/>
  <c r="K291" i="6"/>
  <c r="J291" i="6"/>
  <c r="I291" i="6"/>
  <c r="H291" i="6"/>
  <c r="G291" i="6"/>
  <c r="F291" i="6"/>
  <c r="E291" i="6"/>
  <c r="D291" i="6"/>
  <c r="C291" i="6"/>
  <c r="B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B289" i="6"/>
  <c r="R312" i="4"/>
  <c r="Q312" i="4"/>
  <c r="P312" i="4"/>
  <c r="O312" i="4"/>
  <c r="N312" i="4"/>
  <c r="M312" i="4"/>
  <c r="L312" i="4"/>
  <c r="K312" i="4"/>
  <c r="J312" i="4"/>
  <c r="I312" i="4"/>
  <c r="H312" i="4"/>
  <c r="G312" i="4"/>
  <c r="F312" i="4"/>
  <c r="E312" i="4"/>
  <c r="D312" i="4"/>
  <c r="C312" i="4"/>
  <c r="R311" i="4"/>
  <c r="Q311" i="4"/>
  <c r="P311" i="4"/>
  <c r="O311" i="4"/>
  <c r="N311" i="4"/>
  <c r="M311" i="4"/>
  <c r="L311" i="4"/>
  <c r="K311" i="4"/>
  <c r="J311" i="4"/>
  <c r="I311" i="4"/>
  <c r="H311" i="4"/>
  <c r="G311" i="4"/>
  <c r="F311" i="4"/>
  <c r="E311" i="4"/>
  <c r="D311" i="4"/>
  <c r="C311" i="4"/>
  <c r="R310" i="4"/>
  <c r="Q310" i="4"/>
  <c r="P310" i="4"/>
  <c r="O310" i="4"/>
  <c r="N310" i="4"/>
  <c r="M310" i="4"/>
  <c r="L310" i="4"/>
  <c r="K310" i="4"/>
  <c r="J310" i="4"/>
  <c r="I310" i="4"/>
  <c r="H310" i="4"/>
  <c r="G310" i="4"/>
  <c r="F310" i="4"/>
  <c r="E310" i="4"/>
  <c r="D310" i="4"/>
  <c r="C310" i="4"/>
  <c r="B310" i="4"/>
  <c r="R309" i="4"/>
  <c r="Q309" i="4"/>
  <c r="P309" i="4"/>
  <c r="O309" i="4"/>
  <c r="N309" i="4"/>
  <c r="M309" i="4"/>
  <c r="L309" i="4"/>
  <c r="K309" i="4"/>
  <c r="J309" i="4"/>
  <c r="I309" i="4"/>
  <c r="H309" i="4"/>
  <c r="G309" i="4"/>
  <c r="F309" i="4"/>
  <c r="E309" i="4"/>
  <c r="D309" i="4"/>
  <c r="C309" i="4"/>
  <c r="R308" i="4"/>
  <c r="Q308" i="4"/>
  <c r="P308" i="4"/>
  <c r="O308" i="4"/>
  <c r="N308" i="4"/>
  <c r="M308" i="4"/>
  <c r="L308" i="4"/>
  <c r="K308" i="4"/>
  <c r="J308" i="4"/>
  <c r="I308" i="4"/>
  <c r="H308" i="4"/>
  <c r="G308" i="4"/>
  <c r="F308" i="4"/>
  <c r="E308" i="4"/>
  <c r="D308" i="4"/>
  <c r="C308" i="4"/>
  <c r="B308" i="4"/>
  <c r="R307" i="4"/>
  <c r="Q307" i="4"/>
  <c r="P307" i="4"/>
  <c r="O307" i="4"/>
  <c r="N307" i="4"/>
  <c r="M307" i="4"/>
  <c r="L307" i="4"/>
  <c r="K307" i="4"/>
  <c r="J307" i="4"/>
  <c r="I307" i="4"/>
  <c r="H307" i="4"/>
  <c r="G307" i="4"/>
  <c r="F307" i="4"/>
  <c r="E307" i="4"/>
  <c r="D307" i="4"/>
  <c r="C307" i="4"/>
  <c r="B307" i="4"/>
  <c r="R306" i="4"/>
  <c r="Q306" i="4"/>
  <c r="P306" i="4"/>
  <c r="O306" i="4"/>
  <c r="N306" i="4"/>
  <c r="M306" i="4"/>
  <c r="L306" i="4"/>
  <c r="K306" i="4"/>
  <c r="J306" i="4"/>
  <c r="I306" i="4"/>
  <c r="H306" i="4"/>
  <c r="G306" i="4"/>
  <c r="F306" i="4"/>
  <c r="E306" i="4"/>
  <c r="D306" i="4"/>
  <c r="C306" i="4"/>
  <c r="B306" i="4"/>
  <c r="R305" i="4"/>
  <c r="Q305" i="4"/>
  <c r="P305" i="4"/>
  <c r="O305" i="4"/>
  <c r="N305" i="4"/>
  <c r="M305" i="4"/>
  <c r="L305" i="4"/>
  <c r="K305" i="4"/>
  <c r="J305" i="4"/>
  <c r="I305" i="4"/>
  <c r="H305" i="4"/>
  <c r="G305" i="4"/>
  <c r="F305" i="4"/>
  <c r="E305" i="4"/>
  <c r="D305" i="4"/>
  <c r="C305" i="4"/>
  <c r="B305" i="4"/>
  <c r="R304" i="4"/>
  <c r="Q304" i="4"/>
  <c r="P304" i="4"/>
  <c r="O304" i="4"/>
  <c r="N304" i="4"/>
  <c r="M304" i="4"/>
  <c r="L304" i="4"/>
  <c r="K304" i="4"/>
  <c r="J304" i="4"/>
  <c r="I304" i="4"/>
  <c r="H304" i="4"/>
  <c r="G304" i="4"/>
  <c r="F304" i="4"/>
  <c r="E304" i="4"/>
  <c r="D304" i="4"/>
  <c r="C304" i="4"/>
  <c r="R303" i="4"/>
  <c r="Q303" i="4"/>
  <c r="P303" i="4"/>
  <c r="O303" i="4"/>
  <c r="N303" i="4"/>
  <c r="M303" i="4"/>
  <c r="L303" i="4"/>
  <c r="K303" i="4"/>
  <c r="J303" i="4"/>
  <c r="I303" i="4"/>
  <c r="H303" i="4"/>
  <c r="G303" i="4"/>
  <c r="F303" i="4"/>
  <c r="E303" i="4"/>
  <c r="D303" i="4"/>
  <c r="C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R295" i="4"/>
  <c r="Q295" i="4"/>
  <c r="P295" i="4"/>
  <c r="O295" i="4"/>
  <c r="N295" i="4"/>
  <c r="M295" i="4"/>
  <c r="L295" i="4"/>
  <c r="K295" i="4"/>
  <c r="J295" i="4"/>
  <c r="I295" i="4"/>
  <c r="H295" i="4"/>
  <c r="G295" i="4"/>
  <c r="F295" i="4"/>
  <c r="E295" i="4"/>
  <c r="D295" i="4"/>
  <c r="C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JZ14" i="1"/>
  <c r="JZ17" i="1" s="1"/>
  <c r="JX14" i="1"/>
  <c r="JX17" i="1" s="1"/>
  <c r="JU14" i="1"/>
  <c r="JU17" i="1" s="1"/>
  <c r="JS14" i="1"/>
  <c r="JS17" i="1" s="1"/>
  <c r="KA12" i="1"/>
  <c r="JZ12" i="1"/>
  <c r="JY12" i="1"/>
  <c r="JX12" i="1"/>
  <c r="JW12" i="1"/>
  <c r="KA8" i="1"/>
  <c r="JZ8" i="1"/>
  <c r="JY8" i="1"/>
  <c r="JX8" i="1"/>
  <c r="KA7" i="1"/>
  <c r="JY7" i="1"/>
  <c r="JW7" i="1"/>
  <c r="JU7" i="1"/>
  <c r="JZ7" i="1" s="1"/>
  <c r="JS7" i="1"/>
  <c r="JX7" i="1" s="1"/>
  <c r="KC110" i="1"/>
  <c r="KB110" i="1"/>
  <c r="KA110" i="1"/>
  <c r="JY110" i="1"/>
  <c r="JW110" i="1"/>
  <c r="JV110" i="1"/>
  <c r="JT110" i="1"/>
  <c r="JR110" i="1"/>
  <c r="JP14" i="1"/>
  <c r="JN14" i="1"/>
  <c r="JP7" i="1"/>
  <c r="JN7" i="1"/>
  <c r="AY12" i="1"/>
  <c r="JL110" i="1"/>
  <c r="JI14" i="1"/>
  <c r="JI17" i="1" s="1"/>
  <c r="JD110" i="1"/>
  <c r="N254" i="8"/>
  <c r="T254" i="8" s="1"/>
  <c r="Z254" i="8" s="1"/>
  <c r="AF254" i="8" s="1"/>
  <c r="AL254" i="8" s="1"/>
  <c r="N253" i="8"/>
  <c r="T253" i="8" s="1"/>
  <c r="Z253" i="8" s="1"/>
  <c r="AF253" i="8" s="1"/>
  <c r="AL253" i="8" s="1"/>
  <c r="N252" i="8"/>
  <c r="T252" i="8" s="1"/>
  <c r="Z252" i="8" s="1"/>
  <c r="AF252" i="8" s="1"/>
  <c r="AL252" i="8" s="1"/>
  <c r="N251" i="8"/>
  <c r="T251" i="8" s="1"/>
  <c r="Z251" i="8" s="1"/>
  <c r="AF251" i="8" s="1"/>
  <c r="AL251" i="8" s="1"/>
  <c r="N254" i="7"/>
  <c r="T254" i="7" s="1"/>
  <c r="Z254" i="7" s="1"/>
  <c r="AF254" i="7" s="1"/>
  <c r="AL254" i="7" s="1"/>
  <c r="N253" i="7"/>
  <c r="T253" i="7" s="1"/>
  <c r="Z253" i="7" s="1"/>
  <c r="AF253" i="7" s="1"/>
  <c r="AL253" i="7" s="1"/>
  <c r="N252" i="7"/>
  <c r="T252" i="7" s="1"/>
  <c r="Z252" i="7" s="1"/>
  <c r="AF252" i="7" s="1"/>
  <c r="AL252" i="7" s="1"/>
  <c r="N251" i="7"/>
  <c r="T251" i="7" s="1"/>
  <c r="Z251" i="7" s="1"/>
  <c r="AF251" i="7" s="1"/>
  <c r="AL251" i="7" s="1"/>
  <c r="N254" i="6"/>
  <c r="T254" i="6" s="1"/>
  <c r="Z254" i="6" s="1"/>
  <c r="AF254" i="6" s="1"/>
  <c r="AL254" i="6" s="1"/>
  <c r="N253" i="6"/>
  <c r="T253" i="6" s="1"/>
  <c r="Z253" i="6" s="1"/>
  <c r="AF253" i="6" s="1"/>
  <c r="AL253" i="6" s="1"/>
  <c r="N252" i="6"/>
  <c r="T252" i="6" s="1"/>
  <c r="Z252" i="6" s="1"/>
  <c r="AF252" i="6" s="1"/>
  <c r="AL252" i="6" s="1"/>
  <c r="N251" i="6"/>
  <c r="T251" i="6" s="1"/>
  <c r="Z251" i="6" s="1"/>
  <c r="AF251" i="6" s="1"/>
  <c r="AL251" i="6" s="1"/>
  <c r="N258" i="4"/>
  <c r="T258" i="4" s="1"/>
  <c r="Z258" i="4" s="1"/>
  <c r="AF258" i="4" s="1"/>
  <c r="AL258" i="4" s="1"/>
  <c r="N255" i="4"/>
  <c r="T255" i="4" s="1"/>
  <c r="Z255" i="4" s="1"/>
  <c r="AF255" i="4" s="1"/>
  <c r="AL255" i="4"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AW42" i="8"/>
  <c r="AW42" i="7"/>
  <c r="AW42" i="6"/>
  <c r="BF42" i="6" s="1"/>
  <c r="AU42" i="6" s="1"/>
  <c r="K254" i="8"/>
  <c r="Q254" i="8" s="1"/>
  <c r="W254" i="8" s="1"/>
  <c r="AC254" i="8" s="1"/>
  <c r="AI254" i="8" s="1"/>
  <c r="AO254" i="8" s="1"/>
  <c r="K253" i="8"/>
  <c r="Q253" i="8" s="1"/>
  <c r="W253" i="8" s="1"/>
  <c r="AC253" i="8" s="1"/>
  <c r="AI253" i="8" s="1"/>
  <c r="AO253" i="8" s="1"/>
  <c r="K252" i="8"/>
  <c r="Q252" i="8" s="1"/>
  <c r="W252" i="8" s="1"/>
  <c r="AC252" i="8" s="1"/>
  <c r="AI252" i="8" s="1"/>
  <c r="AO252" i="8" s="1"/>
  <c r="K251" i="8"/>
  <c r="Q251" i="8" s="1"/>
  <c r="W251" i="8" s="1"/>
  <c r="AC251" i="8" s="1"/>
  <c r="AI251" i="8" s="1"/>
  <c r="AO251" i="8" s="1"/>
  <c r="K254" i="7"/>
  <c r="Q254" i="7" s="1"/>
  <c r="W254" i="7" s="1"/>
  <c r="AC254" i="7" s="1"/>
  <c r="AI254" i="7" s="1"/>
  <c r="AO254" i="7" s="1"/>
  <c r="K253" i="7"/>
  <c r="Q253" i="7" s="1"/>
  <c r="W253" i="7" s="1"/>
  <c r="AC253" i="7" s="1"/>
  <c r="AI253" i="7" s="1"/>
  <c r="AO253" i="7" s="1"/>
  <c r="K252" i="7"/>
  <c r="Q252" i="7" s="1"/>
  <c r="W252" i="7" s="1"/>
  <c r="AC252" i="7" s="1"/>
  <c r="AI252" i="7" s="1"/>
  <c r="AO252" i="7" s="1"/>
  <c r="K251" i="7"/>
  <c r="Q251" i="7" s="1"/>
  <c r="W251" i="7" s="1"/>
  <c r="AC251" i="7" s="1"/>
  <c r="AI251" i="7" s="1"/>
  <c r="AO251" i="7" s="1"/>
  <c r="K254" i="6"/>
  <c r="Q254" i="6" s="1"/>
  <c r="W254" i="6" s="1"/>
  <c r="AC254" i="6" s="1"/>
  <c r="AI254" i="6" s="1"/>
  <c r="AO254" i="6" s="1"/>
  <c r="K253" i="6"/>
  <c r="Q253" i="6" s="1"/>
  <c r="W253" i="6" s="1"/>
  <c r="AC253" i="6" s="1"/>
  <c r="AI253" i="6" s="1"/>
  <c r="AO253" i="6" s="1"/>
  <c r="K252" i="6"/>
  <c r="Q252" i="6" s="1"/>
  <c r="W252" i="6" s="1"/>
  <c r="AC252" i="6" s="1"/>
  <c r="AI252" i="6" s="1"/>
  <c r="AO252" i="6" s="1"/>
  <c r="K251" i="6"/>
  <c r="Q251" i="6" s="1"/>
  <c r="W251" i="6" s="1"/>
  <c r="AC251" i="6" s="1"/>
  <c r="AI251" i="6" s="1"/>
  <c r="AO251" i="6" s="1"/>
  <c r="K258" i="4"/>
  <c r="Q258" i="4" s="1"/>
  <c r="W258" i="4" s="1"/>
  <c r="AC258" i="4" s="1"/>
  <c r="AI258" i="4" s="1"/>
  <c r="AO258" i="4" s="1"/>
  <c r="K255" i="4"/>
  <c r="Q255" i="4" s="1"/>
  <c r="W255" i="4" s="1"/>
  <c r="AC255" i="4" s="1"/>
  <c r="AI255" i="4" s="1"/>
  <c r="AO255" i="4"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H125" i="4"/>
  <c r="G125" i="4"/>
  <c r="F125" i="4"/>
  <c r="H127" i="8"/>
  <c r="G127" i="8"/>
  <c r="H126" i="8"/>
  <c r="G126" i="8"/>
  <c r="H125" i="8"/>
  <c r="G125" i="8"/>
  <c r="H127" i="7"/>
  <c r="G127" i="7"/>
  <c r="H126" i="7"/>
  <c r="G126" i="7"/>
  <c r="H125" i="7"/>
  <c r="G125" i="7"/>
  <c r="H127" i="6"/>
  <c r="G127" i="6"/>
  <c r="H126" i="6"/>
  <c r="G126" i="6"/>
  <c r="H125" i="6"/>
  <c r="G125" i="6"/>
  <c r="M258" i="4"/>
  <c r="S258" i="4" s="1"/>
  <c r="Y258" i="4" s="1"/>
  <c r="AE258" i="4" s="1"/>
  <c r="AK258" i="4" s="1"/>
  <c r="AR258" i="4" s="1"/>
  <c r="AZ258" i="4" s="1"/>
  <c r="BF258" i="4" s="1"/>
  <c r="L258" i="4"/>
  <c r="R258" i="4" s="1"/>
  <c r="X258" i="4" s="1"/>
  <c r="AD258" i="4" s="1"/>
  <c r="AJ258" i="4" s="1"/>
  <c r="AQ258" i="4" s="1"/>
  <c r="AW258" i="4" s="1"/>
  <c r="J258" i="4"/>
  <c r="P258" i="4" s="1"/>
  <c r="V258" i="4" s="1"/>
  <c r="AB258" i="4" s="1"/>
  <c r="AH258" i="4" s="1"/>
  <c r="I258" i="4"/>
  <c r="O258" i="4" s="1"/>
  <c r="M255" i="4"/>
  <c r="S255" i="4" s="1"/>
  <c r="Y255" i="4" s="1"/>
  <c r="AE255" i="4" s="1"/>
  <c r="AK255" i="4" s="1"/>
  <c r="AR255" i="4" s="1"/>
  <c r="L255" i="4"/>
  <c r="R255" i="4" s="1"/>
  <c r="X255" i="4" s="1"/>
  <c r="AD255" i="4" s="1"/>
  <c r="AJ255" i="4" s="1"/>
  <c r="AQ255" i="4" s="1"/>
  <c r="AW255" i="4" s="1"/>
  <c r="J255" i="4"/>
  <c r="P255" i="4" s="1"/>
  <c r="V255" i="4" s="1"/>
  <c r="AB255" i="4" s="1"/>
  <c r="AH255" i="4" s="1"/>
  <c r="AP255" i="4" s="1"/>
  <c r="AV255" i="4" s="1"/>
  <c r="BB255" i="4" s="1"/>
  <c r="BJ255" i="4" s="1"/>
  <c r="I255" i="4"/>
  <c r="OH110" i="1"/>
  <c r="OK7" i="1"/>
  <c r="OK13" i="1"/>
  <c r="OK11" i="1"/>
  <c r="A258" i="5"/>
  <c r="A257" i="5"/>
  <c r="KG61" i="1"/>
  <c r="KG60" i="1"/>
  <c r="KG59" i="1"/>
  <c r="KG110" i="1"/>
  <c r="ME110" i="1"/>
  <c r="MD110" i="1"/>
  <c r="MF110" i="1"/>
  <c r="MC110" i="1"/>
  <c r="MB110" i="1"/>
  <c r="MA110" i="1"/>
  <c r="LZ110" i="1"/>
  <c r="LY110" i="1"/>
  <c r="LX110" i="1"/>
  <c r="LW110" i="1"/>
  <c r="LV110" i="1"/>
  <c r="LU110" i="1"/>
  <c r="EB110" i="1"/>
  <c r="KW110" i="1"/>
  <c r="A156" i="5"/>
  <c r="MI110" i="1"/>
  <c r="MM110" i="1"/>
  <c r="A165" i="5"/>
  <c r="MN110" i="1"/>
  <c r="C824" i="4"/>
  <c r="C822" i="4"/>
  <c r="C827" i="4"/>
  <c r="C826" i="4"/>
  <c r="C825" i="4"/>
  <c r="C823" i="4"/>
  <c r="O118" i="4"/>
  <c r="O117" i="4"/>
  <c r="O116" i="4"/>
  <c r="O115" i="4"/>
  <c r="OK83" i="1" l="1"/>
  <c r="OK84" i="1"/>
  <c r="OK81" i="1"/>
  <c r="OK82" i="1"/>
  <c r="D15" i="1"/>
  <c r="Q15" i="1"/>
  <c r="KB7" i="1"/>
  <c r="KC12" i="1"/>
  <c r="KB12" i="1"/>
  <c r="KC7" i="1"/>
  <c r="OK46" i="1"/>
  <c r="OK47" i="1"/>
  <c r="OK48" i="1"/>
  <c r="OK45" i="1"/>
  <c r="OK49" i="1"/>
  <c r="OK44" i="1"/>
  <c r="OK50" i="1"/>
  <c r="JC11" i="1"/>
  <c r="AQ237" i="8"/>
  <c r="AP237" i="4"/>
  <c r="AP237" i="7"/>
  <c r="AR237" i="6"/>
  <c r="AS237" i="6" s="1"/>
  <c r="AT237" i="6" s="1"/>
  <c r="AU237" i="6" s="1"/>
  <c r="AV237" i="6" s="1"/>
  <c r="AW237" i="6" s="1"/>
  <c r="AX237" i="6" s="1"/>
  <c r="AY237" i="6" s="1"/>
  <c r="AZ237" i="6" s="1"/>
  <c r="BA237" i="6" s="1"/>
  <c r="BB237" i="6" s="1"/>
  <c r="BC237" i="6" s="1"/>
  <c r="BD237" i="6" s="1"/>
  <c r="BE237" i="6" s="1"/>
  <c r="BF237" i="6" s="1"/>
  <c r="BG237" i="6" s="1"/>
  <c r="BH237" i="6" s="1"/>
  <c r="BI237" i="6" s="1"/>
  <c r="BJ237" i="6" s="1"/>
  <c r="BK237" i="6" s="1"/>
  <c r="FD15" i="1"/>
  <c r="FE15" i="1"/>
  <c r="FF15" i="1"/>
  <c r="FG15" i="1"/>
  <c r="FH15" i="1"/>
  <c r="OJ14" i="1"/>
  <c r="OJ17" i="1" s="1"/>
  <c r="OK15" i="1"/>
  <c r="OL110" i="1"/>
  <c r="JT14" i="1"/>
  <c r="JT17" i="1" s="1"/>
  <c r="JV14" i="1"/>
  <c r="JV17" i="1" s="1"/>
  <c r="JW14" i="1"/>
  <c r="JW17" i="1" s="1"/>
  <c r="JY14" i="1"/>
  <c r="JY17" i="1" s="1"/>
  <c r="KA14" i="1"/>
  <c r="KA17" i="1" s="1"/>
  <c r="KB14" i="1"/>
  <c r="KB17" i="1" s="1"/>
  <c r="KC14" i="1"/>
  <c r="KC17" i="1" s="1"/>
  <c r="JR14" i="1"/>
  <c r="JR17" i="1" s="1"/>
  <c r="BE42" i="8"/>
  <c r="AT42" i="8" s="1"/>
  <c r="BD42" i="8"/>
  <c r="AS42" i="8" s="1"/>
  <c r="BC42" i="8"/>
  <c r="AR42" i="8" s="1"/>
  <c r="BB42" i="8"/>
  <c r="AQ42" i="8" s="1"/>
  <c r="BA42" i="8"/>
  <c r="AP42" i="8" s="1"/>
  <c r="AZ42" i="8"/>
  <c r="AO42" i="8" s="1"/>
  <c r="AY42" i="8"/>
  <c r="AN42" i="8" s="1"/>
  <c r="AX42" i="8"/>
  <c r="AM42" i="8" s="1"/>
  <c r="BF42" i="8"/>
  <c r="AU42" i="8" s="1"/>
  <c r="BE42" i="7"/>
  <c r="AT42" i="7" s="1"/>
  <c r="BC42" i="7"/>
  <c r="AR42" i="7" s="1"/>
  <c r="BB42" i="7"/>
  <c r="AQ42" i="7" s="1"/>
  <c r="O255" i="4"/>
  <c r="U255" i="4" s="1"/>
  <c r="AA255" i="4" s="1"/>
  <c r="AG255" i="4" s="1"/>
  <c r="AM255" i="4" s="1"/>
  <c r="JN17" i="1"/>
  <c r="JP17" i="1"/>
  <c r="JI110" i="1"/>
  <c r="JL14" i="1"/>
  <c r="JL17" i="1" s="1"/>
  <c r="JD14" i="1"/>
  <c r="JD17" i="1" s="1"/>
  <c r="U258" i="4"/>
  <c r="AA258" i="4" s="1"/>
  <c r="AG258" i="4" s="1"/>
  <c r="AM258" i="4" s="1"/>
  <c r="AU258" i="4" s="1"/>
  <c r="BA258" i="4" s="1"/>
  <c r="BG258" i="4" s="1"/>
  <c r="BD42" i="7"/>
  <c r="AS42" i="7" s="1"/>
  <c r="BF42" i="7"/>
  <c r="AU42" i="7" s="1"/>
  <c r="AX42" i="7"/>
  <c r="AM42" i="7" s="1"/>
  <c r="AY42" i="7"/>
  <c r="AN42" i="7" s="1"/>
  <c r="AZ42" i="7"/>
  <c r="AO42" i="7" s="1"/>
  <c r="BA42" i="7"/>
  <c r="AP42" i="7" s="1"/>
  <c r="AZ255" i="4"/>
  <c r="BF255" i="4" s="1"/>
  <c r="AX255" i="4"/>
  <c r="BD255" i="4" s="1"/>
  <c r="AP258" i="4"/>
  <c r="AV258" i="4" s="1"/>
  <c r="BB258" i="4" s="1"/>
  <c r="AN258" i="4"/>
  <c r="AT258" i="4" s="1"/>
  <c r="BE258" i="4"/>
  <c r="BK258" i="4" s="1"/>
  <c r="BC258" i="4"/>
  <c r="BI258" i="4" s="1"/>
  <c r="BE255" i="4"/>
  <c r="BK255" i="4" s="1"/>
  <c r="BC255" i="4"/>
  <c r="BI255" i="4" s="1"/>
  <c r="AX258" i="4"/>
  <c r="BD258" i="4" s="1"/>
  <c r="AX42" i="6"/>
  <c r="AM42" i="6" s="1"/>
  <c r="AY42" i="6"/>
  <c r="AN42" i="6" s="1"/>
  <c r="AN255" i="4"/>
  <c r="AT255" i="4" s="1"/>
  <c r="AZ42" i="6"/>
  <c r="AO42" i="6" s="1"/>
  <c r="BA42" i="6"/>
  <c r="AP42" i="6" s="1"/>
  <c r="BB42" i="6"/>
  <c r="AQ42" i="6" s="1"/>
  <c r="BC42" i="6"/>
  <c r="AR42" i="6" s="1"/>
  <c r="BD42" i="6"/>
  <c r="AS42" i="6" s="1"/>
  <c r="BH255" i="4"/>
  <c r="BE42" i="6"/>
  <c r="AT42" i="6" s="1"/>
  <c r="KG14" i="1"/>
  <c r="KG17" i="1" s="1"/>
  <c r="MD14" i="1"/>
  <c r="MD17" i="1" s="1"/>
  <c r="ME14" i="1"/>
  <c r="ME17" i="1" s="1"/>
  <c r="MF14" i="1"/>
  <c r="MF17" i="1" s="1"/>
  <c r="LX14" i="1"/>
  <c r="LX17" i="1" s="1"/>
  <c r="MB14" i="1"/>
  <c r="MB17" i="1" s="1"/>
  <c r="LV14" i="1"/>
  <c r="LW14" i="1"/>
  <c r="LY14" i="1"/>
  <c r="LZ14" i="1"/>
  <c r="MA14" i="1"/>
  <c r="LU14" i="1"/>
  <c r="MC14" i="1"/>
  <c r="EB14" i="1"/>
  <c r="EB17" i="1" s="1"/>
  <c r="KW14" i="1"/>
  <c r="KW17" i="1" s="1"/>
  <c r="MN14" i="1"/>
  <c r="MN17" i="1" s="1"/>
  <c r="MM14" i="1"/>
  <c r="MM17" i="1" s="1"/>
  <c r="MI14" i="1"/>
  <c r="MI17" i="1" s="1"/>
  <c r="AQ237" i="7" l="1"/>
  <c r="AQ237" i="4"/>
  <c r="AR237" i="8"/>
  <c r="AS237" i="8" s="1"/>
  <c r="AT237" i="8" s="1"/>
  <c r="AU237" i="8" s="1"/>
  <c r="AV237" i="8" s="1"/>
  <c r="AW237" i="8" s="1"/>
  <c r="AX237" i="8" s="1"/>
  <c r="AY237" i="8" s="1"/>
  <c r="AZ237" i="8" s="1"/>
  <c r="BA237" i="8" s="1"/>
  <c r="BB237" i="8" s="1"/>
  <c r="BC237" i="8" s="1"/>
  <c r="BD237" i="8" s="1"/>
  <c r="BE237" i="8" s="1"/>
  <c r="BF237" i="8" s="1"/>
  <c r="BG237" i="8" s="1"/>
  <c r="BH237" i="8" s="1"/>
  <c r="BI237" i="8" s="1"/>
  <c r="BJ237" i="8" s="1"/>
  <c r="BK237" i="8" s="1"/>
  <c r="JD11" i="1"/>
  <c r="AS258" i="4"/>
  <c r="AY258" i="4" s="1"/>
  <c r="AU255" i="4"/>
  <c r="BA255" i="4" s="1"/>
  <c r="BG255" i="4" s="1"/>
  <c r="AS255" i="4"/>
  <c r="AY255" i="4" s="1"/>
  <c r="BJ258" i="4"/>
  <c r="BH258" i="4"/>
  <c r="MC17" i="1"/>
  <c r="LV17" i="1"/>
  <c r="LU17" i="1"/>
  <c r="LY17" i="1"/>
  <c r="MA17" i="1"/>
  <c r="LZ17" i="1"/>
  <c r="LW17" i="1"/>
  <c r="D167" i="8"/>
  <c r="E167" i="8" s="1"/>
  <c r="F167" i="8" s="1"/>
  <c r="G167" i="8" s="1"/>
  <c r="H167" i="8" s="1"/>
  <c r="I167" i="8" s="1"/>
  <c r="J167" i="8" s="1"/>
  <c r="K167" i="8" s="1"/>
  <c r="L167" i="8" s="1"/>
  <c r="M167" i="8" s="1"/>
  <c r="N167" i="8" s="1"/>
  <c r="O167" i="8" s="1"/>
  <c r="P167" i="8" s="1"/>
  <c r="Q167" i="8" s="1"/>
  <c r="R167" i="8" s="1"/>
  <c r="S167" i="8" s="1"/>
  <c r="T167" i="8" s="1"/>
  <c r="U167" i="8" s="1"/>
  <c r="V167" i="8" s="1"/>
  <c r="W167" i="8" s="1"/>
  <c r="X167" i="8" s="1"/>
  <c r="Y167" i="8" s="1"/>
  <c r="Z167" i="8" s="1"/>
  <c r="AA167" i="8" s="1"/>
  <c r="AB167" i="8" s="1"/>
  <c r="AC167" i="8" s="1"/>
  <c r="AD167" i="8" s="1"/>
  <c r="AE167" i="8" s="1"/>
  <c r="AF167" i="8" s="1"/>
  <c r="AG167" i="8" s="1"/>
  <c r="AH167" i="8" s="1"/>
  <c r="AI167" i="8" s="1"/>
  <c r="AJ167" i="8" s="1"/>
  <c r="AK167" i="8" s="1"/>
  <c r="AL167" i="8" s="1"/>
  <c r="AM167" i="8" s="1"/>
  <c r="AN167" i="8" s="1"/>
  <c r="AO167" i="8" s="1"/>
  <c r="AP167" i="8" s="1"/>
  <c r="AQ167" i="8" s="1"/>
  <c r="AR167" i="8" s="1"/>
  <c r="AS167" i="8" s="1"/>
  <c r="AT167" i="8" s="1"/>
  <c r="AU167" i="8" s="1"/>
  <c r="AV167" i="8" s="1"/>
  <c r="AW167" i="8" s="1"/>
  <c r="AX167" i="8" s="1"/>
  <c r="AY167" i="8" s="1"/>
  <c r="AZ167" i="8" s="1"/>
  <c r="BA167" i="8" s="1"/>
  <c r="BB167" i="8" s="1"/>
  <c r="BC167" i="8" s="1"/>
  <c r="BD167" i="8" s="1"/>
  <c r="BE167" i="8" s="1"/>
  <c r="BF167" i="8" s="1"/>
  <c r="BG167" i="8" s="1"/>
  <c r="BH167" i="8" s="1"/>
  <c r="BI167" i="8" s="1"/>
  <c r="BJ167" i="8" s="1"/>
  <c r="BK167" i="8" s="1"/>
  <c r="JE11" i="1" l="1"/>
  <c r="AR237" i="4"/>
  <c r="AS237" i="4" s="1"/>
  <c r="AT237" i="4" s="1"/>
  <c r="AU237" i="4" s="1"/>
  <c r="AV237" i="4" s="1"/>
  <c r="AW237" i="4" s="1"/>
  <c r="AX237" i="4" s="1"/>
  <c r="AY237" i="4" s="1"/>
  <c r="AZ237" i="4" s="1"/>
  <c r="BA237" i="4" s="1"/>
  <c r="BB237" i="4" s="1"/>
  <c r="BC237" i="4" s="1"/>
  <c r="BD237" i="4" s="1"/>
  <c r="BE237" i="4" s="1"/>
  <c r="BF237" i="4" s="1"/>
  <c r="BG237" i="4" s="1"/>
  <c r="BH237" i="4" s="1"/>
  <c r="BI237" i="4" s="1"/>
  <c r="BJ237" i="4" s="1"/>
  <c r="BK237" i="4" s="1"/>
  <c r="AR237" i="7"/>
  <c r="AS237" i="7" s="1"/>
  <c r="AT237" i="7" s="1"/>
  <c r="AU237" i="7" s="1"/>
  <c r="AV237" i="7" s="1"/>
  <c r="AW237" i="7" s="1"/>
  <c r="AX237" i="7" s="1"/>
  <c r="AY237" i="7" s="1"/>
  <c r="AZ237" i="7" s="1"/>
  <c r="BA237" i="7" s="1"/>
  <c r="BB237" i="7" s="1"/>
  <c r="BC237" i="7" s="1"/>
  <c r="BD237" i="7" s="1"/>
  <c r="BE237" i="7" s="1"/>
  <c r="BF237" i="7" s="1"/>
  <c r="BG237" i="7" s="1"/>
  <c r="BH237" i="7" s="1"/>
  <c r="BI237" i="7" s="1"/>
  <c r="BJ237" i="7" s="1"/>
  <c r="BK237" i="7" s="1"/>
  <c r="KC8" i="1"/>
  <c r="JF11" i="1" l="1"/>
  <c r="R287" i="8"/>
  <c r="Q287" i="8"/>
  <c r="P287" i="8"/>
  <c r="K287" i="8"/>
  <c r="K286" i="8"/>
  <c r="J286" i="8"/>
  <c r="I286" i="8"/>
  <c r="H286" i="8"/>
  <c r="G286" i="8"/>
  <c r="F286" i="8"/>
  <c r="E286" i="8"/>
  <c r="D286" i="8"/>
  <c r="C286" i="8"/>
  <c r="R287" i="7"/>
  <c r="Q287" i="7"/>
  <c r="P287" i="7"/>
  <c r="N287" i="7"/>
  <c r="M287" i="7"/>
  <c r="K287" i="7"/>
  <c r="J287" i="7"/>
  <c r="K286" i="7"/>
  <c r="J286" i="7"/>
  <c r="I286" i="7"/>
  <c r="H286" i="7"/>
  <c r="G286" i="7"/>
  <c r="F286" i="7"/>
  <c r="E286" i="7"/>
  <c r="D286" i="7"/>
  <c r="C286" i="7"/>
  <c r="R287" i="6"/>
  <c r="M287" i="6"/>
  <c r="K286" i="6"/>
  <c r="J286" i="6"/>
  <c r="I286" i="6"/>
  <c r="H286" i="6"/>
  <c r="G286" i="6"/>
  <c r="F286" i="6"/>
  <c r="E286" i="6"/>
  <c r="D286" i="6"/>
  <c r="C286" i="6"/>
  <c r="R287" i="4"/>
  <c r="Q287" i="4"/>
  <c r="P287" i="4"/>
  <c r="O287" i="4"/>
  <c r="N287" i="4"/>
  <c r="M287" i="4"/>
  <c r="L287" i="4"/>
  <c r="K287" i="4"/>
  <c r="J287" i="4"/>
  <c r="I287" i="4"/>
  <c r="H287" i="4"/>
  <c r="G287" i="4"/>
  <c r="F287" i="4"/>
  <c r="E287" i="4"/>
  <c r="D287" i="4"/>
  <c r="C287" i="4"/>
  <c r="R286" i="4"/>
  <c r="Q286" i="4"/>
  <c r="P286" i="4"/>
  <c r="O286" i="4"/>
  <c r="N286" i="4"/>
  <c r="M286" i="4"/>
  <c r="L286" i="4"/>
  <c r="K286" i="4"/>
  <c r="J286" i="4"/>
  <c r="I286" i="4"/>
  <c r="H286" i="4"/>
  <c r="G286" i="4"/>
  <c r="F286" i="4"/>
  <c r="E286" i="4"/>
  <c r="D286" i="4"/>
  <c r="C286" i="4"/>
  <c r="R279" i="8"/>
  <c r="Q279" i="8"/>
  <c r="P279" i="8"/>
  <c r="O279" i="8"/>
  <c r="N279" i="8"/>
  <c r="M279" i="8"/>
  <c r="L279" i="8"/>
  <c r="K279" i="8"/>
  <c r="J279" i="8"/>
  <c r="I279" i="8"/>
  <c r="H279" i="8"/>
  <c r="G279" i="8"/>
  <c r="F279" i="8"/>
  <c r="E279" i="8"/>
  <c r="D279" i="8"/>
  <c r="C279" i="8"/>
  <c r="R278" i="8"/>
  <c r="Q278" i="8"/>
  <c r="P278" i="8"/>
  <c r="O278" i="8"/>
  <c r="N278" i="8"/>
  <c r="M278" i="8"/>
  <c r="L278" i="8"/>
  <c r="K278" i="8"/>
  <c r="J278" i="8"/>
  <c r="I278" i="8"/>
  <c r="H278" i="8"/>
  <c r="G278" i="8"/>
  <c r="F278" i="8"/>
  <c r="E278" i="8"/>
  <c r="D278" i="8"/>
  <c r="C278" i="8"/>
  <c r="R279" i="7"/>
  <c r="Q279" i="7"/>
  <c r="P279" i="7"/>
  <c r="O279" i="7"/>
  <c r="N279" i="7"/>
  <c r="M279" i="7"/>
  <c r="L279" i="7"/>
  <c r="K279" i="7"/>
  <c r="J279" i="7"/>
  <c r="I279" i="7"/>
  <c r="H279" i="7"/>
  <c r="G279" i="7"/>
  <c r="F279" i="7"/>
  <c r="E279" i="7"/>
  <c r="D279" i="7"/>
  <c r="C279" i="7"/>
  <c r="R278" i="7"/>
  <c r="Q278" i="7"/>
  <c r="P278" i="7"/>
  <c r="O278" i="7"/>
  <c r="N278" i="7"/>
  <c r="M278" i="7"/>
  <c r="L278" i="7"/>
  <c r="K278" i="7"/>
  <c r="J278" i="7"/>
  <c r="I278" i="7"/>
  <c r="H278" i="7"/>
  <c r="G278" i="7"/>
  <c r="F278" i="7"/>
  <c r="E278" i="7"/>
  <c r="D278" i="7"/>
  <c r="C278" i="7"/>
  <c r="R279" i="6"/>
  <c r="Q279" i="6"/>
  <c r="P279" i="6"/>
  <c r="O279" i="6"/>
  <c r="N279" i="6"/>
  <c r="M279" i="6"/>
  <c r="L279" i="6"/>
  <c r="K279" i="6"/>
  <c r="J279" i="6"/>
  <c r="I279" i="6"/>
  <c r="H279" i="6"/>
  <c r="G279" i="6"/>
  <c r="F279" i="6"/>
  <c r="E279" i="6"/>
  <c r="D279" i="6"/>
  <c r="C279" i="6"/>
  <c r="R278" i="6"/>
  <c r="Q278" i="6"/>
  <c r="P278" i="6"/>
  <c r="O278" i="6"/>
  <c r="N278" i="6"/>
  <c r="M278" i="6"/>
  <c r="L278" i="6"/>
  <c r="K278" i="6"/>
  <c r="J278" i="6"/>
  <c r="I278" i="6"/>
  <c r="H278" i="6"/>
  <c r="G278" i="6"/>
  <c r="F278" i="6"/>
  <c r="E278" i="6"/>
  <c r="D278" i="6"/>
  <c r="C278"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71" i="8"/>
  <c r="O271" i="8"/>
  <c r="N271" i="8"/>
  <c r="M271" i="8"/>
  <c r="L271" i="8"/>
  <c r="J271" i="8"/>
  <c r="K270" i="8"/>
  <c r="J270" i="8"/>
  <c r="I270" i="8"/>
  <c r="H270" i="8"/>
  <c r="G270" i="8"/>
  <c r="F270" i="8"/>
  <c r="E270" i="8"/>
  <c r="D270" i="8"/>
  <c r="P271" i="7"/>
  <c r="N270" i="7"/>
  <c r="K270" i="7"/>
  <c r="J270" i="7"/>
  <c r="I270" i="7"/>
  <c r="H270" i="7"/>
  <c r="G270" i="7"/>
  <c r="F270" i="7"/>
  <c r="E270" i="7"/>
  <c r="R271" i="6"/>
  <c r="Q271" i="6"/>
  <c r="O271" i="6"/>
  <c r="N271" i="6"/>
  <c r="K271" i="6"/>
  <c r="J271" i="6"/>
  <c r="O270" i="6"/>
  <c r="N270" i="6"/>
  <c r="K270" i="6"/>
  <c r="J270" i="6"/>
  <c r="I270" i="6"/>
  <c r="H270" i="6"/>
  <c r="G270" i="6"/>
  <c r="F270"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B278" i="8"/>
  <c r="B278" i="7"/>
  <c r="B278" i="6"/>
  <c r="B278" i="4"/>
  <c r="O287" i="8"/>
  <c r="N287" i="8"/>
  <c r="M287" i="8"/>
  <c r="L287" i="8"/>
  <c r="J287" i="8"/>
  <c r="I287" i="8"/>
  <c r="H287" i="8"/>
  <c r="G287" i="8"/>
  <c r="F287" i="8"/>
  <c r="E287" i="8"/>
  <c r="D287" i="8"/>
  <c r="C287" i="8"/>
  <c r="R286" i="8"/>
  <c r="Q286" i="8"/>
  <c r="P286" i="8"/>
  <c r="O286" i="8"/>
  <c r="N286" i="8"/>
  <c r="M286" i="8"/>
  <c r="L286" i="8"/>
  <c r="B286" i="8"/>
  <c r="O287" i="7"/>
  <c r="L287" i="7"/>
  <c r="I287" i="7"/>
  <c r="H287" i="7"/>
  <c r="G287" i="7"/>
  <c r="F287" i="7"/>
  <c r="E287" i="7"/>
  <c r="D287" i="7"/>
  <c r="C287" i="7"/>
  <c r="R286" i="7"/>
  <c r="Q286" i="7"/>
  <c r="P286" i="7"/>
  <c r="O286" i="7"/>
  <c r="N286" i="7"/>
  <c r="M286" i="7"/>
  <c r="L286" i="7"/>
  <c r="B286" i="7"/>
  <c r="Q287" i="6"/>
  <c r="P287" i="6"/>
  <c r="O287" i="6"/>
  <c r="N287" i="6"/>
  <c r="L287" i="6"/>
  <c r="K287" i="6"/>
  <c r="J287" i="6"/>
  <c r="I287" i="6"/>
  <c r="H287" i="6"/>
  <c r="G287" i="6"/>
  <c r="F287" i="6"/>
  <c r="E287" i="6"/>
  <c r="D287" i="6"/>
  <c r="C287" i="6"/>
  <c r="R286" i="6"/>
  <c r="Q286" i="6"/>
  <c r="P286" i="6"/>
  <c r="O286" i="6"/>
  <c r="N286" i="6"/>
  <c r="M286" i="6"/>
  <c r="L286" i="6"/>
  <c r="B286" i="6"/>
  <c r="B286" i="4"/>
  <c r="Q271" i="8"/>
  <c r="P271" i="8"/>
  <c r="K271" i="8"/>
  <c r="I271" i="8"/>
  <c r="H271" i="8"/>
  <c r="G271" i="8"/>
  <c r="F271" i="8"/>
  <c r="E271" i="8"/>
  <c r="D271" i="8"/>
  <c r="C271" i="8"/>
  <c r="R270" i="8"/>
  <c r="Q270" i="8"/>
  <c r="P270" i="8"/>
  <c r="O270" i="8"/>
  <c r="N270" i="8"/>
  <c r="M270" i="8"/>
  <c r="L270" i="8"/>
  <c r="C270" i="8"/>
  <c r="B270" i="8"/>
  <c r="R271" i="7"/>
  <c r="Q271" i="7"/>
  <c r="O271" i="7"/>
  <c r="N271" i="7"/>
  <c r="M271" i="7"/>
  <c r="L271" i="7"/>
  <c r="K271" i="7"/>
  <c r="J271" i="7"/>
  <c r="I271" i="7"/>
  <c r="H271" i="7"/>
  <c r="G271" i="7"/>
  <c r="F271" i="7"/>
  <c r="E271" i="7"/>
  <c r="D271" i="7"/>
  <c r="C271" i="7"/>
  <c r="R270" i="7"/>
  <c r="Q270" i="7"/>
  <c r="P270" i="7"/>
  <c r="O270" i="7"/>
  <c r="M270" i="7"/>
  <c r="L270" i="7"/>
  <c r="D270" i="7"/>
  <c r="C270" i="7"/>
  <c r="B270" i="7"/>
  <c r="P271" i="6"/>
  <c r="M271" i="6"/>
  <c r="L271" i="6"/>
  <c r="I271" i="6"/>
  <c r="H271" i="6"/>
  <c r="G271" i="6"/>
  <c r="F271" i="6"/>
  <c r="E271" i="6"/>
  <c r="D271" i="6"/>
  <c r="C271" i="6"/>
  <c r="R270" i="6"/>
  <c r="Q270" i="6"/>
  <c r="P270" i="6"/>
  <c r="M270" i="6"/>
  <c r="L270" i="6"/>
  <c r="E270" i="6"/>
  <c r="D270" i="6"/>
  <c r="C270" i="6"/>
  <c r="B270" i="6"/>
  <c r="B270" i="4"/>
  <c r="B265" i="8"/>
  <c r="B265" i="7"/>
  <c r="B265" i="6"/>
  <c r="B265" i="4"/>
  <c r="B281" i="8"/>
  <c r="B281" i="7"/>
  <c r="B281" i="6"/>
  <c r="B281" i="4"/>
  <c r="B273" i="8"/>
  <c r="B273" i="7"/>
  <c r="B273" i="6"/>
  <c r="B273" i="4"/>
  <c r="JA9" i="1"/>
  <c r="JM110" i="1"/>
  <c r="JK110" i="1"/>
  <c r="JJ110" i="1"/>
  <c r="JH110" i="1"/>
  <c r="JG110" i="1"/>
  <c r="JF110" i="1"/>
  <c r="JB110" i="1"/>
  <c r="JA110" i="1"/>
  <c r="AW46" i="8"/>
  <c r="AW45" i="8"/>
  <c r="BF45" i="8" s="1"/>
  <c r="AU45" i="8" s="1"/>
  <c r="AW44" i="8"/>
  <c r="BF44" i="8" s="1"/>
  <c r="AU44" i="8" s="1"/>
  <c r="AW43" i="8"/>
  <c r="BF43" i="8" s="1"/>
  <c r="AU43" i="8" s="1"/>
  <c r="AW46" i="7"/>
  <c r="AW45" i="7"/>
  <c r="BF45" i="7" s="1"/>
  <c r="AU45" i="7" s="1"/>
  <c r="AW44" i="7"/>
  <c r="BB44" i="7" s="1"/>
  <c r="AQ44" i="7" s="1"/>
  <c r="AW43" i="7"/>
  <c r="AY43" i="7" s="1"/>
  <c r="AN43" i="7" s="1"/>
  <c r="AW46" i="6"/>
  <c r="AW45" i="6"/>
  <c r="AW50" i="6" s="1"/>
  <c r="AW44" i="6"/>
  <c r="BF44" i="6" s="1"/>
  <c r="AU44" i="6" s="1"/>
  <c r="AW43" i="6"/>
  <c r="BD43" i="6" s="1"/>
  <c r="AS43" i="6" s="1"/>
  <c r="G110" i="1"/>
  <c r="F110" i="1"/>
  <c r="B110" i="1"/>
  <c r="IS110" i="1"/>
  <c r="IR110" i="1"/>
  <c r="IQ110" i="1"/>
  <c r="IP110" i="1"/>
  <c r="IO110" i="1"/>
  <c r="IN110" i="1"/>
  <c r="IM110" i="1"/>
  <c r="IL110" i="1"/>
  <c r="IK110" i="1"/>
  <c r="IJ110" i="1"/>
  <c r="II110" i="1"/>
  <c r="IH110" i="1"/>
  <c r="IS14" i="1"/>
  <c r="IR14" i="1"/>
  <c r="IQ14" i="1"/>
  <c r="IP14" i="1"/>
  <c r="IO14" i="1"/>
  <c r="IN14" i="1"/>
  <c r="IM14" i="1"/>
  <c r="IL14" i="1"/>
  <c r="IK14" i="1"/>
  <c r="IJ14" i="1"/>
  <c r="II14" i="1"/>
  <c r="IH14" i="1"/>
  <c r="KF110" i="1"/>
  <c r="NP110" i="1"/>
  <c r="NK110" i="1"/>
  <c r="AC82" i="4"/>
  <c r="FI110" i="1"/>
  <c r="FH110" i="1"/>
  <c r="FG110" i="1"/>
  <c r="FF110" i="1"/>
  <c r="FE110" i="1"/>
  <c r="FD110" i="1"/>
  <c r="FC110" i="1"/>
  <c r="NF110" i="1"/>
  <c r="NE110" i="1"/>
  <c r="ND110" i="1"/>
  <c r="NC110" i="1"/>
  <c r="NB110" i="1"/>
  <c r="NA110" i="1"/>
  <c r="NX15" i="1"/>
  <c r="NV15" i="1"/>
  <c r="BX15" i="1"/>
  <c r="BR15" i="1"/>
  <c r="BQ15" i="1"/>
  <c r="BL15" i="1"/>
  <c r="BR110" i="1"/>
  <c r="A15" i="1"/>
  <c r="A14" i="1"/>
  <c r="B15" i="1" s="1"/>
  <c r="NS15" i="1" s="1" a="1"/>
  <c r="NS15" i="1" s="1"/>
  <c r="MH110" i="1"/>
  <c r="JA84" i="1" l="1"/>
  <c r="JA82" i="1"/>
  <c r="JA83" i="1"/>
  <c r="JA81" i="1"/>
  <c r="B93" i="1"/>
  <c r="B79" i="1"/>
  <c r="NC93" i="1" a="1"/>
  <c r="NC93" i="1" s="1"/>
  <c r="BL93" i="1" a="1"/>
  <c r="BL93" i="1" s="1"/>
  <c r="DA93" i="1" a="1"/>
  <c r="DA93" i="1" s="1"/>
  <c r="BO93" i="1" a="1"/>
  <c r="BO93" i="1" s="1"/>
  <c r="HU93" i="1" a="1"/>
  <c r="HU93" i="1" s="1"/>
  <c r="NF93" i="1" a="1"/>
  <c r="NF93" i="1" s="1"/>
  <c r="BN93" i="1" a="1"/>
  <c r="BN93" i="1" s="1"/>
  <c r="NX93" i="1" a="1"/>
  <c r="NX93" i="1" s="1"/>
  <c r="NV93" i="1" a="1"/>
  <c r="NV93" i="1" s="1"/>
  <c r="BV93" i="1" a="1"/>
  <c r="BV93" i="1" s="1"/>
  <c r="BU93" i="1" a="1"/>
  <c r="BU93" i="1" s="1"/>
  <c r="MV15" i="1" a="1"/>
  <c r="MV15" i="1" s="1"/>
  <c r="MU15" i="1" a="1"/>
  <c r="MU15" i="1" s="1"/>
  <c r="MT15" i="1" a="1"/>
  <c r="MT15" i="1" s="1"/>
  <c r="MT93" i="1" s="1" a="1"/>
  <c r="MT93" i="1" s="1"/>
  <c r="OD15" i="1" a="1"/>
  <c r="OD15" i="1" s="1"/>
  <c r="OD93" i="1" s="1" a="1"/>
  <c r="OD93" i="1" s="1"/>
  <c r="OE15" i="1" a="1"/>
  <c r="OE15" i="1" s="1"/>
  <c r="HD15" i="1"/>
  <c r="HD93" i="1" s="1" a="1"/>
  <c r="HD93" i="1" s="1"/>
  <c r="CZ15" i="1"/>
  <c r="FI47" i="1"/>
  <c r="FI45" i="1"/>
  <c r="FI49" i="1"/>
  <c r="FI44" i="1"/>
  <c r="FI46" i="1"/>
  <c r="FI50" i="1"/>
  <c r="FI48" i="1"/>
  <c r="LT15" i="1" a="1"/>
  <c r="LT15" i="1" s="1"/>
  <c r="LS15" i="1" a="1"/>
  <c r="LS15" i="1" s="1"/>
  <c r="LR15" i="1" a="1"/>
  <c r="LR15" i="1" s="1"/>
  <c r="LR93" i="1" s="1" a="1"/>
  <c r="LR93" i="1" s="1"/>
  <c r="MG15" i="1" a="1"/>
  <c r="MG15" i="1" s="1"/>
  <c r="MG93" i="1" s="1" a="1"/>
  <c r="MG93" i="1" s="1"/>
  <c r="LQ15" i="1" a="1"/>
  <c r="LQ15" i="1" s="1"/>
  <c r="LQ93" i="1" s="1" a="1"/>
  <c r="LQ93" i="1" s="1"/>
  <c r="LP15" i="1" a="1"/>
  <c r="LP15" i="1" s="1"/>
  <c r="LP93" i="1" s="1" a="1"/>
  <c r="LP93" i="1" s="1"/>
  <c r="LO15" i="1" a="1"/>
  <c r="LO15" i="1" s="1"/>
  <c r="LO93" i="1" s="1" a="1"/>
  <c r="LO93" i="1" s="1"/>
  <c r="FA15" i="1" a="1"/>
  <c r="FA15" i="1" s="1"/>
  <c r="EZ15" i="1" a="1"/>
  <c r="EZ15" i="1" s="1"/>
  <c r="EY15" i="1" a="1"/>
  <c r="EY15" i="1" s="1"/>
  <c r="KW15" i="1" a="1"/>
  <c r="KW15" i="1" s="1"/>
  <c r="JE15" i="1" a="1"/>
  <c r="JE15" i="1" s="1"/>
  <c r="GM15" i="1" a="1"/>
  <c r="GM15" i="1" s="1"/>
  <c r="CR15" i="1" a="1"/>
  <c r="CR15" i="1" s="1"/>
  <c r="OL15" i="1" a="1"/>
  <c r="OL15" i="1" s="1"/>
  <c r="OB15" i="1" a="1"/>
  <c r="OB15" i="1" s="1"/>
  <c r="OB93" i="1" s="1" a="1"/>
  <c r="OB93" i="1" s="1"/>
  <c r="MW15" i="1" a="1"/>
  <c r="MW15" i="1" s="1"/>
  <c r="MW93" i="1" s="1" a="1"/>
  <c r="MW93" i="1" s="1"/>
  <c r="MB15" i="1" a="1"/>
  <c r="MB15" i="1" s="1"/>
  <c r="MB93" i="1" s="1" a="1"/>
  <c r="MB93" i="1" s="1"/>
  <c r="KV15" i="1" a="1"/>
  <c r="KV15" i="1" s="1"/>
  <c r="JD15" i="1" a="1"/>
  <c r="JD15" i="1" s="1"/>
  <c r="GL15" i="1" a="1"/>
  <c r="GL15" i="1" s="1"/>
  <c r="GL93" i="1" s="1" a="1"/>
  <c r="GL93" i="1" s="1"/>
  <c r="OA15" i="1" a="1"/>
  <c r="OA15" i="1" s="1"/>
  <c r="OA93" i="1" s="1" a="1"/>
  <c r="OA93" i="1" s="1"/>
  <c r="MA15" i="1" a="1"/>
  <c r="MA15" i="1" s="1"/>
  <c r="KU15" i="1" a="1"/>
  <c r="KU15" i="1" s="1"/>
  <c r="KU93" i="1" s="1" a="1"/>
  <c r="KU93" i="1" s="1"/>
  <c r="JC15" i="1" a="1"/>
  <c r="JC15" i="1" s="1"/>
  <c r="HR15" i="1" a="1"/>
  <c r="HR15" i="1" s="1"/>
  <c r="HR93" i="1" s="1" a="1"/>
  <c r="HR93" i="1" s="1"/>
  <c r="GK15" i="1" a="1"/>
  <c r="GK15" i="1" s="1"/>
  <c r="NZ15" i="1" a="1"/>
  <c r="NZ15" i="1" s="1"/>
  <c r="NZ93" i="1" s="1" a="1"/>
  <c r="NZ93" i="1" s="1"/>
  <c r="LZ15" i="1" a="1"/>
  <c r="LZ15" i="1" s="1"/>
  <c r="LZ93" i="1" s="1" a="1"/>
  <c r="LZ93" i="1" s="1"/>
  <c r="KT15" i="1" a="1"/>
  <c r="KT15" i="1" s="1"/>
  <c r="KT93" i="1" s="1" a="1"/>
  <c r="KT93" i="1" s="1"/>
  <c r="HQ15" i="1" a="1"/>
  <c r="HQ15" i="1" s="1"/>
  <c r="HQ93" i="1" s="1" a="1"/>
  <c r="HQ93" i="1" s="1"/>
  <c r="GJ15" i="1" a="1"/>
  <c r="GJ15" i="1" s="1"/>
  <c r="GJ93" i="1" s="1" a="1"/>
  <c r="GJ93" i="1" s="1"/>
  <c r="CO15" i="1" a="1"/>
  <c r="CO15" i="1" s="1"/>
  <c r="NY15" i="1" a="1"/>
  <c r="NY15" i="1" s="1"/>
  <c r="NY93" i="1" s="1" a="1"/>
  <c r="NY93" i="1" s="1"/>
  <c r="LY15" i="1" a="1"/>
  <c r="LY15" i="1" s="1"/>
  <c r="LY93" i="1" s="1" a="1"/>
  <c r="LY93" i="1" s="1"/>
  <c r="KS15" i="1" a="1"/>
  <c r="KS15" i="1" s="1"/>
  <c r="KS93" i="1" s="1" a="1"/>
  <c r="KS93" i="1" s="1"/>
  <c r="HP15" i="1" a="1"/>
  <c r="HP15" i="1" s="1"/>
  <c r="HP93" i="1" s="1" a="1"/>
  <c r="HP93" i="1" s="1"/>
  <c r="GI15" i="1" a="1"/>
  <c r="GI15" i="1" s="1"/>
  <c r="GI93" i="1" s="1" a="1"/>
  <c r="GI93" i="1" s="1"/>
  <c r="LX15" i="1" a="1"/>
  <c r="LX15" i="1" s="1"/>
  <c r="LX93" i="1" s="1" a="1"/>
  <c r="LX93" i="1" s="1"/>
  <c r="KR15" i="1" a="1"/>
  <c r="KR15" i="1" s="1"/>
  <c r="KR93" i="1" s="1" a="1"/>
  <c r="KR93" i="1" s="1"/>
  <c r="HO15" i="1" a="1"/>
  <c r="HO15" i="1" s="1"/>
  <c r="HO93" i="1" s="1" a="1"/>
  <c r="HO93" i="1" s="1"/>
  <c r="GH15" i="1" a="1"/>
  <c r="GH15" i="1" s="1"/>
  <c r="GH93" i="1" s="1" a="1"/>
  <c r="GH93" i="1" s="1"/>
  <c r="EV15" i="1" a="1"/>
  <c r="EV15" i="1" s="1"/>
  <c r="DQ15" i="1" a="1"/>
  <c r="DQ15" i="1" s="1"/>
  <c r="HN15" i="1" a="1"/>
  <c r="HN15" i="1" s="1"/>
  <c r="HN93" i="1" s="1" a="1"/>
  <c r="HN93" i="1" s="1"/>
  <c r="GG15" i="1" a="1"/>
  <c r="GG15" i="1" s="1"/>
  <c r="GG93" i="1" s="1" a="1"/>
  <c r="GG93" i="1" s="1"/>
  <c r="CL15" i="1" a="1"/>
  <c r="CL15" i="1" s="1"/>
  <c r="MQ15" i="1" a="1"/>
  <c r="MQ15" i="1" s="1"/>
  <c r="MQ93" i="1" s="1" a="1"/>
  <c r="MQ93" i="1" s="1"/>
  <c r="LD15" i="1" a="1"/>
  <c r="LD15" i="1" s="1"/>
  <c r="JL15" i="1" a="1"/>
  <c r="JL15" i="1" s="1"/>
  <c r="HM15" i="1" a="1"/>
  <c r="HM15" i="1" s="1"/>
  <c r="BF15" i="1" a="1"/>
  <c r="BF15" i="1" s="1"/>
  <c r="MN15" i="1" a="1"/>
  <c r="MN15" i="1" s="1"/>
  <c r="MN93" i="1" s="1" a="1"/>
  <c r="MN93" i="1" s="1"/>
  <c r="LC15" i="1" a="1"/>
  <c r="LC15" i="1" s="1"/>
  <c r="KC15" i="1" a="1"/>
  <c r="KC15" i="1" s="1"/>
  <c r="BE15" i="1" a="1"/>
  <c r="BE15" i="1" s="1"/>
  <c r="BE93" i="1" s="1" a="1"/>
  <c r="BE93" i="1" s="1"/>
  <c r="MM15" i="1" a="1"/>
  <c r="MM15" i="1" s="1"/>
  <c r="MM93" i="1" s="1" a="1"/>
  <c r="MM93" i="1" s="1"/>
  <c r="LB15" i="1" a="1"/>
  <c r="LB15" i="1" s="1"/>
  <c r="KB15" i="1" a="1"/>
  <c r="KB15" i="1" s="1"/>
  <c r="BD15" i="1" a="1"/>
  <c r="BD15" i="1" s="1"/>
  <c r="BD93" i="1" s="1" a="1"/>
  <c r="BD93" i="1" s="1"/>
  <c r="ML15" i="1" a="1"/>
  <c r="ML15" i="1" s="1"/>
  <c r="ML93" i="1" s="1" a="1"/>
  <c r="ML93" i="1" s="1"/>
  <c r="JI15" i="1" a="1"/>
  <c r="JI15" i="1" s="1"/>
  <c r="MK15" i="1" a="1"/>
  <c r="MK15" i="1" s="1"/>
  <c r="MK93" i="1" s="1" a="1"/>
  <c r="MK93" i="1" s="1"/>
  <c r="LA15" i="1" a="1"/>
  <c r="LA15" i="1" s="1"/>
  <c r="DX15" i="1" a="1"/>
  <c r="DX15" i="1" s="1"/>
  <c r="MJ15" i="1" a="1"/>
  <c r="MJ15" i="1" s="1"/>
  <c r="MJ93" i="1" s="1" a="1"/>
  <c r="MJ93" i="1" s="1"/>
  <c r="DW15" i="1" a="1"/>
  <c r="DW15" i="1" s="1"/>
  <c r="MI15" i="1" a="1"/>
  <c r="MI15" i="1" s="1"/>
  <c r="MI93" i="1" s="1" a="1"/>
  <c r="MI93" i="1" s="1"/>
  <c r="KZ15" i="1" a="1"/>
  <c r="KZ15" i="1" s="1"/>
  <c r="FS15" i="1" a="1"/>
  <c r="FS15" i="1" s="1"/>
  <c r="FS93" i="1" s="1" a="1"/>
  <c r="FS93" i="1" s="1"/>
  <c r="KY15" i="1" a="1"/>
  <c r="KY15" i="1" s="1"/>
  <c r="FR15" i="1" a="1"/>
  <c r="FR15" i="1" s="1"/>
  <c r="FR93" i="1" s="1" a="1"/>
  <c r="FR93" i="1" s="1"/>
  <c r="EG15" i="1" a="1"/>
  <c r="EG15" i="1" s="1"/>
  <c r="KX15" i="1" a="1"/>
  <c r="KX15" i="1" s="1"/>
  <c r="IW15" i="1" a="1"/>
  <c r="IW15" i="1" s="1"/>
  <c r="IW93" i="1" s="1" a="1"/>
  <c r="IW93" i="1" s="1"/>
  <c r="FQ15" i="1" a="1"/>
  <c r="FQ15" i="1" s="1"/>
  <c r="FQ93" i="1" s="1" a="1"/>
  <c r="FQ93" i="1" s="1"/>
  <c r="OM15" i="1" a="1"/>
  <c r="OM15" i="1" s="1"/>
  <c r="OM93" i="1" s="1" a="1"/>
  <c r="OM93" i="1" s="1"/>
  <c r="JP15" i="1" a="1"/>
  <c r="JP15" i="1" s="1"/>
  <c r="IV15" i="1" a="1"/>
  <c r="IV15" i="1" s="1"/>
  <c r="IV93" i="1" s="1" a="1"/>
  <c r="IV93" i="1" s="1"/>
  <c r="FP15" i="1" a="1"/>
  <c r="FP15" i="1" s="1"/>
  <c r="FP93" i="1" s="1" a="1"/>
  <c r="FP93" i="1" s="1"/>
  <c r="EF15" i="1" a="1"/>
  <c r="EF15" i="1" s="1"/>
  <c r="DP15" i="1" a="1"/>
  <c r="DP15" i="1" s="1"/>
  <c r="IU15" i="1" a="1"/>
  <c r="IU15" i="1" s="1"/>
  <c r="FO15" i="1" a="1"/>
  <c r="FO15" i="1" s="1"/>
  <c r="NN15" i="1" a="1"/>
  <c r="NN15" i="1" s="1"/>
  <c r="NN93" i="1" s="1" a="1"/>
  <c r="NN93" i="1" s="1"/>
  <c r="EE15" i="1" a="1"/>
  <c r="EE15" i="1" s="1"/>
  <c r="KQ15" i="1" a="1"/>
  <c r="KQ15" i="1" s="1"/>
  <c r="KQ93" i="1" s="1" a="1"/>
  <c r="KQ93" i="1" s="1"/>
  <c r="KA15" i="1" a="1"/>
  <c r="KA15" i="1" s="1"/>
  <c r="JN15" i="1" a="1"/>
  <c r="JN15" i="1" s="1"/>
  <c r="IT15" i="1" a="1"/>
  <c r="IT15" i="1" s="1"/>
  <c r="IT93" i="1" s="1" a="1"/>
  <c r="IT93" i="1" s="1"/>
  <c r="NM15" i="1" a="1"/>
  <c r="NM15" i="1" s="1"/>
  <c r="NM93" i="1" s="1" a="1"/>
  <c r="NM93" i="1" s="1"/>
  <c r="ED15" i="1" a="1"/>
  <c r="ED15" i="1" s="1"/>
  <c r="DO15" i="1" a="1"/>
  <c r="DO15" i="1" s="1"/>
  <c r="JZ15" i="1" a="1"/>
  <c r="JZ15" i="1" s="1"/>
  <c r="IS15" i="1" a="1"/>
  <c r="IS15" i="1" s="1"/>
  <c r="IS93" i="1" s="1" a="1"/>
  <c r="IS93" i="1" s="1"/>
  <c r="NL15" i="1" a="1"/>
  <c r="NL15" i="1" s="1"/>
  <c r="NL93" i="1" s="1" a="1"/>
  <c r="NL93" i="1" s="1"/>
  <c r="MF15" i="1" a="1"/>
  <c r="MF15" i="1" s="1"/>
  <c r="MF93" i="1" s="1" a="1"/>
  <c r="MF93" i="1" s="1"/>
  <c r="KP15" i="1" a="1"/>
  <c r="KP15" i="1" s="1"/>
  <c r="KP93" i="1" s="1" a="1"/>
  <c r="KP93" i="1" s="1"/>
  <c r="JY15" i="1" a="1"/>
  <c r="JY15" i="1" s="1"/>
  <c r="IR15" i="1" a="1"/>
  <c r="IR15" i="1" s="1"/>
  <c r="IR93" i="1" s="1" a="1"/>
  <c r="IR93" i="1" s="1"/>
  <c r="FL15" i="1" a="1"/>
  <c r="FL15" i="1" s="1"/>
  <c r="FL93" i="1" s="1" a="1"/>
  <c r="FL93" i="1" s="1"/>
  <c r="ME15" i="1" a="1"/>
  <c r="ME15" i="1" s="1"/>
  <c r="ME93" i="1" s="1" a="1"/>
  <c r="ME93" i="1" s="1"/>
  <c r="KO15" i="1" a="1"/>
  <c r="KO15" i="1" s="1"/>
  <c r="KO93" i="1" s="1" a="1"/>
  <c r="KO93" i="1" s="1"/>
  <c r="IQ15" i="1" a="1"/>
  <c r="IQ15" i="1" s="1"/>
  <c r="IQ93" i="1" s="1" a="1"/>
  <c r="IQ93" i="1" s="1"/>
  <c r="GX15" i="1" a="1"/>
  <c r="GX15" i="1" s="1"/>
  <c r="GX93" i="1" s="1" a="1"/>
  <c r="GX93" i="1" s="1"/>
  <c r="CV15" i="1" a="1"/>
  <c r="CV15" i="1" s="1"/>
  <c r="MD15" i="1" a="1"/>
  <c r="MD15" i="1" s="1"/>
  <c r="MD93" i="1" s="1" a="1"/>
  <c r="MD93" i="1" s="1"/>
  <c r="JX15" i="1" a="1"/>
  <c r="JX15" i="1" s="1"/>
  <c r="IP15" i="1" a="1"/>
  <c r="IP15" i="1" s="1"/>
  <c r="IP93" i="1" s="1" a="1"/>
  <c r="IP93" i="1" s="1"/>
  <c r="GW15" i="1" a="1"/>
  <c r="GW15" i="1" s="1"/>
  <c r="GW93" i="1" s="1" a="1"/>
  <c r="GW93" i="1" s="1"/>
  <c r="CU15" i="1" a="1"/>
  <c r="CU15" i="1" s="1"/>
  <c r="MC15" i="1" a="1"/>
  <c r="MC15" i="1" s="1"/>
  <c r="MC93" i="1" s="1" a="1"/>
  <c r="MC93" i="1" s="1"/>
  <c r="KN15" i="1" a="1"/>
  <c r="KN15" i="1" s="1"/>
  <c r="KN93" i="1" s="1" a="1"/>
  <c r="KN93" i="1" s="1"/>
  <c r="JW15" i="1" a="1"/>
  <c r="JW15" i="1" s="1"/>
  <c r="IO15" i="1" a="1"/>
  <c r="IO15" i="1" s="1"/>
  <c r="IO93" i="1" s="1" a="1"/>
  <c r="IO93" i="1" s="1"/>
  <c r="GV15" i="1" a="1"/>
  <c r="GV15" i="1" s="1"/>
  <c r="GV93" i="1" s="1" a="1"/>
  <c r="GV93" i="1" s="1"/>
  <c r="LW15" i="1" a="1"/>
  <c r="LW15" i="1" s="1"/>
  <c r="LW93" i="1" s="1" a="1"/>
  <c r="LW93" i="1" s="1"/>
  <c r="JV15" i="1" a="1"/>
  <c r="JV15" i="1" s="1"/>
  <c r="IN15" i="1" a="1"/>
  <c r="IN15" i="1" s="1"/>
  <c r="IN93" i="1" s="1" a="1"/>
  <c r="IN93" i="1" s="1"/>
  <c r="GU15" i="1" a="1"/>
  <c r="GU15" i="1" s="1"/>
  <c r="NK15" i="1" a="1"/>
  <c r="NK15" i="1" s="1"/>
  <c r="NK93" i="1" s="1" a="1"/>
  <c r="NK93" i="1" s="1"/>
  <c r="KM15" i="1" a="1"/>
  <c r="KM15" i="1" s="1"/>
  <c r="KM93" i="1" s="1" a="1"/>
  <c r="KM93" i="1" s="1"/>
  <c r="IM15" i="1" a="1"/>
  <c r="IM15" i="1" s="1"/>
  <c r="IM93" i="1" s="1" a="1"/>
  <c r="IM93" i="1" s="1"/>
  <c r="GT15" i="1" a="1"/>
  <c r="GT15" i="1" s="1"/>
  <c r="CK15" i="1" a="1"/>
  <c r="CK15" i="1" s="1"/>
  <c r="NJ15" i="1" a="1"/>
  <c r="NJ15" i="1" s="1"/>
  <c r="NJ93" i="1" s="1" a="1"/>
  <c r="NJ93" i="1" s="1"/>
  <c r="LV15" i="1" a="1"/>
  <c r="LV15" i="1" s="1"/>
  <c r="LV93" i="1" s="1" a="1"/>
  <c r="LV93" i="1" s="1"/>
  <c r="KL15" i="1" a="1"/>
  <c r="KL15" i="1" s="1"/>
  <c r="KL93" i="1" s="1" a="1"/>
  <c r="KL93" i="1" s="1"/>
  <c r="JU15" i="1" a="1"/>
  <c r="JU15" i="1" s="1"/>
  <c r="IL15" i="1" a="1"/>
  <c r="IL15" i="1" s="1"/>
  <c r="IL93" i="1" s="1" a="1"/>
  <c r="IL93" i="1" s="1"/>
  <c r="GS15" i="1" a="1"/>
  <c r="GS15" i="1" s="1"/>
  <c r="LU15" i="1" a="1"/>
  <c r="LU15" i="1" s="1"/>
  <c r="LU93" i="1" s="1" a="1"/>
  <c r="LU93" i="1" s="1"/>
  <c r="KK15" i="1" a="1"/>
  <c r="KK15" i="1" s="1"/>
  <c r="KK93" i="1" s="1" a="1"/>
  <c r="KK93" i="1" s="1"/>
  <c r="JT15" i="1" a="1"/>
  <c r="JT15" i="1" s="1"/>
  <c r="IK15" i="1" a="1"/>
  <c r="IK15" i="1" s="1"/>
  <c r="IK93" i="1" s="1" a="1"/>
  <c r="IK93" i="1" s="1"/>
  <c r="GR15" i="1" a="1"/>
  <c r="GR15" i="1" s="1"/>
  <c r="JS15" i="1" a="1"/>
  <c r="JS15" i="1" s="1"/>
  <c r="IJ15" i="1" a="1"/>
  <c r="IJ15" i="1" s="1"/>
  <c r="IJ93" i="1" s="1" a="1"/>
  <c r="IJ93" i="1" s="1"/>
  <c r="GQ15" i="1" a="1"/>
  <c r="GQ15" i="1" s="1"/>
  <c r="KJ15" i="1" a="1"/>
  <c r="KJ15" i="1" s="1"/>
  <c r="KJ93" i="1" s="1" a="1"/>
  <c r="KJ93" i="1" s="1"/>
  <c r="JR15" i="1" a="1"/>
  <c r="JR15" i="1" s="1"/>
  <c r="II15" i="1" a="1"/>
  <c r="II15" i="1" s="1"/>
  <c r="II93" i="1" s="1" a="1"/>
  <c r="II93" i="1" s="1"/>
  <c r="GP15" i="1" a="1"/>
  <c r="GP15" i="1" s="1"/>
  <c r="KI15" i="1" a="1"/>
  <c r="KI15" i="1" s="1"/>
  <c r="KI93" i="1" s="1" a="1"/>
  <c r="KI93" i="1" s="1"/>
  <c r="IH15" i="1" a="1"/>
  <c r="IH15" i="1" s="1"/>
  <c r="IH93" i="1" s="1" a="1"/>
  <c r="IH93" i="1" s="1"/>
  <c r="CF15" i="1" a="1"/>
  <c r="CF15" i="1" s="1"/>
  <c r="GF15" i="1" a="1"/>
  <c r="GF15" i="1" s="1"/>
  <c r="GF93" i="1" s="1" a="1"/>
  <c r="GF93" i="1" s="1"/>
  <c r="EQ15" i="1" a="1"/>
  <c r="EQ15" i="1" s="1"/>
  <c r="KH15" i="1" a="1"/>
  <c r="KH15" i="1" s="1"/>
  <c r="KH93" i="1" s="1" a="1"/>
  <c r="KH93" i="1" s="1"/>
  <c r="GE15" i="1" a="1"/>
  <c r="GE15" i="1" s="1"/>
  <c r="GE93" i="1" s="1" a="1"/>
  <c r="GE93" i="1" s="1"/>
  <c r="CC15" i="1" a="1"/>
  <c r="CC15" i="1" s="1"/>
  <c r="CC93" i="1" s="1" a="1"/>
  <c r="CC93" i="1" s="1"/>
  <c r="EP15" i="1" a="1"/>
  <c r="EP15" i="1" s="1"/>
  <c r="KG15" i="1" a="1"/>
  <c r="KG15" i="1" s="1"/>
  <c r="GD15" i="1" a="1"/>
  <c r="GD15" i="1" s="1"/>
  <c r="GD93" i="1" s="1" a="1"/>
  <c r="GD93" i="1" s="1"/>
  <c r="BZ15" i="1" a="1"/>
  <c r="BZ15" i="1" s="1"/>
  <c r="EO15" i="1" a="1"/>
  <c r="EO15" i="1" s="1"/>
  <c r="EC15" i="1" a="1"/>
  <c r="EC15" i="1" s="1"/>
  <c r="GC15" i="1" a="1"/>
  <c r="GC15" i="1" s="1"/>
  <c r="GC93" i="1" s="1" a="1"/>
  <c r="GC93" i="1" s="1"/>
  <c r="BY15" i="1" a="1"/>
  <c r="BY15" i="1" s="1"/>
  <c r="OJ15" i="1" a="1"/>
  <c r="OJ15" i="1" s="1"/>
  <c r="EX15" i="1" a="1"/>
  <c r="EX15" i="1" s="1"/>
  <c r="EB15" i="1" a="1"/>
  <c r="EB15" i="1" s="1"/>
  <c r="GB15" i="1" a="1"/>
  <c r="GB15" i="1" s="1"/>
  <c r="GB93" i="1" s="1" a="1"/>
  <c r="GB93" i="1" s="1"/>
  <c r="MS15" i="1" a="1"/>
  <c r="MS15" i="1" s="1"/>
  <c r="MS93" i="1" s="1" a="1"/>
  <c r="MS93" i="1" s="1"/>
  <c r="MR15" i="1" a="1"/>
  <c r="MR15" i="1" s="1"/>
  <c r="MR93" i="1" s="1" a="1"/>
  <c r="MR93" i="1" s="1"/>
  <c r="LE15" i="1" a="1"/>
  <c r="LE15" i="1" s="1"/>
  <c r="CE15" i="1" a="1"/>
  <c r="CE15" i="1" s="1"/>
  <c r="DN15" i="1" a="1"/>
  <c r="DN15" i="1" s="1"/>
  <c r="DK15" i="1" a="1"/>
  <c r="DK15" i="1" s="1"/>
  <c r="GN15" i="1" a="1"/>
  <c r="GN15" i="1" s="1"/>
  <c r="B44" i="1"/>
  <c r="FC17" i="1"/>
  <c r="FC15" i="1"/>
  <c r="FI17" i="1"/>
  <c r="FI15" i="1"/>
  <c r="FJ17" i="1"/>
  <c r="FJ15" i="1"/>
  <c r="JB9" i="1"/>
  <c r="JG11" i="1"/>
  <c r="JH11" i="1" s="1"/>
  <c r="JI11" i="1" s="1"/>
  <c r="JJ11" i="1" s="1"/>
  <c r="JK11" i="1" s="1"/>
  <c r="JL11" i="1" s="1"/>
  <c r="JO110" i="1"/>
  <c r="JO14" i="1"/>
  <c r="JO15" i="1" s="1" a="1"/>
  <c r="JO15" i="1" s="1"/>
  <c r="JQ110" i="1"/>
  <c r="JQ14" i="1"/>
  <c r="JQ15" i="1" s="1" a="1"/>
  <c r="JQ15" i="1" s="1"/>
  <c r="AW48" i="6"/>
  <c r="AZ48" i="6" s="1"/>
  <c r="AO48" i="6" s="1"/>
  <c r="AW47" i="6"/>
  <c r="AX45" i="7"/>
  <c r="AM45" i="7" s="1"/>
  <c r="BA45" i="7"/>
  <c r="AP45" i="7" s="1"/>
  <c r="AW51" i="7"/>
  <c r="AW52" i="7" s="1"/>
  <c r="AW47" i="7"/>
  <c r="BF46" i="8"/>
  <c r="AU46" i="8" s="1"/>
  <c r="AW47" i="8"/>
  <c r="AY43" i="8"/>
  <c r="AN43" i="8" s="1"/>
  <c r="BB44" i="8"/>
  <c r="AQ44" i="8" s="1"/>
  <c r="BA43" i="7"/>
  <c r="AP43" i="7" s="1"/>
  <c r="BB43" i="7"/>
  <c r="AQ43" i="7" s="1"/>
  <c r="BC43" i="7"/>
  <c r="AR43" i="7" s="1"/>
  <c r="AZ45" i="7"/>
  <c r="AO45" i="7" s="1"/>
  <c r="BB45" i="7"/>
  <c r="AQ45" i="7" s="1"/>
  <c r="BF46" i="7"/>
  <c r="AU46" i="7" s="1"/>
  <c r="AX43" i="8"/>
  <c r="AM43" i="8" s="1"/>
  <c r="AY44" i="8"/>
  <c r="AN44" i="8" s="1"/>
  <c r="BC44" i="8"/>
  <c r="AR44" i="8" s="1"/>
  <c r="AX44" i="6"/>
  <c r="AM44" i="6" s="1"/>
  <c r="AX45" i="6"/>
  <c r="AM45" i="6" s="1"/>
  <c r="AW49" i="8"/>
  <c r="AY49" i="8" s="1"/>
  <c r="AN49" i="8" s="1"/>
  <c r="AY45" i="6"/>
  <c r="AN45" i="6" s="1"/>
  <c r="AZ45" i="6"/>
  <c r="AO45" i="6" s="1"/>
  <c r="AY46" i="6"/>
  <c r="AN46" i="6" s="1"/>
  <c r="BE46" i="6"/>
  <c r="AT46" i="6" s="1"/>
  <c r="BF46" i="6"/>
  <c r="AU46" i="6" s="1"/>
  <c r="AW49" i="6"/>
  <c r="BB49" i="6" s="1"/>
  <c r="AQ49" i="6" s="1"/>
  <c r="AW51" i="6"/>
  <c r="JH14" i="1"/>
  <c r="JH17" i="1" s="1"/>
  <c r="JJ14" i="1"/>
  <c r="JJ17" i="1" s="1"/>
  <c r="JK14" i="1"/>
  <c r="JK17" i="1" s="1"/>
  <c r="JB14" i="1"/>
  <c r="JB17" i="1" s="1"/>
  <c r="JF14" i="1"/>
  <c r="JF17" i="1" s="1"/>
  <c r="JG14" i="1"/>
  <c r="JG17" i="1" s="1"/>
  <c r="JM14" i="1"/>
  <c r="JM15" i="1" s="1" a="1"/>
  <c r="JM15" i="1" s="1"/>
  <c r="JA14" i="1"/>
  <c r="JA17" i="1" s="1"/>
  <c r="AZ45" i="8"/>
  <c r="AO45" i="8" s="1"/>
  <c r="BD45" i="6"/>
  <c r="AS45" i="6" s="1"/>
  <c r="BA45" i="8"/>
  <c r="AP45" i="8" s="1"/>
  <c r="BC45" i="8"/>
  <c r="AR45" i="8" s="1"/>
  <c r="BA43" i="8"/>
  <c r="AP43" i="8" s="1"/>
  <c r="AY44" i="6"/>
  <c r="AN44" i="6" s="1"/>
  <c r="BA44" i="8"/>
  <c r="AP44" i="8" s="1"/>
  <c r="AW50" i="8"/>
  <c r="AX45" i="8"/>
  <c r="AM45" i="8" s="1"/>
  <c r="AY45" i="8"/>
  <c r="AN45" i="8" s="1"/>
  <c r="AZ43" i="8"/>
  <c r="AO43" i="8" s="1"/>
  <c r="BB45" i="8"/>
  <c r="AQ45" i="8" s="1"/>
  <c r="BB43" i="8"/>
  <c r="AQ43" i="8" s="1"/>
  <c r="BD45" i="8"/>
  <c r="AS45" i="8" s="1"/>
  <c r="BC43" i="8"/>
  <c r="AR43" i="8" s="1"/>
  <c r="BE45" i="8"/>
  <c r="AT45" i="8" s="1"/>
  <c r="BD43" i="8"/>
  <c r="AS43" i="8" s="1"/>
  <c r="BE43" i="8"/>
  <c r="AT43" i="8" s="1"/>
  <c r="AX46" i="8"/>
  <c r="AM46" i="8" s="1"/>
  <c r="AY46" i="8"/>
  <c r="AN46" i="8" s="1"/>
  <c r="AZ46" i="8"/>
  <c r="AO46" i="8" s="1"/>
  <c r="AX44" i="8"/>
  <c r="AM44" i="8" s="1"/>
  <c r="BA46" i="8"/>
  <c r="AP46" i="8" s="1"/>
  <c r="AZ44" i="8"/>
  <c r="AO44" i="8" s="1"/>
  <c r="BD44" i="8"/>
  <c r="AS44" i="8" s="1"/>
  <c r="BE44" i="8"/>
  <c r="AT44" i="8" s="1"/>
  <c r="AX43" i="7"/>
  <c r="AM43" i="7" s="1"/>
  <c r="AZ43" i="7"/>
  <c r="AO43" i="7" s="1"/>
  <c r="BD43" i="7"/>
  <c r="AS43" i="7" s="1"/>
  <c r="BE43" i="7"/>
  <c r="AT43" i="7" s="1"/>
  <c r="BF43" i="7"/>
  <c r="AU43" i="7" s="1"/>
  <c r="BC45" i="7"/>
  <c r="AR45" i="7" s="1"/>
  <c r="AX46" i="7"/>
  <c r="AM46" i="7" s="1"/>
  <c r="BB46" i="7"/>
  <c r="AQ46" i="7" s="1"/>
  <c r="BD46" i="7"/>
  <c r="AS46" i="7" s="1"/>
  <c r="AZ44" i="6"/>
  <c r="AO44" i="6" s="1"/>
  <c r="BA44" i="6"/>
  <c r="AP44" i="6" s="1"/>
  <c r="BB44" i="6"/>
  <c r="AQ44" i="6" s="1"/>
  <c r="BC44" i="6"/>
  <c r="AR44" i="6" s="1"/>
  <c r="BD44" i="6"/>
  <c r="AS44" i="6" s="1"/>
  <c r="BE44" i="6"/>
  <c r="AT44" i="6" s="1"/>
  <c r="BF45" i="6"/>
  <c r="AU45" i="6" s="1"/>
  <c r="AX46" i="6"/>
  <c r="AM46" i="6" s="1"/>
  <c r="AZ46" i="6"/>
  <c r="AO46" i="6" s="1"/>
  <c r="BA46" i="6"/>
  <c r="AP46" i="6" s="1"/>
  <c r="BB46" i="6"/>
  <c r="AQ46" i="6" s="1"/>
  <c r="BC46" i="6"/>
  <c r="AR46" i="6" s="1"/>
  <c r="BD46" i="6"/>
  <c r="AS46" i="6" s="1"/>
  <c r="AX43" i="6"/>
  <c r="AM43" i="6" s="1"/>
  <c r="AY43" i="6"/>
  <c r="AN43" i="6" s="1"/>
  <c r="BF50" i="6"/>
  <c r="AU50" i="6" s="1"/>
  <c r="AW55" i="6"/>
  <c r="BE50" i="6"/>
  <c r="AT50" i="6" s="1"/>
  <c r="BC50" i="6"/>
  <c r="AR50" i="6" s="1"/>
  <c r="BD50" i="6"/>
  <c r="AS50" i="6" s="1"/>
  <c r="BB50" i="6"/>
  <c r="AQ50" i="6" s="1"/>
  <c r="BA50" i="6"/>
  <c r="AP50" i="6" s="1"/>
  <c r="AZ50" i="6"/>
  <c r="AO50" i="6" s="1"/>
  <c r="AY50" i="6"/>
  <c r="AN50" i="6" s="1"/>
  <c r="AX50" i="6"/>
  <c r="AM50" i="6" s="1"/>
  <c r="BE43" i="6"/>
  <c r="AT43" i="6" s="1"/>
  <c r="BC44" i="7"/>
  <c r="AR44" i="7" s="1"/>
  <c r="BF43" i="6"/>
  <c r="AU43" i="6" s="1"/>
  <c r="BD44" i="7"/>
  <c r="AS44" i="7" s="1"/>
  <c r="BE44" i="7"/>
  <c r="AT44" i="7" s="1"/>
  <c r="AW49" i="7"/>
  <c r="BF44" i="7"/>
  <c r="AU44" i="7" s="1"/>
  <c r="AW48" i="7"/>
  <c r="BA45" i="6"/>
  <c r="AP45" i="6" s="1"/>
  <c r="AY46" i="7"/>
  <c r="AN46" i="7" s="1"/>
  <c r="AW48" i="8"/>
  <c r="BB45" i="6"/>
  <c r="AQ45" i="6" s="1"/>
  <c r="AZ46" i="7"/>
  <c r="AO46" i="7" s="1"/>
  <c r="BC45" i="6"/>
  <c r="AR45" i="6" s="1"/>
  <c r="BA46" i="7"/>
  <c r="AP46" i="7" s="1"/>
  <c r="BE45" i="6"/>
  <c r="AT45" i="6" s="1"/>
  <c r="BC46" i="7"/>
  <c r="AR46" i="7" s="1"/>
  <c r="E46" i="7" s="1"/>
  <c r="W46" i="7" s="1"/>
  <c r="AY45" i="7"/>
  <c r="AN45" i="7" s="1"/>
  <c r="BE46" i="7"/>
  <c r="AT46" i="7" s="1"/>
  <c r="AZ43" i="6"/>
  <c r="AO43" i="6" s="1"/>
  <c r="AX44" i="7"/>
  <c r="AM44" i="7" s="1"/>
  <c r="BD45" i="7"/>
  <c r="AS45" i="7" s="1"/>
  <c r="BB46" i="8"/>
  <c r="AQ46" i="8" s="1"/>
  <c r="BA43" i="6"/>
  <c r="AP43" i="6" s="1"/>
  <c r="AY44" i="7"/>
  <c r="AN44" i="7" s="1"/>
  <c r="BE45" i="7"/>
  <c r="AT45" i="7" s="1"/>
  <c r="AW50" i="7"/>
  <c r="BC46" i="8"/>
  <c r="AR46" i="8" s="1"/>
  <c r="BB43" i="6"/>
  <c r="AQ43" i="6" s="1"/>
  <c r="AZ44" i="7"/>
  <c r="AO44" i="7" s="1"/>
  <c r="BD46" i="8"/>
  <c r="AS46" i="8" s="1"/>
  <c r="BC43" i="6"/>
  <c r="AR43" i="6" s="1"/>
  <c r="BA44" i="7"/>
  <c r="AP44" i="7" s="1"/>
  <c r="BE46" i="8"/>
  <c r="AT46" i="8" s="1"/>
  <c r="AW51" i="8"/>
  <c r="AW52" i="8" s="1"/>
  <c r="KF14" i="1"/>
  <c r="KF17" i="1" s="1"/>
  <c r="NP14" i="1"/>
  <c r="NP15" i="1" s="1" a="1"/>
  <c r="NP15" i="1" s="1"/>
  <c r="NP93" i="1" s="1" a="1"/>
  <c r="NP93" i="1" s="1"/>
  <c r="NQ110" i="1"/>
  <c r="NQ14" i="1"/>
  <c r="NK17" i="1"/>
  <c r="NA14" i="1"/>
  <c r="NB14" i="1"/>
  <c r="NC14" i="1"/>
  <c r="ND14" i="1"/>
  <c r="NE14" i="1"/>
  <c r="NF14" i="1"/>
  <c r="BL110" i="1"/>
  <c r="BL14" i="1"/>
  <c r="BL17" i="1" s="1"/>
  <c r="BQ110" i="1"/>
  <c r="BQ14" i="1"/>
  <c r="BQ17" i="1" s="1"/>
  <c r="BR14" i="1"/>
  <c r="BR17" i="1" s="1"/>
  <c r="MH14" i="1"/>
  <c r="MH17" i="1" s="1"/>
  <c r="LS93" i="1" l="1" a="1"/>
  <c r="LS93" i="1" s="1"/>
  <c r="LT93" i="1" a="1"/>
  <c r="LT93" i="1" s="1"/>
  <c r="ND93" i="1" a="1"/>
  <c r="ND93" i="1" s="1"/>
  <c r="BP93" i="1" a="1"/>
  <c r="BP93" i="1" s="1"/>
  <c r="I93" i="1" a="1"/>
  <c r="I93" i="1" s="1"/>
  <c r="CA93" i="1" a="1"/>
  <c r="CA93" i="1" s="1"/>
  <c r="BQ93" i="1" a="1"/>
  <c r="BQ93" i="1" s="1"/>
  <c r="BR93" i="1" a="1"/>
  <c r="BR93" i="1" s="1"/>
  <c r="DB93" i="1" a="1"/>
  <c r="DB93" i="1" s="1"/>
  <c r="IA93" i="1" a="1"/>
  <c r="IA93" i="1" s="1"/>
  <c r="JB82" i="1"/>
  <c r="JB84" i="1"/>
  <c r="JB83" i="1"/>
  <c r="JB81" i="1"/>
  <c r="BM93" i="1" a="1"/>
  <c r="BM93" i="1" s="1"/>
  <c r="NW93" i="1" a="1"/>
  <c r="NW93" i="1" s="1"/>
  <c r="J93" i="1" a="1"/>
  <c r="J93" i="1" s="1"/>
  <c r="K93" i="1" a="1"/>
  <c r="K93" i="1" s="1"/>
  <c r="CE93" i="1" s="1"/>
  <c r="KC93" i="1" a="1"/>
  <c r="KC93" i="1" s="1"/>
  <c r="MA93" i="1" a="1"/>
  <c r="MA93" i="1" s="1"/>
  <c r="OE93" i="1" a="1"/>
  <c r="OE93" i="1" s="1"/>
  <c r="BS93" i="1" a="1"/>
  <c r="BS93" i="1" s="1"/>
  <c r="BF93" i="1" a="1"/>
  <c r="BF93" i="1" s="1"/>
  <c r="L93" i="1" a="1"/>
  <c r="L93" i="1" s="1"/>
  <c r="FI93" i="1" s="1"/>
  <c r="IU93" i="1" a="1"/>
  <c r="IU93" i="1" s="1"/>
  <c r="HM93" i="1" a="1"/>
  <c r="HM93" i="1" s="1"/>
  <c r="MP93" i="1"/>
  <c r="NU93" i="1" a="1"/>
  <c r="NU93" i="1" s="1"/>
  <c r="BX93" i="1" a="1"/>
  <c r="BX93" i="1" s="1"/>
  <c r="NE93" i="1" a="1"/>
  <c r="NE93" i="1" s="1"/>
  <c r="BT93" i="1" a="1"/>
  <c r="BT93" i="1" s="1"/>
  <c r="MZ93" i="1" a="1"/>
  <c r="MZ93" i="1" s="1"/>
  <c r="GM93" i="1" a="1"/>
  <c r="GM93" i="1" s="1"/>
  <c r="NA93" i="1" a="1"/>
  <c r="NA93" i="1" s="1"/>
  <c r="NB93" i="1" a="1"/>
  <c r="NB93" i="1" s="1"/>
  <c r="NB79" i="1" a="1"/>
  <c r="NB79" i="1" s="1"/>
  <c r="HD79" i="1" a="1"/>
  <c r="HD79" i="1" s="1"/>
  <c r="GI79" i="1" a="1"/>
  <c r="GI79" i="1" s="1"/>
  <c r="FS79" i="1" a="1"/>
  <c r="FS79" i="1" s="1"/>
  <c r="BU79" i="1" a="1"/>
  <c r="BU79" i="1" s="1"/>
  <c r="FR79" i="1" a="1"/>
  <c r="FR79" i="1" s="1"/>
  <c r="MI79" i="1" a="1"/>
  <c r="MI79" i="1" s="1"/>
  <c r="LS79" i="1" a="1"/>
  <c r="LS79" i="1" s="1"/>
  <c r="KH79" i="1" a="1"/>
  <c r="KH79" i="1" s="1"/>
  <c r="IK79" i="1" a="1"/>
  <c r="IK79" i="1" s="1"/>
  <c r="MB79" i="1" a="1"/>
  <c r="MB79" i="1" s="1"/>
  <c r="NA79" i="1" a="1"/>
  <c r="NA79" i="1" s="1"/>
  <c r="GH79" i="1" a="1"/>
  <c r="GH79" i="1" s="1"/>
  <c r="BT79" i="1" a="1"/>
  <c r="BT79" i="1" s="1"/>
  <c r="HM79" i="1" a="1"/>
  <c r="HM79" i="1" s="1"/>
  <c r="OM79" i="1" a="1"/>
  <c r="OM79" i="1" s="1"/>
  <c r="LR79" i="1" a="1"/>
  <c r="LR79" i="1" s="1"/>
  <c r="IJ79" i="1" a="1"/>
  <c r="IJ79" i="1" s="1"/>
  <c r="KQ79" i="1" a="1"/>
  <c r="KQ79" i="1" s="1"/>
  <c r="NP79" i="1" a="1"/>
  <c r="NP79" i="1" s="1"/>
  <c r="MZ79" i="1" a="1"/>
  <c r="MZ79" i="1" s="1"/>
  <c r="GG79" i="1" a="1"/>
  <c r="GG79" i="1" s="1"/>
  <c r="FQ79" i="1" a="1"/>
  <c r="FQ79" i="1" s="1"/>
  <c r="BS79" i="1" a="1"/>
  <c r="BS79" i="1" s="1"/>
  <c r="MG79" i="1" a="1"/>
  <c r="MG79" i="1" s="1"/>
  <c r="LQ79" i="1" a="1"/>
  <c r="LQ79" i="1" s="1"/>
  <c r="II79" i="1" a="1"/>
  <c r="II79" i="1" s="1"/>
  <c r="HR79" i="1" a="1"/>
  <c r="HR79" i="1" s="1"/>
  <c r="GF79" i="1" a="1"/>
  <c r="GF79" i="1" s="1"/>
  <c r="FP79" i="1" a="1"/>
  <c r="FP79" i="1" s="1"/>
  <c r="BR79" i="1" a="1"/>
  <c r="BR79" i="1" s="1"/>
  <c r="GE79" i="1" a="1"/>
  <c r="GE79" i="1" s="1"/>
  <c r="MF79" i="1" a="1"/>
  <c r="MF79" i="1" s="1"/>
  <c r="LP79" i="1" a="1"/>
  <c r="LP79" i="1" s="1"/>
  <c r="KU79" i="1" a="1"/>
  <c r="KU79" i="1" s="1"/>
  <c r="KC79" i="1" a="1"/>
  <c r="KC79" i="1" s="1"/>
  <c r="IH79" i="1" a="1"/>
  <c r="IH79" i="1" s="1"/>
  <c r="HQ79" i="1" a="1"/>
  <c r="HQ79" i="1" s="1"/>
  <c r="BQ79" i="1" a="1"/>
  <c r="BQ79" i="1" s="1"/>
  <c r="IV79" i="1" a="1"/>
  <c r="IV79" i="1" s="1"/>
  <c r="NN79" i="1" a="1"/>
  <c r="NN79" i="1" s="1"/>
  <c r="IW79" i="1" a="1"/>
  <c r="IW79" i="1" s="1"/>
  <c r="ME79" i="1" a="1"/>
  <c r="ME79" i="1" s="1"/>
  <c r="LO79" i="1" a="1"/>
  <c r="LO79" i="1" s="1"/>
  <c r="KT79" i="1" a="1"/>
  <c r="KT79" i="1" s="1"/>
  <c r="HP79" i="1" a="1"/>
  <c r="HP79" i="1" s="1"/>
  <c r="J79" i="1" a="1"/>
  <c r="J79" i="1" s="1"/>
  <c r="IT79" i="1" a="1"/>
  <c r="IT79" i="1" s="1"/>
  <c r="NM79" i="1" a="1"/>
  <c r="NM79" i="1" s="1"/>
  <c r="MW79" i="1" a="1"/>
  <c r="MW79" i="1" s="1"/>
  <c r="GX79" i="1" a="1"/>
  <c r="GX79" i="1" s="1"/>
  <c r="GD79" i="1" a="1"/>
  <c r="GD79" i="1" s="1"/>
  <c r="BP79" i="1" a="1"/>
  <c r="BP79" i="1" s="1"/>
  <c r="AG79" i="1" a="1"/>
  <c r="AG79" i="1" s="1"/>
  <c r="HO79" i="1" a="1"/>
  <c r="HO79" i="1" s="1"/>
  <c r="MD79" i="1" a="1"/>
  <c r="MD79" i="1" s="1"/>
  <c r="KS79" i="1" a="1"/>
  <c r="KS79" i="1" s="1"/>
  <c r="OE79" i="1" a="1"/>
  <c r="OE79" i="1" s="1"/>
  <c r="NL79" i="1" a="1"/>
  <c r="NL79" i="1" s="1"/>
  <c r="GW79" i="1" a="1"/>
  <c r="GW79" i="1" s="1"/>
  <c r="GC79" i="1" a="1"/>
  <c r="GC79" i="1" s="1"/>
  <c r="BO79" i="1" a="1"/>
  <c r="BO79" i="1" s="1"/>
  <c r="AF79" i="1" a="1"/>
  <c r="AF79" i="1" s="1"/>
  <c r="GV79" i="1" a="1"/>
  <c r="GV79" i="1" s="1"/>
  <c r="MC79" i="1" a="1"/>
  <c r="MC79" i="1" s="1"/>
  <c r="KR79" i="1" a="1"/>
  <c r="KR79" i="1" s="1"/>
  <c r="IU79" i="1" a="1"/>
  <c r="IU79" i="1" s="1"/>
  <c r="HN79" i="1" a="1"/>
  <c r="HN79" i="1" s="1"/>
  <c r="FL79" i="1" a="1"/>
  <c r="FL79" i="1" s="1"/>
  <c r="I79" i="1" a="1"/>
  <c r="I79" i="1" s="1"/>
  <c r="GB79" i="1" a="1"/>
  <c r="GB79" i="1" s="1"/>
  <c r="BN79" i="1" a="1"/>
  <c r="BN79" i="1" s="1"/>
  <c r="OD79" i="1" a="1"/>
  <c r="OD79" i="1" s="1"/>
  <c r="NK79" i="1" a="1"/>
  <c r="NK79" i="1" s="1"/>
  <c r="MT79" i="1" a="1"/>
  <c r="MT79" i="1" s="1"/>
  <c r="AE79" i="1" a="1"/>
  <c r="AE79" i="1" s="1"/>
  <c r="NJ79" i="1" a="1"/>
  <c r="NJ79" i="1" s="1"/>
  <c r="GJ79" i="1" a="1"/>
  <c r="GJ79" i="1" s="1"/>
  <c r="BV79" i="1" a="1"/>
  <c r="BV79" i="1" s="1"/>
  <c r="MN79" i="1" a="1"/>
  <c r="MN79" i="1" s="1"/>
  <c r="MM79" i="1" a="1"/>
  <c r="MM79" i="1" s="1"/>
  <c r="MA79" i="1" a="1"/>
  <c r="MA79" i="1" s="1"/>
  <c r="HU79" i="1" a="1"/>
  <c r="HU79" i="1" s="1"/>
  <c r="KP79" i="1" a="1"/>
  <c r="KP79" i="1" s="1"/>
  <c r="IM79" i="1" a="1"/>
  <c r="IM79" i="1" s="1"/>
  <c r="OA79" i="1" a="1"/>
  <c r="OA79" i="1" s="1"/>
  <c r="BM79" i="1" a="1"/>
  <c r="BM79" i="1" s="1"/>
  <c r="LZ79" i="1" a="1"/>
  <c r="LZ79" i="1" s="1"/>
  <c r="IS79" i="1" a="1"/>
  <c r="IS79" i="1" s="1"/>
  <c r="KO79" i="1" a="1"/>
  <c r="KO79" i="1" s="1"/>
  <c r="LY79" i="1" a="1"/>
  <c r="LY79" i="1" s="1"/>
  <c r="IR79" i="1" a="1"/>
  <c r="IR79" i="1" s="1"/>
  <c r="OB79" i="1" a="1"/>
  <c r="OB79" i="1" s="1"/>
  <c r="IL79" i="1" a="1"/>
  <c r="IL79" i="1" s="1"/>
  <c r="AD79" i="1" a="1"/>
  <c r="AD79" i="1" s="1"/>
  <c r="MR79" i="1" a="1"/>
  <c r="MR79" i="1" s="1"/>
  <c r="NX79" i="1" a="1"/>
  <c r="NX79" i="1" s="1"/>
  <c r="KN79" i="1" a="1"/>
  <c r="KN79" i="1" s="1"/>
  <c r="NF79" i="1" a="1"/>
  <c r="NF79" i="1" s="1"/>
  <c r="KM79" i="1" a="1"/>
  <c r="KM79" i="1" s="1"/>
  <c r="CA79" i="1" a="1"/>
  <c r="CA79" i="1" s="1"/>
  <c r="KI79" i="1" a="1"/>
  <c r="KI79" i="1" s="1"/>
  <c r="LX79" i="1" a="1"/>
  <c r="LX79" i="1" s="1"/>
  <c r="IQ79" i="1" a="1"/>
  <c r="IQ79" i="1" s="1"/>
  <c r="CC79" i="1" a="1"/>
  <c r="CC79" i="1" s="1"/>
  <c r="MS79" i="1" a="1"/>
  <c r="MS79" i="1" s="1"/>
  <c r="BL79" i="1" a="1"/>
  <c r="BL79" i="1" s="1"/>
  <c r="LW79" i="1" a="1"/>
  <c r="LW79" i="1" s="1"/>
  <c r="IP79" i="1" a="1"/>
  <c r="IP79" i="1" s="1"/>
  <c r="MP79" i="1"/>
  <c r="MJ79" i="1" a="1"/>
  <c r="MJ79" i="1" s="1"/>
  <c r="NE79" i="1" a="1"/>
  <c r="NE79" i="1" s="1"/>
  <c r="KL79" i="1" a="1"/>
  <c r="KL79" i="1" s="1"/>
  <c r="LV79" i="1" a="1"/>
  <c r="LV79" i="1" s="1"/>
  <c r="IO79" i="1" a="1"/>
  <c r="IO79" i="1" s="1"/>
  <c r="ND79" i="1" a="1"/>
  <c r="ND79" i="1" s="1"/>
  <c r="KK79" i="1" a="1"/>
  <c r="KK79" i="1" s="1"/>
  <c r="V79" i="1" a="1"/>
  <c r="V79" i="1" s="1"/>
  <c r="DA79" i="1" a="1"/>
  <c r="DA79" i="1" s="1"/>
  <c r="LU79" i="1" a="1"/>
  <c r="LU79" i="1" s="1"/>
  <c r="IN79" i="1" a="1"/>
  <c r="IN79" i="1" s="1"/>
  <c r="IA79" i="1" a="1"/>
  <c r="IA79" i="1" s="1"/>
  <c r="NC79" i="1" a="1"/>
  <c r="NC79" i="1" s="1"/>
  <c r="KJ79" i="1" a="1"/>
  <c r="KJ79" i="1" s="1"/>
  <c r="BX79" i="1" a="1"/>
  <c r="BX79" i="1" s="1"/>
  <c r="LT79" i="1" a="1"/>
  <c r="LT79" i="1" s="1"/>
  <c r="NZ79" i="1" a="1"/>
  <c r="NZ79" i="1" s="1"/>
  <c r="MQ79" i="1" a="1"/>
  <c r="MQ79" i="1" s="1"/>
  <c r="MK79" i="1" a="1"/>
  <c r="MK79" i="1" s="1"/>
  <c r="NY79" i="1" a="1"/>
  <c r="NY79" i="1" s="1"/>
  <c r="NW79" i="1" a="1"/>
  <c r="NW79" i="1" s="1"/>
  <c r="ML79" i="1" a="1"/>
  <c r="ML79" i="1" s="1"/>
  <c r="GM79" i="1" a="1"/>
  <c r="GM79" i="1" s="1"/>
  <c r="NV79" i="1" a="1"/>
  <c r="NV79" i="1" s="1"/>
  <c r="GL79" i="1" a="1"/>
  <c r="GL79" i="1" s="1"/>
  <c r="NU79" i="1" a="1"/>
  <c r="NU79" i="1" s="1"/>
  <c r="NS44" i="1" a="1"/>
  <c r="NS44" i="1" s="1"/>
  <c r="NS47" i="1" s="1" a="1"/>
  <c r="NS47" i="1" s="1"/>
  <c r="NS48" i="1" s="1" a="1"/>
  <c r="NS48" i="1" s="1"/>
  <c r="S44" i="1" a="1"/>
  <c r="S44" i="1" s="1"/>
  <c r="FJ93" i="1"/>
  <c r="FG93" i="1"/>
  <c r="MV44" i="1" a="1"/>
  <c r="MV44" i="1" s="1"/>
  <c r="MU44" i="1" a="1"/>
  <c r="MU44" i="1" s="1"/>
  <c r="MT44" i="1" a="1"/>
  <c r="MT44" i="1" s="1"/>
  <c r="OD44" i="1" a="1"/>
  <c r="OD44" i="1" s="1"/>
  <c r="OD47" i="1" s="1" a="1"/>
  <c r="OD47" i="1" s="1"/>
  <c r="OD48" i="1" s="1" a="1"/>
  <c r="OD48" i="1" s="1"/>
  <c r="OE44" i="1" a="1"/>
  <c r="OE44" i="1" s="1"/>
  <c r="HD44" i="1" a="1"/>
  <c r="HD44" i="1" s="1"/>
  <c r="DD44" i="1" a="1"/>
  <c r="DD44" i="1" s="1"/>
  <c r="DC44" i="1" a="1"/>
  <c r="DC44" i="1" s="1"/>
  <c r="DB44" i="1" a="1"/>
  <c r="DB44" i="1" s="1"/>
  <c r="BC48" i="6"/>
  <c r="AR48" i="6" s="1"/>
  <c r="BA48" i="6"/>
  <c r="AP48" i="6" s="1"/>
  <c r="LT44" i="1" a="1"/>
  <c r="LT44" i="1" s="1"/>
  <c r="LS44" i="1" a="1"/>
  <c r="LS44" i="1" s="1"/>
  <c r="LR44" i="1" a="1"/>
  <c r="LR44" i="1" s="1"/>
  <c r="MG44" i="1" a="1"/>
  <c r="MG44" i="1" s="1"/>
  <c r="MG49" i="1" s="1" a="1"/>
  <c r="MG49" i="1" s="1"/>
  <c r="MG50" i="1" s="1" a="1"/>
  <c r="MG50" i="1" s="1"/>
  <c r="LQ44" i="1" a="1"/>
  <c r="LQ44" i="1" s="1"/>
  <c r="LP44" i="1" a="1"/>
  <c r="LP44" i="1" s="1"/>
  <c r="LO44" i="1" a="1"/>
  <c r="LO44" i="1" s="1"/>
  <c r="LW44" i="1" a="1"/>
  <c r="LW44" i="1" s="1"/>
  <c r="JJ15" i="1" a="1"/>
  <c r="JJ15" i="1" s="1"/>
  <c r="LX44" i="1" a="1"/>
  <c r="LX44" i="1" s="1"/>
  <c r="MH15" i="1" a="1"/>
  <c r="MH15" i="1" s="1"/>
  <c r="MH93" i="1" s="1" a="1"/>
  <c r="MH93" i="1" s="1"/>
  <c r="FA44" i="1" a="1"/>
  <c r="FA44" i="1" s="1"/>
  <c r="EZ44" i="1" a="1"/>
  <c r="EZ44" i="1" s="1"/>
  <c r="BM44" i="1" a="1"/>
  <c r="BM44" i="1" s="1"/>
  <c r="BL44" i="1" a="1"/>
  <c r="BL44" i="1" s="1"/>
  <c r="FB44" i="1" a="1"/>
  <c r="FB44" i="1" s="1"/>
  <c r="NX44" i="1" a="1"/>
  <c r="NX44" i="1" s="1"/>
  <c r="AC44" i="1" a="1"/>
  <c r="AC44" i="1" s="1"/>
  <c r="NW44" i="1" a="1"/>
  <c r="NW44" i="1" s="1"/>
  <c r="AB44" i="1" a="1"/>
  <c r="AB44" i="1" s="1"/>
  <c r="ND44" i="1" a="1"/>
  <c r="ND44" i="1" s="1"/>
  <c r="NC44" i="1" a="1"/>
  <c r="NC44" i="1" s="1"/>
  <c r="BS44" i="1" a="1"/>
  <c r="BS44" i="1" s="1"/>
  <c r="BR44" i="1" a="1"/>
  <c r="BR44" i="1" s="1"/>
  <c r="BQ44" i="1" a="1"/>
  <c r="BQ44" i="1" s="1"/>
  <c r="BP44" i="1" a="1"/>
  <c r="BP44" i="1" s="1"/>
  <c r="BO44" i="1" a="1"/>
  <c r="BO44" i="1" s="1"/>
  <c r="BN44" i="1" a="1"/>
  <c r="BN44" i="1" s="1"/>
  <c r="AA44" i="1" a="1"/>
  <c r="AA44" i="1" s="1"/>
  <c r="NV44" i="1" a="1"/>
  <c r="NV44" i="1" s="1"/>
  <c r="NB44" i="1" a="1"/>
  <c r="NB44" i="1" s="1"/>
  <c r="NA44" i="1" a="1"/>
  <c r="NA44" i="1" s="1"/>
  <c r="MZ44" i="1" a="1"/>
  <c r="MZ44" i="1" s="1"/>
  <c r="DL44" i="1" a="1"/>
  <c r="DL44" i="1" s="1"/>
  <c r="IA44" i="1" a="1"/>
  <c r="IA44" i="1" s="1"/>
  <c r="HU44" i="1" a="1"/>
  <c r="HU44" i="1" s="1"/>
  <c r="CA44" i="1" a="1"/>
  <c r="CA44" i="1" s="1"/>
  <c r="BX44" i="1" a="1"/>
  <c r="BX44" i="1" s="1"/>
  <c r="BV44" i="1" a="1"/>
  <c r="BV44" i="1" s="1"/>
  <c r="BU44" i="1" a="1"/>
  <c r="BU44" i="1" s="1"/>
  <c r="BT44" i="1" a="1"/>
  <c r="BT44" i="1" s="1"/>
  <c r="NU44" i="1" a="1"/>
  <c r="NU44" i="1" s="1"/>
  <c r="NF44" i="1" a="1"/>
  <c r="NF44" i="1" s="1"/>
  <c r="NE44" i="1" a="1"/>
  <c r="NE44" i="1" s="1"/>
  <c r="OB44" i="1" a="1"/>
  <c r="OB44" i="1" s="1"/>
  <c r="KY44" i="1" a="1"/>
  <c r="KY44" i="1" s="1"/>
  <c r="ME44" i="1" a="1"/>
  <c r="ME44" i="1" s="1"/>
  <c r="GR44" i="1" a="1"/>
  <c r="GR44" i="1" s="1"/>
  <c r="KC44" i="1" a="1"/>
  <c r="KC44" i="1" s="1"/>
  <c r="KW44" i="1" a="1"/>
  <c r="KW44" i="1" s="1"/>
  <c r="MD44" i="1" a="1"/>
  <c r="MD44" i="1" s="1"/>
  <c r="MF44" i="1" a="1"/>
  <c r="MF44" i="1" s="1"/>
  <c r="KZ44" i="1" a="1"/>
  <c r="KZ44" i="1" s="1"/>
  <c r="JE44" i="1" a="1"/>
  <c r="JE44" i="1" s="1"/>
  <c r="GN44" i="1" a="1"/>
  <c r="GN44" i="1" s="1"/>
  <c r="OJ44" i="1" a="1"/>
  <c r="OJ44" i="1" s="1"/>
  <c r="KQ44" i="1" a="1"/>
  <c r="KQ44" i="1" s="1"/>
  <c r="LE44" i="1" a="1"/>
  <c r="LE44" i="1" s="1"/>
  <c r="NM44" i="1" a="1"/>
  <c r="NM44" i="1" s="1"/>
  <c r="GD44" i="1" a="1"/>
  <c r="GD44" i="1" s="1"/>
  <c r="LC44" i="1" a="1"/>
  <c r="LC44" i="1" s="1"/>
  <c r="MI44" i="1" a="1"/>
  <c r="MI44" i="1" s="1"/>
  <c r="KV44" i="1" a="1"/>
  <c r="KV44" i="1" s="1"/>
  <c r="JT44" i="1" a="1"/>
  <c r="JT44" i="1" s="1"/>
  <c r="GQ44" i="1" a="1"/>
  <c r="GQ44" i="1" s="1"/>
  <c r="JU44" i="1" a="1"/>
  <c r="JU44" i="1" s="1"/>
  <c r="GL44" i="1" a="1"/>
  <c r="GL44" i="1" s="1"/>
  <c r="JI44" i="1" a="1"/>
  <c r="JI44" i="1" s="1"/>
  <c r="NK44" i="1" a="1"/>
  <c r="NK44" i="1" s="1"/>
  <c r="FQ44" i="1" a="1"/>
  <c r="FQ44" i="1" s="1"/>
  <c r="GM44" i="1" a="1"/>
  <c r="GM44" i="1" s="1"/>
  <c r="JL44" i="1" a="1"/>
  <c r="JL44" i="1" s="1"/>
  <c r="FL44" i="1" a="1"/>
  <c r="FL44" i="1" s="1"/>
  <c r="EY44" i="1" a="1"/>
  <c r="EY44" i="1" s="1"/>
  <c r="DO44" i="1" a="1"/>
  <c r="DO44" i="1" s="1"/>
  <c r="GE44" i="1" a="1"/>
  <c r="GE44" i="1" s="1"/>
  <c r="MW44" i="1" a="1"/>
  <c r="MW44" i="1" s="1"/>
  <c r="JP44" i="1" a="1"/>
  <c r="JP44" i="1" s="1"/>
  <c r="DN44" i="1" a="1"/>
  <c r="DN44" i="1" s="1"/>
  <c r="GP44" i="1" a="1"/>
  <c r="GP44" i="1" s="1"/>
  <c r="JO44" i="1" a="1"/>
  <c r="JO44" i="1" s="1"/>
  <c r="NJ44" i="1" a="1"/>
  <c r="NJ44" i="1" s="1"/>
  <c r="MB44" i="1" a="1"/>
  <c r="MB44" i="1" s="1"/>
  <c r="JM44" i="1" a="1"/>
  <c r="JM44" i="1" s="1"/>
  <c r="LV44" i="1" a="1"/>
  <c r="LV44" i="1" s="1"/>
  <c r="JD44" i="1" a="1"/>
  <c r="JD44" i="1" s="1"/>
  <c r="MJ44" i="1" a="1"/>
  <c r="MJ44" i="1" s="1"/>
  <c r="FS44" i="1" a="1"/>
  <c r="FS44" i="1" s="1"/>
  <c r="LD44" i="1" a="1"/>
  <c r="LD44" i="1" s="1"/>
  <c r="NL44" i="1" a="1"/>
  <c r="NL44" i="1" s="1"/>
  <c r="MN44" i="1" a="1"/>
  <c r="MN44" i="1" s="1"/>
  <c r="GB44" i="1" a="1"/>
  <c r="GB44" i="1" s="1"/>
  <c r="MR44" i="1" a="1"/>
  <c r="MR44" i="1" s="1"/>
  <c r="MK44" i="1" a="1"/>
  <c r="MK44" i="1" s="1"/>
  <c r="BY44" i="1" a="1"/>
  <c r="BY44" i="1" s="1"/>
  <c r="NP44" i="1" a="1"/>
  <c r="NP44" i="1" s="1"/>
  <c r="EX44" i="1" a="1"/>
  <c r="EX44" i="1" s="1"/>
  <c r="GT44" i="1" a="1"/>
  <c r="GT44" i="1" s="1"/>
  <c r="JS44" i="1" a="1"/>
  <c r="JS44" i="1" s="1"/>
  <c r="MS44" i="1" a="1"/>
  <c r="MS44" i="1" s="1"/>
  <c r="JX44" i="1" a="1"/>
  <c r="JX44" i="1" s="1"/>
  <c r="GW44" i="1" a="1"/>
  <c r="GW44" i="1" s="1"/>
  <c r="DW44" i="1" a="1"/>
  <c r="DW44" i="1" s="1"/>
  <c r="FP44" i="1" a="1"/>
  <c r="FP44" i="1" s="1"/>
  <c r="FR44" i="1" a="1"/>
  <c r="FR44" i="1" s="1"/>
  <c r="FO44" i="1" a="1"/>
  <c r="FO44" i="1" s="1"/>
  <c r="KG44" i="1" a="1"/>
  <c r="KG44" i="1" s="1"/>
  <c r="KI44" i="1" a="1"/>
  <c r="KI44" i="1" s="1"/>
  <c r="BZ44" i="1" a="1"/>
  <c r="BZ44" i="1" s="1"/>
  <c r="KH44" i="1" a="1"/>
  <c r="KH44" i="1" s="1"/>
  <c r="NN44" i="1" a="1"/>
  <c r="NN44" i="1" s="1"/>
  <c r="OL44" i="1" a="1"/>
  <c r="OL44" i="1" s="1"/>
  <c r="JW44" i="1" a="1"/>
  <c r="JW44" i="1" s="1"/>
  <c r="GU44" i="1" a="1"/>
  <c r="GU44" i="1" s="1"/>
  <c r="GS44" i="1" a="1"/>
  <c r="GS44" i="1" s="1"/>
  <c r="GX44" i="1" a="1"/>
  <c r="GX44" i="1" s="1"/>
  <c r="GV44" i="1" a="1"/>
  <c r="GV44" i="1" s="1"/>
  <c r="ML44" i="1" a="1"/>
  <c r="ML44" i="1" s="1"/>
  <c r="KJ44" i="1" a="1"/>
  <c r="KJ44" i="1" s="1"/>
  <c r="GC44" i="1" a="1"/>
  <c r="GC44" i="1" s="1"/>
  <c r="NZ44" i="1" a="1"/>
  <c r="NZ44" i="1" s="1"/>
  <c r="MQ44" i="1" a="1"/>
  <c r="MQ44" i="1" s="1"/>
  <c r="NY44" i="1" a="1"/>
  <c r="NY44" i="1" s="1"/>
  <c r="HO44" i="1" a="1"/>
  <c r="HO44" i="1" s="1"/>
  <c r="GI44" i="1" a="1"/>
  <c r="GI44" i="1" s="1"/>
  <c r="HR44" i="1" a="1"/>
  <c r="HR44" i="1" s="1"/>
  <c r="KA44" i="1" a="1"/>
  <c r="KA44" i="1" s="1"/>
  <c r="DX44" i="1" a="1"/>
  <c r="DX44" i="1" s="1"/>
  <c r="HN44" i="1" a="1"/>
  <c r="HN44" i="1" s="1"/>
  <c r="GJ44" i="1" a="1"/>
  <c r="GJ44" i="1" s="1"/>
  <c r="HM44" i="1" a="1"/>
  <c r="HM44" i="1" s="1"/>
  <c r="KU44" i="1" a="1"/>
  <c r="KU44" i="1" s="1"/>
  <c r="HP44" i="1" a="1"/>
  <c r="HP44" i="1" s="1"/>
  <c r="MM44" i="1" a="1"/>
  <c r="MM44" i="1" s="1"/>
  <c r="KP44" i="1" a="1"/>
  <c r="KP44" i="1" s="1"/>
  <c r="DQ44" i="1" a="1"/>
  <c r="DQ44" i="1" s="1"/>
  <c r="DP44" i="1" a="1"/>
  <c r="DP44" i="1" s="1"/>
  <c r="HQ44" i="1" a="1"/>
  <c r="HQ44" i="1" s="1"/>
  <c r="KR44" i="1" a="1"/>
  <c r="KR44" i="1" s="1"/>
  <c r="JZ44" i="1" a="1"/>
  <c r="JZ44" i="1" s="1"/>
  <c r="EV44" i="1" a="1"/>
  <c r="EV44" i="1" s="1"/>
  <c r="JR44" i="1" a="1"/>
  <c r="JR44" i="1" s="1"/>
  <c r="LU44" i="1" a="1"/>
  <c r="LU44" i="1" s="1"/>
  <c r="OM44" i="1" a="1"/>
  <c r="OM44" i="1" s="1"/>
  <c r="KL44" i="1" a="1"/>
  <c r="KL44" i="1" s="1"/>
  <c r="KM44" i="1" a="1"/>
  <c r="KM44" i="1" s="1"/>
  <c r="GF44" i="1" a="1"/>
  <c r="GF44" i="1" s="1"/>
  <c r="GG44" i="1" a="1"/>
  <c r="GG44" i="1" s="1"/>
  <c r="KT44" i="1" a="1"/>
  <c r="KT44" i="1" s="1"/>
  <c r="JC44" i="1" a="1"/>
  <c r="JC44" i="1" s="1"/>
  <c r="MA44" i="1" a="1"/>
  <c r="MA44" i="1" s="1"/>
  <c r="KS44" i="1" a="1"/>
  <c r="KS44" i="1" s="1"/>
  <c r="GH44" i="1" a="1"/>
  <c r="GH44" i="1" s="1"/>
  <c r="GK44" i="1" a="1"/>
  <c r="GK44" i="1" s="1"/>
  <c r="JQ44" i="1" a="1"/>
  <c r="JQ44" i="1" s="1"/>
  <c r="JY44" i="1" a="1"/>
  <c r="JY44" i="1" s="1"/>
  <c r="KB44" i="1" a="1"/>
  <c r="KB44" i="1" s="1"/>
  <c r="KN44" i="1" a="1"/>
  <c r="KN44" i="1" s="1"/>
  <c r="LZ44" i="1" a="1"/>
  <c r="LZ44" i="1" s="1"/>
  <c r="LY44" i="1" a="1"/>
  <c r="LY44" i="1" s="1"/>
  <c r="OA44" i="1" a="1"/>
  <c r="OA44" i="1" s="1"/>
  <c r="KO44" i="1" a="1"/>
  <c r="KO44" i="1" s="1"/>
  <c r="JN44" i="1" a="1"/>
  <c r="JN44" i="1" s="1"/>
  <c r="JV44" i="1" a="1"/>
  <c r="JV44" i="1" s="1"/>
  <c r="MC44" i="1" a="1"/>
  <c r="MC44" i="1" s="1"/>
  <c r="KK44" i="1" a="1"/>
  <c r="KK44" i="1" s="1"/>
  <c r="KX44" i="1" a="1"/>
  <c r="KX44" i="1" s="1"/>
  <c r="LB44" i="1" a="1"/>
  <c r="LB44" i="1" s="1"/>
  <c r="JH15" i="1" a="1"/>
  <c r="JH15" i="1" s="1"/>
  <c r="LA44" i="1" a="1"/>
  <c r="LA44" i="1" s="1"/>
  <c r="JF15" i="1" a="1"/>
  <c r="JF15" i="1" s="1"/>
  <c r="JA15" i="1" a="1"/>
  <c r="JA15" i="1" s="1"/>
  <c r="JA44" i="1" s="1" a="1"/>
  <c r="JA44" i="1" s="1"/>
  <c r="EB44" i="1" a="1"/>
  <c r="EB44" i="1" s="1"/>
  <c r="JK15" i="1" a="1"/>
  <c r="JK15" i="1" s="1"/>
  <c r="DK44" i="1" a="1"/>
  <c r="DK44" i="1" s="1"/>
  <c r="KF15" i="1" a="1"/>
  <c r="KF15" i="1" s="1"/>
  <c r="KF93" i="1" s="1" a="1"/>
  <c r="KF93" i="1" s="1"/>
  <c r="JG15" i="1" a="1"/>
  <c r="JG15" i="1" s="1"/>
  <c r="EC44" i="1" a="1"/>
  <c r="EC44" i="1" s="1"/>
  <c r="JB15" i="1" a="1"/>
  <c r="JB15" i="1" s="1"/>
  <c r="BB48" i="6"/>
  <c r="AQ48" i="6" s="1"/>
  <c r="AX51" i="7"/>
  <c r="AM51" i="7" s="1"/>
  <c r="AY51" i="7"/>
  <c r="AN51" i="7" s="1"/>
  <c r="AW53" i="7"/>
  <c r="AZ51" i="7"/>
  <c r="AO51" i="7" s="1"/>
  <c r="BA51" i="7"/>
  <c r="AP51" i="7" s="1"/>
  <c r="C51" i="7" s="1"/>
  <c r="U51" i="7" s="1"/>
  <c r="BB51" i="7"/>
  <c r="AQ51" i="7" s="1"/>
  <c r="BC51" i="7"/>
  <c r="AR51" i="7" s="1"/>
  <c r="BD51" i="7"/>
  <c r="AS51" i="7" s="1"/>
  <c r="BE51" i="7"/>
  <c r="AT51" i="7" s="1"/>
  <c r="BF51" i="7"/>
  <c r="AU51" i="7" s="1"/>
  <c r="AW56" i="7"/>
  <c r="AW57" i="7" s="1"/>
  <c r="AZ57" i="7" s="1"/>
  <c r="AO57" i="7" s="1"/>
  <c r="BE48" i="6"/>
  <c r="AT48" i="6" s="1"/>
  <c r="BF48" i="6"/>
  <c r="AU48" i="6" s="1"/>
  <c r="AX48" i="6"/>
  <c r="AM48" i="6" s="1"/>
  <c r="AY48" i="6"/>
  <c r="AN48" i="6" s="1"/>
  <c r="BD48" i="6"/>
  <c r="AS48" i="6" s="1"/>
  <c r="JC9" i="1"/>
  <c r="E46" i="6"/>
  <c r="W46" i="6" s="1"/>
  <c r="D46" i="8"/>
  <c r="V46" i="8" s="1"/>
  <c r="C46" i="8"/>
  <c r="U46" i="8" s="1"/>
  <c r="JW8" i="1"/>
  <c r="KB8" i="1" s="1"/>
  <c r="D46" i="7"/>
  <c r="V46" i="7" s="1"/>
  <c r="C46" i="7"/>
  <c r="U46" i="7" s="1"/>
  <c r="D51" i="7"/>
  <c r="V51" i="7" s="1"/>
  <c r="E51" i="7"/>
  <c r="W51" i="7" s="1"/>
  <c r="D46" i="6"/>
  <c r="V46" i="6" s="1"/>
  <c r="C46" i="6"/>
  <c r="U46" i="6" s="1"/>
  <c r="E46" i="8"/>
  <c r="W46" i="8" s="1"/>
  <c r="BA49" i="8"/>
  <c r="AP49" i="8" s="1"/>
  <c r="BE49" i="6"/>
  <c r="AT49" i="6" s="1"/>
  <c r="AZ49" i="8"/>
  <c r="AO49" i="8" s="1"/>
  <c r="BD49" i="6"/>
  <c r="AS49" i="6" s="1"/>
  <c r="BC49" i="6"/>
  <c r="AR49" i="6" s="1"/>
  <c r="AY49" i="6"/>
  <c r="AN49" i="6" s="1"/>
  <c r="JQ17" i="1"/>
  <c r="JO17" i="1"/>
  <c r="BC49" i="8"/>
  <c r="AR49" i="8" s="1"/>
  <c r="AX49" i="8"/>
  <c r="AM49" i="8" s="1"/>
  <c r="BD49" i="8"/>
  <c r="AS49" i="8" s="1"/>
  <c r="AX57" i="7"/>
  <c r="AM57" i="7" s="1"/>
  <c r="BD57" i="7"/>
  <c r="AS57" i="7" s="1"/>
  <c r="AW56" i="6"/>
  <c r="AZ56" i="6" s="1"/>
  <c r="AO56" i="6" s="1"/>
  <c r="AW52" i="6"/>
  <c r="AX47" i="8"/>
  <c r="AM47" i="8" s="1"/>
  <c r="BF47" i="8"/>
  <c r="AU47" i="8" s="1"/>
  <c r="BE47" i="8"/>
  <c r="AT47" i="8" s="1"/>
  <c r="BD47" i="8"/>
  <c r="AS47" i="8" s="1"/>
  <c r="BC47" i="8"/>
  <c r="AR47" i="8" s="1"/>
  <c r="BB47" i="8"/>
  <c r="AQ47" i="8" s="1"/>
  <c r="BA47" i="8"/>
  <c r="AP47" i="8" s="1"/>
  <c r="AZ47" i="8"/>
  <c r="AO47" i="8" s="1"/>
  <c r="AY47" i="8"/>
  <c r="AN47" i="8" s="1"/>
  <c r="BD47" i="7"/>
  <c r="AS47" i="7" s="1"/>
  <c r="BF47" i="7"/>
  <c r="AU47" i="7" s="1"/>
  <c r="BE47" i="7"/>
  <c r="AT47" i="7" s="1"/>
  <c r="BC47" i="7"/>
  <c r="AR47" i="7" s="1"/>
  <c r="BB47" i="7"/>
  <c r="AQ47" i="7" s="1"/>
  <c r="BA47" i="7"/>
  <c r="AP47" i="7" s="1"/>
  <c r="AZ47" i="7"/>
  <c r="AO47" i="7" s="1"/>
  <c r="AY47" i="7"/>
  <c r="AN47" i="7" s="1"/>
  <c r="AX47" i="7"/>
  <c r="AM47" i="7" s="1"/>
  <c r="BF52" i="7"/>
  <c r="AU52" i="7" s="1"/>
  <c r="BE52" i="7"/>
  <c r="AT52" i="7" s="1"/>
  <c r="BD52" i="7"/>
  <c r="AS52" i="7" s="1"/>
  <c r="BC52" i="7"/>
  <c r="AR52" i="7" s="1"/>
  <c r="BB52" i="7"/>
  <c r="AQ52" i="7" s="1"/>
  <c r="BA52" i="7"/>
  <c r="AP52" i="7" s="1"/>
  <c r="AZ52" i="7"/>
  <c r="AO52" i="7" s="1"/>
  <c r="AY52" i="7"/>
  <c r="AN52" i="7" s="1"/>
  <c r="AX52" i="7"/>
  <c r="AM52" i="7" s="1"/>
  <c r="AX49" i="6"/>
  <c r="AM49" i="6" s="1"/>
  <c r="BF47" i="6"/>
  <c r="AU47" i="6" s="1"/>
  <c r="BE47" i="6"/>
  <c r="AT47" i="6" s="1"/>
  <c r="BD47" i="6"/>
  <c r="AS47" i="6" s="1"/>
  <c r="BC47" i="6"/>
  <c r="AR47" i="6" s="1"/>
  <c r="BB47" i="6"/>
  <c r="AQ47" i="6" s="1"/>
  <c r="BA47" i="6"/>
  <c r="AP47" i="6" s="1"/>
  <c r="AZ47" i="6"/>
  <c r="AO47" i="6" s="1"/>
  <c r="AY47" i="6"/>
  <c r="AN47" i="6" s="1"/>
  <c r="AX47" i="6"/>
  <c r="AM47" i="6" s="1"/>
  <c r="BE51" i="6"/>
  <c r="AT51" i="6" s="1"/>
  <c r="BB52" i="8"/>
  <c r="AQ52" i="8" s="1"/>
  <c r="BA52" i="8"/>
  <c r="AP52" i="8" s="1"/>
  <c r="AZ52" i="8"/>
  <c r="AO52" i="8" s="1"/>
  <c r="AY52" i="8"/>
  <c r="AN52" i="8" s="1"/>
  <c r="AX52" i="8"/>
  <c r="AM52" i="8" s="1"/>
  <c r="BF52" i="8"/>
  <c r="AU52" i="8" s="1"/>
  <c r="BE52" i="8"/>
  <c r="AT52" i="8" s="1"/>
  <c r="BD52" i="8"/>
  <c r="AS52" i="8" s="1"/>
  <c r="BC52" i="8"/>
  <c r="AR52" i="8" s="1"/>
  <c r="BA51" i="6"/>
  <c r="AP51" i="6" s="1"/>
  <c r="BC51" i="6"/>
  <c r="AR51" i="6" s="1"/>
  <c r="BF49" i="8"/>
  <c r="AU49" i="8" s="1"/>
  <c r="AW54" i="6"/>
  <c r="AW59" i="6" s="1"/>
  <c r="BB49" i="8"/>
  <c r="AQ49" i="8" s="1"/>
  <c r="AZ51" i="6"/>
  <c r="AO51" i="6" s="1"/>
  <c r="BF51" i="6"/>
  <c r="AU51" i="6" s="1"/>
  <c r="BD51" i="6"/>
  <c r="AS51" i="6" s="1"/>
  <c r="BA49" i="6"/>
  <c r="AP49" i="6" s="1"/>
  <c r="BB51" i="6"/>
  <c r="AQ51" i="6" s="1"/>
  <c r="AY51" i="6"/>
  <c r="AN51" i="6" s="1"/>
  <c r="AX51" i="6"/>
  <c r="AM51" i="6" s="1"/>
  <c r="BE49" i="8"/>
  <c r="AT49" i="8" s="1"/>
  <c r="AW54" i="8"/>
  <c r="AW53" i="6"/>
  <c r="BF53" i="6" s="1"/>
  <c r="AU53" i="6" s="1"/>
  <c r="AZ49" i="6"/>
  <c r="AO49" i="6" s="1"/>
  <c r="BF49" i="6"/>
  <c r="AU49" i="6" s="1"/>
  <c r="JM17" i="1"/>
  <c r="AW55" i="8"/>
  <c r="BF50" i="8"/>
  <c r="AU50" i="8" s="1"/>
  <c r="BE50" i="8"/>
  <c r="AT50" i="8" s="1"/>
  <c r="BD50" i="8"/>
  <c r="AS50" i="8" s="1"/>
  <c r="BC50" i="8"/>
  <c r="AR50" i="8" s="1"/>
  <c r="BB50" i="8"/>
  <c r="AQ50" i="8" s="1"/>
  <c r="BA50" i="8"/>
  <c r="AP50" i="8" s="1"/>
  <c r="AZ50" i="8"/>
  <c r="AO50" i="8" s="1"/>
  <c r="AY50" i="8"/>
  <c r="AN50" i="8" s="1"/>
  <c r="AX50" i="8"/>
  <c r="AM50" i="8" s="1"/>
  <c r="AZ50" i="7"/>
  <c r="AO50" i="7" s="1"/>
  <c r="AY50" i="7"/>
  <c r="AN50" i="7" s="1"/>
  <c r="AX50" i="7"/>
  <c r="AM50" i="7" s="1"/>
  <c r="BF50" i="7"/>
  <c r="AU50" i="7" s="1"/>
  <c r="AW55" i="7"/>
  <c r="BE50" i="7"/>
  <c r="AT50" i="7" s="1"/>
  <c r="BD50" i="7"/>
  <c r="AS50" i="7" s="1"/>
  <c r="BC50" i="7"/>
  <c r="AR50" i="7" s="1"/>
  <c r="BB50" i="7"/>
  <c r="AQ50" i="7" s="1"/>
  <c r="BA50" i="7"/>
  <c r="AP50" i="7" s="1"/>
  <c r="BF49" i="7"/>
  <c r="AU49" i="7" s="1"/>
  <c r="AW54" i="7"/>
  <c r="BE49" i="7"/>
  <c r="AT49" i="7" s="1"/>
  <c r="BD49" i="7"/>
  <c r="AS49" i="7" s="1"/>
  <c r="BC49" i="7"/>
  <c r="AR49" i="7" s="1"/>
  <c r="BB49" i="7"/>
  <c r="AQ49" i="7" s="1"/>
  <c r="BA49" i="7"/>
  <c r="AP49" i="7" s="1"/>
  <c r="AZ49" i="7"/>
  <c r="AO49" i="7" s="1"/>
  <c r="AY49" i="7"/>
  <c r="AN49" i="7" s="1"/>
  <c r="AX49" i="7"/>
  <c r="AM49" i="7" s="1"/>
  <c r="BF53" i="7"/>
  <c r="AU53" i="7" s="1"/>
  <c r="BE53" i="7"/>
  <c r="AT53" i="7" s="1"/>
  <c r="BD53" i="7"/>
  <c r="AS53" i="7" s="1"/>
  <c r="BC53" i="7"/>
  <c r="AR53" i="7" s="1"/>
  <c r="BB53" i="7"/>
  <c r="AQ53" i="7" s="1"/>
  <c r="BA53" i="7"/>
  <c r="AP53" i="7" s="1"/>
  <c r="AZ53" i="7"/>
  <c r="AO53" i="7" s="1"/>
  <c r="AY53" i="7"/>
  <c r="AN53" i="7" s="1"/>
  <c r="AX53" i="7"/>
  <c r="AM53" i="7" s="1"/>
  <c r="AX51" i="8"/>
  <c r="AM51" i="8" s="1"/>
  <c r="AW53" i="8"/>
  <c r="BF51" i="8"/>
  <c r="AU51" i="8" s="1"/>
  <c r="AW56" i="8"/>
  <c r="AW57" i="8" s="1"/>
  <c r="BE51" i="8"/>
  <c r="AT51" i="8" s="1"/>
  <c r="BD51" i="8"/>
  <c r="AS51" i="8" s="1"/>
  <c r="BC51" i="8"/>
  <c r="AR51" i="8" s="1"/>
  <c r="BB51" i="8"/>
  <c r="AQ51" i="8" s="1"/>
  <c r="BA51" i="8"/>
  <c r="AP51" i="8" s="1"/>
  <c r="AZ51" i="8"/>
  <c r="AO51" i="8" s="1"/>
  <c r="AY51" i="8"/>
  <c r="AN51" i="8" s="1"/>
  <c r="AZ55" i="6"/>
  <c r="AO55" i="6" s="1"/>
  <c r="AY55" i="6"/>
  <c r="AN55" i="6" s="1"/>
  <c r="AX55" i="6"/>
  <c r="AM55" i="6" s="1"/>
  <c r="BF55" i="6"/>
  <c r="AU55" i="6" s="1"/>
  <c r="AW60" i="6"/>
  <c r="BE55" i="6"/>
  <c r="AT55" i="6" s="1"/>
  <c r="BD55" i="6"/>
  <c r="AS55" i="6" s="1"/>
  <c r="BC55" i="6"/>
  <c r="AR55" i="6" s="1"/>
  <c r="BB55" i="6"/>
  <c r="AQ55" i="6" s="1"/>
  <c r="BA55" i="6"/>
  <c r="AP55" i="6" s="1"/>
  <c r="BF48" i="8"/>
  <c r="AU48" i="8" s="1"/>
  <c r="BE48" i="8"/>
  <c r="AT48" i="8" s="1"/>
  <c r="BD48" i="8"/>
  <c r="AS48" i="8" s="1"/>
  <c r="BC48" i="8"/>
  <c r="AR48" i="8" s="1"/>
  <c r="BB48" i="8"/>
  <c r="AQ48" i="8" s="1"/>
  <c r="BA48" i="8"/>
  <c r="AP48" i="8" s="1"/>
  <c r="AZ48" i="8"/>
  <c r="AO48" i="8" s="1"/>
  <c r="AY48" i="8"/>
  <c r="AN48" i="8" s="1"/>
  <c r="AX48" i="8"/>
  <c r="AM48" i="8" s="1"/>
  <c r="AY56" i="7"/>
  <c r="AN56" i="7" s="1"/>
  <c r="BF48" i="7"/>
  <c r="AU48" i="7" s="1"/>
  <c r="BE48" i="7"/>
  <c r="AT48" i="7" s="1"/>
  <c r="BD48" i="7"/>
  <c r="AS48" i="7" s="1"/>
  <c r="BC48" i="7"/>
  <c r="AR48" i="7" s="1"/>
  <c r="BB48" i="7"/>
  <c r="AQ48" i="7" s="1"/>
  <c r="BA48" i="7"/>
  <c r="AP48" i="7" s="1"/>
  <c r="AZ48" i="7"/>
  <c r="AO48" i="7" s="1"/>
  <c r="AY48" i="7"/>
  <c r="AN48" i="7" s="1"/>
  <c r="AX48" i="7"/>
  <c r="AM48" i="7" s="1"/>
  <c r="NQ17" i="1"/>
  <c r="NP17" i="1"/>
  <c r="CV93" i="1" l="1"/>
  <c r="CU93" i="1"/>
  <c r="CR93" i="1"/>
  <c r="CF93" i="1"/>
  <c r="CK93" i="1"/>
  <c r="CO93" i="1"/>
  <c r="CL93" i="1"/>
  <c r="ND84" i="1" a="1"/>
  <c r="ND84" i="1" s="1"/>
  <c r="ND83" i="1" a="1"/>
  <c r="ND83" i="1" s="1"/>
  <c r="ND82" i="1" a="1"/>
  <c r="ND82" i="1" s="1"/>
  <c r="ND81" i="1" a="1"/>
  <c r="ND81" i="1" s="1"/>
  <c r="OA82" i="1" a="1"/>
  <c r="OA82" i="1" s="1"/>
  <c r="OA83" i="1" a="1"/>
  <c r="OA83" i="1" s="1"/>
  <c r="OA81" i="1" a="1"/>
  <c r="OA81" i="1" s="1"/>
  <c r="OA84" i="1" a="1"/>
  <c r="OA84" i="1" s="1"/>
  <c r="HO84" i="1" a="1"/>
  <c r="HO84" i="1" s="1"/>
  <c r="HO81" i="1" a="1"/>
  <c r="HO81" i="1" s="1"/>
  <c r="HO83" i="1" a="1"/>
  <c r="HO83" i="1" s="1"/>
  <c r="HO82" i="1" a="1"/>
  <c r="HO82" i="1" s="1"/>
  <c r="BS81" i="1" a="1"/>
  <c r="BS81" i="1" s="1"/>
  <c r="BS83" i="1" a="1"/>
  <c r="BS83" i="1" s="1"/>
  <c r="BS84" i="1" a="1"/>
  <c r="BS84" i="1" s="1"/>
  <c r="BS82" i="1" a="1"/>
  <c r="BS82" i="1" s="1"/>
  <c r="IO83" i="1" a="1"/>
  <c r="IO83" i="1" s="1"/>
  <c r="IO84" i="1" a="1"/>
  <c r="IO84" i="1" s="1"/>
  <c r="IO81" i="1" a="1"/>
  <c r="IO81" i="1" s="1"/>
  <c r="IO82" i="1" a="1"/>
  <c r="IO82" i="1" s="1"/>
  <c r="IM81" i="1" a="1"/>
  <c r="IM81" i="1" s="1"/>
  <c r="IM83" i="1" a="1"/>
  <c r="IM83" i="1" s="1"/>
  <c r="IM84" i="1" a="1"/>
  <c r="IM84" i="1" s="1"/>
  <c r="IM82" i="1" a="1"/>
  <c r="IM82" i="1" s="1"/>
  <c r="AG83" i="1" a="1"/>
  <c r="AG83" i="1" s="1"/>
  <c r="AG81" i="1" a="1"/>
  <c r="AG81" i="1" s="1"/>
  <c r="AG82" i="1" a="1"/>
  <c r="AG82" i="1" s="1"/>
  <c r="AG84" i="1" a="1"/>
  <c r="AG84" i="1" s="1"/>
  <c r="FQ83" i="1" a="1"/>
  <c r="FQ83" i="1" s="1"/>
  <c r="FQ81" i="1" a="1"/>
  <c r="FQ81" i="1" s="1"/>
  <c r="FQ82" i="1" a="1"/>
  <c r="FQ82" i="1" s="1"/>
  <c r="FQ84" i="1" a="1"/>
  <c r="FQ84" i="1" s="1"/>
  <c r="LV84" i="1" a="1"/>
  <c r="LV84" i="1" s="1"/>
  <c r="LV82" i="1" a="1"/>
  <c r="LV82" i="1" s="1"/>
  <c r="LV83" i="1" a="1"/>
  <c r="LV83" i="1" s="1"/>
  <c r="LV81" i="1" a="1"/>
  <c r="LV81" i="1" s="1"/>
  <c r="KP81" i="1" a="1"/>
  <c r="KP81" i="1" s="1"/>
  <c r="KP83" i="1" a="1"/>
  <c r="KP83" i="1" s="1"/>
  <c r="KP82" i="1" a="1"/>
  <c r="KP82" i="1" s="1"/>
  <c r="KP84" i="1" a="1"/>
  <c r="KP84" i="1" s="1"/>
  <c r="BP82" i="1" a="1"/>
  <c r="BP82" i="1" s="1"/>
  <c r="BP81" i="1" a="1"/>
  <c r="BP81" i="1" s="1"/>
  <c r="BP83" i="1" a="1"/>
  <c r="BP83" i="1" s="1"/>
  <c r="BP84" i="1" a="1"/>
  <c r="BP84" i="1" s="1"/>
  <c r="GG82" i="1" a="1"/>
  <c r="GG82" i="1" s="1"/>
  <c r="GG83" i="1" a="1"/>
  <c r="GG83" i="1" s="1"/>
  <c r="GG81" i="1" a="1"/>
  <c r="GG81" i="1" s="1"/>
  <c r="GG84" i="1" a="1"/>
  <c r="GG84" i="1" s="1"/>
  <c r="KL83" i="1" a="1"/>
  <c r="KL83" i="1" s="1"/>
  <c r="KL84" i="1" a="1"/>
  <c r="KL84" i="1" s="1"/>
  <c r="KL81" i="1" a="1"/>
  <c r="KL81" i="1" s="1"/>
  <c r="KL82" i="1" a="1"/>
  <c r="KL82" i="1" s="1"/>
  <c r="BF82" i="1" a="1"/>
  <c r="BF82" i="1" s="1"/>
  <c r="BF83" i="1" a="1"/>
  <c r="BF83" i="1" s="1"/>
  <c r="BF81" i="1" a="1"/>
  <c r="BF81" i="1" s="1"/>
  <c r="BF84" i="1" a="1"/>
  <c r="BF84" i="1" s="1"/>
  <c r="GD83" i="1" a="1"/>
  <c r="GD83" i="1" s="1"/>
  <c r="GD81" i="1" a="1"/>
  <c r="GD81" i="1" s="1"/>
  <c r="GD84" i="1" a="1"/>
  <c r="GD84" i="1" s="1"/>
  <c r="GD82" i="1" a="1"/>
  <c r="GD82" i="1" s="1"/>
  <c r="MZ83" i="1" a="1"/>
  <c r="MZ83" i="1" s="1"/>
  <c r="MZ81" i="1" a="1"/>
  <c r="MZ81" i="1" s="1"/>
  <c r="MZ82" i="1" a="1"/>
  <c r="MZ82" i="1" s="1"/>
  <c r="MZ84" i="1" a="1"/>
  <c r="MZ84" i="1" s="1"/>
  <c r="NE82" i="1" a="1"/>
  <c r="NE82" i="1" s="1"/>
  <c r="NE83" i="1" a="1"/>
  <c r="NE83" i="1" s="1"/>
  <c r="NE81" i="1" a="1"/>
  <c r="NE81" i="1" s="1"/>
  <c r="NE84" i="1" a="1"/>
  <c r="NE84" i="1" s="1"/>
  <c r="HU84" i="1" a="1"/>
  <c r="HU84" i="1" s="1"/>
  <c r="HU83" i="1" a="1"/>
  <c r="HU83" i="1" s="1"/>
  <c r="HU82" i="1" a="1"/>
  <c r="HU82" i="1" s="1"/>
  <c r="HU81" i="1" a="1"/>
  <c r="HU81" i="1" s="1"/>
  <c r="GX82" i="1" a="1"/>
  <c r="GX82" i="1" s="1"/>
  <c r="GX84" i="1" a="1"/>
  <c r="GX84" i="1" s="1"/>
  <c r="GX83" i="1" a="1"/>
  <c r="GX83" i="1" s="1"/>
  <c r="GX81" i="1" a="1"/>
  <c r="GX81" i="1" s="1"/>
  <c r="NP83" i="1" a="1"/>
  <c r="NP83" i="1" s="1"/>
  <c r="NP81" i="1" a="1"/>
  <c r="NP81" i="1" s="1"/>
  <c r="NP82" i="1" a="1"/>
  <c r="NP82" i="1" s="1"/>
  <c r="NP84" i="1" a="1"/>
  <c r="NP84" i="1" s="1"/>
  <c r="MJ84" i="1" a="1"/>
  <c r="MJ84" i="1" s="1"/>
  <c r="MJ83" i="1" a="1"/>
  <c r="MJ83" i="1" s="1"/>
  <c r="MJ82" i="1" a="1"/>
  <c r="MJ82" i="1" s="1"/>
  <c r="MJ81" i="1" a="1"/>
  <c r="MJ81" i="1" s="1"/>
  <c r="MA81" i="1" a="1"/>
  <c r="MA81" i="1" s="1"/>
  <c r="MA82" i="1" a="1"/>
  <c r="MA82" i="1" s="1"/>
  <c r="MA83" i="1" a="1"/>
  <c r="MA83" i="1" s="1"/>
  <c r="MA84" i="1" a="1"/>
  <c r="MA84" i="1" s="1"/>
  <c r="MW84" i="1" a="1"/>
  <c r="MW84" i="1" s="1"/>
  <c r="MW82" i="1" a="1"/>
  <c r="MW82" i="1" s="1"/>
  <c r="MW83" i="1" a="1"/>
  <c r="MW83" i="1" s="1"/>
  <c r="MW81" i="1" a="1"/>
  <c r="MW81" i="1" s="1"/>
  <c r="KQ82" i="1" a="1"/>
  <c r="KQ82" i="1" s="1"/>
  <c r="KQ84" i="1" a="1"/>
  <c r="KQ84" i="1" s="1"/>
  <c r="KQ83" i="1" a="1"/>
  <c r="KQ83" i="1" s="1"/>
  <c r="KQ81" i="1" a="1"/>
  <c r="KQ81" i="1" s="1"/>
  <c r="MD81" i="1" a="1"/>
  <c r="MD81" i="1" s="1"/>
  <c r="MD83" i="1" a="1"/>
  <c r="MD83" i="1" s="1"/>
  <c r="MD84" i="1" a="1"/>
  <c r="MD84" i="1" s="1"/>
  <c r="MD82" i="1" a="1"/>
  <c r="MD82" i="1" s="1"/>
  <c r="MM83" i="1" a="1"/>
  <c r="MM83" i="1" s="1"/>
  <c r="MM84" i="1" a="1"/>
  <c r="MM84" i="1" s="1"/>
  <c r="MM82" i="1" a="1"/>
  <c r="MM82" i="1" s="1"/>
  <c r="MM81" i="1" a="1"/>
  <c r="MM81" i="1" s="1"/>
  <c r="NM84" i="1" a="1"/>
  <c r="NM84" i="1" s="1"/>
  <c r="NM81" i="1" a="1"/>
  <c r="NM81" i="1" s="1"/>
  <c r="NM83" i="1" a="1"/>
  <c r="NM83" i="1" s="1"/>
  <c r="NM82" i="1" a="1"/>
  <c r="NM82" i="1" s="1"/>
  <c r="IJ83" i="1" a="1"/>
  <c r="IJ83" i="1" s="1"/>
  <c r="IJ81" i="1" a="1"/>
  <c r="IJ81" i="1" s="1"/>
  <c r="IJ82" i="1" a="1"/>
  <c r="IJ82" i="1" s="1"/>
  <c r="IJ84" i="1" a="1"/>
  <c r="IJ84" i="1" s="1"/>
  <c r="IP84" i="1" a="1"/>
  <c r="IP84" i="1" s="1"/>
  <c r="IP83" i="1" a="1"/>
  <c r="IP83" i="1" s="1"/>
  <c r="IP82" i="1" a="1"/>
  <c r="IP82" i="1" s="1"/>
  <c r="IP81" i="1" a="1"/>
  <c r="IP81" i="1" s="1"/>
  <c r="MN84" i="1" a="1"/>
  <c r="MN84" i="1" s="1"/>
  <c r="MN83" i="1" a="1"/>
  <c r="MN83" i="1" s="1"/>
  <c r="MN82" i="1" a="1"/>
  <c r="MN82" i="1" s="1"/>
  <c r="MN81" i="1" a="1"/>
  <c r="MN81" i="1" s="1"/>
  <c r="IT81" i="1" a="1"/>
  <c r="IT81" i="1" s="1"/>
  <c r="IT82" i="1" a="1"/>
  <c r="IT82" i="1" s="1"/>
  <c r="IT83" i="1" a="1"/>
  <c r="IT83" i="1" s="1"/>
  <c r="IT84" i="1" a="1"/>
  <c r="IT84" i="1" s="1"/>
  <c r="LR84" i="1" a="1"/>
  <c r="LR84" i="1" s="1"/>
  <c r="LR81" i="1" a="1"/>
  <c r="LR81" i="1" s="1"/>
  <c r="LR82" i="1" a="1"/>
  <c r="LR82" i="1" s="1"/>
  <c r="LR83" i="1" a="1"/>
  <c r="LR83" i="1" s="1"/>
  <c r="LW84" i="1" a="1"/>
  <c r="LW84" i="1" s="1"/>
  <c r="LW81" i="1" a="1"/>
  <c r="LW81" i="1" s="1"/>
  <c r="LW83" i="1" a="1"/>
  <c r="LW83" i="1" s="1"/>
  <c r="LW82" i="1" a="1"/>
  <c r="LW82" i="1" s="1"/>
  <c r="BV83" i="1" a="1"/>
  <c r="BV83" i="1" s="1"/>
  <c r="BV84" i="1" a="1"/>
  <c r="BV84" i="1" s="1"/>
  <c r="BV82" i="1" a="1"/>
  <c r="BV82" i="1" s="1"/>
  <c r="BV81" i="1" a="1"/>
  <c r="BV81" i="1" s="1"/>
  <c r="J81" i="1" a="1"/>
  <c r="J81" i="1" s="1"/>
  <c r="J82" i="1" a="1"/>
  <c r="J82" i="1" s="1"/>
  <c r="J83" i="1" a="1"/>
  <c r="J83" i="1" s="1"/>
  <c r="J84" i="1" a="1"/>
  <c r="J84" i="1" s="1"/>
  <c r="OM84" i="1" a="1"/>
  <c r="OM84" i="1" s="1"/>
  <c r="OM83" i="1" a="1"/>
  <c r="OM83" i="1" s="1"/>
  <c r="OM81" i="1" a="1"/>
  <c r="OM81" i="1" s="1"/>
  <c r="OM82" i="1" a="1"/>
  <c r="OM82" i="1" s="1"/>
  <c r="BL83" i="1" a="1"/>
  <c r="BL83" i="1" s="1"/>
  <c r="BL84" i="1" a="1"/>
  <c r="BL84" i="1" s="1"/>
  <c r="BL81" i="1" a="1"/>
  <c r="BL81" i="1" s="1"/>
  <c r="BL82" i="1" a="1"/>
  <c r="BL82" i="1" s="1"/>
  <c r="GJ83" i="1" a="1"/>
  <c r="GJ83" i="1" s="1"/>
  <c r="GJ84" i="1" a="1"/>
  <c r="GJ84" i="1" s="1"/>
  <c r="GJ82" i="1" a="1"/>
  <c r="GJ82" i="1" s="1"/>
  <c r="GJ81" i="1" a="1"/>
  <c r="GJ81" i="1" s="1"/>
  <c r="HP83" i="1" a="1"/>
  <c r="HP83" i="1" s="1"/>
  <c r="HP81" i="1" a="1"/>
  <c r="HP81" i="1" s="1"/>
  <c r="HP82" i="1" a="1"/>
  <c r="HP82" i="1" s="1"/>
  <c r="HP84" i="1" a="1"/>
  <c r="HP84" i="1" s="1"/>
  <c r="HM82" i="1" a="1"/>
  <c r="HM82" i="1" s="1"/>
  <c r="HM83" i="1" a="1"/>
  <c r="HM83" i="1" s="1"/>
  <c r="HM84" i="1" a="1"/>
  <c r="HM84" i="1" s="1"/>
  <c r="HM81" i="1" a="1"/>
  <c r="HM81" i="1" s="1"/>
  <c r="MS83" i="1" a="1"/>
  <c r="MS83" i="1" s="1"/>
  <c r="MS82" i="1" a="1"/>
  <c r="MS82" i="1" s="1"/>
  <c r="MS84" i="1" a="1"/>
  <c r="MS84" i="1" s="1"/>
  <c r="MS81" i="1" a="1"/>
  <c r="MS81" i="1" s="1"/>
  <c r="NJ83" i="1" a="1"/>
  <c r="NJ83" i="1" s="1"/>
  <c r="NJ84" i="1" a="1"/>
  <c r="NJ84" i="1" s="1"/>
  <c r="NJ81" i="1" a="1"/>
  <c r="NJ81" i="1" s="1"/>
  <c r="NJ82" i="1" a="1"/>
  <c r="NJ82" i="1" s="1"/>
  <c r="KT81" i="1" a="1"/>
  <c r="KT81" i="1" s="1"/>
  <c r="KT83" i="1" a="1"/>
  <c r="KT83" i="1" s="1"/>
  <c r="KT82" i="1" a="1"/>
  <c r="KT82" i="1" s="1"/>
  <c r="KT84" i="1" a="1"/>
  <c r="KT84" i="1" s="1"/>
  <c r="BT84" i="1" a="1"/>
  <c r="BT84" i="1" s="1"/>
  <c r="BT83" i="1" a="1"/>
  <c r="BT83" i="1" s="1"/>
  <c r="BT81" i="1" a="1"/>
  <c r="BT81" i="1" s="1"/>
  <c r="BT82" i="1" a="1"/>
  <c r="BT82" i="1" s="1"/>
  <c r="KK84" i="1" a="1"/>
  <c r="KK84" i="1" s="1"/>
  <c r="KK82" i="1" a="1"/>
  <c r="KK82" i="1" s="1"/>
  <c r="KK83" i="1" a="1"/>
  <c r="KK83" i="1" s="1"/>
  <c r="KK81" i="1" a="1"/>
  <c r="KK81" i="1" s="1"/>
  <c r="CC83" i="1" a="1"/>
  <c r="CC83" i="1" s="1"/>
  <c r="CC82" i="1" a="1"/>
  <c r="CC82" i="1" s="1"/>
  <c r="CC84" i="1" a="1"/>
  <c r="CC84" i="1" s="1"/>
  <c r="CC81" i="1" a="1"/>
  <c r="CC81" i="1" s="1"/>
  <c r="AE83" i="1" a="1"/>
  <c r="AE83" i="1" s="1"/>
  <c r="AE81" i="1" a="1"/>
  <c r="AE81" i="1" s="1"/>
  <c r="AE84" i="1" a="1"/>
  <c r="AE84" i="1" s="1"/>
  <c r="AE82" i="1" a="1"/>
  <c r="AE82" i="1" s="1"/>
  <c r="LO82" i="1" a="1"/>
  <c r="LO82" i="1" s="1"/>
  <c r="LO81" i="1" a="1"/>
  <c r="LO81" i="1" s="1"/>
  <c r="LO83" i="1" a="1"/>
  <c r="LO83" i="1" s="1"/>
  <c r="LO84" i="1" a="1"/>
  <c r="LO84" i="1" s="1"/>
  <c r="GH81" i="1" a="1"/>
  <c r="GH81" i="1" s="1"/>
  <c r="GH84" i="1" a="1"/>
  <c r="GH84" i="1" s="1"/>
  <c r="GH83" i="1" a="1"/>
  <c r="GH83" i="1" s="1"/>
  <c r="GH82" i="1" a="1"/>
  <c r="GH82" i="1" s="1"/>
  <c r="NU82" i="1" a="1"/>
  <c r="NU82" i="1" s="1"/>
  <c r="NU81" i="1" a="1"/>
  <c r="NU81" i="1" s="1"/>
  <c r="NU84" i="1" a="1"/>
  <c r="NU84" i="1" s="1"/>
  <c r="NU83" i="1" a="1"/>
  <c r="NU83" i="1" s="1"/>
  <c r="IQ83" i="1" a="1"/>
  <c r="IQ83" i="1" s="1"/>
  <c r="IQ84" i="1" a="1"/>
  <c r="IQ84" i="1" s="1"/>
  <c r="IQ81" i="1" a="1"/>
  <c r="IQ81" i="1" s="1"/>
  <c r="IQ82" i="1" a="1"/>
  <c r="IQ82" i="1" s="1"/>
  <c r="MT84" i="1" a="1"/>
  <c r="MT84" i="1" s="1"/>
  <c r="MT81" i="1" a="1"/>
  <c r="MT81" i="1" s="1"/>
  <c r="MT83" i="1" a="1"/>
  <c r="MT83" i="1" s="1"/>
  <c r="MT82" i="1" a="1"/>
  <c r="MT82" i="1" s="1"/>
  <c r="ME81" i="1" a="1"/>
  <c r="ME81" i="1" s="1"/>
  <c r="ME83" i="1" a="1"/>
  <c r="ME83" i="1" s="1"/>
  <c r="ME82" i="1" a="1"/>
  <c r="ME82" i="1" s="1"/>
  <c r="ME84" i="1" a="1"/>
  <c r="ME84" i="1" s="1"/>
  <c r="NA82" i="1" a="1"/>
  <c r="NA82" i="1" s="1"/>
  <c r="NA84" i="1" a="1"/>
  <c r="NA84" i="1" s="1"/>
  <c r="NA83" i="1" a="1"/>
  <c r="NA83" i="1" s="1"/>
  <c r="NA81" i="1" a="1"/>
  <c r="NA81" i="1" s="1"/>
  <c r="GL84" i="1" a="1"/>
  <c r="GL84" i="1" s="1"/>
  <c r="GL83" i="1" a="1"/>
  <c r="GL83" i="1" s="1"/>
  <c r="GL82" i="1" a="1"/>
  <c r="GL82" i="1" s="1"/>
  <c r="GL81" i="1" a="1"/>
  <c r="GL81" i="1" s="1"/>
  <c r="LX84" i="1" a="1"/>
  <c r="LX84" i="1" s="1"/>
  <c r="LX82" i="1" a="1"/>
  <c r="LX82" i="1" s="1"/>
  <c r="LX81" i="1" a="1"/>
  <c r="LX81" i="1" s="1"/>
  <c r="LX83" i="1" a="1"/>
  <c r="LX83" i="1" s="1"/>
  <c r="NK82" i="1" a="1"/>
  <c r="NK82" i="1" s="1"/>
  <c r="NK84" i="1" a="1"/>
  <c r="NK84" i="1" s="1"/>
  <c r="NK83" i="1" a="1"/>
  <c r="NK83" i="1" s="1"/>
  <c r="NK81" i="1" a="1"/>
  <c r="NK81" i="1" s="1"/>
  <c r="IW83" i="1" a="1"/>
  <c r="IW83" i="1" s="1"/>
  <c r="IW82" i="1" a="1"/>
  <c r="IW82" i="1" s="1"/>
  <c r="IW84" i="1" a="1"/>
  <c r="IW84" i="1" s="1"/>
  <c r="IW81" i="1" a="1"/>
  <c r="IW81" i="1" s="1"/>
  <c r="MB81" i="1" a="1"/>
  <c r="MB81" i="1" s="1"/>
  <c r="MB83" i="1" a="1"/>
  <c r="MB83" i="1" s="1"/>
  <c r="MB84" i="1" a="1"/>
  <c r="MB84" i="1" s="1"/>
  <c r="MB82" i="1" a="1"/>
  <c r="MB82" i="1" s="1"/>
  <c r="BM84" i="1" a="1"/>
  <c r="BM84" i="1" s="1"/>
  <c r="BM83" i="1" a="1"/>
  <c r="BM83" i="1" s="1"/>
  <c r="BM82" i="1" a="1"/>
  <c r="BM82" i="1" s="1"/>
  <c r="BM81" i="1" a="1"/>
  <c r="BM81" i="1" s="1"/>
  <c r="NV84" i="1" a="1"/>
  <c r="NV84" i="1" s="1"/>
  <c r="NV83" i="1" a="1"/>
  <c r="NV83" i="1" s="1"/>
  <c r="NV82" i="1" a="1"/>
  <c r="NV82" i="1" s="1"/>
  <c r="NV81" i="1" a="1"/>
  <c r="NV81" i="1" s="1"/>
  <c r="DB82" i="1" a="1"/>
  <c r="DB82" i="1" s="1"/>
  <c r="DB83" i="1" a="1"/>
  <c r="DB83" i="1" s="1"/>
  <c r="DB81" i="1" a="1"/>
  <c r="DB81" i="1" s="1"/>
  <c r="DB84" i="1" a="1"/>
  <c r="DB84" i="1" s="1"/>
  <c r="OD83" i="1" a="1"/>
  <c r="OD83" i="1" s="1"/>
  <c r="OD82" i="1" a="1"/>
  <c r="OD82" i="1" s="1"/>
  <c r="OD84" i="1" a="1"/>
  <c r="OD84" i="1" s="1"/>
  <c r="OD81" i="1" a="1"/>
  <c r="OD81" i="1" s="1"/>
  <c r="NN83" i="1" a="1"/>
  <c r="NN83" i="1" s="1"/>
  <c r="NN84" i="1" a="1"/>
  <c r="NN84" i="1" s="1"/>
  <c r="NN81" i="1" a="1"/>
  <c r="NN81" i="1" s="1"/>
  <c r="NN82" i="1" a="1"/>
  <c r="NN82" i="1" s="1"/>
  <c r="IK83" i="1" a="1"/>
  <c r="IK83" i="1" s="1"/>
  <c r="IK84" i="1" a="1"/>
  <c r="IK84" i="1" s="1"/>
  <c r="IK82" i="1" a="1"/>
  <c r="IK82" i="1" s="1"/>
  <c r="IK81" i="1" a="1"/>
  <c r="IK81" i="1" s="1"/>
  <c r="GM83" i="1" a="1"/>
  <c r="GM83" i="1" s="1"/>
  <c r="GM84" i="1" a="1"/>
  <c r="GM84" i="1" s="1"/>
  <c r="GM81" i="1" a="1"/>
  <c r="GM81" i="1" s="1"/>
  <c r="GM82" i="1" a="1"/>
  <c r="GM82" i="1" s="1"/>
  <c r="KI84" i="1" a="1"/>
  <c r="KI84" i="1" s="1"/>
  <c r="KI83" i="1" a="1"/>
  <c r="KI83" i="1" s="1"/>
  <c r="KI81" i="1" a="1"/>
  <c r="KI81" i="1" s="1"/>
  <c r="KI82" i="1" a="1"/>
  <c r="KI82" i="1" s="1"/>
  <c r="BN83" i="1" a="1"/>
  <c r="BN83" i="1" s="1"/>
  <c r="BN82" i="1" a="1"/>
  <c r="BN82" i="1" s="1"/>
  <c r="BN84" i="1" a="1"/>
  <c r="BN84" i="1" s="1"/>
  <c r="BN81" i="1" a="1"/>
  <c r="BN81" i="1" s="1"/>
  <c r="IV83" i="1" a="1"/>
  <c r="IV83" i="1" s="1"/>
  <c r="IV84" i="1" a="1"/>
  <c r="IV84" i="1" s="1"/>
  <c r="IV82" i="1" a="1"/>
  <c r="IV82" i="1" s="1"/>
  <c r="IV81" i="1" a="1"/>
  <c r="IV81" i="1" s="1"/>
  <c r="KH84" i="1" a="1"/>
  <c r="KH84" i="1" s="1"/>
  <c r="KH82" i="1" a="1"/>
  <c r="KH82" i="1" s="1"/>
  <c r="KH83" i="1" a="1"/>
  <c r="KH83" i="1" s="1"/>
  <c r="KH81" i="1" a="1"/>
  <c r="KH81" i="1" s="1"/>
  <c r="ML82" i="1" a="1"/>
  <c r="ML82" i="1" s="1"/>
  <c r="ML83" i="1" a="1"/>
  <c r="ML83" i="1" s="1"/>
  <c r="ML81" i="1" a="1"/>
  <c r="ML81" i="1" s="1"/>
  <c r="ML84" i="1" a="1"/>
  <c r="ML84" i="1" s="1"/>
  <c r="CA84" i="1" a="1"/>
  <c r="CA84" i="1" s="1"/>
  <c r="CA82" i="1" a="1"/>
  <c r="CA82" i="1" s="1"/>
  <c r="CA83" i="1" a="1"/>
  <c r="CA83" i="1" s="1"/>
  <c r="CA81" i="1" a="1"/>
  <c r="CA81" i="1" s="1"/>
  <c r="GB84" i="1" a="1"/>
  <c r="GB84" i="1" s="1"/>
  <c r="GB82" i="1" a="1"/>
  <c r="GB82" i="1" s="1"/>
  <c r="GB83" i="1" a="1"/>
  <c r="GB83" i="1" s="1"/>
  <c r="GB81" i="1" a="1"/>
  <c r="GB81" i="1" s="1"/>
  <c r="BQ82" i="1" a="1"/>
  <c r="BQ82" i="1" s="1"/>
  <c r="BQ83" i="1" a="1"/>
  <c r="BQ83" i="1" s="1"/>
  <c r="BQ84" i="1" a="1"/>
  <c r="BQ84" i="1" s="1"/>
  <c r="BQ81" i="1" a="1"/>
  <c r="BQ81" i="1" s="1"/>
  <c r="LS84" i="1" a="1"/>
  <c r="LS84" i="1" s="1"/>
  <c r="LS82" i="1" a="1"/>
  <c r="LS82" i="1" s="1"/>
  <c r="LS83" i="1" a="1"/>
  <c r="LS83" i="1" s="1"/>
  <c r="LS81" i="1" a="1"/>
  <c r="LS81" i="1" s="1"/>
  <c r="NW82" i="1" a="1"/>
  <c r="NW82" i="1" s="1"/>
  <c r="NW83" i="1" a="1"/>
  <c r="NW83" i="1" s="1"/>
  <c r="NW81" i="1" a="1"/>
  <c r="NW81" i="1" s="1"/>
  <c r="NW84" i="1" a="1"/>
  <c r="NW84" i="1" s="1"/>
  <c r="KM84" i="1" a="1"/>
  <c r="KM84" i="1" s="1"/>
  <c r="KM83" i="1" a="1"/>
  <c r="KM83" i="1" s="1"/>
  <c r="KM82" i="1" a="1"/>
  <c r="KM82" i="1" s="1"/>
  <c r="KM81" i="1" a="1"/>
  <c r="KM81" i="1" s="1"/>
  <c r="I81" i="1" a="1"/>
  <c r="I81" i="1" s="1"/>
  <c r="I83" i="1" a="1"/>
  <c r="I83" i="1" s="1"/>
  <c r="I84" i="1" a="1"/>
  <c r="I84" i="1" s="1"/>
  <c r="I82" i="1" a="1"/>
  <c r="I82" i="1" s="1"/>
  <c r="MI83" i="1" a="1"/>
  <c r="MI83" i="1" s="1"/>
  <c r="MI82" i="1" a="1"/>
  <c r="MI82" i="1" s="1"/>
  <c r="MI84" i="1" a="1"/>
  <c r="MI84" i="1" s="1"/>
  <c r="MI81" i="1" a="1"/>
  <c r="MI81" i="1" s="1"/>
  <c r="NY81" i="1" a="1"/>
  <c r="NY81" i="1" s="1"/>
  <c r="NY83" i="1" a="1"/>
  <c r="NY83" i="1" s="1"/>
  <c r="NY82" i="1" a="1"/>
  <c r="NY82" i="1" s="1"/>
  <c r="NY84" i="1" a="1"/>
  <c r="NY84" i="1" s="1"/>
  <c r="NF81" i="1" a="1"/>
  <c r="NF81" i="1" s="1"/>
  <c r="NF84" i="1" a="1"/>
  <c r="NF84" i="1" s="1"/>
  <c r="NF83" i="1" a="1"/>
  <c r="NF83" i="1" s="1"/>
  <c r="NF82" i="1" a="1"/>
  <c r="NF82" i="1" s="1"/>
  <c r="FL81" i="1" a="1"/>
  <c r="FL81" i="1" s="1"/>
  <c r="FL83" i="1" a="1"/>
  <c r="FL83" i="1" s="1"/>
  <c r="FL84" i="1" a="1"/>
  <c r="FL84" i="1" s="1"/>
  <c r="FL82" i="1" a="1"/>
  <c r="FL82" i="1" s="1"/>
  <c r="HQ81" i="1" a="1"/>
  <c r="HQ81" i="1" s="1"/>
  <c r="HQ83" i="1" a="1"/>
  <c r="HQ83" i="1" s="1"/>
  <c r="HQ82" i="1" a="1"/>
  <c r="HQ82" i="1" s="1"/>
  <c r="HQ84" i="1" a="1"/>
  <c r="HQ84" i="1" s="1"/>
  <c r="FR81" i="1" a="1"/>
  <c r="FR81" i="1" s="1"/>
  <c r="FR84" i="1" a="1"/>
  <c r="FR84" i="1" s="1"/>
  <c r="FR83" i="1" a="1"/>
  <c r="FR83" i="1" s="1"/>
  <c r="FR82" i="1" a="1"/>
  <c r="FR82" i="1" s="1"/>
  <c r="MK83" i="1" a="1"/>
  <c r="MK83" i="1" s="1"/>
  <c r="MK84" i="1" a="1"/>
  <c r="MK84" i="1" s="1"/>
  <c r="MK82" i="1" a="1"/>
  <c r="MK82" i="1" s="1"/>
  <c r="MK81" i="1" a="1"/>
  <c r="MK81" i="1" s="1"/>
  <c r="KN81" i="1" a="1"/>
  <c r="KN81" i="1" s="1"/>
  <c r="KN83" i="1" a="1"/>
  <c r="KN83" i="1" s="1"/>
  <c r="KN84" i="1" a="1"/>
  <c r="KN84" i="1" s="1"/>
  <c r="KN82" i="1" a="1"/>
  <c r="KN82" i="1" s="1"/>
  <c r="HN82" i="1" a="1"/>
  <c r="HN82" i="1" s="1"/>
  <c r="HN81" i="1" a="1"/>
  <c r="HN81" i="1" s="1"/>
  <c r="HN83" i="1" a="1"/>
  <c r="HN83" i="1" s="1"/>
  <c r="HN84" i="1" a="1"/>
  <c r="HN84" i="1" s="1"/>
  <c r="IH83" i="1" a="1"/>
  <c r="IH83" i="1" s="1"/>
  <c r="IH81" i="1" a="1"/>
  <c r="IH81" i="1" s="1"/>
  <c r="IH82" i="1" a="1"/>
  <c r="IH82" i="1" s="1"/>
  <c r="IH84" i="1" a="1"/>
  <c r="IH84" i="1" s="1"/>
  <c r="BD83" i="1" a="1"/>
  <c r="BD83" i="1" s="1"/>
  <c r="BD84" i="1" a="1"/>
  <c r="BD84" i="1" s="1"/>
  <c r="BD82" i="1" a="1"/>
  <c r="BD82" i="1" s="1"/>
  <c r="BD81" i="1" a="1"/>
  <c r="BD81" i="1" s="1"/>
  <c r="MQ81" i="1" a="1"/>
  <c r="MQ81" i="1" s="1"/>
  <c r="MQ83" i="1" a="1"/>
  <c r="MQ83" i="1" s="1"/>
  <c r="MQ84" i="1" a="1"/>
  <c r="MQ84" i="1" s="1"/>
  <c r="MQ82" i="1" a="1"/>
  <c r="MQ82" i="1" s="1"/>
  <c r="NX81" i="1" a="1"/>
  <c r="NX81" i="1" s="1"/>
  <c r="NX84" i="1" a="1"/>
  <c r="NX84" i="1" s="1"/>
  <c r="NX82" i="1" a="1"/>
  <c r="NX82" i="1" s="1"/>
  <c r="NX83" i="1" a="1"/>
  <c r="NX83" i="1" s="1"/>
  <c r="IU82" i="1" a="1"/>
  <c r="IU82" i="1" s="1"/>
  <c r="IU81" i="1" a="1"/>
  <c r="IU81" i="1" s="1"/>
  <c r="IU83" i="1" a="1"/>
  <c r="IU83" i="1" s="1"/>
  <c r="IU84" i="1" a="1"/>
  <c r="IU84" i="1" s="1"/>
  <c r="KC83" i="1" a="1"/>
  <c r="KC83" i="1" s="1"/>
  <c r="KC84" i="1" a="1"/>
  <c r="KC84" i="1" s="1"/>
  <c r="KC81" i="1" a="1"/>
  <c r="KC81" i="1" s="1"/>
  <c r="KC82" i="1" a="1"/>
  <c r="KC82" i="1" s="1"/>
  <c r="BU82" i="1" a="1"/>
  <c r="BU82" i="1" s="1"/>
  <c r="BU83" i="1" a="1"/>
  <c r="BU83" i="1" s="1"/>
  <c r="BU81" i="1" a="1"/>
  <c r="BU81" i="1" s="1"/>
  <c r="BU84" i="1" a="1"/>
  <c r="BU84" i="1" s="1"/>
  <c r="NZ83" i="1" a="1"/>
  <c r="NZ83" i="1" s="1"/>
  <c r="NZ84" i="1" a="1"/>
  <c r="NZ84" i="1" s="1"/>
  <c r="NZ82" i="1" a="1"/>
  <c r="NZ82" i="1" s="1"/>
  <c r="NZ81" i="1" a="1"/>
  <c r="NZ81" i="1" s="1"/>
  <c r="MR82" i="1" a="1"/>
  <c r="MR82" i="1" s="1"/>
  <c r="MR83" i="1" a="1"/>
  <c r="MR83" i="1" s="1"/>
  <c r="MR81" i="1" a="1"/>
  <c r="MR81" i="1" s="1"/>
  <c r="MR84" i="1" a="1"/>
  <c r="MR84" i="1" s="1"/>
  <c r="KR81" i="1" a="1"/>
  <c r="KR81" i="1" s="1"/>
  <c r="KR83" i="1" a="1"/>
  <c r="KR83" i="1" s="1"/>
  <c r="KR82" i="1" a="1"/>
  <c r="KR82" i="1" s="1"/>
  <c r="KR84" i="1" a="1"/>
  <c r="KR84" i="1" s="1"/>
  <c r="KU81" i="1" a="1"/>
  <c r="KU81" i="1" s="1"/>
  <c r="KU82" i="1" a="1"/>
  <c r="KU82" i="1" s="1"/>
  <c r="KU84" i="1" a="1"/>
  <c r="KU84" i="1" s="1"/>
  <c r="KU83" i="1" a="1"/>
  <c r="KU83" i="1" s="1"/>
  <c r="FS84" i="1" a="1"/>
  <c r="FS84" i="1" s="1"/>
  <c r="FS83" i="1" a="1"/>
  <c r="FS83" i="1" s="1"/>
  <c r="FS82" i="1" a="1"/>
  <c r="FS82" i="1" s="1"/>
  <c r="FS81" i="1" a="1"/>
  <c r="FS81" i="1" s="1"/>
  <c r="LT84" i="1" a="1"/>
  <c r="LT84" i="1" s="1"/>
  <c r="LT83" i="1" a="1"/>
  <c r="LT83" i="1" s="1"/>
  <c r="LT82" i="1" a="1"/>
  <c r="LT82" i="1" s="1"/>
  <c r="LT81" i="1" a="1"/>
  <c r="LT81" i="1" s="1"/>
  <c r="AD81" i="1" a="1"/>
  <c r="AD81" i="1" s="1"/>
  <c r="AD83" i="1" a="1"/>
  <c r="AD83" i="1" s="1"/>
  <c r="AD84" i="1" a="1"/>
  <c r="AD84" i="1" s="1"/>
  <c r="AD82" i="1" a="1"/>
  <c r="AD82" i="1" s="1"/>
  <c r="MC83" i="1" a="1"/>
  <c r="MC83" i="1" s="1"/>
  <c r="MC81" i="1" a="1"/>
  <c r="MC81" i="1" s="1"/>
  <c r="MC84" i="1" a="1"/>
  <c r="MC84" i="1" s="1"/>
  <c r="MC82" i="1" a="1"/>
  <c r="MC82" i="1" s="1"/>
  <c r="LP83" i="1" a="1"/>
  <c r="LP83" i="1" s="1"/>
  <c r="LP84" i="1" a="1"/>
  <c r="LP84" i="1" s="1"/>
  <c r="LP82" i="1" a="1"/>
  <c r="LP82" i="1" s="1"/>
  <c r="LP81" i="1" a="1"/>
  <c r="LP81" i="1" s="1"/>
  <c r="GI84" i="1" a="1"/>
  <c r="GI84" i="1" s="1"/>
  <c r="GI82" i="1" a="1"/>
  <c r="GI82" i="1" s="1"/>
  <c r="GI83" i="1" a="1"/>
  <c r="GI83" i="1" s="1"/>
  <c r="GI81" i="1" a="1"/>
  <c r="GI81" i="1" s="1"/>
  <c r="BX84" i="1" a="1"/>
  <c r="BX84" i="1" s="1"/>
  <c r="BX81" i="1" a="1"/>
  <c r="BX81" i="1" s="1"/>
  <c r="BX82" i="1" a="1"/>
  <c r="BX82" i="1" s="1"/>
  <c r="BX83" i="1" a="1"/>
  <c r="BX83" i="1" s="1"/>
  <c r="IL81" i="1" a="1"/>
  <c r="IL81" i="1" s="1"/>
  <c r="IL84" i="1" a="1"/>
  <c r="IL84" i="1" s="1"/>
  <c r="IL83" i="1" a="1"/>
  <c r="IL83" i="1" s="1"/>
  <c r="IL82" i="1" a="1"/>
  <c r="IL82" i="1" s="1"/>
  <c r="GV84" i="1" a="1"/>
  <c r="GV84" i="1" s="1"/>
  <c r="GV83" i="1" a="1"/>
  <c r="GV83" i="1" s="1"/>
  <c r="GV82" i="1" a="1"/>
  <c r="GV82" i="1" s="1"/>
  <c r="GV81" i="1" a="1"/>
  <c r="GV81" i="1" s="1"/>
  <c r="MF83" i="1" a="1"/>
  <c r="MF83" i="1" s="1"/>
  <c r="MF82" i="1" a="1"/>
  <c r="MF82" i="1" s="1"/>
  <c r="MF84" i="1" a="1"/>
  <c r="MF84" i="1" s="1"/>
  <c r="MF81" i="1" a="1"/>
  <c r="MF81" i="1" s="1"/>
  <c r="HD82" i="1" a="1"/>
  <c r="HD82" i="1" s="1"/>
  <c r="HD84" i="1" a="1"/>
  <c r="HD84" i="1" s="1"/>
  <c r="HD83" i="1" a="1"/>
  <c r="HD83" i="1" s="1"/>
  <c r="HD81" i="1" a="1"/>
  <c r="HD81" i="1" s="1"/>
  <c r="FC93" i="1"/>
  <c r="KJ83" i="1" a="1"/>
  <c r="KJ83" i="1" s="1"/>
  <c r="KJ84" i="1" a="1"/>
  <c r="KJ84" i="1" s="1"/>
  <c r="KJ81" i="1" a="1"/>
  <c r="KJ81" i="1" s="1"/>
  <c r="KJ82" i="1" a="1"/>
  <c r="KJ82" i="1" s="1"/>
  <c r="OB81" i="1" a="1"/>
  <c r="OB81" i="1" s="1"/>
  <c r="OB84" i="1" a="1"/>
  <c r="OB84" i="1" s="1"/>
  <c r="OB82" i="1" a="1"/>
  <c r="OB82" i="1" s="1"/>
  <c r="OB83" i="1" a="1"/>
  <c r="OB83" i="1" s="1"/>
  <c r="AF84" i="1" a="1"/>
  <c r="AF84" i="1" s="1"/>
  <c r="AF83" i="1" a="1"/>
  <c r="AF83" i="1" s="1"/>
  <c r="AF82" i="1" a="1"/>
  <c r="AF82" i="1" s="1"/>
  <c r="AF81" i="1" a="1"/>
  <c r="AF81" i="1" s="1"/>
  <c r="GE84" i="1" a="1"/>
  <c r="GE84" i="1" s="1"/>
  <c r="GE83" i="1" a="1"/>
  <c r="GE83" i="1" s="1"/>
  <c r="GE81" i="1" a="1"/>
  <c r="GE81" i="1" s="1"/>
  <c r="GE82" i="1" a="1"/>
  <c r="GE82" i="1" s="1"/>
  <c r="NB83" i="1" a="1"/>
  <c r="NB83" i="1" s="1"/>
  <c r="NB82" i="1" a="1"/>
  <c r="NB82" i="1" s="1"/>
  <c r="NB84" i="1" a="1"/>
  <c r="NB84" i="1" s="1"/>
  <c r="NB81" i="1" a="1"/>
  <c r="NB81" i="1" s="1"/>
  <c r="JC84" i="1"/>
  <c r="JC83" i="1"/>
  <c r="JC81" i="1"/>
  <c r="JC82" i="1"/>
  <c r="FD93" i="1"/>
  <c r="NC81" i="1" a="1"/>
  <c r="NC81" i="1" s="1"/>
  <c r="NC82" i="1" a="1"/>
  <c r="NC82" i="1" s="1"/>
  <c r="NC84" i="1" a="1"/>
  <c r="NC84" i="1" s="1"/>
  <c r="NC83" i="1" a="1"/>
  <c r="NC83" i="1" s="1"/>
  <c r="IR83" i="1" a="1"/>
  <c r="IR83" i="1" s="1"/>
  <c r="IR84" i="1" a="1"/>
  <c r="IR84" i="1" s="1"/>
  <c r="IR81" i="1" a="1"/>
  <c r="IR81" i="1" s="1"/>
  <c r="IR82" i="1" a="1"/>
  <c r="IR82" i="1" s="1"/>
  <c r="BO84" i="1" a="1"/>
  <c r="BO84" i="1" s="1"/>
  <c r="BO83" i="1" a="1"/>
  <c r="BO83" i="1" s="1"/>
  <c r="BO81" i="1" a="1"/>
  <c r="BO81" i="1" s="1"/>
  <c r="BO82" i="1" a="1"/>
  <c r="BO82" i="1" s="1"/>
  <c r="BR82" i="1" a="1"/>
  <c r="BR82" i="1" s="1"/>
  <c r="BR81" i="1" a="1"/>
  <c r="BR81" i="1" s="1"/>
  <c r="BR83" i="1" a="1"/>
  <c r="BR83" i="1" s="1"/>
  <c r="BR84" i="1" a="1"/>
  <c r="BR84" i="1" s="1"/>
  <c r="FE93" i="1"/>
  <c r="IA83" i="1" a="1"/>
  <c r="IA83" i="1" s="1"/>
  <c r="IA84" i="1" a="1"/>
  <c r="IA84" i="1" s="1"/>
  <c r="IA81" i="1" a="1"/>
  <c r="IA81" i="1" s="1"/>
  <c r="IA82" i="1" a="1"/>
  <c r="IA82" i="1" s="1"/>
  <c r="LY84" i="1" a="1"/>
  <c r="LY84" i="1" s="1"/>
  <c r="LY83" i="1" a="1"/>
  <c r="LY83" i="1" s="1"/>
  <c r="LY81" i="1" a="1"/>
  <c r="LY81" i="1" s="1"/>
  <c r="LY82" i="1" a="1"/>
  <c r="LY82" i="1" s="1"/>
  <c r="GC83" i="1" a="1"/>
  <c r="GC83" i="1" s="1"/>
  <c r="GC81" i="1" a="1"/>
  <c r="GC81" i="1" s="1"/>
  <c r="GC84" i="1" a="1"/>
  <c r="GC84" i="1" s="1"/>
  <c r="GC82" i="1" a="1"/>
  <c r="GC82" i="1" s="1"/>
  <c r="FP82" i="1" a="1"/>
  <c r="FP82" i="1" s="1"/>
  <c r="FP84" i="1" a="1"/>
  <c r="FP84" i="1" s="1"/>
  <c r="FP83" i="1" a="1"/>
  <c r="FP83" i="1" s="1"/>
  <c r="FP81" i="1" a="1"/>
  <c r="FP81" i="1" s="1"/>
  <c r="FF93" i="1"/>
  <c r="IN84" i="1" a="1"/>
  <c r="IN84" i="1" s="1"/>
  <c r="IN81" i="1" a="1"/>
  <c r="IN81" i="1" s="1"/>
  <c r="IN83" i="1" a="1"/>
  <c r="IN83" i="1" s="1"/>
  <c r="IN82" i="1" a="1"/>
  <c r="IN82" i="1" s="1"/>
  <c r="KO83" i="1" a="1"/>
  <c r="KO83" i="1" s="1"/>
  <c r="KO81" i="1" a="1"/>
  <c r="KO81" i="1" s="1"/>
  <c r="KO84" i="1" a="1"/>
  <c r="KO84" i="1" s="1"/>
  <c r="KO82" i="1" a="1"/>
  <c r="KO82" i="1" s="1"/>
  <c r="GW83" i="1" a="1"/>
  <c r="GW83" i="1" s="1"/>
  <c r="GW84" i="1" a="1"/>
  <c r="GW84" i="1" s="1"/>
  <c r="GW81" i="1" a="1"/>
  <c r="GW81" i="1" s="1"/>
  <c r="GW82" i="1" a="1"/>
  <c r="GW82" i="1" s="1"/>
  <c r="GF84" i="1" a="1"/>
  <c r="GF84" i="1" s="1"/>
  <c r="GF82" i="1" a="1"/>
  <c r="GF82" i="1" s="1"/>
  <c r="GF83" i="1" a="1"/>
  <c r="GF83" i="1" s="1"/>
  <c r="GF81" i="1" a="1"/>
  <c r="GF81" i="1" s="1"/>
  <c r="FH93" i="1"/>
  <c r="LU83" i="1" a="1"/>
  <c r="LU83" i="1" s="1"/>
  <c r="LU81" i="1" a="1"/>
  <c r="LU81" i="1" s="1"/>
  <c r="LU84" i="1" a="1"/>
  <c r="LU84" i="1" s="1"/>
  <c r="LU82" i="1" a="1"/>
  <c r="LU82" i="1" s="1"/>
  <c r="BE83" i="1" a="1"/>
  <c r="BE83" i="1" s="1"/>
  <c r="BE84" i="1" a="1"/>
  <c r="BE84" i="1" s="1"/>
  <c r="BE82" i="1" a="1"/>
  <c r="BE82" i="1" s="1"/>
  <c r="BE81" i="1" a="1"/>
  <c r="BE81" i="1" s="1"/>
  <c r="NL81" i="1" a="1"/>
  <c r="NL81" i="1" s="1"/>
  <c r="NL84" i="1" a="1"/>
  <c r="NL84" i="1" s="1"/>
  <c r="NL82" i="1" a="1"/>
  <c r="NL82" i="1" s="1"/>
  <c r="NL83" i="1" a="1"/>
  <c r="NL83" i="1" s="1"/>
  <c r="HR84" i="1" a="1"/>
  <c r="HR84" i="1" s="1"/>
  <c r="HR83" i="1" a="1"/>
  <c r="HR83" i="1" s="1"/>
  <c r="HR82" i="1" a="1"/>
  <c r="HR82" i="1" s="1"/>
  <c r="HR81" i="1" a="1"/>
  <c r="HR81" i="1" s="1"/>
  <c r="MG84" i="1" a="1"/>
  <c r="MG84" i="1" s="1"/>
  <c r="MG83" i="1" a="1"/>
  <c r="MG83" i="1" s="1"/>
  <c r="MG81" i="1" a="1"/>
  <c r="MG81" i="1" s="1"/>
  <c r="MG82" i="1" a="1"/>
  <c r="MG82" i="1" s="1"/>
  <c r="D93" i="1"/>
  <c r="DA81" i="1" a="1"/>
  <c r="DA81" i="1" s="1"/>
  <c r="DA84" i="1" a="1"/>
  <c r="DA84" i="1" s="1"/>
  <c r="DA83" i="1" a="1"/>
  <c r="DA83" i="1" s="1"/>
  <c r="DA82" i="1" a="1"/>
  <c r="DA82" i="1" s="1"/>
  <c r="IS81" i="1" a="1"/>
  <c r="IS81" i="1" s="1"/>
  <c r="IS83" i="1" a="1"/>
  <c r="IS83" i="1" s="1"/>
  <c r="IS82" i="1" a="1"/>
  <c r="IS82" i="1" s="1"/>
  <c r="IS84" i="1" a="1"/>
  <c r="IS84" i="1" s="1"/>
  <c r="OE83" i="1" a="1"/>
  <c r="OE83" i="1" s="1"/>
  <c r="OE81" i="1" a="1"/>
  <c r="OE81" i="1" s="1"/>
  <c r="OE84" i="1" a="1"/>
  <c r="OE84" i="1" s="1"/>
  <c r="OE82" i="1" a="1"/>
  <c r="OE82" i="1" s="1"/>
  <c r="II84" i="1" a="1"/>
  <c r="II84" i="1" s="1"/>
  <c r="II83" i="1" a="1"/>
  <c r="II83" i="1" s="1"/>
  <c r="II81" i="1" a="1"/>
  <c r="II81" i="1" s="1"/>
  <c r="II82" i="1" a="1"/>
  <c r="II82" i="1" s="1"/>
  <c r="V84" i="1" a="1"/>
  <c r="V84" i="1" s="1"/>
  <c r="OG84" i="1" s="1"/>
  <c r="V83" i="1" a="1"/>
  <c r="V83" i="1" s="1"/>
  <c r="OG83" i="1" s="1"/>
  <c r="V82" i="1" a="1"/>
  <c r="V82" i="1" s="1"/>
  <c r="OG82" i="1" s="1"/>
  <c r="V81" i="1" a="1"/>
  <c r="V81" i="1" s="1"/>
  <c r="OG81" i="1" s="1"/>
  <c r="LZ84" i="1" a="1"/>
  <c r="LZ84" i="1" s="1"/>
  <c r="LZ83" i="1" a="1"/>
  <c r="LZ83" i="1" s="1"/>
  <c r="LZ82" i="1" a="1"/>
  <c r="LZ82" i="1" s="1"/>
  <c r="LZ81" i="1" a="1"/>
  <c r="LZ81" i="1" s="1"/>
  <c r="KS83" i="1" a="1"/>
  <c r="KS83" i="1" s="1"/>
  <c r="KS84" i="1" a="1"/>
  <c r="KS84" i="1" s="1"/>
  <c r="KS81" i="1" a="1"/>
  <c r="KS81" i="1" s="1"/>
  <c r="KS82" i="1" a="1"/>
  <c r="KS82" i="1" s="1"/>
  <c r="LQ83" i="1" a="1"/>
  <c r="LQ83" i="1" s="1"/>
  <c r="LQ84" i="1" a="1"/>
  <c r="LQ84" i="1" s="1"/>
  <c r="LQ81" i="1" a="1"/>
  <c r="LQ81" i="1" s="1"/>
  <c r="LQ82" i="1" a="1"/>
  <c r="LQ82" i="1" s="1"/>
  <c r="BC57" i="7"/>
  <c r="AR57" i="7" s="1"/>
  <c r="KF79" i="1" a="1"/>
  <c r="KF79" i="1" s="1"/>
  <c r="FJ79" i="1"/>
  <c r="D79" i="1"/>
  <c r="FE79" i="1"/>
  <c r="FH79" i="1"/>
  <c r="FG79" i="1"/>
  <c r="FD79" i="1"/>
  <c r="FC79" i="1"/>
  <c r="FI79" i="1"/>
  <c r="FF79" i="1"/>
  <c r="MH79" i="1" a="1"/>
  <c r="MH79" i="1" s="1"/>
  <c r="NS45" i="1" a="1"/>
  <c r="NS45" i="1" s="1"/>
  <c r="NS46" i="1" s="1" a="1"/>
  <c r="NS46" i="1" s="1"/>
  <c r="NS49" i="1" a="1"/>
  <c r="NS49" i="1" s="1"/>
  <c r="NS50" i="1" s="1" a="1"/>
  <c r="NS50" i="1" s="1"/>
  <c r="CO79" i="1"/>
  <c r="CL79" i="1"/>
  <c r="CK79" i="1"/>
  <c r="CF79" i="1"/>
  <c r="CR79" i="1"/>
  <c r="CE79" i="1"/>
  <c r="CV79" i="1"/>
  <c r="CU79" i="1"/>
  <c r="S49" i="1" a="1"/>
  <c r="S49" i="1" s="1"/>
  <c r="S50" i="1" s="1" a="1"/>
  <c r="S50" i="1" s="1"/>
  <c r="S47" i="1" a="1"/>
  <c r="S47" i="1" s="1"/>
  <c r="S48" i="1" s="1" a="1"/>
  <c r="S48" i="1" s="1"/>
  <c r="S45" i="1" a="1"/>
  <c r="S45" i="1" s="1"/>
  <c r="S46" i="1" s="1" a="1"/>
  <c r="S46" i="1" s="1"/>
  <c r="MT47" i="1" a="1"/>
  <c r="MT47" i="1" s="1"/>
  <c r="MT48" i="1" s="1" a="1"/>
  <c r="MT48" i="1" s="1"/>
  <c r="MT45" i="1" a="1"/>
  <c r="MT45" i="1" s="1"/>
  <c r="MT46" i="1" s="1" a="1"/>
  <c r="MT46" i="1" s="1"/>
  <c r="MT49" i="1" a="1"/>
  <c r="MT49" i="1" s="1"/>
  <c r="MT50" i="1" s="1" a="1"/>
  <c r="MT50" i="1" s="1"/>
  <c r="MU45" i="1" a="1"/>
  <c r="MU45" i="1" s="1"/>
  <c r="MU46" i="1" s="1" a="1"/>
  <c r="MU46" i="1" s="1"/>
  <c r="MU47" i="1" a="1"/>
  <c r="MU47" i="1" s="1"/>
  <c r="MU48" i="1" s="1" a="1"/>
  <c r="MU48" i="1" s="1"/>
  <c r="MU49" i="1" a="1"/>
  <c r="MU49" i="1" s="1"/>
  <c r="MU50" i="1" s="1" a="1"/>
  <c r="MU50" i="1" s="1"/>
  <c r="MV45" i="1" a="1"/>
  <c r="MV45" i="1" s="1"/>
  <c r="MV46" i="1" s="1" a="1"/>
  <c r="MV46" i="1" s="1"/>
  <c r="MV47" i="1" a="1"/>
  <c r="MV47" i="1" s="1"/>
  <c r="MV48" i="1" s="1" a="1"/>
  <c r="MV48" i="1" s="1"/>
  <c r="MV49" i="1" a="1"/>
  <c r="MV49" i="1" s="1"/>
  <c r="MV50" i="1" s="1" a="1"/>
  <c r="MV50" i="1" s="1"/>
  <c r="OD45" i="1" a="1"/>
  <c r="OD45" i="1" s="1"/>
  <c r="OD46" i="1" s="1" a="1"/>
  <c r="OD46" i="1" s="1"/>
  <c r="OD49" i="1" a="1"/>
  <c r="OD49" i="1" s="1"/>
  <c r="OD50" i="1" s="1" a="1"/>
  <c r="OD50" i="1" s="1"/>
  <c r="OE49" i="1" a="1"/>
  <c r="OE49" i="1" s="1"/>
  <c r="OE50" i="1" s="1" a="1"/>
  <c r="OE50" i="1" s="1"/>
  <c r="OE47" i="1" a="1"/>
  <c r="OE47" i="1" s="1"/>
  <c r="OE48" i="1" s="1" a="1"/>
  <c r="OE48" i="1" s="1"/>
  <c r="OE45" i="1" a="1"/>
  <c r="OE45" i="1" s="1"/>
  <c r="OE46" i="1" s="1" a="1"/>
  <c r="OE46" i="1" s="1"/>
  <c r="AY57" i="7"/>
  <c r="AN57" i="7" s="1"/>
  <c r="HD49" i="1" a="1"/>
  <c r="HD49" i="1" s="1"/>
  <c r="HD50" i="1" s="1" a="1"/>
  <c r="HD50" i="1" s="1"/>
  <c r="HD45" i="1" a="1"/>
  <c r="HD45" i="1" s="1"/>
  <c r="HD46" i="1" s="1" a="1"/>
  <c r="HD46" i="1" s="1"/>
  <c r="HD47" i="1" a="1"/>
  <c r="HD47" i="1" s="1"/>
  <c r="HD48" i="1" s="1" a="1"/>
  <c r="HD48" i="1" s="1"/>
  <c r="DC49" i="1" a="1"/>
  <c r="DC49" i="1" s="1"/>
  <c r="DC50" i="1" s="1" a="1"/>
  <c r="DC50" i="1" s="1"/>
  <c r="DC47" i="1" a="1"/>
  <c r="DC47" i="1" s="1"/>
  <c r="DC48" i="1" s="1" a="1"/>
  <c r="DC48" i="1" s="1"/>
  <c r="DC45" i="1" a="1"/>
  <c r="DC45" i="1" s="1"/>
  <c r="DC46" i="1" s="1" a="1"/>
  <c r="DC46" i="1" s="1"/>
  <c r="DD49" i="1" a="1"/>
  <c r="DD49" i="1" s="1"/>
  <c r="DD50" i="1" s="1" a="1"/>
  <c r="DD50" i="1" s="1"/>
  <c r="DD47" i="1" a="1"/>
  <c r="DD47" i="1" s="1"/>
  <c r="DD48" i="1" s="1" a="1"/>
  <c r="DD48" i="1" s="1"/>
  <c r="DD45" i="1" a="1"/>
  <c r="DD45" i="1" s="1"/>
  <c r="DD46" i="1" s="1" a="1"/>
  <c r="DD46" i="1" s="1"/>
  <c r="BA57" i="7"/>
  <c r="AP57" i="7" s="1"/>
  <c r="BB57" i="7"/>
  <c r="AQ57" i="7" s="1"/>
  <c r="BE57" i="7"/>
  <c r="AT57" i="7" s="1"/>
  <c r="BF57" i="7"/>
  <c r="AU57" i="7" s="1"/>
  <c r="AZ56" i="7"/>
  <c r="AO56" i="7" s="1"/>
  <c r="BB56" i="7"/>
  <c r="AQ56" i="7" s="1"/>
  <c r="D56" i="7" s="1"/>
  <c r="V56" i="7" s="1"/>
  <c r="BE56" i="7"/>
  <c r="AT56" i="7" s="1"/>
  <c r="BA56" i="7"/>
  <c r="AP56" i="7" s="1"/>
  <c r="C56" i="7" s="1"/>
  <c r="U56" i="7" s="1"/>
  <c r="BC56" i="7"/>
  <c r="AR56" i="7" s="1"/>
  <c r="E56" i="7" s="1"/>
  <c r="W56" i="7" s="1"/>
  <c r="AW61" i="7"/>
  <c r="AW62" i="7" s="1"/>
  <c r="BC62" i="7" s="1"/>
  <c r="AR62" i="7" s="1"/>
  <c r="BF56" i="7"/>
  <c r="AU56" i="7" s="1"/>
  <c r="BD56" i="7"/>
  <c r="AS56" i="7" s="1"/>
  <c r="AW58" i="7"/>
  <c r="AX56" i="7"/>
  <c r="AM56" i="7" s="1"/>
  <c r="MG45" i="1" a="1"/>
  <c r="MG45" i="1" s="1"/>
  <c r="MG46" i="1" s="1" a="1"/>
  <c r="MG46" i="1" s="1"/>
  <c r="MG47" i="1" a="1"/>
  <c r="MG47" i="1" s="1"/>
  <c r="MG48" i="1" s="1" a="1"/>
  <c r="MG48" i="1" s="1"/>
  <c r="LR47" i="1" a="1"/>
  <c r="LR47" i="1" s="1"/>
  <c r="LR48" i="1" s="1" a="1"/>
  <c r="LR48" i="1" s="1"/>
  <c r="LR45" i="1" a="1"/>
  <c r="LR45" i="1" s="1"/>
  <c r="LR46" i="1" s="1" a="1"/>
  <c r="LR46" i="1" s="1"/>
  <c r="LR49" i="1" a="1"/>
  <c r="LR49" i="1" s="1"/>
  <c r="LR50" i="1" s="1" a="1"/>
  <c r="LR50" i="1" s="1"/>
  <c r="LS47" i="1" a="1"/>
  <c r="LS47" i="1" s="1"/>
  <c r="LS48" i="1" s="1" a="1"/>
  <c r="LS48" i="1" s="1"/>
  <c r="LS45" i="1" a="1"/>
  <c r="LS45" i="1" s="1"/>
  <c r="LS46" i="1" s="1" a="1"/>
  <c r="LS46" i="1" s="1"/>
  <c r="LS49" i="1" a="1"/>
  <c r="LS49" i="1" s="1"/>
  <c r="LS50" i="1" s="1" a="1"/>
  <c r="LS50" i="1" s="1"/>
  <c r="LT47" i="1" a="1"/>
  <c r="LT47" i="1" s="1"/>
  <c r="LT48" i="1" s="1" a="1"/>
  <c r="LT48" i="1" s="1"/>
  <c r="LT45" i="1" a="1"/>
  <c r="LT45" i="1" s="1"/>
  <c r="LT46" i="1" s="1" a="1"/>
  <c r="LT46" i="1" s="1"/>
  <c r="LT49" i="1" a="1"/>
  <c r="LT49" i="1" s="1"/>
  <c r="LT50" i="1" s="1" a="1"/>
  <c r="LT50" i="1" s="1"/>
  <c r="LO47" i="1" a="1"/>
  <c r="LO47" i="1" s="1"/>
  <c r="LO48" i="1" s="1" a="1"/>
  <c r="LO48" i="1" s="1"/>
  <c r="LO45" i="1" a="1"/>
  <c r="LO45" i="1" s="1"/>
  <c r="LO46" i="1" s="1" a="1"/>
  <c r="LO46" i="1" s="1"/>
  <c r="LO49" i="1" a="1"/>
  <c r="LO49" i="1" s="1"/>
  <c r="LO50" i="1" s="1" a="1"/>
  <c r="LO50" i="1" s="1"/>
  <c r="LP47" i="1" a="1"/>
  <c r="LP47" i="1" s="1"/>
  <c r="LP48" i="1" s="1" a="1"/>
  <c r="LP48" i="1" s="1"/>
  <c r="LP49" i="1" a="1"/>
  <c r="LP49" i="1" s="1"/>
  <c r="LP50" i="1" s="1" a="1"/>
  <c r="LP50" i="1" s="1"/>
  <c r="LP45" i="1" a="1"/>
  <c r="LP45" i="1" s="1"/>
  <c r="LP46" i="1" s="1" a="1"/>
  <c r="LP46" i="1" s="1"/>
  <c r="LQ47" i="1" a="1"/>
  <c r="LQ47" i="1" s="1"/>
  <c r="LQ48" i="1" s="1" a="1"/>
  <c r="LQ48" i="1" s="1"/>
  <c r="LQ45" i="1" a="1"/>
  <c r="LQ45" i="1" s="1"/>
  <c r="LQ46" i="1" s="1" a="1"/>
  <c r="LQ46" i="1" s="1"/>
  <c r="LQ49" i="1" a="1"/>
  <c r="LQ49" i="1" s="1"/>
  <c r="LQ50" i="1" s="1" a="1"/>
  <c r="LQ50" i="1" s="1"/>
  <c r="MH44" i="1" a="1"/>
  <c r="MH44" i="1" s="1"/>
  <c r="MH47" i="1" s="1" a="1"/>
  <c r="MH47" i="1" s="1"/>
  <c r="MH48" i="1" s="1" a="1"/>
  <c r="MH48" i="1" s="1"/>
  <c r="BF56" i="6"/>
  <c r="AU56" i="6" s="1"/>
  <c r="BF54" i="6"/>
  <c r="AU54" i="6" s="1"/>
  <c r="AW61" i="6"/>
  <c r="AW62" i="6" s="1"/>
  <c r="BA62" i="6" s="1"/>
  <c r="AP62" i="6" s="1"/>
  <c r="BA56" i="6"/>
  <c r="AP56" i="6" s="1"/>
  <c r="C56" i="6" s="1"/>
  <c r="U56" i="6" s="1"/>
  <c r="JJ44" i="1" a="1"/>
  <c r="JJ44" i="1" s="1"/>
  <c r="JJ45" i="1" s="1" a="1"/>
  <c r="JJ45" i="1" s="1"/>
  <c r="JJ46" i="1" s="1" a="1"/>
  <c r="JJ46" i="1" s="1"/>
  <c r="JA49" i="1" a="1"/>
  <c r="JA49" i="1" s="1"/>
  <c r="JA50" i="1" s="1" a="1"/>
  <c r="JA50" i="1" s="1"/>
  <c r="JA45" i="1" a="1"/>
  <c r="JA45" i="1" s="1"/>
  <c r="JA46" i="1" s="1" a="1"/>
  <c r="JA46" i="1" s="1"/>
  <c r="JA47" i="1" a="1"/>
  <c r="JA47" i="1" s="1"/>
  <c r="JA48" i="1" s="1" a="1"/>
  <c r="JA48" i="1" s="1"/>
  <c r="KN49" i="1" a="1"/>
  <c r="KN49" i="1" s="1"/>
  <c r="KN50" i="1" s="1" a="1"/>
  <c r="KN50" i="1" s="1"/>
  <c r="KN45" i="1" a="1"/>
  <c r="KN45" i="1" s="1"/>
  <c r="KN46" i="1" s="1" a="1"/>
  <c r="KN46" i="1" s="1"/>
  <c r="KN47" i="1" a="1"/>
  <c r="KN47" i="1" s="1"/>
  <c r="KN48" i="1" s="1" a="1"/>
  <c r="KN48" i="1" s="1"/>
  <c r="JC47" i="1" a="1"/>
  <c r="JC47" i="1" s="1"/>
  <c r="JC48" i="1" s="1" a="1"/>
  <c r="JC48" i="1" s="1"/>
  <c r="JC49" i="1" a="1"/>
  <c r="JC49" i="1" s="1"/>
  <c r="JC50" i="1" s="1" a="1"/>
  <c r="JC50" i="1" s="1"/>
  <c r="JC45" i="1" a="1"/>
  <c r="JC45" i="1" s="1"/>
  <c r="JC46" i="1" s="1" a="1"/>
  <c r="JC46" i="1" s="1"/>
  <c r="KP45" i="1" a="1"/>
  <c r="KP45" i="1" s="1"/>
  <c r="KP46" i="1" s="1" a="1"/>
  <c r="KP46" i="1" s="1"/>
  <c r="KP47" i="1" a="1"/>
  <c r="KP47" i="1" s="1"/>
  <c r="KP48" i="1" s="1" a="1"/>
  <c r="KP48" i="1" s="1"/>
  <c r="KP49" i="1" a="1"/>
  <c r="KP49" i="1" s="1"/>
  <c r="KP50" i="1" s="1" a="1"/>
  <c r="KP50" i="1" s="1"/>
  <c r="EX47" i="1" a="1"/>
  <c r="EX47" i="1" s="1"/>
  <c r="EX48" i="1" s="1" a="1"/>
  <c r="EX48" i="1" s="1"/>
  <c r="EX49" i="1" a="1"/>
  <c r="EX49" i="1" s="1"/>
  <c r="EX50" i="1" s="1" a="1"/>
  <c r="EX50" i="1" s="1"/>
  <c r="EX45" i="1" a="1"/>
  <c r="EX45" i="1" s="1"/>
  <c r="EX46" i="1" s="1" a="1"/>
  <c r="EX46" i="1" s="1"/>
  <c r="LD45" i="1" a="1"/>
  <c r="LD45" i="1" s="1"/>
  <c r="LD46" i="1" s="1" a="1"/>
  <c r="LD46" i="1" s="1"/>
  <c r="LD47" i="1" a="1"/>
  <c r="LD47" i="1" s="1"/>
  <c r="LD48" i="1" s="1" a="1"/>
  <c r="LD48" i="1" s="1"/>
  <c r="LD49" i="1" a="1"/>
  <c r="LD49" i="1" s="1"/>
  <c r="LD50" i="1" s="1" a="1"/>
  <c r="LD50" i="1" s="1"/>
  <c r="MF45" i="1" a="1"/>
  <c r="MF45" i="1" s="1"/>
  <c r="MF46" i="1" s="1" a="1"/>
  <c r="MF46" i="1" s="1"/>
  <c r="MF47" i="1" a="1"/>
  <c r="MF47" i="1" s="1"/>
  <c r="MF48" i="1" s="1" a="1"/>
  <c r="MF48" i="1" s="1"/>
  <c r="MF49" i="1" a="1"/>
  <c r="MF49" i="1" s="1"/>
  <c r="MF50" i="1" s="1" a="1"/>
  <c r="MF50" i="1" s="1"/>
  <c r="OB47" i="1" a="1"/>
  <c r="OB47" i="1" s="1"/>
  <c r="OB48" i="1" s="1" a="1"/>
  <c r="OB48" i="1" s="1"/>
  <c r="OB49" i="1" a="1"/>
  <c r="OB49" i="1" s="1"/>
  <c r="OB50" i="1" s="1" a="1"/>
  <c r="OB50" i="1" s="1"/>
  <c r="OB45" i="1" a="1"/>
  <c r="OB45" i="1" s="1"/>
  <c r="OB46" i="1" s="1" a="1"/>
  <c r="OB46" i="1" s="1"/>
  <c r="NX49" i="1" a="1"/>
  <c r="NX49" i="1" s="1"/>
  <c r="NX50" i="1" s="1" a="1"/>
  <c r="NX50" i="1" s="1"/>
  <c r="NX45" i="1" a="1"/>
  <c r="NX45" i="1" s="1"/>
  <c r="NX46" i="1" s="1" a="1"/>
  <c r="NX46" i="1" s="1"/>
  <c r="NX47" i="1" a="1"/>
  <c r="NX47" i="1" s="1"/>
  <c r="NX48" i="1" s="1" a="1"/>
  <c r="NX48" i="1" s="1"/>
  <c r="KT45" i="1" a="1"/>
  <c r="KT45" i="1" s="1"/>
  <c r="KT46" i="1" s="1" a="1"/>
  <c r="KT46" i="1" s="1"/>
  <c r="KT47" i="1" a="1"/>
  <c r="KT47" i="1" s="1"/>
  <c r="KT48" i="1" s="1" a="1"/>
  <c r="KT48" i="1" s="1"/>
  <c r="KT49" i="1" a="1"/>
  <c r="KT49" i="1" s="1"/>
  <c r="KT50" i="1" s="1" a="1"/>
  <c r="KT50" i="1" s="1"/>
  <c r="KJ49" i="1" a="1"/>
  <c r="KJ49" i="1" s="1"/>
  <c r="KJ50" i="1" s="1" a="1"/>
  <c r="KJ50" i="1" s="1"/>
  <c r="KJ45" i="1" a="1"/>
  <c r="KJ45" i="1" s="1"/>
  <c r="KJ46" i="1" s="1" a="1"/>
  <c r="KJ46" i="1" s="1"/>
  <c r="KJ47" i="1" a="1"/>
  <c r="KJ47" i="1" s="1"/>
  <c r="KJ48" i="1" s="1" a="1"/>
  <c r="KJ48" i="1" s="1"/>
  <c r="GX49" i="1" a="1"/>
  <c r="GX49" i="1" s="1"/>
  <c r="GX50" i="1" s="1" a="1"/>
  <c r="GX50" i="1" s="1"/>
  <c r="GX45" i="1" a="1"/>
  <c r="GX45" i="1" s="1"/>
  <c r="GX46" i="1" s="1" a="1"/>
  <c r="GX46" i="1" s="1"/>
  <c r="GX47" i="1" a="1"/>
  <c r="GX47" i="1" s="1"/>
  <c r="GX48" i="1" s="1" a="1"/>
  <c r="GX48" i="1" s="1"/>
  <c r="BZ49" i="1" a="1"/>
  <c r="BZ49" i="1" s="1"/>
  <c r="BZ50" i="1" s="1" a="1"/>
  <c r="BZ50" i="1" s="1"/>
  <c r="BZ45" i="1" a="1"/>
  <c r="BZ45" i="1" s="1"/>
  <c r="BZ46" i="1" s="1" a="1"/>
  <c r="BZ46" i="1" s="1"/>
  <c r="BZ47" i="1" a="1"/>
  <c r="BZ47" i="1" s="1"/>
  <c r="BZ48" i="1" s="1" a="1"/>
  <c r="BZ48" i="1" s="1"/>
  <c r="NE47" i="1" a="1"/>
  <c r="NE47" i="1" s="1"/>
  <c r="NE48" i="1" s="1" a="1"/>
  <c r="NE48" i="1" s="1"/>
  <c r="NE49" i="1" a="1"/>
  <c r="NE49" i="1" s="1"/>
  <c r="NE50" i="1" s="1" a="1"/>
  <c r="NE50" i="1" s="1"/>
  <c r="NE45" i="1" a="1"/>
  <c r="NE45" i="1" s="1"/>
  <c r="NE46" i="1" s="1" a="1"/>
  <c r="NE46" i="1" s="1"/>
  <c r="KB47" i="1" a="1"/>
  <c r="KB47" i="1" s="1"/>
  <c r="KB48" i="1" s="1" a="1"/>
  <c r="KB48" i="1" s="1"/>
  <c r="KB49" i="1" a="1"/>
  <c r="KB49" i="1" s="1"/>
  <c r="KB50" i="1" s="1" a="1"/>
  <c r="KB50" i="1" s="1"/>
  <c r="KB45" i="1" a="1"/>
  <c r="KB45" i="1" s="1"/>
  <c r="KB46" i="1" s="1" a="1"/>
  <c r="KB46" i="1" s="1"/>
  <c r="DX49" i="1" a="1"/>
  <c r="DX49" i="1" s="1"/>
  <c r="DX50" i="1" s="1" a="1"/>
  <c r="DX50" i="1" s="1"/>
  <c r="DX45" i="1" a="1"/>
  <c r="DX45" i="1" s="1"/>
  <c r="DX46" i="1" s="1" a="1"/>
  <c r="DX46" i="1" s="1"/>
  <c r="DX47" i="1" a="1"/>
  <c r="DX47" i="1" s="1"/>
  <c r="DX48" i="1" s="1" a="1"/>
  <c r="DX48" i="1" s="1"/>
  <c r="KI45" i="1" a="1"/>
  <c r="KI45" i="1" s="1"/>
  <c r="KI46" i="1" s="1" a="1"/>
  <c r="KI46" i="1" s="1"/>
  <c r="KI49" i="1" a="1"/>
  <c r="KI49" i="1" s="1"/>
  <c r="KI50" i="1" s="1" a="1"/>
  <c r="KI50" i="1" s="1"/>
  <c r="KI47" i="1" a="1"/>
  <c r="KI47" i="1" s="1"/>
  <c r="KI48" i="1" s="1" a="1"/>
  <c r="KI48" i="1" s="1"/>
  <c r="JH44" i="1" a="1"/>
  <c r="JH44" i="1" s="1"/>
  <c r="NF49" i="1" a="1"/>
  <c r="NF49" i="1" s="1"/>
  <c r="NF50" i="1" s="1" a="1"/>
  <c r="NF50" i="1" s="1"/>
  <c r="NF45" i="1" a="1"/>
  <c r="NF45" i="1" s="1"/>
  <c r="NF46" i="1" s="1" a="1"/>
  <c r="NF46" i="1" s="1"/>
  <c r="NF47" i="1" a="1"/>
  <c r="NF47" i="1" s="1"/>
  <c r="NF48" i="1" s="1" a="1"/>
  <c r="NF48" i="1" s="1"/>
  <c r="FB49" i="1" a="1"/>
  <c r="FB49" i="1" s="1"/>
  <c r="FB50" i="1" s="1" a="1"/>
  <c r="FB50" i="1" s="1"/>
  <c r="FB45" i="1" a="1"/>
  <c r="FB45" i="1" s="1"/>
  <c r="FB46" i="1" s="1" a="1"/>
  <c r="FB46" i="1" s="1"/>
  <c r="FB47" i="1" a="1"/>
  <c r="FB47" i="1" s="1"/>
  <c r="FB48" i="1" s="1" a="1"/>
  <c r="FB48" i="1" s="1"/>
  <c r="NJ49" i="1" a="1"/>
  <c r="NJ49" i="1" s="1"/>
  <c r="NJ50" i="1" s="1" a="1"/>
  <c r="NJ50" i="1" s="1"/>
  <c r="NJ45" i="1" a="1"/>
  <c r="NJ45" i="1" s="1"/>
  <c r="NJ46" i="1" s="1" a="1"/>
  <c r="NJ46" i="1" s="1"/>
  <c r="NJ47" i="1" a="1"/>
  <c r="NJ47" i="1" s="1"/>
  <c r="NJ48" i="1" s="1" a="1"/>
  <c r="NJ48" i="1" s="1"/>
  <c r="JL45" i="1" a="1"/>
  <c r="JL45" i="1" s="1"/>
  <c r="JL46" i="1" s="1" a="1"/>
  <c r="JL46" i="1" s="1"/>
  <c r="JL47" i="1" a="1"/>
  <c r="JL47" i="1" s="1"/>
  <c r="JL48" i="1" s="1" a="1"/>
  <c r="JL48" i="1" s="1"/>
  <c r="JL49" i="1" a="1"/>
  <c r="JL49" i="1" s="1"/>
  <c r="JL50" i="1" s="1" a="1"/>
  <c r="JL50" i="1" s="1"/>
  <c r="NU47" i="1" a="1"/>
  <c r="NU47" i="1" s="1"/>
  <c r="NU48" i="1" s="1" a="1"/>
  <c r="NU48" i="1" s="1"/>
  <c r="NU49" i="1" a="1"/>
  <c r="NU49" i="1" s="1"/>
  <c r="NU50" i="1" s="1" a="1"/>
  <c r="NU50" i="1" s="1"/>
  <c r="NU45" i="1" a="1"/>
  <c r="NU45" i="1" s="1"/>
  <c r="NU46" i="1" s="1" a="1"/>
  <c r="NU46" i="1" s="1"/>
  <c r="BL49" i="1" a="1"/>
  <c r="BL49" i="1" s="1"/>
  <c r="BL50" i="1" s="1" a="1"/>
  <c r="BL50" i="1" s="1"/>
  <c r="BL47" i="1" a="1"/>
  <c r="BL47" i="1" s="1"/>
  <c r="BL48" i="1" s="1" a="1"/>
  <c r="BL48" i="1" s="1"/>
  <c r="BL45" i="1" a="1"/>
  <c r="BL45" i="1" s="1"/>
  <c r="BL46" i="1" s="1" a="1"/>
  <c r="BL46" i="1" s="1"/>
  <c r="LU49" i="1" a="1"/>
  <c r="LU49" i="1" s="1"/>
  <c r="LU50" i="1" s="1" a="1"/>
  <c r="LU50" i="1" s="1"/>
  <c r="LU45" i="1" a="1"/>
  <c r="LU45" i="1" s="1"/>
  <c r="LU46" i="1" s="1" a="1"/>
  <c r="LU46" i="1" s="1"/>
  <c r="LU47" i="1" a="1"/>
  <c r="LU47" i="1" s="1"/>
  <c r="LU48" i="1" s="1" a="1"/>
  <c r="LU48" i="1" s="1"/>
  <c r="GS47" i="1" a="1"/>
  <c r="GS47" i="1" s="1"/>
  <c r="GS48" i="1" s="1" a="1"/>
  <c r="GS48" i="1" s="1"/>
  <c r="GS49" i="1" a="1"/>
  <c r="GS49" i="1" s="1"/>
  <c r="GS50" i="1" s="1" a="1"/>
  <c r="GS50" i="1" s="1"/>
  <c r="GS45" i="1" a="1"/>
  <c r="GS45" i="1" s="1"/>
  <c r="GS46" i="1" s="1" a="1"/>
  <c r="GS46" i="1" s="1"/>
  <c r="KG45" i="1" a="1"/>
  <c r="KG45" i="1" s="1"/>
  <c r="KG46" i="1" s="1" a="1"/>
  <c r="KG46" i="1" s="1"/>
  <c r="KG47" i="1" a="1"/>
  <c r="KG47" i="1" s="1"/>
  <c r="KG48" i="1" s="1" a="1"/>
  <c r="KG48" i="1" s="1"/>
  <c r="KG49" i="1" a="1"/>
  <c r="KG49" i="1" s="1"/>
  <c r="KG50" i="1" s="1" a="1"/>
  <c r="KG50" i="1" s="1"/>
  <c r="BT49" i="1" a="1"/>
  <c r="BT49" i="1" s="1"/>
  <c r="BT50" i="1" s="1" a="1"/>
  <c r="BT50" i="1" s="1"/>
  <c r="BT45" i="1" a="1"/>
  <c r="BT45" i="1" s="1"/>
  <c r="BT46" i="1" s="1" a="1"/>
  <c r="BT46" i="1" s="1"/>
  <c r="BT47" i="1" a="1"/>
  <c r="BT47" i="1" s="1"/>
  <c r="BT48" i="1" s="1" a="1"/>
  <c r="BT48" i="1" s="1"/>
  <c r="JR47" i="1" a="1"/>
  <c r="JR47" i="1" s="1"/>
  <c r="JR48" i="1" s="1" a="1"/>
  <c r="JR48" i="1" s="1"/>
  <c r="JR49" i="1" a="1"/>
  <c r="JR49" i="1" s="1"/>
  <c r="JR50" i="1" s="1" a="1"/>
  <c r="JR50" i="1" s="1"/>
  <c r="JR45" i="1" a="1"/>
  <c r="JR45" i="1" s="1"/>
  <c r="JR46" i="1" s="1" a="1"/>
  <c r="JR46" i="1" s="1"/>
  <c r="GU47" i="1" a="1"/>
  <c r="GU47" i="1" s="1"/>
  <c r="GU48" i="1" s="1" a="1"/>
  <c r="GU48" i="1" s="1"/>
  <c r="GU45" i="1" a="1"/>
  <c r="GU45" i="1" s="1"/>
  <c r="GU46" i="1" s="1" a="1"/>
  <c r="GU46" i="1" s="1"/>
  <c r="GU49" i="1" a="1"/>
  <c r="GU49" i="1" s="1"/>
  <c r="GU50" i="1" s="1" a="1"/>
  <c r="GU50" i="1" s="1"/>
  <c r="FO49" i="1" a="1"/>
  <c r="FO49" i="1" s="1"/>
  <c r="FO50" i="1" s="1" a="1"/>
  <c r="FO50" i="1" s="1"/>
  <c r="FO45" i="1" a="1"/>
  <c r="FO45" i="1" s="1"/>
  <c r="FO46" i="1" s="1" a="1"/>
  <c r="FO46" i="1" s="1"/>
  <c r="FO47" i="1" a="1"/>
  <c r="FO47" i="1" s="1"/>
  <c r="FO48" i="1" s="1" a="1"/>
  <c r="FO48" i="1" s="1"/>
  <c r="BU45" i="1" a="1"/>
  <c r="BU45" i="1" s="1"/>
  <c r="BU46" i="1" s="1" a="1"/>
  <c r="BU46" i="1" s="1"/>
  <c r="BU47" i="1" a="1"/>
  <c r="BU47" i="1" s="1"/>
  <c r="BU48" i="1" s="1" a="1"/>
  <c r="BU48" i="1" s="1"/>
  <c r="BU49" i="1" a="1"/>
  <c r="BU49" i="1" s="1"/>
  <c r="BU50" i="1" s="1" a="1"/>
  <c r="BU50" i="1" s="1"/>
  <c r="BM49" i="1" a="1"/>
  <c r="BM49" i="1" s="1"/>
  <c r="BM50" i="1" s="1" a="1"/>
  <c r="BM50" i="1" s="1"/>
  <c r="BM45" i="1" a="1"/>
  <c r="BM45" i="1" s="1"/>
  <c r="BM46" i="1" s="1" a="1"/>
  <c r="BM46" i="1" s="1"/>
  <c r="BM47" i="1" a="1"/>
  <c r="BM47" i="1" s="1"/>
  <c r="BM48" i="1" s="1" a="1"/>
  <c r="BM48" i="1" s="1"/>
  <c r="JY47" i="1" a="1"/>
  <c r="JY47" i="1" s="1"/>
  <c r="JY48" i="1" s="1" a="1"/>
  <c r="JY48" i="1" s="1"/>
  <c r="JY49" i="1" a="1"/>
  <c r="JY49" i="1" s="1"/>
  <c r="JY50" i="1" s="1" a="1"/>
  <c r="JY50" i="1" s="1"/>
  <c r="JY45" i="1" a="1"/>
  <c r="JY45" i="1" s="1"/>
  <c r="JY46" i="1" s="1" a="1"/>
  <c r="JY46" i="1" s="1"/>
  <c r="JK44" i="1" a="1"/>
  <c r="JK44" i="1" s="1"/>
  <c r="BV47" i="1" a="1"/>
  <c r="BV47" i="1" s="1"/>
  <c r="BV48" i="1" s="1" a="1"/>
  <c r="BV48" i="1" s="1"/>
  <c r="BV45" i="1" a="1"/>
  <c r="BV45" i="1" s="1"/>
  <c r="BV46" i="1" s="1" a="1"/>
  <c r="BV46" i="1" s="1"/>
  <c r="BV49" i="1" a="1"/>
  <c r="BV49" i="1" s="1"/>
  <c r="BV50" i="1" s="1" a="1"/>
  <c r="BV50" i="1" s="1"/>
  <c r="EZ47" i="1" a="1"/>
  <c r="EZ47" i="1" s="1"/>
  <c r="EZ48" i="1" s="1" a="1"/>
  <c r="EZ48" i="1" s="1"/>
  <c r="EZ49" i="1" a="1"/>
  <c r="EZ49" i="1" s="1"/>
  <c r="EZ50" i="1" s="1" a="1"/>
  <c r="EZ50" i="1" s="1"/>
  <c r="EZ45" i="1" a="1"/>
  <c r="EZ45" i="1" s="1"/>
  <c r="EZ46" i="1" s="1" a="1"/>
  <c r="EZ46" i="1" s="1"/>
  <c r="GG49" i="1" a="1"/>
  <c r="GG49" i="1" s="1"/>
  <c r="GG50" i="1" s="1" a="1"/>
  <c r="GG50" i="1" s="1"/>
  <c r="GG45" i="1" a="1"/>
  <c r="GG45" i="1" s="1"/>
  <c r="GG46" i="1" s="1" a="1"/>
  <c r="GG46" i="1" s="1"/>
  <c r="GG47" i="1" a="1"/>
  <c r="GG47" i="1" s="1"/>
  <c r="GG48" i="1" s="1" a="1"/>
  <c r="GG48" i="1" s="1"/>
  <c r="MM49" i="1" a="1"/>
  <c r="MM49" i="1" s="1"/>
  <c r="MM50" i="1" s="1" a="1"/>
  <c r="MM50" i="1" s="1"/>
  <c r="MM45" i="1" a="1"/>
  <c r="MM45" i="1" s="1"/>
  <c r="MM46" i="1" s="1" a="1"/>
  <c r="MM46" i="1" s="1"/>
  <c r="MM47" i="1" a="1"/>
  <c r="MM47" i="1" s="1"/>
  <c r="MM48" i="1" s="1" a="1"/>
  <c r="MM48" i="1" s="1"/>
  <c r="KV49" i="1" a="1"/>
  <c r="KV49" i="1" s="1"/>
  <c r="KV50" i="1" s="1" a="1"/>
  <c r="KV50" i="1" s="1"/>
  <c r="KV45" i="1" a="1"/>
  <c r="KV45" i="1" s="1"/>
  <c r="KV46" i="1" s="1" a="1"/>
  <c r="KV46" i="1" s="1"/>
  <c r="KV47" i="1" a="1"/>
  <c r="KV47" i="1" s="1"/>
  <c r="KV48" i="1" s="1" a="1"/>
  <c r="KV48" i="1" s="1"/>
  <c r="FA47" i="1" a="1"/>
  <c r="FA47" i="1" s="1"/>
  <c r="FA48" i="1" s="1" a="1"/>
  <c r="FA48" i="1" s="1"/>
  <c r="FA49" i="1" a="1"/>
  <c r="FA49" i="1" s="1"/>
  <c r="FA50" i="1" s="1" a="1"/>
  <c r="FA50" i="1" s="1"/>
  <c r="FA45" i="1" a="1"/>
  <c r="FA45" i="1" s="1"/>
  <c r="FA46" i="1" s="1" a="1"/>
  <c r="FA46" i="1" s="1"/>
  <c r="GF45" i="1" a="1"/>
  <c r="GF45" i="1" s="1"/>
  <c r="GF46" i="1" s="1" a="1"/>
  <c r="GF46" i="1" s="1"/>
  <c r="GF47" i="1" a="1"/>
  <c r="GF47" i="1" s="1"/>
  <c r="GF48" i="1" s="1" a="1"/>
  <c r="GF48" i="1" s="1"/>
  <c r="GF49" i="1" a="1"/>
  <c r="GF49" i="1" s="1"/>
  <c r="GF50" i="1" s="1" a="1"/>
  <c r="GF50" i="1" s="1"/>
  <c r="KA49" i="1" a="1"/>
  <c r="KA49" i="1" s="1"/>
  <c r="KA50" i="1" s="1" a="1"/>
  <c r="KA50" i="1" s="1"/>
  <c r="KA47" i="1" a="1"/>
  <c r="KA47" i="1" s="1"/>
  <c r="KA48" i="1" s="1" a="1"/>
  <c r="KA48" i="1" s="1"/>
  <c r="KA45" i="1" a="1"/>
  <c r="KA45" i="1" s="1"/>
  <c r="KA46" i="1" s="1" a="1"/>
  <c r="KA46" i="1" s="1"/>
  <c r="JW47" i="1" a="1"/>
  <c r="JW47" i="1" s="1"/>
  <c r="JW48" i="1" s="1" a="1"/>
  <c r="JW48" i="1" s="1"/>
  <c r="JW45" i="1" a="1"/>
  <c r="JW45" i="1" s="1"/>
  <c r="JW46" i="1" s="1" a="1"/>
  <c r="JW46" i="1" s="1"/>
  <c r="JW49" i="1" a="1"/>
  <c r="JW49" i="1" s="1"/>
  <c r="JW50" i="1" s="1" a="1"/>
  <c r="JW50" i="1" s="1"/>
  <c r="BX49" i="1" a="1"/>
  <c r="BX49" i="1" s="1"/>
  <c r="BX50" i="1" s="1" a="1"/>
  <c r="BX50" i="1" s="1"/>
  <c r="BX47" i="1" a="1"/>
  <c r="BX47" i="1" s="1"/>
  <c r="BX48" i="1" s="1" a="1"/>
  <c r="BX48" i="1" s="1"/>
  <c r="BX45" i="1" a="1"/>
  <c r="BX45" i="1" s="1"/>
  <c r="BX46" i="1" s="1" a="1"/>
  <c r="BX46" i="1" s="1"/>
  <c r="EV47" i="1" a="1"/>
  <c r="EV47" i="1" s="1"/>
  <c r="EV48" i="1" s="1" a="1"/>
  <c r="EV48" i="1" s="1"/>
  <c r="EV49" i="1" a="1"/>
  <c r="EV49" i="1" s="1"/>
  <c r="EV50" i="1" s="1" a="1"/>
  <c r="EV50" i="1" s="1"/>
  <c r="EV45" i="1" a="1"/>
  <c r="EV45" i="1" s="1"/>
  <c r="EV46" i="1" s="1" a="1"/>
  <c r="EV46" i="1" s="1"/>
  <c r="HP49" i="1" a="1"/>
  <c r="HP49" i="1" s="1"/>
  <c r="HP50" i="1" s="1" a="1"/>
  <c r="HP50" i="1" s="1"/>
  <c r="HP45" i="1" a="1"/>
  <c r="HP45" i="1" s="1"/>
  <c r="HP46" i="1" s="1" a="1"/>
  <c r="HP46" i="1" s="1"/>
  <c r="HP47" i="1" a="1"/>
  <c r="HP47" i="1" s="1"/>
  <c r="HP48" i="1" s="1" a="1"/>
  <c r="HP48" i="1" s="1"/>
  <c r="FR49" i="1" a="1"/>
  <c r="FR49" i="1" s="1"/>
  <c r="FR50" i="1" s="1" a="1"/>
  <c r="FR50" i="1" s="1"/>
  <c r="FR45" i="1" a="1"/>
  <c r="FR45" i="1" s="1"/>
  <c r="FR46" i="1" s="1" a="1"/>
  <c r="FR46" i="1" s="1"/>
  <c r="FR47" i="1" a="1"/>
  <c r="FR47" i="1" s="1"/>
  <c r="FR48" i="1" s="1" a="1"/>
  <c r="FR48" i="1" s="1"/>
  <c r="GM49" i="1" a="1"/>
  <c r="GM49" i="1" s="1"/>
  <c r="GM50" i="1" s="1" a="1"/>
  <c r="GM50" i="1" s="1"/>
  <c r="GM45" i="1" a="1"/>
  <c r="GM45" i="1" s="1"/>
  <c r="GM46" i="1" s="1" a="1"/>
  <c r="GM46" i="1" s="1"/>
  <c r="GM47" i="1" a="1"/>
  <c r="GM47" i="1" s="1"/>
  <c r="GM48" i="1" s="1" a="1"/>
  <c r="GM48" i="1" s="1"/>
  <c r="MI49" i="1" a="1"/>
  <c r="MI49" i="1" s="1"/>
  <c r="MI50" i="1" s="1" a="1"/>
  <c r="MI50" i="1" s="1"/>
  <c r="MI45" i="1" a="1"/>
  <c r="MI45" i="1" s="1"/>
  <c r="MI46" i="1" s="1" a="1"/>
  <c r="MI46" i="1" s="1"/>
  <c r="MI47" i="1" a="1"/>
  <c r="MI47" i="1" s="1"/>
  <c r="MI48" i="1" s="1" a="1"/>
  <c r="MI48" i="1" s="1"/>
  <c r="MD49" i="1" a="1"/>
  <c r="MD49" i="1" s="1"/>
  <c r="MD50" i="1" s="1" a="1"/>
  <c r="MD50" i="1" s="1"/>
  <c r="MD45" i="1" a="1"/>
  <c r="MD45" i="1" s="1"/>
  <c r="MD46" i="1" s="1" a="1"/>
  <c r="MD46" i="1" s="1"/>
  <c r="MD47" i="1" a="1"/>
  <c r="MD47" i="1" s="1"/>
  <c r="MD48" i="1" s="1" a="1"/>
  <c r="MD48" i="1" s="1"/>
  <c r="CA45" i="1" a="1"/>
  <c r="CA45" i="1" s="1"/>
  <c r="CA46" i="1" s="1" a="1"/>
  <c r="CA46" i="1" s="1"/>
  <c r="CA49" i="1" a="1"/>
  <c r="CA49" i="1" s="1"/>
  <c r="CA50" i="1" s="1" a="1"/>
  <c r="CA50" i="1" s="1"/>
  <c r="CA47" i="1" a="1"/>
  <c r="CA47" i="1" s="1"/>
  <c r="CA48" i="1" s="1" a="1"/>
  <c r="CA48" i="1" s="1"/>
  <c r="HR49" i="1" a="1"/>
  <c r="HR49" i="1" s="1"/>
  <c r="HR50" i="1" s="1" a="1"/>
  <c r="HR50" i="1" s="1"/>
  <c r="HR45" i="1" a="1"/>
  <c r="HR45" i="1" s="1"/>
  <c r="HR46" i="1" s="1" a="1"/>
  <c r="HR46" i="1" s="1"/>
  <c r="HR47" i="1" a="1"/>
  <c r="HR47" i="1" s="1"/>
  <c r="HR48" i="1" s="1" a="1"/>
  <c r="HR48" i="1" s="1"/>
  <c r="NP47" i="1" a="1"/>
  <c r="NP47" i="1" s="1"/>
  <c r="NP48" i="1" s="1" a="1"/>
  <c r="NP48" i="1" s="1"/>
  <c r="NP49" i="1" a="1"/>
  <c r="NP49" i="1" s="1"/>
  <c r="NP50" i="1" s="1" a="1"/>
  <c r="NP50" i="1" s="1"/>
  <c r="NP45" i="1" a="1"/>
  <c r="NP45" i="1" s="1"/>
  <c r="NP46" i="1" s="1" a="1"/>
  <c r="NP46" i="1" s="1"/>
  <c r="JO49" i="1" a="1"/>
  <c r="JO49" i="1" s="1"/>
  <c r="JO50" i="1" s="1" a="1"/>
  <c r="JO50" i="1" s="1"/>
  <c r="JO45" i="1" a="1"/>
  <c r="JO45" i="1" s="1"/>
  <c r="JO46" i="1" s="1" a="1"/>
  <c r="JO46" i="1" s="1"/>
  <c r="JO47" i="1" a="1"/>
  <c r="JO47" i="1" s="1"/>
  <c r="JO48" i="1" s="1" a="1"/>
  <c r="JO48" i="1" s="1"/>
  <c r="JF44" i="1" a="1"/>
  <c r="JF44" i="1" s="1"/>
  <c r="FP49" i="1" a="1"/>
  <c r="FP49" i="1" s="1"/>
  <c r="FP50" i="1" s="1" a="1"/>
  <c r="FP50" i="1" s="1"/>
  <c r="FP45" i="1" a="1"/>
  <c r="FP45" i="1" s="1"/>
  <c r="FP46" i="1" s="1" a="1"/>
  <c r="FP46" i="1" s="1"/>
  <c r="FP47" i="1" a="1"/>
  <c r="FP47" i="1" s="1"/>
  <c r="FP48" i="1" s="1" a="1"/>
  <c r="FP48" i="1" s="1"/>
  <c r="BY49" i="1" a="1"/>
  <c r="BY49" i="1" s="1"/>
  <c r="BY50" i="1" s="1" a="1"/>
  <c r="BY50" i="1" s="1"/>
  <c r="BY45" i="1" a="1"/>
  <c r="BY45" i="1" s="1"/>
  <c r="BY46" i="1" s="1" a="1"/>
  <c r="BY46" i="1" s="1"/>
  <c r="BY47" i="1" a="1"/>
  <c r="BY47" i="1" s="1"/>
  <c r="BY48" i="1" s="1" a="1"/>
  <c r="BY48" i="1" s="1"/>
  <c r="FS49" i="1" a="1"/>
  <c r="FS49" i="1" s="1"/>
  <c r="FS50" i="1" s="1" a="1"/>
  <c r="FS50" i="1" s="1"/>
  <c r="FS45" i="1" a="1"/>
  <c r="FS45" i="1" s="1"/>
  <c r="FS46" i="1" s="1" a="1"/>
  <c r="FS46" i="1" s="1"/>
  <c r="FS47" i="1" a="1"/>
  <c r="FS47" i="1" s="1"/>
  <c r="FS48" i="1" s="1" a="1"/>
  <c r="FS48" i="1" s="1"/>
  <c r="FQ45" i="1" a="1"/>
  <c r="FQ45" i="1" s="1"/>
  <c r="FQ46" i="1" s="1" a="1"/>
  <c r="FQ46" i="1" s="1"/>
  <c r="FQ49" i="1" a="1"/>
  <c r="FQ49" i="1" s="1"/>
  <c r="FQ50" i="1" s="1" a="1"/>
  <c r="FQ50" i="1" s="1"/>
  <c r="FQ47" i="1" a="1"/>
  <c r="FQ47" i="1" s="1"/>
  <c r="FQ48" i="1" s="1" a="1"/>
  <c r="FQ48" i="1" s="1"/>
  <c r="LC49" i="1" a="1"/>
  <c r="LC49" i="1" s="1"/>
  <c r="LC50" i="1" s="1" a="1"/>
  <c r="LC50" i="1" s="1"/>
  <c r="LC45" i="1" a="1"/>
  <c r="LC45" i="1" s="1"/>
  <c r="LC46" i="1" s="1" a="1"/>
  <c r="LC46" i="1" s="1"/>
  <c r="LC47" i="1" a="1"/>
  <c r="LC47" i="1" s="1"/>
  <c r="LC48" i="1" s="1" a="1"/>
  <c r="LC48" i="1" s="1"/>
  <c r="KW49" i="1" a="1"/>
  <c r="KW49" i="1" s="1"/>
  <c r="KW50" i="1" s="1" a="1"/>
  <c r="KW50" i="1" s="1"/>
  <c r="KW45" i="1" a="1"/>
  <c r="KW45" i="1" s="1"/>
  <c r="KW46" i="1" s="1" a="1"/>
  <c r="KW46" i="1" s="1"/>
  <c r="KW47" i="1" a="1"/>
  <c r="KW47" i="1" s="1"/>
  <c r="KW48" i="1" s="1" a="1"/>
  <c r="KW48" i="1" s="1"/>
  <c r="GI49" i="1" a="1"/>
  <c r="GI49" i="1" s="1"/>
  <c r="GI50" i="1" s="1" a="1"/>
  <c r="GI50" i="1" s="1"/>
  <c r="GI45" i="1" a="1"/>
  <c r="GI45" i="1" s="1"/>
  <c r="GI46" i="1" s="1" a="1"/>
  <c r="GI46" i="1" s="1"/>
  <c r="GI47" i="1" a="1"/>
  <c r="GI47" i="1" s="1"/>
  <c r="GI48" i="1" s="1" a="1"/>
  <c r="GI48" i="1" s="1"/>
  <c r="KF44" i="1" a="1"/>
  <c r="KF44" i="1" s="1"/>
  <c r="JQ49" i="1" a="1"/>
  <c r="JQ49" i="1" s="1"/>
  <c r="JQ50" i="1" s="1" a="1"/>
  <c r="JQ50" i="1" s="1"/>
  <c r="JQ45" i="1" a="1"/>
  <c r="JQ45" i="1" s="1"/>
  <c r="JQ46" i="1" s="1" a="1"/>
  <c r="JQ46" i="1" s="1"/>
  <c r="JQ47" i="1" a="1"/>
  <c r="JQ47" i="1" s="1"/>
  <c r="JQ48" i="1" s="1" a="1"/>
  <c r="JQ48" i="1" s="1"/>
  <c r="GD49" i="1" a="1"/>
  <c r="GD49" i="1" s="1"/>
  <c r="GD50" i="1" s="1" a="1"/>
  <c r="GD50" i="1" s="1"/>
  <c r="GD45" i="1" a="1"/>
  <c r="GD45" i="1" s="1"/>
  <c r="GD46" i="1" s="1" a="1"/>
  <c r="GD46" i="1" s="1"/>
  <c r="GD47" i="1" a="1"/>
  <c r="GD47" i="1" s="1"/>
  <c r="GD48" i="1" s="1" a="1"/>
  <c r="GD48" i="1" s="1"/>
  <c r="HU45" i="1" a="1"/>
  <c r="HU45" i="1" s="1"/>
  <c r="HU46" i="1" s="1" a="1"/>
  <c r="HU46" i="1" s="1"/>
  <c r="HU47" i="1" a="1"/>
  <c r="HU47" i="1" s="1"/>
  <c r="HU48" i="1" s="1" a="1"/>
  <c r="HU48" i="1" s="1"/>
  <c r="HU49" i="1" a="1"/>
  <c r="HU49" i="1" s="1"/>
  <c r="HU50" i="1" s="1" a="1"/>
  <c r="HU50" i="1" s="1"/>
  <c r="EB49" i="1" a="1"/>
  <c r="EB49" i="1" s="1"/>
  <c r="EB50" i="1" s="1" a="1"/>
  <c r="EB50" i="1" s="1"/>
  <c r="EB45" i="1" a="1"/>
  <c r="EB45" i="1" s="1"/>
  <c r="EB46" i="1" s="1" a="1"/>
  <c r="EB46" i="1" s="1"/>
  <c r="EB47" i="1" a="1"/>
  <c r="EB47" i="1" s="1"/>
  <c r="EB48" i="1" s="1" a="1"/>
  <c r="EB48" i="1" s="1"/>
  <c r="LB47" i="1" a="1"/>
  <c r="LB47" i="1" s="1"/>
  <c r="LB48" i="1" s="1" a="1"/>
  <c r="LB48" i="1" s="1"/>
  <c r="LB49" i="1" a="1"/>
  <c r="LB49" i="1" s="1"/>
  <c r="LB50" i="1" s="1" a="1"/>
  <c r="LB50" i="1" s="1"/>
  <c r="LB45" i="1" a="1"/>
  <c r="LB45" i="1" s="1"/>
  <c r="LB46" i="1" s="1" a="1"/>
  <c r="LB46" i="1" s="1"/>
  <c r="KM45" i="1" a="1"/>
  <c r="KM45" i="1" s="1"/>
  <c r="KM46" i="1" s="1" a="1"/>
  <c r="KM46" i="1" s="1"/>
  <c r="KM47" i="1" a="1"/>
  <c r="KM47" i="1" s="1"/>
  <c r="KM48" i="1" s="1" a="1"/>
  <c r="KM48" i="1" s="1"/>
  <c r="KM49" i="1" a="1"/>
  <c r="KM49" i="1" s="1"/>
  <c r="KM50" i="1" s="1" a="1"/>
  <c r="KM50" i="1" s="1"/>
  <c r="JZ47" i="1" a="1"/>
  <c r="JZ47" i="1" s="1"/>
  <c r="JZ48" i="1" s="1" a="1"/>
  <c r="JZ48" i="1" s="1"/>
  <c r="JZ49" i="1" a="1"/>
  <c r="JZ49" i="1" s="1"/>
  <c r="JZ50" i="1" s="1" a="1"/>
  <c r="JZ50" i="1" s="1"/>
  <c r="JZ45" i="1" a="1"/>
  <c r="JZ45" i="1" s="1"/>
  <c r="JZ46" i="1" s="1" a="1"/>
  <c r="JZ46" i="1" s="1"/>
  <c r="MK47" i="1" a="1"/>
  <c r="MK47" i="1" s="1"/>
  <c r="MK48" i="1" s="1" a="1"/>
  <c r="MK48" i="1" s="1"/>
  <c r="MK49" i="1" a="1"/>
  <c r="MK49" i="1" s="1"/>
  <c r="MK50" i="1" s="1" a="1"/>
  <c r="MK50" i="1" s="1"/>
  <c r="MK45" i="1" a="1"/>
  <c r="MK45" i="1" s="1"/>
  <c r="MK46" i="1" s="1" a="1"/>
  <c r="MK46" i="1" s="1"/>
  <c r="GP45" i="1" a="1"/>
  <c r="GP45" i="1" s="1"/>
  <c r="GP46" i="1" s="1" a="1"/>
  <c r="GP46" i="1" s="1"/>
  <c r="GP47" i="1" a="1"/>
  <c r="GP47" i="1" s="1"/>
  <c r="GP48" i="1" s="1" a="1"/>
  <c r="GP48" i="1" s="1"/>
  <c r="GP49" i="1" a="1"/>
  <c r="GP49" i="1" s="1"/>
  <c r="GP50" i="1" s="1" a="1"/>
  <c r="GP50" i="1" s="1"/>
  <c r="NK49" i="1" a="1"/>
  <c r="NK49" i="1" s="1"/>
  <c r="NK50" i="1" s="1" a="1"/>
  <c r="NK50" i="1" s="1"/>
  <c r="NK45" i="1" a="1"/>
  <c r="NK45" i="1" s="1"/>
  <c r="NK46" i="1" s="1" a="1"/>
  <c r="NK46" i="1" s="1"/>
  <c r="NK47" i="1" a="1"/>
  <c r="NK47" i="1" s="1"/>
  <c r="NK48" i="1" s="1" a="1"/>
  <c r="NK48" i="1" s="1"/>
  <c r="KC47" i="1" a="1"/>
  <c r="KC47" i="1" s="1"/>
  <c r="KC48" i="1" s="1" a="1"/>
  <c r="KC48" i="1" s="1"/>
  <c r="KC49" i="1" a="1"/>
  <c r="KC49" i="1" s="1"/>
  <c r="KC50" i="1" s="1" a="1"/>
  <c r="KC50" i="1" s="1"/>
  <c r="KC45" i="1" a="1"/>
  <c r="KC45" i="1" s="1"/>
  <c r="KC46" i="1" s="1" a="1"/>
  <c r="KC46" i="1" s="1"/>
  <c r="IA45" i="1" a="1"/>
  <c r="IA45" i="1" s="1"/>
  <c r="IA46" i="1" s="1" a="1"/>
  <c r="IA46" i="1" s="1"/>
  <c r="IA47" i="1" a="1"/>
  <c r="IA47" i="1" s="1"/>
  <c r="IA48" i="1" s="1" a="1"/>
  <c r="IA48" i="1" s="1"/>
  <c r="IA49" i="1" a="1"/>
  <c r="IA49" i="1" s="1"/>
  <c r="IA50" i="1" s="1" a="1"/>
  <c r="IA50" i="1" s="1"/>
  <c r="DW47" i="1" a="1"/>
  <c r="DW47" i="1" s="1"/>
  <c r="DW48" i="1" s="1" a="1"/>
  <c r="DW48" i="1" s="1"/>
  <c r="DW49" i="1" a="1"/>
  <c r="DW49" i="1" s="1"/>
  <c r="DW50" i="1" s="1" a="1"/>
  <c r="DW50" i="1" s="1"/>
  <c r="DW45" i="1" a="1"/>
  <c r="DW45" i="1" s="1"/>
  <c r="DW46" i="1" s="1" a="1"/>
  <c r="DW46" i="1" s="1"/>
  <c r="NM49" i="1" a="1"/>
  <c r="NM49" i="1" s="1"/>
  <c r="NM50" i="1" s="1" a="1"/>
  <c r="NM50" i="1" s="1"/>
  <c r="NM47" i="1" a="1"/>
  <c r="NM47" i="1" s="1"/>
  <c r="NM48" i="1" s="1" a="1"/>
  <c r="NM48" i="1" s="1"/>
  <c r="NM45" i="1" a="1"/>
  <c r="NM45" i="1" s="1"/>
  <c r="NM46" i="1" s="1" a="1"/>
  <c r="NM46" i="1" s="1"/>
  <c r="DL47" i="1" a="1"/>
  <c r="DL47" i="1" s="1"/>
  <c r="DL48" i="1" s="1" a="1"/>
  <c r="DL48" i="1" s="1"/>
  <c r="DL49" i="1" a="1"/>
  <c r="DL49" i="1" s="1"/>
  <c r="DL50" i="1" s="1" a="1"/>
  <c r="DL50" i="1" s="1"/>
  <c r="DL45" i="1" a="1"/>
  <c r="DL45" i="1" s="1"/>
  <c r="DL46" i="1" s="1" a="1"/>
  <c r="DL46" i="1" s="1"/>
  <c r="LA49" i="1" a="1"/>
  <c r="LA49" i="1" s="1"/>
  <c r="LA50" i="1" s="1" a="1"/>
  <c r="LA50" i="1" s="1"/>
  <c r="LA45" i="1" a="1"/>
  <c r="LA45" i="1" s="1"/>
  <c r="LA46" i="1" s="1" a="1"/>
  <c r="LA46" i="1" s="1"/>
  <c r="LA47" i="1" a="1"/>
  <c r="LA47" i="1" s="1"/>
  <c r="LA48" i="1" s="1" a="1"/>
  <c r="LA48" i="1" s="1"/>
  <c r="KX45" i="1" a="1"/>
  <c r="KX45" i="1" s="1"/>
  <c r="KX46" i="1" s="1" a="1"/>
  <c r="KX46" i="1" s="1"/>
  <c r="KX49" i="1" a="1"/>
  <c r="KX49" i="1" s="1"/>
  <c r="KX50" i="1" s="1" a="1"/>
  <c r="KX50" i="1" s="1"/>
  <c r="KX47" i="1" a="1"/>
  <c r="KX47" i="1" s="1"/>
  <c r="KX48" i="1" s="1" a="1"/>
  <c r="KX48" i="1" s="1"/>
  <c r="KU49" i="1" a="1"/>
  <c r="KU49" i="1" s="1"/>
  <c r="KU50" i="1" s="1" a="1"/>
  <c r="KU50" i="1" s="1"/>
  <c r="KU45" i="1" a="1"/>
  <c r="KU45" i="1" s="1"/>
  <c r="KU46" i="1" s="1" a="1"/>
  <c r="KU46" i="1" s="1"/>
  <c r="KU47" i="1" a="1"/>
  <c r="KU47" i="1" s="1"/>
  <c r="KU48" i="1" s="1" a="1"/>
  <c r="KU48" i="1" s="1"/>
  <c r="ML47" i="1" a="1"/>
  <c r="ML47" i="1" s="1"/>
  <c r="ML48" i="1" s="1" a="1"/>
  <c r="ML48" i="1" s="1"/>
  <c r="ML49" i="1" a="1"/>
  <c r="ML49" i="1" s="1"/>
  <c r="ML50" i="1" s="1" a="1"/>
  <c r="ML50" i="1" s="1"/>
  <c r="ML45" i="1" a="1"/>
  <c r="ML45" i="1" s="1"/>
  <c r="ML46" i="1" s="1" a="1"/>
  <c r="ML46" i="1" s="1"/>
  <c r="GR49" i="1" a="1"/>
  <c r="GR49" i="1" s="1"/>
  <c r="GR50" i="1" s="1" a="1"/>
  <c r="GR50" i="1" s="1"/>
  <c r="GR45" i="1" a="1"/>
  <c r="GR45" i="1" s="1"/>
  <c r="GR46" i="1" s="1" a="1"/>
  <c r="GR46" i="1" s="1"/>
  <c r="GR47" i="1" a="1"/>
  <c r="GR47" i="1" s="1"/>
  <c r="GR48" i="1" s="1" a="1"/>
  <c r="GR48" i="1" s="1"/>
  <c r="MZ47" i="1" a="1"/>
  <c r="MZ47" i="1" s="1"/>
  <c r="MZ48" i="1" s="1" a="1"/>
  <c r="MZ48" i="1" s="1"/>
  <c r="MZ49" i="1" a="1"/>
  <c r="MZ49" i="1" s="1"/>
  <c r="MZ50" i="1" s="1" a="1"/>
  <c r="MZ50" i="1" s="1"/>
  <c r="MZ45" i="1" a="1"/>
  <c r="MZ45" i="1" s="1"/>
  <c r="MZ46" i="1" s="1" a="1"/>
  <c r="MZ46" i="1" s="1"/>
  <c r="KK49" i="1" a="1"/>
  <c r="KK49" i="1" s="1"/>
  <c r="KK50" i="1" s="1" a="1"/>
  <c r="KK50" i="1" s="1"/>
  <c r="KK45" i="1" a="1"/>
  <c r="KK45" i="1" s="1"/>
  <c r="KK46" i="1" s="1" a="1"/>
  <c r="KK46" i="1" s="1"/>
  <c r="KK47" i="1" a="1"/>
  <c r="KK47" i="1" s="1"/>
  <c r="KK48" i="1" s="1" a="1"/>
  <c r="KK48" i="1" s="1"/>
  <c r="HO47" i="1" a="1"/>
  <c r="HO47" i="1" s="1"/>
  <c r="HO48" i="1" s="1" a="1"/>
  <c r="HO48" i="1" s="1"/>
  <c r="HO49" i="1" a="1"/>
  <c r="HO49" i="1" s="1"/>
  <c r="HO50" i="1" s="1" a="1"/>
  <c r="HO50" i="1" s="1"/>
  <c r="HO45" i="1" a="1"/>
  <c r="HO45" i="1" s="1"/>
  <c r="HO46" i="1" s="1" a="1"/>
  <c r="HO46" i="1" s="1"/>
  <c r="JI45" i="1" a="1"/>
  <c r="JI45" i="1" s="1"/>
  <c r="JI46" i="1" s="1" a="1"/>
  <c r="JI46" i="1" s="1"/>
  <c r="JI47" i="1" a="1"/>
  <c r="JI47" i="1" s="1"/>
  <c r="JI48" i="1" s="1" a="1"/>
  <c r="JI48" i="1" s="1"/>
  <c r="JI49" i="1" a="1"/>
  <c r="JI49" i="1" s="1"/>
  <c r="JI50" i="1" s="1" a="1"/>
  <c r="JI50" i="1" s="1"/>
  <c r="LE49" i="1" a="1"/>
  <c r="LE49" i="1" s="1"/>
  <c r="LE50" i="1" s="1" a="1"/>
  <c r="LE50" i="1" s="1"/>
  <c r="LE45" i="1" a="1"/>
  <c r="LE45" i="1" s="1"/>
  <c r="LE46" i="1" s="1" a="1"/>
  <c r="LE46" i="1" s="1"/>
  <c r="LE47" i="1" a="1"/>
  <c r="LE47" i="1" s="1"/>
  <c r="LE48" i="1" s="1" a="1"/>
  <c r="LE48" i="1" s="1"/>
  <c r="NA45" i="1" a="1"/>
  <c r="NA45" i="1" s="1"/>
  <c r="NA46" i="1" s="1" a="1"/>
  <c r="NA46" i="1" s="1"/>
  <c r="NA49" i="1" a="1"/>
  <c r="NA49" i="1" s="1"/>
  <c r="NA50" i="1" s="1" a="1"/>
  <c r="NA50" i="1" s="1"/>
  <c r="NA47" i="1" a="1"/>
  <c r="NA47" i="1" s="1"/>
  <c r="NA48" i="1" s="1" a="1"/>
  <c r="NA48" i="1" s="1"/>
  <c r="EC47" i="1" a="1"/>
  <c r="EC47" i="1" s="1"/>
  <c r="EC48" i="1" s="1" a="1"/>
  <c r="EC48" i="1" s="1"/>
  <c r="EC49" i="1" a="1"/>
  <c r="EC49" i="1" s="1"/>
  <c r="EC50" i="1" s="1" a="1"/>
  <c r="EC50" i="1" s="1"/>
  <c r="EC45" i="1" a="1"/>
  <c r="EC45" i="1" s="1"/>
  <c r="EC46" i="1" s="1" a="1"/>
  <c r="EC46" i="1" s="1"/>
  <c r="MC45" i="1" a="1"/>
  <c r="MC45" i="1" s="1"/>
  <c r="MC46" i="1" s="1" a="1"/>
  <c r="MC46" i="1" s="1"/>
  <c r="MC49" i="1" a="1"/>
  <c r="MC49" i="1" s="1"/>
  <c r="MC50" i="1" s="1" a="1"/>
  <c r="MC50" i="1" s="1"/>
  <c r="MC47" i="1" a="1"/>
  <c r="MC47" i="1" s="1"/>
  <c r="MC48" i="1" s="1" a="1"/>
  <c r="MC48" i="1" s="1"/>
  <c r="MJ49" i="1" a="1"/>
  <c r="MJ49" i="1" s="1"/>
  <c r="MJ50" i="1" s="1" a="1"/>
  <c r="MJ50" i="1" s="1"/>
  <c r="MJ45" i="1" a="1"/>
  <c r="MJ45" i="1" s="1"/>
  <c r="MJ46" i="1" s="1" a="1"/>
  <c r="MJ46" i="1" s="1"/>
  <c r="MJ47" i="1" a="1"/>
  <c r="MJ47" i="1" s="1"/>
  <c r="MJ48" i="1" s="1" a="1"/>
  <c r="MJ48" i="1" s="1"/>
  <c r="GL47" i="1" a="1"/>
  <c r="GL47" i="1" s="1"/>
  <c r="GL48" i="1" s="1" a="1"/>
  <c r="GL48" i="1" s="1"/>
  <c r="GL49" i="1" a="1"/>
  <c r="GL49" i="1" s="1"/>
  <c r="GL50" i="1" s="1" a="1"/>
  <c r="GL50" i="1" s="1"/>
  <c r="GL45" i="1" a="1"/>
  <c r="GL45" i="1" s="1"/>
  <c r="GL46" i="1" s="1" a="1"/>
  <c r="GL46" i="1" s="1"/>
  <c r="ME47" i="1" a="1"/>
  <c r="ME47" i="1" s="1"/>
  <c r="ME48" i="1" s="1" a="1"/>
  <c r="ME48" i="1" s="1"/>
  <c r="ME49" i="1" a="1"/>
  <c r="ME49" i="1" s="1"/>
  <c r="ME50" i="1" s="1" a="1"/>
  <c r="ME50" i="1" s="1"/>
  <c r="ME45" i="1" a="1"/>
  <c r="ME45" i="1" s="1"/>
  <c r="ME46" i="1" s="1" a="1"/>
  <c r="ME46" i="1" s="1"/>
  <c r="NB47" i="1" a="1"/>
  <c r="NB47" i="1" s="1"/>
  <c r="NB48" i="1" s="1" a="1"/>
  <c r="NB48" i="1" s="1"/>
  <c r="NB49" i="1" a="1"/>
  <c r="NB49" i="1" s="1"/>
  <c r="NB50" i="1" s="1" a="1"/>
  <c r="NB50" i="1" s="1"/>
  <c r="NB45" i="1" a="1"/>
  <c r="NB45" i="1" s="1"/>
  <c r="NB46" i="1" s="1" a="1"/>
  <c r="NB46" i="1" s="1"/>
  <c r="NL49" i="1" a="1"/>
  <c r="NL49" i="1" s="1"/>
  <c r="NL50" i="1" s="1" a="1"/>
  <c r="NL50" i="1" s="1"/>
  <c r="NL45" i="1" a="1"/>
  <c r="NL45" i="1" s="1"/>
  <c r="NL46" i="1" s="1" a="1"/>
  <c r="NL46" i="1" s="1"/>
  <c r="NL47" i="1" a="1"/>
  <c r="NL47" i="1" s="1"/>
  <c r="NL48" i="1" s="1" a="1"/>
  <c r="NL48" i="1" s="1"/>
  <c r="NY49" i="1" a="1"/>
  <c r="NY49" i="1" s="1"/>
  <c r="NY50" i="1" s="1" a="1"/>
  <c r="NY50" i="1" s="1"/>
  <c r="NY45" i="1" a="1"/>
  <c r="NY45" i="1" s="1"/>
  <c r="NY46" i="1" s="1" a="1"/>
  <c r="NY46" i="1" s="1"/>
  <c r="NY47" i="1" a="1"/>
  <c r="NY47" i="1" s="1"/>
  <c r="NY48" i="1" s="1" a="1"/>
  <c r="NY48" i="1" s="1"/>
  <c r="GW45" i="1" a="1"/>
  <c r="GW45" i="1" s="1"/>
  <c r="GW46" i="1" s="1" a="1"/>
  <c r="GW46" i="1" s="1"/>
  <c r="GW47" i="1" a="1"/>
  <c r="GW47" i="1" s="1"/>
  <c r="GW48" i="1" s="1" a="1"/>
  <c r="GW48" i="1" s="1"/>
  <c r="GW49" i="1" a="1"/>
  <c r="GW49" i="1" s="1"/>
  <c r="GW50" i="1" s="1" a="1"/>
  <c r="GW50" i="1" s="1"/>
  <c r="KY45" i="1" a="1"/>
  <c r="KY45" i="1" s="1"/>
  <c r="KY46" i="1" s="1" a="1"/>
  <c r="KY46" i="1" s="1"/>
  <c r="KY47" i="1" a="1"/>
  <c r="KY47" i="1" s="1"/>
  <c r="KY48" i="1" s="1" a="1"/>
  <c r="KY48" i="1" s="1"/>
  <c r="KY49" i="1" a="1"/>
  <c r="KY49" i="1" s="1"/>
  <c r="KY50" i="1" s="1" a="1"/>
  <c r="KY50" i="1" s="1"/>
  <c r="NV49" i="1" a="1"/>
  <c r="NV49" i="1" s="1"/>
  <c r="NV50" i="1" s="1" a="1"/>
  <c r="NV50" i="1" s="1"/>
  <c r="NV45" i="1" a="1"/>
  <c r="NV45" i="1" s="1"/>
  <c r="NV46" i="1" s="1" a="1"/>
  <c r="NV46" i="1" s="1"/>
  <c r="NV47" i="1" a="1"/>
  <c r="NV47" i="1" s="1"/>
  <c r="NV48" i="1" s="1" a="1"/>
  <c r="NV48" i="1" s="1"/>
  <c r="JV47" i="1" a="1"/>
  <c r="JV47" i="1" s="1"/>
  <c r="JV48" i="1" s="1" a="1"/>
  <c r="JV48" i="1" s="1"/>
  <c r="JV49" i="1" a="1"/>
  <c r="JV49" i="1" s="1"/>
  <c r="JV50" i="1" s="1" a="1"/>
  <c r="JV50" i="1" s="1"/>
  <c r="JV45" i="1" a="1"/>
  <c r="JV45" i="1" s="1"/>
  <c r="JV46" i="1" s="1" a="1"/>
  <c r="JV46" i="1" s="1"/>
  <c r="GK47" i="1" a="1"/>
  <c r="GK47" i="1" s="1"/>
  <c r="GK48" i="1" s="1" a="1"/>
  <c r="GK48" i="1" s="1"/>
  <c r="GK49" i="1" a="1"/>
  <c r="GK49" i="1" s="1"/>
  <c r="GK50" i="1" s="1" a="1"/>
  <c r="GK50" i="1" s="1"/>
  <c r="GK45" i="1" a="1"/>
  <c r="GK45" i="1" s="1"/>
  <c r="GK46" i="1" s="1" a="1"/>
  <c r="GK46" i="1" s="1"/>
  <c r="KR47" i="1" a="1"/>
  <c r="KR47" i="1" s="1"/>
  <c r="KR48" i="1" s="1" a="1"/>
  <c r="KR48" i="1" s="1"/>
  <c r="KR49" i="1" a="1"/>
  <c r="KR49" i="1" s="1"/>
  <c r="KR50" i="1" s="1" a="1"/>
  <c r="KR50" i="1" s="1"/>
  <c r="KR45" i="1" a="1"/>
  <c r="KR45" i="1" s="1"/>
  <c r="KR46" i="1" s="1" a="1"/>
  <c r="KR46" i="1" s="1"/>
  <c r="JD49" i="1" a="1"/>
  <c r="JD49" i="1" s="1"/>
  <c r="JD50" i="1" s="1" a="1"/>
  <c r="JD50" i="1" s="1"/>
  <c r="JD45" i="1" a="1"/>
  <c r="JD45" i="1" s="1"/>
  <c r="JD46" i="1" s="1" a="1"/>
  <c r="JD46" i="1" s="1"/>
  <c r="JD47" i="1" a="1"/>
  <c r="JD47" i="1" s="1"/>
  <c r="JD48" i="1" s="1" a="1"/>
  <c r="JD48" i="1" s="1"/>
  <c r="DN45" i="1" a="1"/>
  <c r="DN45" i="1" s="1"/>
  <c r="DN46" i="1" s="1" a="1"/>
  <c r="DN46" i="1" s="1"/>
  <c r="DN49" i="1" a="1"/>
  <c r="DN49" i="1" s="1"/>
  <c r="DN50" i="1" s="1" a="1"/>
  <c r="DN50" i="1" s="1"/>
  <c r="DN47" i="1" a="1"/>
  <c r="DN47" i="1" s="1"/>
  <c r="DN48" i="1" s="1" a="1"/>
  <c r="DN48" i="1" s="1"/>
  <c r="KQ49" i="1" a="1"/>
  <c r="KQ49" i="1" s="1"/>
  <c r="KQ50" i="1" s="1" a="1"/>
  <c r="KQ50" i="1" s="1"/>
  <c r="KQ45" i="1" a="1"/>
  <c r="KQ45" i="1" s="1"/>
  <c r="KQ46" i="1" s="1" a="1"/>
  <c r="KQ46" i="1" s="1"/>
  <c r="KQ47" i="1" a="1"/>
  <c r="KQ47" i="1" s="1"/>
  <c r="KQ48" i="1" s="1" a="1"/>
  <c r="KQ48" i="1" s="1"/>
  <c r="AA49" i="1" a="1"/>
  <c r="AA49" i="1" s="1"/>
  <c r="AA50" i="1" s="1" a="1"/>
  <c r="AA50" i="1" s="1"/>
  <c r="AA45" i="1" a="1"/>
  <c r="AA45" i="1" s="1"/>
  <c r="AA46" i="1" s="1" a="1"/>
  <c r="AA46" i="1" s="1"/>
  <c r="AA47" i="1" a="1"/>
  <c r="AA47" i="1" s="1"/>
  <c r="AA48" i="1" s="1" a="1"/>
  <c r="AA48" i="1" s="1"/>
  <c r="MA49" i="1" a="1"/>
  <c r="MA49" i="1" s="1"/>
  <c r="MA50" i="1" s="1" a="1"/>
  <c r="MA50" i="1" s="1"/>
  <c r="MA45" i="1" a="1"/>
  <c r="MA45" i="1" s="1"/>
  <c r="MA46" i="1" s="1" a="1"/>
  <c r="MA46" i="1" s="1"/>
  <c r="MA47" i="1" a="1"/>
  <c r="MA47" i="1" s="1"/>
  <c r="MA48" i="1" s="1" a="1"/>
  <c r="MA48" i="1" s="1"/>
  <c r="KL47" i="1" a="1"/>
  <c r="KL47" i="1" s="1"/>
  <c r="KL48" i="1" s="1" a="1"/>
  <c r="KL48" i="1" s="1"/>
  <c r="KL49" i="1" a="1"/>
  <c r="KL49" i="1" s="1"/>
  <c r="KL50" i="1" s="1" a="1"/>
  <c r="KL50" i="1" s="1"/>
  <c r="KL45" i="1" a="1"/>
  <c r="KL45" i="1" s="1"/>
  <c r="KL46" i="1" s="1" a="1"/>
  <c r="KL46" i="1" s="1"/>
  <c r="MR49" i="1" a="1"/>
  <c r="MR49" i="1" s="1"/>
  <c r="MR50" i="1" s="1" a="1"/>
  <c r="MR50" i="1" s="1"/>
  <c r="MR45" i="1" a="1"/>
  <c r="MR45" i="1" s="1"/>
  <c r="MR46" i="1" s="1" a="1"/>
  <c r="MR46" i="1" s="1"/>
  <c r="MR47" i="1" a="1"/>
  <c r="MR47" i="1" s="1"/>
  <c r="MR48" i="1" s="1" a="1"/>
  <c r="MR48" i="1" s="1"/>
  <c r="LV45" i="1" a="1"/>
  <c r="LV45" i="1" s="1"/>
  <c r="LV46" i="1" s="1" a="1"/>
  <c r="LV46" i="1" s="1"/>
  <c r="LV47" i="1" a="1"/>
  <c r="LV47" i="1" s="1"/>
  <c r="LV48" i="1" s="1" a="1"/>
  <c r="LV48" i="1" s="1"/>
  <c r="LV49" i="1" a="1"/>
  <c r="LV49" i="1" s="1"/>
  <c r="LV50" i="1" s="1" a="1"/>
  <c r="LV50" i="1" s="1"/>
  <c r="BN47" i="1" a="1"/>
  <c r="BN47" i="1" s="1"/>
  <c r="BN48" i="1" s="1" a="1"/>
  <c r="BN48" i="1" s="1"/>
  <c r="BN49" i="1" a="1"/>
  <c r="BN49" i="1" s="1"/>
  <c r="BN50" i="1" s="1" a="1"/>
  <c r="BN50" i="1" s="1"/>
  <c r="BN45" i="1" a="1"/>
  <c r="BN45" i="1" s="1"/>
  <c r="BN46" i="1" s="1" a="1"/>
  <c r="BN46" i="1" s="1"/>
  <c r="DK49" i="1" a="1"/>
  <c r="DK49" i="1" s="1"/>
  <c r="DK50" i="1" s="1" a="1"/>
  <c r="DK50" i="1" s="1"/>
  <c r="DK45" i="1" a="1"/>
  <c r="DK45" i="1" s="1"/>
  <c r="DK46" i="1" s="1" a="1"/>
  <c r="DK46" i="1" s="1"/>
  <c r="DK47" i="1" a="1"/>
  <c r="DK47" i="1" s="1"/>
  <c r="DK48" i="1" s="1" a="1"/>
  <c r="DK48" i="1" s="1"/>
  <c r="MQ45" i="1" a="1"/>
  <c r="MQ45" i="1" s="1"/>
  <c r="MQ46" i="1" s="1" a="1"/>
  <c r="MQ46" i="1" s="1"/>
  <c r="MQ47" i="1" a="1"/>
  <c r="MQ47" i="1" s="1"/>
  <c r="MQ48" i="1" s="1" a="1"/>
  <c r="MQ48" i="1" s="1"/>
  <c r="MQ49" i="1" a="1"/>
  <c r="MQ49" i="1" s="1"/>
  <c r="MQ50" i="1" s="1" a="1"/>
  <c r="MQ50" i="1" s="1"/>
  <c r="JX49" i="1" a="1"/>
  <c r="JX49" i="1" s="1"/>
  <c r="JX50" i="1" s="1" a="1"/>
  <c r="JX50" i="1" s="1"/>
  <c r="JX45" i="1" a="1"/>
  <c r="JX45" i="1" s="1"/>
  <c r="JX46" i="1" s="1" a="1"/>
  <c r="JX46" i="1" s="1"/>
  <c r="JX47" i="1" a="1"/>
  <c r="JX47" i="1" s="1"/>
  <c r="JX48" i="1" s="1" a="1"/>
  <c r="JX48" i="1" s="1"/>
  <c r="BO45" i="1" a="1"/>
  <c r="BO45" i="1" s="1"/>
  <c r="BO46" i="1" s="1" a="1"/>
  <c r="BO46" i="1" s="1"/>
  <c r="BO49" i="1" a="1"/>
  <c r="BO49" i="1" s="1"/>
  <c r="BO50" i="1" s="1" a="1"/>
  <c r="BO50" i="1" s="1"/>
  <c r="BO47" i="1" a="1"/>
  <c r="BO47" i="1" s="1"/>
  <c r="BO48" i="1" s="1" a="1"/>
  <c r="BO48" i="1" s="1"/>
  <c r="NW49" i="1" a="1"/>
  <c r="NW49" i="1" s="1"/>
  <c r="NW50" i="1" s="1" a="1"/>
  <c r="NW50" i="1" s="1"/>
  <c r="NW45" i="1" a="1"/>
  <c r="NW45" i="1" s="1"/>
  <c r="NW46" i="1" s="1" a="1"/>
  <c r="NW46" i="1" s="1"/>
  <c r="NW47" i="1" a="1"/>
  <c r="NW47" i="1" s="1"/>
  <c r="NW48" i="1" s="1" a="1"/>
  <c r="NW48" i="1" s="1"/>
  <c r="GB49" i="1" a="1"/>
  <c r="GB49" i="1" s="1"/>
  <c r="GB50" i="1" s="1" a="1"/>
  <c r="GB50" i="1" s="1"/>
  <c r="GB45" i="1" a="1"/>
  <c r="GB45" i="1" s="1"/>
  <c r="GB46" i="1" s="1" a="1"/>
  <c r="GB46" i="1" s="1"/>
  <c r="GB47" i="1" a="1"/>
  <c r="GB47" i="1" s="1"/>
  <c r="GB48" i="1" s="1" a="1"/>
  <c r="GB48" i="1" s="1"/>
  <c r="JP45" i="1" a="1"/>
  <c r="JP45" i="1" s="1"/>
  <c r="JP46" i="1" s="1" a="1"/>
  <c r="JP46" i="1" s="1"/>
  <c r="JP47" i="1" a="1"/>
  <c r="JP47" i="1" s="1"/>
  <c r="JP48" i="1" s="1" a="1"/>
  <c r="JP48" i="1" s="1"/>
  <c r="JP49" i="1" a="1"/>
  <c r="JP49" i="1" s="1"/>
  <c r="JP50" i="1" s="1" a="1"/>
  <c r="JP50" i="1" s="1"/>
  <c r="JU47" i="1" a="1"/>
  <c r="JU47" i="1" s="1"/>
  <c r="JU48" i="1" s="1" a="1"/>
  <c r="JU48" i="1" s="1"/>
  <c r="JU49" i="1" a="1"/>
  <c r="JU49" i="1" s="1"/>
  <c r="JU50" i="1" s="1" a="1"/>
  <c r="JU50" i="1" s="1"/>
  <c r="JU45" i="1" a="1"/>
  <c r="JU45" i="1" s="1"/>
  <c r="JU46" i="1" s="1" a="1"/>
  <c r="JU46" i="1" s="1"/>
  <c r="JG44" i="1" a="1"/>
  <c r="JG44" i="1" s="1"/>
  <c r="BP49" i="1" a="1"/>
  <c r="BP49" i="1" s="1"/>
  <c r="BP50" i="1" s="1" a="1"/>
  <c r="BP50" i="1" s="1"/>
  <c r="BP45" i="1" a="1"/>
  <c r="BP45" i="1" s="1"/>
  <c r="BP46" i="1" s="1" a="1"/>
  <c r="BP46" i="1" s="1"/>
  <c r="BP47" i="1" a="1"/>
  <c r="BP47" i="1" s="1"/>
  <c r="BP48" i="1" s="1" a="1"/>
  <c r="BP48" i="1" s="1"/>
  <c r="LX49" i="1" a="1"/>
  <c r="LX49" i="1" s="1"/>
  <c r="LX50" i="1" s="1" a="1"/>
  <c r="LX50" i="1" s="1"/>
  <c r="LX45" i="1" a="1"/>
  <c r="LX45" i="1" s="1"/>
  <c r="LX46" i="1" s="1" a="1"/>
  <c r="LX46" i="1" s="1"/>
  <c r="LX47" i="1" a="1"/>
  <c r="LX47" i="1" s="1"/>
  <c r="LX48" i="1" s="1" a="1"/>
  <c r="LX48" i="1" s="1"/>
  <c r="AC49" i="1" a="1"/>
  <c r="AC49" i="1" s="1"/>
  <c r="AC50" i="1" s="1" a="1"/>
  <c r="AC50" i="1" s="1"/>
  <c r="AC45" i="1" a="1"/>
  <c r="AC45" i="1" s="1"/>
  <c r="AC46" i="1" s="1" a="1"/>
  <c r="AC46" i="1" s="1"/>
  <c r="AC47" i="1" a="1"/>
  <c r="AC47" i="1" s="1"/>
  <c r="AC48" i="1" s="1" a="1"/>
  <c r="AC48" i="1" s="1"/>
  <c r="JN47" i="1" a="1"/>
  <c r="JN47" i="1" s="1"/>
  <c r="JN48" i="1" s="1" a="1"/>
  <c r="JN48" i="1" s="1"/>
  <c r="JN49" i="1" a="1"/>
  <c r="JN49" i="1" s="1"/>
  <c r="JN50" i="1" s="1" a="1"/>
  <c r="JN50" i="1" s="1"/>
  <c r="JN45" i="1" a="1"/>
  <c r="JN45" i="1" s="1"/>
  <c r="JN46" i="1" s="1" a="1"/>
  <c r="JN46" i="1" s="1"/>
  <c r="GH47" i="1" a="1"/>
  <c r="GH47" i="1" s="1"/>
  <c r="GH48" i="1" s="1" a="1"/>
  <c r="GH48" i="1" s="1"/>
  <c r="GH49" i="1" a="1"/>
  <c r="GH49" i="1" s="1"/>
  <c r="GH50" i="1" s="1" a="1"/>
  <c r="GH50" i="1" s="1"/>
  <c r="GH45" i="1" a="1"/>
  <c r="GH45" i="1" s="1"/>
  <c r="GH46" i="1" s="1" a="1"/>
  <c r="GH46" i="1" s="1"/>
  <c r="HQ45" i="1" a="1"/>
  <c r="HQ45" i="1" s="1"/>
  <c r="HQ46" i="1" s="1" a="1"/>
  <c r="HQ46" i="1" s="1"/>
  <c r="HQ47" i="1" a="1"/>
  <c r="HQ47" i="1" s="1"/>
  <c r="HQ48" i="1" s="1" a="1"/>
  <c r="HQ48" i="1" s="1"/>
  <c r="HQ49" i="1" a="1"/>
  <c r="HQ49" i="1" s="1"/>
  <c r="HQ50" i="1" s="1" a="1"/>
  <c r="HQ50" i="1" s="1"/>
  <c r="HM45" i="1" a="1"/>
  <c r="HM45" i="1" s="1"/>
  <c r="HM46" i="1" s="1" a="1"/>
  <c r="HM46" i="1" s="1"/>
  <c r="HM47" i="1" a="1"/>
  <c r="HM47" i="1" s="1"/>
  <c r="HM48" i="1" s="1" a="1"/>
  <c r="HM48" i="1" s="1"/>
  <c r="HM49" i="1" a="1"/>
  <c r="HM49" i="1" s="1"/>
  <c r="HM50" i="1" s="1" a="1"/>
  <c r="HM50" i="1" s="1"/>
  <c r="NZ47" i="1" a="1"/>
  <c r="NZ47" i="1" s="1"/>
  <c r="NZ48" i="1" s="1" a="1"/>
  <c r="NZ48" i="1" s="1"/>
  <c r="NZ49" i="1" a="1"/>
  <c r="NZ49" i="1" s="1"/>
  <c r="NZ50" i="1" s="1" a="1"/>
  <c r="NZ50" i="1" s="1"/>
  <c r="NZ45" i="1" a="1"/>
  <c r="NZ45" i="1" s="1"/>
  <c r="NZ46" i="1" s="1" a="1"/>
  <c r="NZ46" i="1" s="1"/>
  <c r="OL49" i="1" a="1"/>
  <c r="OL49" i="1" s="1"/>
  <c r="OL50" i="1" s="1" a="1"/>
  <c r="OL50" i="1" s="1"/>
  <c r="OL45" i="1" a="1"/>
  <c r="OL45" i="1" s="1"/>
  <c r="OL46" i="1" s="1" a="1"/>
  <c r="OL46" i="1" s="1"/>
  <c r="OL47" i="1" a="1"/>
  <c r="OL47" i="1" s="1"/>
  <c r="OL48" i="1" s="1" a="1"/>
  <c r="OL48" i="1" s="1"/>
  <c r="MW49" i="1" a="1"/>
  <c r="MW49" i="1" s="1"/>
  <c r="MW50" i="1" s="1" a="1"/>
  <c r="MW50" i="1" s="1"/>
  <c r="MW45" i="1" a="1"/>
  <c r="MW45" i="1" s="1"/>
  <c r="MW46" i="1" s="1" a="1"/>
  <c r="MW46" i="1" s="1"/>
  <c r="MW47" i="1" a="1"/>
  <c r="MW47" i="1" s="1"/>
  <c r="MW48" i="1" s="1" a="1"/>
  <c r="MW48" i="1" s="1"/>
  <c r="BQ47" i="1" a="1"/>
  <c r="BQ47" i="1" s="1"/>
  <c r="BQ48" i="1" s="1" a="1"/>
  <c r="BQ48" i="1" s="1"/>
  <c r="BQ49" i="1" a="1"/>
  <c r="BQ49" i="1" s="1"/>
  <c r="BQ50" i="1" s="1" a="1"/>
  <c r="BQ50" i="1" s="1"/>
  <c r="BQ45" i="1" a="1"/>
  <c r="BQ45" i="1" s="1"/>
  <c r="BQ46" i="1" s="1" a="1"/>
  <c r="BQ46" i="1" s="1"/>
  <c r="HN45" i="1" a="1"/>
  <c r="HN45" i="1" s="1"/>
  <c r="HN46" i="1" s="1" a="1"/>
  <c r="HN46" i="1" s="1"/>
  <c r="HN49" i="1" a="1"/>
  <c r="HN49" i="1" s="1"/>
  <c r="HN50" i="1" s="1" a="1"/>
  <c r="HN50" i="1" s="1"/>
  <c r="HN47" i="1" a="1"/>
  <c r="HN47" i="1" s="1"/>
  <c r="HN48" i="1" s="1" a="1"/>
  <c r="HN48" i="1" s="1"/>
  <c r="KO47" i="1" a="1"/>
  <c r="KO47" i="1" s="1"/>
  <c r="KO48" i="1" s="1" a="1"/>
  <c r="KO48" i="1" s="1"/>
  <c r="KO49" i="1" a="1"/>
  <c r="KO49" i="1" s="1"/>
  <c r="KO50" i="1" s="1" a="1"/>
  <c r="KO50" i="1" s="1"/>
  <c r="KO45" i="1" a="1"/>
  <c r="KO45" i="1" s="1"/>
  <c r="KO46" i="1" s="1" a="1"/>
  <c r="KO46" i="1" s="1"/>
  <c r="DP47" i="1" a="1"/>
  <c r="DP47" i="1" s="1"/>
  <c r="DP48" i="1" s="1" a="1"/>
  <c r="DP48" i="1" s="1"/>
  <c r="DP49" i="1" a="1"/>
  <c r="DP49" i="1" s="1"/>
  <c r="DP50" i="1" s="1" a="1"/>
  <c r="DP50" i="1" s="1"/>
  <c r="DP45" i="1" a="1"/>
  <c r="DP45" i="1" s="1"/>
  <c r="DP46" i="1" s="1" a="1"/>
  <c r="DP46" i="1" s="1"/>
  <c r="MS45" i="1" a="1"/>
  <c r="MS45" i="1" s="1"/>
  <c r="MS46" i="1" s="1" a="1"/>
  <c r="MS46" i="1" s="1"/>
  <c r="MS49" i="1" a="1"/>
  <c r="MS49" i="1" s="1"/>
  <c r="MS50" i="1" s="1" a="1"/>
  <c r="MS50" i="1" s="1"/>
  <c r="MS47" i="1" a="1"/>
  <c r="MS47" i="1" s="1"/>
  <c r="MS48" i="1" s="1" a="1"/>
  <c r="MS48" i="1" s="1"/>
  <c r="GE49" i="1" a="1"/>
  <c r="GE49" i="1" s="1"/>
  <c r="GE50" i="1" s="1" a="1"/>
  <c r="GE50" i="1" s="1"/>
  <c r="GE45" i="1" a="1"/>
  <c r="GE45" i="1" s="1"/>
  <c r="GE46" i="1" s="1" a="1"/>
  <c r="GE46" i="1" s="1"/>
  <c r="GE47" i="1" a="1"/>
  <c r="GE47" i="1" s="1"/>
  <c r="GE48" i="1" s="1" a="1"/>
  <c r="GE48" i="1" s="1"/>
  <c r="OJ49" i="1" a="1"/>
  <c r="OJ49" i="1" s="1"/>
  <c r="OJ50" i="1" s="1" a="1"/>
  <c r="OJ50" i="1" s="1"/>
  <c r="OJ47" i="1" a="1"/>
  <c r="OJ47" i="1" s="1"/>
  <c r="OJ48" i="1" s="1" a="1"/>
  <c r="OJ48" i="1" s="1"/>
  <c r="OJ45" i="1" a="1"/>
  <c r="OJ45" i="1" s="1"/>
  <c r="OJ46" i="1" s="1" a="1"/>
  <c r="OJ46" i="1" s="1"/>
  <c r="BR47" i="1" a="1"/>
  <c r="BR47" i="1" s="1"/>
  <c r="BR48" i="1" s="1" a="1"/>
  <c r="BR48" i="1" s="1"/>
  <c r="BR49" i="1" a="1"/>
  <c r="BR49" i="1" s="1"/>
  <c r="BR50" i="1" s="1" a="1"/>
  <c r="BR50" i="1" s="1"/>
  <c r="BR45" i="1" a="1"/>
  <c r="BR45" i="1" s="1"/>
  <c r="BR46" i="1" s="1" a="1"/>
  <c r="BR46" i="1" s="1"/>
  <c r="OA47" i="1" a="1"/>
  <c r="OA47" i="1" s="1"/>
  <c r="OA48" i="1" s="1" a="1"/>
  <c r="OA48" i="1" s="1"/>
  <c r="OA49" i="1" a="1"/>
  <c r="OA49" i="1" s="1"/>
  <c r="OA50" i="1" s="1" a="1"/>
  <c r="OA50" i="1" s="1"/>
  <c r="OA45" i="1" a="1"/>
  <c r="OA45" i="1" s="1"/>
  <c r="OA46" i="1" s="1" a="1"/>
  <c r="OA46" i="1" s="1"/>
  <c r="GC49" i="1" a="1"/>
  <c r="GC49" i="1" s="1"/>
  <c r="GC50" i="1" s="1" a="1"/>
  <c r="GC50" i="1" s="1"/>
  <c r="GC45" i="1" a="1"/>
  <c r="GC45" i="1" s="1"/>
  <c r="GC46" i="1" s="1" a="1"/>
  <c r="GC46" i="1" s="1"/>
  <c r="GC47" i="1" a="1"/>
  <c r="GC47" i="1" s="1"/>
  <c r="GC48" i="1" s="1" a="1"/>
  <c r="GC48" i="1" s="1"/>
  <c r="GV45" i="1" a="1"/>
  <c r="GV45" i="1" s="1"/>
  <c r="GV46" i="1" s="1" a="1"/>
  <c r="GV46" i="1" s="1"/>
  <c r="GV47" i="1" a="1"/>
  <c r="GV47" i="1" s="1"/>
  <c r="GV48" i="1" s="1" a="1"/>
  <c r="GV48" i="1" s="1"/>
  <c r="GV49" i="1" a="1"/>
  <c r="GV49" i="1" s="1"/>
  <c r="GV50" i="1" s="1" a="1"/>
  <c r="GV50" i="1" s="1"/>
  <c r="DO45" i="1" a="1"/>
  <c r="DO45" i="1" s="1"/>
  <c r="DO46" i="1" s="1" a="1"/>
  <c r="DO46" i="1" s="1"/>
  <c r="DO47" i="1" a="1"/>
  <c r="DO47" i="1" s="1"/>
  <c r="DO48" i="1" s="1" a="1"/>
  <c r="DO48" i="1" s="1"/>
  <c r="DO49" i="1" a="1"/>
  <c r="DO49" i="1" s="1"/>
  <c r="DO50" i="1" s="1" a="1"/>
  <c r="DO50" i="1" s="1"/>
  <c r="GQ47" i="1" a="1"/>
  <c r="GQ47" i="1" s="1"/>
  <c r="GQ48" i="1" s="1" a="1"/>
  <c r="GQ48" i="1" s="1"/>
  <c r="GQ45" i="1" a="1"/>
  <c r="GQ45" i="1" s="1"/>
  <c r="GQ46" i="1" s="1" a="1"/>
  <c r="GQ46" i="1" s="1"/>
  <c r="GQ49" i="1" a="1"/>
  <c r="GQ49" i="1" s="1"/>
  <c r="GQ50" i="1" s="1" a="1"/>
  <c r="GQ50" i="1" s="1"/>
  <c r="GN47" i="1" a="1"/>
  <c r="GN47" i="1" s="1"/>
  <c r="GN48" i="1" s="1" a="1"/>
  <c r="GN48" i="1" s="1"/>
  <c r="GN49" i="1" a="1"/>
  <c r="GN49" i="1" s="1"/>
  <c r="GN50" i="1" s="1" a="1"/>
  <c r="GN50" i="1" s="1"/>
  <c r="GN45" i="1" a="1"/>
  <c r="GN45" i="1" s="1"/>
  <c r="GN46" i="1" s="1" a="1"/>
  <c r="GN46" i="1" s="1"/>
  <c r="BS49" i="1" a="1"/>
  <c r="BS49" i="1" s="1"/>
  <c r="BS50" i="1" s="1" a="1"/>
  <c r="BS50" i="1" s="1"/>
  <c r="BS45" i="1" a="1"/>
  <c r="BS45" i="1" s="1"/>
  <c r="BS46" i="1" s="1" a="1"/>
  <c r="BS46" i="1" s="1"/>
  <c r="BS47" i="1" a="1"/>
  <c r="BS47" i="1" s="1"/>
  <c r="BS48" i="1" s="1" a="1"/>
  <c r="BS48" i="1" s="1"/>
  <c r="KH49" i="1" a="1"/>
  <c r="KH49" i="1" s="1"/>
  <c r="KH50" i="1" s="1" a="1"/>
  <c r="KH50" i="1" s="1"/>
  <c r="KH45" i="1" a="1"/>
  <c r="KH45" i="1" s="1"/>
  <c r="KH46" i="1" s="1" a="1"/>
  <c r="KH46" i="1" s="1"/>
  <c r="KH47" i="1" a="1"/>
  <c r="KH47" i="1" s="1"/>
  <c r="KH48" i="1" s="1" a="1"/>
  <c r="KH48" i="1" s="1"/>
  <c r="FL49" i="1" a="1"/>
  <c r="FL49" i="1" s="1"/>
  <c r="FL50" i="1" s="1" a="1"/>
  <c r="FL50" i="1" s="1"/>
  <c r="FL45" i="1" a="1"/>
  <c r="FL45" i="1" s="1"/>
  <c r="FL46" i="1" s="1" a="1"/>
  <c r="FL46" i="1" s="1"/>
  <c r="FL47" i="1" a="1"/>
  <c r="FL47" i="1" s="1"/>
  <c r="FL48" i="1" s="1" a="1"/>
  <c r="FL48" i="1" s="1"/>
  <c r="LY49" i="1" a="1"/>
  <c r="LY49" i="1" s="1"/>
  <c r="LY50" i="1" s="1" a="1"/>
  <c r="LY50" i="1" s="1"/>
  <c r="LY45" i="1" a="1"/>
  <c r="LY45" i="1" s="1"/>
  <c r="LY46" i="1" s="1" a="1"/>
  <c r="LY46" i="1" s="1"/>
  <c r="LY47" i="1" a="1"/>
  <c r="LY47" i="1" s="1"/>
  <c r="LY48" i="1" s="1" a="1"/>
  <c r="LY48" i="1" s="1"/>
  <c r="GJ47" i="1" a="1"/>
  <c r="GJ47" i="1" s="1"/>
  <c r="GJ48" i="1" s="1" a="1"/>
  <c r="GJ48" i="1" s="1"/>
  <c r="GJ49" i="1" a="1"/>
  <c r="GJ49" i="1" s="1"/>
  <c r="GJ50" i="1" s="1" a="1"/>
  <c r="GJ50" i="1" s="1"/>
  <c r="GJ45" i="1" a="1"/>
  <c r="GJ45" i="1" s="1"/>
  <c r="GJ46" i="1" s="1" a="1"/>
  <c r="GJ46" i="1" s="1"/>
  <c r="MN49" i="1" a="1"/>
  <c r="MN49" i="1" s="1"/>
  <c r="MN50" i="1" s="1" a="1"/>
  <c r="MN50" i="1" s="1"/>
  <c r="MN45" i="1" a="1"/>
  <c r="MN45" i="1" s="1"/>
  <c r="MN46" i="1" s="1" a="1"/>
  <c r="MN46" i="1" s="1"/>
  <c r="MN47" i="1" a="1"/>
  <c r="MN47" i="1" s="1"/>
  <c r="MN48" i="1" s="1" a="1"/>
  <c r="MN48" i="1" s="1"/>
  <c r="JM47" i="1" a="1"/>
  <c r="JM47" i="1" s="1"/>
  <c r="JM48" i="1" s="1" a="1"/>
  <c r="JM48" i="1" s="1"/>
  <c r="JM45" i="1" a="1"/>
  <c r="JM45" i="1" s="1"/>
  <c r="JM46" i="1" s="1" a="1"/>
  <c r="JM46" i="1" s="1"/>
  <c r="JM49" i="1" a="1"/>
  <c r="JM49" i="1" s="1"/>
  <c r="JM50" i="1" s="1" a="1"/>
  <c r="JM50" i="1" s="1"/>
  <c r="EY49" i="1" a="1"/>
  <c r="EY49" i="1" s="1"/>
  <c r="EY50" i="1" s="1" a="1"/>
  <c r="EY50" i="1" s="1"/>
  <c r="EY45" i="1" a="1"/>
  <c r="EY45" i="1" s="1"/>
  <c r="EY46" i="1" s="1" a="1"/>
  <c r="EY46" i="1" s="1"/>
  <c r="EY47" i="1" a="1"/>
  <c r="EY47" i="1" s="1"/>
  <c r="EY48" i="1" s="1" a="1"/>
  <c r="EY48" i="1" s="1"/>
  <c r="JE47" i="1" a="1"/>
  <c r="JE47" i="1" s="1"/>
  <c r="JE48" i="1" s="1" a="1"/>
  <c r="JE48" i="1" s="1"/>
  <c r="JE49" i="1" a="1"/>
  <c r="JE49" i="1" s="1"/>
  <c r="JE50" i="1" s="1" a="1"/>
  <c r="JE50" i="1" s="1"/>
  <c r="JE45" i="1" a="1"/>
  <c r="JE45" i="1" s="1"/>
  <c r="JE46" i="1" s="1" a="1"/>
  <c r="JE46" i="1" s="1"/>
  <c r="NC49" i="1" a="1"/>
  <c r="NC49" i="1" s="1"/>
  <c r="NC50" i="1" s="1" a="1"/>
  <c r="NC50" i="1" s="1"/>
  <c r="NC45" i="1" a="1"/>
  <c r="NC45" i="1" s="1"/>
  <c r="NC46" i="1" s="1" a="1"/>
  <c r="NC46" i="1" s="1"/>
  <c r="NC47" i="1" a="1"/>
  <c r="NC47" i="1" s="1"/>
  <c r="NC48" i="1" s="1" a="1"/>
  <c r="NC48" i="1" s="1"/>
  <c r="DQ49" i="1" a="1"/>
  <c r="DQ49" i="1" s="1"/>
  <c r="DQ50" i="1" s="1" a="1"/>
  <c r="DQ50" i="1" s="1"/>
  <c r="DQ45" i="1" a="1"/>
  <c r="DQ45" i="1" s="1"/>
  <c r="DQ46" i="1" s="1" a="1"/>
  <c r="DQ46" i="1" s="1"/>
  <c r="DQ47" i="1" a="1"/>
  <c r="DQ47" i="1" s="1"/>
  <c r="DQ48" i="1" s="1" a="1"/>
  <c r="DQ48" i="1" s="1"/>
  <c r="LZ49" i="1" a="1"/>
  <c r="LZ49" i="1" s="1"/>
  <c r="LZ50" i="1" s="1" a="1"/>
  <c r="LZ50" i="1" s="1"/>
  <c r="LZ45" i="1" a="1"/>
  <c r="LZ45" i="1" s="1"/>
  <c r="LZ46" i="1" s="1" a="1"/>
  <c r="LZ46" i="1" s="1"/>
  <c r="LZ47" i="1" a="1"/>
  <c r="LZ47" i="1" s="1"/>
  <c r="LZ48" i="1" s="1" a="1"/>
  <c r="LZ48" i="1" s="1"/>
  <c r="JS49" i="1" a="1"/>
  <c r="JS49" i="1" s="1"/>
  <c r="JS50" i="1" s="1" a="1"/>
  <c r="JS50" i="1" s="1"/>
  <c r="JS45" i="1" a="1"/>
  <c r="JS45" i="1" s="1"/>
  <c r="JS46" i="1" s="1" a="1"/>
  <c r="JS46" i="1" s="1"/>
  <c r="JS47" i="1" a="1"/>
  <c r="JS47" i="1" s="1"/>
  <c r="JS48" i="1" s="1" a="1"/>
  <c r="JS48" i="1" s="1"/>
  <c r="MB49" i="1" a="1"/>
  <c r="MB49" i="1" s="1"/>
  <c r="MB50" i="1" s="1" a="1"/>
  <c r="MB50" i="1" s="1"/>
  <c r="MB45" i="1" a="1"/>
  <c r="MB45" i="1" s="1"/>
  <c r="MB46" i="1" s="1" a="1"/>
  <c r="MB46" i="1" s="1"/>
  <c r="MB47" i="1" a="1"/>
  <c r="MB47" i="1" s="1"/>
  <c r="MB48" i="1" s="1" a="1"/>
  <c r="MB48" i="1" s="1"/>
  <c r="JT49" i="1" a="1"/>
  <c r="JT49" i="1" s="1"/>
  <c r="JT50" i="1" s="1" a="1"/>
  <c r="JT50" i="1" s="1"/>
  <c r="JT45" i="1" a="1"/>
  <c r="JT45" i="1" s="1"/>
  <c r="JT46" i="1" s="1" a="1"/>
  <c r="JT46" i="1" s="1"/>
  <c r="JT47" i="1" a="1"/>
  <c r="JT47" i="1" s="1"/>
  <c r="JT48" i="1" s="1" a="1"/>
  <c r="JT48" i="1" s="1"/>
  <c r="ND45" i="1" a="1"/>
  <c r="ND45" i="1" s="1"/>
  <c r="ND46" i="1" s="1" a="1"/>
  <c r="ND46" i="1" s="1"/>
  <c r="ND49" i="1" a="1"/>
  <c r="ND49" i="1" s="1"/>
  <c r="ND50" i="1" s="1" a="1"/>
  <c r="ND50" i="1" s="1"/>
  <c r="ND47" i="1" a="1"/>
  <c r="ND47" i="1" s="1"/>
  <c r="ND48" i="1" s="1" a="1"/>
  <c r="ND48" i="1" s="1"/>
  <c r="KZ47" i="1" a="1"/>
  <c r="KZ47" i="1" s="1"/>
  <c r="KZ48" i="1" s="1" a="1"/>
  <c r="KZ48" i="1" s="1"/>
  <c r="KZ49" i="1" a="1"/>
  <c r="KZ49" i="1" s="1"/>
  <c r="KZ50" i="1" s="1" a="1"/>
  <c r="KZ50" i="1" s="1"/>
  <c r="KZ45" i="1" a="1"/>
  <c r="KZ45" i="1" s="1"/>
  <c r="KZ46" i="1" s="1" a="1"/>
  <c r="KZ46" i="1" s="1"/>
  <c r="JB44" i="1" a="1"/>
  <c r="JB44" i="1" s="1"/>
  <c r="KS49" i="1" a="1"/>
  <c r="KS49" i="1" s="1"/>
  <c r="KS50" i="1" s="1" a="1"/>
  <c r="KS50" i="1" s="1"/>
  <c r="KS45" i="1" a="1"/>
  <c r="KS45" i="1" s="1"/>
  <c r="KS46" i="1" s="1" a="1"/>
  <c r="KS46" i="1" s="1"/>
  <c r="KS47" i="1" a="1"/>
  <c r="KS47" i="1" s="1"/>
  <c r="KS48" i="1" s="1" a="1"/>
  <c r="KS48" i="1" s="1"/>
  <c r="OM49" i="1" a="1"/>
  <c r="OM49" i="1" s="1"/>
  <c r="OM50" i="1" s="1" a="1"/>
  <c r="OM50" i="1" s="1"/>
  <c r="OM45" i="1" a="1"/>
  <c r="OM45" i="1" s="1"/>
  <c r="OM46" i="1" s="1" a="1"/>
  <c r="OM46" i="1" s="1"/>
  <c r="OM47" i="1" a="1"/>
  <c r="OM47" i="1" s="1"/>
  <c r="OM48" i="1" s="1" a="1"/>
  <c r="OM48" i="1" s="1"/>
  <c r="NN49" i="1" a="1"/>
  <c r="NN49" i="1" s="1"/>
  <c r="NN50" i="1" s="1" a="1"/>
  <c r="NN50" i="1" s="1"/>
  <c r="NN47" i="1" a="1"/>
  <c r="NN47" i="1" s="1"/>
  <c r="NN48" i="1" s="1" a="1"/>
  <c r="NN48" i="1" s="1"/>
  <c r="NN45" i="1" a="1"/>
  <c r="NN45" i="1" s="1"/>
  <c r="NN46" i="1" s="1" a="1"/>
  <c r="NN46" i="1" s="1"/>
  <c r="GT47" i="1" a="1"/>
  <c r="GT47" i="1" s="1"/>
  <c r="GT48" i="1" s="1" a="1"/>
  <c r="GT48" i="1" s="1"/>
  <c r="GT49" i="1" a="1"/>
  <c r="GT49" i="1" s="1"/>
  <c r="GT50" i="1" s="1" a="1"/>
  <c r="GT50" i="1" s="1"/>
  <c r="GT45" i="1" a="1"/>
  <c r="GT45" i="1" s="1"/>
  <c r="GT46" i="1" s="1" a="1"/>
  <c r="GT46" i="1" s="1"/>
  <c r="AB49" i="1" a="1"/>
  <c r="AB49" i="1" s="1"/>
  <c r="AB50" i="1" s="1" a="1"/>
  <c r="AB50" i="1" s="1"/>
  <c r="AB45" i="1" a="1"/>
  <c r="AB45" i="1" s="1"/>
  <c r="AB46" i="1" s="1" a="1"/>
  <c r="AB46" i="1" s="1"/>
  <c r="AB47" i="1" a="1"/>
  <c r="AB47" i="1" s="1"/>
  <c r="AB48" i="1" s="1" a="1"/>
  <c r="AB48" i="1" s="1"/>
  <c r="LW45" i="1" a="1"/>
  <c r="LW45" i="1" s="1"/>
  <c r="LW46" i="1" s="1" a="1"/>
  <c r="LW46" i="1" s="1"/>
  <c r="LW47" i="1" a="1"/>
  <c r="LW47" i="1" s="1"/>
  <c r="LW48" i="1" s="1" a="1"/>
  <c r="LW48" i="1" s="1"/>
  <c r="LW49" i="1" a="1"/>
  <c r="LW49" i="1" s="1"/>
  <c r="LW50" i="1" s="1" a="1"/>
  <c r="LW50" i="1" s="1"/>
  <c r="AX56" i="6"/>
  <c r="AM56" i="6" s="1"/>
  <c r="AX54" i="6"/>
  <c r="AM54" i="6" s="1"/>
  <c r="BA54" i="6"/>
  <c r="AP54" i="6" s="1"/>
  <c r="BB54" i="6"/>
  <c r="AQ54" i="6" s="1"/>
  <c r="AY54" i="6"/>
  <c r="AN54" i="6" s="1"/>
  <c r="AZ54" i="6"/>
  <c r="AO54" i="6" s="1"/>
  <c r="BC54" i="6"/>
  <c r="AR54" i="6" s="1"/>
  <c r="BD54" i="6"/>
  <c r="AS54" i="6" s="1"/>
  <c r="BE54" i="6"/>
  <c r="AT54" i="6" s="1"/>
  <c r="JD9" i="1"/>
  <c r="E51" i="8"/>
  <c r="W51" i="8" s="1"/>
  <c r="D51" i="8"/>
  <c r="V51" i="8" s="1"/>
  <c r="E51" i="6"/>
  <c r="W51" i="6" s="1"/>
  <c r="C51" i="6"/>
  <c r="U51" i="6" s="1"/>
  <c r="D51" i="6"/>
  <c r="V51" i="6" s="1"/>
  <c r="C51" i="8"/>
  <c r="U51" i="8" s="1"/>
  <c r="AX53" i="6"/>
  <c r="AM53" i="6" s="1"/>
  <c r="BE56" i="6"/>
  <c r="AT56" i="6" s="1"/>
  <c r="AY53" i="6"/>
  <c r="AN53" i="6" s="1"/>
  <c r="AZ53" i="6"/>
  <c r="AO53" i="6" s="1"/>
  <c r="BD56" i="6"/>
  <c r="AS56" i="6" s="1"/>
  <c r="BB53" i="6"/>
  <c r="AQ53" i="6" s="1"/>
  <c r="BC56" i="6"/>
  <c r="AR56" i="6" s="1"/>
  <c r="E56" i="6" s="1"/>
  <c r="W56" i="6" s="1"/>
  <c r="BA53" i="6"/>
  <c r="AP53" i="6" s="1"/>
  <c r="BB56" i="6"/>
  <c r="AQ56" i="6" s="1"/>
  <c r="BD53" i="6"/>
  <c r="AS53" i="6" s="1"/>
  <c r="BC53" i="6"/>
  <c r="AR53" i="6" s="1"/>
  <c r="BE53" i="6"/>
  <c r="AT53" i="6" s="1"/>
  <c r="BA52" i="6"/>
  <c r="AP52" i="6" s="1"/>
  <c r="BF52" i="6"/>
  <c r="AU52" i="6" s="1"/>
  <c r="BE52" i="6"/>
  <c r="AT52" i="6" s="1"/>
  <c r="BD52" i="6"/>
  <c r="AS52" i="6" s="1"/>
  <c r="BC52" i="6"/>
  <c r="AR52" i="6" s="1"/>
  <c r="BB52" i="6"/>
  <c r="AQ52" i="6" s="1"/>
  <c r="AZ52" i="6"/>
  <c r="AO52" i="6" s="1"/>
  <c r="AY52" i="6"/>
  <c r="AN52" i="6" s="1"/>
  <c r="AX52" i="6"/>
  <c r="AM52" i="6" s="1"/>
  <c r="AW58" i="6"/>
  <c r="AW57" i="6"/>
  <c r="AY56" i="6"/>
  <c r="AN56" i="6" s="1"/>
  <c r="BF57" i="8"/>
  <c r="AU57" i="8" s="1"/>
  <c r="BE57" i="8"/>
  <c r="AT57" i="8" s="1"/>
  <c r="BD57" i="8"/>
  <c r="AS57" i="8" s="1"/>
  <c r="BC57" i="8"/>
  <c r="AR57" i="8" s="1"/>
  <c r="BB57" i="8"/>
  <c r="AQ57" i="8" s="1"/>
  <c r="BA57" i="8"/>
  <c r="AP57" i="8" s="1"/>
  <c r="AZ57" i="8"/>
  <c r="AO57" i="8" s="1"/>
  <c r="AY57" i="8"/>
  <c r="AN57" i="8" s="1"/>
  <c r="AX57" i="8"/>
  <c r="AM57" i="8" s="1"/>
  <c r="BE62" i="7"/>
  <c r="AT62" i="7" s="1"/>
  <c r="BD62" i="7"/>
  <c r="AS62" i="7" s="1"/>
  <c r="BF54" i="8"/>
  <c r="AU54" i="8" s="1"/>
  <c r="BD54" i="8"/>
  <c r="AS54" i="8" s="1"/>
  <c r="BE54" i="8"/>
  <c r="AT54" i="8" s="1"/>
  <c r="AW59" i="8"/>
  <c r="AX54" i="8"/>
  <c r="AM54" i="8" s="1"/>
  <c r="AY54" i="8"/>
  <c r="AN54" i="8" s="1"/>
  <c r="AZ54" i="8"/>
  <c r="AO54" i="8" s="1"/>
  <c r="BA54" i="8"/>
  <c r="AP54" i="8" s="1"/>
  <c r="BB54" i="8"/>
  <c r="AQ54" i="8" s="1"/>
  <c r="BC54" i="8"/>
  <c r="AR54" i="8" s="1"/>
  <c r="AW60" i="8"/>
  <c r="BF55" i="8"/>
  <c r="AU55" i="8" s="1"/>
  <c r="BE55" i="8"/>
  <c r="AT55" i="8" s="1"/>
  <c r="BD55" i="8"/>
  <c r="AS55" i="8" s="1"/>
  <c r="AZ55" i="8"/>
  <c r="AO55" i="8" s="1"/>
  <c r="AY55" i="8"/>
  <c r="AN55" i="8" s="1"/>
  <c r="AX55" i="8"/>
  <c r="AM55" i="8" s="1"/>
  <c r="BA55" i="8"/>
  <c r="AP55" i="8" s="1"/>
  <c r="BB55" i="8"/>
  <c r="AQ55" i="8" s="1"/>
  <c r="BC55" i="8"/>
  <c r="AR55" i="8" s="1"/>
  <c r="BF54" i="7"/>
  <c r="AU54" i="7" s="1"/>
  <c r="AW59" i="7"/>
  <c r="BE54" i="7"/>
  <c r="AT54" i="7" s="1"/>
  <c r="BD54" i="7"/>
  <c r="AS54" i="7" s="1"/>
  <c r="BC54" i="7"/>
  <c r="AR54" i="7" s="1"/>
  <c r="BB54" i="7"/>
  <c r="AQ54" i="7" s="1"/>
  <c r="BA54" i="7"/>
  <c r="AP54" i="7" s="1"/>
  <c r="AZ54" i="7"/>
  <c r="AO54" i="7" s="1"/>
  <c r="AY54" i="7"/>
  <c r="AN54" i="7" s="1"/>
  <c r="AX54" i="7"/>
  <c r="AM54" i="7" s="1"/>
  <c r="BF60" i="6"/>
  <c r="AU60" i="6" s="1"/>
  <c r="AW65" i="6"/>
  <c r="BE60" i="6"/>
  <c r="AT60" i="6" s="1"/>
  <c r="BD60" i="6"/>
  <c r="AS60" i="6" s="1"/>
  <c r="BC60" i="6"/>
  <c r="AR60" i="6" s="1"/>
  <c r="BB60" i="6"/>
  <c r="AQ60" i="6" s="1"/>
  <c r="BA60" i="6"/>
  <c r="AP60" i="6" s="1"/>
  <c r="AZ60" i="6"/>
  <c r="AO60" i="6" s="1"/>
  <c r="AY60" i="6"/>
  <c r="AN60" i="6" s="1"/>
  <c r="AX60" i="6"/>
  <c r="AM60" i="6" s="1"/>
  <c r="BF59" i="6"/>
  <c r="AU59" i="6" s="1"/>
  <c r="AW64" i="6"/>
  <c r="BE59" i="6"/>
  <c r="AT59" i="6" s="1"/>
  <c r="BD59" i="6"/>
  <c r="AS59" i="6" s="1"/>
  <c r="BC59" i="6"/>
  <c r="AR59" i="6" s="1"/>
  <c r="BB59" i="6"/>
  <c r="AQ59" i="6" s="1"/>
  <c r="BA59" i="6"/>
  <c r="AP59" i="6" s="1"/>
  <c r="AZ59" i="6"/>
  <c r="AO59" i="6" s="1"/>
  <c r="AY59" i="6"/>
  <c r="AN59" i="6" s="1"/>
  <c r="AX59" i="6"/>
  <c r="AM59" i="6" s="1"/>
  <c r="BF56" i="8"/>
  <c r="AU56" i="8" s="1"/>
  <c r="AW61" i="8"/>
  <c r="AW62" i="8" s="1"/>
  <c r="BE56" i="8"/>
  <c r="AT56" i="8" s="1"/>
  <c r="BD56" i="8"/>
  <c r="AS56" i="8" s="1"/>
  <c r="BC56" i="8"/>
  <c r="AR56" i="8" s="1"/>
  <c r="BB56" i="8"/>
  <c r="AQ56" i="8" s="1"/>
  <c r="BA56" i="8"/>
  <c r="AP56" i="8" s="1"/>
  <c r="AZ56" i="8"/>
  <c r="AO56" i="8" s="1"/>
  <c r="AY56" i="8"/>
  <c r="AN56" i="8" s="1"/>
  <c r="AX56" i="8"/>
  <c r="AM56" i="8" s="1"/>
  <c r="AW58" i="8"/>
  <c r="BF61" i="7"/>
  <c r="AU61" i="7" s="1"/>
  <c r="AW66" i="7"/>
  <c r="BE61" i="7"/>
  <c r="AT61" i="7" s="1"/>
  <c r="BD61" i="7"/>
  <c r="AS61" i="7" s="1"/>
  <c r="BC61" i="7"/>
  <c r="AR61" i="7" s="1"/>
  <c r="BB61" i="7"/>
  <c r="AQ61" i="7" s="1"/>
  <c r="BA61" i="7"/>
  <c r="AP61" i="7" s="1"/>
  <c r="AZ61" i="7"/>
  <c r="AO61" i="7" s="1"/>
  <c r="AY61" i="7"/>
  <c r="AN61" i="7" s="1"/>
  <c r="AX61" i="7"/>
  <c r="AM61" i="7" s="1"/>
  <c r="AW63" i="7"/>
  <c r="BF55" i="7"/>
  <c r="AU55" i="7" s="1"/>
  <c r="AW60" i="7"/>
  <c r="BE55" i="7"/>
  <c r="AT55" i="7" s="1"/>
  <c r="BD55" i="7"/>
  <c r="AS55" i="7" s="1"/>
  <c r="BC55" i="7"/>
  <c r="AR55" i="7" s="1"/>
  <c r="BB55" i="7"/>
  <c r="AQ55" i="7" s="1"/>
  <c r="BA55" i="7"/>
  <c r="AP55" i="7" s="1"/>
  <c r="AZ55" i="7"/>
  <c r="AO55" i="7" s="1"/>
  <c r="AY55" i="7"/>
  <c r="AN55" i="7" s="1"/>
  <c r="AX55" i="7"/>
  <c r="AM55" i="7" s="1"/>
  <c r="BD58" i="7"/>
  <c r="AS58" i="7" s="1"/>
  <c r="BC58" i="7"/>
  <c r="AR58" i="7" s="1"/>
  <c r="BB58" i="7"/>
  <c r="AQ58" i="7" s="1"/>
  <c r="BA58" i="7"/>
  <c r="AP58" i="7" s="1"/>
  <c r="AZ58" i="7"/>
  <c r="AO58" i="7" s="1"/>
  <c r="AX58" i="7"/>
  <c r="AM58" i="7" s="1"/>
  <c r="AY58" i="7"/>
  <c r="AN58" i="7" s="1"/>
  <c r="BF58" i="7"/>
  <c r="AU58" i="7" s="1"/>
  <c r="BE58" i="7"/>
  <c r="AT58" i="7" s="1"/>
  <c r="BD53" i="8"/>
  <c r="AS53" i="8" s="1"/>
  <c r="BC53" i="8"/>
  <c r="AR53" i="8" s="1"/>
  <c r="BB53" i="8"/>
  <c r="AQ53" i="8" s="1"/>
  <c r="BA53" i="8"/>
  <c r="AP53" i="8" s="1"/>
  <c r="AZ53" i="8"/>
  <c r="AO53" i="8" s="1"/>
  <c r="AX53" i="8"/>
  <c r="AM53" i="8" s="1"/>
  <c r="AY53" i="8"/>
  <c r="AN53" i="8" s="1"/>
  <c r="BF53" i="8"/>
  <c r="AU53" i="8" s="1"/>
  <c r="BE53" i="8"/>
  <c r="AT53" i="8" s="1"/>
  <c r="KF83" i="1" l="1" a="1"/>
  <c r="KF83" i="1" s="1"/>
  <c r="KF81" i="1" a="1"/>
  <c r="KF81" i="1" s="1"/>
  <c r="KF82" i="1" a="1"/>
  <c r="KF82" i="1" s="1"/>
  <c r="KF84" i="1" a="1"/>
  <c r="KF84" i="1" s="1"/>
  <c r="JD84" i="1"/>
  <c r="JD83" i="1"/>
  <c r="JD81" i="1"/>
  <c r="JD82" i="1"/>
  <c r="MH81" i="1" a="1"/>
  <c r="MH81" i="1" s="1"/>
  <c r="MH82" i="1" a="1"/>
  <c r="MH82" i="1" s="1"/>
  <c r="MH84" i="1" a="1"/>
  <c r="MH84" i="1" s="1"/>
  <c r="MH83" i="1" a="1"/>
  <c r="MH83" i="1" s="1"/>
  <c r="BF62" i="7"/>
  <c r="AU62" i="7" s="1"/>
  <c r="AX62" i="7"/>
  <c r="AM62" i="7" s="1"/>
  <c r="AY62" i="7"/>
  <c r="AN62" i="7" s="1"/>
  <c r="AZ62" i="7"/>
  <c r="AO62" i="7" s="1"/>
  <c r="BA62" i="7"/>
  <c r="AP62" i="7" s="1"/>
  <c r="BB62" i="7"/>
  <c r="AQ62" i="7" s="1"/>
  <c r="CZ48" i="1"/>
  <c r="AX61" i="6"/>
  <c r="AM61" i="6" s="1"/>
  <c r="AW66" i="6"/>
  <c r="BE66" i="6" s="1"/>
  <c r="AT66" i="6" s="1"/>
  <c r="BF61" i="6"/>
  <c r="AU61" i="6" s="1"/>
  <c r="AW63" i="6"/>
  <c r="BA63" i="6" s="1"/>
  <c r="AP63" i="6" s="1"/>
  <c r="BD62" i="6"/>
  <c r="AS62" i="6" s="1"/>
  <c r="BF62" i="6"/>
  <c r="AU62" i="6" s="1"/>
  <c r="BC61" i="6"/>
  <c r="AR61" i="6" s="1"/>
  <c r="AX62" i="6"/>
  <c r="AM62" i="6" s="1"/>
  <c r="BB62" i="6"/>
  <c r="AQ62" i="6" s="1"/>
  <c r="BC62" i="6"/>
  <c r="AR62" i="6" s="1"/>
  <c r="AZ62" i="6"/>
  <c r="AO62" i="6" s="1"/>
  <c r="BE62" i="6"/>
  <c r="AT62" i="6" s="1"/>
  <c r="BA61" i="6"/>
  <c r="AP61" i="6" s="1"/>
  <c r="C61" i="6" s="1"/>
  <c r="U61" i="6" s="1"/>
  <c r="BE61" i="6"/>
  <c r="AT61" i="6" s="1"/>
  <c r="AY62" i="6"/>
  <c r="AN62" i="6" s="1"/>
  <c r="BB61" i="6"/>
  <c r="AQ61" i="6" s="1"/>
  <c r="D61" i="6" s="1"/>
  <c r="V61" i="6" s="1"/>
  <c r="AY61" i="6"/>
  <c r="AN61" i="6" s="1"/>
  <c r="BD61" i="6"/>
  <c r="AS61" i="6" s="1"/>
  <c r="AZ61" i="6"/>
  <c r="AO61" i="6" s="1"/>
  <c r="MH45" i="1" a="1"/>
  <c r="MH45" i="1" s="1"/>
  <c r="MH46" i="1" s="1" a="1"/>
  <c r="MH46" i="1" s="1"/>
  <c r="MH49" i="1" a="1"/>
  <c r="MH49" i="1" s="1"/>
  <c r="MH50" i="1" s="1" a="1"/>
  <c r="MH50" i="1" s="1"/>
  <c r="JJ47" i="1" a="1"/>
  <c r="JJ47" i="1" s="1"/>
  <c r="JJ48" i="1" s="1" a="1"/>
  <c r="JJ48" i="1" s="1"/>
  <c r="JJ49" i="1" a="1"/>
  <c r="JJ49" i="1" s="1"/>
  <c r="JJ50" i="1" s="1" a="1"/>
  <c r="JJ50" i="1" s="1"/>
  <c r="JG45" i="1" a="1"/>
  <c r="JG45" i="1" s="1"/>
  <c r="JG46" i="1" s="1" a="1"/>
  <c r="JG46" i="1" s="1"/>
  <c r="JG49" i="1" a="1"/>
  <c r="JG49" i="1" s="1"/>
  <c r="JG50" i="1" s="1" a="1"/>
  <c r="JG50" i="1" s="1"/>
  <c r="JG47" i="1" a="1"/>
  <c r="JG47" i="1" s="1"/>
  <c r="JG48" i="1" s="1" a="1"/>
  <c r="JG48" i="1" s="1"/>
  <c r="JF49" i="1" a="1"/>
  <c r="JF49" i="1" s="1"/>
  <c r="JF50" i="1" s="1" a="1"/>
  <c r="JF50" i="1" s="1"/>
  <c r="JF45" i="1" a="1"/>
  <c r="JF45" i="1" s="1"/>
  <c r="JF46" i="1" s="1" a="1"/>
  <c r="JF46" i="1" s="1"/>
  <c r="JF47" i="1" a="1"/>
  <c r="JF47" i="1" s="1"/>
  <c r="JF48" i="1" s="1" a="1"/>
  <c r="JF48" i="1" s="1"/>
  <c r="KF49" i="1" a="1"/>
  <c r="KF49" i="1" s="1"/>
  <c r="KF50" i="1" s="1" a="1"/>
  <c r="KF50" i="1" s="1"/>
  <c r="KF45" i="1" a="1"/>
  <c r="KF45" i="1" s="1"/>
  <c r="KF46" i="1" s="1" a="1"/>
  <c r="KF46" i="1" s="1"/>
  <c r="KF47" i="1" a="1"/>
  <c r="KF47" i="1" s="1"/>
  <c r="KF48" i="1" s="1" a="1"/>
  <c r="KF48" i="1" s="1"/>
  <c r="JH45" i="1" a="1"/>
  <c r="JH45" i="1" s="1"/>
  <c r="JH46" i="1" s="1" a="1"/>
  <c r="JH46" i="1" s="1"/>
  <c r="JH47" i="1" a="1"/>
  <c r="JH47" i="1" s="1"/>
  <c r="JH48" i="1" s="1" a="1"/>
  <c r="JH48" i="1" s="1"/>
  <c r="JH49" i="1" a="1"/>
  <c r="JH49" i="1" s="1"/>
  <c r="JH50" i="1" s="1" a="1"/>
  <c r="JH50" i="1" s="1"/>
  <c r="JK49" i="1" a="1"/>
  <c r="JK49" i="1" s="1"/>
  <c r="JK50" i="1" s="1" a="1"/>
  <c r="JK50" i="1" s="1"/>
  <c r="JK45" i="1" a="1"/>
  <c r="JK45" i="1" s="1"/>
  <c r="JK46" i="1" s="1" a="1"/>
  <c r="JK46" i="1" s="1"/>
  <c r="JK47" i="1" a="1"/>
  <c r="JK47" i="1" s="1"/>
  <c r="JK48" i="1" s="1" a="1"/>
  <c r="JK48" i="1" s="1"/>
  <c r="JB45" i="1" a="1"/>
  <c r="JB45" i="1" s="1"/>
  <c r="JB46" i="1" s="1" a="1"/>
  <c r="JB46" i="1" s="1"/>
  <c r="JB49" i="1" a="1"/>
  <c r="JB49" i="1" s="1"/>
  <c r="JB50" i="1" s="1" a="1"/>
  <c r="JB50" i="1" s="1"/>
  <c r="JB47" i="1" a="1"/>
  <c r="JB47" i="1" s="1"/>
  <c r="JB48" i="1" s="1" a="1"/>
  <c r="JB48" i="1" s="1"/>
  <c r="E61" i="6"/>
  <c r="W61" i="6" s="1"/>
  <c r="JE9" i="1"/>
  <c r="BB63" i="6"/>
  <c r="AQ63" i="6" s="1"/>
  <c r="BD63" i="6"/>
  <c r="AS63" i="6" s="1"/>
  <c r="BC63" i="6"/>
  <c r="AR63" i="6" s="1"/>
  <c r="AY63" i="6"/>
  <c r="AN63" i="6" s="1"/>
  <c r="D56" i="6"/>
  <c r="V56" i="6" s="1"/>
  <c r="C56" i="8"/>
  <c r="U56" i="8" s="1"/>
  <c r="E56" i="8"/>
  <c r="W56" i="8" s="1"/>
  <c r="AX63" i="6"/>
  <c r="AM63" i="6" s="1"/>
  <c r="AZ63" i="6"/>
  <c r="AO63" i="6" s="1"/>
  <c r="BE63" i="6"/>
  <c r="AT63" i="6" s="1"/>
  <c r="BF63" i="6"/>
  <c r="AU63" i="6" s="1"/>
  <c r="BF66" i="6"/>
  <c r="AU66" i="6" s="1"/>
  <c r="BD66" i="6"/>
  <c r="AS66" i="6" s="1"/>
  <c r="D61" i="7"/>
  <c r="V61" i="7" s="1"/>
  <c r="D56" i="8"/>
  <c r="V56" i="8" s="1"/>
  <c r="C61" i="7"/>
  <c r="U61" i="7" s="1"/>
  <c r="E61" i="7"/>
  <c r="W61" i="7" s="1"/>
  <c r="BF62" i="8"/>
  <c r="AU62" i="8" s="1"/>
  <c r="BE62" i="8"/>
  <c r="AT62" i="8" s="1"/>
  <c r="BD62" i="8"/>
  <c r="AS62" i="8" s="1"/>
  <c r="BC62" i="8"/>
  <c r="AR62" i="8" s="1"/>
  <c r="BB62" i="8"/>
  <c r="AQ62" i="8" s="1"/>
  <c r="BA62" i="8"/>
  <c r="AP62" i="8" s="1"/>
  <c r="AZ62" i="8"/>
  <c r="AO62" i="8" s="1"/>
  <c r="AY62" i="8"/>
  <c r="AN62" i="8" s="1"/>
  <c r="AX62" i="8"/>
  <c r="AM62" i="8" s="1"/>
  <c r="BE57" i="6"/>
  <c r="AT57" i="6" s="1"/>
  <c r="BF57" i="6"/>
  <c r="AU57" i="6" s="1"/>
  <c r="BD57" i="6"/>
  <c r="AS57" i="6" s="1"/>
  <c r="BC57" i="6"/>
  <c r="AR57" i="6" s="1"/>
  <c r="BB57" i="6"/>
  <c r="AQ57" i="6" s="1"/>
  <c r="BA57" i="6"/>
  <c r="AP57" i="6" s="1"/>
  <c r="AZ57" i="6"/>
  <c r="AO57" i="6" s="1"/>
  <c r="AY57" i="6"/>
  <c r="AN57" i="6" s="1"/>
  <c r="AX57" i="6"/>
  <c r="AM57" i="6" s="1"/>
  <c r="BD58" i="6"/>
  <c r="AS58" i="6" s="1"/>
  <c r="BF58" i="6"/>
  <c r="AU58" i="6" s="1"/>
  <c r="AZ58" i="6"/>
  <c r="AO58" i="6" s="1"/>
  <c r="BC58" i="6"/>
  <c r="AR58" i="6" s="1"/>
  <c r="BE58" i="6"/>
  <c r="AT58" i="6" s="1"/>
  <c r="BB58" i="6"/>
  <c r="AQ58" i="6" s="1"/>
  <c r="BA58" i="6"/>
  <c r="AP58" i="6" s="1"/>
  <c r="AY58" i="6"/>
  <c r="AN58" i="6" s="1"/>
  <c r="AX58" i="6"/>
  <c r="AM58" i="6" s="1"/>
  <c r="BB59" i="8"/>
  <c r="AQ59" i="8" s="1"/>
  <c r="BE59" i="8"/>
  <c r="AT59" i="8" s="1"/>
  <c r="BF59" i="8"/>
  <c r="AU59" i="8" s="1"/>
  <c r="AZ59" i="8"/>
  <c r="AO59" i="8" s="1"/>
  <c r="BA59" i="8"/>
  <c r="AP59" i="8" s="1"/>
  <c r="BC59" i="8"/>
  <c r="AR59" i="8" s="1"/>
  <c r="BD59" i="8"/>
  <c r="AS59" i="8" s="1"/>
  <c r="AX59" i="8"/>
  <c r="AM59" i="8" s="1"/>
  <c r="AW64" i="8"/>
  <c r="AY59" i="8"/>
  <c r="AN59" i="8" s="1"/>
  <c r="BF60" i="8"/>
  <c r="AU60" i="8" s="1"/>
  <c r="AW65" i="8"/>
  <c r="BE60" i="8"/>
  <c r="AT60" i="8" s="1"/>
  <c r="BD60" i="8"/>
  <c r="AS60" i="8" s="1"/>
  <c r="BC60" i="8"/>
  <c r="AR60" i="8" s="1"/>
  <c r="BB60" i="8"/>
  <c r="AQ60" i="8" s="1"/>
  <c r="BA60" i="8"/>
  <c r="AP60" i="8" s="1"/>
  <c r="AZ60" i="8"/>
  <c r="AO60" i="8" s="1"/>
  <c r="AY60" i="8"/>
  <c r="AN60" i="8" s="1"/>
  <c r="AX60" i="8"/>
  <c r="AM60" i="8" s="1"/>
  <c r="BF64" i="6"/>
  <c r="AU64" i="6" s="1"/>
  <c r="BD64" i="6"/>
  <c r="AS64" i="6" s="1"/>
  <c r="BC64" i="6"/>
  <c r="AR64" i="6" s="1"/>
  <c r="BB64" i="6"/>
  <c r="AQ64" i="6" s="1"/>
  <c r="BA64" i="6"/>
  <c r="AP64" i="6" s="1"/>
  <c r="AZ64" i="6"/>
  <c r="AO64" i="6" s="1"/>
  <c r="AY64" i="6"/>
  <c r="AN64" i="6" s="1"/>
  <c r="AX64" i="6"/>
  <c r="AM64" i="6" s="1"/>
  <c r="BE64" i="6"/>
  <c r="AT64" i="6" s="1"/>
  <c r="BF63" i="7"/>
  <c r="AU63" i="7" s="1"/>
  <c r="BE63" i="7"/>
  <c r="AT63" i="7" s="1"/>
  <c r="BD63" i="7"/>
  <c r="AS63" i="7" s="1"/>
  <c r="BC63" i="7"/>
  <c r="AR63" i="7" s="1"/>
  <c r="BB63" i="7"/>
  <c r="AQ63" i="7" s="1"/>
  <c r="BA63" i="7"/>
  <c r="AP63" i="7" s="1"/>
  <c r="AZ63" i="7"/>
  <c r="AO63" i="7" s="1"/>
  <c r="AY63" i="7"/>
  <c r="AN63" i="7" s="1"/>
  <c r="AX63" i="7"/>
  <c r="AM63" i="7" s="1"/>
  <c r="BF66" i="7"/>
  <c r="AU66" i="7" s="1"/>
  <c r="BE66" i="7"/>
  <c r="AT66" i="7" s="1"/>
  <c r="BD66" i="7"/>
  <c r="AS66" i="7" s="1"/>
  <c r="BC66" i="7"/>
  <c r="AR66" i="7" s="1"/>
  <c r="BB66" i="7"/>
  <c r="AQ66" i="7" s="1"/>
  <c r="BA66" i="7"/>
  <c r="AP66" i="7" s="1"/>
  <c r="AZ66" i="7"/>
  <c r="AO66" i="7" s="1"/>
  <c r="AY66" i="7"/>
  <c r="AN66" i="7" s="1"/>
  <c r="AX66" i="7"/>
  <c r="AM66" i="7" s="1"/>
  <c r="BF59" i="7"/>
  <c r="AU59" i="7" s="1"/>
  <c r="BD59" i="7"/>
  <c r="AS59" i="7" s="1"/>
  <c r="BC59" i="7"/>
  <c r="AR59" i="7" s="1"/>
  <c r="BB59" i="7"/>
  <c r="AQ59" i="7" s="1"/>
  <c r="BA59" i="7"/>
  <c r="AP59" i="7" s="1"/>
  <c r="AZ59" i="7"/>
  <c r="AO59" i="7" s="1"/>
  <c r="AY59" i="7"/>
  <c r="AN59" i="7" s="1"/>
  <c r="AX59" i="7"/>
  <c r="AM59" i="7" s="1"/>
  <c r="AW64" i="7"/>
  <c r="BE59" i="7"/>
  <c r="AT59" i="7" s="1"/>
  <c r="BF61" i="8"/>
  <c r="AU61" i="8" s="1"/>
  <c r="AW66" i="8"/>
  <c r="BE61" i="8"/>
  <c r="AT61" i="8" s="1"/>
  <c r="BD61" i="8"/>
  <c r="AS61" i="8" s="1"/>
  <c r="BC61" i="8"/>
  <c r="AR61" i="8" s="1"/>
  <c r="BB61" i="8"/>
  <c r="AQ61" i="8" s="1"/>
  <c r="BA61" i="8"/>
  <c r="AP61" i="8" s="1"/>
  <c r="AZ61" i="8"/>
  <c r="AO61" i="8" s="1"/>
  <c r="AY61" i="8"/>
  <c r="AN61" i="8" s="1"/>
  <c r="AX61" i="8"/>
  <c r="AM61" i="8" s="1"/>
  <c r="AW63" i="8"/>
  <c r="BF58" i="8"/>
  <c r="AU58" i="8" s="1"/>
  <c r="BE58" i="8"/>
  <c r="AT58" i="8" s="1"/>
  <c r="BD58" i="8"/>
  <c r="AS58" i="8" s="1"/>
  <c r="BC58" i="8"/>
  <c r="AR58" i="8" s="1"/>
  <c r="BB58" i="8"/>
  <c r="AQ58" i="8" s="1"/>
  <c r="BA58" i="8"/>
  <c r="AP58" i="8" s="1"/>
  <c r="AZ58" i="8"/>
  <c r="AO58" i="8" s="1"/>
  <c r="AY58" i="8"/>
  <c r="AN58" i="8" s="1"/>
  <c r="AX58" i="8"/>
  <c r="AM58" i="8" s="1"/>
  <c r="BF65" i="6"/>
  <c r="AU65" i="6" s="1"/>
  <c r="BE65" i="6"/>
  <c r="AT65" i="6" s="1"/>
  <c r="BD65" i="6"/>
  <c r="AS65" i="6" s="1"/>
  <c r="BC65" i="6"/>
  <c r="AR65" i="6" s="1"/>
  <c r="BB65" i="6"/>
  <c r="AQ65" i="6" s="1"/>
  <c r="BA65" i="6"/>
  <c r="AP65" i="6" s="1"/>
  <c r="AZ65" i="6"/>
  <c r="AO65" i="6" s="1"/>
  <c r="AY65" i="6"/>
  <c r="AN65" i="6" s="1"/>
  <c r="AX65" i="6"/>
  <c r="AM65" i="6" s="1"/>
  <c r="BF60" i="7"/>
  <c r="AU60" i="7" s="1"/>
  <c r="AW65" i="7"/>
  <c r="BE60" i="7"/>
  <c r="AT60" i="7" s="1"/>
  <c r="BD60" i="7"/>
  <c r="AS60" i="7" s="1"/>
  <c r="BC60" i="7"/>
  <c r="AR60" i="7" s="1"/>
  <c r="BB60" i="7"/>
  <c r="AQ60" i="7" s="1"/>
  <c r="BA60" i="7"/>
  <c r="AP60" i="7" s="1"/>
  <c r="AZ60" i="7"/>
  <c r="AO60" i="7" s="1"/>
  <c r="AY60" i="7"/>
  <c r="AN60" i="7" s="1"/>
  <c r="AX60" i="7"/>
  <c r="AM60" i="7" s="1"/>
  <c r="JE84" i="1" l="1"/>
  <c r="JE82" i="1"/>
  <c r="JE83" i="1"/>
  <c r="JE81" i="1"/>
  <c r="BC66" i="6"/>
  <c r="AR66" i="6" s="1"/>
  <c r="E66" i="6" s="1"/>
  <c r="W66" i="6" s="1"/>
  <c r="AX66" i="6"/>
  <c r="AM66" i="6" s="1"/>
  <c r="BB66" i="6"/>
  <c r="AQ66" i="6" s="1"/>
  <c r="D66" i="6" s="1"/>
  <c r="V66" i="6" s="1"/>
  <c r="BA66" i="6"/>
  <c r="AP66" i="6" s="1"/>
  <c r="C66" i="6" s="1"/>
  <c r="U66" i="6" s="1"/>
  <c r="AZ66" i="6"/>
  <c r="AO66" i="6" s="1"/>
  <c r="AY66" i="6"/>
  <c r="AN66" i="6" s="1"/>
  <c r="JF9" i="1"/>
  <c r="C61" i="8"/>
  <c r="U61" i="8" s="1"/>
  <c r="E61" i="8"/>
  <c r="W61" i="8" s="1"/>
  <c r="C66" i="7"/>
  <c r="U66" i="7" s="1"/>
  <c r="D66" i="7"/>
  <c r="V66" i="7" s="1"/>
  <c r="E66" i="7"/>
  <c r="W66" i="7" s="1"/>
  <c r="D61" i="8"/>
  <c r="V61" i="8" s="1"/>
  <c r="BD64" i="8"/>
  <c r="AS64" i="8" s="1"/>
  <c r="BC64" i="8"/>
  <c r="AR64" i="8" s="1"/>
  <c r="BB64" i="8"/>
  <c r="AQ64" i="8" s="1"/>
  <c r="BA64" i="8"/>
  <c r="AP64" i="8" s="1"/>
  <c r="AZ64" i="8"/>
  <c r="AO64" i="8" s="1"/>
  <c r="AY64" i="8"/>
  <c r="AN64" i="8" s="1"/>
  <c r="AX64" i="8"/>
  <c r="AM64" i="8" s="1"/>
  <c r="BE64" i="8"/>
  <c r="AT64" i="8" s="1"/>
  <c r="BF64" i="8"/>
  <c r="AU64" i="8" s="1"/>
  <c r="BE65" i="8"/>
  <c r="AT65" i="8" s="1"/>
  <c r="BD65" i="8"/>
  <c r="AS65" i="8" s="1"/>
  <c r="BC65" i="8"/>
  <c r="AR65" i="8" s="1"/>
  <c r="BB65" i="8"/>
  <c r="AQ65" i="8" s="1"/>
  <c r="BA65" i="8"/>
  <c r="AP65" i="8" s="1"/>
  <c r="AX65" i="8"/>
  <c r="AM65" i="8" s="1"/>
  <c r="AY65" i="8"/>
  <c r="AN65" i="8" s="1"/>
  <c r="AZ65" i="8"/>
  <c r="AO65" i="8" s="1"/>
  <c r="BF65" i="8"/>
  <c r="AU65" i="8" s="1"/>
  <c r="BF66" i="8"/>
  <c r="AU66" i="8" s="1"/>
  <c r="BA66" i="8"/>
  <c r="AP66" i="8" s="1"/>
  <c r="BE66" i="8"/>
  <c r="AT66" i="8" s="1"/>
  <c r="BD66" i="8"/>
  <c r="AS66" i="8" s="1"/>
  <c r="BC66" i="8"/>
  <c r="AR66" i="8" s="1"/>
  <c r="BB66" i="8"/>
  <c r="AQ66" i="8" s="1"/>
  <c r="AZ66" i="8"/>
  <c r="AO66" i="8" s="1"/>
  <c r="AY66" i="8"/>
  <c r="AN66" i="8" s="1"/>
  <c r="AX66" i="8"/>
  <c r="AM66" i="8" s="1"/>
  <c r="BB64" i="7"/>
  <c r="AQ64" i="7" s="1"/>
  <c r="BA64" i="7"/>
  <c r="AP64" i="7" s="1"/>
  <c r="AZ64" i="7"/>
  <c r="AO64" i="7" s="1"/>
  <c r="AY64" i="7"/>
  <c r="AN64" i="7" s="1"/>
  <c r="AX64" i="7"/>
  <c r="AM64" i="7" s="1"/>
  <c r="BF64" i="7"/>
  <c r="AU64" i="7" s="1"/>
  <c r="BE64" i="7"/>
  <c r="AT64" i="7" s="1"/>
  <c r="BD64" i="7"/>
  <c r="AS64" i="7" s="1"/>
  <c r="BC64" i="7"/>
  <c r="AR64" i="7" s="1"/>
  <c r="BF63" i="8"/>
  <c r="AU63" i="8" s="1"/>
  <c r="BE63" i="8"/>
  <c r="AT63" i="8" s="1"/>
  <c r="BD63" i="8"/>
  <c r="AS63" i="8" s="1"/>
  <c r="BC63" i="8"/>
  <c r="AR63" i="8" s="1"/>
  <c r="BB63" i="8"/>
  <c r="AQ63" i="8" s="1"/>
  <c r="BA63" i="8"/>
  <c r="AP63" i="8" s="1"/>
  <c r="AZ63" i="8"/>
  <c r="AO63" i="8" s="1"/>
  <c r="AY63" i="8"/>
  <c r="AN63" i="8" s="1"/>
  <c r="AX63" i="8"/>
  <c r="AM63" i="8" s="1"/>
  <c r="BF65" i="7"/>
  <c r="AU65" i="7" s="1"/>
  <c r="BE65" i="7"/>
  <c r="AT65" i="7" s="1"/>
  <c r="BC65" i="7"/>
  <c r="AR65" i="7" s="1"/>
  <c r="BD65" i="7"/>
  <c r="AS65" i="7" s="1"/>
  <c r="BB65" i="7"/>
  <c r="AQ65" i="7" s="1"/>
  <c r="BA65" i="7"/>
  <c r="AP65" i="7" s="1"/>
  <c r="AZ65" i="7"/>
  <c r="AO65" i="7" s="1"/>
  <c r="AY65" i="7"/>
  <c r="AN65" i="7" s="1"/>
  <c r="AX65" i="7"/>
  <c r="AM65" i="7" s="1"/>
  <c r="JF84" i="1" l="1"/>
  <c r="JF83" i="1"/>
  <c r="JF81" i="1"/>
  <c r="JF82" i="1"/>
  <c r="JG9" i="1"/>
  <c r="D66" i="8"/>
  <c r="V66" i="8" s="1"/>
  <c r="C66" i="8"/>
  <c r="U66" i="8" s="1"/>
  <c r="E66" i="8"/>
  <c r="W66" i="8" s="1"/>
  <c r="JG84" i="1" l="1"/>
  <c r="JG83" i="1"/>
  <c r="JG81" i="1"/>
  <c r="JG82" i="1"/>
  <c r="JH9" i="1"/>
  <c r="JH84" i="1" l="1"/>
  <c r="JH82" i="1"/>
  <c r="JH83" i="1"/>
  <c r="JH81" i="1"/>
  <c r="JI9" i="1"/>
  <c r="JI84" i="1" l="1"/>
  <c r="JI83" i="1"/>
  <c r="JI81" i="1"/>
  <c r="JI82" i="1"/>
  <c r="JJ9" i="1"/>
  <c r="JJ84" i="1" l="1"/>
  <c r="JJ83" i="1"/>
  <c r="JJ81" i="1"/>
  <c r="JJ82" i="1"/>
  <c r="JK9" i="1"/>
  <c r="JK84" i="1" l="1"/>
  <c r="JK81" i="1"/>
  <c r="JK83" i="1"/>
  <c r="JK82" i="1"/>
  <c r="JL9" i="1"/>
  <c r="JM11" i="1"/>
  <c r="JN11" i="1" s="1"/>
  <c r="JO11" i="1" s="1"/>
  <c r="JP11" i="1" s="1"/>
  <c r="JQ11" i="1" s="1"/>
  <c r="JR11" i="1" s="1"/>
  <c r="JS11" i="1" s="1"/>
  <c r="JT11" i="1" s="1"/>
  <c r="JU11" i="1" s="1"/>
  <c r="JV11" i="1" s="1"/>
  <c r="JW11" i="1" s="1"/>
  <c r="JX11" i="1" s="1"/>
  <c r="JY11" i="1" s="1"/>
  <c r="JZ11" i="1" s="1"/>
  <c r="KA11" i="1" s="1"/>
  <c r="KB11" i="1" s="1"/>
  <c r="KC11" i="1" s="1"/>
  <c r="JL84" i="1" l="1"/>
  <c r="JL81" i="1"/>
  <c r="JL83" i="1"/>
  <c r="JL82" i="1"/>
  <c r="JM9" i="1"/>
  <c r="JM81" i="1" l="1"/>
  <c r="JM83" i="1"/>
  <c r="JM82" i="1"/>
  <c r="JM84" i="1"/>
  <c r="JN9" i="1"/>
  <c r="JN83" i="1" l="1"/>
  <c r="JN84" i="1"/>
  <c r="JN82" i="1"/>
  <c r="JN81" i="1"/>
  <c r="JO9" i="1"/>
  <c r="JO83" i="1" l="1"/>
  <c r="JO84" i="1"/>
  <c r="JO82" i="1"/>
  <c r="JO81" i="1"/>
  <c r="JP9" i="1"/>
  <c r="JP83" i="1" l="1"/>
  <c r="JP82" i="1"/>
  <c r="JP81" i="1"/>
  <c r="JP84" i="1"/>
  <c r="JQ9" i="1"/>
  <c r="JQ83" i="1" l="1"/>
  <c r="JQ82" i="1"/>
  <c r="JQ81" i="1"/>
  <c r="JQ84" i="1"/>
  <c r="JR9" i="1"/>
  <c r="JR82" i="1" l="1"/>
  <c r="JR81" i="1"/>
  <c r="JR84" i="1"/>
  <c r="JR83" i="1"/>
  <c r="JS9" i="1"/>
  <c r="JS84" i="1" l="1"/>
  <c r="JS81" i="1"/>
  <c r="JS83" i="1"/>
  <c r="JS82" i="1"/>
  <c r="JT9" i="1"/>
  <c r="JT82" i="1" l="1"/>
  <c r="JT84" i="1"/>
  <c r="JT81" i="1"/>
  <c r="JT83" i="1"/>
  <c r="JU9" i="1"/>
  <c r="JU84" i="1" l="1"/>
  <c r="JU81" i="1"/>
  <c r="JU83" i="1"/>
  <c r="JU82" i="1"/>
  <c r="JV9" i="1"/>
  <c r="JV84" i="1" l="1"/>
  <c r="JV81" i="1"/>
  <c r="JV83" i="1"/>
  <c r="JV82" i="1"/>
  <c r="JW9" i="1"/>
  <c r="JW84" i="1" l="1"/>
  <c r="JW81" i="1"/>
  <c r="JW83" i="1"/>
  <c r="JW82" i="1"/>
  <c r="JX9" i="1"/>
  <c r="JX82" i="1" l="1"/>
  <c r="JX84" i="1"/>
  <c r="JX81" i="1"/>
  <c r="JX83" i="1"/>
  <c r="JY9" i="1"/>
  <c r="JY84" i="1" l="1"/>
  <c r="JY81" i="1"/>
  <c r="JY82" i="1"/>
  <c r="JY83" i="1"/>
  <c r="JZ9" i="1"/>
  <c r="JZ84" i="1" l="1"/>
  <c r="JZ82" i="1"/>
  <c r="JZ81" i="1"/>
  <c r="JZ83" i="1"/>
  <c r="KA9" i="1"/>
  <c r="KA84" i="1" l="1"/>
  <c r="KA82" i="1"/>
  <c r="KA83" i="1"/>
  <c r="KA81" i="1"/>
  <c r="KB9" i="1"/>
  <c r="KB84" i="1" l="1"/>
  <c r="KB82" i="1"/>
  <c r="KB81" i="1"/>
  <c r="KB83" i="1"/>
  <c r="KC9" i="1"/>
  <c r="MP15" i="1" l="1"/>
  <c r="IZ110" i="1"/>
  <c r="X14" i="1"/>
  <c r="Z14" i="1"/>
  <c r="Y14" i="1"/>
  <c r="U14" i="1"/>
  <c r="T14" i="1"/>
  <c r="N14" i="1"/>
  <c r="S14" i="1" s="1"/>
  <c r="M14" i="1"/>
  <c r="W14" i="1"/>
  <c r="AA14" i="1"/>
  <c r="J14" i="1"/>
  <c r="I14" i="1"/>
  <c r="FK110" i="1"/>
  <c r="GA110" i="1"/>
  <c r="FZ110" i="1"/>
  <c r="FY110" i="1"/>
  <c r="FX110" i="1"/>
  <c r="FW110" i="1"/>
  <c r="FV110" i="1"/>
  <c r="FM110" i="1"/>
  <c r="A39" i="5"/>
  <c r="A72" i="5"/>
  <c r="A161" i="5"/>
  <c r="A160" i="5"/>
  <c r="A246" i="5"/>
  <c r="A155" i="5"/>
  <c r="A91" i="5"/>
  <c r="A169" i="5"/>
  <c r="A92" i="5"/>
  <c r="A736" i="5"/>
  <c r="A737" i="5"/>
  <c r="A738" i="5"/>
  <c r="A739" i="5"/>
  <c r="A740" i="5"/>
  <c r="A741" i="5"/>
  <c r="A742"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1" i="5"/>
  <c r="A102" i="5"/>
  <c r="A104" i="5"/>
  <c r="A105" i="5"/>
  <c r="A106" i="5"/>
  <c r="A107" i="5"/>
  <c r="A108" i="5"/>
  <c r="A109" i="5"/>
  <c r="A110" i="5"/>
  <c r="A111" i="5"/>
  <c r="A112" i="5"/>
  <c r="A113" i="5"/>
  <c r="A114" i="5"/>
  <c r="A115" i="5"/>
  <c r="A116" i="5"/>
  <c r="A118" i="5"/>
  <c r="A119" i="5"/>
  <c r="A120" i="5"/>
  <c r="A122" i="5"/>
  <c r="A123" i="5"/>
  <c r="A124" i="5"/>
  <c r="A126" i="5"/>
  <c r="A127" i="5"/>
  <c r="A128" i="5"/>
  <c r="A129" i="5"/>
  <c r="A130" i="5"/>
  <c r="A132" i="5"/>
  <c r="A133" i="5"/>
  <c r="A134" i="5"/>
  <c r="A135" i="5"/>
  <c r="A136" i="5"/>
  <c r="A137" i="5"/>
  <c r="A138" i="5"/>
  <c r="A139" i="5"/>
  <c r="A140" i="5"/>
  <c r="A151" i="5"/>
  <c r="A152" i="5"/>
  <c r="A153" i="5"/>
  <c r="A157" i="5"/>
  <c r="A158" i="5"/>
  <c r="A159" i="5"/>
  <c r="A162" i="5"/>
  <c r="A163" i="5"/>
  <c r="A164" i="5"/>
  <c r="A166" i="5"/>
  <c r="A167" i="5"/>
  <c r="A173" i="5"/>
  <c r="A174" i="5"/>
  <c r="A175" i="5"/>
  <c r="A176" i="5"/>
  <c r="A177" i="5"/>
  <c r="A178" i="5"/>
  <c r="A179" i="5"/>
  <c r="A180" i="5"/>
  <c r="A183" i="5"/>
  <c r="A184" i="5"/>
  <c r="A185" i="5"/>
  <c r="A186" i="5"/>
  <c r="A187" i="5"/>
  <c r="A188" i="5"/>
  <c r="A193"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5" i="5"/>
  <c r="A238" i="5"/>
  <c r="A239" i="5"/>
  <c r="A240" i="5"/>
  <c r="A168" i="5"/>
  <c r="A243" i="5"/>
  <c r="A247" i="5"/>
  <c r="A248" i="5"/>
  <c r="A249" i="5"/>
  <c r="A250" i="5"/>
  <c r="A251" i="5"/>
  <c r="A252" i="5"/>
  <c r="A253" i="5"/>
  <c r="A254" i="5"/>
  <c r="A255" i="5"/>
  <c r="A256"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GO110" i="1"/>
  <c r="P14" i="1" l="1"/>
  <c r="O14" i="1"/>
  <c r="Q14" i="1"/>
  <c r="MP44" i="1"/>
  <c r="MP47" i="1" s="1"/>
  <c r="OK14" i="1"/>
  <c r="OI14" i="1"/>
  <c r="FC14" i="1"/>
  <c r="FJ14" i="1"/>
  <c r="FI14" i="1"/>
  <c r="FH14" i="1"/>
  <c r="FG14" i="1"/>
  <c r="FF14" i="1"/>
  <c r="FE14" i="1"/>
  <c r="FD14" i="1"/>
  <c r="IZ14" i="1"/>
  <c r="FN110" i="1"/>
  <c r="FN14" i="1"/>
  <c r="FT110" i="1"/>
  <c r="FT14" i="1"/>
  <c r="FT15" i="1" s="1" a="1"/>
  <c r="FT15" i="1" s="1"/>
  <c r="FU110" i="1"/>
  <c r="FU14" i="1"/>
  <c r="FU15" i="1" s="1" a="1"/>
  <c r="FU15" i="1" s="1"/>
  <c r="FM14" i="1"/>
  <c r="FX14" i="1"/>
  <c r="FX15" i="1" s="1" a="1"/>
  <c r="FX15" i="1" s="1"/>
  <c r="FY14" i="1"/>
  <c r="FY15" i="1" s="1" a="1"/>
  <c r="FY15" i="1" s="1"/>
  <c r="FZ14" i="1"/>
  <c r="FZ15" i="1" s="1" a="1"/>
  <c r="FZ15" i="1" s="1"/>
  <c r="FV14" i="1"/>
  <c r="FV15" i="1" s="1" a="1"/>
  <c r="FV15" i="1" s="1"/>
  <c r="FW14" i="1"/>
  <c r="FW15" i="1" s="1" a="1"/>
  <c r="FW15" i="1" s="1"/>
  <c r="GA14" i="1"/>
  <c r="GA15" i="1" s="1" a="1"/>
  <c r="GA15" i="1" s="1"/>
  <c r="GO14" i="1"/>
  <c r="FW93" i="1" l="1" a="1"/>
  <c r="FW93" i="1" s="1"/>
  <c r="FW79" i="1" a="1"/>
  <c r="FW79" i="1" s="1"/>
  <c r="FV93" i="1" a="1"/>
  <c r="FV93" i="1" s="1"/>
  <c r="FV79" i="1" a="1"/>
  <c r="FV79" i="1" s="1"/>
  <c r="FY93" i="1" a="1"/>
  <c r="FY93" i="1" s="1"/>
  <c r="FY79" i="1" a="1"/>
  <c r="FY79" i="1" s="1"/>
  <c r="FX93" i="1" a="1"/>
  <c r="FX93" i="1" s="1"/>
  <c r="FX79" i="1" a="1"/>
  <c r="FX79" i="1" s="1"/>
  <c r="FU93" i="1" a="1"/>
  <c r="FU93" i="1" s="1"/>
  <c r="FU79" i="1" a="1"/>
  <c r="FU79" i="1" s="1"/>
  <c r="FZ93" i="1" a="1"/>
  <c r="FZ93" i="1" s="1"/>
  <c r="FZ79" i="1" a="1"/>
  <c r="FZ79" i="1" s="1"/>
  <c r="GA93" i="1" a="1"/>
  <c r="GA93" i="1" s="1"/>
  <c r="GA79" i="1" a="1"/>
  <c r="GA79" i="1" s="1"/>
  <c r="FT93" i="1" a="1"/>
  <c r="FT93" i="1" s="1"/>
  <c r="FT79" i="1" a="1"/>
  <c r="FT79" i="1" s="1"/>
  <c r="FN17" i="1"/>
  <c r="FN15" i="1" a="1"/>
  <c r="FN15" i="1" s="1"/>
  <c r="FY44" i="1" a="1"/>
  <c r="FY44" i="1" s="1"/>
  <c r="FX44" i="1" a="1"/>
  <c r="FX44" i="1" s="1"/>
  <c r="FZ44" i="1" a="1"/>
  <c r="FZ44" i="1" s="1"/>
  <c r="FM17" i="1"/>
  <c r="FM15" i="1" a="1"/>
  <c r="FM15" i="1" s="1"/>
  <c r="FT44" i="1" a="1"/>
  <c r="FT44" i="1" s="1"/>
  <c r="FU44" i="1" a="1"/>
  <c r="FU44" i="1" s="1"/>
  <c r="GO17" i="1"/>
  <c r="GO15" i="1" a="1"/>
  <c r="GO15" i="1" s="1"/>
  <c r="FW44" i="1" a="1"/>
  <c r="FW44" i="1" s="1"/>
  <c r="IZ17" i="1"/>
  <c r="IZ15" i="1" a="1"/>
  <c r="IZ15" i="1" s="1"/>
  <c r="GA44" i="1" a="1"/>
  <c r="GA44" i="1" s="1"/>
  <c r="FV44" i="1" a="1"/>
  <c r="FV44" i="1" s="1"/>
  <c r="GA17" i="1"/>
  <c r="FW17" i="1"/>
  <c r="FY17" i="1"/>
  <c r="FX17" i="1"/>
  <c r="FU17" i="1"/>
  <c r="FT17" i="1"/>
  <c r="FV17" i="1"/>
  <c r="FZ17" i="1"/>
  <c r="MP45" i="1"/>
  <c r="MP46" i="1" s="1"/>
  <c r="MP49" i="1"/>
  <c r="FZ82" i="1" l="1" a="1"/>
  <c r="FZ82" i="1" s="1"/>
  <c r="FZ83" i="1" a="1"/>
  <c r="FZ83" i="1" s="1"/>
  <c r="FZ81" i="1" a="1"/>
  <c r="FZ81" i="1" s="1"/>
  <c r="FZ84" i="1" a="1"/>
  <c r="FZ84" i="1" s="1"/>
  <c r="FU84" i="1" a="1"/>
  <c r="FU84" i="1" s="1"/>
  <c r="FU83" i="1" a="1"/>
  <c r="FU83" i="1" s="1"/>
  <c r="FU82" i="1" a="1"/>
  <c r="FU82" i="1" s="1"/>
  <c r="FU81" i="1" a="1"/>
  <c r="FU81" i="1" s="1"/>
  <c r="FY84" i="1" a="1"/>
  <c r="FY84" i="1" s="1"/>
  <c r="FY83" i="1" a="1"/>
  <c r="FY83" i="1" s="1"/>
  <c r="FY82" i="1" a="1"/>
  <c r="FY82" i="1" s="1"/>
  <c r="FY81" i="1" a="1"/>
  <c r="FY81" i="1" s="1"/>
  <c r="FV83" i="1" a="1"/>
  <c r="FV83" i="1" s="1"/>
  <c r="FV82" i="1" a="1"/>
  <c r="FV82" i="1" s="1"/>
  <c r="FV81" i="1" a="1"/>
  <c r="FV81" i="1" s="1"/>
  <c r="FV84" i="1" a="1"/>
  <c r="FV84" i="1" s="1"/>
  <c r="GA83" i="1" a="1"/>
  <c r="GA83" i="1" s="1"/>
  <c r="GA84" i="1" a="1"/>
  <c r="GA84" i="1" s="1"/>
  <c r="GA81" i="1" a="1"/>
  <c r="GA81" i="1" s="1"/>
  <c r="GA82" i="1" a="1"/>
  <c r="GA82" i="1" s="1"/>
  <c r="FW83" i="1" a="1"/>
  <c r="FW83" i="1" s="1"/>
  <c r="FW84" i="1" a="1"/>
  <c r="FW84" i="1" s="1"/>
  <c r="FW82" i="1" a="1"/>
  <c r="FW82" i="1" s="1"/>
  <c r="FW81" i="1" a="1"/>
  <c r="FW81" i="1" s="1"/>
  <c r="FT82" i="1" a="1"/>
  <c r="FT82" i="1" s="1"/>
  <c r="FT83" i="1" a="1"/>
  <c r="FT83" i="1" s="1"/>
  <c r="FT84" i="1" a="1"/>
  <c r="FT84" i="1" s="1"/>
  <c r="FT81" i="1" a="1"/>
  <c r="FT81" i="1" s="1"/>
  <c r="FX82" i="1" a="1"/>
  <c r="FX82" i="1" s="1"/>
  <c r="FX83" i="1" a="1"/>
  <c r="FX83" i="1" s="1"/>
  <c r="FX81" i="1" a="1"/>
  <c r="FX81" i="1" s="1"/>
  <c r="FX84" i="1" a="1"/>
  <c r="FX84" i="1" s="1"/>
  <c r="FM93" i="1" a="1"/>
  <c r="FM93" i="1" s="1"/>
  <c r="FM79" i="1" a="1"/>
  <c r="FM79" i="1" s="1"/>
  <c r="FN93" i="1" a="1"/>
  <c r="FN93" i="1" s="1"/>
  <c r="FN79" i="1" a="1"/>
  <c r="FN79" i="1" s="1"/>
  <c r="GO93" i="1" a="1"/>
  <c r="GO93" i="1" s="1"/>
  <c r="GO79" i="1" a="1"/>
  <c r="GO79" i="1" s="1"/>
  <c r="FZ49" i="1" a="1"/>
  <c r="FZ49" i="1" s="1"/>
  <c r="FZ50" i="1" s="1" a="1"/>
  <c r="FZ50" i="1" s="1"/>
  <c r="FZ45" i="1" a="1"/>
  <c r="FZ45" i="1" s="1"/>
  <c r="FZ46" i="1" s="1" a="1"/>
  <c r="FZ46" i="1" s="1"/>
  <c r="FZ47" i="1" a="1"/>
  <c r="FZ47" i="1" s="1"/>
  <c r="FZ48" i="1" s="1" a="1"/>
  <c r="FZ48" i="1" s="1"/>
  <c r="FX49" i="1" a="1"/>
  <c r="FX49" i="1" s="1"/>
  <c r="FX50" i="1" s="1" a="1"/>
  <c r="FX50" i="1" s="1"/>
  <c r="FX45" i="1" a="1"/>
  <c r="FX45" i="1" s="1"/>
  <c r="FX46" i="1" s="1" a="1"/>
  <c r="FX46" i="1" s="1"/>
  <c r="FX47" i="1" a="1"/>
  <c r="FX47" i="1" s="1"/>
  <c r="FX48" i="1" s="1" a="1"/>
  <c r="FX48" i="1" s="1"/>
  <c r="FW47" i="1" a="1"/>
  <c r="FW47" i="1" s="1"/>
  <c r="FW48" i="1" s="1" a="1"/>
  <c r="FW48" i="1" s="1"/>
  <c r="FW49" i="1" a="1"/>
  <c r="FW49" i="1" s="1"/>
  <c r="FW50" i="1" s="1" a="1"/>
  <c r="FW50" i="1" s="1"/>
  <c r="FW45" i="1" a="1"/>
  <c r="FW45" i="1" s="1"/>
  <c r="FW46" i="1" s="1" a="1"/>
  <c r="FW46" i="1" s="1"/>
  <c r="FV49" i="1" a="1"/>
  <c r="FV49" i="1" s="1"/>
  <c r="FV50" i="1" s="1" a="1"/>
  <c r="FV50" i="1" s="1"/>
  <c r="FV45" i="1" a="1"/>
  <c r="FV45" i="1" s="1"/>
  <c r="FV46" i="1" s="1" a="1"/>
  <c r="FV46" i="1" s="1"/>
  <c r="FV47" i="1" a="1"/>
  <c r="FV47" i="1" s="1"/>
  <c r="FV48" i="1" s="1" a="1"/>
  <c r="FV48" i="1" s="1"/>
  <c r="GO44" i="1" a="1"/>
  <c r="GO44" i="1" s="1"/>
  <c r="GA45" i="1" a="1"/>
  <c r="GA45" i="1" s="1"/>
  <c r="GA46" i="1" s="1" a="1"/>
  <c r="GA46" i="1" s="1"/>
  <c r="GA47" i="1" a="1"/>
  <c r="GA47" i="1" s="1"/>
  <c r="GA48" i="1" s="1" a="1"/>
  <c r="GA48" i="1" s="1"/>
  <c r="GA49" i="1" a="1"/>
  <c r="GA49" i="1" s="1"/>
  <c r="GA50" i="1" s="1" a="1"/>
  <c r="GA50" i="1" s="1"/>
  <c r="FT49" i="1" a="1"/>
  <c r="FT49" i="1" s="1"/>
  <c r="FT50" i="1" s="1" a="1"/>
  <c r="FT50" i="1" s="1"/>
  <c r="FT45" i="1" a="1"/>
  <c r="FT45" i="1" s="1"/>
  <c r="FT46" i="1" s="1" a="1"/>
  <c r="FT46" i="1" s="1"/>
  <c r="FT47" i="1" a="1"/>
  <c r="FT47" i="1" s="1"/>
  <c r="FT48" i="1" s="1" a="1"/>
  <c r="FT48" i="1" s="1"/>
  <c r="FU45" i="1" a="1"/>
  <c r="FU45" i="1" s="1"/>
  <c r="FU46" i="1" s="1" a="1"/>
  <c r="FU46" i="1" s="1"/>
  <c r="FU49" i="1" a="1"/>
  <c r="FU49" i="1" s="1"/>
  <c r="FU50" i="1" s="1" a="1"/>
  <c r="FU50" i="1" s="1"/>
  <c r="FU47" i="1" a="1"/>
  <c r="FU47" i="1" s="1"/>
  <c r="FU48" i="1" s="1" a="1"/>
  <c r="FU48" i="1" s="1"/>
  <c r="FM44" i="1" a="1"/>
  <c r="FM44" i="1" s="1"/>
  <c r="IZ44" i="1" a="1"/>
  <c r="IZ44" i="1" s="1"/>
  <c r="FY49" i="1" a="1"/>
  <c r="FY49" i="1" s="1"/>
  <c r="FY50" i="1" s="1" a="1"/>
  <c r="FY50" i="1" s="1"/>
  <c r="FY45" i="1" a="1"/>
  <c r="FY45" i="1" s="1"/>
  <c r="FY46" i="1" s="1" a="1"/>
  <c r="FY46" i="1" s="1"/>
  <c r="FY47" i="1" a="1"/>
  <c r="FY47" i="1" s="1"/>
  <c r="FY48" i="1" s="1" a="1"/>
  <c r="FY48" i="1" s="1"/>
  <c r="FN44" i="1" a="1"/>
  <c r="FN44" i="1" s="1"/>
  <c r="MP50" i="1"/>
  <c r="MP48" i="1"/>
  <c r="AJ197" i="4"/>
  <c r="AI197" i="4"/>
  <c r="AH197" i="4"/>
  <c r="AG197" i="4"/>
  <c r="GO82" i="1" l="1" a="1"/>
  <c r="GO82" i="1" s="1"/>
  <c r="GO83" i="1" a="1"/>
  <c r="GO83" i="1" s="1"/>
  <c r="GO84" i="1" a="1"/>
  <c r="GO84" i="1" s="1"/>
  <c r="GO81" i="1" a="1"/>
  <c r="GO81" i="1" s="1"/>
  <c r="FN83" i="1" a="1"/>
  <c r="FN83" i="1" s="1"/>
  <c r="FN82" i="1" a="1"/>
  <c r="FN82" i="1" s="1"/>
  <c r="FN81" i="1" a="1"/>
  <c r="FN81" i="1" s="1"/>
  <c r="FN84" i="1" a="1"/>
  <c r="FN84" i="1" s="1"/>
  <c r="FM84" i="1" a="1"/>
  <c r="FM84" i="1" s="1"/>
  <c r="FM81" i="1" a="1"/>
  <c r="FM81" i="1" s="1"/>
  <c r="FM83" i="1" a="1"/>
  <c r="FM83" i="1" s="1"/>
  <c r="FM82" i="1" a="1"/>
  <c r="FM82" i="1" s="1"/>
  <c r="FM47" i="1" a="1"/>
  <c r="FM47" i="1" s="1"/>
  <c r="FM48" i="1" s="1" a="1"/>
  <c r="FM48" i="1" s="1"/>
  <c r="FM49" i="1" a="1"/>
  <c r="FM49" i="1" s="1"/>
  <c r="FM50" i="1" s="1" a="1"/>
  <c r="FM50" i="1" s="1"/>
  <c r="FM45" i="1" a="1"/>
  <c r="FM45" i="1" s="1"/>
  <c r="FM46" i="1" s="1" a="1"/>
  <c r="FM46" i="1" s="1"/>
  <c r="GO49" i="1" a="1"/>
  <c r="GO49" i="1" s="1"/>
  <c r="GO50" i="1" s="1" a="1"/>
  <c r="GO50" i="1" s="1"/>
  <c r="GO45" i="1" a="1"/>
  <c r="GO45" i="1" s="1"/>
  <c r="GO46" i="1" s="1" a="1"/>
  <c r="GO46" i="1" s="1"/>
  <c r="GO47" i="1" a="1"/>
  <c r="GO47" i="1" s="1"/>
  <c r="GO48" i="1" s="1" a="1"/>
  <c r="GO48" i="1" s="1"/>
  <c r="IZ49" i="1" a="1"/>
  <c r="IZ49" i="1" s="1"/>
  <c r="IZ50" i="1" s="1" a="1"/>
  <c r="IZ50" i="1" s="1"/>
  <c r="IZ45" i="1" a="1"/>
  <c r="IZ45" i="1" s="1"/>
  <c r="IZ46" i="1" s="1" a="1"/>
  <c r="IZ46" i="1" s="1"/>
  <c r="IZ47" i="1" a="1"/>
  <c r="IZ47" i="1" s="1"/>
  <c r="IZ48" i="1" s="1" a="1"/>
  <c r="IZ48" i="1" s="1"/>
  <c r="FN49" i="1" a="1"/>
  <c r="FN49" i="1" s="1"/>
  <c r="FN50" i="1" s="1" a="1"/>
  <c r="FN50" i="1" s="1"/>
  <c r="FN45" i="1" a="1"/>
  <c r="FN45" i="1" s="1"/>
  <c r="FN46" i="1" s="1" a="1"/>
  <c r="FN46" i="1" s="1"/>
  <c r="FN47" i="1" a="1"/>
  <c r="FN47" i="1" s="1"/>
  <c r="FN48" i="1" s="1" a="1"/>
  <c r="FN48" i="1" s="1"/>
  <c r="NI110" i="1"/>
  <c r="NI14" i="1" l="1"/>
  <c r="NI17" i="1" l="1"/>
  <c r="NI15" i="1" a="1"/>
  <c r="NI15" i="1" s="1"/>
  <c r="NI93" i="1" l="1" a="1"/>
  <c r="NI93" i="1" s="1"/>
  <c r="NI79" i="1" a="1"/>
  <c r="NI79" i="1" s="1"/>
  <c r="NI44" i="1" a="1"/>
  <c r="NI44" i="1" s="1"/>
  <c r="NI82" i="1" l="1" a="1"/>
  <c r="NI82" i="1" s="1"/>
  <c r="NI84" i="1" a="1"/>
  <c r="NI84" i="1" s="1"/>
  <c r="NI83" i="1" a="1"/>
  <c r="NI83" i="1" s="1"/>
  <c r="NI81" i="1" a="1"/>
  <c r="NI81" i="1" s="1"/>
  <c r="NI47" i="1" a="1"/>
  <c r="NI47" i="1" s="1"/>
  <c r="NI48" i="1" s="1" a="1"/>
  <c r="NI48" i="1" s="1"/>
  <c r="NI49" i="1" a="1"/>
  <c r="NI49" i="1" s="1"/>
  <c r="NI50" i="1" s="1" a="1"/>
  <c r="NI50" i="1" s="1"/>
  <c r="NI45" i="1" a="1"/>
  <c r="NI45" i="1" s="1"/>
  <c r="NI46" i="1" s="1" a="1"/>
  <c r="NI46" i="1" s="1"/>
  <c r="T726" i="4"/>
  <c r="S726" i="4"/>
  <c r="R726" i="4"/>
  <c r="Q726" i="4"/>
  <c r="P726" i="4"/>
  <c r="T725" i="4"/>
  <c r="S725" i="4"/>
  <c r="R725" i="4"/>
  <c r="Q725" i="4"/>
  <c r="P725" i="4"/>
  <c r="T724" i="4"/>
  <c r="S724" i="4"/>
  <c r="R724" i="4"/>
  <c r="Q724" i="4"/>
  <c r="P724" i="4"/>
  <c r="S723" i="4"/>
  <c r="R723" i="4"/>
  <c r="Q723" i="4"/>
  <c r="P723" i="4"/>
  <c r="T723" i="4"/>
  <c r="V726" i="4"/>
  <c r="U726" i="4"/>
  <c r="V725" i="4"/>
  <c r="U725" i="4"/>
  <c r="V724" i="4"/>
  <c r="U724" i="4"/>
  <c r="V723" i="4"/>
  <c r="U723" i="4"/>
  <c r="I803" i="4" l="1"/>
  <c r="I779" i="4"/>
  <c r="AX68" i="4"/>
  <c r="AW68" i="4"/>
  <c r="AR68" i="4"/>
  <c r="AQ68" i="4"/>
  <c r="AO68" i="4"/>
  <c r="AN68" i="4"/>
  <c r="F127" i="8" l="1"/>
  <c r="F126" i="8"/>
  <c r="F127" i="7"/>
  <c r="F126" i="7"/>
  <c r="F127" i="6"/>
  <c r="F126" i="6"/>
  <c r="F125" i="8"/>
  <c r="F125" i="7"/>
  <c r="F125" i="6"/>
  <c r="BT36" i="4" l="1"/>
  <c r="BS36" i="4"/>
  <c r="BR36" i="4"/>
  <c r="BL33" i="4"/>
  <c r="BK33" i="4"/>
  <c r="BJ33" i="4"/>
  <c r="BE33" i="4"/>
  <c r="BD33" i="4"/>
  <c r="AZ40" i="4"/>
  <c r="AZ35" i="4"/>
  <c r="BC33" i="4"/>
  <c r="BB33" i="4"/>
  <c r="BA33" i="4"/>
  <c r="N174" i="4"/>
  <c r="M174" i="4"/>
  <c r="L174" i="4"/>
  <c r="K173" i="4"/>
  <c r="J173" i="4"/>
  <c r="J174" i="4"/>
  <c r="I173" i="4"/>
  <c r="H172" i="4"/>
  <c r="G172" i="4"/>
  <c r="F172" i="4"/>
  <c r="E170" i="4"/>
  <c r="D170" i="4"/>
  <c r="C170" i="4"/>
  <c r="N175" i="4"/>
  <c r="M175" i="4"/>
  <c r="L175" i="4"/>
  <c r="N173" i="4"/>
  <c r="M173" i="4"/>
  <c r="L173" i="4"/>
  <c r="N172" i="4"/>
  <c r="M172" i="4"/>
  <c r="L172" i="4"/>
  <c r="N171" i="4"/>
  <c r="N176" i="4" s="1"/>
  <c r="M171" i="4"/>
  <c r="M176" i="4" s="1"/>
  <c r="L171" i="4"/>
  <c r="L176" i="4" s="1"/>
  <c r="K175" i="4"/>
  <c r="J175" i="4"/>
  <c r="I175" i="4"/>
  <c r="K174" i="4"/>
  <c r="I174" i="4"/>
  <c r="K172" i="4"/>
  <c r="J172" i="4"/>
  <c r="I172" i="4"/>
  <c r="K171" i="4"/>
  <c r="K176" i="4" s="1"/>
  <c r="J171" i="4"/>
  <c r="J176" i="4" s="1"/>
  <c r="I171" i="4"/>
  <c r="I176" i="4" s="1"/>
  <c r="H175" i="4"/>
  <c r="G175" i="4"/>
  <c r="F175" i="4"/>
  <c r="H174" i="4"/>
  <c r="G174" i="4"/>
  <c r="F174" i="4"/>
  <c r="H173" i="4"/>
  <c r="G173" i="4"/>
  <c r="F173" i="4"/>
  <c r="H171" i="4"/>
  <c r="H176" i="4" s="1"/>
  <c r="G171" i="4"/>
  <c r="G176" i="4" s="1"/>
  <c r="F171" i="4"/>
  <c r="F176" i="4" s="1"/>
  <c r="Q34" i="8"/>
  <c r="AI34" i="8" s="1"/>
  <c r="Q34" i="7"/>
  <c r="AI34" i="7" s="1"/>
  <c r="Q34" i="6"/>
  <c r="AI34" i="6" s="1"/>
  <c r="P34" i="8"/>
  <c r="AH34" i="8" s="1"/>
  <c r="P34" i="7"/>
  <c r="AH34" i="7" s="1"/>
  <c r="P34" i="6"/>
  <c r="AH34" i="6" s="1"/>
  <c r="O34" i="8"/>
  <c r="AG34" i="8" s="1"/>
  <c r="O34" i="7"/>
  <c r="AG34" i="7" s="1"/>
  <c r="O34" i="6"/>
  <c r="AG34" i="6" s="1"/>
  <c r="AR377" i="8"/>
  <c r="AR377" i="7"/>
  <c r="AR377" i="6"/>
  <c r="AR377" i="4"/>
  <c r="AG352" i="4"/>
  <c r="BN372" i="8"/>
  <c r="BM372" i="8"/>
  <c r="BL372" i="8"/>
  <c r="BK372" i="8"/>
  <c r="BJ372" i="8"/>
  <c r="BI372" i="8"/>
  <c r="BH372" i="8"/>
  <c r="BG372" i="8"/>
  <c r="BF372" i="8"/>
  <c r="BE372" i="8"/>
  <c r="BD372" i="8"/>
  <c r="BC372" i="8"/>
  <c r="BB372" i="8"/>
  <c r="BA372" i="8"/>
  <c r="AZ372" i="8"/>
  <c r="AY372" i="8"/>
  <c r="AX372" i="8"/>
  <c r="AW372" i="8"/>
  <c r="AV372" i="8"/>
  <c r="AU372" i="8"/>
  <c r="AT372" i="8"/>
  <c r="AS372" i="8"/>
  <c r="AR372" i="8"/>
  <c r="AQ372" i="8"/>
  <c r="AP372" i="8"/>
  <c r="AO372" i="8"/>
  <c r="AN372" i="8"/>
  <c r="AM372" i="8"/>
  <c r="AL372" i="8"/>
  <c r="AK372" i="8"/>
  <c r="AJ372" i="8"/>
  <c r="AI372" i="8"/>
  <c r="AH372" i="8"/>
  <c r="AG372" i="8"/>
  <c r="AF372" i="8"/>
  <c r="AE372" i="8"/>
  <c r="AD372" i="8"/>
  <c r="AC372" i="8"/>
  <c r="AB372" i="8"/>
  <c r="AA372" i="8"/>
  <c r="Z372" i="8"/>
  <c r="Y372" i="8"/>
  <c r="X372" i="8"/>
  <c r="W372" i="8"/>
  <c r="V372" i="8"/>
  <c r="U372" i="8"/>
  <c r="T372" i="8"/>
  <c r="S372" i="8"/>
  <c r="BN371" i="8"/>
  <c r="BM371" i="8"/>
  <c r="BL371" i="8"/>
  <c r="BK371" i="8"/>
  <c r="BJ371" i="8"/>
  <c r="BI371" i="8"/>
  <c r="BH371" i="8"/>
  <c r="BG371" i="8"/>
  <c r="BF371" i="8"/>
  <c r="BE371" i="8"/>
  <c r="BD371" i="8"/>
  <c r="BC371" i="8"/>
  <c r="BB371" i="8"/>
  <c r="BA371" i="8"/>
  <c r="AZ371" i="8"/>
  <c r="AY371" i="8"/>
  <c r="AX371" i="8"/>
  <c r="AW371" i="8"/>
  <c r="AV371" i="8"/>
  <c r="AU371" i="8"/>
  <c r="AT371" i="8"/>
  <c r="AS371" i="8"/>
  <c r="AR371" i="8"/>
  <c r="AQ371" i="8"/>
  <c r="AP371" i="8"/>
  <c r="AO371" i="8"/>
  <c r="AN371" i="8"/>
  <c r="AM371" i="8"/>
  <c r="AL371" i="8"/>
  <c r="AK371" i="8"/>
  <c r="AJ371" i="8"/>
  <c r="AI371" i="8"/>
  <c r="AH371" i="8"/>
  <c r="AG371" i="8"/>
  <c r="AF371" i="8"/>
  <c r="AE371" i="8"/>
  <c r="AD371" i="8"/>
  <c r="AC371" i="8"/>
  <c r="AB371" i="8"/>
  <c r="AA371" i="8"/>
  <c r="Z371" i="8"/>
  <c r="Y371" i="8"/>
  <c r="X371" i="8"/>
  <c r="W371" i="8"/>
  <c r="V371" i="8"/>
  <c r="U371" i="8"/>
  <c r="T371" i="8"/>
  <c r="S371" i="8"/>
  <c r="BN370" i="8"/>
  <c r="BM370" i="8"/>
  <c r="BL370" i="8"/>
  <c r="BK370" i="8"/>
  <c r="BJ370" i="8"/>
  <c r="BI370" i="8"/>
  <c r="BH370" i="8"/>
  <c r="BG370" i="8"/>
  <c r="BF370" i="8"/>
  <c r="BE370" i="8"/>
  <c r="BD370" i="8"/>
  <c r="BC370" i="8"/>
  <c r="BB370" i="8"/>
  <c r="BA370" i="8"/>
  <c r="AZ370" i="8"/>
  <c r="AY370" i="8"/>
  <c r="AX370" i="8"/>
  <c r="AW370" i="8"/>
  <c r="AV370" i="8"/>
  <c r="AU370" i="8"/>
  <c r="AT370" i="8"/>
  <c r="AS370" i="8"/>
  <c r="AR370" i="8"/>
  <c r="AQ370" i="8"/>
  <c r="AP370" i="8"/>
  <c r="AO370" i="8"/>
  <c r="AN370" i="8"/>
  <c r="AM370" i="8"/>
  <c r="AL370" i="8"/>
  <c r="AK370" i="8"/>
  <c r="AJ370" i="8"/>
  <c r="AI370" i="8"/>
  <c r="AH370" i="8"/>
  <c r="AG370" i="8"/>
  <c r="AF370" i="8"/>
  <c r="AE370" i="8"/>
  <c r="AD370" i="8"/>
  <c r="AC370" i="8"/>
  <c r="AB370" i="8"/>
  <c r="AA370" i="8"/>
  <c r="Z370" i="8"/>
  <c r="Y370" i="8"/>
  <c r="X370" i="8"/>
  <c r="W370" i="8"/>
  <c r="V370" i="8"/>
  <c r="U370" i="8"/>
  <c r="T370" i="8"/>
  <c r="S370" i="8"/>
  <c r="BN372" i="7"/>
  <c r="BM372" i="7"/>
  <c r="BL372" i="7"/>
  <c r="BK372" i="7"/>
  <c r="BJ372" i="7"/>
  <c r="BI372" i="7"/>
  <c r="BH372" i="7"/>
  <c r="BG372" i="7"/>
  <c r="BF372" i="7"/>
  <c r="BE372" i="7"/>
  <c r="BD372" i="7"/>
  <c r="BC372" i="7"/>
  <c r="BB372" i="7"/>
  <c r="BA372" i="7"/>
  <c r="AZ372" i="7"/>
  <c r="AY372" i="7"/>
  <c r="AX372" i="7"/>
  <c r="AW372" i="7"/>
  <c r="AV372" i="7"/>
  <c r="AU372" i="7"/>
  <c r="AT372" i="7"/>
  <c r="AS372" i="7"/>
  <c r="AR372" i="7"/>
  <c r="AQ372" i="7"/>
  <c r="AP372" i="7"/>
  <c r="AO372" i="7"/>
  <c r="AN372" i="7"/>
  <c r="AM372" i="7"/>
  <c r="AL372" i="7"/>
  <c r="AK372" i="7"/>
  <c r="AJ372" i="7"/>
  <c r="AI372" i="7"/>
  <c r="AH372" i="7"/>
  <c r="AG372" i="7"/>
  <c r="AF372" i="7"/>
  <c r="AE372" i="7"/>
  <c r="AD372" i="7"/>
  <c r="AC372" i="7"/>
  <c r="AB372" i="7"/>
  <c r="AA372" i="7"/>
  <c r="Z372" i="7"/>
  <c r="Y372" i="7"/>
  <c r="X372" i="7"/>
  <c r="W372" i="7"/>
  <c r="V372" i="7"/>
  <c r="U372" i="7"/>
  <c r="T372" i="7"/>
  <c r="S372" i="7"/>
  <c r="BN371" i="7"/>
  <c r="BM371" i="7"/>
  <c r="BL371" i="7"/>
  <c r="BK371" i="7"/>
  <c r="BJ371" i="7"/>
  <c r="BI371" i="7"/>
  <c r="BH371" i="7"/>
  <c r="BG371" i="7"/>
  <c r="BF371" i="7"/>
  <c r="BE371" i="7"/>
  <c r="BD371" i="7"/>
  <c r="BC371" i="7"/>
  <c r="BB371" i="7"/>
  <c r="BA371" i="7"/>
  <c r="AZ371" i="7"/>
  <c r="AY371" i="7"/>
  <c r="AX371" i="7"/>
  <c r="AW371" i="7"/>
  <c r="AV371" i="7"/>
  <c r="AU371" i="7"/>
  <c r="AT371" i="7"/>
  <c r="AS371" i="7"/>
  <c r="AR371" i="7"/>
  <c r="AQ371" i="7"/>
  <c r="AP371" i="7"/>
  <c r="AO371" i="7"/>
  <c r="AN371" i="7"/>
  <c r="AM371" i="7"/>
  <c r="AL371" i="7"/>
  <c r="AK371" i="7"/>
  <c r="AJ371" i="7"/>
  <c r="AI371" i="7"/>
  <c r="AH371" i="7"/>
  <c r="AG371" i="7"/>
  <c r="AF371" i="7"/>
  <c r="AE371" i="7"/>
  <c r="AD371" i="7"/>
  <c r="AC371" i="7"/>
  <c r="AB371" i="7"/>
  <c r="AA371" i="7"/>
  <c r="Z371" i="7"/>
  <c r="Y371" i="7"/>
  <c r="X371" i="7"/>
  <c r="W371" i="7"/>
  <c r="V371" i="7"/>
  <c r="U371" i="7"/>
  <c r="T371" i="7"/>
  <c r="S371" i="7"/>
  <c r="BN370" i="7"/>
  <c r="BM370" i="7"/>
  <c r="BL370" i="7"/>
  <c r="BK370" i="7"/>
  <c r="BJ370" i="7"/>
  <c r="BI370" i="7"/>
  <c r="BH370" i="7"/>
  <c r="BG370" i="7"/>
  <c r="BF370" i="7"/>
  <c r="BE370" i="7"/>
  <c r="BD370" i="7"/>
  <c r="BC370" i="7"/>
  <c r="BB370" i="7"/>
  <c r="BA370" i="7"/>
  <c r="AZ370" i="7"/>
  <c r="AY370" i="7"/>
  <c r="AX370" i="7"/>
  <c r="AW370" i="7"/>
  <c r="AV370" i="7"/>
  <c r="AU370" i="7"/>
  <c r="AT370" i="7"/>
  <c r="AS370" i="7"/>
  <c r="AR370" i="7"/>
  <c r="AQ370" i="7"/>
  <c r="AP370" i="7"/>
  <c r="AO370" i="7"/>
  <c r="AN370" i="7"/>
  <c r="AM370" i="7"/>
  <c r="AL370" i="7"/>
  <c r="AK370" i="7"/>
  <c r="AJ370" i="7"/>
  <c r="AI370" i="7"/>
  <c r="AH370" i="7"/>
  <c r="AG370" i="7"/>
  <c r="AF370" i="7"/>
  <c r="AE370" i="7"/>
  <c r="AD370" i="7"/>
  <c r="AC370" i="7"/>
  <c r="AB370" i="7"/>
  <c r="AA370" i="7"/>
  <c r="Z370" i="7"/>
  <c r="Y370" i="7"/>
  <c r="X370" i="7"/>
  <c r="W370" i="7"/>
  <c r="V370" i="7"/>
  <c r="U370" i="7"/>
  <c r="T370" i="7"/>
  <c r="S370" i="7"/>
  <c r="BN372" i="6"/>
  <c r="BM372" i="6"/>
  <c r="BL372" i="6"/>
  <c r="BK372" i="6"/>
  <c r="BJ372" i="6"/>
  <c r="BI372" i="6"/>
  <c r="BH372" i="6"/>
  <c r="BG372" i="6"/>
  <c r="BF372" i="6"/>
  <c r="BE372" i="6"/>
  <c r="BD372" i="6"/>
  <c r="BC372" i="6"/>
  <c r="BB372" i="6"/>
  <c r="BA372" i="6"/>
  <c r="AZ372" i="6"/>
  <c r="AY372" i="6"/>
  <c r="AX372" i="6"/>
  <c r="AW372" i="6"/>
  <c r="AV372" i="6"/>
  <c r="AU372" i="6"/>
  <c r="AT372" i="6"/>
  <c r="AS372" i="6"/>
  <c r="AR372" i="6"/>
  <c r="AQ372" i="6"/>
  <c r="AP372" i="6"/>
  <c r="AO372" i="6"/>
  <c r="AN372" i="6"/>
  <c r="AM372" i="6"/>
  <c r="AL372" i="6"/>
  <c r="AK372" i="6"/>
  <c r="AJ372" i="6"/>
  <c r="AI372" i="6"/>
  <c r="AH372" i="6"/>
  <c r="AG372" i="6"/>
  <c r="AF372" i="6"/>
  <c r="AE372" i="6"/>
  <c r="AD372" i="6"/>
  <c r="AC372" i="6"/>
  <c r="AB372" i="6"/>
  <c r="AA372" i="6"/>
  <c r="Z372" i="6"/>
  <c r="Y372" i="6"/>
  <c r="X372" i="6"/>
  <c r="W372" i="6"/>
  <c r="V372" i="6"/>
  <c r="U372" i="6"/>
  <c r="T372" i="6"/>
  <c r="S372" i="6"/>
  <c r="BN371" i="6"/>
  <c r="BM371" i="6"/>
  <c r="BL371" i="6"/>
  <c r="BK371" i="6"/>
  <c r="BJ371" i="6"/>
  <c r="BI371" i="6"/>
  <c r="BH371" i="6"/>
  <c r="BG371" i="6"/>
  <c r="BF371" i="6"/>
  <c r="BE371" i="6"/>
  <c r="BD371" i="6"/>
  <c r="BC371" i="6"/>
  <c r="BB371" i="6"/>
  <c r="BA371" i="6"/>
  <c r="AZ371" i="6"/>
  <c r="AY371" i="6"/>
  <c r="AX371" i="6"/>
  <c r="AW371" i="6"/>
  <c r="AV371" i="6"/>
  <c r="AU371" i="6"/>
  <c r="AT371" i="6"/>
  <c r="AS371" i="6"/>
  <c r="AR371" i="6"/>
  <c r="AQ371" i="6"/>
  <c r="AP371" i="6"/>
  <c r="AO371" i="6"/>
  <c r="AN371" i="6"/>
  <c r="AM371" i="6"/>
  <c r="AL371" i="6"/>
  <c r="AK371" i="6"/>
  <c r="AJ371" i="6"/>
  <c r="AI371" i="6"/>
  <c r="AH371" i="6"/>
  <c r="AG371" i="6"/>
  <c r="AF371" i="6"/>
  <c r="AE371" i="6"/>
  <c r="AD371" i="6"/>
  <c r="AC371" i="6"/>
  <c r="AB371" i="6"/>
  <c r="AA371" i="6"/>
  <c r="Z371" i="6"/>
  <c r="Y371" i="6"/>
  <c r="X371" i="6"/>
  <c r="W371" i="6"/>
  <c r="V371" i="6"/>
  <c r="U371" i="6"/>
  <c r="T371" i="6"/>
  <c r="S371" i="6"/>
  <c r="BN370" i="6"/>
  <c r="BM370" i="6"/>
  <c r="BL370" i="6"/>
  <c r="BK370" i="6"/>
  <c r="BJ370" i="6"/>
  <c r="BI370" i="6"/>
  <c r="BH370" i="6"/>
  <c r="BG370" i="6"/>
  <c r="BF370" i="6"/>
  <c r="BE370" i="6"/>
  <c r="BD370" i="6"/>
  <c r="BC370" i="6"/>
  <c r="BB370" i="6"/>
  <c r="BA370" i="6"/>
  <c r="AZ370" i="6"/>
  <c r="AY370" i="6"/>
  <c r="AX370" i="6"/>
  <c r="AW370" i="6"/>
  <c r="AV370" i="6"/>
  <c r="AU370" i="6"/>
  <c r="AT370" i="6"/>
  <c r="AS370" i="6"/>
  <c r="AR370" i="6"/>
  <c r="AQ370" i="6"/>
  <c r="AP370" i="6"/>
  <c r="AO370" i="6"/>
  <c r="AN370" i="6"/>
  <c r="AM370" i="6"/>
  <c r="AL370" i="6"/>
  <c r="AK370" i="6"/>
  <c r="AJ370" i="6"/>
  <c r="AI370" i="6"/>
  <c r="AH370" i="6"/>
  <c r="AG370" i="6"/>
  <c r="AF370" i="6"/>
  <c r="AE370" i="6"/>
  <c r="AD370" i="6"/>
  <c r="AC370" i="6"/>
  <c r="AB370" i="6"/>
  <c r="AA370" i="6"/>
  <c r="Z370" i="6"/>
  <c r="Y370" i="6"/>
  <c r="X370" i="6"/>
  <c r="W370" i="6"/>
  <c r="V370" i="6"/>
  <c r="U370" i="6"/>
  <c r="T370" i="6"/>
  <c r="S370" i="6"/>
  <c r="BM372" i="4"/>
  <c r="BL372" i="4"/>
  <c r="BK372" i="4"/>
  <c r="BJ372" i="4"/>
  <c r="BI372" i="4"/>
  <c r="BH372" i="4"/>
  <c r="BG372" i="4"/>
  <c r="BF372" i="4"/>
  <c r="BE372" i="4"/>
  <c r="BD372" i="4"/>
  <c r="BC372" i="4"/>
  <c r="BA372" i="4"/>
  <c r="AZ372" i="4"/>
  <c r="AY372" i="4"/>
  <c r="AW372" i="4"/>
  <c r="AV372" i="4"/>
  <c r="AU372" i="4"/>
  <c r="AT372" i="4"/>
  <c r="AS372" i="4"/>
  <c r="AR372" i="4"/>
  <c r="AQ372" i="4"/>
  <c r="AP372" i="4"/>
  <c r="AO372" i="4"/>
  <c r="AN372" i="4"/>
  <c r="AM372" i="4"/>
  <c r="AK372" i="4"/>
  <c r="AJ372" i="4"/>
  <c r="AI372" i="4"/>
  <c r="AG372" i="4"/>
  <c r="AF372" i="4"/>
  <c r="AE372" i="4"/>
  <c r="AD372" i="4"/>
  <c r="AC372" i="4"/>
  <c r="AB372" i="4"/>
  <c r="AA372" i="4"/>
  <c r="Z372" i="4"/>
  <c r="Y372" i="4"/>
  <c r="X372" i="4"/>
  <c r="W372" i="4"/>
  <c r="U372" i="4"/>
  <c r="T372" i="4"/>
  <c r="S372" i="4"/>
  <c r="BM371" i="4"/>
  <c r="BL371" i="4"/>
  <c r="BK371" i="4"/>
  <c r="BJ371" i="4"/>
  <c r="BI371" i="4"/>
  <c r="BH371" i="4"/>
  <c r="BG371" i="4"/>
  <c r="BF371" i="4"/>
  <c r="BE371" i="4"/>
  <c r="BD371" i="4"/>
  <c r="BC371" i="4"/>
  <c r="BA371" i="4"/>
  <c r="AZ371" i="4"/>
  <c r="AY371" i="4"/>
  <c r="AW371" i="4"/>
  <c r="AV371" i="4"/>
  <c r="AU371" i="4"/>
  <c r="AT371" i="4"/>
  <c r="AS371" i="4"/>
  <c r="AR371" i="4"/>
  <c r="AQ371" i="4"/>
  <c r="AP371" i="4"/>
  <c r="AO371" i="4"/>
  <c r="AN371" i="4"/>
  <c r="AM371" i="4"/>
  <c r="AK371" i="4"/>
  <c r="AJ371" i="4"/>
  <c r="AI371" i="4"/>
  <c r="AG371" i="4"/>
  <c r="AF371" i="4"/>
  <c r="AE371" i="4"/>
  <c r="AD371" i="4"/>
  <c r="AC371" i="4"/>
  <c r="AB371" i="4"/>
  <c r="AA371" i="4"/>
  <c r="Z371" i="4"/>
  <c r="Y371" i="4"/>
  <c r="X371" i="4"/>
  <c r="W371" i="4"/>
  <c r="U371" i="4"/>
  <c r="T371" i="4"/>
  <c r="S371" i="4"/>
  <c r="BM370" i="4"/>
  <c r="BL370" i="4"/>
  <c r="BK370" i="4"/>
  <c r="BJ370" i="4"/>
  <c r="BI370" i="4"/>
  <c r="BH370" i="4"/>
  <c r="BG370" i="4"/>
  <c r="BF370" i="4"/>
  <c r="BE370" i="4"/>
  <c r="BD370" i="4"/>
  <c r="BC370" i="4"/>
  <c r="BA370" i="4"/>
  <c r="AZ370" i="4"/>
  <c r="AY370" i="4"/>
  <c r="AW370" i="4"/>
  <c r="AV370" i="4"/>
  <c r="AU370" i="4"/>
  <c r="AT370" i="4"/>
  <c r="AS370" i="4"/>
  <c r="AR370" i="4"/>
  <c r="AQ370" i="4"/>
  <c r="AP370" i="4"/>
  <c r="AO370" i="4"/>
  <c r="AN370" i="4"/>
  <c r="AM370" i="4"/>
  <c r="AK370" i="4"/>
  <c r="AJ370" i="4"/>
  <c r="AI370" i="4"/>
  <c r="AG370" i="4"/>
  <c r="AF370" i="4"/>
  <c r="AE370" i="4"/>
  <c r="AD370" i="4"/>
  <c r="AC370" i="4"/>
  <c r="AB370" i="4"/>
  <c r="AA370" i="4"/>
  <c r="Z370" i="4"/>
  <c r="Y370" i="4"/>
  <c r="X370" i="4"/>
  <c r="W370" i="4"/>
  <c r="U370" i="4"/>
  <c r="T370" i="4"/>
  <c r="S370" i="4"/>
  <c r="BM354" i="4"/>
  <c r="BL354" i="4"/>
  <c r="BK354" i="4"/>
  <c r="BJ354" i="4"/>
  <c r="BI354" i="4"/>
  <c r="BH354" i="4"/>
  <c r="BG354" i="4"/>
  <c r="BF354" i="4"/>
  <c r="BE354" i="4"/>
  <c r="BD354" i="4"/>
  <c r="BC354" i="4"/>
  <c r="BA354" i="4"/>
  <c r="AZ354" i="4"/>
  <c r="AY354" i="4"/>
  <c r="AW354" i="4"/>
  <c r="AV354" i="4"/>
  <c r="AU354" i="4"/>
  <c r="AT354" i="4"/>
  <c r="AS354" i="4"/>
  <c r="AR354" i="4"/>
  <c r="AQ354" i="4"/>
  <c r="AP354" i="4"/>
  <c r="AO354" i="4"/>
  <c r="AN354" i="4"/>
  <c r="AM354" i="4"/>
  <c r="AK354" i="4"/>
  <c r="AJ354" i="4"/>
  <c r="AI354" i="4"/>
  <c r="AG354" i="4"/>
  <c r="AF354" i="4"/>
  <c r="AE354" i="4"/>
  <c r="AD354" i="4"/>
  <c r="AC354" i="4"/>
  <c r="AB354" i="4"/>
  <c r="AA354" i="4"/>
  <c r="Z354" i="4"/>
  <c r="Y354" i="4"/>
  <c r="X354" i="4"/>
  <c r="W354" i="4"/>
  <c r="U354" i="4"/>
  <c r="T354" i="4"/>
  <c r="S354" i="4"/>
  <c r="BM353" i="4"/>
  <c r="BL353" i="4"/>
  <c r="BK353" i="4"/>
  <c r="BJ353" i="4"/>
  <c r="BI353" i="4"/>
  <c r="BH353" i="4"/>
  <c r="BG353" i="4"/>
  <c r="BF353" i="4"/>
  <c r="BE353" i="4"/>
  <c r="BD353" i="4"/>
  <c r="BC353" i="4"/>
  <c r="BA353" i="4"/>
  <c r="AZ353" i="4"/>
  <c r="AY353" i="4"/>
  <c r="AW353" i="4"/>
  <c r="AV353" i="4"/>
  <c r="AU353" i="4"/>
  <c r="AT353" i="4"/>
  <c r="AS353" i="4"/>
  <c r="AR353" i="4"/>
  <c r="AQ353" i="4"/>
  <c r="AP353" i="4"/>
  <c r="AO353" i="4"/>
  <c r="AN353" i="4"/>
  <c r="AM353" i="4"/>
  <c r="AK353" i="4"/>
  <c r="AJ353" i="4"/>
  <c r="AI353" i="4"/>
  <c r="AG353" i="4"/>
  <c r="AF353" i="4"/>
  <c r="AE353" i="4"/>
  <c r="AD353" i="4"/>
  <c r="AC353" i="4"/>
  <c r="AB353" i="4"/>
  <c r="AA353" i="4"/>
  <c r="Z353" i="4"/>
  <c r="Y353" i="4"/>
  <c r="X353" i="4"/>
  <c r="W353" i="4"/>
  <c r="U353" i="4"/>
  <c r="T353" i="4"/>
  <c r="S353" i="4"/>
  <c r="BM352" i="4"/>
  <c r="BL352" i="4"/>
  <c r="BK352" i="4"/>
  <c r="BJ352" i="4"/>
  <c r="BI352" i="4"/>
  <c r="BH352" i="4"/>
  <c r="BG352" i="4"/>
  <c r="BF352" i="4"/>
  <c r="BE352" i="4"/>
  <c r="BD352" i="4"/>
  <c r="BC352" i="4"/>
  <c r="BA352" i="4"/>
  <c r="AZ352" i="4"/>
  <c r="AY352" i="4"/>
  <c r="AW352" i="4"/>
  <c r="AV352" i="4"/>
  <c r="AU352" i="4"/>
  <c r="AT352" i="4"/>
  <c r="AS352" i="4"/>
  <c r="AR352" i="4"/>
  <c r="AQ352" i="4"/>
  <c r="AP352" i="4"/>
  <c r="AO352" i="4"/>
  <c r="AN352" i="4"/>
  <c r="AM352" i="4"/>
  <c r="AK352" i="4"/>
  <c r="AJ352" i="4"/>
  <c r="AI352" i="4"/>
  <c r="AF352" i="4"/>
  <c r="AE352" i="4"/>
  <c r="AD352" i="4"/>
  <c r="AC352" i="4"/>
  <c r="AB352" i="4"/>
  <c r="AA352" i="4"/>
  <c r="Z352" i="4"/>
  <c r="Y352" i="4"/>
  <c r="X352" i="4"/>
  <c r="W352" i="4"/>
  <c r="U352" i="4"/>
  <c r="T352" i="4"/>
  <c r="S352" i="4"/>
  <c r="B367" i="8"/>
  <c r="B367" i="7"/>
  <c r="B367" i="6"/>
  <c r="B367" i="4"/>
  <c r="B349" i="8"/>
  <c r="B349" i="7"/>
  <c r="B349" i="6"/>
  <c r="B349" i="4"/>
  <c r="R369" i="8"/>
  <c r="Q369" i="8"/>
  <c r="P369" i="8"/>
  <c r="O369" i="8"/>
  <c r="N369" i="8"/>
  <c r="M369" i="8"/>
  <c r="L369" i="8"/>
  <c r="K369" i="8"/>
  <c r="J369" i="8"/>
  <c r="I369" i="8"/>
  <c r="H369" i="8"/>
  <c r="G369" i="8"/>
  <c r="F369" i="8"/>
  <c r="E369" i="8"/>
  <c r="D369" i="8"/>
  <c r="C369" i="8"/>
  <c r="R368" i="8"/>
  <c r="Q368" i="8"/>
  <c r="P368" i="8"/>
  <c r="O368" i="8"/>
  <c r="N368" i="8"/>
  <c r="M368" i="8"/>
  <c r="L368" i="8"/>
  <c r="K368" i="8"/>
  <c r="J368" i="8"/>
  <c r="I368" i="8"/>
  <c r="H368" i="8"/>
  <c r="G368" i="8"/>
  <c r="F368" i="8"/>
  <c r="E368" i="8"/>
  <c r="D368" i="8"/>
  <c r="C368" i="8"/>
  <c r="R367" i="8"/>
  <c r="Q367" i="8"/>
  <c r="P367" i="8"/>
  <c r="O367" i="8"/>
  <c r="N367" i="8"/>
  <c r="M367" i="8"/>
  <c r="L367" i="8"/>
  <c r="K367" i="8"/>
  <c r="J367" i="8"/>
  <c r="I367" i="8"/>
  <c r="H367" i="8"/>
  <c r="G367" i="8"/>
  <c r="F367" i="8"/>
  <c r="E367" i="8"/>
  <c r="D367" i="8"/>
  <c r="C367" i="8"/>
  <c r="R369" i="7"/>
  <c r="Q369" i="7"/>
  <c r="P369" i="7"/>
  <c r="O369" i="7"/>
  <c r="N369" i="7"/>
  <c r="M369" i="7"/>
  <c r="L369" i="7"/>
  <c r="K369" i="7"/>
  <c r="J369" i="7"/>
  <c r="I369" i="7"/>
  <c r="H369" i="7"/>
  <c r="G369" i="7"/>
  <c r="F369" i="7"/>
  <c r="E369" i="7"/>
  <c r="D369" i="7"/>
  <c r="C369" i="7"/>
  <c r="R368" i="7"/>
  <c r="Q368" i="7"/>
  <c r="P368" i="7"/>
  <c r="O368" i="7"/>
  <c r="N368" i="7"/>
  <c r="M368" i="7"/>
  <c r="L368" i="7"/>
  <c r="K368" i="7"/>
  <c r="J368" i="7"/>
  <c r="I368" i="7"/>
  <c r="H368" i="7"/>
  <c r="G368" i="7"/>
  <c r="F368" i="7"/>
  <c r="E368" i="7"/>
  <c r="D368" i="7"/>
  <c r="C368" i="7"/>
  <c r="R367" i="7"/>
  <c r="Q367" i="7"/>
  <c r="P367" i="7"/>
  <c r="O367" i="7"/>
  <c r="N367" i="7"/>
  <c r="M367" i="7"/>
  <c r="L367" i="7"/>
  <c r="K367" i="7"/>
  <c r="J367" i="7"/>
  <c r="I367" i="7"/>
  <c r="H367" i="7"/>
  <c r="G367" i="7"/>
  <c r="F367" i="7"/>
  <c r="E367" i="7"/>
  <c r="D367" i="7"/>
  <c r="C367" i="7"/>
  <c r="R369" i="6"/>
  <c r="Q369" i="6"/>
  <c r="P369" i="6"/>
  <c r="O369" i="6"/>
  <c r="N369" i="6"/>
  <c r="M369" i="6"/>
  <c r="L369" i="6"/>
  <c r="K369" i="6"/>
  <c r="J369" i="6"/>
  <c r="I369" i="6"/>
  <c r="H369" i="6"/>
  <c r="G369" i="6"/>
  <c r="F369" i="6"/>
  <c r="E369" i="6"/>
  <c r="D369" i="6"/>
  <c r="C369" i="6"/>
  <c r="R368" i="6"/>
  <c r="Q368" i="6"/>
  <c r="P368" i="6"/>
  <c r="O368" i="6"/>
  <c r="N368" i="6"/>
  <c r="M368" i="6"/>
  <c r="L368" i="6"/>
  <c r="K368" i="6"/>
  <c r="J368" i="6"/>
  <c r="I368" i="6"/>
  <c r="H368" i="6"/>
  <c r="G368" i="6"/>
  <c r="F368" i="6"/>
  <c r="E368" i="6"/>
  <c r="D368" i="6"/>
  <c r="C368" i="6"/>
  <c r="R367" i="6"/>
  <c r="Q367" i="6"/>
  <c r="P367" i="6"/>
  <c r="O367" i="6"/>
  <c r="N367" i="6"/>
  <c r="M367" i="6"/>
  <c r="L367" i="6"/>
  <c r="K367" i="6"/>
  <c r="J367" i="6"/>
  <c r="I367" i="6"/>
  <c r="H367" i="6"/>
  <c r="G367" i="6"/>
  <c r="F367" i="6"/>
  <c r="E367" i="6"/>
  <c r="D367" i="6"/>
  <c r="C367" i="6"/>
  <c r="Q369" i="4"/>
  <c r="P369" i="4"/>
  <c r="O369" i="4"/>
  <c r="N369" i="4"/>
  <c r="M369" i="4"/>
  <c r="L369" i="4"/>
  <c r="K369" i="4"/>
  <c r="J369" i="4"/>
  <c r="I369" i="4"/>
  <c r="H369" i="4"/>
  <c r="G369" i="4"/>
  <c r="E369" i="4"/>
  <c r="D369" i="4"/>
  <c r="C369" i="4"/>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R351" i="8"/>
  <c r="Q351" i="8"/>
  <c r="P351" i="8"/>
  <c r="O351" i="8"/>
  <c r="N351" i="8"/>
  <c r="M351" i="8"/>
  <c r="L351" i="8"/>
  <c r="K351" i="8"/>
  <c r="J351" i="8"/>
  <c r="I351" i="8"/>
  <c r="H351" i="8"/>
  <c r="G351" i="8"/>
  <c r="F351" i="8"/>
  <c r="E351" i="8"/>
  <c r="D351" i="8"/>
  <c r="C351" i="8"/>
  <c r="R350" i="8"/>
  <c r="Q350" i="8"/>
  <c r="P350" i="8"/>
  <c r="O350" i="8"/>
  <c r="N350" i="8"/>
  <c r="M350" i="8"/>
  <c r="L350" i="8"/>
  <c r="K350" i="8"/>
  <c r="J350" i="8"/>
  <c r="I350" i="8"/>
  <c r="H350" i="8"/>
  <c r="G350" i="8"/>
  <c r="F350" i="8"/>
  <c r="E350" i="8"/>
  <c r="D350" i="8"/>
  <c r="C350" i="8"/>
  <c r="R349" i="8"/>
  <c r="Q349" i="8"/>
  <c r="P349" i="8"/>
  <c r="O349" i="8"/>
  <c r="N349" i="8"/>
  <c r="M349" i="8"/>
  <c r="L349" i="8"/>
  <c r="K349" i="8"/>
  <c r="J349" i="8"/>
  <c r="I349" i="8"/>
  <c r="H349" i="8"/>
  <c r="G349" i="8"/>
  <c r="F349" i="8"/>
  <c r="E349" i="8"/>
  <c r="D349" i="8"/>
  <c r="C349" i="8"/>
  <c r="R351" i="7"/>
  <c r="Q351" i="7"/>
  <c r="P351" i="7"/>
  <c r="O351" i="7"/>
  <c r="N351" i="7"/>
  <c r="M351" i="7"/>
  <c r="L351" i="7"/>
  <c r="K351" i="7"/>
  <c r="J351" i="7"/>
  <c r="I351" i="7"/>
  <c r="H351" i="7"/>
  <c r="G351" i="7"/>
  <c r="F351" i="7"/>
  <c r="E351" i="7"/>
  <c r="D351" i="7"/>
  <c r="C351" i="7"/>
  <c r="R350" i="7"/>
  <c r="Q350" i="7"/>
  <c r="P350" i="7"/>
  <c r="O350" i="7"/>
  <c r="N350" i="7"/>
  <c r="M350" i="7"/>
  <c r="L350" i="7"/>
  <c r="K350" i="7"/>
  <c r="J350" i="7"/>
  <c r="I350" i="7"/>
  <c r="H350" i="7"/>
  <c r="G350" i="7"/>
  <c r="F350" i="7"/>
  <c r="E350" i="7"/>
  <c r="D350" i="7"/>
  <c r="C350" i="7"/>
  <c r="R349" i="7"/>
  <c r="Q349" i="7"/>
  <c r="P349" i="7"/>
  <c r="O349" i="7"/>
  <c r="N349" i="7"/>
  <c r="M349" i="7"/>
  <c r="L349" i="7"/>
  <c r="K349" i="7"/>
  <c r="J349" i="7"/>
  <c r="I349" i="7"/>
  <c r="H349" i="7"/>
  <c r="G349" i="7"/>
  <c r="F349" i="7"/>
  <c r="E349" i="7"/>
  <c r="D349" i="7"/>
  <c r="C349" i="7"/>
  <c r="R351" i="6"/>
  <c r="Q351" i="6"/>
  <c r="P351" i="6"/>
  <c r="O351" i="6"/>
  <c r="N351" i="6"/>
  <c r="M351" i="6"/>
  <c r="L351" i="6"/>
  <c r="K351" i="6"/>
  <c r="J351" i="6"/>
  <c r="I351" i="6"/>
  <c r="H351" i="6"/>
  <c r="G351" i="6"/>
  <c r="F351" i="6"/>
  <c r="E351" i="6"/>
  <c r="D351" i="6"/>
  <c r="C351" i="6"/>
  <c r="R350" i="6"/>
  <c r="Q350" i="6"/>
  <c r="P350" i="6"/>
  <c r="O350" i="6"/>
  <c r="N350" i="6"/>
  <c r="M350" i="6"/>
  <c r="L350" i="6"/>
  <c r="K350" i="6"/>
  <c r="J350" i="6"/>
  <c r="I350" i="6"/>
  <c r="H350" i="6"/>
  <c r="G350" i="6"/>
  <c r="F350" i="6"/>
  <c r="E350" i="6"/>
  <c r="D350" i="6"/>
  <c r="C350" i="6"/>
  <c r="R349" i="6"/>
  <c r="Q349" i="6"/>
  <c r="P349" i="6"/>
  <c r="O349" i="6"/>
  <c r="N349" i="6"/>
  <c r="M349" i="6"/>
  <c r="L349" i="6"/>
  <c r="K349" i="6"/>
  <c r="J349" i="6"/>
  <c r="I349" i="6"/>
  <c r="H349" i="6"/>
  <c r="G349" i="6"/>
  <c r="F349" i="6"/>
  <c r="E349" i="6"/>
  <c r="D349" i="6"/>
  <c r="C349" i="6"/>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N336" i="8"/>
  <c r="BM336" i="8"/>
  <c r="BL336" i="8"/>
  <c r="BK336" i="8"/>
  <c r="BJ336" i="8"/>
  <c r="BI336" i="8"/>
  <c r="BH336" i="8"/>
  <c r="BG336" i="8"/>
  <c r="BF336" i="8"/>
  <c r="BE336" i="8"/>
  <c r="BD336" i="8"/>
  <c r="BC336" i="8"/>
  <c r="BB336" i="8"/>
  <c r="BA336" i="8"/>
  <c r="AZ336" i="8"/>
  <c r="AY336" i="8"/>
  <c r="AX336" i="8"/>
  <c r="AW336" i="8"/>
  <c r="AV336" i="8"/>
  <c r="AU336" i="8"/>
  <c r="AT336" i="8"/>
  <c r="AS336" i="8"/>
  <c r="AR336" i="8"/>
  <c r="AQ336" i="8"/>
  <c r="AP336" i="8"/>
  <c r="AO336" i="8"/>
  <c r="AN336" i="8"/>
  <c r="AM336" i="8"/>
  <c r="AL336" i="8"/>
  <c r="AK336" i="8"/>
  <c r="AJ336" i="8"/>
  <c r="AI336" i="8"/>
  <c r="AH336" i="8"/>
  <c r="AG336" i="8"/>
  <c r="AF336" i="8"/>
  <c r="AE336" i="8"/>
  <c r="AD336" i="8"/>
  <c r="AC336" i="8"/>
  <c r="AB336" i="8"/>
  <c r="AA336" i="8"/>
  <c r="V336" i="8"/>
  <c r="U336" i="8"/>
  <c r="T336" i="8"/>
  <c r="S336" i="8"/>
  <c r="BN335" i="8"/>
  <c r="BM335" i="8"/>
  <c r="BL335" i="8"/>
  <c r="BK335" i="8"/>
  <c r="BJ335" i="8"/>
  <c r="BI335" i="8"/>
  <c r="BH335" i="8"/>
  <c r="BG335" i="8"/>
  <c r="BF335" i="8"/>
  <c r="BE335" i="8"/>
  <c r="BD335" i="8"/>
  <c r="BC335" i="8"/>
  <c r="BB335" i="8"/>
  <c r="BA335" i="8"/>
  <c r="AZ335" i="8"/>
  <c r="AY335" i="8"/>
  <c r="AX335" i="8"/>
  <c r="AW335" i="8"/>
  <c r="AV335" i="8"/>
  <c r="AU335" i="8"/>
  <c r="AT335" i="8"/>
  <c r="AS335" i="8"/>
  <c r="AR335" i="8"/>
  <c r="AQ335" i="8"/>
  <c r="AP335" i="8"/>
  <c r="AO335" i="8"/>
  <c r="AN335" i="8"/>
  <c r="AM335" i="8"/>
  <c r="AL335" i="8"/>
  <c r="AK335" i="8"/>
  <c r="AJ335" i="8"/>
  <c r="AI335" i="8"/>
  <c r="AH335" i="8"/>
  <c r="AG335" i="8"/>
  <c r="AF335" i="8"/>
  <c r="AE335" i="8"/>
  <c r="AD335" i="8"/>
  <c r="AC335" i="8"/>
  <c r="AB335" i="8"/>
  <c r="AA335" i="8"/>
  <c r="V335" i="8"/>
  <c r="U335" i="8"/>
  <c r="T335" i="8"/>
  <c r="S335" i="8"/>
  <c r="BN334" i="8"/>
  <c r="BM334" i="8"/>
  <c r="BL334" i="8"/>
  <c r="BK334" i="8"/>
  <c r="BJ334" i="8"/>
  <c r="BI334" i="8"/>
  <c r="BH334" i="8"/>
  <c r="BG334" i="8"/>
  <c r="BF334" i="8"/>
  <c r="BE334" i="8"/>
  <c r="BD334" i="8"/>
  <c r="BC334" i="8"/>
  <c r="BB334" i="8"/>
  <c r="BA334" i="8"/>
  <c r="AZ334" i="8"/>
  <c r="AY334" i="8"/>
  <c r="AX334" i="8"/>
  <c r="AW334" i="8"/>
  <c r="AV334" i="8"/>
  <c r="AU334" i="8"/>
  <c r="AT334" i="8"/>
  <c r="AS334" i="8"/>
  <c r="AR334" i="8"/>
  <c r="AQ334" i="8"/>
  <c r="AP334" i="8"/>
  <c r="AO334" i="8"/>
  <c r="AN334" i="8"/>
  <c r="AM334" i="8"/>
  <c r="AL334" i="8"/>
  <c r="AK334" i="8"/>
  <c r="AJ334" i="8"/>
  <c r="AI334" i="8"/>
  <c r="AH334" i="8"/>
  <c r="AG334" i="8"/>
  <c r="AF334" i="8"/>
  <c r="AE334" i="8"/>
  <c r="AD334" i="8"/>
  <c r="AC334" i="8"/>
  <c r="AB334" i="8"/>
  <c r="AA334" i="8"/>
  <c r="V334" i="8"/>
  <c r="U334" i="8"/>
  <c r="T334" i="8"/>
  <c r="BN336" i="7"/>
  <c r="BM336" i="7"/>
  <c r="BL336" i="7"/>
  <c r="BK336" i="7"/>
  <c r="BJ336" i="7"/>
  <c r="BI336" i="7"/>
  <c r="BH336" i="7"/>
  <c r="BG336" i="7"/>
  <c r="BF336" i="7"/>
  <c r="BE336" i="7"/>
  <c r="BD336" i="7"/>
  <c r="BC336" i="7"/>
  <c r="BB336" i="7"/>
  <c r="BA336" i="7"/>
  <c r="AZ336" i="7"/>
  <c r="AY336" i="7"/>
  <c r="AX336" i="7"/>
  <c r="AW336" i="7"/>
  <c r="AV336" i="7"/>
  <c r="AU336" i="7"/>
  <c r="AT336" i="7"/>
  <c r="AS336" i="7"/>
  <c r="AR336" i="7"/>
  <c r="AQ336" i="7"/>
  <c r="AP336" i="7"/>
  <c r="AO336" i="7"/>
  <c r="AN336" i="7"/>
  <c r="AM336" i="7"/>
  <c r="AL336" i="7"/>
  <c r="AK336" i="7"/>
  <c r="AJ336" i="7"/>
  <c r="AI336" i="7"/>
  <c r="AH336" i="7"/>
  <c r="AG336" i="7"/>
  <c r="AF336" i="7"/>
  <c r="AE336" i="7"/>
  <c r="AD336" i="7"/>
  <c r="AC336" i="7"/>
  <c r="AB336" i="7"/>
  <c r="AA336" i="7"/>
  <c r="Z336" i="7"/>
  <c r="Y336" i="7"/>
  <c r="X336" i="7"/>
  <c r="W336" i="7"/>
  <c r="V336" i="7"/>
  <c r="U336" i="7"/>
  <c r="T336" i="7"/>
  <c r="S336" i="7"/>
  <c r="BN335" i="7"/>
  <c r="BM335" i="7"/>
  <c r="BL335" i="7"/>
  <c r="BK335" i="7"/>
  <c r="BJ335" i="7"/>
  <c r="BI335" i="7"/>
  <c r="BH335" i="7"/>
  <c r="BG335" i="7"/>
  <c r="BF335" i="7"/>
  <c r="BE335" i="7"/>
  <c r="BD335" i="7"/>
  <c r="BC335" i="7"/>
  <c r="BB335" i="7"/>
  <c r="BA335" i="7"/>
  <c r="AZ335" i="7"/>
  <c r="AY335" i="7"/>
  <c r="AX335" i="7"/>
  <c r="AW335" i="7"/>
  <c r="AV335" i="7"/>
  <c r="AU335" i="7"/>
  <c r="AT335" i="7"/>
  <c r="AS335" i="7"/>
  <c r="AR335" i="7"/>
  <c r="AQ335" i="7"/>
  <c r="AP335" i="7"/>
  <c r="AO335" i="7"/>
  <c r="AN335" i="7"/>
  <c r="AM335" i="7"/>
  <c r="AL335" i="7"/>
  <c r="AK335" i="7"/>
  <c r="AJ335" i="7"/>
  <c r="AI335" i="7"/>
  <c r="AH335" i="7"/>
  <c r="AG335" i="7"/>
  <c r="AF335" i="7"/>
  <c r="AE335" i="7"/>
  <c r="AD335" i="7"/>
  <c r="AC335" i="7"/>
  <c r="AB335" i="7"/>
  <c r="AA335" i="7"/>
  <c r="Z335" i="7"/>
  <c r="Y335" i="7"/>
  <c r="X335" i="7"/>
  <c r="W335" i="7"/>
  <c r="V335" i="7"/>
  <c r="U335" i="7"/>
  <c r="T335" i="7"/>
  <c r="S335" i="7"/>
  <c r="BN334" i="7"/>
  <c r="BM334" i="7"/>
  <c r="BL334" i="7"/>
  <c r="BK334" i="7"/>
  <c r="BJ334" i="7"/>
  <c r="BI334" i="7"/>
  <c r="BH334" i="7"/>
  <c r="BG334" i="7"/>
  <c r="BF334" i="7"/>
  <c r="BE334" i="7"/>
  <c r="BD334" i="7"/>
  <c r="BC334" i="7"/>
  <c r="BB334" i="7"/>
  <c r="BA334" i="7"/>
  <c r="AZ334" i="7"/>
  <c r="AY334" i="7"/>
  <c r="AX334" i="7"/>
  <c r="AW334" i="7"/>
  <c r="AV334" i="7"/>
  <c r="AU334" i="7"/>
  <c r="AT334" i="7"/>
  <c r="AS334" i="7"/>
  <c r="AR334" i="7"/>
  <c r="AQ334" i="7"/>
  <c r="AP334" i="7"/>
  <c r="AO334" i="7"/>
  <c r="AN334" i="7"/>
  <c r="AM334" i="7"/>
  <c r="AL334" i="7"/>
  <c r="AK334" i="7"/>
  <c r="AJ334" i="7"/>
  <c r="AI334" i="7"/>
  <c r="AH334" i="7"/>
  <c r="AG334" i="7"/>
  <c r="AF334" i="7"/>
  <c r="AE334" i="7"/>
  <c r="AD334" i="7"/>
  <c r="AC334" i="7"/>
  <c r="AB334" i="7"/>
  <c r="AA334" i="7"/>
  <c r="Z334" i="7"/>
  <c r="Y334" i="7"/>
  <c r="X334" i="7"/>
  <c r="W334" i="7"/>
  <c r="V334" i="7"/>
  <c r="U334" i="7"/>
  <c r="T334" i="7"/>
  <c r="BN336" i="6"/>
  <c r="BM336" i="6"/>
  <c r="BL336" i="6"/>
  <c r="BK336" i="6"/>
  <c r="BJ336" i="6"/>
  <c r="BI336" i="6"/>
  <c r="BH336" i="6"/>
  <c r="BG336" i="6"/>
  <c r="BF336" i="6"/>
  <c r="BE336" i="6"/>
  <c r="BD336" i="6"/>
  <c r="BC336" i="6"/>
  <c r="BB336" i="6"/>
  <c r="BA336" i="6"/>
  <c r="AZ336" i="6"/>
  <c r="AY336" i="6"/>
  <c r="AX336" i="6"/>
  <c r="AW336" i="6"/>
  <c r="AV336" i="6"/>
  <c r="AU336" i="6"/>
  <c r="AT336" i="6"/>
  <c r="AS336" i="6"/>
  <c r="AR336" i="6"/>
  <c r="AQ336" i="6"/>
  <c r="AP336" i="6"/>
  <c r="AO336" i="6"/>
  <c r="AN336" i="6"/>
  <c r="AM336" i="6"/>
  <c r="AL336" i="6"/>
  <c r="AK336" i="6"/>
  <c r="AJ336" i="6"/>
  <c r="AI336" i="6"/>
  <c r="AH336" i="6"/>
  <c r="AG336" i="6"/>
  <c r="AF336" i="6"/>
  <c r="AE336" i="6"/>
  <c r="AD336" i="6"/>
  <c r="AC336" i="6"/>
  <c r="AB336" i="6"/>
  <c r="AA336" i="6"/>
  <c r="Z336" i="6"/>
  <c r="Y336" i="6"/>
  <c r="X336" i="6"/>
  <c r="W336" i="6"/>
  <c r="V336" i="6"/>
  <c r="U336" i="6"/>
  <c r="T336" i="6"/>
  <c r="S336" i="6"/>
  <c r="BN335" i="6"/>
  <c r="BM335" i="6"/>
  <c r="BL335" i="6"/>
  <c r="BK335" i="6"/>
  <c r="BJ335" i="6"/>
  <c r="BI335" i="6"/>
  <c r="BH335" i="6"/>
  <c r="BG335" i="6"/>
  <c r="BF335" i="6"/>
  <c r="BE335" i="6"/>
  <c r="BD335" i="6"/>
  <c r="BC335" i="6"/>
  <c r="BB335" i="6"/>
  <c r="BA335" i="6"/>
  <c r="AZ335" i="6"/>
  <c r="AY335" i="6"/>
  <c r="AX335" i="6"/>
  <c r="AW335" i="6"/>
  <c r="AV335" i="6"/>
  <c r="AU335" i="6"/>
  <c r="AT335" i="6"/>
  <c r="AS335" i="6"/>
  <c r="AR335" i="6"/>
  <c r="AQ335" i="6"/>
  <c r="AP335" i="6"/>
  <c r="AO335" i="6"/>
  <c r="AN335" i="6"/>
  <c r="AM335" i="6"/>
  <c r="AL335" i="6"/>
  <c r="AK335" i="6"/>
  <c r="AJ335" i="6"/>
  <c r="AI335" i="6"/>
  <c r="AH335" i="6"/>
  <c r="AG335" i="6"/>
  <c r="AF335" i="6"/>
  <c r="AE335" i="6"/>
  <c r="AD335" i="6"/>
  <c r="AC335" i="6"/>
  <c r="AB335" i="6"/>
  <c r="AA335" i="6"/>
  <c r="Z335" i="6"/>
  <c r="Y335" i="6"/>
  <c r="X335" i="6"/>
  <c r="W335" i="6"/>
  <c r="V335" i="6"/>
  <c r="U335" i="6"/>
  <c r="T335" i="6"/>
  <c r="S335" i="6"/>
  <c r="BN334" i="6"/>
  <c r="BM334" i="6"/>
  <c r="BL334" i="6"/>
  <c r="BK334" i="6"/>
  <c r="BJ334" i="6"/>
  <c r="BI334" i="6"/>
  <c r="BH334" i="6"/>
  <c r="BG334" i="6"/>
  <c r="BF334" i="6"/>
  <c r="BE334" i="6"/>
  <c r="BD334" i="6"/>
  <c r="BC334" i="6"/>
  <c r="BB334" i="6"/>
  <c r="BA334" i="6"/>
  <c r="AZ334" i="6"/>
  <c r="AY334" i="6"/>
  <c r="AX334" i="6"/>
  <c r="AW334" i="6"/>
  <c r="AV334" i="6"/>
  <c r="AU334" i="6"/>
  <c r="AT334" i="6"/>
  <c r="AS334" i="6"/>
  <c r="AR334" i="6"/>
  <c r="AQ334" i="6"/>
  <c r="AP334" i="6"/>
  <c r="AO334" i="6"/>
  <c r="AN334" i="6"/>
  <c r="AM334" i="6"/>
  <c r="AL334" i="6"/>
  <c r="AK334" i="6"/>
  <c r="AJ334" i="6"/>
  <c r="AI334" i="6"/>
  <c r="AH334" i="6"/>
  <c r="AG334" i="6"/>
  <c r="AF334" i="6"/>
  <c r="AE334" i="6"/>
  <c r="AD334" i="6"/>
  <c r="AC334" i="6"/>
  <c r="AB334" i="6"/>
  <c r="AA334" i="6"/>
  <c r="Z334" i="6"/>
  <c r="Y334" i="6"/>
  <c r="X334" i="6"/>
  <c r="W334" i="6"/>
  <c r="V334" i="6"/>
  <c r="U334" i="6"/>
  <c r="T334" i="6"/>
  <c r="BM336" i="4"/>
  <c r="BL336" i="4"/>
  <c r="BK336" i="4"/>
  <c r="BJ336" i="4"/>
  <c r="BI336" i="4"/>
  <c r="BH336" i="4"/>
  <c r="BG336" i="4"/>
  <c r="BF336" i="4"/>
  <c r="BE336" i="4"/>
  <c r="BD336" i="4"/>
  <c r="BC336" i="4"/>
  <c r="BA336" i="4"/>
  <c r="AZ336" i="4"/>
  <c r="AY336" i="4"/>
  <c r="AW336" i="4"/>
  <c r="AV336" i="4"/>
  <c r="AU336" i="4"/>
  <c r="AT336" i="4"/>
  <c r="AS336" i="4"/>
  <c r="AR336" i="4"/>
  <c r="AQ336" i="4"/>
  <c r="AP336" i="4"/>
  <c r="AO336" i="4"/>
  <c r="AN336" i="4"/>
  <c r="AM336" i="4"/>
  <c r="AK336" i="4"/>
  <c r="AJ336" i="4"/>
  <c r="AI336" i="4"/>
  <c r="AG336" i="4"/>
  <c r="AF336" i="4"/>
  <c r="AE336" i="4"/>
  <c r="AD336" i="4"/>
  <c r="AC336" i="4"/>
  <c r="AB336" i="4"/>
  <c r="AA336" i="4"/>
  <c r="Z336" i="4"/>
  <c r="Y336" i="4"/>
  <c r="X336" i="4"/>
  <c r="W336" i="4"/>
  <c r="U336" i="4"/>
  <c r="T336" i="4"/>
  <c r="S336" i="4"/>
  <c r="BM335" i="4"/>
  <c r="BL335" i="4"/>
  <c r="BK335" i="4"/>
  <c r="BJ335" i="4"/>
  <c r="BI335" i="4"/>
  <c r="BH335" i="4"/>
  <c r="BG335" i="4"/>
  <c r="BF335" i="4"/>
  <c r="BE335" i="4"/>
  <c r="BD335" i="4"/>
  <c r="BC335" i="4"/>
  <c r="BA335" i="4"/>
  <c r="AZ335" i="4"/>
  <c r="AY335" i="4"/>
  <c r="AW335" i="4"/>
  <c r="AV335" i="4"/>
  <c r="AU335" i="4"/>
  <c r="AT335" i="4"/>
  <c r="AS335" i="4"/>
  <c r="AR335" i="4"/>
  <c r="AQ335" i="4"/>
  <c r="AP335" i="4"/>
  <c r="AO335" i="4"/>
  <c r="AN335" i="4"/>
  <c r="AM335" i="4"/>
  <c r="AK335" i="4"/>
  <c r="AJ335" i="4"/>
  <c r="AI335" i="4"/>
  <c r="AG335" i="4"/>
  <c r="AF335" i="4"/>
  <c r="AE335" i="4"/>
  <c r="AD335" i="4"/>
  <c r="AC335" i="4"/>
  <c r="AB335" i="4"/>
  <c r="AA335" i="4"/>
  <c r="Z335" i="4"/>
  <c r="Y335" i="4"/>
  <c r="X335" i="4"/>
  <c r="W335" i="4"/>
  <c r="U335" i="4"/>
  <c r="T335" i="4"/>
  <c r="S335" i="4"/>
  <c r="BM334" i="4"/>
  <c r="BL334" i="4"/>
  <c r="BK334" i="4"/>
  <c r="BJ334" i="4"/>
  <c r="BI334" i="4"/>
  <c r="BH334" i="4"/>
  <c r="BG334" i="4"/>
  <c r="BF334" i="4"/>
  <c r="BE334" i="4"/>
  <c r="BD334" i="4"/>
  <c r="BC334" i="4"/>
  <c r="BA334" i="4"/>
  <c r="AZ334" i="4"/>
  <c r="AY334" i="4"/>
  <c r="AW334" i="4"/>
  <c r="AV334" i="4"/>
  <c r="AU334" i="4"/>
  <c r="AT334" i="4"/>
  <c r="AS334" i="4"/>
  <c r="AR334" i="4"/>
  <c r="AQ334" i="4"/>
  <c r="AP334" i="4"/>
  <c r="AO334" i="4"/>
  <c r="AN334" i="4"/>
  <c r="AM334" i="4"/>
  <c r="AK334" i="4"/>
  <c r="AJ334" i="4"/>
  <c r="AI334" i="4"/>
  <c r="AG334" i="4"/>
  <c r="AF334" i="4"/>
  <c r="AE334" i="4"/>
  <c r="AD334" i="4"/>
  <c r="AC334" i="4"/>
  <c r="AB334" i="4"/>
  <c r="AA334" i="4"/>
  <c r="Z334" i="4"/>
  <c r="Y334" i="4"/>
  <c r="X334" i="4"/>
  <c r="W334" i="4"/>
  <c r="U334" i="4"/>
  <c r="T334" i="4"/>
  <c r="S334" i="8"/>
  <c r="S334" i="7"/>
  <c r="S334" i="6"/>
  <c r="S334" i="4"/>
  <c r="B331" i="8"/>
  <c r="B331" i="7"/>
  <c r="B331" i="6"/>
  <c r="B331" i="4"/>
  <c r="R333" i="8"/>
  <c r="Q333" i="8"/>
  <c r="P333" i="8"/>
  <c r="O333" i="8"/>
  <c r="N333" i="8"/>
  <c r="M333" i="8"/>
  <c r="L333" i="8"/>
  <c r="K333" i="8"/>
  <c r="J333" i="8"/>
  <c r="I333" i="8"/>
  <c r="H333" i="8"/>
  <c r="G333" i="8"/>
  <c r="F333" i="8"/>
  <c r="E333" i="8"/>
  <c r="D333" i="8"/>
  <c r="C333" i="8"/>
  <c r="R332" i="8"/>
  <c r="Q332" i="8"/>
  <c r="P332" i="8"/>
  <c r="O332" i="8"/>
  <c r="N332" i="8"/>
  <c r="M332" i="8"/>
  <c r="L332" i="8"/>
  <c r="K332" i="8"/>
  <c r="J332" i="8"/>
  <c r="I332" i="8"/>
  <c r="H332" i="8"/>
  <c r="G332" i="8"/>
  <c r="F332" i="8"/>
  <c r="E332" i="8"/>
  <c r="D332" i="8"/>
  <c r="C332" i="8"/>
  <c r="R331" i="8"/>
  <c r="Q331" i="8"/>
  <c r="P331" i="8"/>
  <c r="O331" i="8"/>
  <c r="N331" i="8"/>
  <c r="M331" i="8"/>
  <c r="L331" i="8"/>
  <c r="K331" i="8"/>
  <c r="J331" i="8"/>
  <c r="I331" i="8"/>
  <c r="H331" i="8"/>
  <c r="G331" i="8"/>
  <c r="F331" i="8"/>
  <c r="E331" i="8"/>
  <c r="D331" i="8"/>
  <c r="C331" i="8"/>
  <c r="R333" i="7"/>
  <c r="Q333" i="7"/>
  <c r="P333" i="7"/>
  <c r="O333" i="7"/>
  <c r="N333" i="7"/>
  <c r="M333" i="7"/>
  <c r="L333" i="7"/>
  <c r="K333" i="7"/>
  <c r="J333" i="7"/>
  <c r="I333" i="7"/>
  <c r="H333" i="7"/>
  <c r="G333" i="7"/>
  <c r="F333" i="7"/>
  <c r="E333" i="7"/>
  <c r="D333" i="7"/>
  <c r="C333" i="7"/>
  <c r="R332" i="7"/>
  <c r="Q332" i="7"/>
  <c r="P332" i="7"/>
  <c r="O332" i="7"/>
  <c r="N332" i="7"/>
  <c r="M332" i="7"/>
  <c r="L332" i="7"/>
  <c r="K332" i="7"/>
  <c r="J332" i="7"/>
  <c r="I332" i="7"/>
  <c r="H332" i="7"/>
  <c r="G332" i="7"/>
  <c r="F332" i="7"/>
  <c r="E332" i="7"/>
  <c r="D332" i="7"/>
  <c r="C332" i="7"/>
  <c r="R331" i="7"/>
  <c r="Q331" i="7"/>
  <c r="P331" i="7"/>
  <c r="O331" i="7"/>
  <c r="N331" i="7"/>
  <c r="M331" i="7"/>
  <c r="L331" i="7"/>
  <c r="K331" i="7"/>
  <c r="J331" i="7"/>
  <c r="I331" i="7"/>
  <c r="H331" i="7"/>
  <c r="G331" i="7"/>
  <c r="F331" i="7"/>
  <c r="E331" i="7"/>
  <c r="D331" i="7"/>
  <c r="C331" i="7"/>
  <c r="R333" i="6"/>
  <c r="Q333" i="6"/>
  <c r="P333" i="6"/>
  <c r="O333" i="6"/>
  <c r="N333" i="6"/>
  <c r="M333" i="6"/>
  <c r="L333" i="6"/>
  <c r="K333" i="6"/>
  <c r="J333" i="6"/>
  <c r="I333" i="6"/>
  <c r="H333" i="6"/>
  <c r="G333" i="6"/>
  <c r="F333" i="6"/>
  <c r="E333" i="6"/>
  <c r="D333" i="6"/>
  <c r="C333" i="6"/>
  <c r="R332" i="6"/>
  <c r="Q332" i="6"/>
  <c r="P332" i="6"/>
  <c r="O332" i="6"/>
  <c r="N332" i="6"/>
  <c r="M332" i="6"/>
  <c r="L332" i="6"/>
  <c r="K332" i="6"/>
  <c r="J332" i="6"/>
  <c r="I332" i="6"/>
  <c r="H332" i="6"/>
  <c r="G332" i="6"/>
  <c r="F332" i="6"/>
  <c r="E332" i="6"/>
  <c r="D332" i="6"/>
  <c r="C332" i="6"/>
  <c r="R331" i="6"/>
  <c r="Q331" i="6"/>
  <c r="P331" i="6"/>
  <c r="O331" i="6"/>
  <c r="N331" i="6"/>
  <c r="M331" i="6"/>
  <c r="L331" i="6"/>
  <c r="K331" i="6"/>
  <c r="J331" i="6"/>
  <c r="I331" i="6"/>
  <c r="H331" i="6"/>
  <c r="G331" i="6"/>
  <c r="F331" i="6"/>
  <c r="E331" i="6"/>
  <c r="D331" i="6"/>
  <c r="C331" i="6"/>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R285" i="8"/>
  <c r="Q285" i="8"/>
  <c r="P285" i="8"/>
  <c r="O285" i="8"/>
  <c r="N285" i="8"/>
  <c r="M285" i="8"/>
  <c r="L285" i="8"/>
  <c r="K285" i="8"/>
  <c r="J285" i="8"/>
  <c r="I285" i="8"/>
  <c r="H285" i="8"/>
  <c r="G285" i="8"/>
  <c r="F285" i="8"/>
  <c r="E285" i="8"/>
  <c r="D285" i="8"/>
  <c r="C285" i="8"/>
  <c r="R285" i="7"/>
  <c r="Q285" i="7"/>
  <c r="P285" i="7"/>
  <c r="O285" i="7"/>
  <c r="N285" i="7"/>
  <c r="M285" i="7"/>
  <c r="L285" i="7"/>
  <c r="K285" i="7"/>
  <c r="J285" i="7"/>
  <c r="I285" i="7"/>
  <c r="H285" i="7"/>
  <c r="G285" i="7"/>
  <c r="F285" i="7"/>
  <c r="E285" i="7"/>
  <c r="D285" i="7"/>
  <c r="C285" i="7"/>
  <c r="R285" i="6"/>
  <c r="Q285" i="6"/>
  <c r="P285" i="6"/>
  <c r="O285" i="6"/>
  <c r="N285" i="6"/>
  <c r="M285" i="6"/>
  <c r="L285" i="6"/>
  <c r="K285" i="6"/>
  <c r="J285" i="6"/>
  <c r="I285" i="6"/>
  <c r="H285" i="6"/>
  <c r="G285" i="6"/>
  <c r="F285" i="6"/>
  <c r="E285" i="6"/>
  <c r="D285" i="6"/>
  <c r="C285" i="6"/>
  <c r="R285" i="4"/>
  <c r="Q285" i="4"/>
  <c r="P285" i="4"/>
  <c r="O285" i="4"/>
  <c r="N285" i="4"/>
  <c r="M285" i="4"/>
  <c r="L285" i="4"/>
  <c r="K285" i="4"/>
  <c r="J285" i="4"/>
  <c r="I285" i="4"/>
  <c r="H285" i="4"/>
  <c r="G285" i="4"/>
  <c r="F285" i="4"/>
  <c r="E285" i="4"/>
  <c r="D285" i="4"/>
  <c r="C285" i="4"/>
  <c r="R277" i="8"/>
  <c r="Q277" i="8"/>
  <c r="P277" i="8"/>
  <c r="O277" i="8"/>
  <c r="N277" i="8"/>
  <c r="M277" i="8"/>
  <c r="L277" i="8"/>
  <c r="K277" i="8"/>
  <c r="J277" i="8"/>
  <c r="I277" i="8"/>
  <c r="H277" i="8"/>
  <c r="G277" i="8"/>
  <c r="F277" i="8"/>
  <c r="E277" i="8"/>
  <c r="D277" i="8"/>
  <c r="C277" i="8"/>
  <c r="R277" i="7"/>
  <c r="Q277" i="7"/>
  <c r="P277" i="7"/>
  <c r="O277" i="7"/>
  <c r="N277" i="7"/>
  <c r="M277" i="7"/>
  <c r="L277" i="7"/>
  <c r="K277" i="7"/>
  <c r="J277" i="7"/>
  <c r="I277" i="7"/>
  <c r="H277" i="7"/>
  <c r="G277" i="7"/>
  <c r="F277" i="7"/>
  <c r="E277" i="7"/>
  <c r="D277" i="7"/>
  <c r="C277" i="7"/>
  <c r="R277" i="6"/>
  <c r="Q277" i="6"/>
  <c r="P277" i="6"/>
  <c r="O277" i="6"/>
  <c r="N277" i="6"/>
  <c r="M277" i="6"/>
  <c r="L277" i="6"/>
  <c r="K277" i="6"/>
  <c r="J277" i="6"/>
  <c r="I277" i="6"/>
  <c r="H277" i="6"/>
  <c r="G277" i="6"/>
  <c r="F277" i="6"/>
  <c r="E277" i="6"/>
  <c r="D277" i="6"/>
  <c r="C277" i="6"/>
  <c r="R277" i="4"/>
  <c r="Q277" i="4"/>
  <c r="P277" i="4"/>
  <c r="O277" i="4"/>
  <c r="N277" i="4"/>
  <c r="M277" i="4"/>
  <c r="L277" i="4"/>
  <c r="K277" i="4"/>
  <c r="J277" i="4"/>
  <c r="I277" i="4"/>
  <c r="H277" i="4"/>
  <c r="G277" i="4"/>
  <c r="F277" i="4"/>
  <c r="E277" i="4"/>
  <c r="D277" i="4"/>
  <c r="C277" i="4"/>
  <c r="R269" i="8"/>
  <c r="Q269" i="8"/>
  <c r="P269" i="8"/>
  <c r="O269" i="8"/>
  <c r="N269" i="8"/>
  <c r="M269" i="8"/>
  <c r="L269" i="8"/>
  <c r="K269" i="8"/>
  <c r="J269" i="8"/>
  <c r="I269" i="8"/>
  <c r="H269" i="8"/>
  <c r="G269" i="8"/>
  <c r="F269" i="8"/>
  <c r="E269" i="8"/>
  <c r="D269" i="8"/>
  <c r="C269" i="8"/>
  <c r="R269" i="7"/>
  <c r="Q269" i="7"/>
  <c r="P269" i="7"/>
  <c r="O269" i="7"/>
  <c r="N269" i="7"/>
  <c r="M269" i="7"/>
  <c r="L269" i="7"/>
  <c r="K269" i="7"/>
  <c r="J269" i="7"/>
  <c r="I269" i="7"/>
  <c r="H269" i="7"/>
  <c r="G269" i="7"/>
  <c r="F269" i="7"/>
  <c r="E269" i="7"/>
  <c r="D269" i="7"/>
  <c r="C269" i="7"/>
  <c r="R269" i="6"/>
  <c r="Q269" i="6"/>
  <c r="P269" i="6"/>
  <c r="O269" i="6"/>
  <c r="N269" i="6"/>
  <c r="M269" i="6"/>
  <c r="L269" i="6"/>
  <c r="K269" i="6"/>
  <c r="J269" i="6"/>
  <c r="I269" i="6"/>
  <c r="H269" i="6"/>
  <c r="G269" i="6"/>
  <c r="F269" i="6"/>
  <c r="E269" i="6"/>
  <c r="D269" i="6"/>
  <c r="C269" i="6"/>
  <c r="R269" i="4"/>
  <c r="Q269" i="4"/>
  <c r="P269" i="4"/>
  <c r="O269" i="4"/>
  <c r="N269" i="4"/>
  <c r="M269" i="4"/>
  <c r="L269" i="4"/>
  <c r="K269" i="4"/>
  <c r="J269" i="4"/>
  <c r="I269" i="4"/>
  <c r="H269" i="4"/>
  <c r="G269" i="4"/>
  <c r="F269" i="4"/>
  <c r="E269" i="4"/>
  <c r="D269" i="4"/>
  <c r="C269" i="4"/>
  <c r="F156" i="8"/>
  <c r="E156" i="8"/>
  <c r="F156" i="7"/>
  <c r="E156" i="7"/>
  <c r="F156" i="6"/>
  <c r="E156" i="6"/>
  <c r="F156" i="4"/>
  <c r="E156" i="4"/>
  <c r="D156" i="8"/>
  <c r="D156" i="7"/>
  <c r="D156" i="6"/>
  <c r="D156" i="4"/>
  <c r="N176" i="8"/>
  <c r="M176" i="8"/>
  <c r="L176" i="8"/>
  <c r="K176" i="8"/>
  <c r="J176" i="8"/>
  <c r="I176" i="8"/>
  <c r="H176" i="8"/>
  <c r="G176" i="8"/>
  <c r="N176" i="7"/>
  <c r="M176" i="7"/>
  <c r="L176" i="7"/>
  <c r="K176" i="7"/>
  <c r="J176" i="7"/>
  <c r="I176" i="7"/>
  <c r="H176" i="7"/>
  <c r="G176" i="7"/>
  <c r="N176" i="6"/>
  <c r="M176" i="6"/>
  <c r="L176" i="6"/>
  <c r="K176" i="6"/>
  <c r="J176" i="6"/>
  <c r="I176" i="6"/>
  <c r="H176" i="6"/>
  <c r="G176" i="6"/>
  <c r="F176" i="8"/>
  <c r="F176" i="7"/>
  <c r="F176" i="6"/>
  <c r="E175" i="8"/>
  <c r="D175" i="8"/>
  <c r="C175" i="8"/>
  <c r="E175" i="7"/>
  <c r="D175" i="7"/>
  <c r="C175" i="7"/>
  <c r="E175" i="6"/>
  <c r="D175" i="6"/>
  <c r="C175" i="6"/>
  <c r="NO110" i="1"/>
  <c r="C155" i="8"/>
  <c r="H155" i="8" s="1"/>
  <c r="C155" i="7"/>
  <c r="H155" i="7" s="1"/>
  <c r="C155" i="6"/>
  <c r="H155" i="6" s="1"/>
  <c r="C155" i="4"/>
  <c r="M752" i="6"/>
  <c r="L752" i="6"/>
  <c r="M751" i="6"/>
  <c r="L751" i="6"/>
  <c r="M750" i="6"/>
  <c r="L750" i="6"/>
  <c r="H750" i="6"/>
  <c r="AB749" i="6"/>
  <c r="AD749" i="6" s="1"/>
  <c r="AA749" i="6"/>
  <c r="AC749" i="6" s="1"/>
  <c r="S749" i="6"/>
  <c r="R749" i="6"/>
  <c r="M748" i="6"/>
  <c r="L748" i="6"/>
  <c r="M747" i="6"/>
  <c r="L747" i="6"/>
  <c r="M746" i="6"/>
  <c r="L746" i="6"/>
  <c r="K746" i="6"/>
  <c r="K747" i="6" s="1"/>
  <c r="J746" i="6"/>
  <c r="J747" i="6" s="1"/>
  <c r="J748" i="6" s="1"/>
  <c r="J749" i="6" s="1"/>
  <c r="J750" i="6" s="1"/>
  <c r="J751" i="6" s="1"/>
  <c r="J752" i="6" s="1"/>
  <c r="I746" i="6"/>
  <c r="I747" i="6" s="1"/>
  <c r="I748" i="6" s="1"/>
  <c r="I749" i="6" s="1"/>
  <c r="I750" i="6" s="1"/>
  <c r="I751" i="6" s="1"/>
  <c r="I752" i="6" s="1"/>
  <c r="H746" i="6"/>
  <c r="H747" i="6" s="1"/>
  <c r="H748" i="6" s="1"/>
  <c r="AB745" i="6"/>
  <c r="AD745" i="6" s="1"/>
  <c r="M745" i="6" s="1"/>
  <c r="AA745" i="6"/>
  <c r="AC745" i="6" s="1"/>
  <c r="S745" i="6"/>
  <c r="R745" i="6"/>
  <c r="AC742" i="6"/>
  <c r="AA742" i="6"/>
  <c r="Y742" i="6"/>
  <c r="M752" i="7"/>
  <c r="L752" i="7"/>
  <c r="M751" i="7"/>
  <c r="L751" i="7"/>
  <c r="M750" i="7"/>
  <c r="L750" i="7"/>
  <c r="H750" i="7"/>
  <c r="H751" i="7" s="1"/>
  <c r="AB749" i="7"/>
  <c r="AD749" i="7" s="1"/>
  <c r="AA749" i="7"/>
  <c r="AC749" i="7" s="1"/>
  <c r="S749" i="7"/>
  <c r="R749" i="7"/>
  <c r="M748" i="7"/>
  <c r="L748" i="7"/>
  <c r="M747" i="7"/>
  <c r="L747" i="7"/>
  <c r="M746" i="7"/>
  <c r="L746" i="7"/>
  <c r="K746" i="7"/>
  <c r="K747" i="7" s="1"/>
  <c r="K748" i="7" s="1"/>
  <c r="K749" i="7" s="1"/>
  <c r="K750" i="7" s="1"/>
  <c r="J746" i="7"/>
  <c r="J747" i="7" s="1"/>
  <c r="J748" i="7" s="1"/>
  <c r="J749" i="7" s="1"/>
  <c r="J750" i="7" s="1"/>
  <c r="J751" i="7" s="1"/>
  <c r="J752" i="7" s="1"/>
  <c r="I746" i="7"/>
  <c r="I747" i="7" s="1"/>
  <c r="I748" i="7" s="1"/>
  <c r="I749" i="7" s="1"/>
  <c r="I750" i="7" s="1"/>
  <c r="I751" i="7" s="1"/>
  <c r="I752" i="7" s="1"/>
  <c r="H746" i="7"/>
  <c r="H747" i="7" s="1"/>
  <c r="AB745" i="7"/>
  <c r="AD745" i="7" s="1"/>
  <c r="M745" i="7" s="1"/>
  <c r="AA745" i="7"/>
  <c r="AC745" i="7" s="1"/>
  <c r="L745" i="7" s="1"/>
  <c r="S745" i="7"/>
  <c r="R745" i="7"/>
  <c r="AC742" i="7"/>
  <c r="AA742" i="7"/>
  <c r="Y742" i="7"/>
  <c r="M752" i="8"/>
  <c r="L752" i="8"/>
  <c r="M751" i="8"/>
  <c r="L751" i="8"/>
  <c r="M750" i="8"/>
  <c r="L750" i="8"/>
  <c r="H750" i="8"/>
  <c r="H751" i="8" s="1"/>
  <c r="AB749" i="8"/>
  <c r="AD749" i="8" s="1"/>
  <c r="AA749" i="8"/>
  <c r="AC749" i="8" s="1"/>
  <c r="S749" i="8"/>
  <c r="R749" i="8"/>
  <c r="M748" i="8"/>
  <c r="L748" i="8"/>
  <c r="M747" i="8"/>
  <c r="L747" i="8"/>
  <c r="M746" i="8"/>
  <c r="L746" i="8"/>
  <c r="K746" i="8"/>
  <c r="K747" i="8" s="1"/>
  <c r="K748" i="8" s="1"/>
  <c r="K749" i="8" s="1"/>
  <c r="K750" i="8" s="1"/>
  <c r="K751" i="8" s="1"/>
  <c r="K752" i="8" s="1"/>
  <c r="J746" i="8"/>
  <c r="J747" i="8" s="1"/>
  <c r="J748" i="8" s="1"/>
  <c r="J749" i="8" s="1"/>
  <c r="J750" i="8" s="1"/>
  <c r="J751" i="8" s="1"/>
  <c r="J752" i="8" s="1"/>
  <c r="I746" i="8"/>
  <c r="I747" i="8" s="1"/>
  <c r="I748" i="8" s="1"/>
  <c r="I749" i="8" s="1"/>
  <c r="I750" i="8" s="1"/>
  <c r="I751" i="8" s="1"/>
  <c r="I752" i="8" s="1"/>
  <c r="H746" i="8"/>
  <c r="AB745" i="8"/>
  <c r="AD745" i="8" s="1"/>
  <c r="M745" i="8" s="1"/>
  <c r="AA745" i="8"/>
  <c r="AC745" i="8" s="1"/>
  <c r="S745" i="8"/>
  <c r="R745" i="8"/>
  <c r="AC742" i="8"/>
  <c r="AA742" i="8"/>
  <c r="Y742" i="8"/>
  <c r="N792" i="6"/>
  <c r="I792" i="6"/>
  <c r="H792" i="6"/>
  <c r="N791" i="6"/>
  <c r="I791" i="6"/>
  <c r="H791" i="6"/>
  <c r="N790" i="6"/>
  <c r="I790" i="6"/>
  <c r="H790" i="6"/>
  <c r="N786" i="6"/>
  <c r="I786" i="6"/>
  <c r="H786" i="6"/>
  <c r="N785" i="6"/>
  <c r="I785" i="6"/>
  <c r="H785" i="6"/>
  <c r="N784" i="6"/>
  <c r="I784" i="6"/>
  <c r="H784" i="6"/>
  <c r="N783" i="6"/>
  <c r="I783" i="6"/>
  <c r="H783" i="6"/>
  <c r="N782" i="6"/>
  <c r="I782" i="6"/>
  <c r="H782" i="6"/>
  <c r="N781" i="6"/>
  <c r="I781" i="6"/>
  <c r="H781" i="6"/>
  <c r="N780" i="6"/>
  <c r="I780" i="6"/>
  <c r="H780" i="6"/>
  <c r="N779" i="6"/>
  <c r="I779" i="6"/>
  <c r="H779" i="6"/>
  <c r="N778" i="6"/>
  <c r="I778" i="6"/>
  <c r="H778" i="6"/>
  <c r="N774" i="6"/>
  <c r="I774" i="6"/>
  <c r="H774" i="6"/>
  <c r="N773" i="6"/>
  <c r="I773" i="6"/>
  <c r="H773" i="6"/>
  <c r="N772" i="6"/>
  <c r="I772" i="6"/>
  <c r="H772" i="6"/>
  <c r="N771" i="6"/>
  <c r="I771" i="6"/>
  <c r="H771" i="6"/>
  <c r="N770" i="6"/>
  <c r="I770" i="6"/>
  <c r="H770" i="6"/>
  <c r="N769" i="6"/>
  <c r="I769" i="6"/>
  <c r="H769" i="6"/>
  <c r="N768" i="6"/>
  <c r="I768" i="6"/>
  <c r="H768" i="6"/>
  <c r="N767" i="6"/>
  <c r="I767" i="6"/>
  <c r="H767" i="6"/>
  <c r="N766" i="6"/>
  <c r="I766" i="6"/>
  <c r="H766" i="6"/>
  <c r="N762" i="6"/>
  <c r="I762" i="6"/>
  <c r="H762" i="6"/>
  <c r="N761" i="6"/>
  <c r="I761" i="6"/>
  <c r="H761" i="6"/>
  <c r="N760" i="6"/>
  <c r="I760" i="6"/>
  <c r="H760" i="6"/>
  <c r="N759" i="6"/>
  <c r="I759" i="6"/>
  <c r="H759" i="6"/>
  <c r="N758" i="6"/>
  <c r="I758" i="6"/>
  <c r="H758" i="6"/>
  <c r="N757" i="6"/>
  <c r="I757" i="6"/>
  <c r="H757" i="6"/>
  <c r="N792" i="7"/>
  <c r="I792" i="7"/>
  <c r="H792" i="7"/>
  <c r="N791" i="7"/>
  <c r="I791" i="7"/>
  <c r="H791" i="7"/>
  <c r="N790" i="7"/>
  <c r="I790" i="7"/>
  <c r="H790" i="7"/>
  <c r="N786" i="7"/>
  <c r="I786" i="7"/>
  <c r="H786" i="7"/>
  <c r="N785" i="7"/>
  <c r="I785" i="7"/>
  <c r="H785" i="7"/>
  <c r="N784" i="7"/>
  <c r="I784" i="7"/>
  <c r="H784" i="7"/>
  <c r="N783" i="7"/>
  <c r="I783" i="7"/>
  <c r="H783" i="7"/>
  <c r="N782" i="7"/>
  <c r="I782" i="7"/>
  <c r="H782" i="7"/>
  <c r="N781" i="7"/>
  <c r="I781" i="7"/>
  <c r="H781" i="7"/>
  <c r="N780" i="7"/>
  <c r="I780" i="7"/>
  <c r="H780" i="7"/>
  <c r="N779" i="7"/>
  <c r="I779" i="7"/>
  <c r="H779" i="7"/>
  <c r="N778" i="7"/>
  <c r="I778" i="7"/>
  <c r="H778" i="7"/>
  <c r="N774" i="7"/>
  <c r="I774" i="7"/>
  <c r="H774" i="7"/>
  <c r="N773" i="7"/>
  <c r="I773" i="7"/>
  <c r="H773" i="7"/>
  <c r="N772" i="7"/>
  <c r="I772" i="7"/>
  <c r="H772" i="7"/>
  <c r="N771" i="7"/>
  <c r="I771" i="7"/>
  <c r="H771" i="7"/>
  <c r="N770" i="7"/>
  <c r="I770" i="7"/>
  <c r="H770" i="7"/>
  <c r="N769" i="7"/>
  <c r="I769" i="7"/>
  <c r="H769" i="7"/>
  <c r="N768" i="7"/>
  <c r="I768" i="7"/>
  <c r="H768" i="7"/>
  <c r="N767" i="7"/>
  <c r="I767" i="7"/>
  <c r="H767" i="7"/>
  <c r="N766" i="7"/>
  <c r="I766" i="7"/>
  <c r="H766" i="7"/>
  <c r="N762" i="7"/>
  <c r="I762" i="7"/>
  <c r="H762" i="7"/>
  <c r="N761" i="7"/>
  <c r="I761" i="7"/>
  <c r="H761" i="7"/>
  <c r="N760" i="7"/>
  <c r="I760" i="7"/>
  <c r="H760" i="7"/>
  <c r="N759" i="7"/>
  <c r="I759" i="7"/>
  <c r="H759" i="7"/>
  <c r="N758" i="7"/>
  <c r="I758" i="7"/>
  <c r="H758" i="7"/>
  <c r="N757" i="7"/>
  <c r="I757" i="7"/>
  <c r="H757" i="7"/>
  <c r="N792" i="8"/>
  <c r="I792" i="8"/>
  <c r="H792" i="8"/>
  <c r="N791" i="8"/>
  <c r="I791" i="8"/>
  <c r="H791" i="8"/>
  <c r="N790" i="8"/>
  <c r="I790" i="8"/>
  <c r="H790" i="8"/>
  <c r="N786" i="8"/>
  <c r="I786" i="8"/>
  <c r="H786" i="8"/>
  <c r="N785" i="8"/>
  <c r="I785" i="8"/>
  <c r="H785" i="8"/>
  <c r="N784" i="8"/>
  <c r="I784" i="8"/>
  <c r="H784" i="8"/>
  <c r="N783" i="8"/>
  <c r="I783" i="8"/>
  <c r="H783" i="8"/>
  <c r="N782" i="8"/>
  <c r="I782" i="8"/>
  <c r="H782" i="8"/>
  <c r="N781" i="8"/>
  <c r="I781" i="8"/>
  <c r="H781" i="8"/>
  <c r="N780" i="8"/>
  <c r="I780" i="8"/>
  <c r="H780" i="8"/>
  <c r="N779" i="8"/>
  <c r="I779" i="8"/>
  <c r="H779" i="8"/>
  <c r="N778" i="8"/>
  <c r="I778" i="8"/>
  <c r="H778" i="8"/>
  <c r="N774" i="8"/>
  <c r="I774" i="8"/>
  <c r="H774" i="8"/>
  <c r="N773" i="8"/>
  <c r="I773" i="8"/>
  <c r="H773" i="8"/>
  <c r="N772" i="8"/>
  <c r="I772" i="8"/>
  <c r="H772" i="8"/>
  <c r="N771" i="8"/>
  <c r="I771" i="8"/>
  <c r="H771" i="8"/>
  <c r="N770" i="8"/>
  <c r="I770" i="8"/>
  <c r="H770" i="8"/>
  <c r="N769" i="8"/>
  <c r="I769" i="8"/>
  <c r="H769" i="8"/>
  <c r="N768" i="8"/>
  <c r="I768" i="8"/>
  <c r="H768" i="8"/>
  <c r="N767" i="8"/>
  <c r="I767" i="8"/>
  <c r="H767" i="8"/>
  <c r="N766" i="8"/>
  <c r="I766" i="8"/>
  <c r="H766" i="8"/>
  <c r="N762" i="8"/>
  <c r="I762" i="8"/>
  <c r="H762" i="8"/>
  <c r="N761" i="8"/>
  <c r="I761" i="8"/>
  <c r="H761" i="8"/>
  <c r="N760" i="8"/>
  <c r="I760" i="8"/>
  <c r="H760" i="8"/>
  <c r="N759" i="8"/>
  <c r="I759" i="8"/>
  <c r="H759" i="8"/>
  <c r="N758" i="8"/>
  <c r="I758" i="8"/>
  <c r="H758" i="8"/>
  <c r="N757" i="8"/>
  <c r="I757" i="8"/>
  <c r="H757" i="8"/>
  <c r="CH110" i="1"/>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H793" i="4"/>
  <c r="N793" i="4"/>
  <c r="H794" i="4"/>
  <c r="N794" i="4"/>
  <c r="H795" i="4"/>
  <c r="N795" i="4"/>
  <c r="H796" i="4"/>
  <c r="N796" i="4"/>
  <c r="H797" i="4"/>
  <c r="N797" i="4"/>
  <c r="H798" i="4"/>
  <c r="N798" i="4"/>
  <c r="H802" i="4"/>
  <c r="N802" i="4"/>
  <c r="H803" i="4"/>
  <c r="N803" i="4"/>
  <c r="H804" i="4"/>
  <c r="N804" i="4"/>
  <c r="A105" i="1"/>
  <c r="A104" i="1"/>
  <c r="BW15" i="1"/>
  <c r="BK15" i="1"/>
  <c r="MP14" i="1"/>
  <c r="MP17" i="1" s="1"/>
  <c r="R15" i="1" l="1"/>
  <c r="R44" i="1" s="1" a="1"/>
  <c r="R44" i="1" s="1"/>
  <c r="R14" i="1"/>
  <c r="BK93" i="1" a="1"/>
  <c r="BK93" i="1" s="1"/>
  <c r="BK79" i="1" a="1"/>
  <c r="BK79" i="1" s="1"/>
  <c r="BW93" i="1" a="1"/>
  <c r="BW93" i="1" s="1"/>
  <c r="BW79" i="1" a="1"/>
  <c r="BW79" i="1" s="1"/>
  <c r="BW44" i="1" a="1"/>
  <c r="BW44" i="1" s="1"/>
  <c r="BK44" i="1" a="1"/>
  <c r="BK44" i="1" s="1"/>
  <c r="L745" i="6"/>
  <c r="T745" i="6" s="1"/>
  <c r="C745" i="6" s="1"/>
  <c r="AZ41" i="4"/>
  <c r="AZ42" i="4" s="1"/>
  <c r="BI35" i="4"/>
  <c r="AU35" i="4" s="1"/>
  <c r="BG35" i="4"/>
  <c r="AS35" i="4" s="1"/>
  <c r="BH35" i="4"/>
  <c r="AT35" i="4" s="1"/>
  <c r="AZ45" i="4"/>
  <c r="BB45" i="4" s="1"/>
  <c r="AN45" i="4" s="1"/>
  <c r="BI40" i="4"/>
  <c r="AU40" i="4" s="1"/>
  <c r="BH40" i="4"/>
  <c r="AT40" i="4" s="1"/>
  <c r="BG40" i="4"/>
  <c r="AS40" i="4" s="1"/>
  <c r="R368" i="4"/>
  <c r="AZ37" i="4"/>
  <c r="AZ38" i="4"/>
  <c r="P38" i="7"/>
  <c r="AH38" i="7" s="1"/>
  <c r="P38" i="8"/>
  <c r="AH38" i="8" s="1"/>
  <c r="Q38" i="6"/>
  <c r="AI38" i="6" s="1"/>
  <c r="Q38" i="7"/>
  <c r="AI38" i="7" s="1"/>
  <c r="Q38" i="8"/>
  <c r="AI38" i="8" s="1"/>
  <c r="O38" i="6"/>
  <c r="AG38" i="6" s="1"/>
  <c r="O38" i="8"/>
  <c r="AG38" i="8" s="1"/>
  <c r="O38" i="7"/>
  <c r="AG38" i="7" s="1"/>
  <c r="P38" i="6"/>
  <c r="AH38" i="6" s="1"/>
  <c r="BL44" i="4"/>
  <c r="AX44" i="4" s="1"/>
  <c r="BL64" i="4"/>
  <c r="AX64" i="4" s="1"/>
  <c r="BL59" i="4"/>
  <c r="AX59" i="4" s="1"/>
  <c r="BL54" i="4"/>
  <c r="AX54" i="4" s="1"/>
  <c r="BL49" i="4"/>
  <c r="AX49" i="4" s="1"/>
  <c r="BA54" i="4"/>
  <c r="AM54" i="4" s="1"/>
  <c r="BA49" i="4"/>
  <c r="AM49" i="4" s="1"/>
  <c r="BA44" i="4"/>
  <c r="AM44" i="4" s="1"/>
  <c r="BA64" i="4"/>
  <c r="AM64" i="4" s="1"/>
  <c r="BA59" i="4"/>
  <c r="AM59" i="4" s="1"/>
  <c r="BB54" i="4"/>
  <c r="AN54" i="4" s="1"/>
  <c r="BB49" i="4"/>
  <c r="AN49" i="4" s="1"/>
  <c r="BB44" i="4"/>
  <c r="AN44" i="4" s="1"/>
  <c r="BB64" i="4"/>
  <c r="AN64" i="4" s="1"/>
  <c r="BB59" i="4"/>
  <c r="AN59" i="4" s="1"/>
  <c r="BC54" i="4"/>
  <c r="AO54" i="4" s="1"/>
  <c r="BC49" i="4"/>
  <c r="AO49" i="4" s="1"/>
  <c r="BC44" i="4"/>
  <c r="AO44" i="4" s="1"/>
  <c r="BC64" i="4"/>
  <c r="AO64" i="4" s="1"/>
  <c r="BC59" i="4"/>
  <c r="AO59" i="4" s="1"/>
  <c r="BD49" i="4"/>
  <c r="AP49" i="4" s="1"/>
  <c r="BD44" i="4"/>
  <c r="AP44" i="4" s="1"/>
  <c r="BD59" i="4"/>
  <c r="AP59" i="4" s="1"/>
  <c r="BD64" i="4"/>
  <c r="AP64" i="4" s="1"/>
  <c r="BD54" i="4"/>
  <c r="AP54" i="4" s="1"/>
  <c r="BE49" i="4"/>
  <c r="AQ49" i="4" s="1"/>
  <c r="BE44" i="4"/>
  <c r="AQ44" i="4" s="1"/>
  <c r="BE64" i="4"/>
  <c r="AQ64" i="4" s="1"/>
  <c r="BE59" i="4"/>
  <c r="AQ59" i="4" s="1"/>
  <c r="BE54" i="4"/>
  <c r="AQ54" i="4" s="1"/>
  <c r="BF49" i="4"/>
  <c r="AR49" i="4" s="1"/>
  <c r="BF44" i="4"/>
  <c r="AR44" i="4" s="1"/>
  <c r="BF64" i="4"/>
  <c r="AR64" i="4" s="1"/>
  <c r="BF59" i="4"/>
  <c r="AR59" i="4" s="1"/>
  <c r="BF54" i="4"/>
  <c r="AR54" i="4" s="1"/>
  <c r="BJ49" i="4"/>
  <c r="AV49" i="4" s="1"/>
  <c r="BJ44" i="4"/>
  <c r="AV44" i="4" s="1"/>
  <c r="BJ64" i="4"/>
  <c r="AV64" i="4" s="1"/>
  <c r="BJ59" i="4"/>
  <c r="AV59" i="4" s="1"/>
  <c r="BJ54" i="4"/>
  <c r="AV54" i="4" s="1"/>
  <c r="BK44" i="4"/>
  <c r="AW44" i="4" s="1"/>
  <c r="BK64" i="4"/>
  <c r="AW64" i="4" s="1"/>
  <c r="BK59" i="4"/>
  <c r="AW59" i="4" s="1"/>
  <c r="BK54" i="4"/>
  <c r="AW54" i="4" s="1"/>
  <c r="BK49" i="4"/>
  <c r="AW49" i="4" s="1"/>
  <c r="F369" i="4"/>
  <c r="R332" i="4"/>
  <c r="L745" i="8"/>
  <c r="T745" i="8" s="1"/>
  <c r="C745" i="8" s="1"/>
  <c r="F350" i="4"/>
  <c r="D173" i="4"/>
  <c r="D172" i="4"/>
  <c r="R367" i="4"/>
  <c r="F349" i="4"/>
  <c r="R349" i="4"/>
  <c r="F368" i="4"/>
  <c r="AZ36" i="4"/>
  <c r="R331" i="4"/>
  <c r="BA35" i="4"/>
  <c r="AM35" i="4" s="1"/>
  <c r="BA39" i="4"/>
  <c r="AM39" i="4" s="1"/>
  <c r="BA40" i="4"/>
  <c r="AM40" i="4" s="1"/>
  <c r="BB35" i="4"/>
  <c r="AN35" i="4" s="1"/>
  <c r="F351" i="4"/>
  <c r="C176" i="4"/>
  <c r="D176" i="4"/>
  <c r="BB39" i="4"/>
  <c r="AN39" i="4" s="1"/>
  <c r="E176" i="4"/>
  <c r="E173" i="4"/>
  <c r="R350" i="4"/>
  <c r="E171" i="4"/>
  <c r="F332" i="4"/>
  <c r="R369" i="4"/>
  <c r="E172" i="4"/>
  <c r="C171" i="4"/>
  <c r="C174" i="4"/>
  <c r="D171" i="4"/>
  <c r="C172" i="4"/>
  <c r="C173" i="4"/>
  <c r="BD40" i="4"/>
  <c r="AP40" i="4" s="1"/>
  <c r="F333" i="4"/>
  <c r="R351" i="4"/>
  <c r="R333" i="4"/>
  <c r="F367" i="4"/>
  <c r="D174" i="4"/>
  <c r="BD35" i="4"/>
  <c r="AP35" i="4" s="1"/>
  <c r="E174" i="4"/>
  <c r="C175" i="4"/>
  <c r="D175" i="4"/>
  <c r="E175" i="4"/>
  <c r="F331" i="4"/>
  <c r="L749" i="8"/>
  <c r="T749" i="8" s="1"/>
  <c r="C749" i="8" s="1"/>
  <c r="L749" i="7"/>
  <c r="T749" i="7" s="1"/>
  <c r="C749" i="7" s="1"/>
  <c r="L749" i="6"/>
  <c r="T749" i="6" s="1"/>
  <c r="C749" i="6" s="1"/>
  <c r="M749" i="8"/>
  <c r="U749" i="8" s="1"/>
  <c r="D749" i="8" s="1"/>
  <c r="M749" i="7"/>
  <c r="U749" i="7" s="1"/>
  <c r="D749" i="7" s="1"/>
  <c r="M749" i="6"/>
  <c r="U749" i="6" s="1"/>
  <c r="BD39" i="4"/>
  <c r="AP39" i="4" s="1"/>
  <c r="BB40" i="4"/>
  <c r="AN40" i="4" s="1"/>
  <c r="BC35" i="4"/>
  <c r="AO35" i="4" s="1"/>
  <c r="BC39" i="4"/>
  <c r="AO39" i="4" s="1"/>
  <c r="BC40" i="4"/>
  <c r="AO40" i="4" s="1"/>
  <c r="I155" i="4"/>
  <c r="Q37" i="8"/>
  <c r="Q37" i="7"/>
  <c r="Q37" i="6"/>
  <c r="P37" i="8"/>
  <c r="P37" i="7"/>
  <c r="P37" i="6"/>
  <c r="O37" i="8"/>
  <c r="O37" i="7"/>
  <c r="O37" i="6"/>
  <c r="U745" i="7"/>
  <c r="D745" i="7" s="1"/>
  <c r="T745" i="7"/>
  <c r="C745" i="7" s="1"/>
  <c r="U745" i="6"/>
  <c r="D745" i="6" s="1"/>
  <c r="O746" i="6"/>
  <c r="Q746" i="6" s="1"/>
  <c r="U746" i="6" s="1"/>
  <c r="D746" i="6" s="1"/>
  <c r="O746" i="7"/>
  <c r="U745" i="8"/>
  <c r="D745" i="8" s="1"/>
  <c r="H155" i="4"/>
  <c r="NO14" i="1"/>
  <c r="CH14" i="1"/>
  <c r="CH15" i="1" s="1" a="1"/>
  <c r="CH15" i="1" s="1"/>
  <c r="K751" i="7"/>
  <c r="K752" i="7" s="1"/>
  <c r="O750" i="7"/>
  <c r="K748" i="6"/>
  <c r="K749" i="6" s="1"/>
  <c r="K750" i="6" s="1"/>
  <c r="K751" i="6" s="1"/>
  <c r="K752" i="6" s="1"/>
  <c r="O747" i="6"/>
  <c r="H747" i="8"/>
  <c r="O746" i="8"/>
  <c r="H748" i="7"/>
  <c r="O747" i="7"/>
  <c r="O751" i="8"/>
  <c r="H752" i="7"/>
  <c r="O750" i="8"/>
  <c r="H752" i="8"/>
  <c r="H751" i="6"/>
  <c r="BW83" i="1" l="1" a="1"/>
  <c r="BW83" i="1" s="1"/>
  <c r="BW82" i="1" a="1"/>
  <c r="BW82" i="1" s="1"/>
  <c r="BW81" i="1" a="1"/>
  <c r="BW81" i="1" s="1"/>
  <c r="BW84" i="1" a="1"/>
  <c r="BW84" i="1" s="1"/>
  <c r="BK84" i="1" a="1"/>
  <c r="BK84" i="1" s="1"/>
  <c r="BK82" i="1" a="1"/>
  <c r="BK82" i="1" s="1"/>
  <c r="BK83" i="1" a="1"/>
  <c r="BK83" i="1" s="1"/>
  <c r="BK81" i="1" a="1"/>
  <c r="BK81" i="1" s="1"/>
  <c r="R45" i="1" a="1"/>
  <c r="R45" i="1" s="1"/>
  <c r="R46" i="1" s="1" a="1"/>
  <c r="R46" i="1" s="1"/>
  <c r="R49" i="1" a="1"/>
  <c r="R49" i="1" s="1"/>
  <c r="R50" i="1" s="1" a="1"/>
  <c r="R50" i="1" s="1"/>
  <c r="R47" i="1" a="1"/>
  <c r="R47" i="1" s="1"/>
  <c r="R48" i="1" s="1" a="1"/>
  <c r="R48" i="1" s="1"/>
  <c r="CH93" i="1" a="1"/>
  <c r="CH93" i="1" s="1"/>
  <c r="CH79" i="1" a="1"/>
  <c r="CH79" i="1" s="1"/>
  <c r="BL45" i="4"/>
  <c r="AX45" i="4" s="1"/>
  <c r="BA45" i="4"/>
  <c r="AM45" i="4" s="1"/>
  <c r="BF45" i="4"/>
  <c r="AR45" i="4" s="1"/>
  <c r="BE45" i="4"/>
  <c r="AQ45" i="4" s="1"/>
  <c r="BD45" i="4"/>
  <c r="AP45" i="4" s="1"/>
  <c r="BK45" i="4"/>
  <c r="AW45" i="4" s="1"/>
  <c r="BC45" i="4"/>
  <c r="AO45" i="4" s="1"/>
  <c r="BJ45" i="4"/>
  <c r="AV45" i="4" s="1"/>
  <c r="BK49" i="1" a="1"/>
  <c r="BK49" i="1" s="1"/>
  <c r="BK50" i="1" s="1" a="1"/>
  <c r="BK50" i="1" s="1"/>
  <c r="BK47" i="1" a="1"/>
  <c r="BK47" i="1" s="1"/>
  <c r="BK48" i="1" s="1" a="1"/>
  <c r="BK48" i="1" s="1"/>
  <c r="BK45" i="1" a="1"/>
  <c r="BK45" i="1" s="1"/>
  <c r="BK46" i="1" s="1" a="1"/>
  <c r="BK46" i="1" s="1"/>
  <c r="NO17" i="1"/>
  <c r="NO15" i="1" a="1"/>
  <c r="NO15" i="1" s="1"/>
  <c r="BW49" i="1" a="1"/>
  <c r="BW49" i="1" s="1"/>
  <c r="BW50" i="1" s="1" a="1"/>
  <c r="BW50" i="1" s="1"/>
  <c r="BW45" i="1" a="1"/>
  <c r="BW45" i="1" s="1"/>
  <c r="BW46" i="1" s="1" a="1"/>
  <c r="BW46" i="1" s="1"/>
  <c r="BW47" i="1" a="1"/>
  <c r="BW47" i="1" s="1"/>
  <c r="BW48" i="1" s="1" a="1"/>
  <c r="BW48" i="1" s="1"/>
  <c r="CH44" i="1" a="1"/>
  <c r="CH44" i="1" s="1"/>
  <c r="BB36" i="4"/>
  <c r="AN36" i="4" s="1"/>
  <c r="BI36" i="4"/>
  <c r="AU36" i="4" s="1"/>
  <c r="BG36" i="4"/>
  <c r="AS36" i="4" s="1"/>
  <c r="BH36" i="4"/>
  <c r="AT36" i="4" s="1"/>
  <c r="BD42" i="4"/>
  <c r="AP42" i="4" s="1"/>
  <c r="BG42" i="4"/>
  <c r="AS42" i="4" s="1"/>
  <c r="BI42" i="4"/>
  <c r="AU42" i="4" s="1"/>
  <c r="BH42" i="4"/>
  <c r="AT42" i="4" s="1"/>
  <c r="BD38" i="4"/>
  <c r="AP38" i="4" s="1"/>
  <c r="O38" i="4" s="1"/>
  <c r="AG38" i="4" s="1"/>
  <c r="BH38" i="4"/>
  <c r="AT38" i="4" s="1"/>
  <c r="BI38" i="4"/>
  <c r="AU38" i="4" s="1"/>
  <c r="BG38" i="4"/>
  <c r="AS38" i="4" s="1"/>
  <c r="AZ50" i="4"/>
  <c r="BI45" i="4"/>
  <c r="AU45" i="4" s="1"/>
  <c r="BG45" i="4"/>
  <c r="AS45" i="4" s="1"/>
  <c r="BH45" i="4"/>
  <c r="AT45" i="4" s="1"/>
  <c r="BB37" i="4"/>
  <c r="AN37" i="4" s="1"/>
  <c r="BG37" i="4"/>
  <c r="AS37" i="4" s="1"/>
  <c r="BI37" i="4"/>
  <c r="AU37" i="4" s="1"/>
  <c r="BH37" i="4"/>
  <c r="AT37" i="4" s="1"/>
  <c r="AZ46" i="4"/>
  <c r="AZ47" i="4" s="1"/>
  <c r="BG41" i="4"/>
  <c r="AS41" i="4" s="1"/>
  <c r="BI41" i="4"/>
  <c r="AU41" i="4" s="1"/>
  <c r="BH41" i="4"/>
  <c r="AT41" i="4" s="1"/>
  <c r="BD37" i="4"/>
  <c r="AP37" i="4" s="1"/>
  <c r="BC37" i="4"/>
  <c r="AO37" i="4" s="1"/>
  <c r="BA37" i="4"/>
  <c r="AM37" i="4" s="1"/>
  <c r="BC38" i="4"/>
  <c r="AO38" i="4" s="1"/>
  <c r="BB38" i="4"/>
  <c r="AN38" i="4" s="1"/>
  <c r="BA38" i="4"/>
  <c r="AM38" i="4" s="1"/>
  <c r="BL38" i="4"/>
  <c r="AX38" i="4" s="1"/>
  <c r="BK38" i="4"/>
  <c r="AW38" i="4" s="1"/>
  <c r="BJ38" i="4"/>
  <c r="AV38" i="4" s="1"/>
  <c r="BF38" i="4"/>
  <c r="AR38" i="4" s="1"/>
  <c r="Q38" i="4" s="1"/>
  <c r="AI38" i="4" s="1"/>
  <c r="BE38" i="4"/>
  <c r="AQ38" i="4" s="1"/>
  <c r="P38" i="4" s="1"/>
  <c r="AH38" i="4" s="1"/>
  <c r="BA42" i="4"/>
  <c r="AM42" i="4" s="1"/>
  <c r="BL42" i="4"/>
  <c r="AX42" i="4" s="1"/>
  <c r="BK42" i="4"/>
  <c r="AW42" i="4" s="1"/>
  <c r="BJ42" i="4"/>
  <c r="AV42" i="4" s="1"/>
  <c r="BF42" i="4"/>
  <c r="AR42" i="4" s="1"/>
  <c r="BC42" i="4"/>
  <c r="AO42" i="4" s="1"/>
  <c r="BE42" i="4"/>
  <c r="AQ42" i="4" s="1"/>
  <c r="BB42" i="4"/>
  <c r="AN42" i="4" s="1"/>
  <c r="AZ43" i="4"/>
  <c r="BD41" i="4"/>
  <c r="AP41" i="4" s="1"/>
  <c r="BC41" i="4"/>
  <c r="AO41" i="4" s="1"/>
  <c r="BB41" i="4"/>
  <c r="AN41" i="4" s="1"/>
  <c r="BA36" i="4"/>
  <c r="AM36" i="4" s="1"/>
  <c r="BD36" i="4"/>
  <c r="AP36" i="4" s="1"/>
  <c r="BC36" i="4"/>
  <c r="AO36" i="4" s="1"/>
  <c r="BA41" i="4"/>
  <c r="AM41" i="4" s="1"/>
  <c r="D749" i="6"/>
  <c r="V749" i="6"/>
  <c r="P746" i="6"/>
  <c r="T746" i="6" s="1"/>
  <c r="C746" i="6" s="1"/>
  <c r="V749" i="8"/>
  <c r="V745" i="7"/>
  <c r="V745" i="6"/>
  <c r="V745" i="8"/>
  <c r="Q746" i="7"/>
  <c r="U746" i="7" s="1"/>
  <c r="D746" i="7" s="1"/>
  <c r="P746" i="7"/>
  <c r="T746" i="7" s="1"/>
  <c r="O750" i="6"/>
  <c r="Q750" i="6" s="1"/>
  <c r="U750" i="6" s="1"/>
  <c r="D750" i="6" s="1"/>
  <c r="O751" i="7"/>
  <c r="Q751" i="7" s="1"/>
  <c r="U751" i="7" s="1"/>
  <c r="D751" i="7" s="1"/>
  <c r="O748" i="6"/>
  <c r="Q748" i="6" s="1"/>
  <c r="U748" i="6" s="1"/>
  <c r="D748" i="6" s="1"/>
  <c r="V749" i="7"/>
  <c r="Q750" i="7"/>
  <c r="U750" i="7" s="1"/>
  <c r="D750" i="7" s="1"/>
  <c r="P750" i="7"/>
  <c r="T750" i="7" s="1"/>
  <c r="H752" i="6"/>
  <c r="O751" i="6"/>
  <c r="O752" i="8"/>
  <c r="Q750" i="8"/>
  <c r="U750" i="8" s="1"/>
  <c r="D750" i="8" s="1"/>
  <c r="P750" i="8"/>
  <c r="T750" i="8" s="1"/>
  <c r="O752" i="7"/>
  <c r="Q751" i="8"/>
  <c r="U751" i="8" s="1"/>
  <c r="D751" i="8" s="1"/>
  <c r="P751" i="8"/>
  <c r="T751" i="8" s="1"/>
  <c r="Q747" i="7"/>
  <c r="U747" i="7" s="1"/>
  <c r="D747" i="7" s="1"/>
  <c r="P747" i="7"/>
  <c r="T747" i="7" s="1"/>
  <c r="O748" i="7"/>
  <c r="Q746" i="8"/>
  <c r="U746" i="8" s="1"/>
  <c r="D746" i="8" s="1"/>
  <c r="P746" i="8"/>
  <c r="T746" i="8" s="1"/>
  <c r="H748" i="8"/>
  <c r="O747" i="8"/>
  <c r="Q747" i="6"/>
  <c r="U747" i="6" s="1"/>
  <c r="D747" i="6" s="1"/>
  <c r="P747" i="6"/>
  <c r="T747" i="6" s="1"/>
  <c r="CH83" i="1" l="1" a="1"/>
  <c r="CH83" i="1" s="1"/>
  <c r="CH84" i="1" a="1"/>
  <c r="CH84" i="1" s="1"/>
  <c r="CH81" i="1" a="1"/>
  <c r="CH81" i="1" s="1"/>
  <c r="CH82" i="1" a="1"/>
  <c r="CH82" i="1" s="1"/>
  <c r="NO93" i="1" a="1"/>
  <c r="NO93" i="1" s="1"/>
  <c r="NO79" i="1" a="1"/>
  <c r="NO79" i="1" s="1"/>
  <c r="CH49" i="1" a="1"/>
  <c r="CH49" i="1" s="1"/>
  <c r="CH50" i="1" s="1" a="1"/>
  <c r="CH50" i="1" s="1"/>
  <c r="CH45" i="1" a="1"/>
  <c r="CH45" i="1" s="1"/>
  <c r="CH46" i="1" s="1" a="1"/>
  <c r="CH46" i="1" s="1"/>
  <c r="CH47" i="1" a="1"/>
  <c r="CH47" i="1" s="1"/>
  <c r="CH48" i="1" s="1" a="1"/>
  <c r="CH48" i="1" s="1"/>
  <c r="NO44" i="1" a="1"/>
  <c r="NO44" i="1" s="1"/>
  <c r="AZ51" i="4"/>
  <c r="AZ52" i="4" s="1"/>
  <c r="BG46" i="4"/>
  <c r="AS46" i="4" s="1"/>
  <c r="BH46" i="4"/>
  <c r="AT46" i="4" s="1"/>
  <c r="BI46" i="4"/>
  <c r="AU46" i="4" s="1"/>
  <c r="AZ55" i="4"/>
  <c r="BI50" i="4"/>
  <c r="AU50" i="4" s="1"/>
  <c r="BH50" i="4"/>
  <c r="AT50" i="4" s="1"/>
  <c r="BG50" i="4"/>
  <c r="AS50" i="4" s="1"/>
  <c r="BJ50" i="4"/>
  <c r="AV50" i="4" s="1"/>
  <c r="BD50" i="4"/>
  <c r="AP50" i="4" s="1"/>
  <c r="BA50" i="4"/>
  <c r="AM50" i="4" s="1"/>
  <c r="BE50" i="4"/>
  <c r="AQ50" i="4" s="1"/>
  <c r="BK50" i="4"/>
  <c r="AW50" i="4" s="1"/>
  <c r="BB50" i="4"/>
  <c r="AN50" i="4" s="1"/>
  <c r="BC50" i="4"/>
  <c r="AO50" i="4" s="1"/>
  <c r="BF50" i="4"/>
  <c r="AR50" i="4" s="1"/>
  <c r="BL50" i="4"/>
  <c r="AX50" i="4" s="1"/>
  <c r="BH43" i="4"/>
  <c r="AT43" i="4" s="1"/>
  <c r="BG43" i="4"/>
  <c r="AS43" i="4" s="1"/>
  <c r="BI43" i="4"/>
  <c r="AU43" i="4" s="1"/>
  <c r="BG47" i="4"/>
  <c r="AS47" i="4" s="1"/>
  <c r="BI47" i="4"/>
  <c r="AU47" i="4" s="1"/>
  <c r="BH47" i="4"/>
  <c r="AT47" i="4" s="1"/>
  <c r="BD47" i="4"/>
  <c r="AP47" i="4" s="1"/>
  <c r="BB47" i="4"/>
  <c r="AN47" i="4" s="1"/>
  <c r="BE47" i="4"/>
  <c r="AQ47" i="4" s="1"/>
  <c r="BC47" i="4"/>
  <c r="AO47" i="4" s="1"/>
  <c r="BF47" i="4"/>
  <c r="AR47" i="4" s="1"/>
  <c r="BJ47" i="4"/>
  <c r="AV47" i="4" s="1"/>
  <c r="BK47" i="4"/>
  <c r="AW47" i="4" s="1"/>
  <c r="BL47" i="4"/>
  <c r="AX47" i="4" s="1"/>
  <c r="BA47" i="4"/>
  <c r="AM47" i="4" s="1"/>
  <c r="AZ48" i="4"/>
  <c r="BA46" i="4"/>
  <c r="AM46" i="4" s="1"/>
  <c r="BK46" i="4"/>
  <c r="AW46" i="4" s="1"/>
  <c r="BC46" i="4"/>
  <c r="AO46" i="4" s="1"/>
  <c r="BL46" i="4"/>
  <c r="AX46" i="4" s="1"/>
  <c r="BB46" i="4"/>
  <c r="AN46" i="4" s="1"/>
  <c r="BD46" i="4"/>
  <c r="AP46" i="4" s="1"/>
  <c r="BE46" i="4"/>
  <c r="AQ46" i="4" s="1"/>
  <c r="D46" i="4" s="1"/>
  <c r="AQ239" i="7" s="1"/>
  <c r="BJ46" i="4"/>
  <c r="AV46" i="4" s="1"/>
  <c r="BF46" i="4"/>
  <c r="AR46" i="4" s="1"/>
  <c r="BA43" i="4"/>
  <c r="AM43" i="4" s="1"/>
  <c r="BF43" i="4"/>
  <c r="AR43" i="4" s="1"/>
  <c r="BL43" i="4"/>
  <c r="AX43" i="4" s="1"/>
  <c r="BC43" i="4"/>
  <c r="AO43" i="4" s="1"/>
  <c r="BK43" i="4"/>
  <c r="AW43" i="4" s="1"/>
  <c r="BB43" i="4"/>
  <c r="AN43" i="4" s="1"/>
  <c r="BE43" i="4"/>
  <c r="AQ43" i="4" s="1"/>
  <c r="BJ43" i="4"/>
  <c r="AV43" i="4" s="1"/>
  <c r="BD43" i="4"/>
  <c r="AP43" i="4" s="1"/>
  <c r="V746" i="6"/>
  <c r="P750" i="6"/>
  <c r="T750" i="6" s="1"/>
  <c r="V750" i="6" s="1"/>
  <c r="P748" i="6"/>
  <c r="T748" i="6" s="1"/>
  <c r="C748" i="6" s="1"/>
  <c r="P751" i="7"/>
  <c r="T751" i="7" s="1"/>
  <c r="V751" i="7" s="1"/>
  <c r="C746" i="7"/>
  <c r="V746" i="7"/>
  <c r="C747" i="6"/>
  <c r="V747" i="6"/>
  <c r="P752" i="7"/>
  <c r="T752" i="7" s="1"/>
  <c r="Q752" i="7"/>
  <c r="U752" i="7" s="1"/>
  <c r="D752" i="7" s="1"/>
  <c r="C750" i="8"/>
  <c r="V750" i="8"/>
  <c r="C747" i="7"/>
  <c r="V747" i="7"/>
  <c r="C750" i="7"/>
  <c r="V750" i="7"/>
  <c r="C746" i="8"/>
  <c r="V746" i="8"/>
  <c r="Q748" i="7"/>
  <c r="U748" i="7" s="1"/>
  <c r="D748" i="7" s="1"/>
  <c r="P748" i="7"/>
  <c r="T748" i="7" s="1"/>
  <c r="Q747" i="8"/>
  <c r="U747" i="8" s="1"/>
  <c r="D747" i="8" s="1"/>
  <c r="P747" i="8"/>
  <c r="T747" i="8" s="1"/>
  <c r="Q752" i="8"/>
  <c r="U752" i="8" s="1"/>
  <c r="D752" i="8" s="1"/>
  <c r="P752" i="8"/>
  <c r="T752" i="8" s="1"/>
  <c r="O748" i="8"/>
  <c r="Q751" i="6"/>
  <c r="U751" i="6" s="1"/>
  <c r="D751" i="6" s="1"/>
  <c r="P751" i="6"/>
  <c r="T751" i="6" s="1"/>
  <c r="C751" i="8"/>
  <c r="V751" i="8"/>
  <c r="O752" i="6"/>
  <c r="NO84" i="1" l="1" a="1"/>
  <c r="NO84" i="1" s="1"/>
  <c r="NO83" i="1" a="1"/>
  <c r="NO83" i="1" s="1"/>
  <c r="NO82" i="1" a="1"/>
  <c r="NO82" i="1" s="1"/>
  <c r="NO81" i="1" a="1"/>
  <c r="NO81" i="1" s="1"/>
  <c r="NO49" i="1" a="1"/>
  <c r="NO49" i="1" s="1"/>
  <c r="NO50" i="1" s="1" a="1"/>
  <c r="NO50" i="1" s="1"/>
  <c r="NO45" i="1" a="1"/>
  <c r="NO45" i="1" s="1"/>
  <c r="NO46" i="1" s="1" a="1"/>
  <c r="NO46" i="1" s="1"/>
  <c r="NO47" i="1" a="1"/>
  <c r="NO47" i="1" s="1"/>
  <c r="NO48" i="1" s="1" a="1"/>
  <c r="NO48" i="1" s="1"/>
  <c r="AZ60" i="4"/>
  <c r="BI55" i="4"/>
  <c r="AU55" i="4" s="1"/>
  <c r="BH55" i="4"/>
  <c r="AT55" i="4" s="1"/>
  <c r="BG55" i="4"/>
  <c r="AS55" i="4" s="1"/>
  <c r="BJ55" i="4"/>
  <c r="AV55" i="4" s="1"/>
  <c r="BD55" i="4"/>
  <c r="AP55" i="4" s="1"/>
  <c r="BA55" i="4"/>
  <c r="AM55" i="4" s="1"/>
  <c r="BK55" i="4"/>
  <c r="AW55" i="4" s="1"/>
  <c r="BB55" i="4"/>
  <c r="AN55" i="4" s="1"/>
  <c r="BF55" i="4"/>
  <c r="AR55" i="4" s="1"/>
  <c r="BE55" i="4"/>
  <c r="AQ55" i="4" s="1"/>
  <c r="BL55" i="4"/>
  <c r="AX55" i="4" s="1"/>
  <c r="BC55" i="4"/>
  <c r="AO55" i="4" s="1"/>
  <c r="BG52" i="4"/>
  <c r="AS52" i="4" s="1"/>
  <c r="BI52" i="4"/>
  <c r="AU52" i="4" s="1"/>
  <c r="BH52" i="4"/>
  <c r="AT52" i="4" s="1"/>
  <c r="BI48" i="4"/>
  <c r="AU48" i="4" s="1"/>
  <c r="BH48" i="4"/>
  <c r="AT48" i="4" s="1"/>
  <c r="BG48" i="4"/>
  <c r="AS48" i="4" s="1"/>
  <c r="AZ56" i="4"/>
  <c r="AZ57" i="4" s="1"/>
  <c r="BG51" i="4"/>
  <c r="AS51" i="4" s="1"/>
  <c r="BI51" i="4"/>
  <c r="AU51" i="4" s="1"/>
  <c r="BH51" i="4"/>
  <c r="AT51" i="4" s="1"/>
  <c r="E46" i="4"/>
  <c r="AQ239" i="6" s="1"/>
  <c r="C46" i="4"/>
  <c r="AQ239" i="8" s="1"/>
  <c r="BA52" i="4"/>
  <c r="AM52" i="4" s="1"/>
  <c r="BD52" i="4"/>
  <c r="AP52" i="4" s="1"/>
  <c r="BB52" i="4"/>
  <c r="AN52" i="4" s="1"/>
  <c r="BE52" i="4"/>
  <c r="AQ52" i="4" s="1"/>
  <c r="BC52" i="4"/>
  <c r="AO52" i="4" s="1"/>
  <c r="BF52" i="4"/>
  <c r="AR52" i="4" s="1"/>
  <c r="BJ52" i="4"/>
  <c r="AV52" i="4" s="1"/>
  <c r="BK52" i="4"/>
  <c r="AW52" i="4" s="1"/>
  <c r="BL52" i="4"/>
  <c r="AX52" i="4" s="1"/>
  <c r="V46" i="4"/>
  <c r="AZ53" i="4"/>
  <c r="BK51" i="4"/>
  <c r="AW51" i="4" s="1"/>
  <c r="BC51" i="4"/>
  <c r="AO51" i="4" s="1"/>
  <c r="BL51" i="4"/>
  <c r="AX51" i="4" s="1"/>
  <c r="BE51" i="4"/>
  <c r="AQ51" i="4" s="1"/>
  <c r="BA51" i="4"/>
  <c r="AM51" i="4" s="1"/>
  <c r="BJ51" i="4"/>
  <c r="AV51" i="4" s="1"/>
  <c r="BB51" i="4"/>
  <c r="AN51" i="4" s="1"/>
  <c r="BD51" i="4"/>
  <c r="AP51" i="4" s="1"/>
  <c r="C51" i="4" s="1"/>
  <c r="BF51" i="4"/>
  <c r="AR51" i="4" s="1"/>
  <c r="BC48" i="4"/>
  <c r="AO48" i="4" s="1"/>
  <c r="BK48" i="4"/>
  <c r="AW48" i="4" s="1"/>
  <c r="BL48" i="4"/>
  <c r="AX48" i="4" s="1"/>
  <c r="BD48" i="4"/>
  <c r="AP48" i="4" s="1"/>
  <c r="BE48" i="4"/>
  <c r="AQ48" i="4" s="1"/>
  <c r="BA48" i="4"/>
  <c r="AM48" i="4" s="1"/>
  <c r="BJ48" i="4"/>
  <c r="AV48" i="4" s="1"/>
  <c r="BB48" i="4"/>
  <c r="AN48" i="4" s="1"/>
  <c r="BF48" i="4"/>
  <c r="AR48" i="4" s="1"/>
  <c r="C750" i="6"/>
  <c r="C751" i="7"/>
  <c r="V748" i="6"/>
  <c r="Q752" i="6"/>
  <c r="U752" i="6" s="1"/>
  <c r="D752" i="6" s="1"/>
  <c r="P752" i="6"/>
  <c r="T752" i="6" s="1"/>
  <c r="C752" i="8"/>
  <c r="V752" i="8"/>
  <c r="C752" i="7"/>
  <c r="V752" i="7"/>
  <c r="C748" i="7"/>
  <c r="V748" i="7"/>
  <c r="C751" i="6"/>
  <c r="V751" i="6"/>
  <c r="C747" i="8"/>
  <c r="V747" i="8"/>
  <c r="Q748" i="8"/>
  <c r="U748" i="8" s="1"/>
  <c r="D748" i="8" s="1"/>
  <c r="P748" i="8"/>
  <c r="T748" i="8" s="1"/>
  <c r="AZ61" i="4" l="1"/>
  <c r="AZ62" i="4" s="1"/>
  <c r="BI56" i="4"/>
  <c r="AU56" i="4" s="1"/>
  <c r="BH56" i="4"/>
  <c r="AT56" i="4" s="1"/>
  <c r="BG56" i="4"/>
  <c r="AS56" i="4" s="1"/>
  <c r="BG57" i="4"/>
  <c r="AS57" i="4" s="1"/>
  <c r="BI57" i="4"/>
  <c r="AU57" i="4" s="1"/>
  <c r="BH57" i="4"/>
  <c r="AT57" i="4" s="1"/>
  <c r="BG53" i="4"/>
  <c r="AS53" i="4" s="1"/>
  <c r="BI53" i="4"/>
  <c r="AU53" i="4" s="1"/>
  <c r="BH53" i="4"/>
  <c r="AT53" i="4" s="1"/>
  <c r="AZ65" i="4"/>
  <c r="BI60" i="4"/>
  <c r="AU60" i="4" s="1"/>
  <c r="BG60" i="4"/>
  <c r="AS60" i="4" s="1"/>
  <c r="BH60" i="4"/>
  <c r="AT60" i="4" s="1"/>
  <c r="BJ60" i="4"/>
  <c r="AV60" i="4" s="1"/>
  <c r="BL60" i="4"/>
  <c r="AX60" i="4" s="1"/>
  <c r="BD60" i="4"/>
  <c r="AP60" i="4" s="1"/>
  <c r="BA60" i="4"/>
  <c r="AM60" i="4" s="1"/>
  <c r="BF60" i="4"/>
  <c r="AR60" i="4" s="1"/>
  <c r="BK60" i="4"/>
  <c r="AW60" i="4" s="1"/>
  <c r="BB60" i="4"/>
  <c r="AN60" i="4" s="1"/>
  <c r="BE60" i="4"/>
  <c r="AQ60" i="4" s="1"/>
  <c r="BC60" i="4"/>
  <c r="AO60" i="4" s="1"/>
  <c r="W46" i="4"/>
  <c r="U46" i="4"/>
  <c r="AQ239" i="4"/>
  <c r="D51" i="4"/>
  <c r="V51" i="4" s="1"/>
  <c r="E51" i="4"/>
  <c r="W51" i="4" s="1"/>
  <c r="BA57" i="4"/>
  <c r="AM57" i="4" s="1"/>
  <c r="BD57" i="4"/>
  <c r="AP57" i="4" s="1"/>
  <c r="BB57" i="4"/>
  <c r="AN57" i="4" s="1"/>
  <c r="BE57" i="4"/>
  <c r="AQ57" i="4" s="1"/>
  <c r="BC57" i="4"/>
  <c r="AO57" i="4" s="1"/>
  <c r="BF57" i="4"/>
  <c r="AR57" i="4" s="1"/>
  <c r="BJ57" i="4"/>
  <c r="AV57" i="4" s="1"/>
  <c r="BK57" i="4"/>
  <c r="AW57" i="4" s="1"/>
  <c r="BL57" i="4"/>
  <c r="AX57" i="4" s="1"/>
  <c r="U51" i="4"/>
  <c r="AZ58" i="4"/>
  <c r="BF56" i="4"/>
  <c r="AR56" i="4" s="1"/>
  <c r="BC56" i="4"/>
  <c r="AO56" i="4" s="1"/>
  <c r="BL56" i="4"/>
  <c r="AX56" i="4" s="1"/>
  <c r="BD56" i="4"/>
  <c r="AP56" i="4" s="1"/>
  <c r="BE56" i="4"/>
  <c r="AQ56" i="4" s="1"/>
  <c r="BA56" i="4"/>
  <c r="AM56" i="4" s="1"/>
  <c r="BJ56" i="4"/>
  <c r="AV56" i="4" s="1"/>
  <c r="BB56" i="4"/>
  <c r="AN56" i="4" s="1"/>
  <c r="BK56" i="4"/>
  <c r="AW56" i="4" s="1"/>
  <c r="BL53" i="4"/>
  <c r="AX53" i="4" s="1"/>
  <c r="BC53" i="4"/>
  <c r="AO53" i="4" s="1"/>
  <c r="BE53" i="4"/>
  <c r="AQ53" i="4" s="1"/>
  <c r="BJ53" i="4"/>
  <c r="AV53" i="4" s="1"/>
  <c r="BK53" i="4"/>
  <c r="AW53" i="4" s="1"/>
  <c r="BF53" i="4"/>
  <c r="AR53" i="4" s="1"/>
  <c r="BB53" i="4"/>
  <c r="AN53" i="4" s="1"/>
  <c r="BD53" i="4"/>
  <c r="AP53" i="4" s="1"/>
  <c r="BA53" i="4"/>
  <c r="AM53" i="4" s="1"/>
  <c r="C748" i="8"/>
  <c r="V748" i="8"/>
  <c r="C752" i="6"/>
  <c r="V752" i="6"/>
  <c r="BG65" i="4" l="1"/>
  <c r="AS65" i="4" s="1"/>
  <c r="BH65" i="4"/>
  <c r="AT65" i="4" s="1"/>
  <c r="BI65" i="4"/>
  <c r="AU65" i="4" s="1"/>
  <c r="BB65" i="4"/>
  <c r="AN65" i="4" s="1"/>
  <c r="BD65" i="4"/>
  <c r="AP65" i="4" s="1"/>
  <c r="BJ65" i="4"/>
  <c r="AV65" i="4" s="1"/>
  <c r="BA65" i="4"/>
  <c r="AM65" i="4" s="1"/>
  <c r="BC65" i="4"/>
  <c r="AO65" i="4" s="1"/>
  <c r="BF65" i="4"/>
  <c r="AR65" i="4" s="1"/>
  <c r="BK65" i="4"/>
  <c r="AW65" i="4" s="1"/>
  <c r="BE65" i="4"/>
  <c r="AQ65" i="4" s="1"/>
  <c r="BL65" i="4"/>
  <c r="AX65" i="4" s="1"/>
  <c r="BI62" i="4"/>
  <c r="AU62" i="4" s="1"/>
  <c r="BG62" i="4"/>
  <c r="AS62" i="4" s="1"/>
  <c r="BH62" i="4"/>
  <c r="AT62" i="4" s="1"/>
  <c r="BH58" i="4"/>
  <c r="AT58" i="4" s="1"/>
  <c r="BG58" i="4"/>
  <c r="AS58" i="4" s="1"/>
  <c r="BI58" i="4"/>
  <c r="AU58" i="4" s="1"/>
  <c r="AZ66" i="4"/>
  <c r="BH61" i="4"/>
  <c r="AT61" i="4" s="1"/>
  <c r="BI61" i="4"/>
  <c r="AU61" i="4" s="1"/>
  <c r="BG61" i="4"/>
  <c r="AS61" i="4" s="1"/>
  <c r="C56" i="4"/>
  <c r="U56" i="4" s="1"/>
  <c r="D56" i="4"/>
  <c r="V56" i="4" s="1"/>
  <c r="E56" i="4"/>
  <c r="W56" i="4" s="1"/>
  <c r="BA62" i="4"/>
  <c r="AM62" i="4" s="1"/>
  <c r="BD62" i="4"/>
  <c r="AP62" i="4" s="1"/>
  <c r="BE62" i="4"/>
  <c r="AQ62" i="4" s="1"/>
  <c r="BB62" i="4"/>
  <c r="AN62" i="4" s="1"/>
  <c r="BC62" i="4"/>
  <c r="AO62" i="4" s="1"/>
  <c r="BF62" i="4"/>
  <c r="AR62" i="4" s="1"/>
  <c r="BJ62" i="4"/>
  <c r="AV62" i="4" s="1"/>
  <c r="BK62" i="4"/>
  <c r="AW62" i="4" s="1"/>
  <c r="BL62" i="4"/>
  <c r="AX62" i="4" s="1"/>
  <c r="AZ63" i="4"/>
  <c r="BC61" i="4"/>
  <c r="AO61" i="4" s="1"/>
  <c r="BL61" i="4"/>
  <c r="AX61" i="4" s="1"/>
  <c r="BK61" i="4"/>
  <c r="AW61" i="4" s="1"/>
  <c r="BE61" i="4"/>
  <c r="AQ61" i="4" s="1"/>
  <c r="BF61" i="4"/>
  <c r="AR61" i="4" s="1"/>
  <c r="BJ61" i="4"/>
  <c r="AV61" i="4" s="1"/>
  <c r="BB61" i="4"/>
  <c r="AN61" i="4" s="1"/>
  <c r="BD61" i="4"/>
  <c r="AP61" i="4" s="1"/>
  <c r="BA61" i="4"/>
  <c r="AM61" i="4" s="1"/>
  <c r="BE58" i="4"/>
  <c r="AQ58" i="4" s="1"/>
  <c r="BF58" i="4"/>
  <c r="AR58" i="4" s="1"/>
  <c r="BJ58" i="4"/>
  <c r="AV58" i="4" s="1"/>
  <c r="BC58" i="4"/>
  <c r="AO58" i="4" s="1"/>
  <c r="BB58" i="4"/>
  <c r="AN58" i="4" s="1"/>
  <c r="BK58" i="4"/>
  <c r="AW58" i="4" s="1"/>
  <c r="BD58" i="4"/>
  <c r="AP58" i="4" s="1"/>
  <c r="BL58" i="4"/>
  <c r="AX58" i="4" s="1"/>
  <c r="BA58" i="4"/>
  <c r="AM58" i="4" s="1"/>
  <c r="BI63" i="4" l="1"/>
  <c r="AU63" i="4" s="1"/>
  <c r="BG63" i="4"/>
  <c r="AS63" i="4" s="1"/>
  <c r="BH63" i="4"/>
  <c r="AT63" i="4" s="1"/>
  <c r="BG66" i="4"/>
  <c r="AS66" i="4" s="1"/>
  <c r="BI66" i="4"/>
  <c r="AU66" i="4" s="1"/>
  <c r="BH66" i="4"/>
  <c r="AT66" i="4" s="1"/>
  <c r="C61" i="4"/>
  <c r="U61" i="4" s="1"/>
  <c r="D61" i="4"/>
  <c r="V61" i="4" s="1"/>
  <c r="E61" i="4"/>
  <c r="W61" i="4" s="1"/>
  <c r="BL66" i="4"/>
  <c r="AX66" i="4" s="1"/>
  <c r="BE66" i="4"/>
  <c r="AQ66" i="4" s="1"/>
  <c r="BF66" i="4"/>
  <c r="AR66" i="4" s="1"/>
  <c r="BJ66" i="4"/>
  <c r="AV66" i="4" s="1"/>
  <c r="BK66" i="4"/>
  <c r="AW66" i="4" s="1"/>
  <c r="BB66" i="4"/>
  <c r="AN66" i="4" s="1"/>
  <c r="BD66" i="4"/>
  <c r="AP66" i="4" s="1"/>
  <c r="BA66" i="4"/>
  <c r="AM66" i="4" s="1"/>
  <c r="BC66" i="4"/>
  <c r="AO66" i="4" s="1"/>
  <c r="BA63" i="4"/>
  <c r="AM63" i="4" s="1"/>
  <c r="BF63" i="4"/>
  <c r="AR63" i="4" s="1"/>
  <c r="BB63" i="4"/>
  <c r="AN63" i="4" s="1"/>
  <c r="BK63" i="4"/>
  <c r="AW63" i="4" s="1"/>
  <c r="BD63" i="4"/>
  <c r="AP63" i="4" s="1"/>
  <c r="BJ63" i="4"/>
  <c r="AV63" i="4" s="1"/>
  <c r="BL63" i="4"/>
  <c r="AX63" i="4" s="1"/>
  <c r="BE63" i="4"/>
  <c r="AQ63" i="4" s="1"/>
  <c r="BC63" i="4"/>
  <c r="AO63" i="4" s="1"/>
  <c r="D66" i="4" l="1"/>
  <c r="V66" i="4" s="1"/>
  <c r="E66" i="4"/>
  <c r="W66" i="4" s="1"/>
  <c r="C66" i="4"/>
  <c r="U66" i="4" s="1"/>
  <c r="BK239" i="8" l="1"/>
  <c r="BK239" i="6"/>
  <c r="BK239" i="7"/>
  <c r="MP110" i="1" l="1"/>
  <c r="D98" i="4" l="1"/>
  <c r="D102" i="4" s="1"/>
  <c r="D97" i="4"/>
  <c r="D101" i="4" s="1"/>
  <c r="D96" i="4"/>
  <c r="D95" i="4"/>
  <c r="G342" i="6"/>
  <c r="F342" i="6"/>
  <c r="E342" i="6"/>
  <c r="D342" i="6"/>
  <c r="C342" i="6"/>
  <c r="F337" i="6"/>
  <c r="E337" i="6"/>
  <c r="D337" i="6"/>
  <c r="C337" i="6"/>
  <c r="E176" i="8"/>
  <c r="D176" i="8"/>
  <c r="C176" i="8"/>
  <c r="E174" i="8"/>
  <c r="D174" i="8"/>
  <c r="C174" i="8"/>
  <c r="E173" i="8"/>
  <c r="D173" i="8"/>
  <c r="C173" i="8"/>
  <c r="E172" i="8"/>
  <c r="D172" i="8"/>
  <c r="C172" i="8"/>
  <c r="E171" i="8"/>
  <c r="D171" i="8"/>
  <c r="E176" i="7"/>
  <c r="D176" i="7"/>
  <c r="C176" i="7"/>
  <c r="E174" i="7"/>
  <c r="D174" i="7"/>
  <c r="C174" i="7"/>
  <c r="E173" i="7"/>
  <c r="D173" i="7"/>
  <c r="C173" i="7"/>
  <c r="E172" i="7"/>
  <c r="D172" i="7"/>
  <c r="C172" i="7"/>
  <c r="E171" i="7"/>
  <c r="D171" i="7"/>
  <c r="E176" i="6"/>
  <c r="D176" i="6"/>
  <c r="C176" i="6"/>
  <c r="E174" i="6"/>
  <c r="D174" i="6"/>
  <c r="C174" i="6"/>
  <c r="E173" i="6"/>
  <c r="D173" i="6"/>
  <c r="C173" i="6"/>
  <c r="E172" i="6"/>
  <c r="D172" i="6"/>
  <c r="C172" i="6"/>
  <c r="E171" i="6"/>
  <c r="D171" i="6"/>
  <c r="C171" i="8"/>
  <c r="C171" i="7"/>
  <c r="C171" i="6"/>
  <c r="R288" i="6"/>
  <c r="Q288" i="6"/>
  <c r="P288" i="6"/>
  <c r="O288" i="6"/>
  <c r="N288" i="6"/>
  <c r="M288" i="6"/>
  <c r="L288" i="6"/>
  <c r="K288" i="6"/>
  <c r="J288" i="6"/>
  <c r="I288" i="6"/>
  <c r="H288" i="6"/>
  <c r="G288" i="6"/>
  <c r="F288" i="6"/>
  <c r="E288" i="6"/>
  <c r="D288" i="6"/>
  <c r="C288" i="6"/>
  <c r="R284" i="6"/>
  <c r="Q284" i="6"/>
  <c r="P284" i="6"/>
  <c r="O284" i="6"/>
  <c r="N284" i="6"/>
  <c r="M284" i="6"/>
  <c r="L284" i="6"/>
  <c r="K284" i="6"/>
  <c r="J284" i="6"/>
  <c r="I284" i="6"/>
  <c r="H284" i="6"/>
  <c r="G284" i="6"/>
  <c r="F284" i="6"/>
  <c r="E284" i="6"/>
  <c r="D284" i="6"/>
  <c r="C284" i="6"/>
  <c r="B284" i="6"/>
  <c r="R283" i="6"/>
  <c r="Q283" i="6"/>
  <c r="P283" i="6"/>
  <c r="O283" i="6"/>
  <c r="N283" i="6"/>
  <c r="M283" i="6"/>
  <c r="L283" i="6"/>
  <c r="K283" i="6"/>
  <c r="J283" i="6"/>
  <c r="I283" i="6"/>
  <c r="H283" i="6"/>
  <c r="G283" i="6"/>
  <c r="F283" i="6"/>
  <c r="E283" i="6"/>
  <c r="D283" i="6"/>
  <c r="C283" i="6"/>
  <c r="B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R276" i="6"/>
  <c r="Q276" i="6"/>
  <c r="P276" i="6"/>
  <c r="O276" i="6"/>
  <c r="N276" i="6"/>
  <c r="M276" i="6"/>
  <c r="L276" i="6"/>
  <c r="K276" i="6"/>
  <c r="J276" i="6"/>
  <c r="I276" i="6"/>
  <c r="H276" i="6"/>
  <c r="G276" i="6"/>
  <c r="F276" i="6"/>
  <c r="E276" i="6"/>
  <c r="D276" i="6"/>
  <c r="C276" i="6"/>
  <c r="B276" i="6"/>
  <c r="R275" i="6"/>
  <c r="Q275" i="6"/>
  <c r="P275" i="6"/>
  <c r="O275" i="6"/>
  <c r="N275" i="6"/>
  <c r="M275" i="6"/>
  <c r="L275" i="6"/>
  <c r="K275" i="6"/>
  <c r="J275" i="6"/>
  <c r="I275" i="6"/>
  <c r="H275" i="6"/>
  <c r="G275" i="6"/>
  <c r="F275" i="6"/>
  <c r="E275" i="6"/>
  <c r="D275" i="6"/>
  <c r="C275" i="6"/>
  <c r="B275" i="6"/>
  <c r="R274" i="6"/>
  <c r="Q274" i="6"/>
  <c r="P274" i="6"/>
  <c r="O274" i="6"/>
  <c r="N274" i="6"/>
  <c r="M274" i="6"/>
  <c r="L274" i="6"/>
  <c r="K274" i="6"/>
  <c r="J274" i="6"/>
  <c r="I274" i="6"/>
  <c r="H274" i="6"/>
  <c r="G274" i="6"/>
  <c r="F274" i="6"/>
  <c r="E274" i="6"/>
  <c r="D274" i="6"/>
  <c r="C274" i="6"/>
  <c r="B274" i="6"/>
  <c r="R273" i="6"/>
  <c r="Q273" i="6"/>
  <c r="P273" i="6"/>
  <c r="O273" i="6"/>
  <c r="N273" i="6"/>
  <c r="M273" i="6"/>
  <c r="L273" i="6"/>
  <c r="K273" i="6"/>
  <c r="J273" i="6"/>
  <c r="I273" i="6"/>
  <c r="H273" i="6"/>
  <c r="G273" i="6"/>
  <c r="F273" i="6"/>
  <c r="E273" i="6"/>
  <c r="D273" i="6"/>
  <c r="C273" i="6"/>
  <c r="R272" i="6"/>
  <c r="Q272" i="6"/>
  <c r="P272" i="6"/>
  <c r="O272" i="6"/>
  <c r="N272" i="6"/>
  <c r="M272" i="6"/>
  <c r="L272" i="6"/>
  <c r="K272" i="6"/>
  <c r="J272" i="6"/>
  <c r="I272" i="6"/>
  <c r="H272" i="6"/>
  <c r="G272" i="6"/>
  <c r="F272" i="6"/>
  <c r="E272" i="6"/>
  <c r="D272" i="6"/>
  <c r="C272" i="6"/>
  <c r="R268" i="6"/>
  <c r="Q268" i="6"/>
  <c r="P268" i="6"/>
  <c r="O268" i="6"/>
  <c r="N268" i="6"/>
  <c r="M268" i="6"/>
  <c r="L268" i="6"/>
  <c r="K268" i="6"/>
  <c r="J268" i="6"/>
  <c r="I268" i="6"/>
  <c r="H268" i="6"/>
  <c r="G268" i="6"/>
  <c r="F268" i="6"/>
  <c r="E268" i="6"/>
  <c r="D268" i="6"/>
  <c r="C268" i="6"/>
  <c r="B268" i="6"/>
  <c r="R267" i="6"/>
  <c r="Q267" i="6"/>
  <c r="P267" i="6"/>
  <c r="O267" i="6"/>
  <c r="N267" i="6"/>
  <c r="M267" i="6"/>
  <c r="L267" i="6"/>
  <c r="K267" i="6"/>
  <c r="J267" i="6"/>
  <c r="I267" i="6"/>
  <c r="H267" i="6"/>
  <c r="G267" i="6"/>
  <c r="F267" i="6"/>
  <c r="E267" i="6"/>
  <c r="D267" i="6"/>
  <c r="C267" i="6"/>
  <c r="B267" i="6"/>
  <c r="R266" i="6"/>
  <c r="Q266" i="6"/>
  <c r="P266" i="6"/>
  <c r="O266" i="6"/>
  <c r="N266" i="6"/>
  <c r="M266" i="6"/>
  <c r="L266" i="6"/>
  <c r="K266" i="6"/>
  <c r="J266" i="6"/>
  <c r="I266" i="6"/>
  <c r="H266" i="6"/>
  <c r="G266" i="6"/>
  <c r="F266" i="6"/>
  <c r="E266" i="6"/>
  <c r="D266" i="6"/>
  <c r="C266" i="6"/>
  <c r="B266" i="6"/>
  <c r="R265" i="6"/>
  <c r="Q265" i="6"/>
  <c r="P265" i="6"/>
  <c r="O265" i="6"/>
  <c r="N265" i="6"/>
  <c r="M265" i="6"/>
  <c r="L265" i="6"/>
  <c r="K265" i="6"/>
  <c r="J265" i="6"/>
  <c r="I265" i="6"/>
  <c r="H265" i="6"/>
  <c r="G265" i="6"/>
  <c r="F265" i="6"/>
  <c r="E265" i="6"/>
  <c r="D265" i="6"/>
  <c r="C265" i="6"/>
  <c r="R288" i="7"/>
  <c r="Q288" i="7"/>
  <c r="P288" i="7"/>
  <c r="O288" i="7"/>
  <c r="N288" i="7"/>
  <c r="M288" i="7"/>
  <c r="L288" i="7"/>
  <c r="K288" i="7"/>
  <c r="J288" i="7"/>
  <c r="I288" i="7"/>
  <c r="H288" i="7"/>
  <c r="G288" i="7"/>
  <c r="F288" i="7"/>
  <c r="E288" i="7"/>
  <c r="D288" i="7"/>
  <c r="C288" i="7"/>
  <c r="R284" i="7"/>
  <c r="Q284" i="7"/>
  <c r="P284" i="7"/>
  <c r="O284" i="7"/>
  <c r="N284" i="7"/>
  <c r="M284" i="7"/>
  <c r="L284" i="7"/>
  <c r="K284" i="7"/>
  <c r="J284" i="7"/>
  <c r="I284" i="7"/>
  <c r="H284" i="7"/>
  <c r="G284" i="7"/>
  <c r="F284" i="7"/>
  <c r="E284" i="7"/>
  <c r="D284" i="7"/>
  <c r="C284" i="7"/>
  <c r="B284" i="7"/>
  <c r="R283" i="7"/>
  <c r="Q283" i="7"/>
  <c r="P283" i="7"/>
  <c r="O283" i="7"/>
  <c r="N283" i="7"/>
  <c r="M283" i="7"/>
  <c r="L283" i="7"/>
  <c r="K283" i="7"/>
  <c r="J283" i="7"/>
  <c r="I283" i="7"/>
  <c r="H283" i="7"/>
  <c r="G283" i="7"/>
  <c r="F283" i="7"/>
  <c r="E283" i="7"/>
  <c r="D283" i="7"/>
  <c r="C283" i="7"/>
  <c r="B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R276" i="7"/>
  <c r="Q276" i="7"/>
  <c r="P276" i="7"/>
  <c r="O276" i="7"/>
  <c r="N276" i="7"/>
  <c r="M276" i="7"/>
  <c r="L276" i="7"/>
  <c r="K276" i="7"/>
  <c r="J276" i="7"/>
  <c r="I276" i="7"/>
  <c r="H276" i="7"/>
  <c r="G276" i="7"/>
  <c r="F276" i="7"/>
  <c r="E276" i="7"/>
  <c r="D276" i="7"/>
  <c r="C276" i="7"/>
  <c r="B276" i="7"/>
  <c r="R275" i="7"/>
  <c r="Q275" i="7"/>
  <c r="P275" i="7"/>
  <c r="O275" i="7"/>
  <c r="N275" i="7"/>
  <c r="M275" i="7"/>
  <c r="L275" i="7"/>
  <c r="K275" i="7"/>
  <c r="J275" i="7"/>
  <c r="I275" i="7"/>
  <c r="H275" i="7"/>
  <c r="G275" i="7"/>
  <c r="F275" i="7"/>
  <c r="E275" i="7"/>
  <c r="D275" i="7"/>
  <c r="C275" i="7"/>
  <c r="B275" i="7"/>
  <c r="R274" i="7"/>
  <c r="Q274" i="7"/>
  <c r="P274" i="7"/>
  <c r="O274" i="7"/>
  <c r="N274" i="7"/>
  <c r="M274" i="7"/>
  <c r="L274" i="7"/>
  <c r="K274" i="7"/>
  <c r="J274" i="7"/>
  <c r="I274" i="7"/>
  <c r="H274" i="7"/>
  <c r="G274" i="7"/>
  <c r="F274" i="7"/>
  <c r="E274" i="7"/>
  <c r="D274" i="7"/>
  <c r="C274" i="7"/>
  <c r="B274" i="7"/>
  <c r="R273" i="7"/>
  <c r="Q273" i="7"/>
  <c r="P273" i="7"/>
  <c r="O273" i="7"/>
  <c r="N273" i="7"/>
  <c r="M273" i="7"/>
  <c r="L273" i="7"/>
  <c r="K273" i="7"/>
  <c r="J273" i="7"/>
  <c r="I273" i="7"/>
  <c r="H273" i="7"/>
  <c r="G273" i="7"/>
  <c r="F273" i="7"/>
  <c r="E273" i="7"/>
  <c r="D273" i="7"/>
  <c r="C273" i="7"/>
  <c r="R272" i="7"/>
  <c r="Q272" i="7"/>
  <c r="P272" i="7"/>
  <c r="O272" i="7"/>
  <c r="N272" i="7"/>
  <c r="M272" i="7"/>
  <c r="L272" i="7"/>
  <c r="K272" i="7"/>
  <c r="J272" i="7"/>
  <c r="I272" i="7"/>
  <c r="H272" i="7"/>
  <c r="G272" i="7"/>
  <c r="F272" i="7"/>
  <c r="E272" i="7"/>
  <c r="D272" i="7"/>
  <c r="C272" i="7"/>
  <c r="R268" i="7"/>
  <c r="Q268" i="7"/>
  <c r="P268" i="7"/>
  <c r="O268" i="7"/>
  <c r="N268" i="7"/>
  <c r="M268" i="7"/>
  <c r="L268" i="7"/>
  <c r="K268" i="7"/>
  <c r="J268" i="7"/>
  <c r="I268" i="7"/>
  <c r="H268" i="7"/>
  <c r="G268" i="7"/>
  <c r="F268" i="7"/>
  <c r="E268" i="7"/>
  <c r="D268" i="7"/>
  <c r="C268" i="7"/>
  <c r="B268" i="7"/>
  <c r="R267" i="7"/>
  <c r="Q267" i="7"/>
  <c r="P267" i="7"/>
  <c r="O267" i="7"/>
  <c r="N267" i="7"/>
  <c r="M267" i="7"/>
  <c r="L267" i="7"/>
  <c r="K267" i="7"/>
  <c r="J267" i="7"/>
  <c r="I267" i="7"/>
  <c r="H267" i="7"/>
  <c r="G267" i="7"/>
  <c r="F267" i="7"/>
  <c r="E267" i="7"/>
  <c r="D267" i="7"/>
  <c r="C267" i="7"/>
  <c r="B267" i="7"/>
  <c r="R266" i="7"/>
  <c r="Q266" i="7"/>
  <c r="P266" i="7"/>
  <c r="O266" i="7"/>
  <c r="N266" i="7"/>
  <c r="M266" i="7"/>
  <c r="L266" i="7"/>
  <c r="K266" i="7"/>
  <c r="J266" i="7"/>
  <c r="I266" i="7"/>
  <c r="H266" i="7"/>
  <c r="G266" i="7"/>
  <c r="F266" i="7"/>
  <c r="E266" i="7"/>
  <c r="D266" i="7"/>
  <c r="C266" i="7"/>
  <c r="B266" i="7"/>
  <c r="R265" i="7"/>
  <c r="Q265" i="7"/>
  <c r="P265" i="7"/>
  <c r="O265" i="7"/>
  <c r="N265" i="7"/>
  <c r="M265" i="7"/>
  <c r="L265" i="7"/>
  <c r="K265" i="7"/>
  <c r="J265" i="7"/>
  <c r="I265" i="7"/>
  <c r="H265" i="7"/>
  <c r="G265" i="7"/>
  <c r="F265" i="7"/>
  <c r="E265" i="7"/>
  <c r="D265" i="7"/>
  <c r="C265" i="7"/>
  <c r="R288" i="8"/>
  <c r="Q288" i="8"/>
  <c r="P288" i="8"/>
  <c r="O288" i="8"/>
  <c r="N288" i="8"/>
  <c r="M288" i="8"/>
  <c r="L288" i="8"/>
  <c r="K288" i="8"/>
  <c r="J288" i="8"/>
  <c r="I288" i="8"/>
  <c r="H288" i="8"/>
  <c r="G288" i="8"/>
  <c r="F288" i="8"/>
  <c r="E288" i="8"/>
  <c r="D288" i="8"/>
  <c r="C288" i="8"/>
  <c r="R284" i="8"/>
  <c r="Q284" i="8"/>
  <c r="P284" i="8"/>
  <c r="O284" i="8"/>
  <c r="N284" i="8"/>
  <c r="M284" i="8"/>
  <c r="L284" i="8"/>
  <c r="K284" i="8"/>
  <c r="J284" i="8"/>
  <c r="I284" i="8"/>
  <c r="H284" i="8"/>
  <c r="G284" i="8"/>
  <c r="F284" i="8"/>
  <c r="E284" i="8"/>
  <c r="D284" i="8"/>
  <c r="C284" i="8"/>
  <c r="B284" i="8"/>
  <c r="R283" i="8"/>
  <c r="Q283" i="8"/>
  <c r="P283" i="8"/>
  <c r="O283" i="8"/>
  <c r="N283" i="8"/>
  <c r="M283" i="8"/>
  <c r="L283" i="8"/>
  <c r="K283" i="8"/>
  <c r="J283" i="8"/>
  <c r="I283" i="8"/>
  <c r="H283" i="8"/>
  <c r="G283" i="8"/>
  <c r="F283" i="8"/>
  <c r="E283" i="8"/>
  <c r="D283" i="8"/>
  <c r="C283" i="8"/>
  <c r="B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R276" i="8"/>
  <c r="Q276" i="8"/>
  <c r="P276" i="8"/>
  <c r="O276" i="8"/>
  <c r="N276" i="8"/>
  <c r="M276" i="8"/>
  <c r="L276" i="8"/>
  <c r="K276" i="8"/>
  <c r="J276" i="8"/>
  <c r="I276" i="8"/>
  <c r="H276" i="8"/>
  <c r="G276" i="8"/>
  <c r="F276" i="8"/>
  <c r="E276" i="8"/>
  <c r="D276" i="8"/>
  <c r="C276" i="8"/>
  <c r="B276" i="8"/>
  <c r="R275" i="8"/>
  <c r="Q275" i="8"/>
  <c r="P275" i="8"/>
  <c r="O275" i="8"/>
  <c r="N275" i="8"/>
  <c r="M275" i="8"/>
  <c r="L275" i="8"/>
  <c r="K275" i="8"/>
  <c r="J275" i="8"/>
  <c r="I275" i="8"/>
  <c r="H275" i="8"/>
  <c r="G275" i="8"/>
  <c r="F275" i="8"/>
  <c r="E275" i="8"/>
  <c r="D275" i="8"/>
  <c r="C275" i="8"/>
  <c r="B275" i="8"/>
  <c r="R274" i="8"/>
  <c r="Q274" i="8"/>
  <c r="P274" i="8"/>
  <c r="O274" i="8"/>
  <c r="N274" i="8"/>
  <c r="M274" i="8"/>
  <c r="L274" i="8"/>
  <c r="K274" i="8"/>
  <c r="J274" i="8"/>
  <c r="I274" i="8"/>
  <c r="H274" i="8"/>
  <c r="G274" i="8"/>
  <c r="F274" i="8"/>
  <c r="E274" i="8"/>
  <c r="D274" i="8"/>
  <c r="C274" i="8"/>
  <c r="B274" i="8"/>
  <c r="R273" i="8"/>
  <c r="Q273" i="8"/>
  <c r="P273" i="8"/>
  <c r="O273" i="8"/>
  <c r="N273" i="8"/>
  <c r="M273" i="8"/>
  <c r="L273" i="8"/>
  <c r="K273" i="8"/>
  <c r="J273" i="8"/>
  <c r="I273" i="8"/>
  <c r="H273" i="8"/>
  <c r="G273" i="8"/>
  <c r="F273" i="8"/>
  <c r="E273" i="8"/>
  <c r="D273" i="8"/>
  <c r="C273" i="8"/>
  <c r="R272" i="8"/>
  <c r="Q272" i="8"/>
  <c r="P272" i="8"/>
  <c r="O272" i="8"/>
  <c r="N272" i="8"/>
  <c r="M272" i="8"/>
  <c r="L272" i="8"/>
  <c r="K272" i="8"/>
  <c r="J272" i="8"/>
  <c r="I272" i="8"/>
  <c r="H272" i="8"/>
  <c r="G272" i="8"/>
  <c r="F272" i="8"/>
  <c r="E272" i="8"/>
  <c r="D272" i="8"/>
  <c r="C272" i="8"/>
  <c r="R268" i="8"/>
  <c r="Q268" i="8"/>
  <c r="P268" i="8"/>
  <c r="O268" i="8"/>
  <c r="N268" i="8"/>
  <c r="M268" i="8"/>
  <c r="L268" i="8"/>
  <c r="K268" i="8"/>
  <c r="J268" i="8"/>
  <c r="I268" i="8"/>
  <c r="H268" i="8"/>
  <c r="G268" i="8"/>
  <c r="F268" i="8"/>
  <c r="E268" i="8"/>
  <c r="D268" i="8"/>
  <c r="C268" i="8"/>
  <c r="B268" i="8"/>
  <c r="R267" i="8"/>
  <c r="Q267" i="8"/>
  <c r="P267" i="8"/>
  <c r="O267" i="8"/>
  <c r="N267" i="8"/>
  <c r="M267" i="8"/>
  <c r="L267" i="8"/>
  <c r="K267" i="8"/>
  <c r="J267" i="8"/>
  <c r="I267" i="8"/>
  <c r="H267" i="8"/>
  <c r="G267" i="8"/>
  <c r="F267" i="8"/>
  <c r="E267" i="8"/>
  <c r="D267" i="8"/>
  <c r="C267" i="8"/>
  <c r="B267" i="8"/>
  <c r="R266" i="8"/>
  <c r="Q266" i="8"/>
  <c r="P266" i="8"/>
  <c r="O266" i="8"/>
  <c r="N266" i="8"/>
  <c r="M266" i="8"/>
  <c r="L266" i="8"/>
  <c r="K266" i="8"/>
  <c r="J266" i="8"/>
  <c r="I266" i="8"/>
  <c r="H266" i="8"/>
  <c r="G266" i="8"/>
  <c r="F266" i="8"/>
  <c r="E266" i="8"/>
  <c r="D266" i="8"/>
  <c r="C266" i="8"/>
  <c r="B266" i="8"/>
  <c r="R265" i="8"/>
  <c r="Q265" i="8"/>
  <c r="P265" i="8"/>
  <c r="O265" i="8"/>
  <c r="N265" i="8"/>
  <c r="M265" i="8"/>
  <c r="L265" i="8"/>
  <c r="K265" i="8"/>
  <c r="J265" i="8"/>
  <c r="I265" i="8"/>
  <c r="H265" i="8"/>
  <c r="G265" i="8"/>
  <c r="F265" i="8"/>
  <c r="E265" i="8"/>
  <c r="D265" i="8"/>
  <c r="C265" i="8"/>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88" i="4"/>
  <c r="Q288" i="4"/>
  <c r="P288" i="4"/>
  <c r="O288" i="4"/>
  <c r="N288" i="4"/>
  <c r="M288" i="4"/>
  <c r="L288" i="4"/>
  <c r="K288" i="4"/>
  <c r="J288" i="4"/>
  <c r="I288" i="4"/>
  <c r="H288" i="4"/>
  <c r="G288" i="4"/>
  <c r="F288" i="4"/>
  <c r="E288" i="4"/>
  <c r="D288" i="4"/>
  <c r="C288"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AD83" i="4"/>
  <c r="AC83" i="4"/>
  <c r="W83" i="4"/>
  <c r="I68" i="3"/>
  <c r="I64" i="3"/>
  <c r="I62" i="3"/>
  <c r="I56" i="3"/>
  <c r="I53" i="3"/>
  <c r="C85" i="4"/>
  <c r="C85" i="8"/>
  <c r="C85" i="7"/>
  <c r="C85" i="6"/>
  <c r="AC742" i="4"/>
  <c r="AA742" i="4"/>
  <c r="Y742" i="4"/>
  <c r="M752" i="4"/>
  <c r="L752" i="4"/>
  <c r="M751" i="4"/>
  <c r="L751" i="4"/>
  <c r="M750" i="4"/>
  <c r="L750" i="4"/>
  <c r="H750" i="4"/>
  <c r="AB749" i="4"/>
  <c r="AA749" i="4"/>
  <c r="S749" i="4"/>
  <c r="R749" i="4"/>
  <c r="M748" i="4"/>
  <c r="L748" i="4"/>
  <c r="M747" i="4"/>
  <c r="L747" i="4"/>
  <c r="M746" i="4"/>
  <c r="L746" i="4"/>
  <c r="K746" i="4"/>
  <c r="K747" i="4" s="1"/>
  <c r="K748" i="4" s="1"/>
  <c r="K749" i="4" s="1"/>
  <c r="K750" i="4" s="1"/>
  <c r="K751" i="4" s="1"/>
  <c r="K752" i="4" s="1"/>
  <c r="J746" i="4"/>
  <c r="J747" i="4" s="1"/>
  <c r="J748" i="4" s="1"/>
  <c r="J749" i="4" s="1"/>
  <c r="J750" i="4" s="1"/>
  <c r="J751" i="4" s="1"/>
  <c r="J752" i="4" s="1"/>
  <c r="I746" i="4"/>
  <c r="I747" i="4" s="1"/>
  <c r="I748" i="4" s="1"/>
  <c r="I749" i="4" s="1"/>
  <c r="I750" i="4" s="1"/>
  <c r="I751" i="4" s="1"/>
  <c r="I752" i="4" s="1"/>
  <c r="H746" i="4"/>
  <c r="AB745" i="4"/>
  <c r="AD745" i="4" s="1"/>
  <c r="AA745" i="4"/>
  <c r="AC745" i="4" s="1"/>
  <c r="L745" i="4" s="1"/>
  <c r="S745" i="4"/>
  <c r="R745" i="4"/>
  <c r="M745" i="4" l="1"/>
  <c r="U745" i="4" s="1"/>
  <c r="D745" i="4" s="1"/>
  <c r="T745" i="4"/>
  <c r="DE14" i="1"/>
  <c r="DE15" i="1" s="1" a="1"/>
  <c r="DE15" i="1" s="1"/>
  <c r="DE44" i="1" s="1" a="1"/>
  <c r="DE44" i="1" s="1"/>
  <c r="DF14" i="1"/>
  <c r="DF15" i="1" s="1" a="1"/>
  <c r="DF15" i="1" s="1"/>
  <c r="DF44" i="1" s="1" a="1"/>
  <c r="DF44" i="1" s="1"/>
  <c r="DE110" i="1"/>
  <c r="DG14" i="1"/>
  <c r="DG15" i="1" s="1" a="1"/>
  <c r="DG15" i="1" s="1"/>
  <c r="DG44" i="1" s="1" a="1"/>
  <c r="DG44" i="1" s="1"/>
  <c r="DF110" i="1"/>
  <c r="DG110" i="1"/>
  <c r="O750" i="4"/>
  <c r="AC749" i="4"/>
  <c r="L749" i="4" s="1"/>
  <c r="T749" i="4" s="1"/>
  <c r="AD749" i="4"/>
  <c r="M749" i="4" s="1"/>
  <c r="U749" i="4" s="1"/>
  <c r="D749" i="4" s="1"/>
  <c r="O746" i="4"/>
  <c r="H751" i="4"/>
  <c r="H747" i="4"/>
  <c r="DG47" i="1" l="1" a="1"/>
  <c r="DG47" i="1" s="1"/>
  <c r="DG48" i="1" s="1" a="1"/>
  <c r="DG48" i="1" s="1"/>
  <c r="DG45" i="1" a="1"/>
  <c r="DG45" i="1" s="1"/>
  <c r="DG46" i="1" s="1" a="1"/>
  <c r="DG46" i="1" s="1"/>
  <c r="DG49" i="1" a="1"/>
  <c r="DG49" i="1" s="1"/>
  <c r="DG50" i="1" s="1" a="1"/>
  <c r="DG50" i="1" s="1"/>
  <c r="DE45" i="1" a="1"/>
  <c r="DE45" i="1" s="1"/>
  <c r="DE46" i="1" s="1" a="1"/>
  <c r="DE46" i="1" s="1"/>
  <c r="DE49" i="1" a="1"/>
  <c r="DE49" i="1" s="1"/>
  <c r="DE50" i="1" s="1" a="1"/>
  <c r="DE50" i="1" s="1"/>
  <c r="DE47" i="1" a="1"/>
  <c r="DE47" i="1" s="1"/>
  <c r="DE48" i="1" s="1" a="1"/>
  <c r="DE48" i="1" s="1"/>
  <c r="DF47" i="1" a="1"/>
  <c r="DF47" i="1" s="1"/>
  <c r="DF48" i="1" s="1" a="1"/>
  <c r="DF48" i="1" s="1"/>
  <c r="DF49" i="1" a="1"/>
  <c r="DF49" i="1" s="1"/>
  <c r="DF50" i="1" s="1" a="1"/>
  <c r="DF50" i="1" s="1"/>
  <c r="DF45" i="1" a="1"/>
  <c r="DF45" i="1" s="1"/>
  <c r="DF46" i="1" s="1" a="1"/>
  <c r="DF46" i="1" s="1"/>
  <c r="V745" i="4"/>
  <c r="C745" i="4"/>
  <c r="C749" i="4"/>
  <c r="V749" i="4"/>
  <c r="P746" i="4"/>
  <c r="T746" i="4" s="1"/>
  <c r="Q746" i="4"/>
  <c r="U746" i="4" s="1"/>
  <c r="D746" i="4" s="1"/>
  <c r="H748" i="4"/>
  <c r="O747" i="4"/>
  <c r="O751" i="4"/>
  <c r="H752" i="4"/>
  <c r="P750" i="4"/>
  <c r="T750" i="4" s="1"/>
  <c r="Q750" i="4"/>
  <c r="U750" i="4" s="1"/>
  <c r="D750" i="4" s="1"/>
  <c r="C746" i="4" l="1"/>
  <c r="V746" i="4"/>
  <c r="C750" i="4"/>
  <c r="V750" i="4"/>
  <c r="O752" i="4"/>
  <c r="Q751" i="4"/>
  <c r="U751" i="4" s="1"/>
  <c r="D751" i="4" s="1"/>
  <c r="P751" i="4"/>
  <c r="T751" i="4" s="1"/>
  <c r="O748" i="4"/>
  <c r="Q747" i="4"/>
  <c r="U747" i="4" s="1"/>
  <c r="D747" i="4" s="1"/>
  <c r="P747" i="4"/>
  <c r="T747" i="4" s="1"/>
  <c r="L103" i="4"/>
  <c r="K103" i="4"/>
  <c r="HL110" i="1"/>
  <c r="HK110" i="1"/>
  <c r="DJ110" i="1"/>
  <c r="DI110" i="1"/>
  <c r="AF198" i="4"/>
  <c r="AF199" i="4" s="1"/>
  <c r="AF200" i="4" s="1"/>
  <c r="AE198" i="4"/>
  <c r="AE199" i="4" s="1"/>
  <c r="AE200" i="4" s="1"/>
  <c r="AD198" i="4"/>
  <c r="AD199" i="4" s="1"/>
  <c r="AD200" i="4" s="1"/>
  <c r="AC198" i="4"/>
  <c r="AC199" i="4" s="1"/>
  <c r="AB198" i="4"/>
  <c r="AB199" i="4" s="1"/>
  <c r="AB200" i="4" s="1"/>
  <c r="AA198" i="4"/>
  <c r="AA199" i="4" s="1"/>
  <c r="AA200" i="4" s="1"/>
  <c r="Z198" i="4"/>
  <c r="Z199" i="4" s="1"/>
  <c r="Y198" i="4"/>
  <c r="Y199" i="4" s="1"/>
  <c r="Y200" i="4" s="1"/>
  <c r="X198" i="4"/>
  <c r="X199" i="4" s="1"/>
  <c r="X200" i="4" s="1"/>
  <c r="W198" i="4"/>
  <c r="W199" i="4" s="1"/>
  <c r="W200" i="4" s="1"/>
  <c r="V198" i="4"/>
  <c r="V199" i="4" s="1"/>
  <c r="U198" i="4"/>
  <c r="U199" i="4" s="1"/>
  <c r="T198" i="4"/>
  <c r="T199" i="4" s="1"/>
  <c r="S198" i="4"/>
  <c r="S199" i="4" s="1"/>
  <c r="S200" i="4" s="1"/>
  <c r="R198" i="4"/>
  <c r="R199" i="4" s="1"/>
  <c r="AF193" i="4"/>
  <c r="AF194" i="4" s="1"/>
  <c r="AF195" i="4" s="1"/>
  <c r="AE193" i="4"/>
  <c r="AE194" i="4" s="1"/>
  <c r="AD193" i="4"/>
  <c r="AD194" i="4" s="1"/>
  <c r="AC193" i="4"/>
  <c r="AC194" i="4" s="1"/>
  <c r="AB193" i="4"/>
  <c r="AB194" i="4" s="1"/>
  <c r="AB195" i="4" s="1"/>
  <c r="AA193" i="4"/>
  <c r="AA194" i="4" s="1"/>
  <c r="AA195" i="4" s="1"/>
  <c r="Z193" i="4"/>
  <c r="Z194" i="4" s="1"/>
  <c r="Z195" i="4" s="1"/>
  <c r="Y193" i="4"/>
  <c r="Y194" i="4" s="1"/>
  <c r="Y195" i="4" s="1"/>
  <c r="X193" i="4"/>
  <c r="X194" i="4" s="1"/>
  <c r="X195" i="4" s="1"/>
  <c r="W193" i="4"/>
  <c r="W194" i="4" s="1"/>
  <c r="V193" i="4"/>
  <c r="V194" i="4" s="1"/>
  <c r="V195" i="4" s="1"/>
  <c r="U193" i="4"/>
  <c r="U194" i="4" s="1"/>
  <c r="U195" i="4" s="1"/>
  <c r="T193" i="4"/>
  <c r="T194" i="4" s="1"/>
  <c r="T195" i="4" s="1"/>
  <c r="S193" i="4"/>
  <c r="S194" i="4" s="1"/>
  <c r="S195" i="4" s="1"/>
  <c r="R193" i="4"/>
  <c r="R194" i="4" s="1"/>
  <c r="R195" i="4" s="1"/>
  <c r="D387" i="4"/>
  <c r="EM110" i="1"/>
  <c r="L104" i="4"/>
  <c r="K104" i="4"/>
  <c r="K99" i="4"/>
  <c r="O98" i="4"/>
  <c r="O102" i="4" s="1"/>
  <c r="O106" i="4" s="1"/>
  <c r="V738" i="4"/>
  <c r="U738" i="4"/>
  <c r="S738" i="4"/>
  <c r="Q738" i="4"/>
  <c r="V737" i="4"/>
  <c r="U737" i="4"/>
  <c r="S737" i="4"/>
  <c r="Q737" i="4"/>
  <c r="V736" i="4"/>
  <c r="U736" i="4"/>
  <c r="S736" i="4"/>
  <c r="Q736" i="4"/>
  <c r="V735" i="4"/>
  <c r="U735" i="4"/>
  <c r="S735" i="4"/>
  <c r="Q735" i="4"/>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O723" i="4"/>
  <c r="O724" i="4" s="1"/>
  <c r="O725" i="4" s="1"/>
  <c r="O726" i="4" s="1"/>
  <c r="O727" i="4" s="1"/>
  <c r="O728" i="4" s="1"/>
  <c r="O729" i="4" s="1"/>
  <c r="O730" i="4" s="1"/>
  <c r="O731" i="4" s="1"/>
  <c r="O732" i="4" s="1"/>
  <c r="O733" i="4" s="1"/>
  <c r="O734" i="4" s="1"/>
  <c r="O735" i="4" s="1"/>
  <c r="O736" i="4" s="1"/>
  <c r="O737" i="4" s="1"/>
  <c r="O738" i="4" s="1"/>
  <c r="M106" i="4"/>
  <c r="N106" i="4" s="1"/>
  <c r="M105" i="4"/>
  <c r="N105" i="4" s="1"/>
  <c r="N104" i="4"/>
  <c r="N103" i="4"/>
  <c r="M100" i="4"/>
  <c r="N100" i="4" s="1"/>
  <c r="M99" i="4"/>
  <c r="N99" i="4" s="1"/>
  <c r="K93" i="4"/>
  <c r="K97" i="4" s="1"/>
  <c r="R98" i="4"/>
  <c r="R102" i="4" s="1"/>
  <c r="R106" i="4" s="1"/>
  <c r="Q98" i="4"/>
  <c r="Q102" i="4" s="1"/>
  <c r="Q106" i="4" s="1"/>
  <c r="P98" i="4"/>
  <c r="P102" i="4" s="1"/>
  <c r="P106" i="4" s="1"/>
  <c r="R97" i="4"/>
  <c r="R101" i="4" s="1"/>
  <c r="Q97" i="4"/>
  <c r="Q101" i="4" s="1"/>
  <c r="Q105" i="4" s="1"/>
  <c r="P97" i="4"/>
  <c r="P101" i="4" s="1"/>
  <c r="P105" i="4" s="1"/>
  <c r="O97" i="4"/>
  <c r="O101" i="4" s="1"/>
  <c r="O105" i="4" s="1"/>
  <c r="R96" i="4"/>
  <c r="R100" i="4" s="1"/>
  <c r="R104" i="4" s="1"/>
  <c r="Q96" i="4"/>
  <c r="Q100" i="4" s="1"/>
  <c r="Q104" i="4" s="1"/>
  <c r="P96" i="4"/>
  <c r="O96" i="4"/>
  <c r="O100" i="4" s="1"/>
  <c r="O104" i="4" s="1"/>
  <c r="R95" i="4"/>
  <c r="R99" i="4" s="1"/>
  <c r="R103" i="4" s="1"/>
  <c r="Q95" i="4"/>
  <c r="Q99" i="4" s="1"/>
  <c r="Q103" i="4" s="1"/>
  <c r="P95" i="4"/>
  <c r="P99" i="4" s="1"/>
  <c r="P103" i="4" s="1"/>
  <c r="O95" i="4"/>
  <c r="O99" i="4" s="1"/>
  <c r="O103" i="4" s="1"/>
  <c r="F98" i="8"/>
  <c r="F102" i="8" s="1"/>
  <c r="F106" i="8" s="1"/>
  <c r="E98" i="8"/>
  <c r="E102" i="8" s="1"/>
  <c r="E106" i="8" s="1"/>
  <c r="F97" i="8"/>
  <c r="F101" i="8" s="1"/>
  <c r="F105" i="8" s="1"/>
  <c r="E97" i="8"/>
  <c r="E101" i="8" s="1"/>
  <c r="E105" i="8" s="1"/>
  <c r="F96" i="8"/>
  <c r="F100" i="8" s="1"/>
  <c r="F104" i="8" s="1"/>
  <c r="E96" i="8"/>
  <c r="E100" i="8" s="1"/>
  <c r="E104" i="8" s="1"/>
  <c r="F95" i="8"/>
  <c r="F99" i="8" s="1"/>
  <c r="F103" i="8" s="1"/>
  <c r="E95" i="8"/>
  <c r="E99" i="8" s="1"/>
  <c r="E103" i="8" s="1"/>
  <c r="F98" i="7"/>
  <c r="F102" i="7" s="1"/>
  <c r="F106" i="7" s="1"/>
  <c r="E98" i="7"/>
  <c r="E102" i="7" s="1"/>
  <c r="E106" i="7" s="1"/>
  <c r="F97" i="7"/>
  <c r="F101" i="7" s="1"/>
  <c r="F105" i="7" s="1"/>
  <c r="E97" i="7"/>
  <c r="E101" i="7" s="1"/>
  <c r="E105" i="7" s="1"/>
  <c r="F96" i="7"/>
  <c r="F100" i="7" s="1"/>
  <c r="F104" i="7" s="1"/>
  <c r="E96" i="7"/>
  <c r="E100" i="7" s="1"/>
  <c r="E104" i="7" s="1"/>
  <c r="F95" i="7"/>
  <c r="F99" i="7" s="1"/>
  <c r="F103" i="7" s="1"/>
  <c r="E95" i="7"/>
  <c r="E99" i="7" s="1"/>
  <c r="E103" i="7" s="1"/>
  <c r="F98" i="6"/>
  <c r="F102" i="6" s="1"/>
  <c r="F106" i="6" s="1"/>
  <c r="E98" i="6"/>
  <c r="E102" i="6" s="1"/>
  <c r="E106" i="6" s="1"/>
  <c r="F97" i="6"/>
  <c r="F101" i="6" s="1"/>
  <c r="F105" i="6" s="1"/>
  <c r="E97" i="6"/>
  <c r="E101" i="6" s="1"/>
  <c r="E105" i="6" s="1"/>
  <c r="F96" i="6"/>
  <c r="F100" i="6" s="1"/>
  <c r="F104" i="6" s="1"/>
  <c r="E96" i="6"/>
  <c r="E100" i="6" s="1"/>
  <c r="E104" i="6" s="1"/>
  <c r="F95" i="6"/>
  <c r="F99" i="6" s="1"/>
  <c r="F103" i="6" s="1"/>
  <c r="E95" i="6"/>
  <c r="E99" i="6" s="1"/>
  <c r="E103" i="6" s="1"/>
  <c r="K102" i="4"/>
  <c r="NN110" i="1"/>
  <c r="NL110" i="1"/>
  <c r="FB110" i="1"/>
  <c r="GZ14" i="1"/>
  <c r="GZ15" i="1" s="1"/>
  <c r="A106" i="1"/>
  <c r="A107" i="1"/>
  <c r="A108" i="1"/>
  <c r="A109" i="1"/>
  <c r="A110" i="1"/>
  <c r="BK40" i="4"/>
  <c r="AW40" i="4" s="1"/>
  <c r="AZ34" i="4"/>
  <c r="J82" i="4"/>
  <c r="I82" i="8"/>
  <c r="H82" i="8"/>
  <c r="G82" i="8"/>
  <c r="F82" i="8"/>
  <c r="E82" i="8"/>
  <c r="D82" i="8"/>
  <c r="C82" i="8"/>
  <c r="I82" i="7"/>
  <c r="H82" i="7"/>
  <c r="G82" i="7"/>
  <c r="F82" i="7"/>
  <c r="E82" i="7"/>
  <c r="D82" i="7"/>
  <c r="C82" i="7"/>
  <c r="I82" i="6"/>
  <c r="H82" i="6"/>
  <c r="G82" i="6"/>
  <c r="F82" i="6"/>
  <c r="E82" i="6"/>
  <c r="D82" i="6"/>
  <c r="C82" i="6"/>
  <c r="I82" i="4"/>
  <c r="H82" i="4"/>
  <c r="G82" i="4"/>
  <c r="F82" i="4"/>
  <c r="E82" i="4"/>
  <c r="D82" i="4"/>
  <c r="C82" i="4"/>
  <c r="E165" i="4"/>
  <c r="D165" i="4"/>
  <c r="C165" i="4"/>
  <c r="E164" i="4"/>
  <c r="D164" i="4"/>
  <c r="C164" i="4"/>
  <c r="E163" i="4"/>
  <c r="C163" i="4"/>
  <c r="OG30" i="1" s="1"/>
  <c r="OG110" i="1"/>
  <c r="OC110" i="1"/>
  <c r="NT110" i="1"/>
  <c r="MO110" i="1"/>
  <c r="KE110" i="1"/>
  <c r="IG110" i="1"/>
  <c r="CB110" i="1"/>
  <c r="GY110" i="1"/>
  <c r="BJ110" i="1"/>
  <c r="AZ110" i="1"/>
  <c r="J135" i="7"/>
  <c r="I135" i="7"/>
  <c r="H135" i="7"/>
  <c r="G135" i="7"/>
  <c r="F135" i="7"/>
  <c r="E135" i="7"/>
  <c r="J134" i="7"/>
  <c r="I134" i="7"/>
  <c r="H134" i="7"/>
  <c r="G134" i="7"/>
  <c r="F134" i="7"/>
  <c r="E134" i="7"/>
  <c r="J133" i="7"/>
  <c r="I133" i="7"/>
  <c r="H133" i="7"/>
  <c r="G133" i="7"/>
  <c r="F133" i="7"/>
  <c r="E133" i="7"/>
  <c r="J135" i="6"/>
  <c r="I135" i="6"/>
  <c r="H135" i="6"/>
  <c r="G135" i="6"/>
  <c r="F135" i="6"/>
  <c r="E135" i="6"/>
  <c r="J134" i="6"/>
  <c r="I134" i="6"/>
  <c r="H134" i="6"/>
  <c r="G134" i="6"/>
  <c r="F134" i="6"/>
  <c r="E134" i="6"/>
  <c r="J133" i="6"/>
  <c r="I133" i="6"/>
  <c r="H133" i="6"/>
  <c r="G133" i="6"/>
  <c r="F133" i="6"/>
  <c r="E133" i="6"/>
  <c r="J135" i="8"/>
  <c r="I135" i="8"/>
  <c r="H135" i="8"/>
  <c r="G135" i="8"/>
  <c r="F135" i="8"/>
  <c r="E135" i="8"/>
  <c r="J134" i="8"/>
  <c r="I134" i="8"/>
  <c r="H134" i="8"/>
  <c r="G134" i="8"/>
  <c r="F134" i="8"/>
  <c r="E134" i="8"/>
  <c r="J133" i="8"/>
  <c r="I133" i="8"/>
  <c r="H133" i="8"/>
  <c r="G133" i="8"/>
  <c r="F133" i="8"/>
  <c r="E133" i="8"/>
  <c r="CA110" i="1"/>
  <c r="BX110" i="1"/>
  <c r="GZ93" i="1" l="1" a="1"/>
  <c r="GZ93" i="1" s="1"/>
  <c r="GZ79" i="1" a="1"/>
  <c r="GZ79" i="1" s="1"/>
  <c r="GZ44" i="1" a="1"/>
  <c r="GZ44" i="1" s="1"/>
  <c r="BG34" i="4"/>
  <c r="AS34" i="4" s="1"/>
  <c r="BI34" i="4"/>
  <c r="AU34" i="4" s="1"/>
  <c r="BH34" i="4"/>
  <c r="AT34" i="4" s="1"/>
  <c r="P100" i="4"/>
  <c r="P104" i="4" s="1"/>
  <c r="R105" i="4"/>
  <c r="BA34" i="4"/>
  <c r="AM34" i="4" s="1"/>
  <c r="BB34" i="4"/>
  <c r="AN34" i="4" s="1"/>
  <c r="BC34" i="4"/>
  <c r="AO34" i="4" s="1"/>
  <c r="BD34" i="4"/>
  <c r="AP34" i="4" s="1"/>
  <c r="BE34" i="4"/>
  <c r="AQ34" i="4" s="1"/>
  <c r="BF34" i="4"/>
  <c r="AR34" i="4" s="1"/>
  <c r="BJ34" i="4"/>
  <c r="AV34" i="4" s="1"/>
  <c r="BK34" i="4"/>
  <c r="AW34" i="4" s="1"/>
  <c r="BL34" i="4"/>
  <c r="AX34" i="4" s="1"/>
  <c r="K101" i="4"/>
  <c r="C747" i="4"/>
  <c r="V747" i="4"/>
  <c r="P748" i="4"/>
  <c r="T748" i="4" s="1"/>
  <c r="Q748" i="4"/>
  <c r="U748" i="4" s="1"/>
  <c r="D748" i="4" s="1"/>
  <c r="C751" i="4"/>
  <c r="V751" i="4"/>
  <c r="P752" i="4"/>
  <c r="T752" i="4" s="1"/>
  <c r="Q752" i="4"/>
  <c r="U752" i="4" s="1"/>
  <c r="D752" i="4" s="1"/>
  <c r="AC200" i="4"/>
  <c r="HK14" i="1"/>
  <c r="HL14" i="1"/>
  <c r="DI14" i="1"/>
  <c r="DI15" i="1" s="1" a="1"/>
  <c r="DI15" i="1" s="1"/>
  <c r="DI44" i="1" s="1" a="1"/>
  <c r="DI44" i="1" s="1"/>
  <c r="DJ14" i="1"/>
  <c r="DJ15" i="1" s="1" a="1"/>
  <c r="DJ15" i="1" s="1"/>
  <c r="DJ44" i="1" s="1" a="1"/>
  <c r="DJ44" i="1" s="1"/>
  <c r="DH110" i="1"/>
  <c r="HH110" i="1"/>
  <c r="HH14" i="1"/>
  <c r="HH15" i="1" s="1" a="1"/>
  <c r="HH15" i="1" s="1"/>
  <c r="DH14" i="1"/>
  <c r="DH15" i="1" s="1" a="1"/>
  <c r="DH15" i="1" s="1"/>
  <c r="DH44" i="1" s="1" a="1"/>
  <c r="DH44" i="1" s="1"/>
  <c r="AD195" i="4"/>
  <c r="R200" i="4"/>
  <c r="T200" i="4"/>
  <c r="U200" i="4"/>
  <c r="V200" i="4"/>
  <c r="Z200" i="4"/>
  <c r="W195" i="4"/>
  <c r="AE195" i="4"/>
  <c r="AC195" i="4"/>
  <c r="EM14" i="1"/>
  <c r="BJ41" i="4"/>
  <c r="AV41" i="4" s="1"/>
  <c r="BF41" i="4"/>
  <c r="AR41" i="4" s="1"/>
  <c r="BL41" i="4"/>
  <c r="AX41" i="4" s="1"/>
  <c r="BL40" i="4"/>
  <c r="AX40" i="4" s="1"/>
  <c r="BJ40" i="4"/>
  <c r="AV40" i="4" s="1"/>
  <c r="O40" i="4" s="1"/>
  <c r="BF40" i="4"/>
  <c r="AR40" i="4" s="1"/>
  <c r="BF35" i="4"/>
  <c r="AR35" i="4" s="1"/>
  <c r="FB14" i="1"/>
  <c r="FB17" i="1" s="1"/>
  <c r="BK41" i="4"/>
  <c r="AW41" i="4" s="1"/>
  <c r="BE40" i="4"/>
  <c r="AQ40" i="4" s="1"/>
  <c r="P40" i="4" s="1"/>
  <c r="BL35" i="4"/>
  <c r="AX35" i="4" s="1"/>
  <c r="BJ35" i="4"/>
  <c r="AV35" i="4" s="1"/>
  <c r="O35" i="4" s="1"/>
  <c r="BE35" i="4"/>
  <c r="AQ35" i="4" s="1"/>
  <c r="BL36" i="4"/>
  <c r="AX36" i="4" s="1"/>
  <c r="BL37" i="4"/>
  <c r="AX37" i="4" s="1"/>
  <c r="BK37" i="4"/>
  <c r="AW37" i="4" s="1"/>
  <c r="BJ37" i="4"/>
  <c r="AV37" i="4" s="1"/>
  <c r="O37" i="4" s="1"/>
  <c r="BF37" i="4"/>
  <c r="AR37" i="4" s="1"/>
  <c r="BE37" i="4"/>
  <c r="AQ37" i="4" s="1"/>
  <c r="GZ110" i="1"/>
  <c r="BE39" i="4"/>
  <c r="AQ39" i="4" s="1"/>
  <c r="BF39" i="4"/>
  <c r="AR39" i="4" s="1"/>
  <c r="BJ39" i="4"/>
  <c r="AV39" i="4" s="1"/>
  <c r="O39" i="4" s="1"/>
  <c r="BK39" i="4"/>
  <c r="AW39" i="4" s="1"/>
  <c r="BL39" i="4"/>
  <c r="AX39" i="4" s="1"/>
  <c r="BK35" i="4"/>
  <c r="AW35" i="4" s="1"/>
  <c r="BE41" i="4"/>
  <c r="AQ41" i="4" s="1"/>
  <c r="BK36" i="4"/>
  <c r="AW36" i="4" s="1"/>
  <c r="BJ36" i="4"/>
  <c r="AV36" i="4" s="1"/>
  <c r="O36" i="4" s="1"/>
  <c r="BF36" i="4"/>
  <c r="AR36" i="4" s="1"/>
  <c r="BE36" i="4"/>
  <c r="AQ36" i="4" s="1"/>
  <c r="OG14" i="1"/>
  <c r="CA14" i="1"/>
  <c r="BX14" i="1"/>
  <c r="BX17" i="1" s="1"/>
  <c r="GZ81" i="1" l="1" a="1"/>
  <c r="GZ81" i="1" s="1"/>
  <c r="GZ84" i="1" a="1"/>
  <c r="GZ84" i="1" s="1"/>
  <c r="GZ83" i="1" a="1"/>
  <c r="GZ83" i="1" s="1"/>
  <c r="GZ82" i="1" a="1"/>
  <c r="GZ82" i="1" s="1"/>
  <c r="HH93" i="1" a="1"/>
  <c r="HH93" i="1" s="1"/>
  <c r="HH79" i="1" a="1"/>
  <c r="HH79" i="1" s="1"/>
  <c r="GZ45" i="1" a="1"/>
  <c r="GZ45" i="1" s="1"/>
  <c r="GZ46" i="1" s="1" a="1"/>
  <c r="GZ46" i="1" s="1"/>
  <c r="GZ49" i="1" a="1"/>
  <c r="GZ49" i="1" s="1"/>
  <c r="GZ50" i="1" s="1" a="1"/>
  <c r="GZ50" i="1" s="1"/>
  <c r="GZ47" i="1" a="1"/>
  <c r="GZ47" i="1" s="1"/>
  <c r="GZ48" i="1" s="1" a="1"/>
  <c r="GZ48" i="1" s="1"/>
  <c r="DJ47" i="1" a="1"/>
  <c r="DJ47" i="1" s="1"/>
  <c r="DJ48" i="1" s="1" a="1"/>
  <c r="DJ48" i="1" s="1"/>
  <c r="DJ49" i="1" a="1"/>
  <c r="DJ49" i="1" s="1"/>
  <c r="DJ50" i="1" s="1" a="1"/>
  <c r="DJ50" i="1" s="1"/>
  <c r="DJ45" i="1" a="1"/>
  <c r="DJ45" i="1" s="1"/>
  <c r="DJ46" i="1" s="1" a="1"/>
  <c r="DJ46" i="1" s="1"/>
  <c r="HH44" i="1" a="1"/>
  <c r="HH44" i="1" s="1"/>
  <c r="HK17" i="1"/>
  <c r="HK15" i="1" a="1"/>
  <c r="HK15" i="1" s="1"/>
  <c r="OG17" i="1"/>
  <c r="OG15" i="1" a="1"/>
  <c r="OG15" i="1" s="1"/>
  <c r="EM17" i="1"/>
  <c r="EM15" i="1" a="1"/>
  <c r="EM15" i="1" s="1"/>
  <c r="HL17" i="1"/>
  <c r="HL15" i="1" a="1"/>
  <c r="HL15" i="1" s="1"/>
  <c r="DI49" i="1" a="1"/>
  <c r="DI49" i="1" s="1"/>
  <c r="DI50" i="1" s="1" a="1"/>
  <c r="DI50" i="1" s="1"/>
  <c r="DI47" i="1" a="1"/>
  <c r="DI47" i="1" s="1"/>
  <c r="DI48" i="1" s="1" a="1"/>
  <c r="DI48" i="1" s="1"/>
  <c r="DI45" i="1" a="1"/>
  <c r="DI45" i="1" s="1"/>
  <c r="DI46" i="1" s="1" a="1"/>
  <c r="DI46" i="1" s="1"/>
  <c r="DH49" i="1" a="1"/>
  <c r="DH49" i="1" s="1"/>
  <c r="DH50" i="1" s="1" a="1"/>
  <c r="DH50" i="1" s="1"/>
  <c r="DH45" i="1" a="1"/>
  <c r="DH45" i="1" s="1"/>
  <c r="DH46" i="1" s="1" a="1"/>
  <c r="DH46" i="1" s="1"/>
  <c r="DH47" i="1" a="1"/>
  <c r="DH47" i="1" s="1"/>
  <c r="DH48" i="1" s="1" a="1"/>
  <c r="DH48" i="1" s="1"/>
  <c r="AH40" i="4"/>
  <c r="AF238" i="7"/>
  <c r="AG40" i="4"/>
  <c r="AF238" i="8"/>
  <c r="Q39" i="4"/>
  <c r="AU380" i="6" s="1"/>
  <c r="P39" i="4"/>
  <c r="AH39" i="4" s="1"/>
  <c r="NL17" i="1"/>
  <c r="NN17" i="1"/>
  <c r="P36" i="4"/>
  <c r="Q36" i="4"/>
  <c r="P37" i="4"/>
  <c r="AT380" i="7" s="1"/>
  <c r="P35" i="4"/>
  <c r="AH35" i="4" s="1"/>
  <c r="Q35" i="4"/>
  <c r="AR380" i="4" s="1"/>
  <c r="Q37" i="4"/>
  <c r="AI37" i="4" s="1"/>
  <c r="Q40" i="4"/>
  <c r="T41" i="4"/>
  <c r="Q41" i="4"/>
  <c r="E41" i="4"/>
  <c r="H41" i="4"/>
  <c r="K41" i="4"/>
  <c r="N41" i="4"/>
  <c r="AT380" i="8"/>
  <c r="AG37" i="4"/>
  <c r="AG36" i="4"/>
  <c r="AS380" i="8"/>
  <c r="AG35" i="4"/>
  <c r="AR380" i="8"/>
  <c r="R41" i="4"/>
  <c r="AL239" i="8" s="1"/>
  <c r="O41" i="4"/>
  <c r="C41" i="4"/>
  <c r="F41" i="4"/>
  <c r="I41" i="4"/>
  <c r="L41" i="4"/>
  <c r="H34" i="4"/>
  <c r="E34" i="4"/>
  <c r="Q34" i="4"/>
  <c r="AI34" i="4" s="1"/>
  <c r="T34" i="4"/>
  <c r="N34" i="4"/>
  <c r="K34" i="4"/>
  <c r="G34" i="4"/>
  <c r="D34" i="4"/>
  <c r="C238" i="7" s="1"/>
  <c r="P34" i="4"/>
  <c r="AH34" i="4" s="1"/>
  <c r="S34" i="4"/>
  <c r="M34" i="4"/>
  <c r="J34" i="4"/>
  <c r="F34" i="4"/>
  <c r="C34" i="4"/>
  <c r="C238" i="8" s="1"/>
  <c r="O34" i="4"/>
  <c r="AG34" i="4" s="1"/>
  <c r="R34" i="4"/>
  <c r="L34" i="4"/>
  <c r="I34" i="4"/>
  <c r="AU380" i="7"/>
  <c r="AU380" i="8"/>
  <c r="AG39" i="4"/>
  <c r="S41" i="4"/>
  <c r="AL239" i="7" s="1"/>
  <c r="P41" i="4"/>
  <c r="D41" i="4"/>
  <c r="G41" i="4"/>
  <c r="J41" i="4"/>
  <c r="M41" i="4"/>
  <c r="C752" i="4"/>
  <c r="V752" i="4"/>
  <c r="C748" i="4"/>
  <c r="V748" i="4"/>
  <c r="HH83" i="1" l="1" a="1"/>
  <c r="HH83" i="1" s="1"/>
  <c r="HH81" i="1" a="1"/>
  <c r="HH81" i="1" s="1"/>
  <c r="HH84" i="1" a="1"/>
  <c r="HH84" i="1" s="1"/>
  <c r="HH82" i="1" a="1"/>
  <c r="HH82" i="1" s="1"/>
  <c r="HL93" i="1" a="1"/>
  <c r="HL93" i="1" s="1"/>
  <c r="HL79" i="1" a="1"/>
  <c r="HL79" i="1" s="1"/>
  <c r="HK93" i="1" a="1"/>
  <c r="HK93" i="1" s="1"/>
  <c r="HK79" i="1" a="1"/>
  <c r="HK79" i="1" s="1"/>
  <c r="HL44" i="1" a="1"/>
  <c r="HL44" i="1" s="1"/>
  <c r="HH47" i="1" a="1"/>
  <c r="HH47" i="1" s="1"/>
  <c r="HH48" i="1" s="1" a="1"/>
  <c r="HH48" i="1" s="1"/>
  <c r="HH49" i="1" a="1"/>
  <c r="HH49" i="1" s="1"/>
  <c r="HH50" i="1" s="1" a="1"/>
  <c r="HH50" i="1" s="1"/>
  <c r="HH45" i="1" a="1"/>
  <c r="HH45" i="1" s="1"/>
  <c r="HH46" i="1" s="1" a="1"/>
  <c r="HH46" i="1" s="1"/>
  <c r="OG44" i="1" a="1"/>
  <c r="OG44" i="1" s="1"/>
  <c r="HK44" i="1" a="1"/>
  <c r="HK44" i="1" s="1"/>
  <c r="C238" i="4"/>
  <c r="C238" i="6"/>
  <c r="AL239" i="6"/>
  <c r="AL239" i="4"/>
  <c r="AM238" i="8"/>
  <c r="H239" i="8"/>
  <c r="H239" i="4"/>
  <c r="H239" i="6"/>
  <c r="AM238" i="6"/>
  <c r="AM238" i="4"/>
  <c r="H239" i="7"/>
  <c r="AM238" i="7"/>
  <c r="AU380" i="4"/>
  <c r="AI39" i="4"/>
  <c r="AA41" i="4"/>
  <c r="T239" i="8"/>
  <c r="AB41" i="4"/>
  <c r="T239" i="7"/>
  <c r="Y41" i="4"/>
  <c r="N239" i="7"/>
  <c r="AE41" i="4"/>
  <c r="Z239" i="7"/>
  <c r="AF41" i="4"/>
  <c r="Z239" i="6"/>
  <c r="Z239" i="4"/>
  <c r="AC41" i="4"/>
  <c r="T239" i="6"/>
  <c r="T239" i="4"/>
  <c r="Z41" i="4"/>
  <c r="N239" i="4"/>
  <c r="N239" i="6"/>
  <c r="AJ41" i="4"/>
  <c r="AH41" i="4"/>
  <c r="AF239" i="7"/>
  <c r="AI41" i="4"/>
  <c r="AF239" i="6"/>
  <c r="AF239" i="4"/>
  <c r="X41" i="4"/>
  <c r="N239" i="8"/>
  <c r="AL41" i="4"/>
  <c r="AI40" i="4"/>
  <c r="AF238" i="4"/>
  <c r="AF238" i="6"/>
  <c r="AD41" i="4"/>
  <c r="Z239" i="8"/>
  <c r="AK41" i="4"/>
  <c r="AG41" i="4"/>
  <c r="AF239" i="8"/>
  <c r="AF249" i="8" s="1"/>
  <c r="AS380" i="6"/>
  <c r="AS380" i="7"/>
  <c r="AR381" i="7" s="1"/>
  <c r="AH36" i="4"/>
  <c r="AR380" i="6"/>
  <c r="AI36" i="4"/>
  <c r="W41" i="4"/>
  <c r="BK239" i="4"/>
  <c r="V41" i="4"/>
  <c r="U41" i="4"/>
  <c r="AT380" i="6"/>
  <c r="AS381" i="6" s="1"/>
  <c r="AT381" i="6" s="1"/>
  <c r="AU381" i="6" s="1"/>
  <c r="AV381" i="6" s="1"/>
  <c r="AW381" i="6" s="1"/>
  <c r="AX381" i="6" s="1"/>
  <c r="AS380" i="4"/>
  <c r="AI35" i="4"/>
  <c r="AH37" i="4"/>
  <c r="AT380" i="4"/>
  <c r="AR380" i="7"/>
  <c r="AS381" i="8"/>
  <c r="AT381" i="8" s="1"/>
  <c r="AU381" i="8" s="1"/>
  <c r="AV381" i="8" s="1"/>
  <c r="AW381" i="8" s="1"/>
  <c r="AX381" i="8" s="1"/>
  <c r="AS381" i="7"/>
  <c r="AT381" i="7" s="1"/>
  <c r="AU381" i="7" s="1"/>
  <c r="AV381" i="7" s="1"/>
  <c r="AW381" i="7" s="1"/>
  <c r="AX381" i="7" s="1"/>
  <c r="AR381" i="8"/>
  <c r="BI110" i="1"/>
  <c r="HL82" i="1" l="1" a="1"/>
  <c r="HL82" i="1" s="1"/>
  <c r="HL83" i="1" a="1"/>
  <c r="HL83" i="1" s="1"/>
  <c r="HL81" i="1" a="1"/>
  <c r="HL81" i="1" s="1"/>
  <c r="HL84" i="1" a="1"/>
  <c r="HL84" i="1" s="1"/>
  <c r="HK83" i="1" a="1"/>
  <c r="HK83" i="1" s="1"/>
  <c r="HK84" i="1" a="1"/>
  <c r="HK84" i="1" s="1"/>
  <c r="HK82" i="1" a="1"/>
  <c r="HK82" i="1" s="1"/>
  <c r="HK81" i="1" a="1"/>
  <c r="HK81" i="1" s="1"/>
  <c r="AF248" i="8"/>
  <c r="AF247" i="8"/>
  <c r="AF246" i="8"/>
  <c r="AF245" i="8"/>
  <c r="AF244" i="8"/>
  <c r="AF243" i="8"/>
  <c r="AF242" i="8"/>
  <c r="HL49" i="1" a="1"/>
  <c r="HL49" i="1" s="1"/>
  <c r="HL50" i="1" s="1" a="1"/>
  <c r="HL50" i="1" s="1"/>
  <c r="HL45" i="1" a="1"/>
  <c r="HL45" i="1" s="1"/>
  <c r="HL46" i="1" s="1" a="1"/>
  <c r="HL46" i="1" s="1"/>
  <c r="HL47" i="1" a="1"/>
  <c r="HL47" i="1" s="1"/>
  <c r="HL48" i="1" s="1" a="1"/>
  <c r="HL48" i="1" s="1"/>
  <c r="HK47" i="1" a="1"/>
  <c r="HK47" i="1" s="1"/>
  <c r="HK48" i="1" s="1" a="1"/>
  <c r="HK48" i="1" s="1"/>
  <c r="HK49" i="1" a="1"/>
  <c r="HK49" i="1" s="1"/>
  <c r="HK50" i="1" s="1" a="1"/>
  <c r="HK50" i="1" s="1"/>
  <c r="HK45" i="1" a="1"/>
  <c r="HK45" i="1" s="1"/>
  <c r="HK46" i="1" s="1" a="1"/>
  <c r="HK46" i="1" s="1"/>
  <c r="OG49" i="1" a="1"/>
  <c r="OG49" i="1" s="1"/>
  <c r="OG50" i="1" s="1" a="1"/>
  <c r="OG50" i="1" s="1"/>
  <c r="OG45" i="1" a="1"/>
  <c r="OG45" i="1" s="1"/>
  <c r="OG46" i="1" s="1" a="1"/>
  <c r="OG46" i="1" s="1"/>
  <c r="OG47" i="1" a="1"/>
  <c r="OG47" i="1" s="1"/>
  <c r="OG48" i="1" s="1" a="1"/>
  <c r="OG48" i="1" s="1"/>
  <c r="AS381" i="4"/>
  <c r="AT381" i="4" s="1"/>
  <c r="AU381" i="4" s="1"/>
  <c r="AV381" i="4" s="1"/>
  <c r="AW381" i="4" s="1"/>
  <c r="AX381" i="4" s="1"/>
  <c r="AF241" i="8"/>
  <c r="AR381" i="6"/>
  <c r="AR381" i="4"/>
  <c r="BI14" i="1"/>
  <c r="BI15" i="1" s="1" a="1"/>
  <c r="BI15" i="1" s="1"/>
  <c r="BI93" i="1" l="1" a="1"/>
  <c r="BI93" i="1" s="1"/>
  <c r="B284" i="4"/>
  <c r="B283" i="4"/>
  <c r="B282" i="4"/>
  <c r="B276" i="4"/>
  <c r="B275" i="4"/>
  <c r="B274" i="4"/>
  <c r="B268" i="4"/>
  <c r="B267" i="4"/>
  <c r="B266" i="4"/>
  <c r="B337" i="7"/>
  <c r="B319" i="7"/>
  <c r="B337" i="6"/>
  <c r="B319" i="6"/>
  <c r="B337" i="4"/>
  <c r="B319" i="4"/>
  <c r="B337" i="8"/>
  <c r="B319" i="8"/>
  <c r="C387" i="4"/>
  <c r="P387" i="4" s="1"/>
  <c r="F467" i="4"/>
  <c r="S467" i="4" s="1"/>
  <c r="E467" i="4"/>
  <c r="R467" i="4" s="1"/>
  <c r="D467" i="4"/>
  <c r="Q467" i="4" s="1"/>
  <c r="I403" i="4"/>
  <c r="V403" i="4" s="1"/>
  <c r="H403" i="4"/>
  <c r="U403" i="4" s="1"/>
  <c r="G403" i="4"/>
  <c r="T403" i="4" s="1"/>
  <c r="D403" i="4"/>
  <c r="I387" i="4"/>
  <c r="V387" i="4" s="1"/>
  <c r="H387" i="4"/>
  <c r="U387" i="4" s="1"/>
  <c r="G387" i="4"/>
  <c r="T387" i="4" s="1"/>
  <c r="F387" i="4"/>
  <c r="S387" i="4" s="1"/>
  <c r="E387" i="4"/>
  <c r="R387" i="4" s="1"/>
  <c r="Q387" i="4"/>
  <c r="H380" i="4"/>
  <c r="G380" i="4"/>
  <c r="H379" i="4"/>
  <c r="G379" i="4"/>
  <c r="H378" i="4"/>
  <c r="G378" i="4"/>
  <c r="H377" i="4"/>
  <c r="G377" i="4"/>
  <c r="E325" i="8"/>
  <c r="V382" i="6"/>
  <c r="U382" i="6"/>
  <c r="AB382" i="6" s="1"/>
  <c r="AI382" i="6" s="1"/>
  <c r="T382" i="6"/>
  <c r="AA382" i="6" s="1"/>
  <c r="AH382" i="6" s="1"/>
  <c r="AV382" i="6" s="1"/>
  <c r="AV383" i="6" s="1"/>
  <c r="S382" i="6"/>
  <c r="Z382" i="6" s="1"/>
  <c r="AG382" i="6" s="1"/>
  <c r="AU382" i="6" s="1"/>
  <c r="AU383" i="6" s="1"/>
  <c r="R382" i="6"/>
  <c r="Y382" i="6" s="1"/>
  <c r="AF382" i="6" s="1"/>
  <c r="P382" i="6"/>
  <c r="W382" i="6" s="1"/>
  <c r="AD382" i="6" s="1"/>
  <c r="AR382" i="6" s="1"/>
  <c r="AR383" i="6" s="1"/>
  <c r="D382" i="6"/>
  <c r="Q382" i="6" s="1"/>
  <c r="AY377" i="6"/>
  <c r="AK377" i="6"/>
  <c r="AD377" i="6"/>
  <c r="W377" i="6"/>
  <c r="P377" i="6"/>
  <c r="V382" i="7"/>
  <c r="AC382" i="7" s="1"/>
  <c r="AJ382" i="7" s="1"/>
  <c r="AX382" i="7" s="1"/>
  <c r="AX383" i="7" s="1"/>
  <c r="U382" i="7"/>
  <c r="AB382" i="7" s="1"/>
  <c r="AI382" i="7" s="1"/>
  <c r="AW382" i="7" s="1"/>
  <c r="AW383" i="7" s="1"/>
  <c r="T382" i="7"/>
  <c r="AA382" i="7" s="1"/>
  <c r="AH382" i="7" s="1"/>
  <c r="AV382" i="7" s="1"/>
  <c r="AV383" i="7" s="1"/>
  <c r="S382" i="7"/>
  <c r="Z382" i="7" s="1"/>
  <c r="AG382" i="7" s="1"/>
  <c r="AU382" i="7" s="1"/>
  <c r="AU383" i="7" s="1"/>
  <c r="R382" i="7"/>
  <c r="Y382" i="7" s="1"/>
  <c r="AF382" i="7" s="1"/>
  <c r="AT382" i="7" s="1"/>
  <c r="AT383" i="7" s="1"/>
  <c r="P382" i="7"/>
  <c r="P384" i="7" s="1"/>
  <c r="W384" i="7" s="1"/>
  <c r="D382" i="7"/>
  <c r="Q382" i="7" s="1"/>
  <c r="AY377" i="7"/>
  <c r="AK377" i="7"/>
  <c r="AD377" i="7"/>
  <c r="W377" i="7"/>
  <c r="P377" i="7"/>
  <c r="V382" i="8"/>
  <c r="U382" i="8"/>
  <c r="T382" i="8"/>
  <c r="S382" i="8"/>
  <c r="R382" i="8"/>
  <c r="P382" i="8"/>
  <c r="P384" i="8" s="1"/>
  <c r="D382" i="8"/>
  <c r="Q382" i="8" s="1"/>
  <c r="AY377" i="8"/>
  <c r="AK377" i="8"/>
  <c r="AD377" i="8"/>
  <c r="W377" i="8"/>
  <c r="P377" i="8"/>
  <c r="G68" i="7"/>
  <c r="F68" i="7"/>
  <c r="G68" i="6"/>
  <c r="F68" i="6"/>
  <c r="G68" i="8"/>
  <c r="F68" i="8"/>
  <c r="V382" i="4"/>
  <c r="AC382" i="4" s="1"/>
  <c r="AJ382" i="4" s="1"/>
  <c r="U382" i="4"/>
  <c r="AB382" i="4" s="1"/>
  <c r="AI382" i="4" s="1"/>
  <c r="T382" i="4"/>
  <c r="AA382" i="4" s="1"/>
  <c r="AH382" i="4" s="1"/>
  <c r="S382" i="4"/>
  <c r="Z382" i="4" s="1"/>
  <c r="AG382" i="4" s="1"/>
  <c r="R382" i="4"/>
  <c r="Y382" i="4" s="1"/>
  <c r="AF382" i="4" s="1"/>
  <c r="P382" i="4"/>
  <c r="W382" i="4" s="1"/>
  <c r="AD382" i="4" s="1"/>
  <c r="D126" i="4"/>
  <c r="IY110" i="1"/>
  <c r="AY377" i="4"/>
  <c r="AK377" i="4"/>
  <c r="AD377" i="4"/>
  <c r="W377" i="4"/>
  <c r="P377" i="4"/>
  <c r="B355" i="4"/>
  <c r="B355" i="7"/>
  <c r="B355" i="6"/>
  <c r="B355" i="8"/>
  <c r="Q372" i="4"/>
  <c r="P372" i="4"/>
  <c r="O372" i="4"/>
  <c r="N372" i="4"/>
  <c r="M372" i="4"/>
  <c r="L372" i="4"/>
  <c r="K372" i="4"/>
  <c r="J372" i="4"/>
  <c r="I372" i="4"/>
  <c r="H372" i="4"/>
  <c r="G372" i="4"/>
  <c r="E372" i="4"/>
  <c r="D372" i="4"/>
  <c r="C372" i="4"/>
  <c r="Q371" i="4"/>
  <c r="P371" i="4"/>
  <c r="O371" i="4"/>
  <c r="N371" i="4"/>
  <c r="M371" i="4"/>
  <c r="L371" i="4"/>
  <c r="K371" i="4"/>
  <c r="J371" i="4"/>
  <c r="I371" i="4"/>
  <c r="H371" i="4"/>
  <c r="G371" i="4"/>
  <c r="E371" i="4"/>
  <c r="D371" i="4"/>
  <c r="C371" i="4"/>
  <c r="Q370" i="4"/>
  <c r="P370" i="4"/>
  <c r="O370" i="4"/>
  <c r="N370" i="4"/>
  <c r="M370" i="4"/>
  <c r="L370" i="4"/>
  <c r="K370" i="4"/>
  <c r="J370" i="4"/>
  <c r="I370" i="4"/>
  <c r="H370" i="4"/>
  <c r="G370" i="4"/>
  <c r="E370" i="4"/>
  <c r="D370" i="4"/>
  <c r="C370" i="4"/>
  <c r="B370" i="4"/>
  <c r="Q366" i="4"/>
  <c r="P366" i="4"/>
  <c r="O366" i="4"/>
  <c r="N366" i="4"/>
  <c r="M366" i="4"/>
  <c r="L366" i="4"/>
  <c r="K366" i="4"/>
  <c r="J366" i="4"/>
  <c r="I366" i="4"/>
  <c r="H366" i="4"/>
  <c r="G366" i="4"/>
  <c r="E366" i="4"/>
  <c r="D366" i="4"/>
  <c r="C366" i="4"/>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B364" i="4"/>
  <c r="Q363" i="4"/>
  <c r="P363" i="4"/>
  <c r="O363" i="4"/>
  <c r="N363" i="4"/>
  <c r="M363" i="4"/>
  <c r="L363" i="4"/>
  <c r="K363" i="4"/>
  <c r="J363" i="4"/>
  <c r="I363" i="4"/>
  <c r="H363" i="4"/>
  <c r="G363" i="4"/>
  <c r="E363" i="4"/>
  <c r="D363" i="4"/>
  <c r="C363"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B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BN372" i="4"/>
  <c r="BB372" i="4"/>
  <c r="AX372" i="4"/>
  <c r="AL372" i="4"/>
  <c r="AH372" i="4"/>
  <c r="V372" i="4"/>
  <c r="Q357" i="4"/>
  <c r="P357" i="4"/>
  <c r="O357" i="4"/>
  <c r="N357" i="4"/>
  <c r="M357" i="4"/>
  <c r="L357" i="4"/>
  <c r="K357" i="4"/>
  <c r="J357" i="4"/>
  <c r="I357" i="4"/>
  <c r="H357" i="4"/>
  <c r="G357" i="4"/>
  <c r="E357" i="4"/>
  <c r="D357" i="4"/>
  <c r="C357" i="4"/>
  <c r="BN371" i="4"/>
  <c r="BB371" i="4"/>
  <c r="AX371" i="4"/>
  <c r="AL371" i="4"/>
  <c r="AH371" i="4"/>
  <c r="V371" i="4"/>
  <c r="Q356" i="4"/>
  <c r="P356" i="4"/>
  <c r="O356" i="4"/>
  <c r="N356" i="4"/>
  <c r="M356" i="4"/>
  <c r="L356" i="4"/>
  <c r="K356" i="4"/>
  <c r="J356" i="4"/>
  <c r="I356" i="4"/>
  <c r="H356" i="4"/>
  <c r="G356" i="4"/>
  <c r="E356" i="4"/>
  <c r="D356" i="4"/>
  <c r="C356" i="4"/>
  <c r="BN370" i="4"/>
  <c r="BB370" i="4"/>
  <c r="AX370" i="4"/>
  <c r="AL370" i="4"/>
  <c r="AH370" i="4"/>
  <c r="V370"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B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54" i="4"/>
  <c r="BB354" i="4"/>
  <c r="AX354" i="4"/>
  <c r="AL354" i="4"/>
  <c r="AH354" i="4"/>
  <c r="V354" i="4"/>
  <c r="Q339" i="4"/>
  <c r="P339" i="4"/>
  <c r="O339" i="4"/>
  <c r="N339" i="4"/>
  <c r="M339" i="4"/>
  <c r="L339" i="4"/>
  <c r="K339" i="4"/>
  <c r="J339" i="4"/>
  <c r="I339" i="4"/>
  <c r="H339" i="4"/>
  <c r="G339" i="4"/>
  <c r="E339" i="4"/>
  <c r="D339" i="4"/>
  <c r="C339" i="4"/>
  <c r="BN353" i="4"/>
  <c r="BB353" i="4"/>
  <c r="AL353" i="4"/>
  <c r="AH353" i="4"/>
  <c r="V353" i="4"/>
  <c r="Q338" i="4"/>
  <c r="P338" i="4"/>
  <c r="O338" i="4"/>
  <c r="N338" i="4"/>
  <c r="M338" i="4"/>
  <c r="L338" i="4"/>
  <c r="K338" i="4"/>
  <c r="J338" i="4"/>
  <c r="I338" i="4"/>
  <c r="H338" i="4"/>
  <c r="G338" i="4"/>
  <c r="E338" i="4"/>
  <c r="D338" i="4"/>
  <c r="C338" i="4"/>
  <c r="BN352" i="4"/>
  <c r="BB352" i="4"/>
  <c r="AX352" i="4"/>
  <c r="AL352" i="4"/>
  <c r="AH352" i="4"/>
  <c r="V352" i="4"/>
  <c r="Q337" i="4"/>
  <c r="P337" i="4"/>
  <c r="O337" i="4"/>
  <c r="N337" i="4"/>
  <c r="M337" i="4"/>
  <c r="L337" i="4"/>
  <c r="K337" i="4"/>
  <c r="J337" i="4"/>
  <c r="I337" i="4"/>
  <c r="H337" i="4"/>
  <c r="G337" i="4"/>
  <c r="E337" i="4"/>
  <c r="D337" i="4"/>
  <c r="C337" i="4"/>
  <c r="R372" i="7"/>
  <c r="F372" i="7"/>
  <c r="Q372" i="7"/>
  <c r="P372" i="7"/>
  <c r="O372" i="7"/>
  <c r="N372" i="7"/>
  <c r="M372" i="7"/>
  <c r="L372" i="7"/>
  <c r="K372" i="7"/>
  <c r="J372" i="7"/>
  <c r="I372" i="7"/>
  <c r="H372" i="7"/>
  <c r="G372" i="7"/>
  <c r="E372" i="7"/>
  <c r="D372" i="7"/>
  <c r="C372" i="7"/>
  <c r="F371" i="7"/>
  <c r="R371" i="7"/>
  <c r="Q371" i="7"/>
  <c r="P371" i="7"/>
  <c r="O371" i="7"/>
  <c r="N371" i="7"/>
  <c r="M371" i="7"/>
  <c r="L371" i="7"/>
  <c r="K371" i="7"/>
  <c r="J371" i="7"/>
  <c r="I371" i="7"/>
  <c r="H371" i="7"/>
  <c r="G371" i="7"/>
  <c r="E371" i="7"/>
  <c r="D371" i="7"/>
  <c r="C371" i="7"/>
  <c r="F370" i="7"/>
  <c r="R370" i="7"/>
  <c r="Q370" i="7"/>
  <c r="P370" i="7"/>
  <c r="O370" i="7"/>
  <c r="N370" i="7"/>
  <c r="M370" i="7"/>
  <c r="L370" i="7"/>
  <c r="K370" i="7"/>
  <c r="J370" i="7"/>
  <c r="I370" i="7"/>
  <c r="H370" i="7"/>
  <c r="G370" i="7"/>
  <c r="E370" i="7"/>
  <c r="D370" i="7"/>
  <c r="C370" i="7"/>
  <c r="B370" i="7"/>
  <c r="R366" i="7"/>
  <c r="F366" i="7"/>
  <c r="Q366" i="7"/>
  <c r="P366" i="7"/>
  <c r="O366" i="7"/>
  <c r="N366" i="7"/>
  <c r="M366" i="7"/>
  <c r="L366" i="7"/>
  <c r="K366" i="7"/>
  <c r="J366" i="7"/>
  <c r="I366" i="7"/>
  <c r="H366" i="7"/>
  <c r="G366" i="7"/>
  <c r="E366" i="7"/>
  <c r="D366" i="7"/>
  <c r="C366" i="7"/>
  <c r="F365" i="7"/>
  <c r="R365" i="7"/>
  <c r="Q365" i="7"/>
  <c r="P365" i="7"/>
  <c r="O365" i="7"/>
  <c r="N365" i="7"/>
  <c r="M365" i="7"/>
  <c r="L365" i="7"/>
  <c r="K365" i="7"/>
  <c r="J365" i="7"/>
  <c r="I365" i="7"/>
  <c r="H365" i="7"/>
  <c r="G365" i="7"/>
  <c r="E365" i="7"/>
  <c r="D365" i="7"/>
  <c r="C365" i="7"/>
  <c r="R364" i="7"/>
  <c r="F364" i="7"/>
  <c r="Q364" i="7"/>
  <c r="P364" i="7"/>
  <c r="O364" i="7"/>
  <c r="N364" i="7"/>
  <c r="M364" i="7"/>
  <c r="L364" i="7"/>
  <c r="K364" i="7"/>
  <c r="J364" i="7"/>
  <c r="I364" i="7"/>
  <c r="H364" i="7"/>
  <c r="G364" i="7"/>
  <c r="E364" i="7"/>
  <c r="D364" i="7"/>
  <c r="C364" i="7"/>
  <c r="B364" i="7"/>
  <c r="R363" i="7"/>
  <c r="F363" i="7"/>
  <c r="Q363" i="7"/>
  <c r="P363" i="7"/>
  <c r="O363" i="7"/>
  <c r="N363" i="7"/>
  <c r="M363" i="7"/>
  <c r="L363" i="7"/>
  <c r="K363" i="7"/>
  <c r="J363" i="7"/>
  <c r="I363" i="7"/>
  <c r="H363" i="7"/>
  <c r="G363" i="7"/>
  <c r="E363" i="7"/>
  <c r="D363" i="7"/>
  <c r="C363" i="7"/>
  <c r="F362" i="7"/>
  <c r="R362" i="7"/>
  <c r="Q362" i="7"/>
  <c r="P362" i="7"/>
  <c r="O362" i="7"/>
  <c r="N362" i="7"/>
  <c r="M362" i="7"/>
  <c r="L362" i="7"/>
  <c r="K362" i="7"/>
  <c r="J362" i="7"/>
  <c r="I362" i="7"/>
  <c r="H362" i="7"/>
  <c r="G362" i="7"/>
  <c r="E362" i="7"/>
  <c r="D362" i="7"/>
  <c r="C362" i="7"/>
  <c r="R361" i="7"/>
  <c r="F361" i="7"/>
  <c r="Q361" i="7"/>
  <c r="P361" i="7"/>
  <c r="O361" i="7"/>
  <c r="N361" i="7"/>
  <c r="M361" i="7"/>
  <c r="L361" i="7"/>
  <c r="K361" i="7"/>
  <c r="J361" i="7"/>
  <c r="I361" i="7"/>
  <c r="H361" i="7"/>
  <c r="G361" i="7"/>
  <c r="E361" i="7"/>
  <c r="D361" i="7"/>
  <c r="C361" i="7"/>
  <c r="B361" i="7"/>
  <c r="R360" i="7"/>
  <c r="F360" i="7"/>
  <c r="Q360" i="7"/>
  <c r="P360" i="7"/>
  <c r="O360" i="7"/>
  <c r="N360" i="7"/>
  <c r="M360" i="7"/>
  <c r="L360" i="7"/>
  <c r="K360" i="7"/>
  <c r="J360" i="7"/>
  <c r="I360" i="7"/>
  <c r="H360" i="7"/>
  <c r="G360" i="7"/>
  <c r="E360" i="7"/>
  <c r="D360" i="7"/>
  <c r="C360" i="7"/>
  <c r="R359" i="7"/>
  <c r="F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F357" i="7"/>
  <c r="R357" i="7"/>
  <c r="Q357" i="7"/>
  <c r="P357" i="7"/>
  <c r="O357" i="7"/>
  <c r="N357" i="7"/>
  <c r="M357" i="7"/>
  <c r="L357" i="7"/>
  <c r="K357" i="7"/>
  <c r="J357" i="7"/>
  <c r="I357" i="7"/>
  <c r="H357" i="7"/>
  <c r="G357" i="7"/>
  <c r="E357" i="7"/>
  <c r="D357" i="7"/>
  <c r="C357" i="7"/>
  <c r="R356" i="7"/>
  <c r="F356" i="7"/>
  <c r="Q356" i="7"/>
  <c r="P356" i="7"/>
  <c r="O356" i="7"/>
  <c r="N356" i="7"/>
  <c r="M356" i="7"/>
  <c r="L356" i="7"/>
  <c r="K356" i="7"/>
  <c r="J356" i="7"/>
  <c r="I356" i="7"/>
  <c r="H356" i="7"/>
  <c r="G356" i="7"/>
  <c r="E356" i="7"/>
  <c r="D356" i="7"/>
  <c r="C356" i="7"/>
  <c r="F355" i="7"/>
  <c r="R355" i="7"/>
  <c r="Q355" i="7"/>
  <c r="P355" i="7"/>
  <c r="O355" i="7"/>
  <c r="N355" i="7"/>
  <c r="M355" i="7"/>
  <c r="L355" i="7"/>
  <c r="K355" i="7"/>
  <c r="J355" i="7"/>
  <c r="I355" i="7"/>
  <c r="H355" i="7"/>
  <c r="G355" i="7"/>
  <c r="E355" i="7"/>
  <c r="D355" i="7"/>
  <c r="C355" i="7"/>
  <c r="F354" i="7"/>
  <c r="R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48" i="7"/>
  <c r="F348" i="7"/>
  <c r="Q348" i="7"/>
  <c r="P348" i="7"/>
  <c r="O348" i="7"/>
  <c r="N348" i="7"/>
  <c r="M348" i="7"/>
  <c r="L348" i="7"/>
  <c r="K348" i="7"/>
  <c r="J348" i="7"/>
  <c r="I348" i="7"/>
  <c r="H348" i="7"/>
  <c r="G348" i="7"/>
  <c r="E348" i="7"/>
  <c r="D348" i="7"/>
  <c r="C348" i="7"/>
  <c r="F347" i="7"/>
  <c r="R347" i="7"/>
  <c r="Q347" i="7"/>
  <c r="P347" i="7"/>
  <c r="O347" i="7"/>
  <c r="N347" i="7"/>
  <c r="M347" i="7"/>
  <c r="L347" i="7"/>
  <c r="K347" i="7"/>
  <c r="J347" i="7"/>
  <c r="I347" i="7"/>
  <c r="H347" i="7"/>
  <c r="G347" i="7"/>
  <c r="E347" i="7"/>
  <c r="D347" i="7"/>
  <c r="C347" i="7"/>
  <c r="R346" i="7"/>
  <c r="F346" i="7"/>
  <c r="Q346" i="7"/>
  <c r="P346" i="7"/>
  <c r="O346" i="7"/>
  <c r="N346" i="7"/>
  <c r="M346" i="7"/>
  <c r="L346" i="7"/>
  <c r="K346" i="7"/>
  <c r="J346" i="7"/>
  <c r="I346" i="7"/>
  <c r="H346" i="7"/>
  <c r="G346" i="7"/>
  <c r="E346" i="7"/>
  <c r="D346" i="7"/>
  <c r="C346" i="7"/>
  <c r="B346" i="7"/>
  <c r="R345" i="7"/>
  <c r="F345" i="7"/>
  <c r="Q345" i="7"/>
  <c r="P345" i="7"/>
  <c r="O345" i="7"/>
  <c r="N345" i="7"/>
  <c r="M345" i="7"/>
  <c r="L345" i="7"/>
  <c r="K345" i="7"/>
  <c r="J345" i="7"/>
  <c r="I345" i="7"/>
  <c r="H345" i="7"/>
  <c r="G345" i="7"/>
  <c r="E345" i="7"/>
  <c r="D345" i="7"/>
  <c r="C345" i="7"/>
  <c r="F344" i="7"/>
  <c r="R344" i="7"/>
  <c r="Q344" i="7"/>
  <c r="P344" i="7"/>
  <c r="O344" i="7"/>
  <c r="N344" i="7"/>
  <c r="M344" i="7"/>
  <c r="L344" i="7"/>
  <c r="K344" i="7"/>
  <c r="J344" i="7"/>
  <c r="I344" i="7"/>
  <c r="H344" i="7"/>
  <c r="G344" i="7"/>
  <c r="E344" i="7"/>
  <c r="D344" i="7"/>
  <c r="C344" i="7"/>
  <c r="R343" i="7"/>
  <c r="F343" i="7"/>
  <c r="Q343" i="7"/>
  <c r="P343" i="7"/>
  <c r="O343" i="7"/>
  <c r="N343" i="7"/>
  <c r="M343" i="7"/>
  <c r="L343" i="7"/>
  <c r="K343" i="7"/>
  <c r="J343" i="7"/>
  <c r="I343" i="7"/>
  <c r="H343" i="7"/>
  <c r="G343" i="7"/>
  <c r="E343" i="7"/>
  <c r="D343" i="7"/>
  <c r="C343" i="7"/>
  <c r="B343" i="7"/>
  <c r="R342" i="7"/>
  <c r="F342" i="7"/>
  <c r="Q342" i="7"/>
  <c r="P342" i="7"/>
  <c r="O342" i="7"/>
  <c r="N342" i="7"/>
  <c r="M342" i="7"/>
  <c r="L342" i="7"/>
  <c r="K342" i="7"/>
  <c r="J342" i="7"/>
  <c r="I342" i="7"/>
  <c r="H342" i="7"/>
  <c r="G342" i="7"/>
  <c r="E342" i="7"/>
  <c r="D342" i="7"/>
  <c r="C342" i="7"/>
  <c r="R341" i="7"/>
  <c r="F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9" i="7"/>
  <c r="F339" i="7"/>
  <c r="Q339" i="7"/>
  <c r="P339" i="7"/>
  <c r="O339" i="7"/>
  <c r="N339" i="7"/>
  <c r="M339" i="7"/>
  <c r="L339" i="7"/>
  <c r="K339" i="7"/>
  <c r="J339" i="7"/>
  <c r="I339" i="7"/>
  <c r="H339" i="7"/>
  <c r="G339" i="7"/>
  <c r="E339" i="7"/>
  <c r="D339" i="7"/>
  <c r="C339" i="7"/>
  <c r="R338" i="7"/>
  <c r="F338" i="7"/>
  <c r="Q338" i="7"/>
  <c r="P338" i="7"/>
  <c r="O338" i="7"/>
  <c r="N338" i="7"/>
  <c r="M338" i="7"/>
  <c r="L338" i="7"/>
  <c r="K338" i="7"/>
  <c r="J338" i="7"/>
  <c r="I338" i="7"/>
  <c r="H338" i="7"/>
  <c r="G338" i="7"/>
  <c r="E338" i="7"/>
  <c r="D338" i="7"/>
  <c r="C338" i="7"/>
  <c r="F337" i="7"/>
  <c r="R337" i="7"/>
  <c r="Q337" i="7"/>
  <c r="P337" i="7"/>
  <c r="O337" i="7"/>
  <c r="N337" i="7"/>
  <c r="M337" i="7"/>
  <c r="L337" i="7"/>
  <c r="K337" i="7"/>
  <c r="J337" i="7"/>
  <c r="I337" i="7"/>
  <c r="H337" i="7"/>
  <c r="G337" i="7"/>
  <c r="E337" i="7"/>
  <c r="D337" i="7"/>
  <c r="C337" i="7"/>
  <c r="R372" i="6"/>
  <c r="F372" i="6"/>
  <c r="Q372" i="6"/>
  <c r="P372" i="6"/>
  <c r="O372" i="6"/>
  <c r="N372" i="6"/>
  <c r="M372" i="6"/>
  <c r="L372" i="6"/>
  <c r="K372" i="6"/>
  <c r="J372" i="6"/>
  <c r="I372" i="6"/>
  <c r="H372" i="6"/>
  <c r="G372" i="6"/>
  <c r="E372" i="6"/>
  <c r="D372" i="6"/>
  <c r="C372" i="6"/>
  <c r="R371" i="6"/>
  <c r="F371" i="6"/>
  <c r="Q371" i="6"/>
  <c r="P371" i="6"/>
  <c r="O371" i="6"/>
  <c r="N371" i="6"/>
  <c r="M371" i="6"/>
  <c r="L371" i="6"/>
  <c r="K371" i="6"/>
  <c r="J371" i="6"/>
  <c r="I371" i="6"/>
  <c r="H371" i="6"/>
  <c r="G371" i="6"/>
  <c r="E371" i="6"/>
  <c r="D371" i="6"/>
  <c r="C371" i="6"/>
  <c r="R370" i="6"/>
  <c r="F370" i="6"/>
  <c r="Q370" i="6"/>
  <c r="P370" i="6"/>
  <c r="O370" i="6"/>
  <c r="N370" i="6"/>
  <c r="M370" i="6"/>
  <c r="L370" i="6"/>
  <c r="K370" i="6"/>
  <c r="J370" i="6"/>
  <c r="I370" i="6"/>
  <c r="H370" i="6"/>
  <c r="G370" i="6"/>
  <c r="E370" i="6"/>
  <c r="D370" i="6"/>
  <c r="C370" i="6"/>
  <c r="B370" i="6"/>
  <c r="R366" i="6"/>
  <c r="F366" i="6"/>
  <c r="Q366" i="6"/>
  <c r="P366" i="6"/>
  <c r="O366" i="6"/>
  <c r="N366" i="6"/>
  <c r="M366" i="6"/>
  <c r="L366" i="6"/>
  <c r="K366" i="6"/>
  <c r="J366" i="6"/>
  <c r="I366" i="6"/>
  <c r="H366" i="6"/>
  <c r="G366" i="6"/>
  <c r="E366" i="6"/>
  <c r="D366" i="6"/>
  <c r="C366" i="6"/>
  <c r="R365" i="6"/>
  <c r="F365" i="6"/>
  <c r="Q365" i="6"/>
  <c r="P365" i="6"/>
  <c r="O365" i="6"/>
  <c r="N365" i="6"/>
  <c r="M365" i="6"/>
  <c r="L365" i="6"/>
  <c r="K365" i="6"/>
  <c r="J365" i="6"/>
  <c r="I365" i="6"/>
  <c r="H365" i="6"/>
  <c r="G365" i="6"/>
  <c r="E365" i="6"/>
  <c r="D365" i="6"/>
  <c r="C365" i="6"/>
  <c r="R364" i="6"/>
  <c r="F364" i="6"/>
  <c r="Q364" i="6"/>
  <c r="P364" i="6"/>
  <c r="O364" i="6"/>
  <c r="N364" i="6"/>
  <c r="M364" i="6"/>
  <c r="L364" i="6"/>
  <c r="K364" i="6"/>
  <c r="J364" i="6"/>
  <c r="I364" i="6"/>
  <c r="H364" i="6"/>
  <c r="G364" i="6"/>
  <c r="E364" i="6"/>
  <c r="D364" i="6"/>
  <c r="C364" i="6"/>
  <c r="B364" i="6"/>
  <c r="R363" i="6"/>
  <c r="F363" i="6"/>
  <c r="Q363" i="6"/>
  <c r="P363" i="6"/>
  <c r="O363" i="6"/>
  <c r="N363" i="6"/>
  <c r="M363" i="6"/>
  <c r="L363" i="6"/>
  <c r="K363" i="6"/>
  <c r="J363" i="6"/>
  <c r="I363" i="6"/>
  <c r="H363" i="6"/>
  <c r="G363" i="6"/>
  <c r="E363" i="6"/>
  <c r="D363" i="6"/>
  <c r="C363" i="6"/>
  <c r="R362" i="6"/>
  <c r="F362" i="6"/>
  <c r="Q362" i="6"/>
  <c r="P362" i="6"/>
  <c r="O362" i="6"/>
  <c r="N362" i="6"/>
  <c r="M362" i="6"/>
  <c r="L362" i="6"/>
  <c r="K362" i="6"/>
  <c r="J362" i="6"/>
  <c r="I362" i="6"/>
  <c r="H362" i="6"/>
  <c r="G362" i="6"/>
  <c r="E362" i="6"/>
  <c r="D362" i="6"/>
  <c r="C362" i="6"/>
  <c r="F361" i="6"/>
  <c r="R361" i="6"/>
  <c r="Q361" i="6"/>
  <c r="P361" i="6"/>
  <c r="O361" i="6"/>
  <c r="N361" i="6"/>
  <c r="M361" i="6"/>
  <c r="L361" i="6"/>
  <c r="K361" i="6"/>
  <c r="J361" i="6"/>
  <c r="I361" i="6"/>
  <c r="H361" i="6"/>
  <c r="G361" i="6"/>
  <c r="E361" i="6"/>
  <c r="D361" i="6"/>
  <c r="C361" i="6"/>
  <c r="B361" i="6"/>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F358" i="6"/>
  <c r="R358" i="6"/>
  <c r="Q358" i="6"/>
  <c r="P358" i="6"/>
  <c r="O358" i="6"/>
  <c r="N358" i="6"/>
  <c r="M358" i="6"/>
  <c r="L358" i="6"/>
  <c r="K358" i="6"/>
  <c r="J358" i="6"/>
  <c r="I358" i="6"/>
  <c r="H358" i="6"/>
  <c r="G358" i="6"/>
  <c r="E358" i="6"/>
  <c r="D358" i="6"/>
  <c r="C358" i="6"/>
  <c r="B358" i="6"/>
  <c r="R357" i="6"/>
  <c r="F357" i="6"/>
  <c r="Q357" i="6"/>
  <c r="P357" i="6"/>
  <c r="O357" i="6"/>
  <c r="N357" i="6"/>
  <c r="M357" i="6"/>
  <c r="L357" i="6"/>
  <c r="K357" i="6"/>
  <c r="J357" i="6"/>
  <c r="I357" i="6"/>
  <c r="H357" i="6"/>
  <c r="G357" i="6"/>
  <c r="E357" i="6"/>
  <c r="D357" i="6"/>
  <c r="C357" i="6"/>
  <c r="R356" i="6"/>
  <c r="F356" i="6"/>
  <c r="Q356" i="6"/>
  <c r="P356" i="6"/>
  <c r="O356" i="6"/>
  <c r="N356" i="6"/>
  <c r="M356" i="6"/>
  <c r="L356" i="6"/>
  <c r="K356" i="6"/>
  <c r="J356" i="6"/>
  <c r="I356" i="6"/>
  <c r="H356" i="6"/>
  <c r="G356" i="6"/>
  <c r="E356" i="6"/>
  <c r="D356" i="6"/>
  <c r="C356" i="6"/>
  <c r="F355" i="6"/>
  <c r="R355" i="6"/>
  <c r="Q355" i="6"/>
  <c r="P355" i="6"/>
  <c r="O355" i="6"/>
  <c r="N355" i="6"/>
  <c r="M355" i="6"/>
  <c r="L355" i="6"/>
  <c r="K355" i="6"/>
  <c r="J355" i="6"/>
  <c r="I355" i="6"/>
  <c r="H355" i="6"/>
  <c r="G355" i="6"/>
  <c r="E355" i="6"/>
  <c r="D355" i="6"/>
  <c r="C355"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F352" i="6"/>
  <c r="R352" i="6"/>
  <c r="Q352" i="6"/>
  <c r="P352" i="6"/>
  <c r="O352" i="6"/>
  <c r="N352" i="6"/>
  <c r="M352" i="6"/>
  <c r="L352" i="6"/>
  <c r="K352" i="6"/>
  <c r="J352" i="6"/>
  <c r="I352" i="6"/>
  <c r="H352" i="6"/>
  <c r="G352" i="6"/>
  <c r="E352" i="6"/>
  <c r="D352" i="6"/>
  <c r="C352" i="6"/>
  <c r="B352"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R346" i="6"/>
  <c r="F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R343" i="6"/>
  <c r="F343" i="6"/>
  <c r="Q343" i="6"/>
  <c r="P343" i="6"/>
  <c r="O343" i="6"/>
  <c r="N343" i="6"/>
  <c r="M343" i="6"/>
  <c r="L343" i="6"/>
  <c r="K343" i="6"/>
  <c r="J343" i="6"/>
  <c r="I343" i="6"/>
  <c r="H343" i="6"/>
  <c r="G343" i="6"/>
  <c r="E343" i="6"/>
  <c r="D343" i="6"/>
  <c r="C343" i="6"/>
  <c r="B343" i="6"/>
  <c r="R342" i="6"/>
  <c r="Q342" i="6"/>
  <c r="P342" i="6"/>
  <c r="O342" i="6"/>
  <c r="N342" i="6"/>
  <c r="M342" i="6"/>
  <c r="L342" i="6"/>
  <c r="K342" i="6"/>
  <c r="J342" i="6"/>
  <c r="I342" i="6"/>
  <c r="H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9" i="6"/>
  <c r="F339" i="6"/>
  <c r="Q339" i="6"/>
  <c r="P339" i="6"/>
  <c r="O339" i="6"/>
  <c r="N339" i="6"/>
  <c r="M339" i="6"/>
  <c r="L339" i="6"/>
  <c r="K339" i="6"/>
  <c r="J339" i="6"/>
  <c r="I339" i="6"/>
  <c r="H339" i="6"/>
  <c r="G339" i="6"/>
  <c r="E339" i="6"/>
  <c r="D339" i="6"/>
  <c r="C339" i="6"/>
  <c r="R338" i="6"/>
  <c r="F338" i="6"/>
  <c r="Q338" i="6"/>
  <c r="P338" i="6"/>
  <c r="O338" i="6"/>
  <c r="N338" i="6"/>
  <c r="M338" i="6"/>
  <c r="L338" i="6"/>
  <c r="K338" i="6"/>
  <c r="J338" i="6"/>
  <c r="I338" i="6"/>
  <c r="H338" i="6"/>
  <c r="G338" i="6"/>
  <c r="E338" i="6"/>
  <c r="D338" i="6"/>
  <c r="C338" i="6"/>
  <c r="R337" i="6"/>
  <c r="Q337" i="6"/>
  <c r="P337" i="6"/>
  <c r="O337" i="6"/>
  <c r="N337" i="6"/>
  <c r="M337" i="6"/>
  <c r="L337" i="6"/>
  <c r="K337" i="6"/>
  <c r="J337" i="6"/>
  <c r="I337" i="6"/>
  <c r="H337" i="6"/>
  <c r="G337" i="6"/>
  <c r="P372" i="8"/>
  <c r="O372" i="8"/>
  <c r="N372" i="8"/>
  <c r="M372" i="8"/>
  <c r="L372" i="8"/>
  <c r="K372" i="8"/>
  <c r="J372" i="8"/>
  <c r="I372" i="8"/>
  <c r="H372" i="8"/>
  <c r="G372" i="8"/>
  <c r="D372" i="8"/>
  <c r="C372" i="8"/>
  <c r="P371" i="8"/>
  <c r="O371" i="8"/>
  <c r="N371" i="8"/>
  <c r="M371" i="8"/>
  <c r="L371" i="8"/>
  <c r="K371" i="8"/>
  <c r="J371" i="8"/>
  <c r="I371" i="8"/>
  <c r="H371" i="8"/>
  <c r="G371" i="8"/>
  <c r="D371" i="8"/>
  <c r="C371" i="8"/>
  <c r="P370" i="8"/>
  <c r="O370" i="8"/>
  <c r="N370" i="8"/>
  <c r="M370" i="8"/>
  <c r="L370" i="8"/>
  <c r="K370" i="8"/>
  <c r="J370" i="8"/>
  <c r="I370" i="8"/>
  <c r="H370" i="8"/>
  <c r="G370" i="8"/>
  <c r="D370" i="8"/>
  <c r="C370" i="8"/>
  <c r="B370" i="8"/>
  <c r="P366" i="8"/>
  <c r="O366" i="8"/>
  <c r="N366" i="8"/>
  <c r="M366" i="8"/>
  <c r="L366" i="8"/>
  <c r="K366" i="8"/>
  <c r="J366" i="8"/>
  <c r="I366" i="8"/>
  <c r="H366" i="8"/>
  <c r="G366" i="8"/>
  <c r="D366" i="8"/>
  <c r="C366" i="8"/>
  <c r="P365" i="8"/>
  <c r="O365" i="8"/>
  <c r="N365" i="8"/>
  <c r="M365" i="8"/>
  <c r="L365" i="8"/>
  <c r="K365" i="8"/>
  <c r="J365" i="8"/>
  <c r="I365" i="8"/>
  <c r="H365" i="8"/>
  <c r="G365" i="8"/>
  <c r="D365" i="8"/>
  <c r="C365" i="8"/>
  <c r="P364" i="8"/>
  <c r="O364" i="8"/>
  <c r="N364" i="8"/>
  <c r="M364" i="8"/>
  <c r="L364" i="8"/>
  <c r="K364" i="8"/>
  <c r="J364" i="8"/>
  <c r="I364" i="8"/>
  <c r="H364" i="8"/>
  <c r="G364" i="8"/>
  <c r="D364" i="8"/>
  <c r="C364" i="8"/>
  <c r="B364" i="8"/>
  <c r="P363" i="8"/>
  <c r="O363" i="8"/>
  <c r="N363" i="8"/>
  <c r="M363" i="8"/>
  <c r="L363" i="8"/>
  <c r="K363" i="8"/>
  <c r="J363" i="8"/>
  <c r="I363" i="8"/>
  <c r="H363" i="8"/>
  <c r="G363" i="8"/>
  <c r="D363" i="8"/>
  <c r="C363" i="8"/>
  <c r="P362" i="8"/>
  <c r="O362" i="8"/>
  <c r="N362" i="8"/>
  <c r="M362" i="8"/>
  <c r="L362" i="8"/>
  <c r="K362" i="8"/>
  <c r="J362" i="8"/>
  <c r="I362" i="8"/>
  <c r="H362" i="8"/>
  <c r="G362" i="8"/>
  <c r="D362" i="8"/>
  <c r="C362" i="8"/>
  <c r="P361" i="8"/>
  <c r="O361" i="8"/>
  <c r="N361" i="8"/>
  <c r="M361" i="8"/>
  <c r="L361" i="8"/>
  <c r="K361" i="8"/>
  <c r="J361" i="8"/>
  <c r="I361" i="8"/>
  <c r="H361" i="8"/>
  <c r="G361" i="8"/>
  <c r="D361" i="8"/>
  <c r="C361" i="8"/>
  <c r="B361" i="8"/>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7" i="8"/>
  <c r="O357" i="8"/>
  <c r="N357" i="8"/>
  <c r="M357" i="8"/>
  <c r="L357" i="8"/>
  <c r="K357" i="8"/>
  <c r="J357" i="8"/>
  <c r="I357" i="8"/>
  <c r="H357" i="8"/>
  <c r="G357" i="8"/>
  <c r="D357" i="8"/>
  <c r="C357" i="8"/>
  <c r="P356" i="8"/>
  <c r="O356" i="8"/>
  <c r="N356" i="8"/>
  <c r="M356" i="8"/>
  <c r="L356" i="8"/>
  <c r="K356" i="8"/>
  <c r="J356" i="8"/>
  <c r="I356" i="8"/>
  <c r="H356" i="8"/>
  <c r="G356" i="8"/>
  <c r="D356" i="8"/>
  <c r="C356" i="8"/>
  <c r="P355" i="8"/>
  <c r="O355" i="8"/>
  <c r="N355" i="8"/>
  <c r="M355" i="8"/>
  <c r="L355" i="8"/>
  <c r="K355" i="8"/>
  <c r="J355" i="8"/>
  <c r="I355" i="8"/>
  <c r="H355" i="8"/>
  <c r="G355" i="8"/>
  <c r="D355" i="8"/>
  <c r="C355"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B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9" i="8"/>
  <c r="O339" i="8"/>
  <c r="N339" i="8"/>
  <c r="M339" i="8"/>
  <c r="L339" i="8"/>
  <c r="K339" i="8"/>
  <c r="J339" i="8"/>
  <c r="I339" i="8"/>
  <c r="H339" i="8"/>
  <c r="G339" i="8"/>
  <c r="D339" i="8"/>
  <c r="C339" i="8"/>
  <c r="P338" i="8"/>
  <c r="O338" i="8"/>
  <c r="N338" i="8"/>
  <c r="M338" i="8"/>
  <c r="L338" i="8"/>
  <c r="K338" i="8"/>
  <c r="J338" i="8"/>
  <c r="I338" i="8"/>
  <c r="H338" i="8"/>
  <c r="G338" i="8"/>
  <c r="D338" i="8"/>
  <c r="C338" i="8"/>
  <c r="P337" i="8"/>
  <c r="O337" i="8"/>
  <c r="N337" i="8"/>
  <c r="M337" i="8"/>
  <c r="L337" i="8"/>
  <c r="K337" i="8"/>
  <c r="J337" i="8"/>
  <c r="I337" i="8"/>
  <c r="H337" i="8"/>
  <c r="G337" i="8"/>
  <c r="D337" i="8"/>
  <c r="C337" i="8"/>
  <c r="R336" i="7"/>
  <c r="F336" i="7"/>
  <c r="Q336" i="7"/>
  <c r="P336" i="7"/>
  <c r="O336" i="7"/>
  <c r="N336" i="7"/>
  <c r="M336" i="7"/>
  <c r="L336" i="7"/>
  <c r="K336" i="7"/>
  <c r="J336" i="7"/>
  <c r="I336" i="7"/>
  <c r="H336" i="7"/>
  <c r="G336" i="7"/>
  <c r="E336" i="7"/>
  <c r="D336" i="7"/>
  <c r="C336" i="7"/>
  <c r="R335" i="7"/>
  <c r="F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F330" i="7"/>
  <c r="R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F327" i="7"/>
  <c r="R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B325" i="7"/>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R321" i="7"/>
  <c r="F321" i="7"/>
  <c r="Q321" i="7"/>
  <c r="P321" i="7"/>
  <c r="O321" i="7"/>
  <c r="N321" i="7"/>
  <c r="M321" i="7"/>
  <c r="L321" i="7"/>
  <c r="K321" i="7"/>
  <c r="J321" i="7"/>
  <c r="I321" i="7"/>
  <c r="H321" i="7"/>
  <c r="G321" i="7"/>
  <c r="E321" i="7"/>
  <c r="D321" i="7"/>
  <c r="C321" i="7"/>
  <c r="R320" i="7"/>
  <c r="F320" i="7"/>
  <c r="Q320" i="7"/>
  <c r="P320" i="7"/>
  <c r="O320" i="7"/>
  <c r="N320" i="7"/>
  <c r="M320" i="7"/>
  <c r="L320" i="7"/>
  <c r="K320" i="7"/>
  <c r="J320" i="7"/>
  <c r="I320" i="7"/>
  <c r="H320" i="7"/>
  <c r="G320" i="7"/>
  <c r="E320" i="7"/>
  <c r="D320" i="7"/>
  <c r="C320" i="7"/>
  <c r="R319" i="7"/>
  <c r="F319" i="7"/>
  <c r="Q319" i="7"/>
  <c r="P319" i="7"/>
  <c r="O319" i="7"/>
  <c r="N319" i="7"/>
  <c r="M319" i="7"/>
  <c r="L319" i="7"/>
  <c r="K319" i="7"/>
  <c r="J319" i="7"/>
  <c r="I319" i="7"/>
  <c r="H319" i="7"/>
  <c r="G319" i="7"/>
  <c r="E319" i="7"/>
  <c r="D319" i="7"/>
  <c r="C319" i="7"/>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0" i="6"/>
  <c r="F330" i="6"/>
  <c r="Q330" i="6"/>
  <c r="P330" i="6"/>
  <c r="O330" i="6"/>
  <c r="N330" i="6"/>
  <c r="M330" i="6"/>
  <c r="L330" i="6"/>
  <c r="K330" i="6"/>
  <c r="J330" i="6"/>
  <c r="I330" i="6"/>
  <c r="H330" i="6"/>
  <c r="G330" i="6"/>
  <c r="E330" i="6"/>
  <c r="D330" i="6"/>
  <c r="C330" i="6"/>
  <c r="R329" i="6"/>
  <c r="F329" i="6"/>
  <c r="Q329" i="6"/>
  <c r="P329" i="6"/>
  <c r="O329" i="6"/>
  <c r="N329" i="6"/>
  <c r="M329" i="6"/>
  <c r="L329" i="6"/>
  <c r="K329" i="6"/>
  <c r="J329" i="6"/>
  <c r="I329" i="6"/>
  <c r="H329" i="6"/>
  <c r="G329" i="6"/>
  <c r="E329" i="6"/>
  <c r="D329" i="6"/>
  <c r="C329" i="6"/>
  <c r="R328" i="6"/>
  <c r="F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B325" i="6"/>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F321" i="6"/>
  <c r="R321" i="6"/>
  <c r="Q321" i="6"/>
  <c r="P321" i="6"/>
  <c r="O321" i="6"/>
  <c r="N321" i="6"/>
  <c r="M321" i="6"/>
  <c r="L321" i="6"/>
  <c r="K321" i="6"/>
  <c r="J321" i="6"/>
  <c r="I321" i="6"/>
  <c r="H321" i="6"/>
  <c r="G321" i="6"/>
  <c r="E321" i="6"/>
  <c r="D321" i="6"/>
  <c r="C321" i="6"/>
  <c r="R320" i="6"/>
  <c r="F320" i="6"/>
  <c r="Q320" i="6"/>
  <c r="P320" i="6"/>
  <c r="O320" i="6"/>
  <c r="N320" i="6"/>
  <c r="M320" i="6"/>
  <c r="L320" i="6"/>
  <c r="K320" i="6"/>
  <c r="J320" i="6"/>
  <c r="I320" i="6"/>
  <c r="H320" i="6"/>
  <c r="G320" i="6"/>
  <c r="E320" i="6"/>
  <c r="D320" i="6"/>
  <c r="C320" i="6"/>
  <c r="F319" i="6"/>
  <c r="R319" i="6"/>
  <c r="Q319" i="6"/>
  <c r="P319" i="6"/>
  <c r="O319" i="6"/>
  <c r="N319" i="6"/>
  <c r="M319" i="6"/>
  <c r="L319" i="6"/>
  <c r="K319" i="6"/>
  <c r="J319" i="6"/>
  <c r="I319" i="6"/>
  <c r="H319" i="6"/>
  <c r="G319" i="6"/>
  <c r="E319" i="6"/>
  <c r="D319" i="6"/>
  <c r="C319" i="6"/>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R325" i="8"/>
  <c r="Q325" i="8"/>
  <c r="P325" i="8"/>
  <c r="O325" i="8"/>
  <c r="N325" i="8"/>
  <c r="M325" i="8"/>
  <c r="L325" i="8"/>
  <c r="K325" i="8"/>
  <c r="J325" i="8"/>
  <c r="I325" i="8"/>
  <c r="H325" i="8"/>
  <c r="G325" i="8"/>
  <c r="D325" i="8"/>
  <c r="C325" i="8"/>
  <c r="B325" i="8"/>
  <c r="R324" i="8"/>
  <c r="F324" i="8"/>
  <c r="Q324" i="8"/>
  <c r="P324" i="8"/>
  <c r="O324" i="8"/>
  <c r="N324" i="8"/>
  <c r="M324" i="8"/>
  <c r="L324" i="8"/>
  <c r="K324" i="8"/>
  <c r="J324" i="8"/>
  <c r="I324" i="8"/>
  <c r="H324" i="8"/>
  <c r="G324" i="8"/>
  <c r="E324" i="8"/>
  <c r="D324" i="8"/>
  <c r="C324" i="8"/>
  <c r="R323" i="8"/>
  <c r="F323" i="8"/>
  <c r="Q323" i="8"/>
  <c r="P323" i="8"/>
  <c r="O323" i="8"/>
  <c r="N323" i="8"/>
  <c r="M323" i="8"/>
  <c r="L323" i="8"/>
  <c r="K323" i="8"/>
  <c r="J323" i="8"/>
  <c r="I323" i="8"/>
  <c r="H323" i="8"/>
  <c r="G323" i="8"/>
  <c r="E323" i="8"/>
  <c r="D323" i="8"/>
  <c r="C323" i="8"/>
  <c r="R322" i="8"/>
  <c r="F322" i="8"/>
  <c r="Q322" i="8"/>
  <c r="P322" i="8"/>
  <c r="O322" i="8"/>
  <c r="N322" i="8"/>
  <c r="M322" i="8"/>
  <c r="L322" i="8"/>
  <c r="K322" i="8"/>
  <c r="J322" i="8"/>
  <c r="I322" i="8"/>
  <c r="H322" i="8"/>
  <c r="G322" i="8"/>
  <c r="E322" i="8"/>
  <c r="D322" i="8"/>
  <c r="C322" i="8"/>
  <c r="B322" i="8"/>
  <c r="R321" i="8"/>
  <c r="F321" i="8"/>
  <c r="Q321" i="8"/>
  <c r="P321" i="8"/>
  <c r="O321" i="8"/>
  <c r="N321" i="8"/>
  <c r="M321" i="8"/>
  <c r="L321" i="8"/>
  <c r="K321" i="8"/>
  <c r="J321" i="8"/>
  <c r="I321" i="8"/>
  <c r="H321" i="8"/>
  <c r="G321" i="8"/>
  <c r="E321" i="8"/>
  <c r="D321" i="8"/>
  <c r="C321" i="8"/>
  <c r="R320" i="8"/>
  <c r="F320" i="8"/>
  <c r="Q320" i="8"/>
  <c r="P320" i="8"/>
  <c r="O320" i="8"/>
  <c r="N320" i="8"/>
  <c r="M320" i="8"/>
  <c r="L320" i="8"/>
  <c r="K320" i="8"/>
  <c r="J320" i="8"/>
  <c r="I320" i="8"/>
  <c r="H320" i="8"/>
  <c r="G320" i="8"/>
  <c r="E320" i="8"/>
  <c r="D320" i="8"/>
  <c r="C320" i="8"/>
  <c r="R319" i="8"/>
  <c r="F319" i="8"/>
  <c r="Q319" i="8"/>
  <c r="P319" i="8"/>
  <c r="O319" i="8"/>
  <c r="N319" i="8"/>
  <c r="M319" i="8"/>
  <c r="L319" i="8"/>
  <c r="K319" i="8"/>
  <c r="J319" i="8"/>
  <c r="I319" i="8"/>
  <c r="H319" i="8"/>
  <c r="G319" i="8"/>
  <c r="E319" i="8"/>
  <c r="D319" i="8"/>
  <c r="C319" i="8"/>
  <c r="B334" i="4"/>
  <c r="B328" i="4"/>
  <c r="B325" i="4"/>
  <c r="B322"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Q327" i="4"/>
  <c r="P327" i="4"/>
  <c r="O327" i="4"/>
  <c r="N327" i="4"/>
  <c r="M327" i="4"/>
  <c r="L327" i="4"/>
  <c r="K327" i="4"/>
  <c r="J327" i="4"/>
  <c r="I327" i="4"/>
  <c r="H327" i="4"/>
  <c r="G327" i="4"/>
  <c r="E327" i="4"/>
  <c r="D327" i="4"/>
  <c r="C327"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C154" i="8"/>
  <c r="H154" i="8" s="1"/>
  <c r="C154" i="7"/>
  <c r="H154" i="7" s="1"/>
  <c r="C154" i="6"/>
  <c r="H154" i="6" s="1"/>
  <c r="C154"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N336" i="4"/>
  <c r="BB336" i="4"/>
  <c r="AX336" i="4"/>
  <c r="AL336" i="4"/>
  <c r="AH336" i="4"/>
  <c r="V336" i="4"/>
  <c r="Q321" i="4"/>
  <c r="P321" i="4"/>
  <c r="O321" i="4"/>
  <c r="N321" i="4"/>
  <c r="M321" i="4"/>
  <c r="L321" i="4"/>
  <c r="K321" i="4"/>
  <c r="J321" i="4"/>
  <c r="I321" i="4"/>
  <c r="H321" i="4"/>
  <c r="G321" i="4"/>
  <c r="E321" i="4"/>
  <c r="D321" i="4"/>
  <c r="C321" i="4"/>
  <c r="BN335" i="4"/>
  <c r="BB335" i="4"/>
  <c r="AX335" i="4"/>
  <c r="AL335" i="4"/>
  <c r="AH335" i="4"/>
  <c r="V335" i="4"/>
  <c r="Q320" i="4"/>
  <c r="P320" i="4"/>
  <c r="O320" i="4"/>
  <c r="N320" i="4"/>
  <c r="M320" i="4"/>
  <c r="L320" i="4"/>
  <c r="K320" i="4"/>
  <c r="J320" i="4"/>
  <c r="I320" i="4"/>
  <c r="H320" i="4"/>
  <c r="G320" i="4"/>
  <c r="E320" i="4"/>
  <c r="D320" i="4"/>
  <c r="C320" i="4"/>
  <c r="BN334" i="4"/>
  <c r="BB334" i="4"/>
  <c r="AX334" i="4"/>
  <c r="AL334" i="4"/>
  <c r="AH334" i="4"/>
  <c r="V334" i="4"/>
  <c r="Q319" i="4"/>
  <c r="P319" i="4"/>
  <c r="O319" i="4"/>
  <c r="N319" i="4"/>
  <c r="M319" i="4"/>
  <c r="L319" i="4"/>
  <c r="K319" i="4"/>
  <c r="J319" i="4"/>
  <c r="I319" i="4"/>
  <c r="H319" i="4"/>
  <c r="G319" i="4"/>
  <c r="E319" i="4"/>
  <c r="D319" i="4"/>
  <c r="C319" i="4"/>
  <c r="N336" i="4"/>
  <c r="M336" i="4"/>
  <c r="L336" i="4"/>
  <c r="K336" i="4"/>
  <c r="N335" i="4"/>
  <c r="M335" i="4"/>
  <c r="L335" i="4"/>
  <c r="K335" i="4"/>
  <c r="N334" i="4"/>
  <c r="M334" i="4"/>
  <c r="L334" i="4"/>
  <c r="K334" i="4"/>
  <c r="J336" i="4"/>
  <c r="I336" i="4"/>
  <c r="H336" i="4"/>
  <c r="G336" i="4"/>
  <c r="J335" i="4"/>
  <c r="I335" i="4"/>
  <c r="H335" i="4"/>
  <c r="G335" i="4"/>
  <c r="J334" i="4"/>
  <c r="I334" i="4"/>
  <c r="H334" i="4"/>
  <c r="G334" i="4"/>
  <c r="BI83" i="1" l="1" a="1"/>
  <c r="BI83" i="1" s="1"/>
  <c r="BI81" i="1" a="1"/>
  <c r="BI81" i="1" s="1"/>
  <c r="BI84" i="1" a="1"/>
  <c r="BI84" i="1" s="1"/>
  <c r="BI82" i="1" a="1"/>
  <c r="BI82" i="1" s="1"/>
  <c r="M38" i="7"/>
  <c r="M38" i="8"/>
  <c r="N38" i="6"/>
  <c r="N38" i="7"/>
  <c r="N38" i="8"/>
  <c r="L38" i="8"/>
  <c r="L38" i="6"/>
  <c r="L38" i="7"/>
  <c r="M38" i="6"/>
  <c r="N38" i="4"/>
  <c r="AF38" i="4" s="1"/>
  <c r="M38" i="4"/>
  <c r="AE38" i="4" s="1"/>
  <c r="L38" i="4"/>
  <c r="AD38" i="4" s="1"/>
  <c r="H126" i="4"/>
  <c r="G126" i="4"/>
  <c r="F126" i="4"/>
  <c r="R370" i="4"/>
  <c r="AK382" i="4"/>
  <c r="AY382" i="4" s="1"/>
  <c r="BF382" i="4" s="1"/>
  <c r="BM382" i="4" s="1"/>
  <c r="BT382" i="4" s="1"/>
  <c r="CA382" i="4" s="1"/>
  <c r="CH382" i="4" s="1"/>
  <c r="AR382" i="4"/>
  <c r="AR383" i="4" s="1"/>
  <c r="AM382" i="4"/>
  <c r="BA382" i="4" s="1"/>
  <c r="BH382" i="4" s="1"/>
  <c r="BO382" i="4" s="1"/>
  <c r="BV382" i="4" s="1"/>
  <c r="CC382" i="4" s="1"/>
  <c r="CJ382" i="4" s="1"/>
  <c r="AT382" i="4"/>
  <c r="AT383" i="4" s="1"/>
  <c r="AN382" i="4"/>
  <c r="BB382" i="4" s="1"/>
  <c r="BI382" i="4" s="1"/>
  <c r="BP382" i="4" s="1"/>
  <c r="BW382" i="4" s="1"/>
  <c r="CD382" i="4" s="1"/>
  <c r="CK382" i="4" s="1"/>
  <c r="AU382" i="4"/>
  <c r="AU383" i="4" s="1"/>
  <c r="AO382" i="4"/>
  <c r="BC382" i="4" s="1"/>
  <c r="BJ382" i="4" s="1"/>
  <c r="BQ382" i="4" s="1"/>
  <c r="BX382" i="4" s="1"/>
  <c r="CE382" i="4" s="1"/>
  <c r="CL382" i="4" s="1"/>
  <c r="AV382" i="4"/>
  <c r="AV383" i="4" s="1"/>
  <c r="AP382" i="4"/>
  <c r="BD382" i="4" s="1"/>
  <c r="BK382" i="4" s="1"/>
  <c r="BR382" i="4" s="1"/>
  <c r="BY382" i="4" s="1"/>
  <c r="CF382" i="4" s="1"/>
  <c r="CM382" i="4" s="1"/>
  <c r="AW382" i="4"/>
  <c r="AW383" i="4" s="1"/>
  <c r="AQ382" i="4"/>
  <c r="BE382" i="4" s="1"/>
  <c r="BL382" i="4" s="1"/>
  <c r="BS382" i="4" s="1"/>
  <c r="BZ382" i="4" s="1"/>
  <c r="CG382" i="4" s="1"/>
  <c r="CN382" i="4" s="1"/>
  <c r="AX382" i="4"/>
  <c r="AX383" i="4" s="1"/>
  <c r="AM382" i="6"/>
  <c r="BA382" i="6" s="1"/>
  <c r="BH382" i="6" s="1"/>
  <c r="AT382" i="6"/>
  <c r="AT383" i="6" s="1"/>
  <c r="AP382" i="6"/>
  <c r="BD382" i="6" s="1"/>
  <c r="AW382" i="6"/>
  <c r="AW383" i="6" s="1"/>
  <c r="R338" i="4"/>
  <c r="AX353" i="4"/>
  <c r="R353" i="4" s="1"/>
  <c r="F325" i="4"/>
  <c r="F320" i="4"/>
  <c r="R320" i="4"/>
  <c r="F372" i="4"/>
  <c r="R347" i="4"/>
  <c r="F322" i="4"/>
  <c r="R354" i="4"/>
  <c r="F342" i="4"/>
  <c r="F337" i="4"/>
  <c r="R348" i="4"/>
  <c r="R324" i="4"/>
  <c r="F354" i="4"/>
  <c r="R365" i="4"/>
  <c r="F321" i="4"/>
  <c r="F329" i="4"/>
  <c r="R345" i="4"/>
  <c r="R356" i="4"/>
  <c r="R352" i="4"/>
  <c r="F324" i="4"/>
  <c r="F327" i="4"/>
  <c r="F370" i="4"/>
  <c r="R359" i="4"/>
  <c r="F323" i="4"/>
  <c r="F358" i="4"/>
  <c r="R372" i="4"/>
  <c r="R360" i="4"/>
  <c r="R319" i="4"/>
  <c r="R327" i="4"/>
  <c r="F340" i="4"/>
  <c r="F343" i="4"/>
  <c r="R329" i="4"/>
  <c r="R343" i="4"/>
  <c r="F365" i="4"/>
  <c r="R340" i="4"/>
  <c r="F362" i="4"/>
  <c r="R337" i="4"/>
  <c r="F359" i="4"/>
  <c r="F345" i="4"/>
  <c r="F328" i="4"/>
  <c r="F319" i="4"/>
  <c r="F330" i="4"/>
  <c r="R358" i="4"/>
  <c r="R344" i="4"/>
  <c r="F366" i="4"/>
  <c r="R366" i="4"/>
  <c r="R355" i="4"/>
  <c r="R341" i="4"/>
  <c r="R363" i="4"/>
  <c r="F338" i="4"/>
  <c r="F352" i="4"/>
  <c r="F326" i="4"/>
  <c r="R342" i="4"/>
  <c r="F364" i="4"/>
  <c r="F339" i="4"/>
  <c r="F353" i="4"/>
  <c r="R364" i="4"/>
  <c r="R339" i="4"/>
  <c r="R322" i="4"/>
  <c r="R325" i="4"/>
  <c r="R361" i="4"/>
  <c r="D127" i="4"/>
  <c r="R328" i="4"/>
  <c r="F361" i="4"/>
  <c r="F347" i="4"/>
  <c r="F344" i="4"/>
  <c r="R330" i="4"/>
  <c r="F355" i="4"/>
  <c r="F341" i="4"/>
  <c r="F363" i="4"/>
  <c r="F360" i="4"/>
  <c r="F346" i="4"/>
  <c r="R346" i="4"/>
  <c r="F357" i="4"/>
  <c r="F371" i="4"/>
  <c r="R357" i="4"/>
  <c r="R371" i="4"/>
  <c r="R321" i="4"/>
  <c r="R323" i="4"/>
  <c r="R326" i="4"/>
  <c r="F348" i="4"/>
  <c r="R362" i="4"/>
  <c r="F356" i="4"/>
  <c r="AD34" i="4"/>
  <c r="AE34" i="4"/>
  <c r="AF34" i="4"/>
  <c r="H154" i="4"/>
  <c r="M36" i="4"/>
  <c r="L37" i="4"/>
  <c r="AD37" i="4" s="1"/>
  <c r="N39" i="4"/>
  <c r="L35" i="4"/>
  <c r="AD35" i="4" s="1"/>
  <c r="N36" i="4"/>
  <c r="M37" i="4"/>
  <c r="AE37" i="4" s="1"/>
  <c r="M35" i="4"/>
  <c r="AE35" i="4" s="1"/>
  <c r="N37" i="4"/>
  <c r="AF37" i="4" s="1"/>
  <c r="N35" i="4"/>
  <c r="AF35" i="4" s="1"/>
  <c r="L40" i="4"/>
  <c r="L39" i="4"/>
  <c r="N40" i="4"/>
  <c r="L36" i="4"/>
  <c r="M39" i="4"/>
  <c r="M40" i="4"/>
  <c r="W382" i="7"/>
  <c r="AD382" i="7" s="1"/>
  <c r="P384" i="6"/>
  <c r="W384" i="6" s="1"/>
  <c r="AD384" i="6" s="1"/>
  <c r="X382" i="6"/>
  <c r="AE382" i="6" s="1"/>
  <c r="Q384" i="6"/>
  <c r="X384" i="6" s="1"/>
  <c r="AE384" i="6" s="1"/>
  <c r="R326" i="8"/>
  <c r="Q326" i="8"/>
  <c r="F325" i="8"/>
  <c r="AO382" i="7"/>
  <c r="AP382" i="7"/>
  <c r="AQ382" i="7"/>
  <c r="AD384" i="7"/>
  <c r="AR384" i="7" s="1"/>
  <c r="AR385" i="7" s="1"/>
  <c r="AK382" i="6"/>
  <c r="Q384" i="7"/>
  <c r="X382" i="7"/>
  <c r="AN382" i="6"/>
  <c r="AO382" i="6"/>
  <c r="AM382" i="7"/>
  <c r="AN382" i="7"/>
  <c r="AC382" i="6"/>
  <c r="Q384" i="8"/>
  <c r="X382" i="8"/>
  <c r="W384" i="8"/>
  <c r="W382" i="8"/>
  <c r="Y382" i="8"/>
  <c r="Z382" i="8"/>
  <c r="AA382" i="8"/>
  <c r="AB382" i="8"/>
  <c r="AC382" i="8"/>
  <c r="M37" i="6"/>
  <c r="N37" i="6"/>
  <c r="L34" i="8"/>
  <c r="M34" i="8"/>
  <c r="N34" i="8"/>
  <c r="L34" i="7"/>
  <c r="M34" i="7"/>
  <c r="N34" i="7"/>
  <c r="L37" i="8"/>
  <c r="L34" i="6"/>
  <c r="M37" i="8"/>
  <c r="M34" i="6"/>
  <c r="N37" i="8"/>
  <c r="N34" i="6"/>
  <c r="L37" i="7"/>
  <c r="M37" i="7"/>
  <c r="N37" i="7"/>
  <c r="L37" i="6"/>
  <c r="IY14" i="1"/>
  <c r="I154" i="4"/>
  <c r="A23" i="1"/>
  <c r="A22" i="1"/>
  <c r="HC110" i="1"/>
  <c r="AF245" i="7" l="1"/>
  <c r="AF246" i="7"/>
  <c r="AF243" i="7"/>
  <c r="AF242" i="7"/>
  <c r="AF248" i="7"/>
  <c r="AF247" i="7"/>
  <c r="AF244" i="7"/>
  <c r="IY17" i="1"/>
  <c r="IY15" i="1" a="1"/>
  <c r="IY15" i="1" s="1"/>
  <c r="AE40" i="4"/>
  <c r="Z238" i="7"/>
  <c r="AF40" i="4"/>
  <c r="Z238" i="6"/>
  <c r="Z238" i="4"/>
  <c r="AF241" i="7"/>
  <c r="AF249" i="7"/>
  <c r="AD40" i="4"/>
  <c r="Z238" i="8"/>
  <c r="H127" i="4"/>
  <c r="G127" i="4"/>
  <c r="F127" i="4"/>
  <c r="AL384" i="6"/>
  <c r="AZ384" i="6" s="1"/>
  <c r="AS384" i="6"/>
  <c r="AS385" i="6" s="1"/>
  <c r="AL382" i="6"/>
  <c r="AZ382" i="6" s="1"/>
  <c r="AS382" i="6"/>
  <c r="AS383" i="6" s="1"/>
  <c r="AK384" i="6"/>
  <c r="AY384" i="6" s="1"/>
  <c r="AR384" i="6"/>
  <c r="AR385" i="6" s="1"/>
  <c r="AK382" i="7"/>
  <c r="AY382" i="7" s="1"/>
  <c r="BF382" i="7" s="1"/>
  <c r="BM382" i="7" s="1"/>
  <c r="AR382" i="7"/>
  <c r="AR383" i="7" s="1"/>
  <c r="AF36" i="4"/>
  <c r="AE36" i="4"/>
  <c r="AD36" i="4"/>
  <c r="AM380" i="8"/>
  <c r="AE39" i="4"/>
  <c r="AN380" i="7"/>
  <c r="AD39" i="4"/>
  <c r="AN380" i="8"/>
  <c r="AF39" i="4"/>
  <c r="AN380" i="6"/>
  <c r="AN380" i="4"/>
  <c r="AK380" i="6"/>
  <c r="AL380" i="6"/>
  <c r="AM380" i="7"/>
  <c r="HE14" i="1"/>
  <c r="HE15" i="1" s="1"/>
  <c r="HE110" i="1"/>
  <c r="F326" i="8"/>
  <c r="E326" i="8"/>
  <c r="R327" i="8"/>
  <c r="Q327" i="8"/>
  <c r="AL380" i="7"/>
  <c r="BA382" i="7"/>
  <c r="BO382" i="6"/>
  <c r="BK382" i="6"/>
  <c r="BC382" i="6"/>
  <c r="AM380" i="4"/>
  <c r="AM380" i="6"/>
  <c r="BB382" i="6"/>
  <c r="AE382" i="7"/>
  <c r="AS382" i="7" s="1"/>
  <c r="AS383" i="7" s="1"/>
  <c r="X384" i="7"/>
  <c r="AJ382" i="6"/>
  <c r="AX382" i="6" s="1"/>
  <c r="AX383" i="6" s="1"/>
  <c r="AY382" i="6"/>
  <c r="AK384" i="7"/>
  <c r="AK380" i="7"/>
  <c r="BE382" i="7"/>
  <c r="BD382" i="7"/>
  <c r="BB382" i="7"/>
  <c r="BC382" i="7"/>
  <c r="AK380" i="8"/>
  <c r="AL380" i="8"/>
  <c r="AJ382" i="8"/>
  <c r="AX382" i="8" s="1"/>
  <c r="AX383" i="8" s="1"/>
  <c r="AI382" i="8"/>
  <c r="AW382" i="8" s="1"/>
  <c r="AW383" i="8" s="1"/>
  <c r="AH382" i="8"/>
  <c r="AV382" i="8" s="1"/>
  <c r="AV383" i="8" s="1"/>
  <c r="AG382" i="8"/>
  <c r="AU382" i="8" s="1"/>
  <c r="AU383" i="8" s="1"/>
  <c r="AF382" i="8"/>
  <c r="AT382" i="8" s="1"/>
  <c r="AT383" i="8" s="1"/>
  <c r="AD382" i="8"/>
  <c r="AR382" i="8" s="1"/>
  <c r="AR383" i="8" s="1"/>
  <c r="AD384" i="8"/>
  <c r="AR384" i="8" s="1"/>
  <c r="AR385" i="8" s="1"/>
  <c r="AE382" i="8"/>
  <c r="AS382" i="8" s="1"/>
  <c r="AS383" i="8" s="1"/>
  <c r="X384" i="8"/>
  <c r="AK380" i="4"/>
  <c r="AL380" i="4"/>
  <c r="HC14" i="1"/>
  <c r="HC15" i="1" s="1"/>
  <c r="ID110" i="1"/>
  <c r="C334" i="4"/>
  <c r="D334" i="4"/>
  <c r="E334" i="4"/>
  <c r="O334" i="4"/>
  <c r="P334" i="4"/>
  <c r="Q334" i="4"/>
  <c r="C335" i="4"/>
  <c r="D335" i="4"/>
  <c r="E335" i="4"/>
  <c r="O335" i="4"/>
  <c r="P335" i="4"/>
  <c r="Q335" i="4"/>
  <c r="C336" i="4"/>
  <c r="D336" i="4"/>
  <c r="E336" i="4"/>
  <c r="O336" i="4"/>
  <c r="P336" i="4"/>
  <c r="Q336" i="4"/>
  <c r="D382" i="4"/>
  <c r="Q382" i="4" s="1"/>
  <c r="X382" i="4" s="1"/>
  <c r="AE382" i="4" s="1"/>
  <c r="B387" i="4"/>
  <c r="A388" i="4"/>
  <c r="A404" i="4"/>
  <c r="A468" i="4"/>
  <c r="F68" i="4"/>
  <c r="G68" i="4"/>
  <c r="HG110" i="1"/>
  <c r="M143" i="8"/>
  <c r="M143" i="7"/>
  <c r="M143" i="6"/>
  <c r="M142" i="8"/>
  <c r="M142" i="7"/>
  <c r="M142" i="6"/>
  <c r="EA110" i="1"/>
  <c r="E165" i="7"/>
  <c r="D165" i="7"/>
  <c r="C165" i="7"/>
  <c r="E164" i="7"/>
  <c r="D164" i="7"/>
  <c r="C164" i="7"/>
  <c r="E163" i="7"/>
  <c r="D163" i="7"/>
  <c r="C163" i="7"/>
  <c r="E165" i="6"/>
  <c r="D165" i="6"/>
  <c r="C165" i="6"/>
  <c r="E164" i="6"/>
  <c r="D164" i="6"/>
  <c r="C164" i="6"/>
  <c r="E163" i="6"/>
  <c r="D163" i="6"/>
  <c r="C163" i="6"/>
  <c r="E165" i="8"/>
  <c r="D165" i="8"/>
  <c r="C165" i="8"/>
  <c r="E164" i="8"/>
  <c r="D164" i="8"/>
  <c r="C164" i="8"/>
  <c r="E163" i="8"/>
  <c r="D163" i="8"/>
  <c r="C163" i="8"/>
  <c r="G144" i="7"/>
  <c r="G143" i="7"/>
  <c r="G142" i="7"/>
  <c r="G144" i="6"/>
  <c r="G143" i="6"/>
  <c r="G142" i="6"/>
  <c r="G144" i="8"/>
  <c r="G143" i="8"/>
  <c r="G142" i="8"/>
  <c r="A71" i="1"/>
  <c r="G68" i="3"/>
  <c r="G64" i="3"/>
  <c r="G62" i="3"/>
  <c r="G56" i="3"/>
  <c r="G53" i="3"/>
  <c r="I258" i="8"/>
  <c r="U258" i="8" s="1"/>
  <c r="AA258" i="8" s="1"/>
  <c r="AG258" i="8" s="1"/>
  <c r="I255" i="8"/>
  <c r="U255" i="8" s="1"/>
  <c r="AA255" i="8" s="1"/>
  <c r="AG255" i="8" s="1"/>
  <c r="M254" i="8"/>
  <c r="S254" i="8" s="1"/>
  <c r="Y254" i="8" s="1"/>
  <c r="AE254" i="8" s="1"/>
  <c r="L254" i="8"/>
  <c r="R254" i="8" s="1"/>
  <c r="X254" i="8" s="1"/>
  <c r="AD254" i="8" s="1"/>
  <c r="AJ254" i="8" s="1"/>
  <c r="AQ254" i="8" s="1"/>
  <c r="AW254" i="8" s="1"/>
  <c r="J254" i="8"/>
  <c r="P254" i="8" s="1"/>
  <c r="V254" i="8" s="1"/>
  <c r="AB254" i="8" s="1"/>
  <c r="AH254" i="8" s="1"/>
  <c r="I254" i="8"/>
  <c r="M253" i="8"/>
  <c r="S253" i="8" s="1"/>
  <c r="Y253" i="8" s="1"/>
  <c r="AE253" i="8" s="1"/>
  <c r="L253" i="8"/>
  <c r="R253" i="8" s="1"/>
  <c r="X253" i="8" s="1"/>
  <c r="AD253" i="8" s="1"/>
  <c r="AJ253" i="8" s="1"/>
  <c r="AQ253" i="8" s="1"/>
  <c r="AW253" i="8" s="1"/>
  <c r="J253" i="8"/>
  <c r="P253" i="8" s="1"/>
  <c r="V253" i="8" s="1"/>
  <c r="AB253" i="8" s="1"/>
  <c r="AH253" i="8" s="1"/>
  <c r="I253" i="8"/>
  <c r="M252" i="8"/>
  <c r="S252" i="8" s="1"/>
  <c r="Y252" i="8" s="1"/>
  <c r="AE252" i="8" s="1"/>
  <c r="L252" i="8"/>
  <c r="R252" i="8" s="1"/>
  <c r="X252" i="8" s="1"/>
  <c r="AD252" i="8" s="1"/>
  <c r="AJ252" i="8" s="1"/>
  <c r="AQ252" i="8" s="1"/>
  <c r="AW252" i="8" s="1"/>
  <c r="J252" i="8"/>
  <c r="P252" i="8" s="1"/>
  <c r="V252" i="8" s="1"/>
  <c r="AB252" i="8" s="1"/>
  <c r="AH252" i="8" s="1"/>
  <c r="I252" i="8"/>
  <c r="M251" i="8"/>
  <c r="S251" i="8" s="1"/>
  <c r="Y251" i="8" s="1"/>
  <c r="AE251" i="8" s="1"/>
  <c r="L251" i="8"/>
  <c r="R251" i="8" s="1"/>
  <c r="X251" i="8" s="1"/>
  <c r="AD251" i="8" s="1"/>
  <c r="AJ251" i="8" s="1"/>
  <c r="AQ251" i="8" s="1"/>
  <c r="AW251" i="8" s="1"/>
  <c r="J251" i="8"/>
  <c r="P251" i="8" s="1"/>
  <c r="V251" i="8" s="1"/>
  <c r="AB251" i="8" s="1"/>
  <c r="AH251" i="8" s="1"/>
  <c r="I251" i="8"/>
  <c r="I234" i="8"/>
  <c r="D234" i="8"/>
  <c r="C156" i="8"/>
  <c r="H156" i="8" s="1"/>
  <c r="C153" i="8"/>
  <c r="H153" i="8" s="1"/>
  <c r="C152" i="8"/>
  <c r="H152" i="8" s="1"/>
  <c r="C151" i="8"/>
  <c r="H151" i="8" s="1"/>
  <c r="AU228" i="8"/>
  <c r="AU229" i="8" s="1"/>
  <c r="AU230" i="8" s="1"/>
  <c r="AT228" i="8"/>
  <c r="AT229" i="8" s="1"/>
  <c r="AT230" i="8" s="1"/>
  <c r="AS228" i="8"/>
  <c r="AS229" i="8" s="1"/>
  <c r="AS230" i="8" s="1"/>
  <c r="AR228" i="8"/>
  <c r="AR229" i="8" s="1"/>
  <c r="AR230" i="8" s="1"/>
  <c r="AQ228" i="8"/>
  <c r="AQ229" i="8" s="1"/>
  <c r="AQ230" i="8" s="1"/>
  <c r="AP228" i="8"/>
  <c r="AP229" i="8" s="1"/>
  <c r="AP230" i="8" s="1"/>
  <c r="AO228" i="8"/>
  <c r="AO229" i="8" s="1"/>
  <c r="AO230" i="8" s="1"/>
  <c r="AN228" i="8"/>
  <c r="AN229" i="8" s="1"/>
  <c r="AN230" i="8" s="1"/>
  <c r="AM228" i="8"/>
  <c r="AM229" i="8" s="1"/>
  <c r="AM230" i="8" s="1"/>
  <c r="AL228" i="8"/>
  <c r="AL229" i="8" s="1"/>
  <c r="AL230" i="8" s="1"/>
  <c r="AK228" i="8"/>
  <c r="AK229" i="8" s="1"/>
  <c r="AK230" i="8" s="1"/>
  <c r="AJ228" i="8"/>
  <c r="AJ229" i="8" s="1"/>
  <c r="AJ230" i="8" s="1"/>
  <c r="AI228" i="8"/>
  <c r="AI229" i="8" s="1"/>
  <c r="AI230" i="8" s="1"/>
  <c r="AH228" i="8"/>
  <c r="AH229" i="8" s="1"/>
  <c r="AH230" i="8" s="1"/>
  <c r="AG228" i="8"/>
  <c r="AG229" i="8" s="1"/>
  <c r="AG230" i="8" s="1"/>
  <c r="AF228" i="8"/>
  <c r="AF229" i="8" s="1"/>
  <c r="AF230" i="8" s="1"/>
  <c r="AE228" i="8"/>
  <c r="AE229" i="8" s="1"/>
  <c r="AE230" i="8" s="1"/>
  <c r="AD228" i="8"/>
  <c r="AD229" i="8" s="1"/>
  <c r="AD230" i="8" s="1"/>
  <c r="AC228" i="8"/>
  <c r="AC229" i="8" s="1"/>
  <c r="AC230" i="8" s="1"/>
  <c r="AB228" i="8"/>
  <c r="AB229" i="8" s="1"/>
  <c r="AB230" i="8" s="1"/>
  <c r="AA228" i="8"/>
  <c r="AA229" i="8" s="1"/>
  <c r="AA230" i="8" s="1"/>
  <c r="Z228" i="8"/>
  <c r="Z229" i="8" s="1"/>
  <c r="Z230" i="8" s="1"/>
  <c r="Y228" i="8"/>
  <c r="Y229" i="8" s="1"/>
  <c r="Y230" i="8" s="1"/>
  <c r="X228" i="8"/>
  <c r="X229" i="8" s="1"/>
  <c r="X230" i="8" s="1"/>
  <c r="W228" i="8"/>
  <c r="W229" i="8" s="1"/>
  <c r="W230" i="8" s="1"/>
  <c r="V228" i="8"/>
  <c r="V229" i="8" s="1"/>
  <c r="V230" i="8" s="1"/>
  <c r="U228" i="8"/>
  <c r="U229" i="8" s="1"/>
  <c r="U230" i="8" s="1"/>
  <c r="T228" i="8"/>
  <c r="T229" i="8" s="1"/>
  <c r="T230" i="8" s="1"/>
  <c r="S228" i="8"/>
  <c r="S229" i="8" s="1"/>
  <c r="S230" i="8" s="1"/>
  <c r="R228" i="8"/>
  <c r="R229" i="8" s="1"/>
  <c r="R230" i="8" s="1"/>
  <c r="Q228" i="8"/>
  <c r="Q229" i="8" s="1"/>
  <c r="Q230" i="8" s="1"/>
  <c r="P228" i="8"/>
  <c r="P229" i="8" s="1"/>
  <c r="P230" i="8" s="1"/>
  <c r="O228" i="8"/>
  <c r="O229" i="8" s="1"/>
  <c r="O230" i="8" s="1"/>
  <c r="N228" i="8"/>
  <c r="N229" i="8" s="1"/>
  <c r="N230" i="8" s="1"/>
  <c r="M228" i="8"/>
  <c r="M229" i="8" s="1"/>
  <c r="M230" i="8" s="1"/>
  <c r="L228" i="8"/>
  <c r="L229" i="8" s="1"/>
  <c r="L230" i="8" s="1"/>
  <c r="K228" i="8"/>
  <c r="K229" i="8" s="1"/>
  <c r="K230" i="8" s="1"/>
  <c r="J228" i="8"/>
  <c r="J229" i="8" s="1"/>
  <c r="J230" i="8" s="1"/>
  <c r="I228" i="8"/>
  <c r="I229" i="8" s="1"/>
  <c r="I230" i="8" s="1"/>
  <c r="H228" i="8"/>
  <c r="H229" i="8" s="1"/>
  <c r="H230" i="8" s="1"/>
  <c r="G228" i="8"/>
  <c r="G229" i="8" s="1"/>
  <c r="G230" i="8" s="1"/>
  <c r="F228" i="8"/>
  <c r="F229" i="8" s="1"/>
  <c r="F230" i="8" s="1"/>
  <c r="E228" i="8"/>
  <c r="E229" i="8" s="1"/>
  <c r="E230" i="8" s="1"/>
  <c r="D228" i="8"/>
  <c r="D229" i="8" s="1"/>
  <c r="D230" i="8" s="1"/>
  <c r="C228" i="8"/>
  <c r="C229" i="8" s="1"/>
  <c r="C230" i="8" s="1"/>
  <c r="AU223" i="8"/>
  <c r="AU224" i="8" s="1"/>
  <c r="AU225" i="8" s="1"/>
  <c r="AT223" i="8"/>
  <c r="AT224" i="8" s="1"/>
  <c r="AT225" i="8" s="1"/>
  <c r="AS223" i="8"/>
  <c r="AS224" i="8" s="1"/>
  <c r="AS225" i="8" s="1"/>
  <c r="AR223" i="8"/>
  <c r="AR224" i="8" s="1"/>
  <c r="AR225" i="8" s="1"/>
  <c r="AQ223" i="8"/>
  <c r="AQ224" i="8" s="1"/>
  <c r="AQ225" i="8" s="1"/>
  <c r="AP223" i="8"/>
  <c r="AP224" i="8" s="1"/>
  <c r="AP225" i="8" s="1"/>
  <c r="AO223" i="8"/>
  <c r="AO224" i="8" s="1"/>
  <c r="AO225" i="8" s="1"/>
  <c r="AN223" i="8"/>
  <c r="AN224" i="8" s="1"/>
  <c r="AN225" i="8" s="1"/>
  <c r="AM223" i="8"/>
  <c r="AM224" i="8" s="1"/>
  <c r="AM225" i="8" s="1"/>
  <c r="AL223" i="8"/>
  <c r="AL224" i="8" s="1"/>
  <c r="AL225" i="8" s="1"/>
  <c r="AK223" i="8"/>
  <c r="AK224" i="8" s="1"/>
  <c r="AK225" i="8" s="1"/>
  <c r="AJ223" i="8"/>
  <c r="AJ224" i="8" s="1"/>
  <c r="AJ225" i="8" s="1"/>
  <c r="AI223" i="8"/>
  <c r="AI224" i="8" s="1"/>
  <c r="AI225" i="8" s="1"/>
  <c r="AH223" i="8"/>
  <c r="AH224" i="8" s="1"/>
  <c r="AH225" i="8" s="1"/>
  <c r="AG223" i="8"/>
  <c r="AG224" i="8" s="1"/>
  <c r="AG225" i="8" s="1"/>
  <c r="AF223" i="8"/>
  <c r="AF224" i="8" s="1"/>
  <c r="AF225" i="8" s="1"/>
  <c r="AE223" i="8"/>
  <c r="AE224" i="8" s="1"/>
  <c r="AE225" i="8" s="1"/>
  <c r="AD223" i="8"/>
  <c r="AD224" i="8" s="1"/>
  <c r="AD225" i="8" s="1"/>
  <c r="AC223" i="8"/>
  <c r="AC224" i="8" s="1"/>
  <c r="AC225" i="8" s="1"/>
  <c r="AB223" i="8"/>
  <c r="AB224" i="8" s="1"/>
  <c r="AB225" i="8" s="1"/>
  <c r="AA223" i="8"/>
  <c r="AA224" i="8" s="1"/>
  <c r="AA225" i="8" s="1"/>
  <c r="Z223" i="8"/>
  <c r="Z224" i="8" s="1"/>
  <c r="Z225" i="8" s="1"/>
  <c r="Y223" i="8"/>
  <c r="Y224" i="8" s="1"/>
  <c r="Y225" i="8" s="1"/>
  <c r="X223" i="8"/>
  <c r="X224" i="8" s="1"/>
  <c r="X225" i="8" s="1"/>
  <c r="W223" i="8"/>
  <c r="W224" i="8" s="1"/>
  <c r="W225" i="8" s="1"/>
  <c r="V223" i="8"/>
  <c r="V224" i="8" s="1"/>
  <c r="V225" i="8" s="1"/>
  <c r="U223" i="8"/>
  <c r="U224" i="8" s="1"/>
  <c r="U225" i="8" s="1"/>
  <c r="T223" i="8"/>
  <c r="T224" i="8" s="1"/>
  <c r="T225" i="8" s="1"/>
  <c r="S223" i="8"/>
  <c r="S224" i="8" s="1"/>
  <c r="S225" i="8" s="1"/>
  <c r="R223" i="8"/>
  <c r="R224" i="8" s="1"/>
  <c r="R225" i="8" s="1"/>
  <c r="Q223" i="8"/>
  <c r="Q224" i="8" s="1"/>
  <c r="Q225" i="8" s="1"/>
  <c r="P223" i="8"/>
  <c r="P224" i="8" s="1"/>
  <c r="P225" i="8" s="1"/>
  <c r="O223" i="8"/>
  <c r="O224" i="8" s="1"/>
  <c r="O225" i="8" s="1"/>
  <c r="N223" i="8"/>
  <c r="N224" i="8" s="1"/>
  <c r="N225" i="8" s="1"/>
  <c r="M223" i="8"/>
  <c r="M224" i="8" s="1"/>
  <c r="M225" i="8" s="1"/>
  <c r="L223" i="8"/>
  <c r="L224" i="8" s="1"/>
  <c r="L225" i="8" s="1"/>
  <c r="K223" i="8"/>
  <c r="K224" i="8" s="1"/>
  <c r="K225" i="8" s="1"/>
  <c r="J223" i="8"/>
  <c r="J224" i="8" s="1"/>
  <c r="J225" i="8" s="1"/>
  <c r="I223" i="8"/>
  <c r="I224" i="8" s="1"/>
  <c r="I225" i="8" s="1"/>
  <c r="H223" i="8"/>
  <c r="H224" i="8" s="1"/>
  <c r="H225" i="8" s="1"/>
  <c r="G223" i="8"/>
  <c r="G224" i="8" s="1"/>
  <c r="G225" i="8" s="1"/>
  <c r="F223" i="8"/>
  <c r="F224" i="8" s="1"/>
  <c r="F225" i="8" s="1"/>
  <c r="E223" i="8"/>
  <c r="E224" i="8" s="1"/>
  <c r="E225" i="8" s="1"/>
  <c r="D223" i="8"/>
  <c r="D224" i="8" s="1"/>
  <c r="D225" i="8" s="1"/>
  <c r="C223" i="8"/>
  <c r="C224" i="8" s="1"/>
  <c r="C225" i="8" s="1"/>
  <c r="AU218" i="8"/>
  <c r="AU219" i="8" s="1"/>
  <c r="AU220" i="8" s="1"/>
  <c r="AT218" i="8"/>
  <c r="AT219" i="8" s="1"/>
  <c r="AT220" i="8" s="1"/>
  <c r="AS218" i="8"/>
  <c r="AS219" i="8" s="1"/>
  <c r="AS220" i="8" s="1"/>
  <c r="AR218" i="8"/>
  <c r="AR219" i="8" s="1"/>
  <c r="AR220" i="8" s="1"/>
  <c r="AQ218" i="8"/>
  <c r="AQ219" i="8" s="1"/>
  <c r="AQ220" i="8" s="1"/>
  <c r="AP218" i="8"/>
  <c r="AP219" i="8" s="1"/>
  <c r="AP220" i="8" s="1"/>
  <c r="AO218" i="8"/>
  <c r="AO219" i="8" s="1"/>
  <c r="AO220" i="8" s="1"/>
  <c r="AN218" i="8"/>
  <c r="AN219" i="8" s="1"/>
  <c r="AN220" i="8" s="1"/>
  <c r="AM218" i="8"/>
  <c r="AM219" i="8" s="1"/>
  <c r="AM220" i="8" s="1"/>
  <c r="AL218" i="8"/>
  <c r="AL219" i="8" s="1"/>
  <c r="AL220" i="8" s="1"/>
  <c r="AK218" i="8"/>
  <c r="AK219" i="8" s="1"/>
  <c r="AK220" i="8" s="1"/>
  <c r="AJ218" i="8"/>
  <c r="AJ219" i="8" s="1"/>
  <c r="AJ220" i="8" s="1"/>
  <c r="AI218" i="8"/>
  <c r="AI219" i="8" s="1"/>
  <c r="AI220" i="8" s="1"/>
  <c r="AH218" i="8"/>
  <c r="AH219" i="8" s="1"/>
  <c r="AH220" i="8" s="1"/>
  <c r="AG218" i="8"/>
  <c r="AG219" i="8" s="1"/>
  <c r="AG220" i="8" s="1"/>
  <c r="AF218" i="8"/>
  <c r="AF219" i="8" s="1"/>
  <c r="AF220" i="8" s="1"/>
  <c r="AE218" i="8"/>
  <c r="AE219" i="8" s="1"/>
  <c r="AE220" i="8" s="1"/>
  <c r="AD218" i="8"/>
  <c r="AD219" i="8" s="1"/>
  <c r="AD220" i="8" s="1"/>
  <c r="AC218" i="8"/>
  <c r="AC219" i="8" s="1"/>
  <c r="AC220" i="8" s="1"/>
  <c r="AB218" i="8"/>
  <c r="AB219" i="8" s="1"/>
  <c r="AB220" i="8" s="1"/>
  <c r="AA218" i="8"/>
  <c r="AA219" i="8" s="1"/>
  <c r="AA220" i="8" s="1"/>
  <c r="Z218" i="8"/>
  <c r="Z219" i="8" s="1"/>
  <c r="Z220" i="8" s="1"/>
  <c r="Y218" i="8"/>
  <c r="Y219" i="8" s="1"/>
  <c r="Y220" i="8" s="1"/>
  <c r="X218" i="8"/>
  <c r="X219" i="8" s="1"/>
  <c r="X220" i="8" s="1"/>
  <c r="W218" i="8"/>
  <c r="W219" i="8" s="1"/>
  <c r="W220" i="8" s="1"/>
  <c r="V218" i="8"/>
  <c r="V219" i="8" s="1"/>
  <c r="V220" i="8" s="1"/>
  <c r="U218" i="8"/>
  <c r="U219" i="8" s="1"/>
  <c r="U220" i="8" s="1"/>
  <c r="T218" i="8"/>
  <c r="T219" i="8" s="1"/>
  <c r="T220" i="8" s="1"/>
  <c r="S218" i="8"/>
  <c r="S219" i="8" s="1"/>
  <c r="S220" i="8" s="1"/>
  <c r="R218" i="8"/>
  <c r="R219" i="8" s="1"/>
  <c r="R220" i="8" s="1"/>
  <c r="Q218" i="8"/>
  <c r="Q219" i="8" s="1"/>
  <c r="Q220" i="8" s="1"/>
  <c r="P218" i="8"/>
  <c r="P219" i="8" s="1"/>
  <c r="P220" i="8" s="1"/>
  <c r="O218" i="8"/>
  <c r="O219" i="8" s="1"/>
  <c r="O220" i="8" s="1"/>
  <c r="N218" i="8"/>
  <c r="N219" i="8" s="1"/>
  <c r="N220" i="8" s="1"/>
  <c r="M218" i="8"/>
  <c r="M219" i="8" s="1"/>
  <c r="M220" i="8" s="1"/>
  <c r="L218" i="8"/>
  <c r="L219" i="8" s="1"/>
  <c r="L220" i="8" s="1"/>
  <c r="K218" i="8"/>
  <c r="K219" i="8" s="1"/>
  <c r="K220" i="8" s="1"/>
  <c r="J218" i="8"/>
  <c r="J219" i="8" s="1"/>
  <c r="J220" i="8" s="1"/>
  <c r="I218" i="8"/>
  <c r="I219" i="8" s="1"/>
  <c r="I220" i="8" s="1"/>
  <c r="H218" i="8"/>
  <c r="H219" i="8" s="1"/>
  <c r="H220" i="8" s="1"/>
  <c r="G218" i="8"/>
  <c r="G219" i="8" s="1"/>
  <c r="G220" i="8" s="1"/>
  <c r="F218" i="8"/>
  <c r="F219" i="8" s="1"/>
  <c r="F220" i="8" s="1"/>
  <c r="E218" i="8"/>
  <c r="E219" i="8" s="1"/>
  <c r="E220" i="8" s="1"/>
  <c r="D218" i="8"/>
  <c r="D219" i="8" s="1"/>
  <c r="D220" i="8" s="1"/>
  <c r="C218" i="8"/>
  <c r="C219" i="8" s="1"/>
  <c r="C220" i="8" s="1"/>
  <c r="AU213" i="8"/>
  <c r="AU214" i="8" s="1"/>
  <c r="AU215" i="8" s="1"/>
  <c r="AT213" i="8"/>
  <c r="AT214" i="8" s="1"/>
  <c r="AT215" i="8" s="1"/>
  <c r="AS213" i="8"/>
  <c r="AS214" i="8" s="1"/>
  <c r="AS215" i="8" s="1"/>
  <c r="AR213" i="8"/>
  <c r="AR214" i="8" s="1"/>
  <c r="AR215" i="8" s="1"/>
  <c r="AQ213" i="8"/>
  <c r="AQ214" i="8" s="1"/>
  <c r="AQ215" i="8" s="1"/>
  <c r="AP213" i="8"/>
  <c r="AP214" i="8" s="1"/>
  <c r="AP215" i="8" s="1"/>
  <c r="AO213" i="8"/>
  <c r="AO214" i="8" s="1"/>
  <c r="AO215" i="8" s="1"/>
  <c r="AN213" i="8"/>
  <c r="AN214" i="8" s="1"/>
  <c r="AN215" i="8" s="1"/>
  <c r="AM213" i="8"/>
  <c r="AM214" i="8" s="1"/>
  <c r="AM215" i="8" s="1"/>
  <c r="AL213" i="8"/>
  <c r="AL214" i="8" s="1"/>
  <c r="AL215" i="8" s="1"/>
  <c r="AK213" i="8"/>
  <c r="AK214" i="8" s="1"/>
  <c r="AK215" i="8" s="1"/>
  <c r="AJ213" i="8"/>
  <c r="AJ214" i="8" s="1"/>
  <c r="AJ215" i="8" s="1"/>
  <c r="AI213" i="8"/>
  <c r="AI214" i="8" s="1"/>
  <c r="AI215" i="8" s="1"/>
  <c r="AH213" i="8"/>
  <c r="AH214" i="8" s="1"/>
  <c r="AH215" i="8" s="1"/>
  <c r="AG213" i="8"/>
  <c r="AG214" i="8" s="1"/>
  <c r="AG215" i="8" s="1"/>
  <c r="AF213" i="8"/>
  <c r="AF214" i="8" s="1"/>
  <c r="AF215" i="8" s="1"/>
  <c r="AE213" i="8"/>
  <c r="AE214" i="8" s="1"/>
  <c r="AE215" i="8" s="1"/>
  <c r="AD213" i="8"/>
  <c r="AD214" i="8" s="1"/>
  <c r="AD215" i="8" s="1"/>
  <c r="AC213" i="8"/>
  <c r="AC214" i="8" s="1"/>
  <c r="AC215" i="8" s="1"/>
  <c r="AB213" i="8"/>
  <c r="AB214" i="8" s="1"/>
  <c r="AB215" i="8" s="1"/>
  <c r="AA213" i="8"/>
  <c r="AA214" i="8" s="1"/>
  <c r="AA215" i="8" s="1"/>
  <c r="Z213" i="8"/>
  <c r="Z214" i="8" s="1"/>
  <c r="Z215" i="8" s="1"/>
  <c r="Y213" i="8"/>
  <c r="Y214" i="8" s="1"/>
  <c r="Y215" i="8" s="1"/>
  <c r="X213" i="8"/>
  <c r="X214" i="8" s="1"/>
  <c r="X215" i="8" s="1"/>
  <c r="W213" i="8"/>
  <c r="W214" i="8" s="1"/>
  <c r="W215" i="8" s="1"/>
  <c r="V213" i="8"/>
  <c r="V214" i="8" s="1"/>
  <c r="V215" i="8" s="1"/>
  <c r="U213" i="8"/>
  <c r="U214" i="8" s="1"/>
  <c r="U215" i="8" s="1"/>
  <c r="T213" i="8"/>
  <c r="T214" i="8" s="1"/>
  <c r="T215" i="8" s="1"/>
  <c r="S213" i="8"/>
  <c r="S214" i="8" s="1"/>
  <c r="S215" i="8" s="1"/>
  <c r="R213" i="8"/>
  <c r="R214" i="8" s="1"/>
  <c r="R215" i="8" s="1"/>
  <c r="Q213" i="8"/>
  <c r="Q214" i="8" s="1"/>
  <c r="Q215" i="8" s="1"/>
  <c r="P213" i="8"/>
  <c r="P214" i="8" s="1"/>
  <c r="P215" i="8" s="1"/>
  <c r="O213" i="8"/>
  <c r="O214" i="8" s="1"/>
  <c r="O215" i="8" s="1"/>
  <c r="N213" i="8"/>
  <c r="N214" i="8" s="1"/>
  <c r="N215" i="8" s="1"/>
  <c r="M213" i="8"/>
  <c r="M214" i="8" s="1"/>
  <c r="M215" i="8" s="1"/>
  <c r="L213" i="8"/>
  <c r="L214" i="8" s="1"/>
  <c r="L215" i="8" s="1"/>
  <c r="K213" i="8"/>
  <c r="K214" i="8" s="1"/>
  <c r="K215" i="8" s="1"/>
  <c r="J213" i="8"/>
  <c r="J214" i="8" s="1"/>
  <c r="J215" i="8" s="1"/>
  <c r="I213" i="8"/>
  <c r="I214" i="8" s="1"/>
  <c r="I215" i="8" s="1"/>
  <c r="H213" i="8"/>
  <c r="H214" i="8" s="1"/>
  <c r="H215" i="8" s="1"/>
  <c r="G213" i="8"/>
  <c r="G214" i="8" s="1"/>
  <c r="G215" i="8" s="1"/>
  <c r="F213" i="8"/>
  <c r="F214" i="8" s="1"/>
  <c r="F215" i="8" s="1"/>
  <c r="E213" i="8"/>
  <c r="E214" i="8" s="1"/>
  <c r="E215" i="8" s="1"/>
  <c r="D213" i="8"/>
  <c r="D214" i="8" s="1"/>
  <c r="D215" i="8" s="1"/>
  <c r="C213" i="8"/>
  <c r="C214" i="8" s="1"/>
  <c r="C215" i="8" s="1"/>
  <c r="AU208" i="8"/>
  <c r="AU209" i="8" s="1"/>
  <c r="AU210" i="8" s="1"/>
  <c r="AT208" i="8"/>
  <c r="AT209" i="8" s="1"/>
  <c r="AT210" i="8" s="1"/>
  <c r="AS208" i="8"/>
  <c r="AS209" i="8" s="1"/>
  <c r="AS210" i="8" s="1"/>
  <c r="AR208" i="8"/>
  <c r="AR209" i="8" s="1"/>
  <c r="AR210" i="8" s="1"/>
  <c r="AQ208" i="8"/>
  <c r="AQ209" i="8" s="1"/>
  <c r="AQ210" i="8" s="1"/>
  <c r="AP208" i="8"/>
  <c r="AP209" i="8" s="1"/>
  <c r="AP210" i="8" s="1"/>
  <c r="AO208" i="8"/>
  <c r="AO209" i="8" s="1"/>
  <c r="AO210" i="8" s="1"/>
  <c r="AN208" i="8"/>
  <c r="AN209" i="8" s="1"/>
  <c r="AN210" i="8" s="1"/>
  <c r="AM208" i="8"/>
  <c r="AM209" i="8" s="1"/>
  <c r="AM210" i="8" s="1"/>
  <c r="AL208" i="8"/>
  <c r="AL209" i="8" s="1"/>
  <c r="AL210" i="8" s="1"/>
  <c r="AK208" i="8"/>
  <c r="AK209" i="8" s="1"/>
  <c r="AK210" i="8" s="1"/>
  <c r="AJ208" i="8"/>
  <c r="AJ209" i="8" s="1"/>
  <c r="AJ210" i="8" s="1"/>
  <c r="AI208" i="8"/>
  <c r="AI209" i="8" s="1"/>
  <c r="AI210" i="8" s="1"/>
  <c r="AH208" i="8"/>
  <c r="AH209" i="8" s="1"/>
  <c r="AH210" i="8" s="1"/>
  <c r="AG208" i="8"/>
  <c r="AG209" i="8" s="1"/>
  <c r="AG210" i="8" s="1"/>
  <c r="AF208" i="8"/>
  <c r="AF209" i="8" s="1"/>
  <c r="AF210" i="8" s="1"/>
  <c r="AE208" i="8"/>
  <c r="AE209" i="8" s="1"/>
  <c r="AE210" i="8" s="1"/>
  <c r="AD208" i="8"/>
  <c r="AD209" i="8" s="1"/>
  <c r="AD210" i="8" s="1"/>
  <c r="AC208" i="8"/>
  <c r="AC209" i="8" s="1"/>
  <c r="AC210" i="8" s="1"/>
  <c r="AB208" i="8"/>
  <c r="AB209" i="8" s="1"/>
  <c r="AB210" i="8" s="1"/>
  <c r="AA208" i="8"/>
  <c r="AA209" i="8" s="1"/>
  <c r="AA210" i="8" s="1"/>
  <c r="Z208" i="8"/>
  <c r="Z209" i="8" s="1"/>
  <c r="Z210" i="8" s="1"/>
  <c r="Y208" i="8"/>
  <c r="Y209" i="8" s="1"/>
  <c r="Y210" i="8" s="1"/>
  <c r="X208" i="8"/>
  <c r="X209" i="8" s="1"/>
  <c r="X210" i="8" s="1"/>
  <c r="W208" i="8"/>
  <c r="W209" i="8" s="1"/>
  <c r="W210" i="8" s="1"/>
  <c r="V208" i="8"/>
  <c r="V209" i="8" s="1"/>
  <c r="V210" i="8" s="1"/>
  <c r="U208" i="8"/>
  <c r="U209" i="8" s="1"/>
  <c r="U210" i="8" s="1"/>
  <c r="T208" i="8"/>
  <c r="T209" i="8" s="1"/>
  <c r="T210" i="8" s="1"/>
  <c r="S208" i="8"/>
  <c r="S209" i="8" s="1"/>
  <c r="S210" i="8" s="1"/>
  <c r="R208" i="8"/>
  <c r="R209" i="8" s="1"/>
  <c r="R210" i="8" s="1"/>
  <c r="Q208" i="8"/>
  <c r="Q209" i="8" s="1"/>
  <c r="Q210" i="8" s="1"/>
  <c r="P208" i="8"/>
  <c r="P209" i="8" s="1"/>
  <c r="P210" i="8" s="1"/>
  <c r="O208" i="8"/>
  <c r="O209" i="8" s="1"/>
  <c r="O210" i="8" s="1"/>
  <c r="N208" i="8"/>
  <c r="N209" i="8" s="1"/>
  <c r="N210" i="8" s="1"/>
  <c r="M208" i="8"/>
  <c r="M209" i="8" s="1"/>
  <c r="M210" i="8" s="1"/>
  <c r="L208" i="8"/>
  <c r="L209" i="8" s="1"/>
  <c r="L210" i="8" s="1"/>
  <c r="K208" i="8"/>
  <c r="K209" i="8" s="1"/>
  <c r="K210" i="8" s="1"/>
  <c r="J208" i="8"/>
  <c r="J209" i="8" s="1"/>
  <c r="J210" i="8" s="1"/>
  <c r="I208" i="8"/>
  <c r="I209" i="8" s="1"/>
  <c r="I210" i="8" s="1"/>
  <c r="H208" i="8"/>
  <c r="H209" i="8" s="1"/>
  <c r="H210" i="8" s="1"/>
  <c r="G208" i="8"/>
  <c r="G209" i="8" s="1"/>
  <c r="G210" i="8" s="1"/>
  <c r="F208" i="8"/>
  <c r="F209" i="8" s="1"/>
  <c r="F210" i="8" s="1"/>
  <c r="E208" i="8"/>
  <c r="E209" i="8" s="1"/>
  <c r="E210" i="8" s="1"/>
  <c r="D208" i="8"/>
  <c r="D209" i="8" s="1"/>
  <c r="D210" i="8" s="1"/>
  <c r="C208" i="8"/>
  <c r="C209" i="8" s="1"/>
  <c r="C210" i="8" s="1"/>
  <c r="AU203" i="8"/>
  <c r="AU204" i="8" s="1"/>
  <c r="AU205" i="8" s="1"/>
  <c r="AT203" i="8"/>
  <c r="AT204" i="8" s="1"/>
  <c r="AT205" i="8" s="1"/>
  <c r="AS203" i="8"/>
  <c r="AS204" i="8" s="1"/>
  <c r="AS205" i="8" s="1"/>
  <c r="AR203" i="8"/>
  <c r="AR204" i="8" s="1"/>
  <c r="AR205" i="8" s="1"/>
  <c r="AQ203" i="8"/>
  <c r="AQ204" i="8" s="1"/>
  <c r="AQ205" i="8" s="1"/>
  <c r="AP203" i="8"/>
  <c r="AP204" i="8" s="1"/>
  <c r="AP205" i="8" s="1"/>
  <c r="AO203" i="8"/>
  <c r="AO204" i="8" s="1"/>
  <c r="AO205" i="8" s="1"/>
  <c r="AN203" i="8"/>
  <c r="AN204" i="8" s="1"/>
  <c r="AN205" i="8" s="1"/>
  <c r="AM203" i="8"/>
  <c r="AM204" i="8" s="1"/>
  <c r="AM205" i="8" s="1"/>
  <c r="AL203" i="8"/>
  <c r="AL204" i="8" s="1"/>
  <c r="AL205" i="8" s="1"/>
  <c r="AK203" i="8"/>
  <c r="AK204" i="8" s="1"/>
  <c r="AK205" i="8" s="1"/>
  <c r="AJ203" i="8"/>
  <c r="AJ204" i="8" s="1"/>
  <c r="AJ205" i="8" s="1"/>
  <c r="AI203" i="8"/>
  <c r="AI204" i="8" s="1"/>
  <c r="AI205" i="8" s="1"/>
  <c r="AH203" i="8"/>
  <c r="AH204" i="8" s="1"/>
  <c r="AH205" i="8" s="1"/>
  <c r="AG203" i="8"/>
  <c r="AG204" i="8" s="1"/>
  <c r="AG205" i="8" s="1"/>
  <c r="AF203" i="8"/>
  <c r="AF204" i="8" s="1"/>
  <c r="AF205" i="8" s="1"/>
  <c r="AE203" i="8"/>
  <c r="AE204" i="8" s="1"/>
  <c r="AE205" i="8" s="1"/>
  <c r="AD203" i="8"/>
  <c r="AD204" i="8" s="1"/>
  <c r="AD205" i="8" s="1"/>
  <c r="AC203" i="8"/>
  <c r="AC204" i="8" s="1"/>
  <c r="AC205" i="8" s="1"/>
  <c r="AB203" i="8"/>
  <c r="AB204" i="8" s="1"/>
  <c r="AB205" i="8" s="1"/>
  <c r="AA203" i="8"/>
  <c r="AA204" i="8" s="1"/>
  <c r="AA205" i="8" s="1"/>
  <c r="Z203" i="8"/>
  <c r="Z204" i="8" s="1"/>
  <c r="Z205" i="8" s="1"/>
  <c r="Y203" i="8"/>
  <c r="Y204" i="8" s="1"/>
  <c r="Y205" i="8" s="1"/>
  <c r="X203" i="8"/>
  <c r="X204" i="8" s="1"/>
  <c r="X205" i="8" s="1"/>
  <c r="W203" i="8"/>
  <c r="W204" i="8" s="1"/>
  <c r="W205" i="8" s="1"/>
  <c r="V203" i="8"/>
  <c r="V204" i="8" s="1"/>
  <c r="V205" i="8" s="1"/>
  <c r="U203" i="8"/>
  <c r="U204" i="8" s="1"/>
  <c r="U205" i="8" s="1"/>
  <c r="T203" i="8"/>
  <c r="T204" i="8" s="1"/>
  <c r="T205" i="8" s="1"/>
  <c r="S203" i="8"/>
  <c r="S204" i="8" s="1"/>
  <c r="S205" i="8" s="1"/>
  <c r="R203" i="8"/>
  <c r="R204" i="8" s="1"/>
  <c r="R205" i="8" s="1"/>
  <c r="Q203" i="8"/>
  <c r="Q204" i="8" s="1"/>
  <c r="Q205" i="8" s="1"/>
  <c r="P203" i="8"/>
  <c r="P204" i="8" s="1"/>
  <c r="P205" i="8" s="1"/>
  <c r="O203" i="8"/>
  <c r="O204" i="8" s="1"/>
  <c r="O205" i="8" s="1"/>
  <c r="N203" i="8"/>
  <c r="N204" i="8" s="1"/>
  <c r="N205" i="8" s="1"/>
  <c r="M203" i="8"/>
  <c r="M204" i="8" s="1"/>
  <c r="M205" i="8" s="1"/>
  <c r="L203" i="8"/>
  <c r="L204" i="8" s="1"/>
  <c r="L205" i="8" s="1"/>
  <c r="K203" i="8"/>
  <c r="K204" i="8" s="1"/>
  <c r="K205" i="8" s="1"/>
  <c r="J203" i="8"/>
  <c r="J204" i="8" s="1"/>
  <c r="J205" i="8" s="1"/>
  <c r="I203" i="8"/>
  <c r="I204" i="8" s="1"/>
  <c r="I205" i="8" s="1"/>
  <c r="H203" i="8"/>
  <c r="H204" i="8" s="1"/>
  <c r="H205" i="8" s="1"/>
  <c r="G203" i="8"/>
  <c r="G204" i="8" s="1"/>
  <c r="G205" i="8" s="1"/>
  <c r="F203" i="8"/>
  <c r="F204" i="8" s="1"/>
  <c r="F205" i="8" s="1"/>
  <c r="E203" i="8"/>
  <c r="E204" i="8" s="1"/>
  <c r="E205" i="8" s="1"/>
  <c r="D203" i="8"/>
  <c r="D204" i="8" s="1"/>
  <c r="D205" i="8" s="1"/>
  <c r="C203" i="8"/>
  <c r="C204" i="8" s="1"/>
  <c r="C205" i="8" s="1"/>
  <c r="AU198" i="8"/>
  <c r="AU199" i="8" s="1"/>
  <c r="AU200" i="8" s="1"/>
  <c r="AT198" i="8"/>
  <c r="AT199" i="8" s="1"/>
  <c r="AT200" i="8" s="1"/>
  <c r="AS198" i="8"/>
  <c r="AS199" i="8" s="1"/>
  <c r="AS200" i="8" s="1"/>
  <c r="AR198" i="8"/>
  <c r="AR199" i="8" s="1"/>
  <c r="AR200" i="8" s="1"/>
  <c r="AQ198" i="8"/>
  <c r="AQ199" i="8" s="1"/>
  <c r="AQ200" i="8" s="1"/>
  <c r="AP198" i="8"/>
  <c r="AP199" i="8" s="1"/>
  <c r="AP200" i="8" s="1"/>
  <c r="AO198" i="8"/>
  <c r="AO199" i="8" s="1"/>
  <c r="AO200" i="8" s="1"/>
  <c r="AN198" i="8"/>
  <c r="AN199" i="8" s="1"/>
  <c r="AN200" i="8" s="1"/>
  <c r="AM198" i="8"/>
  <c r="AM199" i="8" s="1"/>
  <c r="AM200" i="8" s="1"/>
  <c r="AL198" i="8"/>
  <c r="AL199" i="8" s="1"/>
  <c r="AL200" i="8" s="1"/>
  <c r="AK198" i="8"/>
  <c r="AK199" i="8" s="1"/>
  <c r="AK200" i="8" s="1"/>
  <c r="AJ198" i="8"/>
  <c r="AJ199" i="8" s="1"/>
  <c r="AJ200" i="8" s="1"/>
  <c r="AI198" i="8"/>
  <c r="AI199" i="8" s="1"/>
  <c r="AI200" i="8" s="1"/>
  <c r="AH198" i="8"/>
  <c r="AH199" i="8" s="1"/>
  <c r="AH200" i="8" s="1"/>
  <c r="AG198" i="8"/>
  <c r="AG199" i="8" s="1"/>
  <c r="AG200" i="8" s="1"/>
  <c r="AF198" i="8"/>
  <c r="AF199" i="8" s="1"/>
  <c r="AF200" i="8" s="1"/>
  <c r="AE198" i="8"/>
  <c r="AE199" i="8" s="1"/>
  <c r="AE200" i="8" s="1"/>
  <c r="AD198" i="8"/>
  <c r="AD199" i="8" s="1"/>
  <c r="AD200" i="8" s="1"/>
  <c r="AC198" i="8"/>
  <c r="AC199" i="8" s="1"/>
  <c r="AC200" i="8" s="1"/>
  <c r="AB198" i="8"/>
  <c r="AB199" i="8" s="1"/>
  <c r="AB200" i="8" s="1"/>
  <c r="AA198" i="8"/>
  <c r="AA199" i="8" s="1"/>
  <c r="AA200" i="8" s="1"/>
  <c r="Z198" i="8"/>
  <c r="Z199" i="8" s="1"/>
  <c r="Z200" i="8" s="1"/>
  <c r="Y198" i="8"/>
  <c r="Y199" i="8" s="1"/>
  <c r="Y200" i="8" s="1"/>
  <c r="X198" i="8"/>
  <c r="X199" i="8" s="1"/>
  <c r="X200" i="8" s="1"/>
  <c r="W198" i="8"/>
  <c r="W199" i="8" s="1"/>
  <c r="W200" i="8" s="1"/>
  <c r="V198" i="8"/>
  <c r="V199" i="8" s="1"/>
  <c r="V200" i="8" s="1"/>
  <c r="U198" i="8"/>
  <c r="U199" i="8" s="1"/>
  <c r="U200" i="8" s="1"/>
  <c r="T198" i="8"/>
  <c r="T199" i="8" s="1"/>
  <c r="T200" i="8" s="1"/>
  <c r="S198" i="8"/>
  <c r="S199" i="8" s="1"/>
  <c r="S200" i="8" s="1"/>
  <c r="R198" i="8"/>
  <c r="R199" i="8" s="1"/>
  <c r="R200" i="8" s="1"/>
  <c r="Q198" i="8"/>
  <c r="Q199" i="8" s="1"/>
  <c r="Q200" i="8" s="1"/>
  <c r="P198" i="8"/>
  <c r="P199" i="8" s="1"/>
  <c r="P200" i="8" s="1"/>
  <c r="O198" i="8"/>
  <c r="O199" i="8" s="1"/>
  <c r="O200" i="8" s="1"/>
  <c r="N198" i="8"/>
  <c r="N199" i="8" s="1"/>
  <c r="N200" i="8" s="1"/>
  <c r="M198" i="8"/>
  <c r="M199" i="8" s="1"/>
  <c r="M200" i="8" s="1"/>
  <c r="L198" i="8"/>
  <c r="L199" i="8" s="1"/>
  <c r="L200" i="8" s="1"/>
  <c r="K198" i="8"/>
  <c r="K199" i="8" s="1"/>
  <c r="K200" i="8" s="1"/>
  <c r="J198" i="8"/>
  <c r="J199" i="8" s="1"/>
  <c r="J200" i="8" s="1"/>
  <c r="I198" i="8"/>
  <c r="I199" i="8" s="1"/>
  <c r="I200" i="8" s="1"/>
  <c r="H198" i="8"/>
  <c r="H199" i="8" s="1"/>
  <c r="H200" i="8" s="1"/>
  <c r="G198" i="8"/>
  <c r="G199" i="8" s="1"/>
  <c r="G200" i="8" s="1"/>
  <c r="F198" i="8"/>
  <c r="F199" i="8" s="1"/>
  <c r="F200" i="8" s="1"/>
  <c r="E198" i="8"/>
  <c r="E199" i="8" s="1"/>
  <c r="E200" i="8" s="1"/>
  <c r="D198" i="8"/>
  <c r="D199" i="8" s="1"/>
  <c r="D200" i="8" s="1"/>
  <c r="C198" i="8"/>
  <c r="C199" i="8" s="1"/>
  <c r="C200" i="8" s="1"/>
  <c r="AU193" i="8"/>
  <c r="AU194" i="8" s="1"/>
  <c r="AU195" i="8" s="1"/>
  <c r="AT193" i="8"/>
  <c r="AT194" i="8" s="1"/>
  <c r="AT195" i="8" s="1"/>
  <c r="AS193" i="8"/>
  <c r="AS194" i="8" s="1"/>
  <c r="AS195" i="8" s="1"/>
  <c r="AR193" i="8"/>
  <c r="AR194" i="8" s="1"/>
  <c r="AR195" i="8" s="1"/>
  <c r="AQ193" i="8"/>
  <c r="AQ194" i="8" s="1"/>
  <c r="AQ195" i="8" s="1"/>
  <c r="AP193" i="8"/>
  <c r="AP194" i="8" s="1"/>
  <c r="AP195" i="8" s="1"/>
  <c r="AO193" i="8"/>
  <c r="AO194" i="8" s="1"/>
  <c r="AO195" i="8" s="1"/>
  <c r="AN193" i="8"/>
  <c r="AN194" i="8" s="1"/>
  <c r="AN195" i="8" s="1"/>
  <c r="AM193" i="8"/>
  <c r="AM194" i="8" s="1"/>
  <c r="AM195" i="8" s="1"/>
  <c r="AL193" i="8"/>
  <c r="AL194" i="8" s="1"/>
  <c r="AL195" i="8" s="1"/>
  <c r="AK193" i="8"/>
  <c r="AK194" i="8" s="1"/>
  <c r="AK195" i="8" s="1"/>
  <c r="AJ193" i="8"/>
  <c r="AJ194" i="8" s="1"/>
  <c r="AJ195" i="8" s="1"/>
  <c r="AI193" i="8"/>
  <c r="AI194" i="8" s="1"/>
  <c r="AI195" i="8" s="1"/>
  <c r="AH193" i="8"/>
  <c r="AH194" i="8" s="1"/>
  <c r="AH195" i="8" s="1"/>
  <c r="AG193" i="8"/>
  <c r="AG194" i="8" s="1"/>
  <c r="AG195" i="8" s="1"/>
  <c r="AF193" i="8"/>
  <c r="AF194" i="8" s="1"/>
  <c r="AF195" i="8" s="1"/>
  <c r="AE193" i="8"/>
  <c r="AE194" i="8" s="1"/>
  <c r="AE195" i="8" s="1"/>
  <c r="AD193" i="8"/>
  <c r="AD194" i="8" s="1"/>
  <c r="AD195" i="8" s="1"/>
  <c r="AC193" i="8"/>
  <c r="AC194" i="8" s="1"/>
  <c r="AC195" i="8" s="1"/>
  <c r="AB193" i="8"/>
  <c r="AB194" i="8" s="1"/>
  <c r="AB195" i="8" s="1"/>
  <c r="AA193" i="8"/>
  <c r="AA194" i="8" s="1"/>
  <c r="AA195" i="8" s="1"/>
  <c r="Z193" i="8"/>
  <c r="Z194" i="8" s="1"/>
  <c r="Z195" i="8" s="1"/>
  <c r="Y193" i="8"/>
  <c r="Y194" i="8" s="1"/>
  <c r="Y195" i="8" s="1"/>
  <c r="X193" i="8"/>
  <c r="X194" i="8" s="1"/>
  <c r="X195" i="8" s="1"/>
  <c r="W193" i="8"/>
  <c r="W194" i="8" s="1"/>
  <c r="W195" i="8" s="1"/>
  <c r="V193" i="8"/>
  <c r="V194" i="8" s="1"/>
  <c r="V195" i="8" s="1"/>
  <c r="U193" i="8"/>
  <c r="U194" i="8" s="1"/>
  <c r="U195" i="8" s="1"/>
  <c r="T193" i="8"/>
  <c r="T194" i="8" s="1"/>
  <c r="T195" i="8" s="1"/>
  <c r="S193" i="8"/>
  <c r="S194" i="8" s="1"/>
  <c r="S195" i="8" s="1"/>
  <c r="R193" i="8"/>
  <c r="R194" i="8" s="1"/>
  <c r="R195" i="8" s="1"/>
  <c r="Q193" i="8"/>
  <c r="Q194" i="8" s="1"/>
  <c r="Q195" i="8" s="1"/>
  <c r="P193" i="8"/>
  <c r="P194" i="8" s="1"/>
  <c r="P195" i="8" s="1"/>
  <c r="O193" i="8"/>
  <c r="O194" i="8" s="1"/>
  <c r="O195" i="8" s="1"/>
  <c r="N193" i="8"/>
  <c r="N194" i="8" s="1"/>
  <c r="N195" i="8" s="1"/>
  <c r="M193" i="8"/>
  <c r="M194" i="8" s="1"/>
  <c r="M195" i="8" s="1"/>
  <c r="L193" i="8"/>
  <c r="L194" i="8" s="1"/>
  <c r="L195" i="8" s="1"/>
  <c r="K193" i="8"/>
  <c r="K194" i="8" s="1"/>
  <c r="K195" i="8" s="1"/>
  <c r="J193" i="8"/>
  <c r="J194" i="8" s="1"/>
  <c r="J195" i="8" s="1"/>
  <c r="I193" i="8"/>
  <c r="I194" i="8" s="1"/>
  <c r="I195" i="8" s="1"/>
  <c r="H193" i="8"/>
  <c r="H194" i="8" s="1"/>
  <c r="H195" i="8" s="1"/>
  <c r="G193" i="8"/>
  <c r="G194" i="8" s="1"/>
  <c r="G195" i="8" s="1"/>
  <c r="F193" i="8"/>
  <c r="F194" i="8" s="1"/>
  <c r="F195" i="8" s="1"/>
  <c r="E193" i="8"/>
  <c r="E194" i="8" s="1"/>
  <c r="E195" i="8" s="1"/>
  <c r="D193" i="8"/>
  <c r="D194" i="8" s="1"/>
  <c r="D195" i="8" s="1"/>
  <c r="C193" i="8"/>
  <c r="C194" i="8" s="1"/>
  <c r="C195" i="8" s="1"/>
  <c r="DE182" i="8"/>
  <c r="DF182" i="8" s="1"/>
  <c r="CP182" i="8"/>
  <c r="CA182" i="8"/>
  <c r="BL182" i="8"/>
  <c r="AW182" i="8"/>
  <c r="AH182" i="8"/>
  <c r="S182" i="8"/>
  <c r="D182" i="8"/>
  <c r="A182" i="8"/>
  <c r="AT145" i="8"/>
  <c r="AU145" i="8" s="1"/>
  <c r="AV145" i="8" s="1"/>
  <c r="AW145" i="8" s="1"/>
  <c r="AX145" i="8" s="1"/>
  <c r="AY145" i="8" s="1"/>
  <c r="Y145" i="8"/>
  <c r="X144" i="8"/>
  <c r="AS143" i="8"/>
  <c r="Y143" i="8"/>
  <c r="Z143" i="8" s="1"/>
  <c r="AT142" i="8"/>
  <c r="AU142" i="8" s="1"/>
  <c r="AV142" i="8" s="1"/>
  <c r="AW142" i="8" s="1"/>
  <c r="AX142" i="8" s="1"/>
  <c r="AY142" i="8" s="1"/>
  <c r="Y142" i="8"/>
  <c r="Z142" i="8" s="1"/>
  <c r="E127" i="8"/>
  <c r="E126" i="8"/>
  <c r="E125" i="8"/>
  <c r="M106" i="8"/>
  <c r="N106" i="8" s="1"/>
  <c r="L106" i="8"/>
  <c r="J106" i="8"/>
  <c r="L104" i="8"/>
  <c r="J104" i="8"/>
  <c r="I104" i="8"/>
  <c r="I105" i="8" s="1"/>
  <c r="I106" i="8" s="1"/>
  <c r="L103" i="8"/>
  <c r="I100" i="8"/>
  <c r="I101" i="8" s="1"/>
  <c r="I102" i="8" s="1"/>
  <c r="M98" i="8"/>
  <c r="M102" i="8" s="1"/>
  <c r="L98" i="8"/>
  <c r="L102" i="8" s="1"/>
  <c r="J98" i="8"/>
  <c r="J102" i="8" s="1"/>
  <c r="H98" i="8"/>
  <c r="H102" i="8" s="1"/>
  <c r="H106" i="8" s="1"/>
  <c r="G98" i="8"/>
  <c r="G102" i="8" s="1"/>
  <c r="G106" i="8" s="1"/>
  <c r="D98" i="8"/>
  <c r="D102" i="8" s="1"/>
  <c r="D106" i="8" s="1"/>
  <c r="C98" i="8"/>
  <c r="C102" i="8" s="1"/>
  <c r="C106" i="8" s="1"/>
  <c r="H97" i="8"/>
  <c r="H101" i="8" s="1"/>
  <c r="H105" i="8" s="1"/>
  <c r="G97" i="8"/>
  <c r="G101" i="8" s="1"/>
  <c r="G105" i="8" s="1"/>
  <c r="D97" i="8"/>
  <c r="D101" i="8" s="1"/>
  <c r="D105" i="8" s="1"/>
  <c r="C97" i="8"/>
  <c r="C101" i="8" s="1"/>
  <c r="C105" i="8" s="1"/>
  <c r="L96" i="8"/>
  <c r="L100" i="8" s="1"/>
  <c r="J96" i="8"/>
  <c r="J100" i="8" s="1"/>
  <c r="I96" i="8"/>
  <c r="I97" i="8" s="1"/>
  <c r="I98" i="8" s="1"/>
  <c r="H96" i="8"/>
  <c r="H100" i="8" s="1"/>
  <c r="H104" i="8" s="1"/>
  <c r="G96" i="8"/>
  <c r="G100" i="8" s="1"/>
  <c r="G104" i="8" s="1"/>
  <c r="D96" i="8"/>
  <c r="D100" i="8" s="1"/>
  <c r="D104" i="8" s="1"/>
  <c r="C96" i="8"/>
  <c r="C100" i="8" s="1"/>
  <c r="C104" i="8" s="1"/>
  <c r="L95" i="8"/>
  <c r="L99" i="8" s="1"/>
  <c r="J95" i="8"/>
  <c r="J99" i="8" s="1"/>
  <c r="H95" i="8"/>
  <c r="H99" i="8" s="1"/>
  <c r="H103" i="8" s="1"/>
  <c r="G95" i="8"/>
  <c r="G99" i="8" s="1"/>
  <c r="G103" i="8" s="1"/>
  <c r="D95" i="8"/>
  <c r="D99" i="8" s="1"/>
  <c r="D103" i="8" s="1"/>
  <c r="C95" i="8"/>
  <c r="C99" i="8" s="1"/>
  <c r="C103" i="8" s="1"/>
  <c r="R109" i="8"/>
  <c r="Q109" i="8"/>
  <c r="P109" i="8"/>
  <c r="O109" i="8"/>
  <c r="N94" i="8"/>
  <c r="N98" i="8" s="1"/>
  <c r="N102" i="8" s="1"/>
  <c r="L93" i="8"/>
  <c r="M93" i="8" s="1"/>
  <c r="M105" i="8" s="1"/>
  <c r="N105" i="8" s="1"/>
  <c r="J93" i="8"/>
  <c r="J105" i="8" s="1"/>
  <c r="R92" i="8"/>
  <c r="R93" i="8" s="1"/>
  <c r="R94" i="8" s="1"/>
  <c r="Q92" i="8"/>
  <c r="Q93" i="8" s="1"/>
  <c r="Q94" i="8" s="1"/>
  <c r="P92" i="8"/>
  <c r="P93" i="8" s="1"/>
  <c r="P94" i="8" s="1"/>
  <c r="O92" i="8"/>
  <c r="O93" i="8" s="1"/>
  <c r="O94" i="8" s="1"/>
  <c r="M92" i="8"/>
  <c r="N92" i="8" s="1"/>
  <c r="N96" i="8" s="1"/>
  <c r="N100" i="8" s="1"/>
  <c r="I92" i="8"/>
  <c r="I93" i="8" s="1"/>
  <c r="I94" i="8" s="1"/>
  <c r="M91" i="8"/>
  <c r="M95" i="8" s="1"/>
  <c r="M99" i="8" s="1"/>
  <c r="L78" i="8"/>
  <c r="K78" i="8"/>
  <c r="J78" i="8"/>
  <c r="I78" i="8"/>
  <c r="H78" i="8"/>
  <c r="G78" i="8"/>
  <c r="F78" i="8"/>
  <c r="E78" i="8"/>
  <c r="D78" i="8"/>
  <c r="C78" i="8"/>
  <c r="L77" i="8"/>
  <c r="K77" i="8"/>
  <c r="J77" i="8"/>
  <c r="I77" i="8"/>
  <c r="H77" i="8"/>
  <c r="G77" i="8"/>
  <c r="F77" i="8"/>
  <c r="E77" i="8"/>
  <c r="D77" i="8"/>
  <c r="C77" i="8"/>
  <c r="L76" i="8"/>
  <c r="K76" i="8"/>
  <c r="J76" i="8"/>
  <c r="I76" i="8"/>
  <c r="H76" i="8"/>
  <c r="G76" i="8"/>
  <c r="F76" i="8"/>
  <c r="E76" i="8"/>
  <c r="D76" i="8"/>
  <c r="C76" i="8"/>
  <c r="L75" i="8"/>
  <c r="K75" i="8"/>
  <c r="J75" i="8"/>
  <c r="I75" i="8"/>
  <c r="H75" i="8"/>
  <c r="G75" i="8"/>
  <c r="F75" i="8"/>
  <c r="E75" i="8"/>
  <c r="D75" i="8"/>
  <c r="C75" i="8"/>
  <c r="L74" i="8"/>
  <c r="K74" i="8"/>
  <c r="J74" i="8"/>
  <c r="I74" i="8"/>
  <c r="H74" i="8"/>
  <c r="G74" i="8"/>
  <c r="F74" i="8"/>
  <c r="E74" i="8"/>
  <c r="D74" i="8"/>
  <c r="C74" i="8"/>
  <c r="L73" i="8"/>
  <c r="K73" i="8"/>
  <c r="J73" i="8"/>
  <c r="I73" i="8"/>
  <c r="H73" i="8"/>
  <c r="G73" i="8"/>
  <c r="F73" i="8"/>
  <c r="E73" i="8"/>
  <c r="D73" i="8"/>
  <c r="C73" i="8"/>
  <c r="AU39" i="8"/>
  <c r="AT39" i="8"/>
  <c r="AS39" i="8"/>
  <c r="AS41" i="8" s="1"/>
  <c r="AR39" i="8"/>
  <c r="AQ39" i="8"/>
  <c r="AP39" i="8"/>
  <c r="AO39" i="8"/>
  <c r="AN39" i="8"/>
  <c r="AM39" i="8"/>
  <c r="FP139" i="8"/>
  <c r="I258" i="7"/>
  <c r="U258" i="7" s="1"/>
  <c r="AA258" i="7" s="1"/>
  <c r="AG258" i="7" s="1"/>
  <c r="I255" i="7"/>
  <c r="U255" i="7" s="1"/>
  <c r="AA255" i="7" s="1"/>
  <c r="AG255" i="7" s="1"/>
  <c r="M254" i="7"/>
  <c r="S254" i="7" s="1"/>
  <c r="Y254" i="7" s="1"/>
  <c r="AE254" i="7" s="1"/>
  <c r="L254" i="7"/>
  <c r="R254" i="7" s="1"/>
  <c r="X254" i="7" s="1"/>
  <c r="AD254" i="7" s="1"/>
  <c r="AJ254" i="7" s="1"/>
  <c r="AQ254" i="7" s="1"/>
  <c r="AW254" i="7" s="1"/>
  <c r="J254" i="7"/>
  <c r="P254" i="7" s="1"/>
  <c r="V254" i="7" s="1"/>
  <c r="AB254" i="7" s="1"/>
  <c r="AH254" i="7" s="1"/>
  <c r="I254" i="7"/>
  <c r="M253" i="7"/>
  <c r="S253" i="7" s="1"/>
  <c r="Y253" i="7" s="1"/>
  <c r="AE253" i="7" s="1"/>
  <c r="L253" i="7"/>
  <c r="R253" i="7" s="1"/>
  <c r="X253" i="7" s="1"/>
  <c r="AD253" i="7" s="1"/>
  <c r="AJ253" i="7" s="1"/>
  <c r="AQ253" i="7" s="1"/>
  <c r="AW253" i="7" s="1"/>
  <c r="J253" i="7"/>
  <c r="P253" i="7" s="1"/>
  <c r="V253" i="7" s="1"/>
  <c r="AB253" i="7" s="1"/>
  <c r="AH253" i="7" s="1"/>
  <c r="I253" i="7"/>
  <c r="M252" i="7"/>
  <c r="S252" i="7" s="1"/>
  <c r="Y252" i="7" s="1"/>
  <c r="AE252" i="7" s="1"/>
  <c r="L252" i="7"/>
  <c r="R252" i="7" s="1"/>
  <c r="X252" i="7" s="1"/>
  <c r="AD252" i="7" s="1"/>
  <c r="AJ252" i="7" s="1"/>
  <c r="AQ252" i="7" s="1"/>
  <c r="AW252" i="7" s="1"/>
  <c r="J252" i="7"/>
  <c r="P252" i="7" s="1"/>
  <c r="V252" i="7" s="1"/>
  <c r="AB252" i="7" s="1"/>
  <c r="AH252" i="7" s="1"/>
  <c r="I252" i="7"/>
  <c r="M251" i="7"/>
  <c r="S251" i="7" s="1"/>
  <c r="Y251" i="7" s="1"/>
  <c r="AE251" i="7" s="1"/>
  <c r="L251" i="7"/>
  <c r="R251" i="7" s="1"/>
  <c r="X251" i="7" s="1"/>
  <c r="AD251" i="7" s="1"/>
  <c r="AJ251" i="7" s="1"/>
  <c r="AQ251" i="7" s="1"/>
  <c r="AW251" i="7" s="1"/>
  <c r="J251" i="7"/>
  <c r="P251" i="7" s="1"/>
  <c r="V251" i="7" s="1"/>
  <c r="AB251" i="7" s="1"/>
  <c r="AH251" i="7" s="1"/>
  <c r="I251" i="7"/>
  <c r="I234" i="7"/>
  <c r="D234" i="7"/>
  <c r="C156" i="7"/>
  <c r="H156" i="7" s="1"/>
  <c r="C153" i="7"/>
  <c r="H153" i="7" s="1"/>
  <c r="C152" i="7"/>
  <c r="H152" i="7" s="1"/>
  <c r="C151" i="7"/>
  <c r="H151" i="7" s="1"/>
  <c r="AU228" i="7"/>
  <c r="AU229" i="7" s="1"/>
  <c r="AU230" i="7" s="1"/>
  <c r="AT228" i="7"/>
  <c r="AT229" i="7" s="1"/>
  <c r="AT230" i="7" s="1"/>
  <c r="AS228" i="7"/>
  <c r="AS229" i="7" s="1"/>
  <c r="AS230" i="7" s="1"/>
  <c r="AR228" i="7"/>
  <c r="AR229" i="7" s="1"/>
  <c r="AR230" i="7" s="1"/>
  <c r="AQ228" i="7"/>
  <c r="AQ229" i="7" s="1"/>
  <c r="AQ230" i="7" s="1"/>
  <c r="AP228" i="7"/>
  <c r="AP229" i="7" s="1"/>
  <c r="AP230" i="7" s="1"/>
  <c r="AO228" i="7"/>
  <c r="AO229" i="7" s="1"/>
  <c r="AO230" i="7" s="1"/>
  <c r="AN228" i="7"/>
  <c r="AN229" i="7" s="1"/>
  <c r="AN230" i="7" s="1"/>
  <c r="AM228" i="7"/>
  <c r="AM229" i="7" s="1"/>
  <c r="AM230" i="7" s="1"/>
  <c r="AL228" i="7"/>
  <c r="AL229" i="7" s="1"/>
  <c r="AL230" i="7" s="1"/>
  <c r="AK228" i="7"/>
  <c r="AK229" i="7" s="1"/>
  <c r="AK230" i="7" s="1"/>
  <c r="AJ228" i="7"/>
  <c r="AJ229" i="7" s="1"/>
  <c r="AJ230" i="7" s="1"/>
  <c r="AI228" i="7"/>
  <c r="AI229" i="7" s="1"/>
  <c r="AI230" i="7" s="1"/>
  <c r="AH228" i="7"/>
  <c r="AH229" i="7" s="1"/>
  <c r="AH230" i="7" s="1"/>
  <c r="AG228" i="7"/>
  <c r="AG229" i="7" s="1"/>
  <c r="AG230" i="7" s="1"/>
  <c r="AF228" i="7"/>
  <c r="AF229" i="7" s="1"/>
  <c r="AF230" i="7" s="1"/>
  <c r="AE228" i="7"/>
  <c r="AE229" i="7" s="1"/>
  <c r="AE230" i="7" s="1"/>
  <c r="AD228" i="7"/>
  <c r="AD229" i="7" s="1"/>
  <c r="AD230" i="7" s="1"/>
  <c r="AC228" i="7"/>
  <c r="AC229" i="7" s="1"/>
  <c r="AC230" i="7" s="1"/>
  <c r="AB228" i="7"/>
  <c r="AB229" i="7" s="1"/>
  <c r="AB230" i="7" s="1"/>
  <c r="AA228" i="7"/>
  <c r="AA229" i="7" s="1"/>
  <c r="AA230" i="7" s="1"/>
  <c r="Z228" i="7"/>
  <c r="Z229" i="7" s="1"/>
  <c r="Z230" i="7" s="1"/>
  <c r="Y228" i="7"/>
  <c r="Y229" i="7" s="1"/>
  <c r="Y230" i="7" s="1"/>
  <c r="X228" i="7"/>
  <c r="X229" i="7" s="1"/>
  <c r="X230" i="7" s="1"/>
  <c r="W228" i="7"/>
  <c r="W229" i="7" s="1"/>
  <c r="W230" i="7" s="1"/>
  <c r="V228" i="7"/>
  <c r="V229" i="7" s="1"/>
  <c r="V230" i="7" s="1"/>
  <c r="U228" i="7"/>
  <c r="U229" i="7" s="1"/>
  <c r="U230" i="7" s="1"/>
  <c r="T228" i="7"/>
  <c r="T229" i="7" s="1"/>
  <c r="T230" i="7" s="1"/>
  <c r="S228" i="7"/>
  <c r="S229" i="7" s="1"/>
  <c r="S230" i="7" s="1"/>
  <c r="R228" i="7"/>
  <c r="R229" i="7" s="1"/>
  <c r="R230" i="7" s="1"/>
  <c r="Q228" i="7"/>
  <c r="Q229" i="7" s="1"/>
  <c r="Q230" i="7" s="1"/>
  <c r="P228" i="7"/>
  <c r="P229" i="7" s="1"/>
  <c r="P230" i="7" s="1"/>
  <c r="O228" i="7"/>
  <c r="O229" i="7" s="1"/>
  <c r="O230" i="7" s="1"/>
  <c r="N228" i="7"/>
  <c r="N229" i="7" s="1"/>
  <c r="N230" i="7" s="1"/>
  <c r="M228" i="7"/>
  <c r="M229" i="7" s="1"/>
  <c r="M230" i="7" s="1"/>
  <c r="L228" i="7"/>
  <c r="L229" i="7" s="1"/>
  <c r="L230" i="7" s="1"/>
  <c r="K228" i="7"/>
  <c r="K229" i="7" s="1"/>
  <c r="K230" i="7" s="1"/>
  <c r="J228" i="7"/>
  <c r="J229" i="7" s="1"/>
  <c r="J230" i="7" s="1"/>
  <c r="I228" i="7"/>
  <c r="I229" i="7" s="1"/>
  <c r="I230" i="7" s="1"/>
  <c r="H228" i="7"/>
  <c r="H229" i="7" s="1"/>
  <c r="H230" i="7" s="1"/>
  <c r="G228" i="7"/>
  <c r="G229" i="7" s="1"/>
  <c r="G230" i="7" s="1"/>
  <c r="F228" i="7"/>
  <c r="F229" i="7" s="1"/>
  <c r="F230" i="7" s="1"/>
  <c r="E228" i="7"/>
  <c r="E229" i="7" s="1"/>
  <c r="E230" i="7" s="1"/>
  <c r="D228" i="7"/>
  <c r="D229" i="7" s="1"/>
  <c r="D230" i="7" s="1"/>
  <c r="C228" i="7"/>
  <c r="C229" i="7" s="1"/>
  <c r="C230" i="7" s="1"/>
  <c r="AU223" i="7"/>
  <c r="AU224" i="7" s="1"/>
  <c r="AU225" i="7" s="1"/>
  <c r="AT223" i="7"/>
  <c r="AT224" i="7" s="1"/>
  <c r="AT225" i="7" s="1"/>
  <c r="AS223" i="7"/>
  <c r="AS224" i="7" s="1"/>
  <c r="AS225" i="7" s="1"/>
  <c r="AR223" i="7"/>
  <c r="AR224" i="7" s="1"/>
  <c r="AR225" i="7" s="1"/>
  <c r="AQ223" i="7"/>
  <c r="AQ224" i="7" s="1"/>
  <c r="AQ225" i="7" s="1"/>
  <c r="AP223" i="7"/>
  <c r="AP224" i="7" s="1"/>
  <c r="AP225" i="7" s="1"/>
  <c r="AO223" i="7"/>
  <c r="AO224" i="7" s="1"/>
  <c r="AO225" i="7" s="1"/>
  <c r="AN223" i="7"/>
  <c r="AN224" i="7" s="1"/>
  <c r="AN225" i="7" s="1"/>
  <c r="AM223" i="7"/>
  <c r="AM224" i="7" s="1"/>
  <c r="AM225" i="7" s="1"/>
  <c r="AL223" i="7"/>
  <c r="AL224" i="7" s="1"/>
  <c r="AL225" i="7" s="1"/>
  <c r="AK223" i="7"/>
  <c r="AK224" i="7" s="1"/>
  <c r="AK225" i="7" s="1"/>
  <c r="AJ223" i="7"/>
  <c r="AJ224" i="7" s="1"/>
  <c r="AJ225" i="7" s="1"/>
  <c r="AI223" i="7"/>
  <c r="AI224" i="7" s="1"/>
  <c r="AI225" i="7" s="1"/>
  <c r="AH223" i="7"/>
  <c r="AH224" i="7" s="1"/>
  <c r="AH225" i="7" s="1"/>
  <c r="AG223" i="7"/>
  <c r="AG224" i="7" s="1"/>
  <c r="AG225" i="7" s="1"/>
  <c r="AF223" i="7"/>
  <c r="AF224" i="7" s="1"/>
  <c r="AF225" i="7" s="1"/>
  <c r="AE223" i="7"/>
  <c r="AE224" i="7" s="1"/>
  <c r="AE225" i="7" s="1"/>
  <c r="AD223" i="7"/>
  <c r="AD224" i="7" s="1"/>
  <c r="AD225" i="7" s="1"/>
  <c r="AC223" i="7"/>
  <c r="AC224" i="7" s="1"/>
  <c r="AC225" i="7" s="1"/>
  <c r="AB223" i="7"/>
  <c r="AB224" i="7" s="1"/>
  <c r="AB225" i="7" s="1"/>
  <c r="AA223" i="7"/>
  <c r="AA224" i="7" s="1"/>
  <c r="AA225" i="7" s="1"/>
  <c r="Z223" i="7"/>
  <c r="Z224" i="7" s="1"/>
  <c r="Z225" i="7" s="1"/>
  <c r="Y223" i="7"/>
  <c r="Y224" i="7" s="1"/>
  <c r="Y225" i="7" s="1"/>
  <c r="X223" i="7"/>
  <c r="X224" i="7" s="1"/>
  <c r="X225" i="7" s="1"/>
  <c r="W223" i="7"/>
  <c r="W224" i="7" s="1"/>
  <c r="W225" i="7" s="1"/>
  <c r="V223" i="7"/>
  <c r="V224" i="7" s="1"/>
  <c r="V225" i="7" s="1"/>
  <c r="U223" i="7"/>
  <c r="U224" i="7" s="1"/>
  <c r="U225" i="7" s="1"/>
  <c r="T223" i="7"/>
  <c r="T224" i="7" s="1"/>
  <c r="T225" i="7" s="1"/>
  <c r="S223" i="7"/>
  <c r="S224" i="7" s="1"/>
  <c r="S225" i="7" s="1"/>
  <c r="R223" i="7"/>
  <c r="R224" i="7" s="1"/>
  <c r="R225" i="7" s="1"/>
  <c r="Q223" i="7"/>
  <c r="Q224" i="7" s="1"/>
  <c r="Q225" i="7" s="1"/>
  <c r="P223" i="7"/>
  <c r="P224" i="7" s="1"/>
  <c r="P225" i="7" s="1"/>
  <c r="O223" i="7"/>
  <c r="O224" i="7" s="1"/>
  <c r="O225" i="7" s="1"/>
  <c r="N223" i="7"/>
  <c r="N224" i="7" s="1"/>
  <c r="N225" i="7" s="1"/>
  <c r="M223" i="7"/>
  <c r="M224" i="7" s="1"/>
  <c r="M225" i="7" s="1"/>
  <c r="L223" i="7"/>
  <c r="L224" i="7" s="1"/>
  <c r="L225" i="7" s="1"/>
  <c r="K223" i="7"/>
  <c r="K224" i="7" s="1"/>
  <c r="K225" i="7" s="1"/>
  <c r="J223" i="7"/>
  <c r="J224" i="7" s="1"/>
  <c r="J225" i="7" s="1"/>
  <c r="I223" i="7"/>
  <c r="I224" i="7" s="1"/>
  <c r="I225" i="7" s="1"/>
  <c r="H223" i="7"/>
  <c r="H224" i="7" s="1"/>
  <c r="H225" i="7" s="1"/>
  <c r="G223" i="7"/>
  <c r="G224" i="7" s="1"/>
  <c r="G225" i="7" s="1"/>
  <c r="F223" i="7"/>
  <c r="F224" i="7" s="1"/>
  <c r="F225" i="7" s="1"/>
  <c r="E223" i="7"/>
  <c r="E224" i="7" s="1"/>
  <c r="E225" i="7" s="1"/>
  <c r="D223" i="7"/>
  <c r="D224" i="7" s="1"/>
  <c r="D225" i="7" s="1"/>
  <c r="C223" i="7"/>
  <c r="C224" i="7" s="1"/>
  <c r="C225" i="7" s="1"/>
  <c r="AU218" i="7"/>
  <c r="AU219" i="7" s="1"/>
  <c r="AU220" i="7" s="1"/>
  <c r="AT218" i="7"/>
  <c r="AT219" i="7" s="1"/>
  <c r="AT220" i="7" s="1"/>
  <c r="AS218" i="7"/>
  <c r="AS219" i="7" s="1"/>
  <c r="AS220" i="7" s="1"/>
  <c r="AR218" i="7"/>
  <c r="AR219" i="7" s="1"/>
  <c r="AR220" i="7" s="1"/>
  <c r="AQ218" i="7"/>
  <c r="AQ219" i="7" s="1"/>
  <c r="AQ220" i="7" s="1"/>
  <c r="AP218" i="7"/>
  <c r="AP219" i="7" s="1"/>
  <c r="AP220" i="7" s="1"/>
  <c r="AO218" i="7"/>
  <c r="AO219" i="7" s="1"/>
  <c r="AO220" i="7" s="1"/>
  <c r="AN218" i="7"/>
  <c r="AN219" i="7" s="1"/>
  <c r="AN220" i="7" s="1"/>
  <c r="AM218" i="7"/>
  <c r="AM219" i="7" s="1"/>
  <c r="AM220" i="7" s="1"/>
  <c r="AL218" i="7"/>
  <c r="AL219" i="7" s="1"/>
  <c r="AL220" i="7" s="1"/>
  <c r="AK218" i="7"/>
  <c r="AK219" i="7" s="1"/>
  <c r="AK220" i="7" s="1"/>
  <c r="AJ218" i="7"/>
  <c r="AJ219" i="7" s="1"/>
  <c r="AJ220" i="7" s="1"/>
  <c r="AI218" i="7"/>
  <c r="AI219" i="7" s="1"/>
  <c r="AI220" i="7" s="1"/>
  <c r="AH218" i="7"/>
  <c r="AH219" i="7" s="1"/>
  <c r="AH220" i="7" s="1"/>
  <c r="AG218" i="7"/>
  <c r="AG219" i="7" s="1"/>
  <c r="AG220" i="7" s="1"/>
  <c r="AF218" i="7"/>
  <c r="AF219" i="7" s="1"/>
  <c r="AF220" i="7" s="1"/>
  <c r="AE218" i="7"/>
  <c r="AE219" i="7" s="1"/>
  <c r="AE220" i="7" s="1"/>
  <c r="AD218" i="7"/>
  <c r="AD219" i="7" s="1"/>
  <c r="AD220" i="7" s="1"/>
  <c r="AC218" i="7"/>
  <c r="AC219" i="7" s="1"/>
  <c r="AC220" i="7" s="1"/>
  <c r="AB218" i="7"/>
  <c r="AB219" i="7" s="1"/>
  <c r="AB220" i="7" s="1"/>
  <c r="AA218" i="7"/>
  <c r="AA219" i="7" s="1"/>
  <c r="AA220" i="7" s="1"/>
  <c r="Z218" i="7"/>
  <c r="Z219" i="7" s="1"/>
  <c r="Z220" i="7" s="1"/>
  <c r="Y218" i="7"/>
  <c r="Y219" i="7" s="1"/>
  <c r="Y220" i="7" s="1"/>
  <c r="X218" i="7"/>
  <c r="X219" i="7" s="1"/>
  <c r="X220" i="7" s="1"/>
  <c r="W218" i="7"/>
  <c r="W219" i="7" s="1"/>
  <c r="W220" i="7" s="1"/>
  <c r="V218" i="7"/>
  <c r="V219" i="7" s="1"/>
  <c r="V220" i="7" s="1"/>
  <c r="U218" i="7"/>
  <c r="U219" i="7" s="1"/>
  <c r="U220" i="7" s="1"/>
  <c r="T218" i="7"/>
  <c r="T219" i="7" s="1"/>
  <c r="T220" i="7" s="1"/>
  <c r="S218" i="7"/>
  <c r="S219" i="7" s="1"/>
  <c r="S220" i="7" s="1"/>
  <c r="R218" i="7"/>
  <c r="R219" i="7" s="1"/>
  <c r="R220" i="7" s="1"/>
  <c r="Q218" i="7"/>
  <c r="Q219" i="7" s="1"/>
  <c r="Q220" i="7" s="1"/>
  <c r="P218" i="7"/>
  <c r="P219" i="7" s="1"/>
  <c r="P220" i="7" s="1"/>
  <c r="O218" i="7"/>
  <c r="O219" i="7" s="1"/>
  <c r="O220" i="7" s="1"/>
  <c r="N218" i="7"/>
  <c r="N219" i="7" s="1"/>
  <c r="N220" i="7" s="1"/>
  <c r="M218" i="7"/>
  <c r="M219" i="7" s="1"/>
  <c r="M220" i="7" s="1"/>
  <c r="L218" i="7"/>
  <c r="L219" i="7" s="1"/>
  <c r="L220" i="7" s="1"/>
  <c r="K218" i="7"/>
  <c r="K219" i="7" s="1"/>
  <c r="K220" i="7" s="1"/>
  <c r="J218" i="7"/>
  <c r="J219" i="7" s="1"/>
  <c r="J220" i="7" s="1"/>
  <c r="I218" i="7"/>
  <c r="I219" i="7" s="1"/>
  <c r="I220" i="7" s="1"/>
  <c r="H218" i="7"/>
  <c r="H219" i="7" s="1"/>
  <c r="H220" i="7" s="1"/>
  <c r="G218" i="7"/>
  <c r="G219" i="7" s="1"/>
  <c r="G220" i="7" s="1"/>
  <c r="F218" i="7"/>
  <c r="F219" i="7" s="1"/>
  <c r="F220" i="7" s="1"/>
  <c r="E218" i="7"/>
  <c r="E219" i="7" s="1"/>
  <c r="E220" i="7" s="1"/>
  <c r="D218" i="7"/>
  <c r="D219" i="7" s="1"/>
  <c r="D220" i="7" s="1"/>
  <c r="C218" i="7"/>
  <c r="C219" i="7" s="1"/>
  <c r="C220" i="7" s="1"/>
  <c r="AU213" i="7"/>
  <c r="AU214" i="7" s="1"/>
  <c r="AU215" i="7" s="1"/>
  <c r="AT213" i="7"/>
  <c r="AT214" i="7" s="1"/>
  <c r="AT215" i="7" s="1"/>
  <c r="AS213" i="7"/>
  <c r="AS214" i="7" s="1"/>
  <c r="AS215" i="7" s="1"/>
  <c r="AR213" i="7"/>
  <c r="AR214" i="7" s="1"/>
  <c r="AR215" i="7" s="1"/>
  <c r="AQ213" i="7"/>
  <c r="AQ214" i="7" s="1"/>
  <c r="AQ215" i="7" s="1"/>
  <c r="AP213" i="7"/>
  <c r="AP214" i="7" s="1"/>
  <c r="AP215" i="7" s="1"/>
  <c r="AO213" i="7"/>
  <c r="AO214" i="7" s="1"/>
  <c r="AO215" i="7" s="1"/>
  <c r="AN213" i="7"/>
  <c r="AN214" i="7" s="1"/>
  <c r="AN215" i="7" s="1"/>
  <c r="AM213" i="7"/>
  <c r="AM214" i="7" s="1"/>
  <c r="AM215" i="7" s="1"/>
  <c r="AL213" i="7"/>
  <c r="AL214" i="7" s="1"/>
  <c r="AL215" i="7" s="1"/>
  <c r="AK213" i="7"/>
  <c r="AK214" i="7" s="1"/>
  <c r="AK215" i="7" s="1"/>
  <c r="AJ213" i="7"/>
  <c r="AJ214" i="7" s="1"/>
  <c r="AJ215" i="7" s="1"/>
  <c r="AI213" i="7"/>
  <c r="AI214" i="7" s="1"/>
  <c r="AI215" i="7" s="1"/>
  <c r="AH213" i="7"/>
  <c r="AH214" i="7" s="1"/>
  <c r="AH215" i="7" s="1"/>
  <c r="AG213" i="7"/>
  <c r="AG214" i="7" s="1"/>
  <c r="AG215" i="7" s="1"/>
  <c r="AF213" i="7"/>
  <c r="AF214" i="7" s="1"/>
  <c r="AF215" i="7" s="1"/>
  <c r="AE213" i="7"/>
  <c r="AE214" i="7" s="1"/>
  <c r="AE215" i="7" s="1"/>
  <c r="AD213" i="7"/>
  <c r="AD214" i="7" s="1"/>
  <c r="AD215" i="7" s="1"/>
  <c r="AC213" i="7"/>
  <c r="AC214" i="7" s="1"/>
  <c r="AC215" i="7" s="1"/>
  <c r="AB213" i="7"/>
  <c r="AB214" i="7" s="1"/>
  <c r="AB215" i="7" s="1"/>
  <c r="AA213" i="7"/>
  <c r="AA214" i="7" s="1"/>
  <c r="AA215" i="7" s="1"/>
  <c r="Z213" i="7"/>
  <c r="Z214" i="7" s="1"/>
  <c r="Z215" i="7" s="1"/>
  <c r="Y213" i="7"/>
  <c r="Y214" i="7" s="1"/>
  <c r="Y215" i="7" s="1"/>
  <c r="X213" i="7"/>
  <c r="X214" i="7" s="1"/>
  <c r="X215" i="7" s="1"/>
  <c r="W213" i="7"/>
  <c r="W214" i="7" s="1"/>
  <c r="W215" i="7" s="1"/>
  <c r="V213" i="7"/>
  <c r="V214" i="7" s="1"/>
  <c r="V215" i="7" s="1"/>
  <c r="U213" i="7"/>
  <c r="U214" i="7" s="1"/>
  <c r="U215" i="7" s="1"/>
  <c r="T213" i="7"/>
  <c r="T214" i="7" s="1"/>
  <c r="T215" i="7" s="1"/>
  <c r="S213" i="7"/>
  <c r="S214" i="7" s="1"/>
  <c r="S215" i="7" s="1"/>
  <c r="R213" i="7"/>
  <c r="R214" i="7" s="1"/>
  <c r="R215" i="7" s="1"/>
  <c r="Q213" i="7"/>
  <c r="Q214" i="7" s="1"/>
  <c r="Q215" i="7" s="1"/>
  <c r="P213" i="7"/>
  <c r="P214" i="7" s="1"/>
  <c r="P215" i="7" s="1"/>
  <c r="O213" i="7"/>
  <c r="O214" i="7" s="1"/>
  <c r="O215" i="7" s="1"/>
  <c r="N213" i="7"/>
  <c r="N214" i="7" s="1"/>
  <c r="N215" i="7" s="1"/>
  <c r="M213" i="7"/>
  <c r="M214" i="7" s="1"/>
  <c r="M215" i="7" s="1"/>
  <c r="L213" i="7"/>
  <c r="L214" i="7" s="1"/>
  <c r="L215" i="7" s="1"/>
  <c r="K213" i="7"/>
  <c r="K214" i="7" s="1"/>
  <c r="K215" i="7" s="1"/>
  <c r="J213" i="7"/>
  <c r="J214" i="7" s="1"/>
  <c r="J215" i="7" s="1"/>
  <c r="I213" i="7"/>
  <c r="I214" i="7" s="1"/>
  <c r="I215" i="7" s="1"/>
  <c r="H213" i="7"/>
  <c r="H214" i="7" s="1"/>
  <c r="H215" i="7" s="1"/>
  <c r="G213" i="7"/>
  <c r="G214" i="7" s="1"/>
  <c r="G215" i="7" s="1"/>
  <c r="F213" i="7"/>
  <c r="F214" i="7" s="1"/>
  <c r="F215" i="7" s="1"/>
  <c r="E213" i="7"/>
  <c r="E214" i="7" s="1"/>
  <c r="E215" i="7" s="1"/>
  <c r="D213" i="7"/>
  <c r="D214" i="7" s="1"/>
  <c r="D215" i="7" s="1"/>
  <c r="C213" i="7"/>
  <c r="C214" i="7" s="1"/>
  <c r="C215" i="7" s="1"/>
  <c r="AU208" i="7"/>
  <c r="AU209" i="7" s="1"/>
  <c r="AU210" i="7" s="1"/>
  <c r="AT208" i="7"/>
  <c r="AT209" i="7" s="1"/>
  <c r="AT210" i="7" s="1"/>
  <c r="AS208" i="7"/>
  <c r="AS209" i="7" s="1"/>
  <c r="AS210" i="7" s="1"/>
  <c r="AR208" i="7"/>
  <c r="AR209" i="7" s="1"/>
  <c r="AR210" i="7" s="1"/>
  <c r="AQ208" i="7"/>
  <c r="AQ209" i="7" s="1"/>
  <c r="AQ210" i="7" s="1"/>
  <c r="AP208" i="7"/>
  <c r="AP209" i="7" s="1"/>
  <c r="AP210" i="7" s="1"/>
  <c r="AO208" i="7"/>
  <c r="AO209" i="7" s="1"/>
  <c r="AO210" i="7" s="1"/>
  <c r="AN208" i="7"/>
  <c r="AN209" i="7" s="1"/>
  <c r="AN210" i="7" s="1"/>
  <c r="AM208" i="7"/>
  <c r="AM209" i="7" s="1"/>
  <c r="AM210" i="7" s="1"/>
  <c r="AL208" i="7"/>
  <c r="AL209" i="7" s="1"/>
  <c r="AL210" i="7" s="1"/>
  <c r="AK208" i="7"/>
  <c r="AK209" i="7" s="1"/>
  <c r="AK210" i="7" s="1"/>
  <c r="AJ208" i="7"/>
  <c r="AJ209" i="7" s="1"/>
  <c r="AJ210" i="7" s="1"/>
  <c r="AI208" i="7"/>
  <c r="AI209" i="7" s="1"/>
  <c r="AI210" i="7" s="1"/>
  <c r="AH208" i="7"/>
  <c r="AH209" i="7" s="1"/>
  <c r="AH210" i="7" s="1"/>
  <c r="AG208" i="7"/>
  <c r="AG209" i="7" s="1"/>
  <c r="AG210" i="7" s="1"/>
  <c r="AF208" i="7"/>
  <c r="AF209" i="7" s="1"/>
  <c r="AF210" i="7" s="1"/>
  <c r="AE208" i="7"/>
  <c r="AE209" i="7" s="1"/>
  <c r="AE210" i="7" s="1"/>
  <c r="AD208" i="7"/>
  <c r="AD209" i="7" s="1"/>
  <c r="AD210" i="7" s="1"/>
  <c r="AC208" i="7"/>
  <c r="AC209" i="7" s="1"/>
  <c r="AC210" i="7" s="1"/>
  <c r="AB208" i="7"/>
  <c r="AB209" i="7" s="1"/>
  <c r="AB210" i="7" s="1"/>
  <c r="AA208" i="7"/>
  <c r="AA209" i="7" s="1"/>
  <c r="AA210" i="7" s="1"/>
  <c r="Z208" i="7"/>
  <c r="Z209" i="7" s="1"/>
  <c r="Z210" i="7" s="1"/>
  <c r="Y208" i="7"/>
  <c r="Y209" i="7" s="1"/>
  <c r="Y210" i="7" s="1"/>
  <c r="X208" i="7"/>
  <c r="X209" i="7" s="1"/>
  <c r="X210" i="7" s="1"/>
  <c r="W208" i="7"/>
  <c r="W209" i="7" s="1"/>
  <c r="W210" i="7" s="1"/>
  <c r="V208" i="7"/>
  <c r="V209" i="7" s="1"/>
  <c r="V210" i="7" s="1"/>
  <c r="U208" i="7"/>
  <c r="U209" i="7" s="1"/>
  <c r="U210" i="7" s="1"/>
  <c r="T208" i="7"/>
  <c r="T209" i="7" s="1"/>
  <c r="T210" i="7" s="1"/>
  <c r="S208" i="7"/>
  <c r="S209" i="7" s="1"/>
  <c r="S210" i="7" s="1"/>
  <c r="R208" i="7"/>
  <c r="R209" i="7" s="1"/>
  <c r="R210" i="7" s="1"/>
  <c r="Q208" i="7"/>
  <c r="Q209" i="7" s="1"/>
  <c r="Q210" i="7" s="1"/>
  <c r="P208" i="7"/>
  <c r="P209" i="7" s="1"/>
  <c r="P210" i="7" s="1"/>
  <c r="O208" i="7"/>
  <c r="O209" i="7" s="1"/>
  <c r="O210" i="7" s="1"/>
  <c r="N208" i="7"/>
  <c r="N209" i="7" s="1"/>
  <c r="N210" i="7" s="1"/>
  <c r="M208" i="7"/>
  <c r="M209" i="7" s="1"/>
  <c r="M210" i="7" s="1"/>
  <c r="L208" i="7"/>
  <c r="L209" i="7" s="1"/>
  <c r="L210" i="7" s="1"/>
  <c r="K208" i="7"/>
  <c r="K209" i="7" s="1"/>
  <c r="K210" i="7" s="1"/>
  <c r="J208" i="7"/>
  <c r="J209" i="7" s="1"/>
  <c r="J210" i="7" s="1"/>
  <c r="I208" i="7"/>
  <c r="I209" i="7" s="1"/>
  <c r="I210" i="7" s="1"/>
  <c r="H208" i="7"/>
  <c r="H209" i="7" s="1"/>
  <c r="H210" i="7" s="1"/>
  <c r="G208" i="7"/>
  <c r="G209" i="7" s="1"/>
  <c r="G210" i="7" s="1"/>
  <c r="F208" i="7"/>
  <c r="F209" i="7" s="1"/>
  <c r="F210" i="7" s="1"/>
  <c r="E208" i="7"/>
  <c r="E209" i="7" s="1"/>
  <c r="E210" i="7" s="1"/>
  <c r="D208" i="7"/>
  <c r="D209" i="7" s="1"/>
  <c r="D210" i="7" s="1"/>
  <c r="C208" i="7"/>
  <c r="C209" i="7" s="1"/>
  <c r="C210" i="7" s="1"/>
  <c r="AU203" i="7"/>
  <c r="AU204" i="7" s="1"/>
  <c r="AU205" i="7" s="1"/>
  <c r="AT203" i="7"/>
  <c r="AT204" i="7" s="1"/>
  <c r="AT205" i="7" s="1"/>
  <c r="AS203" i="7"/>
  <c r="AS204" i="7" s="1"/>
  <c r="AS205" i="7" s="1"/>
  <c r="AR203" i="7"/>
  <c r="AR204" i="7" s="1"/>
  <c r="AR205" i="7" s="1"/>
  <c r="AQ203" i="7"/>
  <c r="AQ204" i="7" s="1"/>
  <c r="AQ205" i="7" s="1"/>
  <c r="AP203" i="7"/>
  <c r="AP204" i="7" s="1"/>
  <c r="AP205" i="7" s="1"/>
  <c r="AO203" i="7"/>
  <c r="AO204" i="7" s="1"/>
  <c r="AO205" i="7" s="1"/>
  <c r="AN203" i="7"/>
  <c r="AN204" i="7" s="1"/>
  <c r="AN205" i="7" s="1"/>
  <c r="AM203" i="7"/>
  <c r="AM204" i="7" s="1"/>
  <c r="AM205" i="7" s="1"/>
  <c r="AL203" i="7"/>
  <c r="AL204" i="7" s="1"/>
  <c r="AL205" i="7" s="1"/>
  <c r="AK203" i="7"/>
  <c r="AK204" i="7" s="1"/>
  <c r="AK205" i="7" s="1"/>
  <c r="AJ203" i="7"/>
  <c r="AJ204" i="7" s="1"/>
  <c r="AJ205" i="7" s="1"/>
  <c r="AI203" i="7"/>
  <c r="AI204" i="7" s="1"/>
  <c r="AI205" i="7" s="1"/>
  <c r="AH203" i="7"/>
  <c r="AH204" i="7" s="1"/>
  <c r="AH205" i="7" s="1"/>
  <c r="AG203" i="7"/>
  <c r="AG204" i="7" s="1"/>
  <c r="AG205" i="7" s="1"/>
  <c r="AF203" i="7"/>
  <c r="AF204" i="7" s="1"/>
  <c r="AF205" i="7" s="1"/>
  <c r="AE203" i="7"/>
  <c r="AE204" i="7" s="1"/>
  <c r="AE205" i="7" s="1"/>
  <c r="AD203" i="7"/>
  <c r="AD204" i="7" s="1"/>
  <c r="AD205" i="7" s="1"/>
  <c r="AC203" i="7"/>
  <c r="AC204" i="7" s="1"/>
  <c r="AC205" i="7" s="1"/>
  <c r="AB203" i="7"/>
  <c r="AB204" i="7" s="1"/>
  <c r="AB205" i="7" s="1"/>
  <c r="AA203" i="7"/>
  <c r="AA204" i="7" s="1"/>
  <c r="AA205" i="7" s="1"/>
  <c r="Z203" i="7"/>
  <c r="Z204" i="7" s="1"/>
  <c r="Z205" i="7" s="1"/>
  <c r="Y203" i="7"/>
  <c r="Y204" i="7" s="1"/>
  <c r="Y205" i="7" s="1"/>
  <c r="X203" i="7"/>
  <c r="X204" i="7" s="1"/>
  <c r="X205" i="7" s="1"/>
  <c r="W203" i="7"/>
  <c r="W204" i="7" s="1"/>
  <c r="W205" i="7" s="1"/>
  <c r="V203" i="7"/>
  <c r="V204" i="7" s="1"/>
  <c r="V205" i="7" s="1"/>
  <c r="U203" i="7"/>
  <c r="U204" i="7" s="1"/>
  <c r="U205" i="7" s="1"/>
  <c r="T203" i="7"/>
  <c r="T204" i="7" s="1"/>
  <c r="T205" i="7" s="1"/>
  <c r="S203" i="7"/>
  <c r="S204" i="7" s="1"/>
  <c r="S205" i="7" s="1"/>
  <c r="R203" i="7"/>
  <c r="R204" i="7" s="1"/>
  <c r="R205" i="7" s="1"/>
  <c r="Q203" i="7"/>
  <c r="Q204" i="7" s="1"/>
  <c r="Q205" i="7" s="1"/>
  <c r="P203" i="7"/>
  <c r="P204" i="7" s="1"/>
  <c r="P205" i="7" s="1"/>
  <c r="O203" i="7"/>
  <c r="O204" i="7" s="1"/>
  <c r="O205" i="7" s="1"/>
  <c r="N203" i="7"/>
  <c r="N204" i="7" s="1"/>
  <c r="N205" i="7" s="1"/>
  <c r="M203" i="7"/>
  <c r="M204" i="7" s="1"/>
  <c r="M205" i="7" s="1"/>
  <c r="L203" i="7"/>
  <c r="L204" i="7" s="1"/>
  <c r="L205" i="7" s="1"/>
  <c r="K203" i="7"/>
  <c r="K204" i="7" s="1"/>
  <c r="K205" i="7" s="1"/>
  <c r="J203" i="7"/>
  <c r="J204" i="7" s="1"/>
  <c r="J205" i="7" s="1"/>
  <c r="I203" i="7"/>
  <c r="I204" i="7" s="1"/>
  <c r="I205" i="7" s="1"/>
  <c r="H203" i="7"/>
  <c r="H204" i="7" s="1"/>
  <c r="H205" i="7" s="1"/>
  <c r="G203" i="7"/>
  <c r="G204" i="7" s="1"/>
  <c r="G205" i="7" s="1"/>
  <c r="F203" i="7"/>
  <c r="F204" i="7" s="1"/>
  <c r="F205" i="7" s="1"/>
  <c r="E203" i="7"/>
  <c r="E204" i="7" s="1"/>
  <c r="E205" i="7" s="1"/>
  <c r="D203" i="7"/>
  <c r="D204" i="7" s="1"/>
  <c r="D205" i="7" s="1"/>
  <c r="C203" i="7"/>
  <c r="C204" i="7" s="1"/>
  <c r="C205" i="7" s="1"/>
  <c r="AU198" i="7"/>
  <c r="AU199" i="7" s="1"/>
  <c r="AU200" i="7" s="1"/>
  <c r="AT198" i="7"/>
  <c r="AT199" i="7" s="1"/>
  <c r="AT200" i="7" s="1"/>
  <c r="AS198" i="7"/>
  <c r="AS199" i="7" s="1"/>
  <c r="AS200" i="7" s="1"/>
  <c r="AR198" i="7"/>
  <c r="AR199" i="7" s="1"/>
  <c r="AR200" i="7" s="1"/>
  <c r="AQ198" i="7"/>
  <c r="AQ199" i="7" s="1"/>
  <c r="AQ200" i="7" s="1"/>
  <c r="AP198" i="7"/>
  <c r="AP199" i="7" s="1"/>
  <c r="AP200" i="7" s="1"/>
  <c r="AO198" i="7"/>
  <c r="AO199" i="7" s="1"/>
  <c r="AO200" i="7" s="1"/>
  <c r="AN198" i="7"/>
  <c r="AN199" i="7" s="1"/>
  <c r="AN200" i="7" s="1"/>
  <c r="AM198" i="7"/>
  <c r="AM199" i="7" s="1"/>
  <c r="AM200" i="7" s="1"/>
  <c r="AL198" i="7"/>
  <c r="AL199" i="7" s="1"/>
  <c r="AL200" i="7" s="1"/>
  <c r="AK198" i="7"/>
  <c r="AK199" i="7" s="1"/>
  <c r="AK200" i="7" s="1"/>
  <c r="AJ198" i="7"/>
  <c r="AJ199" i="7" s="1"/>
  <c r="AJ200" i="7" s="1"/>
  <c r="AI198" i="7"/>
  <c r="AI199" i="7" s="1"/>
  <c r="AI200" i="7" s="1"/>
  <c r="AH198" i="7"/>
  <c r="AH199" i="7" s="1"/>
  <c r="AH200" i="7" s="1"/>
  <c r="AG198" i="7"/>
  <c r="AG199" i="7" s="1"/>
  <c r="AG200" i="7" s="1"/>
  <c r="AF198" i="7"/>
  <c r="AF199" i="7" s="1"/>
  <c r="AF200" i="7" s="1"/>
  <c r="AE198" i="7"/>
  <c r="AE199" i="7" s="1"/>
  <c r="AE200" i="7" s="1"/>
  <c r="AD198" i="7"/>
  <c r="AD199" i="7" s="1"/>
  <c r="AD200" i="7" s="1"/>
  <c r="AC198" i="7"/>
  <c r="AC199" i="7" s="1"/>
  <c r="AC200" i="7" s="1"/>
  <c r="AB198" i="7"/>
  <c r="AB199" i="7" s="1"/>
  <c r="AB200" i="7" s="1"/>
  <c r="AA198" i="7"/>
  <c r="AA199" i="7" s="1"/>
  <c r="AA200" i="7" s="1"/>
  <c r="Z198" i="7"/>
  <c r="Z199" i="7" s="1"/>
  <c r="Z200" i="7" s="1"/>
  <c r="Y198" i="7"/>
  <c r="Y199" i="7" s="1"/>
  <c r="Y200" i="7" s="1"/>
  <c r="X198" i="7"/>
  <c r="X199" i="7" s="1"/>
  <c r="X200" i="7" s="1"/>
  <c r="W198" i="7"/>
  <c r="W199" i="7" s="1"/>
  <c r="W200" i="7" s="1"/>
  <c r="V198" i="7"/>
  <c r="V199" i="7" s="1"/>
  <c r="V200" i="7" s="1"/>
  <c r="U198" i="7"/>
  <c r="U199" i="7" s="1"/>
  <c r="U200" i="7" s="1"/>
  <c r="T198" i="7"/>
  <c r="T199" i="7" s="1"/>
  <c r="T200" i="7" s="1"/>
  <c r="S198" i="7"/>
  <c r="S199" i="7" s="1"/>
  <c r="S200" i="7" s="1"/>
  <c r="R198" i="7"/>
  <c r="R199" i="7" s="1"/>
  <c r="R200" i="7" s="1"/>
  <c r="Q198" i="7"/>
  <c r="Q199" i="7" s="1"/>
  <c r="Q200" i="7" s="1"/>
  <c r="P198" i="7"/>
  <c r="P199" i="7" s="1"/>
  <c r="P200" i="7" s="1"/>
  <c r="O198" i="7"/>
  <c r="O199" i="7" s="1"/>
  <c r="O200" i="7" s="1"/>
  <c r="N198" i="7"/>
  <c r="N199" i="7" s="1"/>
  <c r="N200" i="7" s="1"/>
  <c r="M198" i="7"/>
  <c r="M199" i="7" s="1"/>
  <c r="M200" i="7" s="1"/>
  <c r="L198" i="7"/>
  <c r="L199" i="7" s="1"/>
  <c r="L200" i="7" s="1"/>
  <c r="K198" i="7"/>
  <c r="K199" i="7" s="1"/>
  <c r="K200" i="7" s="1"/>
  <c r="J198" i="7"/>
  <c r="J199" i="7" s="1"/>
  <c r="J200" i="7" s="1"/>
  <c r="I198" i="7"/>
  <c r="I199" i="7" s="1"/>
  <c r="I200" i="7" s="1"/>
  <c r="H198" i="7"/>
  <c r="H199" i="7" s="1"/>
  <c r="H200" i="7" s="1"/>
  <c r="G198" i="7"/>
  <c r="G199" i="7" s="1"/>
  <c r="G200" i="7" s="1"/>
  <c r="F198" i="7"/>
  <c r="F199" i="7" s="1"/>
  <c r="F200" i="7" s="1"/>
  <c r="E198" i="7"/>
  <c r="E199" i="7" s="1"/>
  <c r="E200" i="7" s="1"/>
  <c r="D198" i="7"/>
  <c r="D199" i="7" s="1"/>
  <c r="D200" i="7" s="1"/>
  <c r="C198" i="7"/>
  <c r="C199" i="7" s="1"/>
  <c r="C200" i="7" s="1"/>
  <c r="AU193" i="7"/>
  <c r="AU194" i="7" s="1"/>
  <c r="AU195" i="7" s="1"/>
  <c r="AT193" i="7"/>
  <c r="AT194" i="7" s="1"/>
  <c r="AT195" i="7" s="1"/>
  <c r="AS193" i="7"/>
  <c r="AS194" i="7" s="1"/>
  <c r="AS195" i="7" s="1"/>
  <c r="AR193" i="7"/>
  <c r="AR194" i="7" s="1"/>
  <c r="AR195" i="7" s="1"/>
  <c r="AQ193" i="7"/>
  <c r="AQ194" i="7" s="1"/>
  <c r="AQ195" i="7" s="1"/>
  <c r="AP193" i="7"/>
  <c r="AP194" i="7" s="1"/>
  <c r="AP195" i="7" s="1"/>
  <c r="AO193" i="7"/>
  <c r="AO194" i="7" s="1"/>
  <c r="AO195" i="7" s="1"/>
  <c r="AN193" i="7"/>
  <c r="AN194" i="7" s="1"/>
  <c r="AN195" i="7" s="1"/>
  <c r="AM193" i="7"/>
  <c r="AM194" i="7" s="1"/>
  <c r="AM195" i="7" s="1"/>
  <c r="AL193" i="7"/>
  <c r="AL194" i="7" s="1"/>
  <c r="AL195" i="7" s="1"/>
  <c r="AK193" i="7"/>
  <c r="AK194" i="7" s="1"/>
  <c r="AK195" i="7" s="1"/>
  <c r="AJ193" i="7"/>
  <c r="AJ194" i="7" s="1"/>
  <c r="AJ195" i="7" s="1"/>
  <c r="AI193" i="7"/>
  <c r="AI194" i="7" s="1"/>
  <c r="AI195" i="7" s="1"/>
  <c r="AH193" i="7"/>
  <c r="AH194" i="7" s="1"/>
  <c r="AH195" i="7" s="1"/>
  <c r="AG193" i="7"/>
  <c r="AG194" i="7" s="1"/>
  <c r="AG195" i="7" s="1"/>
  <c r="AF193" i="7"/>
  <c r="AF194" i="7" s="1"/>
  <c r="AF195" i="7" s="1"/>
  <c r="AE193" i="7"/>
  <c r="AE194" i="7" s="1"/>
  <c r="AE195" i="7" s="1"/>
  <c r="AD193" i="7"/>
  <c r="AD194" i="7" s="1"/>
  <c r="AD195" i="7" s="1"/>
  <c r="AC193" i="7"/>
  <c r="AC194" i="7" s="1"/>
  <c r="AC195" i="7" s="1"/>
  <c r="AB193" i="7"/>
  <c r="AB194" i="7" s="1"/>
  <c r="AB195" i="7" s="1"/>
  <c r="AA193" i="7"/>
  <c r="AA194" i="7" s="1"/>
  <c r="AA195" i="7" s="1"/>
  <c r="Z193" i="7"/>
  <c r="Z194" i="7" s="1"/>
  <c r="Z195" i="7" s="1"/>
  <c r="Y193" i="7"/>
  <c r="Y194" i="7" s="1"/>
  <c r="Y195" i="7" s="1"/>
  <c r="X193" i="7"/>
  <c r="X194" i="7" s="1"/>
  <c r="X195" i="7" s="1"/>
  <c r="W193" i="7"/>
  <c r="W194" i="7" s="1"/>
  <c r="W195" i="7" s="1"/>
  <c r="V193" i="7"/>
  <c r="V194" i="7" s="1"/>
  <c r="V195" i="7" s="1"/>
  <c r="U193" i="7"/>
  <c r="U194" i="7" s="1"/>
  <c r="U195" i="7" s="1"/>
  <c r="T193" i="7"/>
  <c r="T194" i="7" s="1"/>
  <c r="T195" i="7" s="1"/>
  <c r="S193" i="7"/>
  <c r="S194" i="7" s="1"/>
  <c r="S195" i="7" s="1"/>
  <c r="R193" i="7"/>
  <c r="R194" i="7" s="1"/>
  <c r="R195" i="7" s="1"/>
  <c r="Q193" i="7"/>
  <c r="Q194" i="7" s="1"/>
  <c r="Q195" i="7" s="1"/>
  <c r="P193" i="7"/>
  <c r="P194" i="7" s="1"/>
  <c r="P195" i="7" s="1"/>
  <c r="O193" i="7"/>
  <c r="O194" i="7" s="1"/>
  <c r="O195" i="7" s="1"/>
  <c r="N193" i="7"/>
  <c r="N194" i="7" s="1"/>
  <c r="N195" i="7" s="1"/>
  <c r="M193" i="7"/>
  <c r="M194" i="7" s="1"/>
  <c r="M195" i="7" s="1"/>
  <c r="L193" i="7"/>
  <c r="L194" i="7" s="1"/>
  <c r="L195" i="7" s="1"/>
  <c r="K193" i="7"/>
  <c r="K194" i="7" s="1"/>
  <c r="K195" i="7" s="1"/>
  <c r="J193" i="7"/>
  <c r="J194" i="7" s="1"/>
  <c r="J195" i="7" s="1"/>
  <c r="I193" i="7"/>
  <c r="I194" i="7" s="1"/>
  <c r="I195" i="7" s="1"/>
  <c r="H193" i="7"/>
  <c r="H194" i="7" s="1"/>
  <c r="H195" i="7" s="1"/>
  <c r="G193" i="7"/>
  <c r="G194" i="7" s="1"/>
  <c r="G195" i="7" s="1"/>
  <c r="F193" i="7"/>
  <c r="F194" i="7" s="1"/>
  <c r="F195" i="7" s="1"/>
  <c r="E193" i="7"/>
  <c r="E194" i="7" s="1"/>
  <c r="E195" i="7" s="1"/>
  <c r="D193" i="7"/>
  <c r="D194" i="7" s="1"/>
  <c r="D195" i="7" s="1"/>
  <c r="C193" i="7"/>
  <c r="C194" i="7" s="1"/>
  <c r="C195" i="7" s="1"/>
  <c r="DE182" i="7"/>
  <c r="DF182" i="7" s="1"/>
  <c r="CP182" i="7"/>
  <c r="CA182" i="7"/>
  <c r="CB182" i="7" s="1"/>
  <c r="BL182" i="7"/>
  <c r="AW182" i="7"/>
  <c r="AX182" i="7" s="1"/>
  <c r="AH182" i="7"/>
  <c r="S182" i="7"/>
  <c r="T182" i="7" s="1"/>
  <c r="D182" i="7"/>
  <c r="E182" i="7" s="1"/>
  <c r="A182" i="7"/>
  <c r="AT145" i="7"/>
  <c r="AU145" i="7" s="1"/>
  <c r="AV145" i="7" s="1"/>
  <c r="AW145" i="7" s="1"/>
  <c r="AX145" i="7" s="1"/>
  <c r="AY145" i="7" s="1"/>
  <c r="Y145" i="7"/>
  <c r="Z145" i="7" s="1"/>
  <c r="AA145" i="7" s="1"/>
  <c r="AB145" i="7" s="1"/>
  <c r="AC145" i="7" s="1"/>
  <c r="AD145" i="7" s="1"/>
  <c r="X144" i="7"/>
  <c r="AS143" i="7"/>
  <c r="Y143" i="7"/>
  <c r="Z143" i="7" s="1"/>
  <c r="AT142" i="7"/>
  <c r="AU142" i="7" s="1"/>
  <c r="AV142" i="7" s="1"/>
  <c r="AW142" i="7" s="1"/>
  <c r="AX142" i="7" s="1"/>
  <c r="AY142" i="7" s="1"/>
  <c r="Y142" i="7"/>
  <c r="Y144" i="7" s="1"/>
  <c r="AT144" i="7" s="1"/>
  <c r="E127" i="7"/>
  <c r="E126" i="7"/>
  <c r="E125" i="7"/>
  <c r="M106" i="7"/>
  <c r="N106" i="7" s="1"/>
  <c r="L106" i="7"/>
  <c r="J106" i="7"/>
  <c r="L104" i="7"/>
  <c r="J104" i="7"/>
  <c r="I104" i="7"/>
  <c r="I105" i="7" s="1"/>
  <c r="I106" i="7" s="1"/>
  <c r="L103" i="7"/>
  <c r="I100" i="7"/>
  <c r="I101" i="7" s="1"/>
  <c r="I102" i="7" s="1"/>
  <c r="M98" i="7"/>
  <c r="M102" i="7" s="1"/>
  <c r="L98" i="7"/>
  <c r="L102" i="7" s="1"/>
  <c r="J98" i="7"/>
  <c r="J102" i="7" s="1"/>
  <c r="H98" i="7"/>
  <c r="H102" i="7" s="1"/>
  <c r="H106" i="7" s="1"/>
  <c r="G98" i="7"/>
  <c r="G102" i="7" s="1"/>
  <c r="G106" i="7" s="1"/>
  <c r="D98" i="7"/>
  <c r="D102" i="7" s="1"/>
  <c r="D106" i="7" s="1"/>
  <c r="C98" i="7"/>
  <c r="C102" i="7" s="1"/>
  <c r="C106" i="7" s="1"/>
  <c r="H97" i="7"/>
  <c r="H101" i="7" s="1"/>
  <c r="H105" i="7" s="1"/>
  <c r="G97" i="7"/>
  <c r="G101" i="7" s="1"/>
  <c r="G105" i="7" s="1"/>
  <c r="D97" i="7"/>
  <c r="D101" i="7" s="1"/>
  <c r="D105" i="7" s="1"/>
  <c r="C97" i="7"/>
  <c r="C101" i="7" s="1"/>
  <c r="C105" i="7" s="1"/>
  <c r="L96" i="7"/>
  <c r="L100" i="7" s="1"/>
  <c r="J96" i="7"/>
  <c r="J100" i="7" s="1"/>
  <c r="I96" i="7"/>
  <c r="I97" i="7" s="1"/>
  <c r="I98" i="7" s="1"/>
  <c r="H96" i="7"/>
  <c r="H100" i="7" s="1"/>
  <c r="H104" i="7" s="1"/>
  <c r="G96" i="7"/>
  <c r="G100" i="7" s="1"/>
  <c r="G104" i="7" s="1"/>
  <c r="D96" i="7"/>
  <c r="D100" i="7" s="1"/>
  <c r="D104" i="7" s="1"/>
  <c r="C96" i="7"/>
  <c r="C100" i="7" s="1"/>
  <c r="C104" i="7" s="1"/>
  <c r="L95" i="7"/>
  <c r="L99" i="7" s="1"/>
  <c r="J95" i="7"/>
  <c r="J99" i="7" s="1"/>
  <c r="H95" i="7"/>
  <c r="H99" i="7" s="1"/>
  <c r="H103" i="7" s="1"/>
  <c r="G95" i="7"/>
  <c r="G99" i="7" s="1"/>
  <c r="G103" i="7" s="1"/>
  <c r="D95" i="7"/>
  <c r="D99" i="7" s="1"/>
  <c r="D103" i="7" s="1"/>
  <c r="C95" i="7"/>
  <c r="C99" i="7" s="1"/>
  <c r="C103" i="7" s="1"/>
  <c r="R109" i="7"/>
  <c r="Q109" i="7"/>
  <c r="P109" i="7"/>
  <c r="O109" i="7"/>
  <c r="N94" i="7"/>
  <c r="N98" i="7" s="1"/>
  <c r="N102" i="7" s="1"/>
  <c r="L93" i="7"/>
  <c r="M93" i="7" s="1"/>
  <c r="J93" i="7"/>
  <c r="J105" i="7" s="1"/>
  <c r="R92" i="7"/>
  <c r="R93" i="7" s="1"/>
  <c r="R94" i="7" s="1"/>
  <c r="Q92" i="7"/>
  <c r="Q93" i="7" s="1"/>
  <c r="Q94" i="7" s="1"/>
  <c r="P92" i="7"/>
  <c r="P93" i="7" s="1"/>
  <c r="P94" i="7" s="1"/>
  <c r="O92" i="7"/>
  <c r="O93" i="7" s="1"/>
  <c r="O94" i="7" s="1"/>
  <c r="M92" i="7"/>
  <c r="M104" i="7" s="1"/>
  <c r="N104" i="7" s="1"/>
  <c r="I92" i="7"/>
  <c r="I93" i="7" s="1"/>
  <c r="I94" i="7" s="1"/>
  <c r="M91" i="7"/>
  <c r="M103" i="7" s="1"/>
  <c r="L78" i="7"/>
  <c r="K78" i="7"/>
  <c r="J78" i="7"/>
  <c r="I78" i="7"/>
  <c r="H78" i="7"/>
  <c r="G78" i="7"/>
  <c r="F78" i="7"/>
  <c r="E78" i="7"/>
  <c r="D78" i="7"/>
  <c r="C78" i="7"/>
  <c r="L77" i="7"/>
  <c r="K77" i="7"/>
  <c r="J77" i="7"/>
  <c r="I77" i="7"/>
  <c r="H77" i="7"/>
  <c r="G77" i="7"/>
  <c r="F77" i="7"/>
  <c r="E77" i="7"/>
  <c r="D77" i="7"/>
  <c r="C77" i="7"/>
  <c r="L76" i="7"/>
  <c r="K76" i="7"/>
  <c r="J76" i="7"/>
  <c r="I76" i="7"/>
  <c r="H76" i="7"/>
  <c r="G76" i="7"/>
  <c r="F76" i="7"/>
  <c r="E76" i="7"/>
  <c r="D76" i="7"/>
  <c r="C76" i="7"/>
  <c r="L75" i="7"/>
  <c r="K75" i="7"/>
  <c r="J75" i="7"/>
  <c r="I75" i="7"/>
  <c r="H75" i="7"/>
  <c r="G75" i="7"/>
  <c r="F75" i="7"/>
  <c r="E75" i="7"/>
  <c r="D75" i="7"/>
  <c r="C75" i="7"/>
  <c r="L74" i="7"/>
  <c r="K74" i="7"/>
  <c r="J74" i="7"/>
  <c r="I74" i="7"/>
  <c r="H74" i="7"/>
  <c r="G74" i="7"/>
  <c r="F74" i="7"/>
  <c r="E74" i="7"/>
  <c r="D74" i="7"/>
  <c r="C74" i="7"/>
  <c r="L73" i="7"/>
  <c r="K73" i="7"/>
  <c r="J73" i="7"/>
  <c r="I73" i="7"/>
  <c r="H73" i="7"/>
  <c r="G73" i="7"/>
  <c r="F73" i="7"/>
  <c r="E73" i="7"/>
  <c r="D73" i="7"/>
  <c r="C73" i="7"/>
  <c r="AU39" i="7"/>
  <c r="AU41" i="7" s="1"/>
  <c r="AT39" i="7"/>
  <c r="AT40" i="7" s="1"/>
  <c r="AS39" i="7"/>
  <c r="AS40" i="7" s="1"/>
  <c r="AR39" i="7"/>
  <c r="AQ39" i="7"/>
  <c r="AP39" i="7"/>
  <c r="AO39" i="7"/>
  <c r="AN39" i="7"/>
  <c r="AM39" i="7"/>
  <c r="FP139" i="7"/>
  <c r="AY16" i="1"/>
  <c r="AY15" i="1"/>
  <c r="AY14" i="1"/>
  <c r="HC93" i="1" l="1" a="1"/>
  <c r="HC93" i="1" s="1"/>
  <c r="HC79" i="1" a="1"/>
  <c r="HC79" i="1" s="1"/>
  <c r="HE93" i="1" a="1"/>
  <c r="HE93" i="1" s="1"/>
  <c r="HE79" i="1" a="1"/>
  <c r="HE79" i="1" s="1"/>
  <c r="HC44" i="1" a="1"/>
  <c r="HC44" i="1" s="1"/>
  <c r="HE44" i="1" a="1"/>
  <c r="HE44" i="1" s="1"/>
  <c r="AF245" i="4"/>
  <c r="AF248" i="4"/>
  <c r="AF242" i="6"/>
  <c r="AF242" i="4"/>
  <c r="AF243" i="6"/>
  <c r="AF246" i="4"/>
  <c r="AF244" i="6"/>
  <c r="AF245" i="6"/>
  <c r="AF243" i="4"/>
  <c r="AF246" i="6"/>
  <c r="AF244" i="4"/>
  <c r="AF247" i="6"/>
  <c r="AF247" i="4"/>
  <c r="AF248" i="6"/>
  <c r="Z247" i="8"/>
  <c r="Z248" i="8"/>
  <c r="Z242" i="8"/>
  <c r="Z243" i="8"/>
  <c r="Z244" i="8"/>
  <c r="Z245" i="8"/>
  <c r="Z246" i="8"/>
  <c r="Z246" i="4"/>
  <c r="Z247" i="4"/>
  <c r="Z248" i="4"/>
  <c r="Z242" i="4"/>
  <c r="Z243" i="4"/>
  <c r="Z244" i="4"/>
  <c r="Z245" i="4"/>
  <c r="Z242" i="6"/>
  <c r="Z243" i="6"/>
  <c r="Z244" i="6"/>
  <c r="Z245" i="6"/>
  <c r="Z246" i="6"/>
  <c r="Z247" i="6"/>
  <c r="Z248" i="6"/>
  <c r="Z249" i="7"/>
  <c r="Z243" i="7"/>
  <c r="Z244" i="7"/>
  <c r="Z245" i="7"/>
  <c r="Z246" i="7"/>
  <c r="Z247" i="7"/>
  <c r="Z248" i="7"/>
  <c r="Z242" i="7"/>
  <c r="IY44" i="1" a="1"/>
  <c r="IY44" i="1" s="1"/>
  <c r="E234" i="7"/>
  <c r="E234" i="8"/>
  <c r="Z241" i="7"/>
  <c r="I238" i="7"/>
  <c r="O251" i="7"/>
  <c r="U251" i="7" s="1"/>
  <c r="AA251" i="7" s="1"/>
  <c r="AG251" i="7" s="1"/>
  <c r="AM251" i="7" s="1"/>
  <c r="O252" i="7"/>
  <c r="U252" i="7" s="1"/>
  <c r="AA252" i="7" s="1"/>
  <c r="AG252" i="7" s="1"/>
  <c r="AM252" i="7" s="1"/>
  <c r="Z241" i="8"/>
  <c r="Z249" i="8"/>
  <c r="I238" i="8"/>
  <c r="O251" i="8"/>
  <c r="U251" i="8" s="1"/>
  <c r="AA251" i="8" s="1"/>
  <c r="AG251" i="8" s="1"/>
  <c r="AM251" i="8" s="1"/>
  <c r="O254" i="7"/>
  <c r="U254" i="7" s="1"/>
  <c r="AA254" i="7" s="1"/>
  <c r="AG254" i="7" s="1"/>
  <c r="AM254" i="7" s="1"/>
  <c r="O252" i="8"/>
  <c r="U252" i="8" s="1"/>
  <c r="AA252" i="8" s="1"/>
  <c r="AG252" i="8" s="1"/>
  <c r="AM252" i="8" s="1"/>
  <c r="O253" i="8"/>
  <c r="U253" i="8" s="1"/>
  <c r="AA253" i="8" s="1"/>
  <c r="AG253" i="8" s="1"/>
  <c r="AM253" i="8" s="1"/>
  <c r="O253" i="7"/>
  <c r="U253" i="7" s="1"/>
  <c r="AA253" i="7" s="1"/>
  <c r="AG253" i="7" s="1"/>
  <c r="AM253" i="7" s="1"/>
  <c r="O254" i="8"/>
  <c r="U254" i="8" s="1"/>
  <c r="AA254" i="8" s="1"/>
  <c r="AG254" i="8" s="1"/>
  <c r="AM254" i="8" s="1"/>
  <c r="AF241" i="6"/>
  <c r="AF241" i="4"/>
  <c r="Z241" i="4"/>
  <c r="Z241" i="6"/>
  <c r="AF249" i="6"/>
  <c r="Z249" i="6"/>
  <c r="Z249" i="4"/>
  <c r="AF249" i="4"/>
  <c r="AP251" i="7"/>
  <c r="AV251" i="7" s="1"/>
  <c r="BB251" i="7" s="1"/>
  <c r="AN251" i="7"/>
  <c r="AT251" i="7" s="1"/>
  <c r="BE251" i="7"/>
  <c r="BK251" i="7" s="1"/>
  <c r="BC251" i="7"/>
  <c r="BI251" i="7" s="1"/>
  <c r="AP252" i="7"/>
  <c r="AV252" i="7" s="1"/>
  <c r="BB252" i="7" s="1"/>
  <c r="AN252" i="7"/>
  <c r="AT252" i="7" s="1"/>
  <c r="BE252" i="7"/>
  <c r="BK252" i="7" s="1"/>
  <c r="BC252" i="7"/>
  <c r="BI252" i="7" s="1"/>
  <c r="AP251" i="8"/>
  <c r="AV251" i="8" s="1"/>
  <c r="BB251" i="8" s="1"/>
  <c r="AN251" i="8"/>
  <c r="AT251" i="8" s="1"/>
  <c r="BE251" i="8"/>
  <c r="BK251" i="8" s="1"/>
  <c r="BC251" i="8"/>
  <c r="BI251" i="8" s="1"/>
  <c r="AP254" i="7"/>
  <c r="AV254" i="7" s="1"/>
  <c r="BB254" i="7" s="1"/>
  <c r="AN254" i="7"/>
  <c r="AT254" i="7" s="1"/>
  <c r="AP253" i="8"/>
  <c r="AV253" i="8" s="1"/>
  <c r="BB253" i="8" s="1"/>
  <c r="AN253" i="8"/>
  <c r="AT253" i="8" s="1"/>
  <c r="BE253" i="8"/>
  <c r="BK253" i="8" s="1"/>
  <c r="BC253" i="8"/>
  <c r="BI253" i="8" s="1"/>
  <c r="AP252" i="8"/>
  <c r="AV252" i="8" s="1"/>
  <c r="BB252" i="8" s="1"/>
  <c r="AN252" i="8"/>
  <c r="AT252" i="8" s="1"/>
  <c r="AP254" i="8"/>
  <c r="AV254" i="8" s="1"/>
  <c r="BB254" i="8" s="1"/>
  <c r="AN254" i="8"/>
  <c r="AT254" i="8" s="1"/>
  <c r="BE254" i="8"/>
  <c r="BK254" i="8" s="1"/>
  <c r="BC254" i="8"/>
  <c r="BI254" i="8" s="1"/>
  <c r="BE254" i="7"/>
  <c r="BK254" i="7" s="1"/>
  <c r="BC254" i="7"/>
  <c r="BI254" i="7" s="1"/>
  <c r="BE253" i="7"/>
  <c r="BK253" i="7" s="1"/>
  <c r="BC253" i="7"/>
  <c r="BI253" i="7" s="1"/>
  <c r="BE252" i="8"/>
  <c r="BK252" i="8" s="1"/>
  <c r="BC252" i="8"/>
  <c r="BI252" i="8" s="1"/>
  <c r="AP253" i="7"/>
  <c r="AV253" i="7" s="1"/>
  <c r="BB253" i="7" s="1"/>
  <c r="AN253" i="7"/>
  <c r="AT253" i="7" s="1"/>
  <c r="AK251" i="7"/>
  <c r="AR251" i="7" s="1"/>
  <c r="AK251" i="8"/>
  <c r="AR251" i="8" s="1"/>
  <c r="AK254" i="7"/>
  <c r="AR254" i="7" s="1"/>
  <c r="AK252" i="8"/>
  <c r="AR252" i="8" s="1"/>
  <c r="AK253" i="8"/>
  <c r="AR253" i="8" s="1"/>
  <c r="AK252" i="7"/>
  <c r="AR252" i="7" s="1"/>
  <c r="AK254" i="8"/>
  <c r="AR254" i="8" s="1"/>
  <c r="AK253" i="7"/>
  <c r="AR253" i="7" s="1"/>
  <c r="AK381" i="4"/>
  <c r="AM41" i="8"/>
  <c r="O39" i="8"/>
  <c r="AN41" i="8"/>
  <c r="P39" i="8"/>
  <c r="AO40" i="8"/>
  <c r="Q39" i="8"/>
  <c r="AL382" i="4"/>
  <c r="AZ382" i="4" s="1"/>
  <c r="BG382" i="4" s="1"/>
  <c r="BN382" i="4" s="1"/>
  <c r="BU382" i="4" s="1"/>
  <c r="CB382" i="4" s="1"/>
  <c r="CI382" i="4" s="1"/>
  <c r="AS382" i="4"/>
  <c r="AS383" i="4" s="1"/>
  <c r="AM40" i="7"/>
  <c r="O39" i="7"/>
  <c r="AN40" i="7"/>
  <c r="P39" i="7"/>
  <c r="AO40" i="7"/>
  <c r="Q39" i="7"/>
  <c r="R334" i="4"/>
  <c r="F334" i="4"/>
  <c r="AL381" i="6"/>
  <c r="AL383" i="6" s="1"/>
  <c r="AL381" i="8"/>
  <c r="AM381" i="8" s="1"/>
  <c r="AN381" i="8" s="1"/>
  <c r="AO381" i="8" s="1"/>
  <c r="AP381" i="8" s="1"/>
  <c r="AQ381" i="8" s="1"/>
  <c r="AL381" i="7"/>
  <c r="AM381" i="7" s="1"/>
  <c r="AN381" i="7" s="1"/>
  <c r="AO381" i="7" s="1"/>
  <c r="AP381" i="7" s="1"/>
  <c r="AQ381" i="7" s="1"/>
  <c r="AQ383" i="7" s="1"/>
  <c r="AL381" i="4"/>
  <c r="AM381" i="4" s="1"/>
  <c r="AN381" i="4" s="1"/>
  <c r="AO381" i="4" s="1"/>
  <c r="AP381" i="4" s="1"/>
  <c r="AQ381" i="4" s="1"/>
  <c r="AK381" i="6"/>
  <c r="AK383" i="6" s="1"/>
  <c r="AK381" i="7"/>
  <c r="AK383" i="7" s="1"/>
  <c r="AK381" i="8"/>
  <c r="R336" i="4"/>
  <c r="F336" i="4"/>
  <c r="R335" i="4"/>
  <c r="F335" i="4"/>
  <c r="I404" i="4"/>
  <c r="V404" i="4" s="1"/>
  <c r="H404" i="4"/>
  <c r="U404" i="4" s="1"/>
  <c r="G404" i="4"/>
  <c r="T404" i="4" s="1"/>
  <c r="D404" i="4"/>
  <c r="Q404" i="4" s="1"/>
  <c r="I388" i="4"/>
  <c r="V388" i="4" s="1"/>
  <c r="H388" i="4"/>
  <c r="U388" i="4" s="1"/>
  <c r="G388" i="4"/>
  <c r="T388" i="4" s="1"/>
  <c r="F388" i="4"/>
  <c r="S388" i="4" s="1"/>
  <c r="E388" i="4"/>
  <c r="R388" i="4" s="1"/>
  <c r="F468" i="4"/>
  <c r="S468" i="4" s="1"/>
  <c r="E468" i="4"/>
  <c r="R468" i="4" s="1"/>
  <c r="D468" i="4"/>
  <c r="Q468" i="4" s="1"/>
  <c r="A469" i="4"/>
  <c r="A389" i="4"/>
  <c r="Q328" i="8"/>
  <c r="R328" i="8"/>
  <c r="E327" i="8"/>
  <c r="F327" i="8"/>
  <c r="BG384" i="6"/>
  <c r="U384" i="6"/>
  <c r="T384" i="6"/>
  <c r="V384" i="7"/>
  <c r="S384" i="6"/>
  <c r="U384" i="7"/>
  <c r="R384" i="6"/>
  <c r="T384" i="7"/>
  <c r="S384" i="7"/>
  <c r="R384" i="7"/>
  <c r="V384" i="6"/>
  <c r="BT382" i="7"/>
  <c r="AY384" i="7"/>
  <c r="BF382" i="6"/>
  <c r="AQ382" i="6"/>
  <c r="BG382" i="6"/>
  <c r="AE384" i="7"/>
  <c r="AS384" i="7" s="1"/>
  <c r="AS385" i="7" s="1"/>
  <c r="AL382" i="7"/>
  <c r="BI382" i="6"/>
  <c r="BJ382" i="7"/>
  <c r="BJ382" i="6"/>
  <c r="BF384" i="6"/>
  <c r="BR382" i="6"/>
  <c r="BI382" i="7"/>
  <c r="BV382" i="6"/>
  <c r="BK382" i="7"/>
  <c r="BH382" i="7"/>
  <c r="BL382" i="7"/>
  <c r="R384" i="8"/>
  <c r="S384" i="8"/>
  <c r="T384" i="8"/>
  <c r="U384" i="8"/>
  <c r="V384" i="8"/>
  <c r="AE384" i="8"/>
  <c r="AS384" i="8" s="1"/>
  <c r="AS385" i="8" s="1"/>
  <c r="AL382" i="8"/>
  <c r="AK384" i="8"/>
  <c r="AK382" i="8"/>
  <c r="AM382" i="8"/>
  <c r="AN382" i="8"/>
  <c r="AO382" i="8"/>
  <c r="AP382" i="8"/>
  <c r="AQ382" i="8"/>
  <c r="O234" i="7"/>
  <c r="AP40" i="7"/>
  <c r="L39" i="7"/>
  <c r="AQ40" i="7"/>
  <c r="M39" i="7"/>
  <c r="AR40" i="7"/>
  <c r="N39" i="7"/>
  <c r="F234" i="8"/>
  <c r="O234" i="8"/>
  <c r="AP40" i="8"/>
  <c r="L39" i="8"/>
  <c r="M39" i="8"/>
  <c r="N39" i="8"/>
  <c r="R384" i="4"/>
  <c r="Y384" i="4" s="1"/>
  <c r="AF384" i="4" s="1"/>
  <c r="P384" i="4"/>
  <c r="W384" i="4" s="1"/>
  <c r="AD384" i="4" s="1"/>
  <c r="V384" i="4"/>
  <c r="AC384" i="4" s="1"/>
  <c r="AJ384" i="4" s="1"/>
  <c r="S384" i="4"/>
  <c r="Z384" i="4" s="1"/>
  <c r="AG384" i="4" s="1"/>
  <c r="A405" i="4"/>
  <c r="ID14" i="1"/>
  <c r="HG14" i="1"/>
  <c r="EA14" i="1"/>
  <c r="J234" i="8"/>
  <c r="AT41" i="7"/>
  <c r="AM35" i="8"/>
  <c r="AO35" i="8"/>
  <c r="AR41" i="7"/>
  <c r="AW185" i="8"/>
  <c r="AT35" i="7"/>
  <c r="AT36" i="7" s="1"/>
  <c r="AU35" i="7"/>
  <c r="AU36" i="7" s="1"/>
  <c r="AQ35" i="8"/>
  <c r="AS35" i="8"/>
  <c r="AS36" i="8" s="1"/>
  <c r="AQ40" i="8"/>
  <c r="AO41" i="8"/>
  <c r="AT143" i="8"/>
  <c r="AA142" i="8"/>
  <c r="AA144" i="8" s="1"/>
  <c r="AV144" i="8" s="1"/>
  <c r="Z144" i="8"/>
  <c r="AU144" i="8" s="1"/>
  <c r="D185" i="8"/>
  <c r="AS144" i="7"/>
  <c r="AN35" i="8"/>
  <c r="Y144" i="8"/>
  <c r="AT144" i="8" s="1"/>
  <c r="AH185" i="8"/>
  <c r="AX182" i="8"/>
  <c r="AX185" i="8" s="1"/>
  <c r="BL185" i="8"/>
  <c r="C183" i="8"/>
  <c r="C184" i="8" s="1"/>
  <c r="D183" i="8"/>
  <c r="D184" i="8" s="1"/>
  <c r="AG183" i="8"/>
  <c r="AG184" i="8" s="1"/>
  <c r="AH183" i="8"/>
  <c r="AH184" i="8" s="1"/>
  <c r="AU40" i="7"/>
  <c r="BK183" i="8"/>
  <c r="BK184" i="8" s="1"/>
  <c r="BL183" i="8"/>
  <c r="BL184" i="8" s="1"/>
  <c r="AN41" i="7"/>
  <c r="X139" i="8"/>
  <c r="CO183" i="8"/>
  <c r="CO184" i="8" s="1"/>
  <c r="AO41" i="7"/>
  <c r="AM40" i="8"/>
  <c r="AS139" i="8"/>
  <c r="R185" i="8"/>
  <c r="AP41" i="7"/>
  <c r="AN40" i="8"/>
  <c r="BO139" i="8"/>
  <c r="AV185" i="8"/>
  <c r="CJ139" i="8"/>
  <c r="AS41" i="7"/>
  <c r="N91" i="7"/>
  <c r="N95" i="7" s="1"/>
  <c r="N99" i="7" s="1"/>
  <c r="DE139" i="8"/>
  <c r="DZ139" i="8"/>
  <c r="BZ185" i="8"/>
  <c r="EU139" i="8"/>
  <c r="DD185" i="8"/>
  <c r="DE185" i="8"/>
  <c r="DF185" i="8"/>
  <c r="M96" i="8"/>
  <c r="M100" i="8" s="1"/>
  <c r="M104" i="8"/>
  <c r="N104" i="8" s="1"/>
  <c r="M105" i="7"/>
  <c r="N105" i="7" s="1"/>
  <c r="M97" i="7"/>
  <c r="M101" i="7" s="1"/>
  <c r="N93" i="7"/>
  <c r="N97" i="7" s="1"/>
  <c r="N101" i="7" s="1"/>
  <c r="J97" i="7"/>
  <c r="J101" i="7" s="1"/>
  <c r="L97" i="7"/>
  <c r="L101" i="7" s="1"/>
  <c r="L105" i="7"/>
  <c r="N91" i="8"/>
  <c r="N95" i="8" s="1"/>
  <c r="N99" i="8" s="1"/>
  <c r="J97" i="8"/>
  <c r="J101" i="8" s="1"/>
  <c r="L105" i="8"/>
  <c r="L97" i="8"/>
  <c r="L101" i="8" s="1"/>
  <c r="M97" i="8"/>
  <c r="M101" i="8" s="1"/>
  <c r="N93" i="8"/>
  <c r="N97" i="8" s="1"/>
  <c r="N101" i="8" s="1"/>
  <c r="M103" i="8"/>
  <c r="R185" i="7"/>
  <c r="AG183" i="7"/>
  <c r="AG184" i="7" s="1"/>
  <c r="AV185" i="7"/>
  <c r="DD183" i="7"/>
  <c r="DD184" i="7" s="1"/>
  <c r="BK183" i="7"/>
  <c r="BK184" i="7" s="1"/>
  <c r="BZ185" i="7"/>
  <c r="C185" i="7"/>
  <c r="CO183" i="7"/>
  <c r="CO184" i="7" s="1"/>
  <c r="DD185" i="7"/>
  <c r="AH185" i="7"/>
  <c r="AG185" i="7"/>
  <c r="AV183" i="7"/>
  <c r="AV184" i="7" s="1"/>
  <c r="BK185" i="7"/>
  <c r="CA183" i="7"/>
  <c r="CA184" i="7" s="1"/>
  <c r="D183" i="7"/>
  <c r="D184" i="7" s="1"/>
  <c r="BZ183" i="7"/>
  <c r="BZ184" i="7" s="1"/>
  <c r="C183" i="7"/>
  <c r="C184" i="7" s="1"/>
  <c r="CO185" i="7"/>
  <c r="DF183" i="7"/>
  <c r="DF184" i="7" s="1"/>
  <c r="R183" i="7"/>
  <c r="R184" i="7" s="1"/>
  <c r="AM41" i="7"/>
  <c r="AQ41" i="7"/>
  <c r="M95" i="7"/>
  <c r="M99" i="7" s="1"/>
  <c r="N92" i="7"/>
  <c r="N96" i="7" s="1"/>
  <c r="N100" i="7" s="1"/>
  <c r="AA143" i="7"/>
  <c r="AM35" i="7"/>
  <c r="M96" i="7"/>
  <c r="M100" i="7" s="1"/>
  <c r="AN35" i="7"/>
  <c r="X139" i="7"/>
  <c r="AO35" i="7"/>
  <c r="AS139" i="7"/>
  <c r="AP35" i="7"/>
  <c r="BO139" i="7"/>
  <c r="AQ35" i="7"/>
  <c r="CJ139" i="7"/>
  <c r="AT143" i="7"/>
  <c r="AR35" i="7"/>
  <c r="DE139" i="7"/>
  <c r="AU143" i="7"/>
  <c r="AS35" i="7"/>
  <c r="AS36" i="7" s="1"/>
  <c r="DZ139" i="7"/>
  <c r="EU139" i="7"/>
  <c r="Z142" i="7"/>
  <c r="D185" i="7"/>
  <c r="T183" i="7"/>
  <c r="T184" i="7" s="1"/>
  <c r="T185" i="7"/>
  <c r="U182" i="7"/>
  <c r="CA185" i="7"/>
  <c r="CB185" i="7"/>
  <c r="CB183" i="7"/>
  <c r="CB184" i="7" s="1"/>
  <c r="CC182" i="7"/>
  <c r="CP185" i="7"/>
  <c r="DE183" i="7"/>
  <c r="DE184" i="7" s="1"/>
  <c r="DF185" i="7"/>
  <c r="F182" i="7"/>
  <c r="S185" i="7"/>
  <c r="AP41" i="8"/>
  <c r="E183" i="7"/>
  <c r="E184" i="7" s="1"/>
  <c r="AR41" i="8"/>
  <c r="AX185" i="7"/>
  <c r="AT41" i="8"/>
  <c r="AT35" i="8"/>
  <c r="AT36" i="8" s="1"/>
  <c r="AY182" i="7"/>
  <c r="AU41" i="8"/>
  <c r="AU35" i="8"/>
  <c r="AU36" i="8" s="1"/>
  <c r="Z145" i="8"/>
  <c r="AA145" i="8" s="1"/>
  <c r="AB145" i="8" s="1"/>
  <c r="AC145" i="8" s="1"/>
  <c r="AD145" i="8" s="1"/>
  <c r="BL185" i="7"/>
  <c r="AW183" i="7"/>
  <c r="AW184" i="7" s="1"/>
  <c r="CQ182" i="7"/>
  <c r="AX183" i="7"/>
  <c r="AX184" i="7" s="1"/>
  <c r="S183" i="7"/>
  <c r="S184" i="7" s="1"/>
  <c r="BM182" i="7"/>
  <c r="F234" i="7"/>
  <c r="AR40" i="8"/>
  <c r="DE185" i="7"/>
  <c r="AS40" i="8"/>
  <c r="CP183" i="7"/>
  <c r="CP184" i="7" s="1"/>
  <c r="AT40" i="8"/>
  <c r="J234" i="7"/>
  <c r="AU40" i="8"/>
  <c r="E185" i="7"/>
  <c r="AA143" i="8"/>
  <c r="AH183" i="7"/>
  <c r="AH184" i="7" s="1"/>
  <c r="DG182" i="7"/>
  <c r="AI182" i="7"/>
  <c r="BL183" i="7"/>
  <c r="BL184" i="7" s="1"/>
  <c r="AU143" i="8"/>
  <c r="AP35" i="8"/>
  <c r="AS144" i="8"/>
  <c r="AW185" i="7"/>
  <c r="AR35" i="8"/>
  <c r="AQ41" i="8"/>
  <c r="S183" i="8"/>
  <c r="S184" i="8" s="1"/>
  <c r="CA183" i="8"/>
  <c r="CA184" i="8" s="1"/>
  <c r="T182" i="8"/>
  <c r="CB182" i="8"/>
  <c r="CP185" i="8"/>
  <c r="CQ182" i="8"/>
  <c r="AW183" i="8"/>
  <c r="AW184" i="8" s="1"/>
  <c r="DG182" i="8"/>
  <c r="DF183" i="8"/>
  <c r="DF184" i="8" s="1"/>
  <c r="CP183" i="8"/>
  <c r="CP184" i="8" s="1"/>
  <c r="S185" i="8"/>
  <c r="CA185" i="8"/>
  <c r="BM182" i="8"/>
  <c r="DD183" i="8"/>
  <c r="DD184" i="8" s="1"/>
  <c r="DE183" i="8"/>
  <c r="DE184" i="8" s="1"/>
  <c r="CO185" i="8"/>
  <c r="BZ183" i="8"/>
  <c r="BZ184" i="8" s="1"/>
  <c r="BK185" i="8"/>
  <c r="AI182" i="8"/>
  <c r="AV183" i="8"/>
  <c r="AV184" i="8" s="1"/>
  <c r="AG185" i="8"/>
  <c r="R183" i="8"/>
  <c r="R184" i="8" s="1"/>
  <c r="C185" i="8"/>
  <c r="E182" i="8"/>
  <c r="HE82" i="1" l="1" a="1"/>
  <c r="HE82" i="1" s="1"/>
  <c r="HE83" i="1" a="1"/>
  <c r="HE83" i="1" s="1"/>
  <c r="HE81" i="1" a="1"/>
  <c r="HE81" i="1" s="1"/>
  <c r="HE84" i="1" a="1"/>
  <c r="HE84" i="1" s="1"/>
  <c r="HC81" i="1" a="1"/>
  <c r="HC81" i="1" s="1"/>
  <c r="HC84" i="1" a="1"/>
  <c r="HC84" i="1" s="1"/>
  <c r="HC83" i="1" a="1"/>
  <c r="HC83" i="1" s="1"/>
  <c r="HC82" i="1" a="1"/>
  <c r="HC82" i="1" s="1"/>
  <c r="HE45" i="1" a="1"/>
  <c r="HE45" i="1" s="1"/>
  <c r="HE46" i="1" s="1" a="1"/>
  <c r="HE46" i="1" s="1"/>
  <c r="HE49" i="1" a="1"/>
  <c r="HE49" i="1" s="1"/>
  <c r="HE50" i="1" s="1" a="1"/>
  <c r="HE50" i="1" s="1"/>
  <c r="HE47" i="1" a="1"/>
  <c r="HE47" i="1" s="1"/>
  <c r="HE48" i="1" s="1" a="1"/>
  <c r="HE48" i="1" s="1"/>
  <c r="HC45" i="1" a="1"/>
  <c r="HC45" i="1" s="1"/>
  <c r="HC46" i="1" s="1" a="1"/>
  <c r="HC46" i="1" s="1"/>
  <c r="HC49" i="1" a="1"/>
  <c r="HC49" i="1" s="1"/>
  <c r="HC50" i="1" s="1" a="1"/>
  <c r="HC50" i="1" s="1"/>
  <c r="HC47" i="1" a="1"/>
  <c r="HC47" i="1" s="1"/>
  <c r="HC48" i="1" s="1" a="1"/>
  <c r="HC48" i="1" s="1"/>
  <c r="IY47" i="1" a="1"/>
  <c r="IY47" i="1" s="1"/>
  <c r="IY48" i="1" s="1" a="1"/>
  <c r="IY48" i="1" s="1"/>
  <c r="IY49" i="1" a="1"/>
  <c r="IY49" i="1" s="1"/>
  <c r="IY50" i="1" s="1" a="1"/>
  <c r="IY50" i="1" s="1"/>
  <c r="IY45" i="1" a="1"/>
  <c r="IY45" i="1" s="1"/>
  <c r="IY46" i="1" s="1" a="1"/>
  <c r="IY46" i="1" s="1"/>
  <c r="ID17" i="1"/>
  <c r="ID15" i="1" a="1"/>
  <c r="ID15" i="1" s="1"/>
  <c r="EA17" i="1"/>
  <c r="EA15" i="1" a="1"/>
  <c r="EA15" i="1" s="1"/>
  <c r="AU252" i="8"/>
  <c r="BA252" i="8" s="1"/>
  <c r="BG252" i="8" s="1"/>
  <c r="AS252" i="8"/>
  <c r="AY252" i="8" s="1"/>
  <c r="AU254" i="7"/>
  <c r="BA254" i="7" s="1"/>
  <c r="BG254" i="7" s="1"/>
  <c r="AS254" i="7"/>
  <c r="AY254" i="7" s="1"/>
  <c r="AS254" i="8"/>
  <c r="AY254" i="8" s="1"/>
  <c r="AU254" i="8"/>
  <c r="BA254" i="8" s="1"/>
  <c r="BG254" i="8" s="1"/>
  <c r="AU253" i="7"/>
  <c r="BA253" i="7" s="1"/>
  <c r="BG253" i="7" s="1"/>
  <c r="AS253" i="7"/>
  <c r="AY253" i="7" s="1"/>
  <c r="AU253" i="8"/>
  <c r="BA253" i="8" s="1"/>
  <c r="BG253" i="8" s="1"/>
  <c r="AS253" i="8"/>
  <c r="AY253" i="8" s="1"/>
  <c r="AU251" i="8"/>
  <c r="BA251" i="8" s="1"/>
  <c r="BG251" i="8" s="1"/>
  <c r="AS251" i="8"/>
  <c r="AY251" i="8" s="1"/>
  <c r="AU252" i="7"/>
  <c r="BA252" i="7" s="1"/>
  <c r="BG252" i="7" s="1"/>
  <c r="AS252" i="7"/>
  <c r="AY252" i="7" s="1"/>
  <c r="AU251" i="7"/>
  <c r="BA251" i="7" s="1"/>
  <c r="BG251" i="7" s="1"/>
  <c r="AS251" i="7"/>
  <c r="AY251" i="7" s="1"/>
  <c r="P234" i="7"/>
  <c r="R234" i="7" s="1"/>
  <c r="O238" i="7"/>
  <c r="P234" i="8"/>
  <c r="R234" i="8" s="1"/>
  <c r="O238" i="8"/>
  <c r="K234" i="8"/>
  <c r="K234" i="7"/>
  <c r="G234" i="8"/>
  <c r="BJ252" i="8"/>
  <c r="BH252" i="8"/>
  <c r="BJ253" i="8"/>
  <c r="BH253" i="8"/>
  <c r="BJ254" i="7"/>
  <c r="BH254" i="7"/>
  <c r="BJ251" i="8"/>
  <c r="BH251" i="8"/>
  <c r="BJ253" i="7"/>
  <c r="BH253" i="7"/>
  <c r="AZ253" i="7"/>
  <c r="BF253" i="7" s="1"/>
  <c r="AX253" i="7"/>
  <c r="BD253" i="7" s="1"/>
  <c r="AZ254" i="8"/>
  <c r="BF254" i="8" s="1"/>
  <c r="AX254" i="8"/>
  <c r="BD254" i="8" s="1"/>
  <c r="AZ252" i="7"/>
  <c r="BF252" i="7" s="1"/>
  <c r="AX252" i="7"/>
  <c r="BD252" i="7" s="1"/>
  <c r="AZ253" i="8"/>
  <c r="BF253" i="8" s="1"/>
  <c r="AX253" i="8"/>
  <c r="BD253" i="8" s="1"/>
  <c r="BJ252" i="7"/>
  <c r="BH252" i="7"/>
  <c r="AZ252" i="8"/>
  <c r="BF252" i="8" s="1"/>
  <c r="AX252" i="8"/>
  <c r="BD252" i="8" s="1"/>
  <c r="AZ254" i="7"/>
  <c r="BF254" i="7" s="1"/>
  <c r="AX254" i="7"/>
  <c r="BD254" i="7" s="1"/>
  <c r="AZ251" i="8"/>
  <c r="BF251" i="8" s="1"/>
  <c r="AX251" i="8"/>
  <c r="BD251" i="8" s="1"/>
  <c r="AZ251" i="7"/>
  <c r="BF251" i="7" s="1"/>
  <c r="AX251" i="7"/>
  <c r="BD251" i="7" s="1"/>
  <c r="BJ251" i="7"/>
  <c r="BH251" i="7"/>
  <c r="BJ254" i="8"/>
  <c r="BH254" i="8"/>
  <c r="R41" i="7"/>
  <c r="O41" i="7"/>
  <c r="O40" i="8"/>
  <c r="T41" i="7"/>
  <c r="Q41" i="7"/>
  <c r="S41" i="7"/>
  <c r="P41" i="7"/>
  <c r="AO36" i="8"/>
  <c r="Q35" i="8"/>
  <c r="AI35" i="8" s="1"/>
  <c r="Q40" i="7"/>
  <c r="P40" i="7"/>
  <c r="AN36" i="7"/>
  <c r="P35" i="7"/>
  <c r="AH35" i="7" s="1"/>
  <c r="T41" i="8"/>
  <c r="Q41" i="8"/>
  <c r="AN384" i="4"/>
  <c r="BB384" i="4" s="1"/>
  <c r="BI384" i="4" s="1"/>
  <c r="BP384" i="4" s="1"/>
  <c r="BW384" i="4" s="1"/>
  <c r="CD384" i="4" s="1"/>
  <c r="CK384" i="4" s="1"/>
  <c r="AU384" i="4"/>
  <c r="AU385" i="4" s="1"/>
  <c r="AO36" i="7"/>
  <c r="Q35" i="7"/>
  <c r="AI35" i="7" s="1"/>
  <c r="AQ384" i="4"/>
  <c r="BE384" i="4" s="1"/>
  <c r="BL384" i="4" s="1"/>
  <c r="BS384" i="4" s="1"/>
  <c r="BZ384" i="4" s="1"/>
  <c r="CG384" i="4" s="1"/>
  <c r="CN384" i="4" s="1"/>
  <c r="AX384" i="4"/>
  <c r="AX385" i="4" s="1"/>
  <c r="AM36" i="7"/>
  <c r="O35" i="7"/>
  <c r="AG35" i="7" s="1"/>
  <c r="O40" i="7"/>
  <c r="AM36" i="8"/>
  <c r="O35" i="8"/>
  <c r="AG35" i="8" s="1"/>
  <c r="AN36" i="8"/>
  <c r="P35" i="8"/>
  <c r="AH35" i="8" s="1"/>
  <c r="AK384" i="4"/>
  <c r="AY384" i="4" s="1"/>
  <c r="BF384" i="4" s="1"/>
  <c r="BM384" i="4" s="1"/>
  <c r="BT384" i="4" s="1"/>
  <c r="CA384" i="4" s="1"/>
  <c r="CH384" i="4" s="1"/>
  <c r="AR384" i="4"/>
  <c r="AR385" i="4" s="1"/>
  <c r="Q40" i="8"/>
  <c r="AM384" i="4"/>
  <c r="BA384" i="4" s="1"/>
  <c r="BH384" i="4" s="1"/>
  <c r="BO384" i="4" s="1"/>
  <c r="BV384" i="4" s="1"/>
  <c r="CC384" i="4" s="1"/>
  <c r="CJ384" i="4" s="1"/>
  <c r="AT384" i="4"/>
  <c r="AT385" i="4" s="1"/>
  <c r="P40" i="8"/>
  <c r="S41" i="8"/>
  <c r="P41" i="8"/>
  <c r="R41" i="8"/>
  <c r="O41" i="8"/>
  <c r="AL385" i="6"/>
  <c r="AM381" i="6"/>
  <c r="AN381" i="6" s="1"/>
  <c r="AO381" i="6" s="1"/>
  <c r="AO383" i="7"/>
  <c r="AM383" i="7"/>
  <c r="AP383" i="7"/>
  <c r="AN383" i="7"/>
  <c r="AK385" i="6"/>
  <c r="D388" i="4"/>
  <c r="C388" i="4" s="1"/>
  <c r="U234" i="7"/>
  <c r="AB142" i="8"/>
  <c r="AC142" i="8" s="1"/>
  <c r="U234" i="8"/>
  <c r="AK385" i="7"/>
  <c r="A470" i="4"/>
  <c r="F470" i="4" s="1"/>
  <c r="S470" i="4" s="1"/>
  <c r="F469" i="4"/>
  <c r="S469" i="4" s="1"/>
  <c r="E469" i="4"/>
  <c r="R469" i="4" s="1"/>
  <c r="D469" i="4"/>
  <c r="Q469" i="4" s="1"/>
  <c r="I389" i="4"/>
  <c r="V389" i="4" s="1"/>
  <c r="H389" i="4"/>
  <c r="U389" i="4" s="1"/>
  <c r="G389" i="4"/>
  <c r="T389" i="4" s="1"/>
  <c r="F389" i="4"/>
  <c r="S389" i="4" s="1"/>
  <c r="E389" i="4"/>
  <c r="R389" i="4" s="1"/>
  <c r="I405" i="4"/>
  <c r="V405" i="4" s="1"/>
  <c r="H405" i="4"/>
  <c r="U405" i="4" s="1"/>
  <c r="G405" i="4"/>
  <c r="T405" i="4" s="1"/>
  <c r="D405" i="4"/>
  <c r="Q405" i="4" s="1"/>
  <c r="A406" i="4"/>
  <c r="A390" i="4"/>
  <c r="F328" i="8"/>
  <c r="E328" i="8"/>
  <c r="R329" i="8"/>
  <c r="Q329" i="8"/>
  <c r="BQ382" i="7"/>
  <c r="BP382" i="6"/>
  <c r="AZ382" i="7"/>
  <c r="AL383" i="7"/>
  <c r="AL384" i="7"/>
  <c r="BN382" i="6"/>
  <c r="BS382" i="7"/>
  <c r="BO382" i="7"/>
  <c r="BE382" i="6"/>
  <c r="BR382" i="7"/>
  <c r="BM382" i="6"/>
  <c r="BF384" i="7"/>
  <c r="CC382" i="6"/>
  <c r="CA382" i="7"/>
  <c r="AC384" i="6"/>
  <c r="Y384" i="7"/>
  <c r="Z384" i="7"/>
  <c r="BP382" i="7"/>
  <c r="AA384" i="7"/>
  <c r="Y384" i="6"/>
  <c r="BY382" i="6"/>
  <c r="AB384" i="7"/>
  <c r="Z384" i="6"/>
  <c r="AC384" i="7"/>
  <c r="BM384" i="6"/>
  <c r="AA384" i="6"/>
  <c r="AB384" i="6"/>
  <c r="BQ382" i="6"/>
  <c r="BN384" i="6"/>
  <c r="BE382" i="8"/>
  <c r="AQ383" i="8"/>
  <c r="BD382" i="8"/>
  <c r="AP383" i="8"/>
  <c r="BC382" i="8"/>
  <c r="AO383" i="8"/>
  <c r="BB382" i="8"/>
  <c r="AN383" i="8"/>
  <c r="BA382" i="8"/>
  <c r="AM383" i="8"/>
  <c r="AY382" i="8"/>
  <c r="AK383" i="8"/>
  <c r="AY384" i="8"/>
  <c r="AK385" i="8"/>
  <c r="AZ382" i="8"/>
  <c r="AL383" i="8"/>
  <c r="AL384" i="8"/>
  <c r="AC384" i="8"/>
  <c r="AB384" i="8"/>
  <c r="AA384" i="8"/>
  <c r="Z384" i="8"/>
  <c r="Y384" i="8"/>
  <c r="N41" i="8"/>
  <c r="K41" i="8"/>
  <c r="H41" i="8"/>
  <c r="E41" i="8"/>
  <c r="N35" i="8"/>
  <c r="L40" i="8"/>
  <c r="N35" i="7"/>
  <c r="M40" i="8"/>
  <c r="L35" i="8"/>
  <c r="N40" i="7"/>
  <c r="C41" i="8"/>
  <c r="L41" i="8"/>
  <c r="I41" i="8"/>
  <c r="F41" i="8"/>
  <c r="M35" i="7"/>
  <c r="N41" i="7"/>
  <c r="K41" i="7"/>
  <c r="H41" i="7"/>
  <c r="E41" i="7"/>
  <c r="M40" i="7"/>
  <c r="M41" i="7"/>
  <c r="J41" i="7"/>
  <c r="G41" i="7"/>
  <c r="D41" i="7"/>
  <c r="AQ36" i="8"/>
  <c r="M35" i="8"/>
  <c r="L234" i="8"/>
  <c r="L40" i="7"/>
  <c r="C41" i="7"/>
  <c r="L41" i="7"/>
  <c r="I41" i="7"/>
  <c r="F41" i="7"/>
  <c r="D41" i="8"/>
  <c r="M41" i="8"/>
  <c r="J41" i="8"/>
  <c r="G41" i="8"/>
  <c r="N40" i="8"/>
  <c r="L35" i="7"/>
  <c r="AK383" i="4"/>
  <c r="AM383" i="4"/>
  <c r="AN383" i="4"/>
  <c r="AO383" i="4"/>
  <c r="AP383" i="4"/>
  <c r="AQ383" i="4"/>
  <c r="T384" i="4"/>
  <c r="AA384" i="4" s="1"/>
  <c r="U384" i="4"/>
  <c r="AB384" i="4" s="1"/>
  <c r="AI384" i="4" s="1"/>
  <c r="Q384" i="4"/>
  <c r="AY182" i="8"/>
  <c r="AY183" i="8" s="1"/>
  <c r="AY184" i="8" s="1"/>
  <c r="AX183" i="8"/>
  <c r="AX184" i="8" s="1"/>
  <c r="D163" i="4"/>
  <c r="OG29" i="1" s="1"/>
  <c r="BM185" i="8"/>
  <c r="BN182" i="8"/>
  <c r="BM183" i="8"/>
  <c r="BM184" i="8" s="1"/>
  <c r="AY183" i="7"/>
  <c r="AY184" i="7" s="1"/>
  <c r="AZ182" i="7"/>
  <c r="AY185" i="7"/>
  <c r="AQ36" i="7"/>
  <c r="AJ182" i="7"/>
  <c r="AI185" i="7"/>
  <c r="AI183" i="7"/>
  <c r="AI184" i="7" s="1"/>
  <c r="DH182" i="7"/>
  <c r="DG185" i="7"/>
  <c r="DG183" i="7"/>
  <c r="DG184" i="7" s="1"/>
  <c r="CC185" i="7"/>
  <c r="CC183" i="7"/>
  <c r="CC184" i="7" s="1"/>
  <c r="CD182" i="7"/>
  <c r="G234" i="7"/>
  <c r="BM183" i="7"/>
  <c r="BM184" i="7" s="1"/>
  <c r="BN182" i="7"/>
  <c r="BM185" i="7"/>
  <c r="AR36" i="7"/>
  <c r="Z144" i="7"/>
  <c r="AA142" i="7"/>
  <c r="AV143" i="7"/>
  <c r="AB143" i="7"/>
  <c r="F183" i="7"/>
  <c r="F184" i="7" s="1"/>
  <c r="F185" i="7"/>
  <c r="G182" i="7"/>
  <c r="AI185" i="8"/>
  <c r="AJ182" i="8"/>
  <c r="AI183" i="8"/>
  <c r="AI184" i="8" s="1"/>
  <c r="DG183" i="8"/>
  <c r="DG184" i="8" s="1"/>
  <c r="DH182" i="8"/>
  <c r="DG185" i="8"/>
  <c r="AR36" i="8"/>
  <c r="CB183" i="8"/>
  <c r="CB184" i="8" s="1"/>
  <c r="CB185" i="8"/>
  <c r="CC182" i="8"/>
  <c r="CR182" i="7"/>
  <c r="CQ183" i="7"/>
  <c r="CQ184" i="7" s="1"/>
  <c r="CQ185" i="7"/>
  <c r="U183" i="7"/>
  <c r="U184" i="7" s="1"/>
  <c r="U185" i="7"/>
  <c r="V182" i="7"/>
  <c r="CQ185" i="8"/>
  <c r="CQ183" i="8"/>
  <c r="CQ184" i="8" s="1"/>
  <c r="CR182" i="8"/>
  <c r="AP36" i="7"/>
  <c r="T183" i="8"/>
  <c r="T184" i="8" s="1"/>
  <c r="T185" i="8"/>
  <c r="U182" i="8"/>
  <c r="L234" i="7"/>
  <c r="E185" i="8"/>
  <c r="F182" i="8"/>
  <c r="E183" i="8"/>
  <c r="E184" i="8" s="1"/>
  <c r="AV143" i="8"/>
  <c r="AB143" i="8"/>
  <c r="AP36" i="8"/>
  <c r="A61" i="1"/>
  <c r="ID93" i="1" l="1" a="1"/>
  <c r="ID93" i="1" s="1"/>
  <c r="ID79" i="1" a="1"/>
  <c r="ID79" i="1" s="1"/>
  <c r="ID44" i="1" a="1"/>
  <c r="ID44" i="1" s="1"/>
  <c r="EA44" i="1" a="1"/>
  <c r="EA44" i="1" s="1"/>
  <c r="Q234" i="8"/>
  <c r="Q234" i="7"/>
  <c r="U238" i="8"/>
  <c r="U239" i="8"/>
  <c r="AA234" i="7"/>
  <c r="U238" i="7"/>
  <c r="U239" i="7"/>
  <c r="AM385" i="4"/>
  <c r="AK385" i="4"/>
  <c r="AN385" i="4"/>
  <c r="AN383" i="6"/>
  <c r="AM383" i="6"/>
  <c r="AQ385" i="4"/>
  <c r="O36" i="7"/>
  <c r="Q36" i="7"/>
  <c r="P36" i="7"/>
  <c r="AP384" i="4"/>
  <c r="BD384" i="4" s="1"/>
  <c r="BK384" i="4" s="1"/>
  <c r="BR384" i="4" s="1"/>
  <c r="BY384" i="4" s="1"/>
  <c r="CF384" i="4" s="1"/>
  <c r="CM384" i="4" s="1"/>
  <c r="AW384" i="4"/>
  <c r="AW385" i="4" s="1"/>
  <c r="Q36" i="8"/>
  <c r="P36" i="8"/>
  <c r="O36" i="8"/>
  <c r="AA234" i="8"/>
  <c r="AB144" i="8"/>
  <c r="AW144" i="8" s="1"/>
  <c r="V234" i="7"/>
  <c r="D389" i="4"/>
  <c r="C389" i="4" s="1"/>
  <c r="V234" i="8"/>
  <c r="A471" i="4"/>
  <c r="F471" i="4" s="1"/>
  <c r="D470" i="4"/>
  <c r="Q470" i="4" s="1"/>
  <c r="E470" i="4"/>
  <c r="R470" i="4" s="1"/>
  <c r="Q388" i="4"/>
  <c r="B388" i="4"/>
  <c r="I406" i="4"/>
  <c r="V406" i="4" s="1"/>
  <c r="H406" i="4"/>
  <c r="U406" i="4" s="1"/>
  <c r="G406" i="4"/>
  <c r="T406" i="4" s="1"/>
  <c r="D406" i="4"/>
  <c r="Q406" i="4" s="1"/>
  <c r="A407" i="4"/>
  <c r="A408" i="4" s="1"/>
  <c r="I390" i="4"/>
  <c r="V390" i="4" s="1"/>
  <c r="H390" i="4"/>
  <c r="U390" i="4" s="1"/>
  <c r="G390" i="4"/>
  <c r="T390" i="4" s="1"/>
  <c r="F390" i="4"/>
  <c r="S390" i="4" s="1"/>
  <c r="E390" i="4"/>
  <c r="R390" i="4" s="1"/>
  <c r="A391" i="4"/>
  <c r="R330" i="8"/>
  <c r="Q330" i="8"/>
  <c r="F329" i="8"/>
  <c r="E329" i="8"/>
  <c r="AF384" i="7"/>
  <c r="AT384" i="7" s="1"/>
  <c r="AT385" i="7" s="1"/>
  <c r="AP381" i="6"/>
  <c r="AO383" i="6"/>
  <c r="AJ384" i="6"/>
  <c r="AX384" i="6" s="1"/>
  <c r="AX385" i="6" s="1"/>
  <c r="BU384" i="6"/>
  <c r="CH382" i="7"/>
  <c r="BX382" i="6"/>
  <c r="CJ382" i="6"/>
  <c r="AI384" i="6"/>
  <c r="AW384" i="6" s="1"/>
  <c r="AW385" i="6" s="1"/>
  <c r="BM384" i="7"/>
  <c r="AH384" i="6"/>
  <c r="AV384" i="6" s="1"/>
  <c r="AV385" i="6" s="1"/>
  <c r="BT382" i="6"/>
  <c r="BT384" i="6"/>
  <c r="BY382" i="7"/>
  <c r="AJ384" i="7"/>
  <c r="AX384" i="7" s="1"/>
  <c r="AX385" i="7" s="1"/>
  <c r="BL382" i="6"/>
  <c r="AG384" i="6"/>
  <c r="AU384" i="6" s="1"/>
  <c r="AU385" i="6" s="1"/>
  <c r="BV382" i="7"/>
  <c r="AI384" i="7"/>
  <c r="AW384" i="7" s="1"/>
  <c r="AW385" i="7" s="1"/>
  <c r="BZ382" i="7"/>
  <c r="CF382" i="6"/>
  <c r="BU382" i="6"/>
  <c r="AF384" i="6"/>
  <c r="AT384" i="6" s="1"/>
  <c r="AT385" i="6" s="1"/>
  <c r="AZ384" i="7"/>
  <c r="AL385" i="7"/>
  <c r="AH384" i="7"/>
  <c r="AV384" i="7" s="1"/>
  <c r="AV385" i="7" s="1"/>
  <c r="BG382" i="7"/>
  <c r="BW382" i="7"/>
  <c r="BW382" i="6"/>
  <c r="AG384" i="7"/>
  <c r="AU384" i="7" s="1"/>
  <c r="AU385" i="7" s="1"/>
  <c r="BX382" i="7"/>
  <c r="AF384" i="8"/>
  <c r="AT384" i="8" s="1"/>
  <c r="AT385" i="8" s="1"/>
  <c r="AG384" i="8"/>
  <c r="AU384" i="8" s="1"/>
  <c r="AU385" i="8" s="1"/>
  <c r="AH384" i="8"/>
  <c r="AV384" i="8" s="1"/>
  <c r="AV385" i="8" s="1"/>
  <c r="AI384" i="8"/>
  <c r="AW384" i="8" s="1"/>
  <c r="AW385" i="8" s="1"/>
  <c r="AJ384" i="8"/>
  <c r="AX384" i="8" s="1"/>
  <c r="AX385" i="8" s="1"/>
  <c r="AZ384" i="8"/>
  <c r="AL385" i="8"/>
  <c r="BG382" i="8"/>
  <c r="BF384" i="8"/>
  <c r="BF382" i="8"/>
  <c r="BH382" i="8"/>
  <c r="BI382" i="8"/>
  <c r="BJ382" i="8"/>
  <c r="BK382" i="8"/>
  <c r="BL382" i="8"/>
  <c r="X384" i="4"/>
  <c r="AE384" i="4" s="1"/>
  <c r="AH384" i="4"/>
  <c r="AV384" i="4" s="1"/>
  <c r="AV385" i="4" s="1"/>
  <c r="M234" i="8"/>
  <c r="M36" i="8"/>
  <c r="M36" i="7"/>
  <c r="N36" i="7"/>
  <c r="L36" i="7"/>
  <c r="L36" i="8"/>
  <c r="N36" i="8"/>
  <c r="AY185" i="8"/>
  <c r="AZ182" i="8"/>
  <c r="AZ183" i="8" s="1"/>
  <c r="AZ184" i="8" s="1"/>
  <c r="AL383" i="4"/>
  <c r="CC183" i="8"/>
  <c r="CC184" i="8" s="1"/>
  <c r="CD182" i="8"/>
  <c r="CC185" i="8"/>
  <c r="F185" i="8"/>
  <c r="G182" i="8"/>
  <c r="F183" i="8"/>
  <c r="F184" i="8" s="1"/>
  <c r="CD185" i="7"/>
  <c r="CD183" i="7"/>
  <c r="CD184" i="7" s="1"/>
  <c r="CE182" i="7"/>
  <c r="U183" i="8"/>
  <c r="U184" i="8" s="1"/>
  <c r="U185" i="8"/>
  <c r="V182" i="8"/>
  <c r="S234" i="7"/>
  <c r="G185" i="7"/>
  <c r="G183" i="7"/>
  <c r="G184" i="7" s="1"/>
  <c r="H182" i="7"/>
  <c r="BN183" i="7"/>
  <c r="BN184" i="7" s="1"/>
  <c r="BO182" i="7"/>
  <c r="BN185" i="7"/>
  <c r="AZ183" i="7"/>
  <c r="AZ184" i="7" s="1"/>
  <c r="BA182" i="7"/>
  <c r="AZ185" i="7"/>
  <c r="CS182" i="7"/>
  <c r="CR183" i="7"/>
  <c r="CR184" i="7" s="1"/>
  <c r="CR185" i="7"/>
  <c r="AJ185" i="8"/>
  <c r="AK182" i="8"/>
  <c r="AJ183" i="8"/>
  <c r="AJ184" i="8" s="1"/>
  <c r="AW143" i="7"/>
  <c r="AC143" i="7"/>
  <c r="M234" i="7"/>
  <c r="AA144" i="7"/>
  <c r="AB142" i="7"/>
  <c r="AU144" i="7"/>
  <c r="CR185" i="8"/>
  <c r="CR183" i="8"/>
  <c r="CR184" i="8" s="1"/>
  <c r="CS182" i="8"/>
  <c r="DH183" i="8"/>
  <c r="DH184" i="8" s="1"/>
  <c r="DI182" i="8"/>
  <c r="DH185" i="8"/>
  <c r="S234" i="8"/>
  <c r="DI182" i="7"/>
  <c r="DH185" i="7"/>
  <c r="DH183" i="7"/>
  <c r="DH184" i="7" s="1"/>
  <c r="AK182" i="7"/>
  <c r="AJ185" i="7"/>
  <c r="AJ183" i="7"/>
  <c r="AJ184" i="7" s="1"/>
  <c r="AC144" i="8"/>
  <c r="AX144" i="8" s="1"/>
  <c r="AD142" i="8"/>
  <c r="AD144" i="8" s="1"/>
  <c r="AY144" i="8" s="1"/>
  <c r="AW143" i="8"/>
  <c r="AC143" i="8"/>
  <c r="BN185" i="8"/>
  <c r="BO182" i="8"/>
  <c r="BN183" i="8"/>
  <c r="BN184" i="8" s="1"/>
  <c r="V185" i="7"/>
  <c r="V183" i="7"/>
  <c r="V184" i="7" s="1"/>
  <c r="W182" i="7"/>
  <c r="ID83" i="1" l="1" a="1"/>
  <c r="ID83" i="1" s="1"/>
  <c r="ID82" i="1" a="1"/>
  <c r="ID82" i="1" s="1"/>
  <c r="ID81" i="1" a="1"/>
  <c r="ID81" i="1" s="1"/>
  <c r="ID84" i="1" a="1"/>
  <c r="ID84" i="1" s="1"/>
  <c r="U242" i="7"/>
  <c r="U243" i="7"/>
  <c r="U244" i="7"/>
  <c r="U245" i="7"/>
  <c r="U246" i="7"/>
  <c r="U247" i="7"/>
  <c r="U248" i="7"/>
  <c r="U245" i="8"/>
  <c r="U246" i="8"/>
  <c r="U247" i="8"/>
  <c r="U248" i="8"/>
  <c r="U242" i="8"/>
  <c r="U243" i="8"/>
  <c r="U244" i="8"/>
  <c r="ID49" i="1" a="1"/>
  <c r="ID49" i="1" s="1"/>
  <c r="ID50" i="1" s="1" a="1"/>
  <c r="ID50" i="1" s="1"/>
  <c r="ID45" i="1" a="1"/>
  <c r="ID45" i="1" s="1"/>
  <c r="ID46" i="1" s="1" a="1"/>
  <c r="ID46" i="1" s="1"/>
  <c r="ID47" i="1" a="1"/>
  <c r="ID47" i="1" s="1"/>
  <c r="ID48" i="1" s="1" a="1"/>
  <c r="ID48" i="1" s="1"/>
  <c r="EA49" i="1" a="1"/>
  <c r="EA49" i="1" s="1"/>
  <c r="EA50" i="1" s="1" a="1"/>
  <c r="EA50" i="1" s="1"/>
  <c r="EA45" i="1" a="1"/>
  <c r="EA45" i="1" s="1"/>
  <c r="EA46" i="1" s="1" a="1"/>
  <c r="EA46" i="1" s="1"/>
  <c r="EA47" i="1" a="1"/>
  <c r="EA47" i="1" s="1"/>
  <c r="EA48" i="1" s="1" a="1"/>
  <c r="EA48" i="1" s="1"/>
  <c r="V238" i="7"/>
  <c r="V239" i="7"/>
  <c r="AA238" i="7"/>
  <c r="AA239" i="7"/>
  <c r="V238" i="8"/>
  <c r="V239" i="8"/>
  <c r="AA238" i="8"/>
  <c r="AA239" i="8"/>
  <c r="AG234" i="7"/>
  <c r="AH234" i="7" s="1"/>
  <c r="AB234" i="7"/>
  <c r="AD234" i="7" s="1"/>
  <c r="W234" i="8"/>
  <c r="X234" i="7"/>
  <c r="Y234" i="7" s="1"/>
  <c r="W234" i="7"/>
  <c r="U241" i="7"/>
  <c r="U241" i="8"/>
  <c r="AP385" i="4"/>
  <c r="U249" i="8"/>
  <c r="U249" i="7"/>
  <c r="AL384" i="4"/>
  <c r="AZ384" i="4" s="1"/>
  <c r="BG384" i="4" s="1"/>
  <c r="BN384" i="4" s="1"/>
  <c r="BU384" i="4" s="1"/>
  <c r="CB384" i="4" s="1"/>
  <c r="CI384" i="4" s="1"/>
  <c r="AS384" i="4"/>
  <c r="AS385" i="4" s="1"/>
  <c r="AB234" i="8"/>
  <c r="AG234" i="8"/>
  <c r="X234" i="8"/>
  <c r="Q389" i="4"/>
  <c r="D390" i="4"/>
  <c r="C390" i="4" s="1"/>
  <c r="AZ185" i="8"/>
  <c r="BA182" i="8"/>
  <c r="BA185" i="8" s="1"/>
  <c r="A472" i="4"/>
  <c r="E472" i="4" s="1"/>
  <c r="D471" i="4"/>
  <c r="Q471" i="4" s="1"/>
  <c r="E471" i="4"/>
  <c r="P388" i="4"/>
  <c r="I391" i="4"/>
  <c r="V391" i="4" s="1"/>
  <c r="H391" i="4"/>
  <c r="U391" i="4" s="1"/>
  <c r="G391" i="4"/>
  <c r="T391" i="4" s="1"/>
  <c r="F391" i="4"/>
  <c r="S391" i="4" s="1"/>
  <c r="E391" i="4"/>
  <c r="R391" i="4" s="1"/>
  <c r="D408" i="4"/>
  <c r="Q408" i="4" s="1"/>
  <c r="I408" i="4"/>
  <c r="V408" i="4" s="1"/>
  <c r="H408" i="4"/>
  <c r="U408" i="4" s="1"/>
  <c r="G408" i="4"/>
  <c r="T408" i="4" s="1"/>
  <c r="I407" i="4"/>
  <c r="V407" i="4" s="1"/>
  <c r="H407" i="4"/>
  <c r="U407" i="4" s="1"/>
  <c r="G407" i="4"/>
  <c r="T407" i="4" s="1"/>
  <c r="D407" i="4"/>
  <c r="Q407" i="4" s="1"/>
  <c r="A392" i="4"/>
  <c r="E330" i="8"/>
  <c r="F330" i="8"/>
  <c r="R334" i="8"/>
  <c r="Q334" i="8"/>
  <c r="AN384" i="6"/>
  <c r="BS382" i="6"/>
  <c r="AQ384" i="7"/>
  <c r="CE382" i="7"/>
  <c r="CF382" i="7"/>
  <c r="AN384" i="7"/>
  <c r="CA384" i="6"/>
  <c r="CD382" i="6"/>
  <c r="CA382" i="6"/>
  <c r="CD382" i="7"/>
  <c r="AO384" i="6"/>
  <c r="BN382" i="7"/>
  <c r="BT384" i="7"/>
  <c r="AO384" i="7"/>
  <c r="AP384" i="6"/>
  <c r="BG384" i="7"/>
  <c r="AM384" i="6"/>
  <c r="CE382" i="6"/>
  <c r="CB382" i="6"/>
  <c r="CM382" i="6"/>
  <c r="CB384" i="6"/>
  <c r="CG382" i="7"/>
  <c r="AQ384" i="6"/>
  <c r="AP384" i="7"/>
  <c r="AQ381" i="6"/>
  <c r="AQ383" i="6" s="1"/>
  <c r="AP383" i="6"/>
  <c r="CC382" i="7"/>
  <c r="AM384" i="7"/>
  <c r="BS382" i="8"/>
  <c r="BR382" i="8"/>
  <c r="BQ382" i="8"/>
  <c r="BP382" i="8"/>
  <c r="BO382" i="8"/>
  <c r="BM382" i="8"/>
  <c r="BM384" i="8"/>
  <c r="BN382" i="8"/>
  <c r="BG384" i="8"/>
  <c r="AQ384" i="8"/>
  <c r="AP384" i="8"/>
  <c r="AO384" i="8"/>
  <c r="AN384" i="8"/>
  <c r="AM384" i="8"/>
  <c r="AO384" i="4"/>
  <c r="A409" i="4"/>
  <c r="DJ182" i="7"/>
  <c r="DI185" i="7"/>
  <c r="DI183" i="7"/>
  <c r="DI184" i="7" s="1"/>
  <c r="H185" i="7"/>
  <c r="H183" i="7"/>
  <c r="H184" i="7" s="1"/>
  <c r="I182" i="7"/>
  <c r="V183" i="8"/>
  <c r="V184" i="8" s="1"/>
  <c r="V185" i="8"/>
  <c r="W182" i="8"/>
  <c r="AX143" i="7"/>
  <c r="AD143" i="7"/>
  <c r="AK185" i="8"/>
  <c r="AL182" i="8"/>
  <c r="AK183" i="8"/>
  <c r="AK184" i="8" s="1"/>
  <c r="BO185" i="8"/>
  <c r="BP182" i="8"/>
  <c r="BO183" i="8"/>
  <c r="BO184" i="8" s="1"/>
  <c r="BB182" i="7"/>
  <c r="BA183" i="7"/>
  <c r="BA184" i="7" s="1"/>
  <c r="BA185" i="7"/>
  <c r="AX143" i="8"/>
  <c r="AD143" i="8"/>
  <c r="AB144" i="7"/>
  <c r="AC142" i="7"/>
  <c r="X182" i="7"/>
  <c r="W183" i="7"/>
  <c r="W184" i="7" s="1"/>
  <c r="W185" i="7"/>
  <c r="AV144" i="7"/>
  <c r="CS183" i="7"/>
  <c r="CS184" i="7" s="1"/>
  <c r="CT182" i="7"/>
  <c r="CS185" i="7"/>
  <c r="CE185" i="7"/>
  <c r="CE183" i="7"/>
  <c r="CE184" i="7" s="1"/>
  <c r="CF182" i="7"/>
  <c r="G185" i="8"/>
  <c r="H182" i="8"/>
  <c r="G183" i="8"/>
  <c r="G184" i="8" s="1"/>
  <c r="AL182" i="7"/>
  <c r="AK185" i="7"/>
  <c r="AK183" i="7"/>
  <c r="AK184" i="7" s="1"/>
  <c r="DI183" i="8"/>
  <c r="DI184" i="8" s="1"/>
  <c r="DJ182" i="8"/>
  <c r="DI185" i="8"/>
  <c r="BO183" i="7"/>
  <c r="BO184" i="7" s="1"/>
  <c r="BP182" i="7"/>
  <c r="BO185" i="7"/>
  <c r="CD183" i="8"/>
  <c r="CD184" i="8" s="1"/>
  <c r="CE182" i="8"/>
  <c r="CD185" i="8"/>
  <c r="CS185" i="8"/>
  <c r="CT182" i="8"/>
  <c r="CS183" i="8"/>
  <c r="CS184" i="8" s="1"/>
  <c r="AA247" i="8" l="1"/>
  <c r="AA248" i="8"/>
  <c r="AA242" i="8"/>
  <c r="AA243" i="8"/>
  <c r="AA244" i="8"/>
  <c r="AA245" i="8"/>
  <c r="AA246" i="8"/>
  <c r="V245" i="8"/>
  <c r="V246" i="8"/>
  <c r="V247" i="8"/>
  <c r="V248" i="8"/>
  <c r="V242" i="8"/>
  <c r="V243" i="8"/>
  <c r="V244" i="8"/>
  <c r="AA243" i="7"/>
  <c r="AA244" i="7"/>
  <c r="AA245" i="7"/>
  <c r="AA246" i="7"/>
  <c r="AA247" i="7"/>
  <c r="AA248" i="7"/>
  <c r="AA242" i="7"/>
  <c r="V242" i="7"/>
  <c r="V243" i="7"/>
  <c r="V244" i="7"/>
  <c r="V245" i="7"/>
  <c r="V246" i="7"/>
  <c r="V247" i="7"/>
  <c r="V248" i="7"/>
  <c r="V241" i="7"/>
  <c r="AA249" i="7"/>
  <c r="AA241" i="7"/>
  <c r="V241" i="8"/>
  <c r="AD239" i="7"/>
  <c r="AD238" i="7"/>
  <c r="AI234" i="7"/>
  <c r="AG238" i="8"/>
  <c r="AC234" i="8"/>
  <c r="AB239" i="8"/>
  <c r="AB238" i="8"/>
  <c r="X238" i="8"/>
  <c r="X239" i="8"/>
  <c r="AC234" i="7"/>
  <c r="AB238" i="7"/>
  <c r="AB239" i="7"/>
  <c r="AG238" i="7"/>
  <c r="W238" i="7"/>
  <c r="W239" i="7"/>
  <c r="X238" i="7"/>
  <c r="X239" i="7"/>
  <c r="W238" i="8"/>
  <c r="W239" i="8"/>
  <c r="Y238" i="7"/>
  <c r="Y239" i="7"/>
  <c r="AA241" i="8"/>
  <c r="AL385" i="4"/>
  <c r="V249" i="8"/>
  <c r="V249" i="7"/>
  <c r="AA249" i="8"/>
  <c r="AE234" i="7"/>
  <c r="AJ234" i="7"/>
  <c r="AH234" i="8"/>
  <c r="AD234" i="8"/>
  <c r="Y234" i="8"/>
  <c r="BB182" i="8"/>
  <c r="BB183" i="8" s="1"/>
  <c r="BB184" i="8" s="1"/>
  <c r="BA183" i="8"/>
  <c r="BA184" i="8" s="1"/>
  <c r="Q390" i="4"/>
  <c r="D391" i="4"/>
  <c r="C391" i="4" s="1"/>
  <c r="F472" i="4"/>
  <c r="A473" i="4"/>
  <c r="D473" i="4" s="1"/>
  <c r="Q473" i="4" s="1"/>
  <c r="D472" i="4"/>
  <c r="Q472" i="4" s="1"/>
  <c r="P389" i="4"/>
  <c r="B389" i="4"/>
  <c r="E392" i="4"/>
  <c r="R392" i="4" s="1"/>
  <c r="F392" i="4"/>
  <c r="S392" i="4" s="1"/>
  <c r="I392" i="4"/>
  <c r="V392" i="4" s="1"/>
  <c r="H392" i="4"/>
  <c r="U392" i="4" s="1"/>
  <c r="G392" i="4"/>
  <c r="T392" i="4" s="1"/>
  <c r="I409" i="4"/>
  <c r="V409" i="4" s="1"/>
  <c r="H409" i="4"/>
  <c r="U409" i="4" s="1"/>
  <c r="G409" i="4"/>
  <c r="T409" i="4" s="1"/>
  <c r="D409" i="4"/>
  <c r="Q409" i="4" s="1"/>
  <c r="A393" i="4"/>
  <c r="Q335" i="8"/>
  <c r="R335" i="8"/>
  <c r="F334" i="8"/>
  <c r="E334" i="8"/>
  <c r="BN384" i="7"/>
  <c r="BD384" i="6"/>
  <c r="AP385" i="6"/>
  <c r="BC384" i="7"/>
  <c r="AO385" i="7"/>
  <c r="CA384" i="7"/>
  <c r="BA384" i="7"/>
  <c r="AM385" i="7"/>
  <c r="BU382" i="7"/>
  <c r="CJ382" i="7"/>
  <c r="BC384" i="6"/>
  <c r="AO385" i="6"/>
  <c r="CK382" i="7"/>
  <c r="CH382" i="6"/>
  <c r="BD384" i="7"/>
  <c r="AP385" i="7"/>
  <c r="BE384" i="6"/>
  <c r="AQ385" i="6"/>
  <c r="CK382" i="6"/>
  <c r="CN382" i="7"/>
  <c r="CH384" i="6"/>
  <c r="CI384" i="6"/>
  <c r="BB384" i="7"/>
  <c r="AN385" i="7"/>
  <c r="CM382" i="7"/>
  <c r="CL382" i="7"/>
  <c r="CI382" i="6"/>
  <c r="BE384" i="7"/>
  <c r="AQ385" i="7"/>
  <c r="CL382" i="6"/>
  <c r="BZ382" i="6"/>
  <c r="BA384" i="6"/>
  <c r="AM385" i="6"/>
  <c r="BB384" i="6"/>
  <c r="AN385" i="6"/>
  <c r="BA384" i="8"/>
  <c r="AM385" i="8"/>
  <c r="BB384" i="8"/>
  <c r="AN385" i="8"/>
  <c r="BC384" i="8"/>
  <c r="AO385" i="8"/>
  <c r="BD384" i="8"/>
  <c r="AP385" i="8"/>
  <c r="BE384" i="8"/>
  <c r="AQ385" i="8"/>
  <c r="BN384" i="8"/>
  <c r="BU382" i="8"/>
  <c r="BT384" i="8"/>
  <c r="BT382" i="8"/>
  <c r="BV382" i="8"/>
  <c r="BW382" i="8"/>
  <c r="BX382" i="8"/>
  <c r="BY382" i="8"/>
  <c r="BZ382" i="8"/>
  <c r="BC384" i="4"/>
  <c r="AO385" i="4"/>
  <c r="A410" i="4"/>
  <c r="AY143" i="8"/>
  <c r="BB185" i="7"/>
  <c r="BC182" i="7"/>
  <c r="BB183" i="7"/>
  <c r="BB184" i="7" s="1"/>
  <c r="I182" i="8"/>
  <c r="H185" i="8"/>
  <c r="H183" i="8"/>
  <c r="H184" i="8" s="1"/>
  <c r="X183" i="7"/>
  <c r="X184" i="7" s="1"/>
  <c r="Y182" i="7"/>
  <c r="X185" i="7"/>
  <c r="CT183" i="7"/>
  <c r="CT184" i="7" s="1"/>
  <c r="CU182" i="7"/>
  <c r="CT185" i="7"/>
  <c r="CF185" i="7"/>
  <c r="CF183" i="7"/>
  <c r="CF184" i="7" s="1"/>
  <c r="CG182" i="7"/>
  <c r="I183" i="7"/>
  <c r="I184" i="7" s="1"/>
  <c r="I185" i="7"/>
  <c r="J182" i="7"/>
  <c r="CT185" i="8"/>
  <c r="CU182" i="8"/>
  <c r="CT183" i="8"/>
  <c r="CT184" i="8" s="1"/>
  <c r="AY143" i="7"/>
  <c r="BP185" i="8"/>
  <c r="BQ182" i="8"/>
  <c r="BP183" i="8"/>
  <c r="BP184" i="8" s="1"/>
  <c r="CE183" i="8"/>
  <c r="CE184" i="8" s="1"/>
  <c r="CF182" i="8"/>
  <c r="CE185" i="8"/>
  <c r="DJ183" i="8"/>
  <c r="DJ184" i="8" s="1"/>
  <c r="DK182" i="8"/>
  <c r="DJ185" i="8"/>
  <c r="W183" i="8"/>
  <c r="W184" i="8" s="1"/>
  <c r="X182" i="8"/>
  <c r="W185" i="8"/>
  <c r="AL183" i="7"/>
  <c r="AL184" i="7" s="1"/>
  <c r="AM182" i="7"/>
  <c r="AL185" i="7"/>
  <c r="AC144" i="7"/>
  <c r="AD142" i="7"/>
  <c r="AD144" i="7" s="1"/>
  <c r="AY144" i="7" s="1"/>
  <c r="BP183" i="7"/>
  <c r="BP184" i="7" s="1"/>
  <c r="BQ182" i="7"/>
  <c r="BP185" i="7"/>
  <c r="AW144" i="7"/>
  <c r="DJ185" i="7"/>
  <c r="DK182" i="7"/>
  <c r="DJ183" i="7"/>
  <c r="DJ184" i="7" s="1"/>
  <c r="AL185" i="8"/>
  <c r="AM182" i="8"/>
  <c r="AL183" i="8"/>
  <c r="AL184" i="8" s="1"/>
  <c r="M251" i="6"/>
  <c r="S251" i="6" s="1"/>
  <c r="Y251" i="6" s="1"/>
  <c r="AE251" i="6" s="1"/>
  <c r="L251" i="6"/>
  <c r="R251" i="6" s="1"/>
  <c r="X251" i="6" s="1"/>
  <c r="AD251" i="6" s="1"/>
  <c r="AJ251" i="6" s="1"/>
  <c r="AQ251" i="6" s="1"/>
  <c r="AW251" i="6" s="1"/>
  <c r="J251" i="6"/>
  <c r="P251" i="6" s="1"/>
  <c r="V251" i="6" s="1"/>
  <c r="AB251" i="6" s="1"/>
  <c r="AH251" i="6" s="1"/>
  <c r="I251" i="6"/>
  <c r="M251" i="4"/>
  <c r="L251" i="4"/>
  <c r="J251" i="4"/>
  <c r="I251" i="4"/>
  <c r="O251" i="4" s="1"/>
  <c r="I258" i="6"/>
  <c r="U258" i="6" s="1"/>
  <c r="AA258" i="6" s="1"/>
  <c r="AG258" i="6" s="1"/>
  <c r="I255" i="6"/>
  <c r="U255" i="6" s="1"/>
  <c r="AA255" i="6" s="1"/>
  <c r="AG255" i="6" s="1"/>
  <c r="M254" i="6"/>
  <c r="S254" i="6" s="1"/>
  <c r="Y254" i="6" s="1"/>
  <c r="AE254" i="6" s="1"/>
  <c r="L254" i="6"/>
  <c r="R254" i="6" s="1"/>
  <c r="X254" i="6" s="1"/>
  <c r="AD254" i="6" s="1"/>
  <c r="AJ254" i="6" s="1"/>
  <c r="AQ254" i="6" s="1"/>
  <c r="AW254" i="6" s="1"/>
  <c r="J254" i="6"/>
  <c r="P254" i="6" s="1"/>
  <c r="V254" i="6" s="1"/>
  <c r="AB254" i="6" s="1"/>
  <c r="AH254" i="6" s="1"/>
  <c r="I254" i="6"/>
  <c r="M253" i="6"/>
  <c r="S253" i="6" s="1"/>
  <c r="Y253" i="6" s="1"/>
  <c r="AE253" i="6" s="1"/>
  <c r="L253" i="6"/>
  <c r="R253" i="6" s="1"/>
  <c r="X253" i="6" s="1"/>
  <c r="AD253" i="6" s="1"/>
  <c r="AJ253" i="6" s="1"/>
  <c r="AQ253" i="6" s="1"/>
  <c r="AW253" i="6" s="1"/>
  <c r="J253" i="6"/>
  <c r="P253" i="6" s="1"/>
  <c r="V253" i="6" s="1"/>
  <c r="AB253" i="6" s="1"/>
  <c r="AH253" i="6" s="1"/>
  <c r="I253" i="6"/>
  <c r="M252" i="6"/>
  <c r="S252" i="6" s="1"/>
  <c r="Y252" i="6" s="1"/>
  <c r="AE252" i="6" s="1"/>
  <c r="L252" i="6"/>
  <c r="R252" i="6" s="1"/>
  <c r="X252" i="6" s="1"/>
  <c r="AD252" i="6" s="1"/>
  <c r="AJ252" i="6" s="1"/>
  <c r="AQ252" i="6" s="1"/>
  <c r="AW252" i="6" s="1"/>
  <c r="J252" i="6"/>
  <c r="P252" i="6" s="1"/>
  <c r="V252" i="6" s="1"/>
  <c r="AB252" i="6" s="1"/>
  <c r="AH252" i="6" s="1"/>
  <c r="I252" i="6"/>
  <c r="R109" i="6"/>
  <c r="Q109" i="6"/>
  <c r="P109" i="6"/>
  <c r="O109" i="6"/>
  <c r="Y243" i="7" l="1"/>
  <c r="Y244" i="7"/>
  <c r="Y245" i="7"/>
  <c r="Y246" i="7"/>
  <c r="Y247" i="7"/>
  <c r="Y248" i="7"/>
  <c r="Y242" i="7"/>
  <c r="W246" i="8"/>
  <c r="W247" i="8"/>
  <c r="W248" i="8"/>
  <c r="W242" i="8"/>
  <c r="W243" i="8"/>
  <c r="W244" i="8"/>
  <c r="W245" i="8"/>
  <c r="X242" i="7"/>
  <c r="X243" i="7"/>
  <c r="X244" i="7"/>
  <c r="X245" i="7"/>
  <c r="X246" i="7"/>
  <c r="X247" i="7"/>
  <c r="X248" i="7"/>
  <c r="W242" i="7"/>
  <c r="W243" i="7"/>
  <c r="W244" i="7"/>
  <c r="W245" i="7"/>
  <c r="W246" i="7"/>
  <c r="W247" i="7"/>
  <c r="W248" i="7"/>
  <c r="X246" i="8"/>
  <c r="X247" i="8"/>
  <c r="X248" i="8"/>
  <c r="X242" i="8"/>
  <c r="X243" i="8"/>
  <c r="X244" i="8"/>
  <c r="X245" i="8"/>
  <c r="AB247" i="8"/>
  <c r="AB248" i="8"/>
  <c r="AB242" i="8"/>
  <c r="AB243" i="8"/>
  <c r="AB244" i="8"/>
  <c r="AB245" i="8"/>
  <c r="AB246" i="8"/>
  <c r="AB244" i="7"/>
  <c r="AB245" i="7"/>
  <c r="AB246" i="7"/>
  <c r="AB247" i="7"/>
  <c r="AB248" i="7"/>
  <c r="AB242" i="7"/>
  <c r="AB243" i="7"/>
  <c r="AD244" i="7"/>
  <c r="AD245" i="7"/>
  <c r="AD246" i="7"/>
  <c r="AD247" i="7"/>
  <c r="AD248" i="7"/>
  <c r="AD242" i="7"/>
  <c r="AD243" i="7"/>
  <c r="X249" i="7"/>
  <c r="Y241" i="7"/>
  <c r="X241" i="8"/>
  <c r="X241" i="7"/>
  <c r="AB241" i="7"/>
  <c r="AB249" i="7"/>
  <c r="AD239" i="8"/>
  <c r="AD238" i="8"/>
  <c r="AI234" i="8"/>
  <c r="AE239" i="7"/>
  <c r="AE238" i="7"/>
  <c r="AC239" i="7"/>
  <c r="AC238" i="7"/>
  <c r="Y238" i="8"/>
  <c r="Y239" i="8"/>
  <c r="AC239" i="8"/>
  <c r="AC238" i="8"/>
  <c r="O253" i="6"/>
  <c r="U253" i="6" s="1"/>
  <c r="AA253" i="6" s="1"/>
  <c r="AG253" i="6" s="1"/>
  <c r="AM253" i="6" s="1"/>
  <c r="O251" i="6"/>
  <c r="U251" i="6" s="1"/>
  <c r="AA251" i="6" s="1"/>
  <c r="AG251" i="6" s="1"/>
  <c r="AM251" i="6" s="1"/>
  <c r="O252" i="6"/>
  <c r="U252" i="6" s="1"/>
  <c r="AA252" i="6" s="1"/>
  <c r="AG252" i="6" s="1"/>
  <c r="AM252" i="6" s="1"/>
  <c r="O254" i="6"/>
  <c r="U254" i="6" s="1"/>
  <c r="AA254" i="6" s="1"/>
  <c r="AG254" i="6" s="1"/>
  <c r="AM254" i="6" s="1"/>
  <c r="BE254" i="6"/>
  <c r="BK254" i="6" s="1"/>
  <c r="BC254" i="6"/>
  <c r="BI254" i="6" s="1"/>
  <c r="AP251" i="6"/>
  <c r="AV251" i="6" s="1"/>
  <c r="BB251" i="6" s="1"/>
  <c r="AN251" i="6"/>
  <c r="AT251" i="6" s="1"/>
  <c r="BE251" i="6"/>
  <c r="BK251" i="6" s="1"/>
  <c r="BC251" i="6"/>
  <c r="BI251" i="6" s="1"/>
  <c r="AP252" i="6"/>
  <c r="AV252" i="6" s="1"/>
  <c r="BB252" i="6" s="1"/>
  <c r="AN252" i="6"/>
  <c r="AT252" i="6" s="1"/>
  <c r="BE252" i="6"/>
  <c r="BK252" i="6" s="1"/>
  <c r="BC252" i="6"/>
  <c r="BI252" i="6" s="1"/>
  <c r="W249" i="8"/>
  <c r="W241" i="8"/>
  <c r="W249" i="7"/>
  <c r="W241" i="7"/>
  <c r="AP254" i="6"/>
  <c r="AV254" i="6" s="1"/>
  <c r="BB254" i="6" s="1"/>
  <c r="AN254" i="6"/>
  <c r="AT254" i="6" s="1"/>
  <c r="AP253" i="6"/>
  <c r="AV253" i="6" s="1"/>
  <c r="BB253" i="6" s="1"/>
  <c r="AN253" i="6"/>
  <c r="AT253" i="6" s="1"/>
  <c r="BE253" i="6"/>
  <c r="BK253" i="6" s="1"/>
  <c r="BC253" i="6"/>
  <c r="BI253" i="6" s="1"/>
  <c r="AD241" i="7"/>
  <c r="AB241" i="8"/>
  <c r="AK253" i="6"/>
  <c r="AR253" i="6" s="1"/>
  <c r="AK254" i="6"/>
  <c r="AR254" i="6" s="1"/>
  <c r="AK252" i="6"/>
  <c r="AR252" i="6" s="1"/>
  <c r="AK251" i="6"/>
  <c r="AR251" i="6" s="1"/>
  <c r="X249" i="8"/>
  <c r="Y249" i="7"/>
  <c r="AB249" i="8"/>
  <c r="AD249" i="7"/>
  <c r="AE234" i="8"/>
  <c r="AJ234" i="8"/>
  <c r="AK234" i="7"/>
  <c r="C262" i="6"/>
  <c r="C262" i="7"/>
  <c r="C262" i="4"/>
  <c r="BB185" i="8"/>
  <c r="BC182" i="8"/>
  <c r="BC183" i="8" s="1"/>
  <c r="BC184" i="8" s="1"/>
  <c r="D392" i="4"/>
  <c r="C392" i="4" s="1"/>
  <c r="DS110" i="1"/>
  <c r="DS14" i="1"/>
  <c r="DT110" i="1"/>
  <c r="DT14" i="1"/>
  <c r="DU110" i="1"/>
  <c r="DU14" i="1"/>
  <c r="A474" i="4"/>
  <c r="E474" i="4" s="1"/>
  <c r="E473" i="4"/>
  <c r="F473" i="4"/>
  <c r="Q391" i="4"/>
  <c r="P390" i="4"/>
  <c r="B390" i="4"/>
  <c r="I410" i="4"/>
  <c r="V410" i="4" s="1"/>
  <c r="H410" i="4"/>
  <c r="U410" i="4" s="1"/>
  <c r="G410" i="4"/>
  <c r="T410" i="4" s="1"/>
  <c r="D410" i="4"/>
  <c r="Q410" i="4" s="1"/>
  <c r="I393" i="4"/>
  <c r="V393" i="4" s="1"/>
  <c r="H393" i="4"/>
  <c r="U393" i="4" s="1"/>
  <c r="G393" i="4"/>
  <c r="T393" i="4" s="1"/>
  <c r="F393" i="4"/>
  <c r="S393" i="4" s="1"/>
  <c r="E393" i="4"/>
  <c r="R393" i="4" s="1"/>
  <c r="A394" i="4"/>
  <c r="E335" i="8"/>
  <c r="F335" i="8"/>
  <c r="Q336" i="8"/>
  <c r="R336" i="8"/>
  <c r="BL384" i="6"/>
  <c r="BK384" i="7"/>
  <c r="BI384" i="6"/>
  <c r="BH384" i="6"/>
  <c r="BJ384" i="6"/>
  <c r="CG382" i="6"/>
  <c r="CB382" i="7"/>
  <c r="BL384" i="7"/>
  <c r="BH384" i="7"/>
  <c r="CH384" i="7"/>
  <c r="BJ384" i="7"/>
  <c r="BK384" i="6"/>
  <c r="BI384" i="7"/>
  <c r="BU384" i="7"/>
  <c r="CG382" i="8"/>
  <c r="CF382" i="8"/>
  <c r="CE382" i="8"/>
  <c r="CD382" i="8"/>
  <c r="CC382" i="8"/>
  <c r="CA382" i="8"/>
  <c r="CA384" i="8"/>
  <c r="CB382" i="8"/>
  <c r="BU384" i="8"/>
  <c r="BL384" i="8"/>
  <c r="BK384" i="8"/>
  <c r="BJ384" i="8"/>
  <c r="BI384" i="8"/>
  <c r="BH384" i="8"/>
  <c r="BJ384" i="4"/>
  <c r="C316" i="6"/>
  <c r="C316" i="7"/>
  <c r="C316" i="8"/>
  <c r="C316" i="4"/>
  <c r="A411" i="4"/>
  <c r="CU183" i="7"/>
  <c r="CU184" i="7" s="1"/>
  <c r="CV182" i="7"/>
  <c r="CU185" i="7"/>
  <c r="BQ183" i="7"/>
  <c r="BQ184" i="7" s="1"/>
  <c r="BR182" i="7"/>
  <c r="BQ185" i="7"/>
  <c r="AX144" i="7"/>
  <c r="BQ185" i="8"/>
  <c r="BR182" i="8"/>
  <c r="BQ183" i="8"/>
  <c r="BQ184" i="8" s="1"/>
  <c r="Y185" i="7"/>
  <c r="Y183" i="7"/>
  <c r="Y184" i="7" s="1"/>
  <c r="Z182" i="7"/>
  <c r="AN182" i="7"/>
  <c r="AM185" i="7"/>
  <c r="AM183" i="7"/>
  <c r="AM184" i="7" s="1"/>
  <c r="X183" i="8"/>
  <c r="X184" i="8" s="1"/>
  <c r="Y182" i="8"/>
  <c r="X185" i="8"/>
  <c r="CU185" i="8"/>
  <c r="CV182" i="8"/>
  <c r="CU183" i="8"/>
  <c r="CU184" i="8" s="1"/>
  <c r="J182" i="8"/>
  <c r="I185" i="8"/>
  <c r="I183" i="8"/>
  <c r="I184" i="8" s="1"/>
  <c r="J183" i="7"/>
  <c r="J184" i="7" s="1"/>
  <c r="J185" i="7"/>
  <c r="K182" i="7"/>
  <c r="AM185" i="8"/>
  <c r="AN182" i="8"/>
  <c r="AM183" i="8"/>
  <c r="AM184" i="8" s="1"/>
  <c r="CG185" i="7"/>
  <c r="CG183" i="7"/>
  <c r="CG184" i="7" s="1"/>
  <c r="CH182" i="7"/>
  <c r="DK183" i="8"/>
  <c r="DK184" i="8" s="1"/>
  <c r="DL182" i="8"/>
  <c r="DK185" i="8"/>
  <c r="BC183" i="7"/>
  <c r="BC184" i="7" s="1"/>
  <c r="BD182" i="7"/>
  <c r="BC185" i="7"/>
  <c r="DL182" i="7"/>
  <c r="DK185" i="7"/>
  <c r="DK183" i="7"/>
  <c r="DK184" i="7" s="1"/>
  <c r="CF183" i="8"/>
  <c r="CF184" i="8" s="1"/>
  <c r="CG182" i="8"/>
  <c r="CF185" i="8"/>
  <c r="P251" i="4"/>
  <c r="R251" i="4"/>
  <c r="S251" i="4"/>
  <c r="R109" i="4"/>
  <c r="Q109" i="4"/>
  <c r="P109" i="4"/>
  <c r="O109" i="4"/>
  <c r="EK110" i="1"/>
  <c r="EI110" i="1"/>
  <c r="M254" i="4"/>
  <c r="L254" i="4"/>
  <c r="J254" i="4"/>
  <c r="I254" i="4"/>
  <c r="O254" i="4" s="1"/>
  <c r="M253" i="4"/>
  <c r="L253" i="4"/>
  <c r="J253" i="4"/>
  <c r="I253" i="4"/>
  <c r="O253" i="4" s="1"/>
  <c r="E127" i="4"/>
  <c r="E126" i="4"/>
  <c r="E125" i="4"/>
  <c r="E127" i="6"/>
  <c r="E126" i="6"/>
  <c r="E125" i="6"/>
  <c r="I234" i="6"/>
  <c r="D234" i="6"/>
  <c r="C156" i="6"/>
  <c r="H156" i="6" s="1"/>
  <c r="C153" i="6"/>
  <c r="H153" i="6" s="1"/>
  <c r="C152" i="6"/>
  <c r="H152" i="6" s="1"/>
  <c r="C151" i="6"/>
  <c r="H151" i="6" s="1"/>
  <c r="AU228" i="6"/>
  <c r="AU229" i="6" s="1"/>
  <c r="AU230" i="6" s="1"/>
  <c r="AT228" i="6"/>
  <c r="AT229" i="6" s="1"/>
  <c r="AT230" i="6" s="1"/>
  <c r="AS228" i="6"/>
  <c r="AS229" i="6" s="1"/>
  <c r="AS230" i="6" s="1"/>
  <c r="AR228" i="6"/>
  <c r="AR229" i="6" s="1"/>
  <c r="AR230" i="6" s="1"/>
  <c r="AQ228" i="6"/>
  <c r="AQ229" i="6" s="1"/>
  <c r="AQ230" i="6" s="1"/>
  <c r="AP228" i="6"/>
  <c r="AP229" i="6" s="1"/>
  <c r="AP230" i="6" s="1"/>
  <c r="AO228" i="6"/>
  <c r="AO229" i="6" s="1"/>
  <c r="AO230" i="6" s="1"/>
  <c r="AN228" i="6"/>
  <c r="AN229" i="6" s="1"/>
  <c r="AN230" i="6" s="1"/>
  <c r="AM228" i="6"/>
  <c r="AM229" i="6" s="1"/>
  <c r="AM230" i="6" s="1"/>
  <c r="AL228" i="6"/>
  <c r="AL229" i="6" s="1"/>
  <c r="AL230" i="6" s="1"/>
  <c r="AK228" i="6"/>
  <c r="AK229" i="6" s="1"/>
  <c r="AK230" i="6" s="1"/>
  <c r="AJ228" i="6"/>
  <c r="AJ229" i="6" s="1"/>
  <c r="AJ230" i="6" s="1"/>
  <c r="AI228" i="6"/>
  <c r="AI229" i="6" s="1"/>
  <c r="AI230" i="6" s="1"/>
  <c r="AH228" i="6"/>
  <c r="AH229" i="6" s="1"/>
  <c r="AH230" i="6" s="1"/>
  <c r="AG228" i="6"/>
  <c r="AG229" i="6" s="1"/>
  <c r="AG230" i="6" s="1"/>
  <c r="AF228" i="6"/>
  <c r="AF229" i="6" s="1"/>
  <c r="AF230" i="6" s="1"/>
  <c r="AE228" i="6"/>
  <c r="AE229" i="6" s="1"/>
  <c r="AE230" i="6" s="1"/>
  <c r="AD228" i="6"/>
  <c r="AD229" i="6" s="1"/>
  <c r="AD230" i="6" s="1"/>
  <c r="AC228" i="6"/>
  <c r="AC229" i="6" s="1"/>
  <c r="AC230" i="6" s="1"/>
  <c r="AB228" i="6"/>
  <c r="AB229" i="6" s="1"/>
  <c r="AB230" i="6" s="1"/>
  <c r="AA228" i="6"/>
  <c r="AA229" i="6" s="1"/>
  <c r="AA230" i="6" s="1"/>
  <c r="Z228" i="6"/>
  <c r="Z229" i="6" s="1"/>
  <c r="Z230" i="6" s="1"/>
  <c r="Y228" i="6"/>
  <c r="Y229" i="6" s="1"/>
  <c r="Y230" i="6" s="1"/>
  <c r="X228" i="6"/>
  <c r="X229" i="6" s="1"/>
  <c r="X230" i="6" s="1"/>
  <c r="W228" i="6"/>
  <c r="W229" i="6" s="1"/>
  <c r="W230" i="6" s="1"/>
  <c r="V228" i="6"/>
  <c r="V229" i="6" s="1"/>
  <c r="V230" i="6" s="1"/>
  <c r="U228" i="6"/>
  <c r="U229" i="6" s="1"/>
  <c r="U230" i="6" s="1"/>
  <c r="T228" i="6"/>
  <c r="T229" i="6" s="1"/>
  <c r="T230" i="6" s="1"/>
  <c r="S228" i="6"/>
  <c r="S229" i="6" s="1"/>
  <c r="S230" i="6" s="1"/>
  <c r="R228" i="6"/>
  <c r="R229" i="6" s="1"/>
  <c r="R230" i="6" s="1"/>
  <c r="Q228" i="6"/>
  <c r="Q229" i="6" s="1"/>
  <c r="Q230" i="6" s="1"/>
  <c r="P228" i="6"/>
  <c r="P229" i="6" s="1"/>
  <c r="P230" i="6" s="1"/>
  <c r="O228" i="6"/>
  <c r="O229" i="6" s="1"/>
  <c r="O230" i="6" s="1"/>
  <c r="N228" i="6"/>
  <c r="N229" i="6" s="1"/>
  <c r="N230" i="6" s="1"/>
  <c r="M228" i="6"/>
  <c r="M229" i="6" s="1"/>
  <c r="M230" i="6" s="1"/>
  <c r="L228" i="6"/>
  <c r="L229" i="6" s="1"/>
  <c r="L230" i="6" s="1"/>
  <c r="K228" i="6"/>
  <c r="K229" i="6" s="1"/>
  <c r="K230" i="6" s="1"/>
  <c r="J228" i="6"/>
  <c r="J229" i="6" s="1"/>
  <c r="J230" i="6" s="1"/>
  <c r="I228" i="6"/>
  <c r="I229" i="6" s="1"/>
  <c r="I230" i="6" s="1"/>
  <c r="H228" i="6"/>
  <c r="H229" i="6" s="1"/>
  <c r="H230" i="6" s="1"/>
  <c r="G228" i="6"/>
  <c r="G229" i="6" s="1"/>
  <c r="G230" i="6" s="1"/>
  <c r="F228" i="6"/>
  <c r="F229" i="6" s="1"/>
  <c r="F230" i="6" s="1"/>
  <c r="E228" i="6"/>
  <c r="E229" i="6" s="1"/>
  <c r="E230" i="6" s="1"/>
  <c r="D228" i="6"/>
  <c r="D229" i="6" s="1"/>
  <c r="D230" i="6" s="1"/>
  <c r="C228" i="6"/>
  <c r="C229" i="6" s="1"/>
  <c r="C230" i="6" s="1"/>
  <c r="AU223" i="6"/>
  <c r="AU224" i="6" s="1"/>
  <c r="AU225" i="6" s="1"/>
  <c r="AT223" i="6"/>
  <c r="AT224" i="6" s="1"/>
  <c r="AT225" i="6" s="1"/>
  <c r="AS223" i="6"/>
  <c r="AS224" i="6" s="1"/>
  <c r="AS225" i="6" s="1"/>
  <c r="AR223" i="6"/>
  <c r="AR224" i="6" s="1"/>
  <c r="AR225" i="6" s="1"/>
  <c r="AQ223" i="6"/>
  <c r="AQ224" i="6" s="1"/>
  <c r="AQ225" i="6" s="1"/>
  <c r="AP223" i="6"/>
  <c r="AP224" i="6" s="1"/>
  <c r="AP225" i="6" s="1"/>
  <c r="AO223" i="6"/>
  <c r="AO224" i="6" s="1"/>
  <c r="AO225" i="6" s="1"/>
  <c r="AN223" i="6"/>
  <c r="AN224" i="6" s="1"/>
  <c r="AN225" i="6" s="1"/>
  <c r="AM223" i="6"/>
  <c r="AM224" i="6" s="1"/>
  <c r="AM225" i="6" s="1"/>
  <c r="AL223" i="6"/>
  <c r="AL224" i="6" s="1"/>
  <c r="AL225" i="6" s="1"/>
  <c r="AK223" i="6"/>
  <c r="AK224" i="6" s="1"/>
  <c r="AK225" i="6" s="1"/>
  <c r="AJ223" i="6"/>
  <c r="AJ224" i="6" s="1"/>
  <c r="AJ225" i="6" s="1"/>
  <c r="AI223" i="6"/>
  <c r="AI224" i="6" s="1"/>
  <c r="AI225" i="6" s="1"/>
  <c r="AH223" i="6"/>
  <c r="AH224" i="6" s="1"/>
  <c r="AH225" i="6" s="1"/>
  <c r="AG223" i="6"/>
  <c r="AG224" i="6" s="1"/>
  <c r="AG225" i="6" s="1"/>
  <c r="AF223" i="6"/>
  <c r="AF224" i="6" s="1"/>
  <c r="AF225" i="6" s="1"/>
  <c r="AE223" i="6"/>
  <c r="AE224" i="6" s="1"/>
  <c r="AE225" i="6" s="1"/>
  <c r="AD223" i="6"/>
  <c r="AD224" i="6" s="1"/>
  <c r="AD225" i="6" s="1"/>
  <c r="AC223" i="6"/>
  <c r="AC224" i="6" s="1"/>
  <c r="AC225" i="6" s="1"/>
  <c r="AB223" i="6"/>
  <c r="AB224" i="6" s="1"/>
  <c r="AB225" i="6" s="1"/>
  <c r="AA223" i="6"/>
  <c r="AA224" i="6" s="1"/>
  <c r="AA225" i="6" s="1"/>
  <c r="Z223" i="6"/>
  <c r="Z224" i="6" s="1"/>
  <c r="Z225" i="6" s="1"/>
  <c r="Y223" i="6"/>
  <c r="Y224" i="6" s="1"/>
  <c r="Y225" i="6" s="1"/>
  <c r="X223" i="6"/>
  <c r="X224" i="6" s="1"/>
  <c r="X225" i="6" s="1"/>
  <c r="W223" i="6"/>
  <c r="W224" i="6" s="1"/>
  <c r="W225" i="6" s="1"/>
  <c r="V223" i="6"/>
  <c r="V224" i="6" s="1"/>
  <c r="V225" i="6" s="1"/>
  <c r="U223" i="6"/>
  <c r="U224" i="6" s="1"/>
  <c r="U225" i="6" s="1"/>
  <c r="T223" i="6"/>
  <c r="T224" i="6" s="1"/>
  <c r="T225" i="6" s="1"/>
  <c r="S223" i="6"/>
  <c r="S224" i="6" s="1"/>
  <c r="S225" i="6" s="1"/>
  <c r="R223" i="6"/>
  <c r="R224" i="6" s="1"/>
  <c r="R225" i="6" s="1"/>
  <c r="Q223" i="6"/>
  <c r="Q224" i="6" s="1"/>
  <c r="Q225" i="6" s="1"/>
  <c r="P223" i="6"/>
  <c r="P224" i="6" s="1"/>
  <c r="P225" i="6" s="1"/>
  <c r="O223" i="6"/>
  <c r="O224" i="6" s="1"/>
  <c r="O225" i="6" s="1"/>
  <c r="N223" i="6"/>
  <c r="N224" i="6" s="1"/>
  <c r="N225" i="6" s="1"/>
  <c r="M223" i="6"/>
  <c r="M224" i="6" s="1"/>
  <c r="M225" i="6" s="1"/>
  <c r="L223" i="6"/>
  <c r="L224" i="6" s="1"/>
  <c r="L225" i="6" s="1"/>
  <c r="K223" i="6"/>
  <c r="K224" i="6" s="1"/>
  <c r="K225" i="6" s="1"/>
  <c r="J223" i="6"/>
  <c r="J224" i="6" s="1"/>
  <c r="J225" i="6" s="1"/>
  <c r="I223" i="6"/>
  <c r="I224" i="6" s="1"/>
  <c r="I225" i="6" s="1"/>
  <c r="H223" i="6"/>
  <c r="H224" i="6" s="1"/>
  <c r="H225" i="6" s="1"/>
  <c r="G223" i="6"/>
  <c r="G224" i="6" s="1"/>
  <c r="G225" i="6" s="1"/>
  <c r="F223" i="6"/>
  <c r="F224" i="6" s="1"/>
  <c r="F225" i="6" s="1"/>
  <c r="E223" i="6"/>
  <c r="E224" i="6" s="1"/>
  <c r="E225" i="6" s="1"/>
  <c r="D223" i="6"/>
  <c r="D224" i="6" s="1"/>
  <c r="D225" i="6" s="1"/>
  <c r="C223" i="6"/>
  <c r="C224" i="6" s="1"/>
  <c r="C225" i="6" s="1"/>
  <c r="AU218" i="6"/>
  <c r="AU219" i="6" s="1"/>
  <c r="AU220" i="6" s="1"/>
  <c r="AT218" i="6"/>
  <c r="AT219" i="6" s="1"/>
  <c r="AT220" i="6" s="1"/>
  <c r="AS218" i="6"/>
  <c r="AS219" i="6" s="1"/>
  <c r="AS220" i="6" s="1"/>
  <c r="AR218" i="6"/>
  <c r="AR219" i="6" s="1"/>
  <c r="AR220" i="6" s="1"/>
  <c r="AQ218" i="6"/>
  <c r="AQ219" i="6" s="1"/>
  <c r="AQ220" i="6" s="1"/>
  <c r="AP218" i="6"/>
  <c r="AP219" i="6" s="1"/>
  <c r="AP220" i="6" s="1"/>
  <c r="AO218" i="6"/>
  <c r="AO219" i="6" s="1"/>
  <c r="AO220" i="6" s="1"/>
  <c r="AN218" i="6"/>
  <c r="AN219" i="6" s="1"/>
  <c r="AN220" i="6" s="1"/>
  <c r="AM218" i="6"/>
  <c r="AM219" i="6" s="1"/>
  <c r="AM220" i="6" s="1"/>
  <c r="AL218" i="6"/>
  <c r="AL219" i="6" s="1"/>
  <c r="AL220" i="6" s="1"/>
  <c r="AK218" i="6"/>
  <c r="AK219" i="6" s="1"/>
  <c r="AK220" i="6" s="1"/>
  <c r="AJ218" i="6"/>
  <c r="AJ219" i="6" s="1"/>
  <c r="AJ220" i="6" s="1"/>
  <c r="AI218" i="6"/>
  <c r="AI219" i="6" s="1"/>
  <c r="AI220" i="6" s="1"/>
  <c r="AH218" i="6"/>
  <c r="AH219" i="6" s="1"/>
  <c r="AH220" i="6" s="1"/>
  <c r="AG218" i="6"/>
  <c r="AG219" i="6" s="1"/>
  <c r="AG220" i="6" s="1"/>
  <c r="AF218" i="6"/>
  <c r="AF219" i="6" s="1"/>
  <c r="AF220" i="6" s="1"/>
  <c r="AE218" i="6"/>
  <c r="AE219" i="6" s="1"/>
  <c r="AE220" i="6" s="1"/>
  <c r="AD218" i="6"/>
  <c r="AD219" i="6" s="1"/>
  <c r="AD220" i="6" s="1"/>
  <c r="AC218" i="6"/>
  <c r="AC219" i="6" s="1"/>
  <c r="AC220" i="6" s="1"/>
  <c r="AB218" i="6"/>
  <c r="AB219" i="6" s="1"/>
  <c r="AB220" i="6" s="1"/>
  <c r="AA218" i="6"/>
  <c r="AA219" i="6" s="1"/>
  <c r="AA220" i="6" s="1"/>
  <c r="Z218" i="6"/>
  <c r="Z219" i="6" s="1"/>
  <c r="Z220" i="6" s="1"/>
  <c r="Y218" i="6"/>
  <c r="Y219" i="6" s="1"/>
  <c r="Y220" i="6" s="1"/>
  <c r="X218" i="6"/>
  <c r="X219" i="6" s="1"/>
  <c r="X220" i="6" s="1"/>
  <c r="W218" i="6"/>
  <c r="W219" i="6" s="1"/>
  <c r="W220" i="6" s="1"/>
  <c r="V218" i="6"/>
  <c r="V219" i="6" s="1"/>
  <c r="V220" i="6" s="1"/>
  <c r="U218" i="6"/>
  <c r="U219" i="6" s="1"/>
  <c r="U220" i="6" s="1"/>
  <c r="T218" i="6"/>
  <c r="T219" i="6" s="1"/>
  <c r="T220" i="6" s="1"/>
  <c r="S218" i="6"/>
  <c r="S219" i="6" s="1"/>
  <c r="S220" i="6" s="1"/>
  <c r="R218" i="6"/>
  <c r="R219" i="6" s="1"/>
  <c r="R220" i="6" s="1"/>
  <c r="Q218" i="6"/>
  <c r="Q219" i="6" s="1"/>
  <c r="Q220" i="6" s="1"/>
  <c r="P218" i="6"/>
  <c r="P219" i="6" s="1"/>
  <c r="P220" i="6" s="1"/>
  <c r="O218" i="6"/>
  <c r="O219" i="6" s="1"/>
  <c r="O220" i="6" s="1"/>
  <c r="N218" i="6"/>
  <c r="N219" i="6" s="1"/>
  <c r="N220" i="6" s="1"/>
  <c r="M218" i="6"/>
  <c r="M219" i="6" s="1"/>
  <c r="M220" i="6" s="1"/>
  <c r="L218" i="6"/>
  <c r="L219" i="6" s="1"/>
  <c r="L220" i="6" s="1"/>
  <c r="K218" i="6"/>
  <c r="K219" i="6" s="1"/>
  <c r="K220" i="6" s="1"/>
  <c r="J218" i="6"/>
  <c r="J219" i="6" s="1"/>
  <c r="J220" i="6" s="1"/>
  <c r="I218" i="6"/>
  <c r="I219" i="6" s="1"/>
  <c r="I220" i="6" s="1"/>
  <c r="H218" i="6"/>
  <c r="H219" i="6" s="1"/>
  <c r="H220" i="6" s="1"/>
  <c r="G218" i="6"/>
  <c r="G219" i="6" s="1"/>
  <c r="G220" i="6" s="1"/>
  <c r="F218" i="6"/>
  <c r="F219" i="6" s="1"/>
  <c r="F220" i="6" s="1"/>
  <c r="E218" i="6"/>
  <c r="E219" i="6" s="1"/>
  <c r="E220" i="6" s="1"/>
  <c r="D218" i="6"/>
  <c r="D219" i="6" s="1"/>
  <c r="D220" i="6" s="1"/>
  <c r="C218" i="6"/>
  <c r="C219" i="6" s="1"/>
  <c r="C220" i="6" s="1"/>
  <c r="AU213" i="6"/>
  <c r="AU214" i="6" s="1"/>
  <c r="AU215" i="6" s="1"/>
  <c r="AT213" i="6"/>
  <c r="AT214" i="6" s="1"/>
  <c r="AT215" i="6" s="1"/>
  <c r="AS213" i="6"/>
  <c r="AS214" i="6" s="1"/>
  <c r="AS215" i="6" s="1"/>
  <c r="AR213" i="6"/>
  <c r="AR214" i="6" s="1"/>
  <c r="AR215" i="6" s="1"/>
  <c r="AQ213" i="6"/>
  <c r="AQ214" i="6" s="1"/>
  <c r="AQ215" i="6" s="1"/>
  <c r="AP213" i="6"/>
  <c r="AP214" i="6" s="1"/>
  <c r="AP215" i="6" s="1"/>
  <c r="AO213" i="6"/>
  <c r="AO214" i="6" s="1"/>
  <c r="AO215" i="6" s="1"/>
  <c r="AN213" i="6"/>
  <c r="AN214" i="6" s="1"/>
  <c r="AN215" i="6" s="1"/>
  <c r="AM213" i="6"/>
  <c r="AM214" i="6" s="1"/>
  <c r="AM215" i="6" s="1"/>
  <c r="AL213" i="6"/>
  <c r="AL214" i="6" s="1"/>
  <c r="AL215" i="6" s="1"/>
  <c r="AK213" i="6"/>
  <c r="AK214" i="6" s="1"/>
  <c r="AK215" i="6" s="1"/>
  <c r="AJ213" i="6"/>
  <c r="AJ214" i="6" s="1"/>
  <c r="AJ215" i="6" s="1"/>
  <c r="AI213" i="6"/>
  <c r="AI214" i="6" s="1"/>
  <c r="AI215" i="6" s="1"/>
  <c r="AH213" i="6"/>
  <c r="AH214" i="6" s="1"/>
  <c r="AH215" i="6" s="1"/>
  <c r="AG213" i="6"/>
  <c r="AG214" i="6" s="1"/>
  <c r="AG215" i="6" s="1"/>
  <c r="AF213" i="6"/>
  <c r="AF214" i="6" s="1"/>
  <c r="AF215" i="6" s="1"/>
  <c r="AE213" i="6"/>
  <c r="AE214" i="6" s="1"/>
  <c r="AE215" i="6" s="1"/>
  <c r="AD213" i="6"/>
  <c r="AD214" i="6" s="1"/>
  <c r="AD215" i="6" s="1"/>
  <c r="AC213" i="6"/>
  <c r="AC214" i="6" s="1"/>
  <c r="AC215" i="6" s="1"/>
  <c r="AB213" i="6"/>
  <c r="AB214" i="6" s="1"/>
  <c r="AB215" i="6" s="1"/>
  <c r="AA213" i="6"/>
  <c r="AA214" i="6" s="1"/>
  <c r="AA215" i="6" s="1"/>
  <c r="Z213" i="6"/>
  <c r="Z214" i="6" s="1"/>
  <c r="Z215" i="6" s="1"/>
  <c r="Y213" i="6"/>
  <c r="Y214" i="6" s="1"/>
  <c r="Y215" i="6" s="1"/>
  <c r="X213" i="6"/>
  <c r="X214" i="6" s="1"/>
  <c r="X215" i="6" s="1"/>
  <c r="W213" i="6"/>
  <c r="W214" i="6" s="1"/>
  <c r="W215" i="6" s="1"/>
  <c r="V213" i="6"/>
  <c r="V214" i="6" s="1"/>
  <c r="V215" i="6" s="1"/>
  <c r="U213" i="6"/>
  <c r="U214" i="6" s="1"/>
  <c r="U215" i="6" s="1"/>
  <c r="T213" i="6"/>
  <c r="T214" i="6" s="1"/>
  <c r="T215" i="6" s="1"/>
  <c r="S213" i="6"/>
  <c r="S214" i="6" s="1"/>
  <c r="S215" i="6" s="1"/>
  <c r="R213" i="6"/>
  <c r="R214" i="6" s="1"/>
  <c r="R215" i="6" s="1"/>
  <c r="Q213" i="6"/>
  <c r="Q214" i="6" s="1"/>
  <c r="Q215" i="6" s="1"/>
  <c r="P213" i="6"/>
  <c r="P214" i="6" s="1"/>
  <c r="P215" i="6" s="1"/>
  <c r="O213" i="6"/>
  <c r="O214" i="6" s="1"/>
  <c r="O215" i="6" s="1"/>
  <c r="N213" i="6"/>
  <c r="N214" i="6" s="1"/>
  <c r="N215" i="6" s="1"/>
  <c r="M213" i="6"/>
  <c r="M214" i="6" s="1"/>
  <c r="M215" i="6" s="1"/>
  <c r="L213" i="6"/>
  <c r="L214" i="6" s="1"/>
  <c r="L215" i="6" s="1"/>
  <c r="K213" i="6"/>
  <c r="K214" i="6" s="1"/>
  <c r="K215" i="6" s="1"/>
  <c r="J213" i="6"/>
  <c r="J214" i="6" s="1"/>
  <c r="J215" i="6" s="1"/>
  <c r="I213" i="6"/>
  <c r="I214" i="6" s="1"/>
  <c r="I215" i="6" s="1"/>
  <c r="H213" i="6"/>
  <c r="H214" i="6" s="1"/>
  <c r="H215" i="6" s="1"/>
  <c r="G213" i="6"/>
  <c r="G214" i="6" s="1"/>
  <c r="G215" i="6" s="1"/>
  <c r="F213" i="6"/>
  <c r="F214" i="6" s="1"/>
  <c r="F215" i="6" s="1"/>
  <c r="E213" i="6"/>
  <c r="E214" i="6" s="1"/>
  <c r="E215" i="6" s="1"/>
  <c r="D213" i="6"/>
  <c r="D214" i="6" s="1"/>
  <c r="D215" i="6" s="1"/>
  <c r="C213" i="6"/>
  <c r="C214" i="6" s="1"/>
  <c r="C215" i="6" s="1"/>
  <c r="AU208" i="6"/>
  <c r="AU209" i="6" s="1"/>
  <c r="AU210" i="6" s="1"/>
  <c r="AT208" i="6"/>
  <c r="AT209" i="6" s="1"/>
  <c r="AT210" i="6" s="1"/>
  <c r="AS208" i="6"/>
  <c r="AS209" i="6" s="1"/>
  <c r="AS210" i="6" s="1"/>
  <c r="AR208" i="6"/>
  <c r="AR209" i="6" s="1"/>
  <c r="AR210" i="6" s="1"/>
  <c r="AQ208" i="6"/>
  <c r="AQ209" i="6" s="1"/>
  <c r="AQ210" i="6" s="1"/>
  <c r="AP208" i="6"/>
  <c r="AP209" i="6" s="1"/>
  <c r="AP210" i="6" s="1"/>
  <c r="AO208" i="6"/>
  <c r="AO209" i="6" s="1"/>
  <c r="AO210" i="6" s="1"/>
  <c r="AN208" i="6"/>
  <c r="AN209" i="6" s="1"/>
  <c r="AN210" i="6" s="1"/>
  <c r="AM208" i="6"/>
  <c r="AM209" i="6" s="1"/>
  <c r="AM210" i="6" s="1"/>
  <c r="AL208" i="6"/>
  <c r="AL209" i="6" s="1"/>
  <c r="AL210" i="6" s="1"/>
  <c r="AK208" i="6"/>
  <c r="AK209" i="6" s="1"/>
  <c r="AK210" i="6" s="1"/>
  <c r="AJ208" i="6"/>
  <c r="AJ209" i="6" s="1"/>
  <c r="AJ210" i="6" s="1"/>
  <c r="AI208" i="6"/>
  <c r="AI209" i="6" s="1"/>
  <c r="AI210" i="6" s="1"/>
  <c r="AH208" i="6"/>
  <c r="AH209" i="6" s="1"/>
  <c r="AH210" i="6" s="1"/>
  <c r="AG208" i="6"/>
  <c r="AG209" i="6" s="1"/>
  <c r="AG210" i="6" s="1"/>
  <c r="AF208" i="6"/>
  <c r="AF209" i="6" s="1"/>
  <c r="AF210" i="6" s="1"/>
  <c r="AE208" i="6"/>
  <c r="AE209" i="6" s="1"/>
  <c r="AE210" i="6" s="1"/>
  <c r="AD208" i="6"/>
  <c r="AD209" i="6" s="1"/>
  <c r="AD210" i="6" s="1"/>
  <c r="AC208" i="6"/>
  <c r="AC209" i="6" s="1"/>
  <c r="AC210" i="6" s="1"/>
  <c r="AB208" i="6"/>
  <c r="AB209" i="6" s="1"/>
  <c r="AB210" i="6" s="1"/>
  <c r="AA208" i="6"/>
  <c r="AA209" i="6" s="1"/>
  <c r="AA210" i="6" s="1"/>
  <c r="Z208" i="6"/>
  <c r="Z209" i="6" s="1"/>
  <c r="Z210" i="6" s="1"/>
  <c r="Y208" i="6"/>
  <c r="Y209" i="6" s="1"/>
  <c r="Y210" i="6" s="1"/>
  <c r="X208" i="6"/>
  <c r="X209" i="6" s="1"/>
  <c r="X210" i="6" s="1"/>
  <c r="W208" i="6"/>
  <c r="W209" i="6" s="1"/>
  <c r="W210" i="6" s="1"/>
  <c r="V208" i="6"/>
  <c r="V209" i="6" s="1"/>
  <c r="V210" i="6" s="1"/>
  <c r="U208" i="6"/>
  <c r="U209" i="6" s="1"/>
  <c r="U210" i="6" s="1"/>
  <c r="T208" i="6"/>
  <c r="T209" i="6" s="1"/>
  <c r="T210" i="6" s="1"/>
  <c r="S208" i="6"/>
  <c r="S209" i="6" s="1"/>
  <c r="S210" i="6" s="1"/>
  <c r="R208" i="6"/>
  <c r="R209" i="6" s="1"/>
  <c r="R210" i="6" s="1"/>
  <c r="Q208" i="6"/>
  <c r="Q209" i="6" s="1"/>
  <c r="Q210" i="6" s="1"/>
  <c r="P208" i="6"/>
  <c r="P209" i="6" s="1"/>
  <c r="P210" i="6" s="1"/>
  <c r="O208" i="6"/>
  <c r="O209" i="6" s="1"/>
  <c r="O210" i="6" s="1"/>
  <c r="N208" i="6"/>
  <c r="N209" i="6" s="1"/>
  <c r="N210" i="6" s="1"/>
  <c r="M208" i="6"/>
  <c r="M209" i="6" s="1"/>
  <c r="M210" i="6" s="1"/>
  <c r="L208" i="6"/>
  <c r="L209" i="6" s="1"/>
  <c r="L210" i="6" s="1"/>
  <c r="K208" i="6"/>
  <c r="K209" i="6" s="1"/>
  <c r="K210" i="6" s="1"/>
  <c r="J208" i="6"/>
  <c r="J209" i="6" s="1"/>
  <c r="J210" i="6" s="1"/>
  <c r="I208" i="6"/>
  <c r="I209" i="6" s="1"/>
  <c r="I210" i="6" s="1"/>
  <c r="H208" i="6"/>
  <c r="H209" i="6" s="1"/>
  <c r="H210" i="6" s="1"/>
  <c r="G208" i="6"/>
  <c r="G209" i="6" s="1"/>
  <c r="G210" i="6" s="1"/>
  <c r="F208" i="6"/>
  <c r="F209" i="6" s="1"/>
  <c r="F210" i="6" s="1"/>
  <c r="E208" i="6"/>
  <c r="E209" i="6" s="1"/>
  <c r="E210" i="6" s="1"/>
  <c r="D208" i="6"/>
  <c r="D209" i="6" s="1"/>
  <c r="D210" i="6" s="1"/>
  <c r="C208" i="6"/>
  <c r="C209" i="6" s="1"/>
  <c r="C210" i="6" s="1"/>
  <c r="AU203" i="6"/>
  <c r="AU204" i="6" s="1"/>
  <c r="AU205" i="6" s="1"/>
  <c r="AT203" i="6"/>
  <c r="AT204" i="6" s="1"/>
  <c r="AT205" i="6" s="1"/>
  <c r="AS203" i="6"/>
  <c r="AS204" i="6" s="1"/>
  <c r="AS205" i="6" s="1"/>
  <c r="AR203" i="6"/>
  <c r="AR204" i="6" s="1"/>
  <c r="AR205" i="6" s="1"/>
  <c r="AQ203" i="6"/>
  <c r="AQ204" i="6" s="1"/>
  <c r="AQ205" i="6" s="1"/>
  <c r="AP203" i="6"/>
  <c r="AP204" i="6" s="1"/>
  <c r="AP205" i="6" s="1"/>
  <c r="AO203" i="6"/>
  <c r="AO204" i="6" s="1"/>
  <c r="AO205" i="6" s="1"/>
  <c r="AN203" i="6"/>
  <c r="AN204" i="6" s="1"/>
  <c r="AN205" i="6" s="1"/>
  <c r="AM203" i="6"/>
  <c r="AM204" i="6" s="1"/>
  <c r="AM205" i="6" s="1"/>
  <c r="AL203" i="6"/>
  <c r="AL204" i="6" s="1"/>
  <c r="AL205" i="6" s="1"/>
  <c r="AK203" i="6"/>
  <c r="AK204" i="6" s="1"/>
  <c r="AK205" i="6" s="1"/>
  <c r="AJ203" i="6"/>
  <c r="AJ204" i="6" s="1"/>
  <c r="AJ205" i="6" s="1"/>
  <c r="AI203" i="6"/>
  <c r="AI204" i="6" s="1"/>
  <c r="AI205" i="6" s="1"/>
  <c r="AH203" i="6"/>
  <c r="AH204" i="6" s="1"/>
  <c r="AH205" i="6" s="1"/>
  <c r="AG203" i="6"/>
  <c r="AG204" i="6" s="1"/>
  <c r="AG205" i="6" s="1"/>
  <c r="AF203" i="6"/>
  <c r="AF204" i="6" s="1"/>
  <c r="AF205" i="6" s="1"/>
  <c r="AE203" i="6"/>
  <c r="AE204" i="6" s="1"/>
  <c r="AE205" i="6" s="1"/>
  <c r="AD203" i="6"/>
  <c r="AD204" i="6" s="1"/>
  <c r="AD205" i="6" s="1"/>
  <c r="AC203" i="6"/>
  <c r="AC204" i="6" s="1"/>
  <c r="AC205" i="6" s="1"/>
  <c r="AB203" i="6"/>
  <c r="AB204" i="6" s="1"/>
  <c r="AB205" i="6" s="1"/>
  <c r="AA203" i="6"/>
  <c r="AA204" i="6" s="1"/>
  <c r="AA205" i="6" s="1"/>
  <c r="Z203" i="6"/>
  <c r="Z204" i="6" s="1"/>
  <c r="Z205" i="6" s="1"/>
  <c r="Y203" i="6"/>
  <c r="Y204" i="6" s="1"/>
  <c r="Y205" i="6" s="1"/>
  <c r="X203" i="6"/>
  <c r="X204" i="6" s="1"/>
  <c r="X205" i="6" s="1"/>
  <c r="W203" i="6"/>
  <c r="W204" i="6" s="1"/>
  <c r="W205" i="6" s="1"/>
  <c r="V203" i="6"/>
  <c r="V204" i="6" s="1"/>
  <c r="V205" i="6" s="1"/>
  <c r="U203" i="6"/>
  <c r="U204" i="6" s="1"/>
  <c r="U205" i="6" s="1"/>
  <c r="T203" i="6"/>
  <c r="T204" i="6" s="1"/>
  <c r="T205" i="6" s="1"/>
  <c r="S203" i="6"/>
  <c r="S204" i="6" s="1"/>
  <c r="S205" i="6" s="1"/>
  <c r="R203" i="6"/>
  <c r="R204" i="6" s="1"/>
  <c r="R205" i="6" s="1"/>
  <c r="Q203" i="6"/>
  <c r="Q204" i="6" s="1"/>
  <c r="Q205" i="6" s="1"/>
  <c r="P203" i="6"/>
  <c r="P204" i="6" s="1"/>
  <c r="P205" i="6" s="1"/>
  <c r="O203" i="6"/>
  <c r="O204" i="6" s="1"/>
  <c r="O205" i="6" s="1"/>
  <c r="N203" i="6"/>
  <c r="N204" i="6" s="1"/>
  <c r="N205" i="6" s="1"/>
  <c r="M203" i="6"/>
  <c r="M204" i="6" s="1"/>
  <c r="M205" i="6" s="1"/>
  <c r="L203" i="6"/>
  <c r="L204" i="6" s="1"/>
  <c r="L205" i="6" s="1"/>
  <c r="K203" i="6"/>
  <c r="K204" i="6" s="1"/>
  <c r="K205" i="6" s="1"/>
  <c r="J203" i="6"/>
  <c r="J204" i="6" s="1"/>
  <c r="J205" i="6" s="1"/>
  <c r="I203" i="6"/>
  <c r="I204" i="6" s="1"/>
  <c r="I205" i="6" s="1"/>
  <c r="H203" i="6"/>
  <c r="H204" i="6" s="1"/>
  <c r="H205" i="6" s="1"/>
  <c r="G203" i="6"/>
  <c r="G204" i="6" s="1"/>
  <c r="G205" i="6" s="1"/>
  <c r="F203" i="6"/>
  <c r="F204" i="6" s="1"/>
  <c r="F205" i="6" s="1"/>
  <c r="E203" i="6"/>
  <c r="E204" i="6" s="1"/>
  <c r="E205" i="6" s="1"/>
  <c r="D203" i="6"/>
  <c r="D204" i="6" s="1"/>
  <c r="D205" i="6" s="1"/>
  <c r="C203" i="6"/>
  <c r="C204" i="6" s="1"/>
  <c r="C205" i="6" s="1"/>
  <c r="AU198" i="6"/>
  <c r="AU199" i="6" s="1"/>
  <c r="AU200" i="6" s="1"/>
  <c r="AT198" i="6"/>
  <c r="AT199" i="6" s="1"/>
  <c r="AT200" i="6" s="1"/>
  <c r="AS198" i="6"/>
  <c r="AS199" i="6" s="1"/>
  <c r="AS200" i="6" s="1"/>
  <c r="AR198" i="6"/>
  <c r="AR199" i="6" s="1"/>
  <c r="AR200" i="6" s="1"/>
  <c r="AQ198" i="6"/>
  <c r="AQ199" i="6" s="1"/>
  <c r="AQ200" i="6" s="1"/>
  <c r="AP198" i="6"/>
  <c r="AP199" i="6" s="1"/>
  <c r="AP200" i="6" s="1"/>
  <c r="AO198" i="6"/>
  <c r="AO199" i="6" s="1"/>
  <c r="AO200" i="6" s="1"/>
  <c r="AN198" i="6"/>
  <c r="AN199" i="6" s="1"/>
  <c r="AN200" i="6" s="1"/>
  <c r="AM198" i="6"/>
  <c r="AM199" i="6" s="1"/>
  <c r="AM200" i="6" s="1"/>
  <c r="AL198" i="6"/>
  <c r="AL199" i="6" s="1"/>
  <c r="AL200" i="6" s="1"/>
  <c r="AK198" i="6"/>
  <c r="AK199" i="6" s="1"/>
  <c r="AK200" i="6" s="1"/>
  <c r="AJ198" i="6"/>
  <c r="AJ199" i="6" s="1"/>
  <c r="AJ200" i="6" s="1"/>
  <c r="AI198" i="6"/>
  <c r="AI199" i="6" s="1"/>
  <c r="AI200" i="6" s="1"/>
  <c r="AH198" i="6"/>
  <c r="AH199" i="6" s="1"/>
  <c r="AH200" i="6" s="1"/>
  <c r="AG198" i="6"/>
  <c r="AG199" i="6" s="1"/>
  <c r="AG200" i="6" s="1"/>
  <c r="AF198" i="6"/>
  <c r="AF199" i="6" s="1"/>
  <c r="AF200" i="6" s="1"/>
  <c r="AE198" i="6"/>
  <c r="AE199" i="6" s="1"/>
  <c r="AE200" i="6" s="1"/>
  <c r="AD198" i="6"/>
  <c r="AD199" i="6" s="1"/>
  <c r="AD200" i="6" s="1"/>
  <c r="AC198" i="6"/>
  <c r="AC199" i="6" s="1"/>
  <c r="AC200" i="6" s="1"/>
  <c r="AB198" i="6"/>
  <c r="AB199" i="6" s="1"/>
  <c r="AB200" i="6" s="1"/>
  <c r="AA198" i="6"/>
  <c r="AA199" i="6" s="1"/>
  <c r="AA200" i="6" s="1"/>
  <c r="Z198" i="6"/>
  <c r="Z199" i="6" s="1"/>
  <c r="Z200" i="6" s="1"/>
  <c r="Y198" i="6"/>
  <c r="Y199" i="6" s="1"/>
  <c r="Y200" i="6" s="1"/>
  <c r="X198" i="6"/>
  <c r="X199" i="6" s="1"/>
  <c r="X200" i="6" s="1"/>
  <c r="W198" i="6"/>
  <c r="W199" i="6" s="1"/>
  <c r="W200" i="6" s="1"/>
  <c r="V198" i="6"/>
  <c r="V199" i="6" s="1"/>
  <c r="V200" i="6" s="1"/>
  <c r="U198" i="6"/>
  <c r="U199" i="6" s="1"/>
  <c r="U200" i="6" s="1"/>
  <c r="T198" i="6"/>
  <c r="T199" i="6" s="1"/>
  <c r="T200" i="6" s="1"/>
  <c r="S198" i="6"/>
  <c r="S199" i="6" s="1"/>
  <c r="S200" i="6" s="1"/>
  <c r="R198" i="6"/>
  <c r="R199" i="6" s="1"/>
  <c r="R200" i="6" s="1"/>
  <c r="Q198" i="6"/>
  <c r="Q199" i="6" s="1"/>
  <c r="Q200" i="6" s="1"/>
  <c r="P198" i="6"/>
  <c r="P199" i="6" s="1"/>
  <c r="P200" i="6" s="1"/>
  <c r="O198" i="6"/>
  <c r="O199" i="6" s="1"/>
  <c r="O200" i="6" s="1"/>
  <c r="N198" i="6"/>
  <c r="N199" i="6" s="1"/>
  <c r="N200" i="6" s="1"/>
  <c r="M198" i="6"/>
  <c r="M199" i="6" s="1"/>
  <c r="M200" i="6" s="1"/>
  <c r="L198" i="6"/>
  <c r="L199" i="6" s="1"/>
  <c r="L200" i="6" s="1"/>
  <c r="K198" i="6"/>
  <c r="K199" i="6" s="1"/>
  <c r="K200" i="6" s="1"/>
  <c r="J198" i="6"/>
  <c r="J199" i="6" s="1"/>
  <c r="J200" i="6" s="1"/>
  <c r="I198" i="6"/>
  <c r="I199" i="6" s="1"/>
  <c r="I200" i="6" s="1"/>
  <c r="H198" i="6"/>
  <c r="H199" i="6" s="1"/>
  <c r="H200" i="6" s="1"/>
  <c r="G198" i="6"/>
  <c r="G199" i="6" s="1"/>
  <c r="G200" i="6" s="1"/>
  <c r="F198" i="6"/>
  <c r="F199" i="6" s="1"/>
  <c r="F200" i="6" s="1"/>
  <c r="E198" i="6"/>
  <c r="E199" i="6" s="1"/>
  <c r="E200" i="6" s="1"/>
  <c r="D198" i="6"/>
  <c r="D199" i="6" s="1"/>
  <c r="D200" i="6" s="1"/>
  <c r="C198" i="6"/>
  <c r="C199" i="6" s="1"/>
  <c r="C200" i="6" s="1"/>
  <c r="AU193" i="6"/>
  <c r="AU194" i="6" s="1"/>
  <c r="AU195" i="6" s="1"/>
  <c r="AT193" i="6"/>
  <c r="AT194" i="6" s="1"/>
  <c r="AT195" i="6" s="1"/>
  <c r="AS193" i="6"/>
  <c r="AS194" i="6" s="1"/>
  <c r="AS195" i="6" s="1"/>
  <c r="AR193" i="6"/>
  <c r="AR194" i="6" s="1"/>
  <c r="AR195" i="6" s="1"/>
  <c r="AQ193" i="6"/>
  <c r="AQ194" i="6" s="1"/>
  <c r="AQ195" i="6" s="1"/>
  <c r="AP193" i="6"/>
  <c r="AP194" i="6" s="1"/>
  <c r="AP195" i="6" s="1"/>
  <c r="AO193" i="6"/>
  <c r="AO194" i="6" s="1"/>
  <c r="AO195" i="6" s="1"/>
  <c r="AN193" i="6"/>
  <c r="AN194" i="6" s="1"/>
  <c r="AN195" i="6" s="1"/>
  <c r="AM193" i="6"/>
  <c r="AM194" i="6" s="1"/>
  <c r="AM195" i="6" s="1"/>
  <c r="AL193" i="6"/>
  <c r="AL194" i="6" s="1"/>
  <c r="AL195" i="6" s="1"/>
  <c r="AK193" i="6"/>
  <c r="AK194" i="6" s="1"/>
  <c r="AK195" i="6" s="1"/>
  <c r="AJ193" i="6"/>
  <c r="AJ194" i="6" s="1"/>
  <c r="AJ195" i="6" s="1"/>
  <c r="AI193" i="6"/>
  <c r="AI194" i="6" s="1"/>
  <c r="AI195" i="6" s="1"/>
  <c r="AH193" i="6"/>
  <c r="AH194" i="6" s="1"/>
  <c r="AH195" i="6" s="1"/>
  <c r="AG193" i="6"/>
  <c r="AG194" i="6" s="1"/>
  <c r="AG195" i="6" s="1"/>
  <c r="AF193" i="6"/>
  <c r="AF194" i="6" s="1"/>
  <c r="AF195" i="6" s="1"/>
  <c r="AE193" i="6"/>
  <c r="AE194" i="6" s="1"/>
  <c r="AE195" i="6" s="1"/>
  <c r="AD193" i="6"/>
  <c r="AD194" i="6" s="1"/>
  <c r="AD195" i="6" s="1"/>
  <c r="AC193" i="6"/>
  <c r="AC194" i="6" s="1"/>
  <c r="AC195" i="6" s="1"/>
  <c r="AB193" i="6"/>
  <c r="AB194" i="6" s="1"/>
  <c r="AB195" i="6" s="1"/>
  <c r="AA193" i="6"/>
  <c r="AA194" i="6" s="1"/>
  <c r="AA195" i="6" s="1"/>
  <c r="Z193" i="6"/>
  <c r="Z194" i="6" s="1"/>
  <c r="Z195" i="6" s="1"/>
  <c r="Y193" i="6"/>
  <c r="Y194" i="6" s="1"/>
  <c r="Y195" i="6" s="1"/>
  <c r="X193" i="6"/>
  <c r="X194" i="6" s="1"/>
  <c r="X195" i="6" s="1"/>
  <c r="W193" i="6"/>
  <c r="W194" i="6" s="1"/>
  <c r="W195" i="6" s="1"/>
  <c r="V193" i="6"/>
  <c r="V194" i="6" s="1"/>
  <c r="V195" i="6" s="1"/>
  <c r="U193" i="6"/>
  <c r="U194" i="6" s="1"/>
  <c r="U195" i="6" s="1"/>
  <c r="T193" i="6"/>
  <c r="T194" i="6" s="1"/>
  <c r="T195" i="6" s="1"/>
  <c r="S193" i="6"/>
  <c r="S194" i="6" s="1"/>
  <c r="S195" i="6" s="1"/>
  <c r="R193" i="6"/>
  <c r="R194" i="6" s="1"/>
  <c r="Q193" i="6"/>
  <c r="Q194" i="6" s="1"/>
  <c r="Q195" i="6" s="1"/>
  <c r="P193" i="6"/>
  <c r="P194" i="6" s="1"/>
  <c r="P195" i="6" s="1"/>
  <c r="O193" i="6"/>
  <c r="O194" i="6" s="1"/>
  <c r="O195" i="6" s="1"/>
  <c r="N193" i="6"/>
  <c r="N194" i="6" s="1"/>
  <c r="N195" i="6" s="1"/>
  <c r="M193" i="6"/>
  <c r="M194" i="6" s="1"/>
  <c r="M195" i="6" s="1"/>
  <c r="L193" i="6"/>
  <c r="L194" i="6" s="1"/>
  <c r="L195" i="6" s="1"/>
  <c r="K193" i="6"/>
  <c r="K194" i="6" s="1"/>
  <c r="K195" i="6" s="1"/>
  <c r="J193" i="6"/>
  <c r="J194" i="6" s="1"/>
  <c r="J195" i="6" s="1"/>
  <c r="I193" i="6"/>
  <c r="I194" i="6" s="1"/>
  <c r="I195" i="6" s="1"/>
  <c r="H193" i="6"/>
  <c r="H194" i="6" s="1"/>
  <c r="H195" i="6" s="1"/>
  <c r="G193" i="6"/>
  <c r="G194" i="6" s="1"/>
  <c r="G195" i="6" s="1"/>
  <c r="F193" i="6"/>
  <c r="F194" i="6" s="1"/>
  <c r="F195" i="6" s="1"/>
  <c r="E193" i="6"/>
  <c r="E194" i="6" s="1"/>
  <c r="E195" i="6" s="1"/>
  <c r="D193" i="6"/>
  <c r="D194" i="6" s="1"/>
  <c r="D195" i="6" s="1"/>
  <c r="C193" i="6"/>
  <c r="C194" i="6" s="1"/>
  <c r="C195" i="6" s="1"/>
  <c r="DE182" i="6"/>
  <c r="CP182" i="6"/>
  <c r="CQ182" i="6" s="1"/>
  <c r="CA182" i="6"/>
  <c r="BL182" i="6"/>
  <c r="BM182" i="6" s="1"/>
  <c r="AW182" i="6"/>
  <c r="AH182" i="6"/>
  <c r="AI182" i="6" s="1"/>
  <c r="S182" i="6"/>
  <c r="T182" i="6" s="1"/>
  <c r="D182" i="6"/>
  <c r="A182" i="6"/>
  <c r="CO185" i="6" s="1"/>
  <c r="AT145" i="6"/>
  <c r="AU145" i="6" s="1"/>
  <c r="AV145" i="6" s="1"/>
  <c r="AW145" i="6" s="1"/>
  <c r="AX145" i="6" s="1"/>
  <c r="AY145" i="6" s="1"/>
  <c r="Y145" i="6"/>
  <c r="Z145" i="6" s="1"/>
  <c r="AA145" i="6" s="1"/>
  <c r="AB145" i="6" s="1"/>
  <c r="AC145" i="6" s="1"/>
  <c r="AD145" i="6" s="1"/>
  <c r="X144" i="6"/>
  <c r="AS144" i="6" s="1"/>
  <c r="AS143" i="6"/>
  <c r="Y143" i="6"/>
  <c r="AT143" i="6" s="1"/>
  <c r="AT142" i="6"/>
  <c r="Y142" i="6"/>
  <c r="Z142" i="6" s="1"/>
  <c r="M106" i="6"/>
  <c r="N106" i="6" s="1"/>
  <c r="L106" i="6"/>
  <c r="J106" i="6"/>
  <c r="L104" i="6"/>
  <c r="J104" i="6"/>
  <c r="I104" i="6"/>
  <c r="I105" i="6" s="1"/>
  <c r="I106" i="6" s="1"/>
  <c r="L103" i="6"/>
  <c r="I100" i="6"/>
  <c r="I101" i="6" s="1"/>
  <c r="I102" i="6" s="1"/>
  <c r="M98" i="6"/>
  <c r="M102" i="6" s="1"/>
  <c r="L98" i="6"/>
  <c r="L102" i="6" s="1"/>
  <c r="J98" i="6"/>
  <c r="J102" i="6" s="1"/>
  <c r="H98" i="6"/>
  <c r="H102" i="6" s="1"/>
  <c r="H106" i="6" s="1"/>
  <c r="G98" i="6"/>
  <c r="G102" i="6" s="1"/>
  <c r="G106" i="6" s="1"/>
  <c r="D98" i="6"/>
  <c r="D102" i="6" s="1"/>
  <c r="D106" i="6" s="1"/>
  <c r="C98" i="6"/>
  <c r="C102" i="6" s="1"/>
  <c r="C106" i="6" s="1"/>
  <c r="H97" i="6"/>
  <c r="H101" i="6" s="1"/>
  <c r="H105" i="6" s="1"/>
  <c r="G97" i="6"/>
  <c r="G101" i="6" s="1"/>
  <c r="G105" i="6" s="1"/>
  <c r="D97" i="6"/>
  <c r="D101" i="6" s="1"/>
  <c r="D105" i="6" s="1"/>
  <c r="C97" i="6"/>
  <c r="C101" i="6" s="1"/>
  <c r="C105" i="6" s="1"/>
  <c r="L96" i="6"/>
  <c r="L100" i="6" s="1"/>
  <c r="J96" i="6"/>
  <c r="J100" i="6" s="1"/>
  <c r="I96" i="6"/>
  <c r="I97" i="6" s="1"/>
  <c r="I98" i="6" s="1"/>
  <c r="H96" i="6"/>
  <c r="H100" i="6" s="1"/>
  <c r="H104" i="6" s="1"/>
  <c r="G96" i="6"/>
  <c r="G100" i="6" s="1"/>
  <c r="G104" i="6" s="1"/>
  <c r="D96" i="6"/>
  <c r="D100" i="6" s="1"/>
  <c r="D104" i="6" s="1"/>
  <c r="C96" i="6"/>
  <c r="C100" i="6" s="1"/>
  <c r="C104" i="6" s="1"/>
  <c r="L95" i="6"/>
  <c r="L99" i="6" s="1"/>
  <c r="J95" i="6"/>
  <c r="J99" i="6" s="1"/>
  <c r="H95" i="6"/>
  <c r="H99" i="6" s="1"/>
  <c r="H103" i="6" s="1"/>
  <c r="G95" i="6"/>
  <c r="G99" i="6" s="1"/>
  <c r="G103" i="6" s="1"/>
  <c r="D95" i="6"/>
  <c r="D99" i="6" s="1"/>
  <c r="D103" i="6" s="1"/>
  <c r="C95" i="6"/>
  <c r="C99" i="6" s="1"/>
  <c r="C103" i="6" s="1"/>
  <c r="N94" i="6"/>
  <c r="N98" i="6" s="1"/>
  <c r="N102" i="6" s="1"/>
  <c r="L93" i="6"/>
  <c r="L105" i="6" s="1"/>
  <c r="J93" i="6"/>
  <c r="J97" i="6" s="1"/>
  <c r="J101" i="6" s="1"/>
  <c r="R92" i="6"/>
  <c r="R93" i="6" s="1"/>
  <c r="R94" i="6" s="1"/>
  <c r="Q92" i="6"/>
  <c r="Q93" i="6" s="1"/>
  <c r="Q94" i="6" s="1"/>
  <c r="P92" i="6"/>
  <c r="P93" i="6" s="1"/>
  <c r="P94" i="6" s="1"/>
  <c r="O92" i="6"/>
  <c r="O93" i="6" s="1"/>
  <c r="O94" i="6" s="1"/>
  <c r="M92" i="6"/>
  <c r="M104" i="6" s="1"/>
  <c r="N104" i="6" s="1"/>
  <c r="I92" i="6"/>
  <c r="I93" i="6" s="1"/>
  <c r="I94" i="6" s="1"/>
  <c r="M91" i="6"/>
  <c r="M103" i="6" s="1"/>
  <c r="L78" i="6"/>
  <c r="K78" i="6"/>
  <c r="J78" i="6"/>
  <c r="I78" i="6"/>
  <c r="H78" i="6"/>
  <c r="G78" i="6"/>
  <c r="F78" i="6"/>
  <c r="E78" i="6"/>
  <c r="D78" i="6"/>
  <c r="C78" i="6"/>
  <c r="L77" i="6"/>
  <c r="K77" i="6"/>
  <c r="J77" i="6"/>
  <c r="I77" i="6"/>
  <c r="H77" i="6"/>
  <c r="G77" i="6"/>
  <c r="F77" i="6"/>
  <c r="E77" i="6"/>
  <c r="D77" i="6"/>
  <c r="C77" i="6"/>
  <c r="L76" i="6"/>
  <c r="K76" i="6"/>
  <c r="J76" i="6"/>
  <c r="I76" i="6"/>
  <c r="H76" i="6"/>
  <c r="G76" i="6"/>
  <c r="F76" i="6"/>
  <c r="E76" i="6"/>
  <c r="D76" i="6"/>
  <c r="C76" i="6"/>
  <c r="L75" i="6"/>
  <c r="K75" i="6"/>
  <c r="J75" i="6"/>
  <c r="I75" i="6"/>
  <c r="H75" i="6"/>
  <c r="G75" i="6"/>
  <c r="F75" i="6"/>
  <c r="E75" i="6"/>
  <c r="D75" i="6"/>
  <c r="C75" i="6"/>
  <c r="L74" i="6"/>
  <c r="K74" i="6"/>
  <c r="J74" i="6"/>
  <c r="I74" i="6"/>
  <c r="H74" i="6"/>
  <c r="G74" i="6"/>
  <c r="F74" i="6"/>
  <c r="E74" i="6"/>
  <c r="D74" i="6"/>
  <c r="C74" i="6"/>
  <c r="L73" i="6"/>
  <c r="K73" i="6"/>
  <c r="J73" i="6"/>
  <c r="I73" i="6"/>
  <c r="H73" i="6"/>
  <c r="G73" i="6"/>
  <c r="F73" i="6"/>
  <c r="E73" i="6"/>
  <c r="D73" i="6"/>
  <c r="C73" i="6"/>
  <c r="AU39" i="6"/>
  <c r="AU35" i="6" s="1"/>
  <c r="AU36" i="6" s="1"/>
  <c r="AT39" i="6"/>
  <c r="AT40" i="6" s="1"/>
  <c r="AS39" i="6"/>
  <c r="AS35" i="6" s="1"/>
  <c r="AS36" i="6" s="1"/>
  <c r="AR39" i="6"/>
  <c r="AQ39" i="6"/>
  <c r="AP39" i="6"/>
  <c r="AO39" i="6"/>
  <c r="AN39" i="6"/>
  <c r="AM39" i="6"/>
  <c r="C153" i="4"/>
  <c r="M252" i="4"/>
  <c r="L252" i="4"/>
  <c r="J252" i="4"/>
  <c r="I252" i="4"/>
  <c r="O252" i="4" s="1"/>
  <c r="I234" i="4"/>
  <c r="D234" i="4"/>
  <c r="AC248" i="8" l="1"/>
  <c r="AC242" i="8"/>
  <c r="AC243" i="8"/>
  <c r="AC244" i="8"/>
  <c r="AC245" i="8"/>
  <c r="AC246" i="8"/>
  <c r="AC247" i="8"/>
  <c r="Y246" i="8"/>
  <c r="Y247" i="8"/>
  <c r="Y248" i="8"/>
  <c r="Y242" i="8"/>
  <c r="Y243" i="8"/>
  <c r="Y244" i="8"/>
  <c r="Y245" i="8"/>
  <c r="AC244" i="7"/>
  <c r="AC245" i="7"/>
  <c r="AC246" i="7"/>
  <c r="AC247" i="7"/>
  <c r="AC248" i="7"/>
  <c r="AC242" i="7"/>
  <c r="AC243" i="7"/>
  <c r="AD248" i="8"/>
  <c r="AD242" i="8"/>
  <c r="AD243" i="8"/>
  <c r="AD244" i="8"/>
  <c r="AD245" i="8"/>
  <c r="AD246" i="8"/>
  <c r="AD247" i="8"/>
  <c r="AE245" i="7"/>
  <c r="AE246" i="7"/>
  <c r="AE247" i="7"/>
  <c r="AE248" i="7"/>
  <c r="AE242" i="7"/>
  <c r="AE243" i="7"/>
  <c r="AE244" i="7"/>
  <c r="DS17" i="1"/>
  <c r="DS15" i="1" a="1"/>
  <c r="DS15" i="1" s="1"/>
  <c r="DS44" i="1" s="1" a="1"/>
  <c r="DS44" i="1" s="1"/>
  <c r="DT17" i="1"/>
  <c r="DT15" i="1" a="1"/>
  <c r="DT15" i="1" s="1"/>
  <c r="DT44" i="1" s="1" a="1"/>
  <c r="DT44" i="1" s="1"/>
  <c r="DU17" i="1"/>
  <c r="DU15" i="1" a="1"/>
  <c r="DU15" i="1" s="1"/>
  <c r="DU44" i="1" s="1" a="1"/>
  <c r="DU44" i="1" s="1"/>
  <c r="AE241" i="7"/>
  <c r="EN48" i="1"/>
  <c r="EL48" i="1"/>
  <c r="EM48" i="1"/>
  <c r="EG48" i="1"/>
  <c r="EF48" i="1"/>
  <c r="EK48" i="1"/>
  <c r="EE48" i="1"/>
  <c r="ED48" i="1"/>
  <c r="EI48" i="1"/>
  <c r="EL47" i="1"/>
  <c r="EK47" i="1"/>
  <c r="EI47" i="1"/>
  <c r="EM47" i="1"/>
  <c r="EF47" i="1"/>
  <c r="EE47" i="1"/>
  <c r="EN47" i="1"/>
  <c r="ED47" i="1"/>
  <c r="EG47" i="1"/>
  <c r="Y241" i="8"/>
  <c r="AD241" i="8"/>
  <c r="EL46" i="1"/>
  <c r="EM46" i="1"/>
  <c r="ED46" i="1"/>
  <c r="EG46" i="1"/>
  <c r="EK46" i="1"/>
  <c r="EI46" i="1"/>
  <c r="EN46" i="1"/>
  <c r="EE46" i="1"/>
  <c r="EF46" i="1"/>
  <c r="EN49" i="1"/>
  <c r="ED49" i="1"/>
  <c r="EI49" i="1"/>
  <c r="EM49" i="1"/>
  <c r="EL49" i="1"/>
  <c r="EG49" i="1"/>
  <c r="EF49" i="1"/>
  <c r="EE49" i="1"/>
  <c r="EK49" i="1"/>
  <c r="EN45" i="1"/>
  <c r="EM45" i="1"/>
  <c r="EF45" i="1"/>
  <c r="EG45" i="1"/>
  <c r="EL45" i="1"/>
  <c r="EE45" i="1"/>
  <c r="ED45" i="1"/>
  <c r="EK45" i="1"/>
  <c r="EI45" i="1"/>
  <c r="EL50" i="1"/>
  <c r="EK50" i="1"/>
  <c r="EI50" i="1"/>
  <c r="EN50" i="1"/>
  <c r="EM50" i="1"/>
  <c r="EE50" i="1"/>
  <c r="ED50" i="1"/>
  <c r="EF50" i="1"/>
  <c r="EG50" i="1"/>
  <c r="EE44" i="1"/>
  <c r="ED44" i="1"/>
  <c r="EN44" i="1"/>
  <c r="EF44" i="1"/>
  <c r="EG44" i="1"/>
  <c r="EI44" i="1"/>
  <c r="EK44" i="1"/>
  <c r="EL44" i="1"/>
  <c r="EM44" i="1"/>
  <c r="E234" i="4"/>
  <c r="J38" i="7"/>
  <c r="J38" i="8"/>
  <c r="K38" i="6"/>
  <c r="K38" i="7"/>
  <c r="K38" i="8"/>
  <c r="I38" i="6"/>
  <c r="I38" i="8"/>
  <c r="I38" i="7"/>
  <c r="J38" i="6"/>
  <c r="K38" i="4"/>
  <c r="AC38" i="4" s="1"/>
  <c r="J38" i="4"/>
  <c r="AB38" i="4" s="1"/>
  <c r="I38" i="4"/>
  <c r="AA38" i="4" s="1"/>
  <c r="E234" i="6"/>
  <c r="AC249" i="8"/>
  <c r="AC241" i="8"/>
  <c r="AU254" i="6"/>
  <c r="BA254" i="6" s="1"/>
  <c r="BG254" i="6" s="1"/>
  <c r="AS254" i="6"/>
  <c r="AY254" i="6" s="1"/>
  <c r="AU252" i="6"/>
  <c r="BA252" i="6" s="1"/>
  <c r="BG252" i="6" s="1"/>
  <c r="AS252" i="6"/>
  <c r="AY252" i="6" s="1"/>
  <c r="AU251" i="6"/>
  <c r="BA251" i="6" s="1"/>
  <c r="BG251" i="6" s="1"/>
  <c r="AS251" i="6"/>
  <c r="AY251" i="6" s="1"/>
  <c r="AU253" i="6"/>
  <c r="BA253" i="6" s="1"/>
  <c r="BG253" i="6" s="1"/>
  <c r="AS253" i="6"/>
  <c r="AY253" i="6" s="1"/>
  <c r="AC240" i="8"/>
  <c r="Z240" i="8"/>
  <c r="AF240" i="8"/>
  <c r="AC240" i="7"/>
  <c r="Z240" i="7"/>
  <c r="AF240" i="7"/>
  <c r="I238" i="6"/>
  <c r="AF240" i="4"/>
  <c r="Z240" i="4"/>
  <c r="AF240" i="6"/>
  <c r="Z240" i="6"/>
  <c r="AC249" i="7"/>
  <c r="AC241" i="7"/>
  <c r="I238" i="4"/>
  <c r="AE239" i="8"/>
  <c r="AE238" i="8"/>
  <c r="BJ253" i="6"/>
  <c r="BH253" i="6"/>
  <c r="BJ254" i="6"/>
  <c r="BH254" i="6"/>
  <c r="W240" i="7"/>
  <c r="W240" i="8"/>
  <c r="AZ251" i="6"/>
  <c r="BF251" i="6" s="1"/>
  <c r="AX251" i="6"/>
  <c r="BD251" i="6" s="1"/>
  <c r="AZ252" i="6"/>
  <c r="BF252" i="6" s="1"/>
  <c r="AX252" i="6"/>
  <c r="BD252" i="6" s="1"/>
  <c r="AZ254" i="6"/>
  <c r="BF254" i="6" s="1"/>
  <c r="AX254" i="6"/>
  <c r="BD254" i="6" s="1"/>
  <c r="BJ252" i="6"/>
  <c r="BH252" i="6"/>
  <c r="BJ251" i="6"/>
  <c r="BH251" i="6"/>
  <c r="AZ253" i="6"/>
  <c r="BF253" i="6" s="1"/>
  <c r="AX253" i="6"/>
  <c r="BD253" i="6" s="1"/>
  <c r="AD240" i="7"/>
  <c r="U240" i="8"/>
  <c r="V240" i="8"/>
  <c r="AA240" i="8"/>
  <c r="AA240" i="7"/>
  <c r="U240" i="7"/>
  <c r="X240" i="7"/>
  <c r="V240" i="7"/>
  <c r="AB240" i="7"/>
  <c r="Y249" i="8"/>
  <c r="Y240" i="8"/>
  <c r="AB240" i="8"/>
  <c r="AE249" i="7"/>
  <c r="AE240" i="7"/>
  <c r="Y240" i="7"/>
  <c r="AD240" i="8"/>
  <c r="AD249" i="8"/>
  <c r="X240" i="8"/>
  <c r="AN40" i="6"/>
  <c r="P39" i="6"/>
  <c r="AM40" i="6"/>
  <c r="O39" i="6"/>
  <c r="AO40" i="6"/>
  <c r="Q39" i="6"/>
  <c r="AK234" i="8"/>
  <c r="BC185" i="8"/>
  <c r="BD182" i="8"/>
  <c r="BD183" i="8" s="1"/>
  <c r="BD184" i="8" s="1"/>
  <c r="D14" i="1"/>
  <c r="D110" i="1"/>
  <c r="Q392" i="4"/>
  <c r="D393" i="4"/>
  <c r="C393" i="4" s="1"/>
  <c r="Y251" i="4"/>
  <c r="X251" i="4"/>
  <c r="V251" i="4"/>
  <c r="BM389" i="8"/>
  <c r="BF389" i="8"/>
  <c r="CH389" i="8"/>
  <c r="CA389" i="8"/>
  <c r="BT389" i="8"/>
  <c r="BF389" i="7"/>
  <c r="CH389" i="7"/>
  <c r="CA389" i="7"/>
  <c r="BT389" i="7"/>
  <c r="BM389" i="7"/>
  <c r="BF389" i="6"/>
  <c r="BM389" i="6"/>
  <c r="CH389" i="6"/>
  <c r="CA389" i="6"/>
  <c r="BT389" i="6"/>
  <c r="S254" i="4"/>
  <c r="R254" i="4"/>
  <c r="AA34" i="4"/>
  <c r="AB34" i="4"/>
  <c r="AC34" i="4"/>
  <c r="K35" i="4"/>
  <c r="AC35" i="4" s="1"/>
  <c r="I40" i="4"/>
  <c r="J40" i="4"/>
  <c r="I39" i="4"/>
  <c r="K40" i="4"/>
  <c r="I36" i="4"/>
  <c r="J39" i="4"/>
  <c r="I35" i="4"/>
  <c r="K36" i="4"/>
  <c r="J37" i="4"/>
  <c r="J35" i="4"/>
  <c r="J36" i="4"/>
  <c r="I37" i="4"/>
  <c r="K37" i="4"/>
  <c r="AC37" i="4" s="1"/>
  <c r="K39" i="4"/>
  <c r="D474" i="4"/>
  <c r="Q474" i="4" s="1"/>
  <c r="A475" i="4"/>
  <c r="D475" i="4" s="1"/>
  <c r="Q475" i="4" s="1"/>
  <c r="F474" i="4"/>
  <c r="AS139" i="4"/>
  <c r="X139" i="4"/>
  <c r="P391" i="4"/>
  <c r="B391" i="4"/>
  <c r="I394" i="4"/>
  <c r="V394" i="4" s="1"/>
  <c r="H394" i="4"/>
  <c r="U394" i="4" s="1"/>
  <c r="G394" i="4"/>
  <c r="T394" i="4" s="1"/>
  <c r="F394" i="4"/>
  <c r="S394" i="4" s="1"/>
  <c r="E394" i="4"/>
  <c r="R394" i="4" s="1"/>
  <c r="I411" i="4"/>
  <c r="V411" i="4" s="1"/>
  <c r="H411" i="4"/>
  <c r="U411" i="4" s="1"/>
  <c r="G411" i="4"/>
  <c r="T411" i="4" s="1"/>
  <c r="D411" i="4"/>
  <c r="Q411" i="4" s="1"/>
  <c r="A395" i="4"/>
  <c r="R337" i="8"/>
  <c r="Q337" i="8"/>
  <c r="E336" i="8"/>
  <c r="F336" i="8"/>
  <c r="BQ384" i="7"/>
  <c r="BO384" i="7"/>
  <c r="BS384" i="7"/>
  <c r="CI382" i="7"/>
  <c r="CN382" i="6"/>
  <c r="BQ384" i="6"/>
  <c r="BO384" i="6"/>
  <c r="BP384" i="6"/>
  <c r="BR384" i="7"/>
  <c r="CB384" i="7"/>
  <c r="BS384" i="6"/>
  <c r="BP384" i="7"/>
  <c r="BR384" i="6"/>
  <c r="BO384" i="8"/>
  <c r="BP384" i="8"/>
  <c r="BQ384" i="8"/>
  <c r="BR384" i="8"/>
  <c r="BS384" i="8"/>
  <c r="CB384" i="8"/>
  <c r="CI382" i="8"/>
  <c r="CH384" i="8"/>
  <c r="CH382" i="8"/>
  <c r="CJ382" i="8"/>
  <c r="CK382" i="8"/>
  <c r="CL382" i="8"/>
  <c r="CM382" i="8"/>
  <c r="CN382" i="8"/>
  <c r="BQ384" i="4"/>
  <c r="AP40" i="6"/>
  <c r="L39" i="6"/>
  <c r="I39" i="6"/>
  <c r="AQ40" i="6"/>
  <c r="M39" i="6"/>
  <c r="J39" i="6"/>
  <c r="AR40" i="6"/>
  <c r="N39" i="6"/>
  <c r="K39" i="6"/>
  <c r="F234" i="6"/>
  <c r="F234" i="4"/>
  <c r="O234" i="4"/>
  <c r="H153" i="4"/>
  <c r="K37" i="6"/>
  <c r="J37" i="6"/>
  <c r="I37" i="6"/>
  <c r="K37" i="7"/>
  <c r="J37" i="7"/>
  <c r="I37" i="7"/>
  <c r="K34" i="6"/>
  <c r="K37" i="8"/>
  <c r="J34" i="6"/>
  <c r="J37" i="8"/>
  <c r="I34" i="6"/>
  <c r="I37" i="8"/>
  <c r="K34" i="7"/>
  <c r="J34" i="7"/>
  <c r="I34" i="7"/>
  <c r="K34" i="8"/>
  <c r="J34" i="8"/>
  <c r="I34" i="8"/>
  <c r="J39" i="8"/>
  <c r="I39" i="7"/>
  <c r="K39" i="8"/>
  <c r="J39" i="7"/>
  <c r="K39" i="7"/>
  <c r="I39" i="8"/>
  <c r="J40" i="8"/>
  <c r="I40" i="7"/>
  <c r="I35" i="8"/>
  <c r="J40" i="7"/>
  <c r="K40" i="7"/>
  <c r="K35" i="8"/>
  <c r="K40" i="8"/>
  <c r="I40" i="8"/>
  <c r="I35" i="7"/>
  <c r="J35" i="8"/>
  <c r="K35" i="7"/>
  <c r="J35" i="7"/>
  <c r="I36" i="7"/>
  <c r="I36" i="8"/>
  <c r="J36" i="8"/>
  <c r="K36" i="8"/>
  <c r="J36" i="7"/>
  <c r="K36" i="7"/>
  <c r="U251" i="4"/>
  <c r="I153" i="4"/>
  <c r="A412" i="4"/>
  <c r="FP139" i="4"/>
  <c r="EU139" i="4"/>
  <c r="DZ139" i="4"/>
  <c r="DE139" i="4"/>
  <c r="CJ139" i="4"/>
  <c r="BO139" i="4"/>
  <c r="AN185" i="7"/>
  <c r="AN183" i="7"/>
  <c r="AN184" i="7" s="1"/>
  <c r="AO182" i="7"/>
  <c r="DM182" i="7"/>
  <c r="DL185" i="7"/>
  <c r="DL183" i="7"/>
  <c r="DL184" i="7" s="1"/>
  <c r="K185" i="7"/>
  <c r="K183" i="7"/>
  <c r="K184" i="7" s="1"/>
  <c r="L182" i="7"/>
  <c r="Z185" i="7"/>
  <c r="AA182" i="7"/>
  <c r="Z183" i="7"/>
  <c r="Z184" i="7" s="1"/>
  <c r="BD183" i="7"/>
  <c r="BD184" i="7" s="1"/>
  <c r="BE182" i="7"/>
  <c r="BD185" i="7"/>
  <c r="DL183" i="8"/>
  <c r="DL184" i="8" s="1"/>
  <c r="DM182" i="8"/>
  <c r="DL185" i="8"/>
  <c r="BR185" i="8"/>
  <c r="BS182" i="8"/>
  <c r="BR183" i="8"/>
  <c r="BR184" i="8" s="1"/>
  <c r="K182" i="8"/>
  <c r="J185" i="8"/>
  <c r="J183" i="8"/>
  <c r="J184" i="8" s="1"/>
  <c r="X139" i="6"/>
  <c r="EU139" i="6"/>
  <c r="DE139" i="6"/>
  <c r="BO139" i="6"/>
  <c r="CH185" i="7"/>
  <c r="CH183" i="7"/>
  <c r="CH184" i="7" s="1"/>
  <c r="CI182" i="7"/>
  <c r="CV185" i="8"/>
  <c r="CW182" i="8"/>
  <c r="CV183" i="8"/>
  <c r="CV184" i="8" s="1"/>
  <c r="BR183" i="7"/>
  <c r="BR184" i="7" s="1"/>
  <c r="BS182" i="7"/>
  <c r="BR185" i="7"/>
  <c r="Y183" i="8"/>
  <c r="Y184" i="8" s="1"/>
  <c r="Z182" i="8"/>
  <c r="Y185" i="8"/>
  <c r="CV183" i="7"/>
  <c r="CV184" i="7" s="1"/>
  <c r="CV185" i="7"/>
  <c r="CW182" i="7"/>
  <c r="CG183" i="8"/>
  <c r="CG184" i="8" s="1"/>
  <c r="CH182" i="8"/>
  <c r="CG185" i="8"/>
  <c r="AO182" i="8"/>
  <c r="AN183" i="8"/>
  <c r="AN184" i="8" s="1"/>
  <c r="AN185" i="8"/>
  <c r="AG185" i="6"/>
  <c r="AT35" i="6"/>
  <c r="AT36" i="6" s="1"/>
  <c r="Y144" i="6"/>
  <c r="AT144" i="6" s="1"/>
  <c r="AS41" i="6"/>
  <c r="AV185" i="6"/>
  <c r="FP139" i="6"/>
  <c r="CJ139" i="6"/>
  <c r="DZ139" i="6"/>
  <c r="CQ185" i="6"/>
  <c r="L97" i="6"/>
  <c r="L101" i="6" s="1"/>
  <c r="AU40" i="6"/>
  <c r="C183" i="6"/>
  <c r="C184" i="6" s="1"/>
  <c r="AN41" i="6"/>
  <c r="AG183" i="6"/>
  <c r="AG184" i="6" s="1"/>
  <c r="AP41" i="6"/>
  <c r="AV183" i="6"/>
  <c r="AV184" i="6" s="1"/>
  <c r="BK183" i="6"/>
  <c r="BK184" i="6" s="1"/>
  <c r="AR41" i="6"/>
  <c r="BL183" i="6"/>
  <c r="BL184" i="6" s="1"/>
  <c r="BM183" i="6"/>
  <c r="BM184" i="6" s="1"/>
  <c r="AQ41" i="6"/>
  <c r="AT41" i="6"/>
  <c r="BZ183" i="6"/>
  <c r="BZ184" i="6" s="1"/>
  <c r="AU41" i="6"/>
  <c r="CO183" i="6"/>
  <c r="CO184" i="6" s="1"/>
  <c r="CP183" i="6"/>
  <c r="CP184" i="6" s="1"/>
  <c r="R185" i="6"/>
  <c r="P252" i="4"/>
  <c r="R253" i="4"/>
  <c r="S253" i="4"/>
  <c r="R252" i="4"/>
  <c r="S252" i="4"/>
  <c r="P254" i="4"/>
  <c r="EK14" i="1"/>
  <c r="EI14" i="1"/>
  <c r="P253" i="4"/>
  <c r="AO41" i="6"/>
  <c r="DF182" i="6"/>
  <c r="Z143" i="6"/>
  <c r="AU142" i="6"/>
  <c r="AV142" i="6" s="1"/>
  <c r="BK185" i="6"/>
  <c r="BL185" i="6"/>
  <c r="BZ185" i="6"/>
  <c r="CP185" i="6"/>
  <c r="M95" i="6"/>
  <c r="M99" i="6" s="1"/>
  <c r="AS40" i="6"/>
  <c r="S185" i="6"/>
  <c r="M93" i="6"/>
  <c r="AX182" i="6"/>
  <c r="AM41" i="6"/>
  <c r="J105" i="6"/>
  <c r="AA142" i="6"/>
  <c r="Z144" i="6"/>
  <c r="R195" i="6"/>
  <c r="M96" i="6"/>
  <c r="M100" i="6" s="1"/>
  <c r="N92" i="6"/>
  <c r="N96" i="6" s="1"/>
  <c r="N100" i="6" s="1"/>
  <c r="AS139" i="6"/>
  <c r="AM35" i="6"/>
  <c r="AN35" i="6"/>
  <c r="AP35" i="6"/>
  <c r="N91" i="6"/>
  <c r="N95" i="6" s="1"/>
  <c r="N99" i="6" s="1"/>
  <c r="AO35" i="6"/>
  <c r="DE183" i="6"/>
  <c r="DE184" i="6" s="1"/>
  <c r="DE185" i="6"/>
  <c r="AQ35" i="6"/>
  <c r="AR35" i="6"/>
  <c r="AW183" i="6"/>
  <c r="AW184" i="6" s="1"/>
  <c r="AW185" i="6"/>
  <c r="O234" i="6"/>
  <c r="J234" i="6"/>
  <c r="BN182" i="6"/>
  <c r="BM185" i="6"/>
  <c r="CA183" i="6"/>
  <c r="CA184" i="6" s="1"/>
  <c r="CB182" i="6"/>
  <c r="CA185" i="6"/>
  <c r="S183" i="6"/>
  <c r="S184" i="6" s="1"/>
  <c r="T185" i="6"/>
  <c r="T183" i="6"/>
  <c r="T184" i="6" s="1"/>
  <c r="U182" i="6"/>
  <c r="AH185" i="6"/>
  <c r="AI185" i="6"/>
  <c r="AJ182" i="6"/>
  <c r="CR182" i="6"/>
  <c r="CQ183" i="6"/>
  <c r="CQ184" i="6" s="1"/>
  <c r="AH183" i="6"/>
  <c r="AH184" i="6" s="1"/>
  <c r="AI183" i="6"/>
  <c r="AI184" i="6" s="1"/>
  <c r="R183" i="6"/>
  <c r="R184" i="6" s="1"/>
  <c r="C185" i="6"/>
  <c r="E182" i="6"/>
  <c r="D185" i="6"/>
  <c r="DD185" i="6"/>
  <c r="D183" i="6"/>
  <c r="D184" i="6" s="1"/>
  <c r="DD183" i="6"/>
  <c r="DD184" i="6" s="1"/>
  <c r="J234" i="4"/>
  <c r="C156" i="4"/>
  <c r="C152" i="4"/>
  <c r="C151" i="4"/>
  <c r="AE248" i="8" l="1"/>
  <c r="AE242" i="8"/>
  <c r="AE243" i="8"/>
  <c r="AE244" i="8"/>
  <c r="AE245" i="8"/>
  <c r="AE246" i="8"/>
  <c r="AE247" i="8"/>
  <c r="DS47" i="1" a="1"/>
  <c r="DS47" i="1" s="1"/>
  <c r="DS48" i="1" s="1" a="1"/>
  <c r="DS48" i="1" s="1"/>
  <c r="DS45" i="1" a="1"/>
  <c r="DS45" i="1" s="1"/>
  <c r="DS46" i="1" s="1" a="1"/>
  <c r="DS46" i="1" s="1"/>
  <c r="DS49" i="1" a="1"/>
  <c r="DS49" i="1" s="1"/>
  <c r="DS50" i="1" s="1" a="1"/>
  <c r="DS50" i="1" s="1"/>
  <c r="DT49" i="1" a="1"/>
  <c r="DT49" i="1" s="1"/>
  <c r="DT50" i="1" s="1" a="1"/>
  <c r="DT50" i="1" s="1"/>
  <c r="DT45" i="1" a="1"/>
  <c r="DT45" i="1" s="1"/>
  <c r="DT46" i="1" s="1" a="1"/>
  <c r="DT46" i="1" s="1"/>
  <c r="DT47" i="1" a="1"/>
  <c r="DT47" i="1" s="1"/>
  <c r="DT48" i="1" s="1" a="1"/>
  <c r="DT48" i="1" s="1"/>
  <c r="EI17" i="1"/>
  <c r="EI15" i="1" a="1"/>
  <c r="EI15" i="1" s="1"/>
  <c r="DU47" i="1" a="1"/>
  <c r="DU47" i="1" s="1"/>
  <c r="DU48" i="1" s="1" a="1"/>
  <c r="DU48" i="1" s="1"/>
  <c r="DU49" i="1" a="1"/>
  <c r="DU49" i="1" s="1"/>
  <c r="DU50" i="1" s="1" a="1"/>
  <c r="DU50" i="1" s="1"/>
  <c r="DU45" i="1" a="1"/>
  <c r="DU45" i="1" s="1"/>
  <c r="DU46" i="1" s="1" a="1"/>
  <c r="DU46" i="1" s="1"/>
  <c r="EK17" i="1"/>
  <c r="EK15" i="1" a="1"/>
  <c r="EK15" i="1" s="1"/>
  <c r="D38" i="7"/>
  <c r="D38" i="8"/>
  <c r="E38" i="6"/>
  <c r="E38" i="7"/>
  <c r="E38" i="8"/>
  <c r="C38" i="6"/>
  <c r="C38" i="8"/>
  <c r="C38" i="7"/>
  <c r="D38" i="6"/>
  <c r="E38" i="4"/>
  <c r="W38" i="4" s="1"/>
  <c r="D38" i="4"/>
  <c r="C38" i="4"/>
  <c r="G38" i="8"/>
  <c r="G38" i="7"/>
  <c r="H38" i="6"/>
  <c r="H38" i="7"/>
  <c r="H38" i="8"/>
  <c r="F38" i="8"/>
  <c r="F38" i="6"/>
  <c r="F38" i="7"/>
  <c r="G38" i="6"/>
  <c r="H38" i="4"/>
  <c r="Z38" i="4" s="1"/>
  <c r="G38" i="4"/>
  <c r="Y38" i="4" s="1"/>
  <c r="F38" i="4"/>
  <c r="X38" i="4" s="1"/>
  <c r="S38" i="7"/>
  <c r="AK38" i="7" s="1"/>
  <c r="S38" i="8"/>
  <c r="AK38" i="8" s="1"/>
  <c r="T38" i="6"/>
  <c r="AL38" i="6" s="1"/>
  <c r="T38" i="7"/>
  <c r="AL38" i="7" s="1"/>
  <c r="T38" i="8"/>
  <c r="AL38" i="8" s="1"/>
  <c r="R38" i="6"/>
  <c r="AJ38" i="6" s="1"/>
  <c r="R38" i="8"/>
  <c r="AJ38" i="8" s="1"/>
  <c r="R38" i="7"/>
  <c r="AJ38" i="7" s="1"/>
  <c r="S38" i="6"/>
  <c r="AK38" i="6" s="1"/>
  <c r="T38" i="4"/>
  <c r="AL38" i="4" s="1"/>
  <c r="S38" i="4"/>
  <c r="AK38" i="4" s="1"/>
  <c r="R38" i="4"/>
  <c r="AJ38" i="4" s="1"/>
  <c r="O239" i="7"/>
  <c r="P238" i="7"/>
  <c r="R239" i="7"/>
  <c r="S238" i="7"/>
  <c r="R239" i="8"/>
  <c r="S238" i="8"/>
  <c r="AB37" i="4"/>
  <c r="R238" i="7"/>
  <c r="Q239" i="7"/>
  <c r="T238" i="7"/>
  <c r="S239" i="7"/>
  <c r="T238" i="8"/>
  <c r="S239" i="8"/>
  <c r="O239" i="8"/>
  <c r="P238" i="8"/>
  <c r="P239" i="8"/>
  <c r="Q238" i="8"/>
  <c r="AC40" i="4"/>
  <c r="T238" i="6"/>
  <c r="T238" i="4"/>
  <c r="K234" i="6"/>
  <c r="K234" i="4"/>
  <c r="AA37" i="4"/>
  <c r="R238" i="8"/>
  <c r="Q239" i="8"/>
  <c r="O239" i="6"/>
  <c r="O238" i="6"/>
  <c r="P234" i="4"/>
  <c r="R234" i="4" s="1"/>
  <c r="O239" i="4"/>
  <c r="O238" i="4"/>
  <c r="P239" i="7"/>
  <c r="Q238" i="7"/>
  <c r="G234" i="6"/>
  <c r="AE241" i="8"/>
  <c r="AB40" i="4"/>
  <c r="AA40" i="4"/>
  <c r="AB35" i="4"/>
  <c r="AA35" i="4"/>
  <c r="E42" i="7"/>
  <c r="W42" i="7" s="1"/>
  <c r="D42" i="7"/>
  <c r="V42" i="7" s="1"/>
  <c r="C42" i="7"/>
  <c r="U42" i="7" s="1"/>
  <c r="C42" i="8"/>
  <c r="U42" i="8" s="1"/>
  <c r="D42" i="8"/>
  <c r="V42" i="8" s="1"/>
  <c r="E42" i="8"/>
  <c r="W42" i="8" s="1"/>
  <c r="E42" i="6"/>
  <c r="W42" i="6" s="1"/>
  <c r="D42" i="6"/>
  <c r="V42" i="6" s="1"/>
  <c r="C42" i="6"/>
  <c r="U42" i="6" s="1"/>
  <c r="E52" i="8"/>
  <c r="W52" i="8" s="1"/>
  <c r="C47" i="7"/>
  <c r="U47" i="7" s="1"/>
  <c r="D47" i="7"/>
  <c r="V47" i="7" s="1"/>
  <c r="E47" i="7"/>
  <c r="W47" i="7" s="1"/>
  <c r="C57" i="7"/>
  <c r="U57" i="7" s="1"/>
  <c r="C52" i="8"/>
  <c r="U52" i="8" s="1"/>
  <c r="D52" i="8"/>
  <c r="V52" i="8" s="1"/>
  <c r="D57" i="7"/>
  <c r="V57" i="7" s="1"/>
  <c r="E57" i="7"/>
  <c r="W57" i="7" s="1"/>
  <c r="C47" i="8"/>
  <c r="U47" i="8" s="1"/>
  <c r="C47" i="6"/>
  <c r="U47" i="6" s="1"/>
  <c r="D47" i="8"/>
  <c r="V47" i="8" s="1"/>
  <c r="D47" i="6"/>
  <c r="V47" i="6" s="1"/>
  <c r="E47" i="8"/>
  <c r="W47" i="8" s="1"/>
  <c r="E47" i="6"/>
  <c r="W47" i="6" s="1"/>
  <c r="C52" i="7"/>
  <c r="U52" i="7" s="1"/>
  <c r="D52" i="7"/>
  <c r="V52" i="7" s="1"/>
  <c r="E52" i="7"/>
  <c r="W52" i="7" s="1"/>
  <c r="D52" i="6"/>
  <c r="V52" i="6" s="1"/>
  <c r="E52" i="6"/>
  <c r="W52" i="6" s="1"/>
  <c r="C52" i="6"/>
  <c r="U52" i="6" s="1"/>
  <c r="C62" i="7"/>
  <c r="U62" i="7" s="1"/>
  <c r="D62" i="7"/>
  <c r="V62" i="7" s="1"/>
  <c r="E62" i="7"/>
  <c r="W62" i="7" s="1"/>
  <c r="C57" i="8"/>
  <c r="U57" i="8" s="1"/>
  <c r="D57" i="8"/>
  <c r="V57" i="8" s="1"/>
  <c r="E57" i="8"/>
  <c r="W57" i="8" s="1"/>
  <c r="C62" i="6"/>
  <c r="U62" i="6" s="1"/>
  <c r="D62" i="6"/>
  <c r="V62" i="6" s="1"/>
  <c r="E62" i="6"/>
  <c r="W62" i="6" s="1"/>
  <c r="C57" i="6"/>
  <c r="U57" i="6" s="1"/>
  <c r="D57" i="6"/>
  <c r="V57" i="6" s="1"/>
  <c r="E57" i="6"/>
  <c r="W57" i="6" s="1"/>
  <c r="C62" i="8"/>
  <c r="U62" i="8" s="1"/>
  <c r="D62" i="8"/>
  <c r="V62" i="8" s="1"/>
  <c r="E62" i="8"/>
  <c r="W62" i="8" s="1"/>
  <c r="C42" i="4"/>
  <c r="D42" i="4"/>
  <c r="E42" i="4"/>
  <c r="E47" i="4"/>
  <c r="D47" i="4"/>
  <c r="C47" i="4"/>
  <c r="E52" i="4"/>
  <c r="W52" i="4" s="1"/>
  <c r="D52" i="4"/>
  <c r="V52" i="4" s="1"/>
  <c r="C52" i="4"/>
  <c r="U52" i="4" s="1"/>
  <c r="E57" i="4"/>
  <c r="D57" i="4"/>
  <c r="C57" i="4"/>
  <c r="E62" i="4"/>
  <c r="W62" i="4" s="1"/>
  <c r="D62" i="4"/>
  <c r="V62" i="4" s="1"/>
  <c r="C62" i="4"/>
  <c r="U62" i="4" s="1"/>
  <c r="E45" i="8"/>
  <c r="W45" i="8" s="1"/>
  <c r="C45" i="8"/>
  <c r="U45" i="8" s="1"/>
  <c r="C45" i="7"/>
  <c r="U45" i="7" s="1"/>
  <c r="D44" i="6"/>
  <c r="V44" i="6" s="1"/>
  <c r="D44" i="8"/>
  <c r="V44" i="8" s="1"/>
  <c r="D45" i="7"/>
  <c r="V45" i="7" s="1"/>
  <c r="D54" i="8"/>
  <c r="V54" i="8" s="1"/>
  <c r="E44" i="8"/>
  <c r="W44" i="8" s="1"/>
  <c r="E45" i="7"/>
  <c r="W45" i="7" s="1"/>
  <c r="C43" i="8"/>
  <c r="U43" i="8" s="1"/>
  <c r="C49" i="8"/>
  <c r="U49" i="8" s="1"/>
  <c r="D43" i="8"/>
  <c r="V43" i="8" s="1"/>
  <c r="C43" i="7"/>
  <c r="U43" i="7" s="1"/>
  <c r="E43" i="8"/>
  <c r="W43" i="8" s="1"/>
  <c r="E44" i="6"/>
  <c r="W44" i="6" s="1"/>
  <c r="E54" i="8"/>
  <c r="W54" i="8" s="1"/>
  <c r="D43" i="7"/>
  <c r="V43" i="7" s="1"/>
  <c r="D49" i="8"/>
  <c r="V49" i="8" s="1"/>
  <c r="E49" i="8"/>
  <c r="W49" i="8" s="1"/>
  <c r="D45" i="8"/>
  <c r="V45" i="8" s="1"/>
  <c r="D59" i="8"/>
  <c r="V59" i="8" s="1"/>
  <c r="C50" i="8"/>
  <c r="U50" i="8" s="1"/>
  <c r="D49" i="6"/>
  <c r="V49" i="6" s="1"/>
  <c r="D50" i="8"/>
  <c r="V50" i="8" s="1"/>
  <c r="E50" i="8"/>
  <c r="W50" i="8" s="1"/>
  <c r="E43" i="7"/>
  <c r="W43" i="7" s="1"/>
  <c r="C44" i="6"/>
  <c r="U44" i="6" s="1"/>
  <c r="C44" i="8"/>
  <c r="U44" i="8" s="1"/>
  <c r="C54" i="8"/>
  <c r="U54" i="8" s="1"/>
  <c r="D44" i="7"/>
  <c r="V44" i="7" s="1"/>
  <c r="E48" i="6"/>
  <c r="W48" i="6" s="1"/>
  <c r="E45" i="6"/>
  <c r="W45" i="6" s="1"/>
  <c r="D55" i="8"/>
  <c r="V55" i="8" s="1"/>
  <c r="E60" i="8"/>
  <c r="W60" i="8" s="1"/>
  <c r="C48" i="6"/>
  <c r="U48" i="6" s="1"/>
  <c r="C55" i="8"/>
  <c r="U55" i="8" s="1"/>
  <c r="C49" i="6"/>
  <c r="U49" i="6" s="1"/>
  <c r="E43" i="6"/>
  <c r="W43" i="6" s="1"/>
  <c r="C60" i="8"/>
  <c r="U60" i="8" s="1"/>
  <c r="D60" i="8"/>
  <c r="V60" i="8" s="1"/>
  <c r="E59" i="8"/>
  <c r="W59" i="8" s="1"/>
  <c r="E44" i="7"/>
  <c r="W44" i="7" s="1"/>
  <c r="E49" i="6"/>
  <c r="W49" i="6" s="1"/>
  <c r="D43" i="6"/>
  <c r="V43" i="6" s="1"/>
  <c r="C50" i="6"/>
  <c r="U50" i="6" s="1"/>
  <c r="D45" i="6"/>
  <c r="V45" i="6" s="1"/>
  <c r="E50" i="6"/>
  <c r="W50" i="6" s="1"/>
  <c r="E55" i="8"/>
  <c r="W55" i="8" s="1"/>
  <c r="C59" i="8"/>
  <c r="U59" i="8" s="1"/>
  <c r="D50" i="6"/>
  <c r="V50" i="6" s="1"/>
  <c r="C45" i="6"/>
  <c r="U45" i="6" s="1"/>
  <c r="C44" i="7"/>
  <c r="U44" i="7" s="1"/>
  <c r="D48" i="6"/>
  <c r="V48" i="6" s="1"/>
  <c r="C43" i="6"/>
  <c r="U43" i="6" s="1"/>
  <c r="E54" i="6"/>
  <c r="W54" i="6" s="1"/>
  <c r="C58" i="6"/>
  <c r="U58" i="6" s="1"/>
  <c r="C49" i="7"/>
  <c r="U49" i="7" s="1"/>
  <c r="D54" i="6"/>
  <c r="V54" i="6" s="1"/>
  <c r="E64" i="8"/>
  <c r="W64" i="8" s="1"/>
  <c r="D55" i="6"/>
  <c r="V55" i="6" s="1"/>
  <c r="E53" i="6"/>
  <c r="W53" i="6" s="1"/>
  <c r="C53" i="7"/>
  <c r="U53" i="7" s="1"/>
  <c r="E58" i="6"/>
  <c r="W58" i="6" s="1"/>
  <c r="D58" i="6"/>
  <c r="V58" i="6" s="1"/>
  <c r="D53" i="6"/>
  <c r="V53" i="6" s="1"/>
  <c r="D64" i="8"/>
  <c r="V64" i="8" s="1"/>
  <c r="E50" i="7"/>
  <c r="W50" i="7" s="1"/>
  <c r="E48" i="8"/>
  <c r="W48" i="8" s="1"/>
  <c r="D48" i="8"/>
  <c r="V48" i="8" s="1"/>
  <c r="C54" i="6"/>
  <c r="U54" i="6" s="1"/>
  <c r="C53" i="6"/>
  <c r="U53" i="6" s="1"/>
  <c r="E48" i="7"/>
  <c r="W48" i="7" s="1"/>
  <c r="D49" i="7"/>
  <c r="V49" i="7" s="1"/>
  <c r="C65" i="8"/>
  <c r="U65" i="8" s="1"/>
  <c r="C50" i="7"/>
  <c r="U50" i="7" s="1"/>
  <c r="D50" i="7"/>
  <c r="V50" i="7" s="1"/>
  <c r="C48" i="8"/>
  <c r="U48" i="8" s="1"/>
  <c r="E49" i="7"/>
  <c r="W49" i="7" s="1"/>
  <c r="C55" i="6"/>
  <c r="U55" i="6" s="1"/>
  <c r="C48" i="7"/>
  <c r="U48" i="7" s="1"/>
  <c r="C64" i="8"/>
  <c r="U64" i="8" s="1"/>
  <c r="D65" i="8"/>
  <c r="V65" i="8" s="1"/>
  <c r="E65" i="8"/>
  <c r="W65" i="8" s="1"/>
  <c r="D53" i="7"/>
  <c r="V53" i="7" s="1"/>
  <c r="E53" i="7"/>
  <c r="W53" i="7" s="1"/>
  <c r="D48" i="7"/>
  <c r="V48" i="7" s="1"/>
  <c r="E55" i="6"/>
  <c r="W55" i="6" s="1"/>
  <c r="C54" i="7"/>
  <c r="U54" i="7" s="1"/>
  <c r="E60" i="6"/>
  <c r="W60" i="6" s="1"/>
  <c r="E63" i="6"/>
  <c r="W63" i="6" s="1"/>
  <c r="C59" i="6"/>
  <c r="U59" i="6" s="1"/>
  <c r="E53" i="8"/>
  <c r="W53" i="8" s="1"/>
  <c r="E55" i="7"/>
  <c r="W55" i="7" s="1"/>
  <c r="C58" i="7"/>
  <c r="U58" i="7" s="1"/>
  <c r="C63" i="6"/>
  <c r="U63" i="6" s="1"/>
  <c r="D53" i="8"/>
  <c r="V53" i="8" s="1"/>
  <c r="C55" i="7"/>
  <c r="U55" i="7" s="1"/>
  <c r="D58" i="7"/>
  <c r="V58" i="7" s="1"/>
  <c r="D60" i="6"/>
  <c r="V60" i="6" s="1"/>
  <c r="E58" i="7"/>
  <c r="W58" i="7" s="1"/>
  <c r="D54" i="7"/>
  <c r="V54" i="7" s="1"/>
  <c r="D63" i="6"/>
  <c r="V63" i="6" s="1"/>
  <c r="D55" i="7"/>
  <c r="V55" i="7" s="1"/>
  <c r="C60" i="6"/>
  <c r="U60" i="6" s="1"/>
  <c r="E59" i="6"/>
  <c r="W59" i="6" s="1"/>
  <c r="C53" i="8"/>
  <c r="U53" i="8" s="1"/>
  <c r="D59" i="6"/>
  <c r="V59" i="6" s="1"/>
  <c r="E54" i="7"/>
  <c r="W54" i="7" s="1"/>
  <c r="E65" i="6"/>
  <c r="W65" i="6" s="1"/>
  <c r="D64" i="6"/>
  <c r="V64" i="6" s="1"/>
  <c r="E58" i="8"/>
  <c r="W58" i="8" s="1"/>
  <c r="D60" i="7"/>
  <c r="V60" i="7" s="1"/>
  <c r="C59" i="7"/>
  <c r="U59" i="7" s="1"/>
  <c r="E60" i="7"/>
  <c r="W60" i="7" s="1"/>
  <c r="C63" i="7"/>
  <c r="U63" i="7" s="1"/>
  <c r="C60" i="7"/>
  <c r="U60" i="7" s="1"/>
  <c r="C64" i="6"/>
  <c r="U64" i="6" s="1"/>
  <c r="E64" i="6"/>
  <c r="W64" i="6" s="1"/>
  <c r="D63" i="7"/>
  <c r="V63" i="7" s="1"/>
  <c r="D59" i="7"/>
  <c r="V59" i="7" s="1"/>
  <c r="C65" i="6"/>
  <c r="U65" i="6" s="1"/>
  <c r="D65" i="6"/>
  <c r="V65" i="6" s="1"/>
  <c r="E59" i="7"/>
  <c r="W59" i="7" s="1"/>
  <c r="D58" i="8"/>
  <c r="V58" i="8" s="1"/>
  <c r="E63" i="7"/>
  <c r="W63" i="7" s="1"/>
  <c r="C58" i="8"/>
  <c r="U58" i="8" s="1"/>
  <c r="D65" i="7"/>
  <c r="V65" i="7" s="1"/>
  <c r="C64" i="7"/>
  <c r="U64" i="7" s="1"/>
  <c r="C65" i="7"/>
  <c r="U65" i="7" s="1"/>
  <c r="D63" i="8"/>
  <c r="V63" i="8" s="1"/>
  <c r="E64" i="7"/>
  <c r="W64" i="7" s="1"/>
  <c r="E65" i="7"/>
  <c r="W65" i="7" s="1"/>
  <c r="D64" i="7"/>
  <c r="V64" i="7" s="1"/>
  <c r="E63" i="8"/>
  <c r="W63" i="8" s="1"/>
  <c r="C63" i="8"/>
  <c r="U63" i="8" s="1"/>
  <c r="C59" i="4"/>
  <c r="BD239" i="8" s="1"/>
  <c r="C53" i="4"/>
  <c r="AY238" i="8" s="1"/>
  <c r="E53" i="4"/>
  <c r="E64" i="4"/>
  <c r="E58" i="4"/>
  <c r="D49" i="4"/>
  <c r="AT239" i="7" s="1"/>
  <c r="D63" i="4"/>
  <c r="BI238" i="7" s="1"/>
  <c r="E55" i="4"/>
  <c r="W55" i="4" s="1"/>
  <c r="C63" i="4"/>
  <c r="BI238" i="8" s="1"/>
  <c r="D45" i="4"/>
  <c r="C43" i="4"/>
  <c r="D59" i="4"/>
  <c r="BD239" i="7" s="1"/>
  <c r="C58" i="4"/>
  <c r="BD238" i="8" s="1"/>
  <c r="E60" i="4"/>
  <c r="W60" i="4" s="1"/>
  <c r="C45" i="4"/>
  <c r="C54" i="4"/>
  <c r="AY239" i="8" s="1"/>
  <c r="D65" i="4"/>
  <c r="V65" i="4" s="1"/>
  <c r="E43" i="4"/>
  <c r="C60" i="4"/>
  <c r="U60" i="4" s="1"/>
  <c r="C50" i="4"/>
  <c r="C48" i="4"/>
  <c r="AT238" i="8" s="1"/>
  <c r="E48" i="4"/>
  <c r="C65" i="4"/>
  <c r="U65" i="4" s="1"/>
  <c r="D50" i="4"/>
  <c r="D55" i="4"/>
  <c r="V55" i="4" s="1"/>
  <c r="D64" i="4"/>
  <c r="BI239" i="7" s="1"/>
  <c r="E45" i="4"/>
  <c r="E65" i="4"/>
  <c r="W65" i="4" s="1"/>
  <c r="D48" i="4"/>
  <c r="AT238" i="7" s="1"/>
  <c r="C64" i="4"/>
  <c r="BI239" i="8" s="1"/>
  <c r="E63" i="4"/>
  <c r="D44" i="4"/>
  <c r="E44" i="4"/>
  <c r="C44" i="4"/>
  <c r="C49" i="4"/>
  <c r="AT239" i="8" s="1"/>
  <c r="D43" i="4"/>
  <c r="E54" i="4"/>
  <c r="E59" i="4"/>
  <c r="D53" i="4"/>
  <c r="AY238" i="7" s="1"/>
  <c r="D54" i="4"/>
  <c r="AY239" i="7" s="1"/>
  <c r="E50" i="4"/>
  <c r="E49" i="4"/>
  <c r="D60" i="4"/>
  <c r="V60" i="4" s="1"/>
  <c r="D58" i="4"/>
  <c r="C55" i="4"/>
  <c r="U55" i="4" s="1"/>
  <c r="BD185" i="8"/>
  <c r="BE182" i="8"/>
  <c r="BE185" i="8" s="1"/>
  <c r="AD251" i="4"/>
  <c r="AE240" i="8"/>
  <c r="AE249" i="8"/>
  <c r="AE251" i="4"/>
  <c r="AA251" i="4"/>
  <c r="AG251" i="4" s="1"/>
  <c r="AM251" i="4" s="1"/>
  <c r="AB251" i="4"/>
  <c r="R41" i="6"/>
  <c r="O41" i="6"/>
  <c r="S41" i="6"/>
  <c r="P41" i="6"/>
  <c r="R40" i="4"/>
  <c r="T36" i="4"/>
  <c r="R35" i="4"/>
  <c r="S36" i="4"/>
  <c r="T37" i="8"/>
  <c r="T37" i="7"/>
  <c r="T37" i="6"/>
  <c r="T37" i="4"/>
  <c r="AL37" i="4" s="1"/>
  <c r="R36" i="4"/>
  <c r="S37" i="8"/>
  <c r="S37" i="7"/>
  <c r="S37" i="6"/>
  <c r="S37" i="4"/>
  <c r="R37" i="8"/>
  <c r="R37" i="7"/>
  <c r="R37" i="6"/>
  <c r="T39" i="4"/>
  <c r="R37" i="4"/>
  <c r="S39" i="4"/>
  <c r="T40" i="4"/>
  <c r="R39" i="4"/>
  <c r="AJ239" i="8" s="1"/>
  <c r="T35" i="4"/>
  <c r="AL35" i="4" s="1"/>
  <c r="S40" i="4"/>
  <c r="AL238" i="7" s="1"/>
  <c r="S35" i="4"/>
  <c r="R39" i="8"/>
  <c r="S39" i="8"/>
  <c r="T39" i="8"/>
  <c r="R39" i="7"/>
  <c r="S39" i="7"/>
  <c r="T39" i="7"/>
  <c r="R35" i="8"/>
  <c r="R40" i="8"/>
  <c r="S35" i="8"/>
  <c r="T40" i="8"/>
  <c r="T35" i="8"/>
  <c r="T40" i="7"/>
  <c r="S40" i="8"/>
  <c r="S40" i="7"/>
  <c r="S35" i="7"/>
  <c r="T35" i="7"/>
  <c r="R35" i="7"/>
  <c r="R40" i="7"/>
  <c r="R36" i="7"/>
  <c r="T36" i="7"/>
  <c r="S36" i="7"/>
  <c r="T36" i="8"/>
  <c r="S36" i="8"/>
  <c r="R36" i="8"/>
  <c r="T39" i="6"/>
  <c r="AM36" i="6"/>
  <c r="R35" i="6"/>
  <c r="O35" i="6"/>
  <c r="AG35" i="6" s="1"/>
  <c r="Q40" i="6"/>
  <c r="T40" i="6"/>
  <c r="R39" i="6"/>
  <c r="AO36" i="6"/>
  <c r="Q35" i="6"/>
  <c r="AI35" i="6" s="1"/>
  <c r="T35" i="6"/>
  <c r="T41" i="6"/>
  <c r="Q41" i="6"/>
  <c r="R40" i="6"/>
  <c r="O40" i="6"/>
  <c r="S39" i="6"/>
  <c r="AN36" i="6"/>
  <c r="P35" i="6"/>
  <c r="AH35" i="6" s="1"/>
  <c r="S35" i="6"/>
  <c r="P40" i="6"/>
  <c r="S40" i="6"/>
  <c r="X254" i="4"/>
  <c r="AD254" i="4" s="1"/>
  <c r="Y254" i="4"/>
  <c r="AE254" i="4" s="1"/>
  <c r="U254" i="4"/>
  <c r="AB36" i="4"/>
  <c r="AC36" i="4"/>
  <c r="AA36" i="4"/>
  <c r="AE380" i="8"/>
  <c r="AE380" i="7"/>
  <c r="AE380" i="6"/>
  <c r="Q393" i="4"/>
  <c r="D394" i="4"/>
  <c r="C394" i="4" s="1"/>
  <c r="AA39" i="4"/>
  <c r="AG380" i="8"/>
  <c r="AC39" i="4"/>
  <c r="AG380" i="6"/>
  <c r="AG380" i="4"/>
  <c r="AB39" i="4"/>
  <c r="AG380" i="7"/>
  <c r="U253" i="4"/>
  <c r="A476" i="4"/>
  <c r="E476" i="4" s="1"/>
  <c r="Y252" i="4"/>
  <c r="AE252" i="4" s="1"/>
  <c r="Y253" i="4"/>
  <c r="AE253" i="4" s="1"/>
  <c r="V254" i="4"/>
  <c r="X253" i="4"/>
  <c r="AD253" i="4" s="1"/>
  <c r="AF380" i="8"/>
  <c r="AF380" i="7"/>
  <c r="X34" i="4"/>
  <c r="Y34" i="4"/>
  <c r="Z34" i="4"/>
  <c r="AJ34" i="4"/>
  <c r="AK34" i="4"/>
  <c r="AL34" i="4"/>
  <c r="V34" i="4"/>
  <c r="W34" i="4"/>
  <c r="C40" i="4"/>
  <c r="D40" i="4"/>
  <c r="C39" i="4"/>
  <c r="E40" i="4"/>
  <c r="C36" i="4"/>
  <c r="D39" i="4"/>
  <c r="D36" i="4"/>
  <c r="C37" i="4"/>
  <c r="E238" i="8" s="1"/>
  <c r="E39" i="4"/>
  <c r="F239" i="6" s="1"/>
  <c r="C35" i="4"/>
  <c r="E36" i="4"/>
  <c r="D37" i="4"/>
  <c r="E238" i="7" s="1"/>
  <c r="D35" i="4"/>
  <c r="E37" i="4"/>
  <c r="E238" i="6" s="1"/>
  <c r="E35" i="4"/>
  <c r="F39" i="6"/>
  <c r="F40" i="4"/>
  <c r="G40" i="4"/>
  <c r="F39" i="4"/>
  <c r="H40" i="4"/>
  <c r="F36" i="4"/>
  <c r="G39" i="4"/>
  <c r="G36" i="4"/>
  <c r="F37" i="4"/>
  <c r="H39" i="4"/>
  <c r="F35" i="4"/>
  <c r="H36" i="4"/>
  <c r="G37" i="4"/>
  <c r="G35" i="4"/>
  <c r="H37" i="4"/>
  <c r="Z37" i="4" s="1"/>
  <c r="H35" i="4"/>
  <c r="J238" i="6" s="1"/>
  <c r="EL14" i="1"/>
  <c r="EL15" i="1" s="1" a="1"/>
  <c r="EL15" i="1" s="1"/>
  <c r="EL110" i="1"/>
  <c r="E475" i="4"/>
  <c r="F475" i="4"/>
  <c r="P392" i="4"/>
  <c r="B392" i="4"/>
  <c r="I395" i="4"/>
  <c r="V395" i="4" s="1"/>
  <c r="H395" i="4"/>
  <c r="U395" i="4" s="1"/>
  <c r="G395" i="4"/>
  <c r="T395" i="4" s="1"/>
  <c r="F395" i="4"/>
  <c r="S395" i="4" s="1"/>
  <c r="E395" i="4"/>
  <c r="R395" i="4" s="1"/>
  <c r="I412" i="4"/>
  <c r="V412" i="4" s="1"/>
  <c r="H412" i="4"/>
  <c r="U412" i="4" s="1"/>
  <c r="G412" i="4"/>
  <c r="T412" i="4" s="1"/>
  <c r="D412" i="4"/>
  <c r="Q412" i="4" s="1"/>
  <c r="A396" i="4"/>
  <c r="F337" i="8"/>
  <c r="E337" i="8"/>
  <c r="R338" i="8"/>
  <c r="Q338" i="8"/>
  <c r="BY384" i="6"/>
  <c r="BW384" i="7"/>
  <c r="AD380" i="7"/>
  <c r="BZ384" i="6"/>
  <c r="AD380" i="4"/>
  <c r="AD380" i="6"/>
  <c r="CI384" i="7"/>
  <c r="BY384" i="7"/>
  <c r="BW384" i="6"/>
  <c r="BV384" i="6"/>
  <c r="BX384" i="6"/>
  <c r="AF380" i="4"/>
  <c r="AF380" i="6"/>
  <c r="BZ384" i="7"/>
  <c r="BV384" i="7"/>
  <c r="BX384" i="7"/>
  <c r="AD380" i="8"/>
  <c r="CI384" i="8"/>
  <c r="BZ384" i="8"/>
  <c r="BY384" i="8"/>
  <c r="BX384" i="8"/>
  <c r="BW384" i="8"/>
  <c r="BV384" i="8"/>
  <c r="AE380" i="4"/>
  <c r="BX384" i="4"/>
  <c r="U234" i="4"/>
  <c r="M41" i="6"/>
  <c r="J41" i="6"/>
  <c r="G41" i="6"/>
  <c r="D41" i="6"/>
  <c r="H151" i="4"/>
  <c r="E34" i="8"/>
  <c r="D34" i="8"/>
  <c r="E37" i="6"/>
  <c r="D37" i="6"/>
  <c r="C37" i="6"/>
  <c r="E37" i="7"/>
  <c r="D37" i="7"/>
  <c r="C34" i="8"/>
  <c r="C37" i="7"/>
  <c r="C34" i="7"/>
  <c r="C34" i="6"/>
  <c r="E34" i="6"/>
  <c r="E37" i="8"/>
  <c r="D34" i="6"/>
  <c r="D37" i="8"/>
  <c r="C37" i="8"/>
  <c r="E34" i="7"/>
  <c r="D34" i="7"/>
  <c r="C39" i="7"/>
  <c r="D39" i="8"/>
  <c r="E39" i="8"/>
  <c r="D39" i="7"/>
  <c r="E39" i="7"/>
  <c r="C39" i="8"/>
  <c r="D35" i="7"/>
  <c r="D40" i="8"/>
  <c r="C40" i="7"/>
  <c r="C35" i="8"/>
  <c r="D40" i="7"/>
  <c r="E40" i="7"/>
  <c r="E35" i="8"/>
  <c r="E40" i="8"/>
  <c r="C40" i="8"/>
  <c r="C35" i="7"/>
  <c r="D35" i="8"/>
  <c r="E35" i="7"/>
  <c r="C36" i="7"/>
  <c r="C36" i="8"/>
  <c r="E36" i="8"/>
  <c r="D36" i="8"/>
  <c r="D36" i="7"/>
  <c r="E36" i="7"/>
  <c r="G234" i="4"/>
  <c r="E39" i="6"/>
  <c r="H39" i="6"/>
  <c r="L234" i="4"/>
  <c r="J35" i="6"/>
  <c r="G35" i="6"/>
  <c r="D35" i="6"/>
  <c r="M35" i="6"/>
  <c r="T34" i="6"/>
  <c r="S34" i="6"/>
  <c r="R34" i="6"/>
  <c r="T34" i="7"/>
  <c r="S34" i="7"/>
  <c r="R34" i="7"/>
  <c r="T34" i="8"/>
  <c r="S34" i="8"/>
  <c r="R34" i="8"/>
  <c r="C41" i="6"/>
  <c r="L41" i="6"/>
  <c r="I41" i="6"/>
  <c r="F41" i="6"/>
  <c r="N40" i="6"/>
  <c r="K40" i="6"/>
  <c r="H40" i="6"/>
  <c r="E40" i="6"/>
  <c r="D39" i="6"/>
  <c r="N41" i="6"/>
  <c r="K41" i="6"/>
  <c r="H41" i="6"/>
  <c r="E41" i="6"/>
  <c r="G39" i="6"/>
  <c r="H35" i="6"/>
  <c r="E35" i="6"/>
  <c r="K35" i="6"/>
  <c r="N35" i="6"/>
  <c r="M40" i="6"/>
  <c r="J40" i="6"/>
  <c r="G40" i="6"/>
  <c r="D40" i="6"/>
  <c r="C39" i="6"/>
  <c r="H152" i="4"/>
  <c r="G34" i="8"/>
  <c r="F34" i="8"/>
  <c r="H37" i="6"/>
  <c r="G37" i="6"/>
  <c r="F37" i="6"/>
  <c r="H37" i="7"/>
  <c r="G37" i="7"/>
  <c r="F37" i="7"/>
  <c r="H34" i="6"/>
  <c r="H34" i="8"/>
  <c r="H37" i="8"/>
  <c r="G34" i="6"/>
  <c r="G37" i="8"/>
  <c r="F34" i="6"/>
  <c r="F37" i="8"/>
  <c r="H34" i="7"/>
  <c r="G34" i="7"/>
  <c r="F34" i="7"/>
  <c r="G39" i="8"/>
  <c r="F39" i="7"/>
  <c r="H39" i="8"/>
  <c r="G39" i="7"/>
  <c r="H39" i="7"/>
  <c r="F39" i="8"/>
  <c r="G35" i="7"/>
  <c r="G40" i="8"/>
  <c r="F40" i="7"/>
  <c r="F35" i="8"/>
  <c r="G40" i="7"/>
  <c r="H40" i="7"/>
  <c r="H35" i="8"/>
  <c r="H40" i="8"/>
  <c r="F40" i="8"/>
  <c r="F35" i="7"/>
  <c r="G35" i="8"/>
  <c r="H35" i="7"/>
  <c r="F36" i="7"/>
  <c r="F36" i="8"/>
  <c r="H36" i="8"/>
  <c r="G36" i="8"/>
  <c r="G36" i="7"/>
  <c r="H36" i="7"/>
  <c r="I35" i="6"/>
  <c r="F35" i="6"/>
  <c r="C35" i="6"/>
  <c r="L35" i="6"/>
  <c r="L40" i="6"/>
  <c r="I40" i="6"/>
  <c r="F40" i="6"/>
  <c r="C40" i="6"/>
  <c r="H156" i="4"/>
  <c r="U252" i="4"/>
  <c r="V252" i="4"/>
  <c r="I156" i="4"/>
  <c r="I151" i="4"/>
  <c r="I152" i="4"/>
  <c r="A413" i="4"/>
  <c r="AB182" i="7"/>
  <c r="AA183" i="7"/>
  <c r="AA184" i="7" s="1"/>
  <c r="AA185" i="7"/>
  <c r="L185" i="7"/>
  <c r="L183" i="7"/>
  <c r="L184" i="7" s="1"/>
  <c r="M182" i="7"/>
  <c r="AP182" i="8"/>
  <c r="AO183" i="8"/>
  <c r="AO184" i="8" s="1"/>
  <c r="AO185" i="8"/>
  <c r="BS183" i="7"/>
  <c r="BS184" i="7" s="1"/>
  <c r="BT182" i="7"/>
  <c r="BS185" i="7"/>
  <c r="K183" i="8"/>
  <c r="K184" i="8" s="1"/>
  <c r="K185" i="8"/>
  <c r="L182" i="8"/>
  <c r="CH183" i="8"/>
  <c r="CH184" i="8" s="1"/>
  <c r="CI182" i="8"/>
  <c r="CH185" i="8"/>
  <c r="DM185" i="7"/>
  <c r="DM183" i="7"/>
  <c r="DM184" i="7" s="1"/>
  <c r="DN182" i="7"/>
  <c r="CW183" i="7"/>
  <c r="CW184" i="7" s="1"/>
  <c r="CX182" i="7"/>
  <c r="CW185" i="7"/>
  <c r="BS185" i="8"/>
  <c r="BT182" i="8"/>
  <c r="BS183" i="8"/>
  <c r="BS184" i="8" s="1"/>
  <c r="AO183" i="7"/>
  <c r="AO184" i="7" s="1"/>
  <c r="AO185" i="7"/>
  <c r="AP182" i="7"/>
  <c r="CW185" i="8"/>
  <c r="CX182" i="8"/>
  <c r="CW183" i="8"/>
  <c r="CW184" i="8" s="1"/>
  <c r="DM183" i="8"/>
  <c r="DM184" i="8" s="1"/>
  <c r="DN182" i="8"/>
  <c r="DM185" i="8"/>
  <c r="CJ182" i="7"/>
  <c r="CI185" i="7"/>
  <c r="CI183" i="7"/>
  <c r="CI184" i="7" s="1"/>
  <c r="Z183" i="8"/>
  <c r="Z184" i="8" s="1"/>
  <c r="AA182" i="8"/>
  <c r="Z185" i="8"/>
  <c r="BE185" i="7"/>
  <c r="BF182" i="7"/>
  <c r="BE183" i="7"/>
  <c r="BE184" i="7" s="1"/>
  <c r="AX183" i="6"/>
  <c r="AX184" i="6" s="1"/>
  <c r="DG182" i="6"/>
  <c r="DF185" i="6"/>
  <c r="AY182" i="6"/>
  <c r="AY185" i="6" s="1"/>
  <c r="AX185" i="6"/>
  <c r="X252" i="4"/>
  <c r="AD252" i="4" s="1"/>
  <c r="V253" i="4"/>
  <c r="AA143" i="6"/>
  <c r="AU143" i="6"/>
  <c r="DF183" i="6"/>
  <c r="DF184" i="6" s="1"/>
  <c r="M105" i="6"/>
  <c r="N105" i="6" s="1"/>
  <c r="N93" i="6"/>
  <c r="N97" i="6" s="1"/>
  <c r="N101" i="6" s="1"/>
  <c r="M97" i="6"/>
  <c r="M101" i="6" s="1"/>
  <c r="CS182" i="6"/>
  <c r="CR183" i="6"/>
  <c r="CR184" i="6" s="1"/>
  <c r="CR185" i="6"/>
  <c r="L234" i="6"/>
  <c r="AJ183" i="6"/>
  <c r="AJ184" i="6" s="1"/>
  <c r="AJ185" i="6"/>
  <c r="AK182" i="6"/>
  <c r="U234" i="6"/>
  <c r="P234" i="6"/>
  <c r="AR36" i="6"/>
  <c r="AQ36" i="6"/>
  <c r="AP36" i="6"/>
  <c r="BN185" i="6"/>
  <c r="BN183" i="6"/>
  <c r="BN184" i="6" s="1"/>
  <c r="BO182" i="6"/>
  <c r="E183" i="6"/>
  <c r="E184" i="6" s="1"/>
  <c r="F182" i="6"/>
  <c r="E185" i="6"/>
  <c r="CB185" i="6"/>
  <c r="CC182" i="6"/>
  <c r="CB183" i="6"/>
  <c r="CB184" i="6" s="1"/>
  <c r="AW142" i="6"/>
  <c r="U185" i="6"/>
  <c r="V182" i="6"/>
  <c r="U183" i="6"/>
  <c r="U184" i="6" s="1"/>
  <c r="AU144" i="6"/>
  <c r="AA144" i="6"/>
  <c r="AB142" i="6"/>
  <c r="S242" i="7" l="1"/>
  <c r="S243" i="7"/>
  <c r="S244" i="7"/>
  <c r="S245" i="7"/>
  <c r="S247" i="7"/>
  <c r="S248" i="7"/>
  <c r="S246" i="7"/>
  <c r="P242" i="7"/>
  <c r="P243" i="7"/>
  <c r="P244" i="7"/>
  <c r="P245" i="7"/>
  <c r="P246" i="7"/>
  <c r="P247" i="7"/>
  <c r="P248" i="7"/>
  <c r="O242" i="7"/>
  <c r="O243" i="7"/>
  <c r="O244" i="7"/>
  <c r="O245" i="7"/>
  <c r="O246" i="7"/>
  <c r="O247" i="7"/>
  <c r="O248" i="7"/>
  <c r="Q242" i="7"/>
  <c r="Q243" i="7"/>
  <c r="Q244" i="7"/>
  <c r="Q245" i="7"/>
  <c r="Q246" i="7"/>
  <c r="Q247" i="7"/>
  <c r="Q248" i="7"/>
  <c r="O243" i="4"/>
  <c r="O244" i="4"/>
  <c r="O245" i="4"/>
  <c r="O246" i="4"/>
  <c r="O247" i="4"/>
  <c r="O242" i="4"/>
  <c r="O248" i="4"/>
  <c r="O246" i="6"/>
  <c r="O247" i="6"/>
  <c r="O248" i="6"/>
  <c r="O242" i="6"/>
  <c r="O243" i="6"/>
  <c r="O244" i="6"/>
  <c r="O245" i="6"/>
  <c r="AL247" i="7"/>
  <c r="AL248" i="7"/>
  <c r="AL242" i="7"/>
  <c r="AL243" i="7"/>
  <c r="AL244" i="7"/>
  <c r="AL245" i="7"/>
  <c r="AL246" i="7"/>
  <c r="R244" i="8"/>
  <c r="R245" i="8"/>
  <c r="R246" i="8"/>
  <c r="R247" i="8"/>
  <c r="R248" i="8"/>
  <c r="R242" i="8"/>
  <c r="R243" i="8"/>
  <c r="BD246" i="8"/>
  <c r="BD247" i="8"/>
  <c r="BD248" i="8"/>
  <c r="BD242" i="8"/>
  <c r="BD243" i="8"/>
  <c r="BD244" i="8"/>
  <c r="BD245" i="8"/>
  <c r="T244" i="4"/>
  <c r="T245" i="4"/>
  <c r="T246" i="4"/>
  <c r="T247" i="4"/>
  <c r="T248" i="4"/>
  <c r="T242" i="4"/>
  <c r="T243" i="4"/>
  <c r="T248" i="6"/>
  <c r="T242" i="6"/>
  <c r="T243" i="6"/>
  <c r="T244" i="6"/>
  <c r="T245" i="6"/>
  <c r="T246" i="6"/>
  <c r="T247" i="6"/>
  <c r="BI248" i="8"/>
  <c r="BI242" i="8"/>
  <c r="BI243" i="8"/>
  <c r="BI244" i="8"/>
  <c r="BI245" i="8"/>
  <c r="BI246" i="8"/>
  <c r="BI247" i="8"/>
  <c r="Q244" i="8"/>
  <c r="Q245" i="8"/>
  <c r="Q246" i="8"/>
  <c r="Q247" i="8"/>
  <c r="Q248" i="8"/>
  <c r="Q242" i="8"/>
  <c r="Q243" i="8"/>
  <c r="AY242" i="7"/>
  <c r="AY243" i="7"/>
  <c r="AY244" i="7"/>
  <c r="AY245" i="7"/>
  <c r="AY246" i="7"/>
  <c r="AY247" i="7"/>
  <c r="AY248" i="7"/>
  <c r="BI244" i="7"/>
  <c r="BI245" i="7"/>
  <c r="BI246" i="7"/>
  <c r="BI247" i="7"/>
  <c r="BI248" i="7"/>
  <c r="BI242" i="7"/>
  <c r="BI243" i="7"/>
  <c r="P243" i="8"/>
  <c r="P244" i="8"/>
  <c r="P245" i="8"/>
  <c r="P246" i="8"/>
  <c r="P247" i="8"/>
  <c r="P248" i="8"/>
  <c r="P242" i="8"/>
  <c r="O243" i="8"/>
  <c r="O244" i="8"/>
  <c r="O245" i="8"/>
  <c r="O246" i="8"/>
  <c r="O247" i="8"/>
  <c r="O248" i="8"/>
  <c r="O242" i="8"/>
  <c r="T245" i="8"/>
  <c r="T246" i="8"/>
  <c r="T247" i="8"/>
  <c r="T248" i="8"/>
  <c r="T242" i="8"/>
  <c r="T243" i="8"/>
  <c r="T244" i="8"/>
  <c r="AT243" i="8"/>
  <c r="AT244" i="8"/>
  <c r="AT245" i="8"/>
  <c r="AT246" i="8"/>
  <c r="AT247" i="8"/>
  <c r="AT248" i="8"/>
  <c r="AT242" i="8"/>
  <c r="AY244" i="8"/>
  <c r="AY245" i="8"/>
  <c r="AY246" i="8"/>
  <c r="AY247" i="8"/>
  <c r="AY248" i="8"/>
  <c r="AY242" i="8"/>
  <c r="AY243" i="8"/>
  <c r="T242" i="7"/>
  <c r="T243" i="7"/>
  <c r="T244" i="7"/>
  <c r="T245" i="7"/>
  <c r="T246" i="7"/>
  <c r="T247" i="7"/>
  <c r="T248" i="7"/>
  <c r="R242" i="7"/>
  <c r="R243" i="7"/>
  <c r="R244" i="7"/>
  <c r="R245" i="7"/>
  <c r="R246" i="7"/>
  <c r="R247" i="7"/>
  <c r="R248" i="7"/>
  <c r="AT242" i="7"/>
  <c r="AT243" i="7"/>
  <c r="AT244" i="7"/>
  <c r="AT245" i="7"/>
  <c r="AT246" i="7"/>
  <c r="AT247" i="7"/>
  <c r="AT248" i="7"/>
  <c r="S244" i="8"/>
  <c r="S245" i="8"/>
  <c r="S246" i="8"/>
  <c r="S247" i="8"/>
  <c r="S248" i="8"/>
  <c r="S242" i="8"/>
  <c r="S243" i="8"/>
  <c r="J239" i="6"/>
  <c r="J241" i="6" s="1"/>
  <c r="D239" i="7"/>
  <c r="D239" i="8"/>
  <c r="F238" i="4"/>
  <c r="E239" i="4"/>
  <c r="F239" i="8"/>
  <c r="G238" i="8"/>
  <c r="H238" i="7"/>
  <c r="G239" i="7"/>
  <c r="AK239" i="8"/>
  <c r="AL238" i="8"/>
  <c r="H238" i="8"/>
  <c r="G239" i="8"/>
  <c r="G238" i="6"/>
  <c r="G239" i="6"/>
  <c r="AN239" i="7"/>
  <c r="AO238" i="7"/>
  <c r="G238" i="4"/>
  <c r="G239" i="4"/>
  <c r="AO239" i="8"/>
  <c r="AP238" i="8"/>
  <c r="AP238" i="6"/>
  <c r="AO239" i="6"/>
  <c r="AO239" i="4"/>
  <c r="AP238" i="4"/>
  <c r="AO239" i="7"/>
  <c r="AP238" i="7"/>
  <c r="AP239" i="6"/>
  <c r="AQ238" i="6"/>
  <c r="AP239" i="4"/>
  <c r="AQ238" i="4"/>
  <c r="AL238" i="4"/>
  <c r="AL238" i="6"/>
  <c r="AM239" i="6"/>
  <c r="AM239" i="4"/>
  <c r="AN238" i="4"/>
  <c r="AN238" i="6"/>
  <c r="F239" i="4"/>
  <c r="U38" i="4"/>
  <c r="E239" i="8"/>
  <c r="E249" i="8" s="1"/>
  <c r="F238" i="8"/>
  <c r="AM239" i="7"/>
  <c r="AN238" i="7"/>
  <c r="V38" i="4"/>
  <c r="F238" i="7"/>
  <c r="E239" i="7"/>
  <c r="E248" i="7" s="1"/>
  <c r="AM239" i="8"/>
  <c r="AN238" i="8"/>
  <c r="E238" i="4"/>
  <c r="C239" i="4"/>
  <c r="C239" i="6"/>
  <c r="D238" i="4"/>
  <c r="D238" i="6"/>
  <c r="C239" i="7"/>
  <c r="D238" i="7"/>
  <c r="AN239" i="6"/>
  <c r="AO238" i="6"/>
  <c r="AN239" i="4"/>
  <c r="AO238" i="4"/>
  <c r="D239" i="4"/>
  <c r="D239" i="6"/>
  <c r="C239" i="8"/>
  <c r="D238" i="8"/>
  <c r="AP239" i="8"/>
  <c r="AQ238" i="8"/>
  <c r="E239" i="6"/>
  <c r="E243" i="6" s="1"/>
  <c r="F239" i="7"/>
  <c r="G238" i="7"/>
  <c r="AN239" i="8"/>
  <c r="AO238" i="8"/>
  <c r="F238" i="6"/>
  <c r="AP239" i="7"/>
  <c r="AQ238" i="7"/>
  <c r="H238" i="4"/>
  <c r="H238" i="6"/>
  <c r="S241" i="8"/>
  <c r="S241" i="7"/>
  <c r="AY240" i="7"/>
  <c r="X37" i="4"/>
  <c r="K239" i="8"/>
  <c r="L238" i="8"/>
  <c r="J239" i="7"/>
  <c r="K238" i="7"/>
  <c r="BI238" i="4"/>
  <c r="BI238" i="6"/>
  <c r="J238" i="4"/>
  <c r="L239" i="7"/>
  <c r="M238" i="7"/>
  <c r="AH238" i="7"/>
  <c r="AG239" i="7"/>
  <c r="J239" i="4"/>
  <c r="J239" i="8"/>
  <c r="K238" i="8"/>
  <c r="AK239" i="7"/>
  <c r="AT241" i="7"/>
  <c r="AT249" i="7"/>
  <c r="K239" i="4"/>
  <c r="K238" i="4"/>
  <c r="Z40" i="4"/>
  <c r="N238" i="6"/>
  <c r="N238" i="4"/>
  <c r="L239" i="8"/>
  <c r="M238" i="8"/>
  <c r="N238" i="7"/>
  <c r="M239" i="7"/>
  <c r="AL40" i="4"/>
  <c r="K239" i="6"/>
  <c r="K238" i="6"/>
  <c r="AA234" i="4"/>
  <c r="AB234" i="4" s="1"/>
  <c r="U238" i="4"/>
  <c r="U239" i="4"/>
  <c r="N238" i="8"/>
  <c r="M239" i="8"/>
  <c r="AJ239" i="7"/>
  <c r="AK238" i="7"/>
  <c r="AJ37" i="4"/>
  <c r="AI239" i="8"/>
  <c r="AJ238" i="8"/>
  <c r="T249" i="4"/>
  <c r="T241" i="4"/>
  <c r="T240" i="4"/>
  <c r="W37" i="4"/>
  <c r="AT238" i="6"/>
  <c r="AT238" i="4"/>
  <c r="T249" i="6"/>
  <c r="T241" i="6"/>
  <c r="T240" i="6"/>
  <c r="AT249" i="8"/>
  <c r="AT241" i="8"/>
  <c r="AT240" i="8"/>
  <c r="AK37" i="4"/>
  <c r="AJ238" i="7"/>
  <c r="AI239" i="7"/>
  <c r="W43" i="4"/>
  <c r="O241" i="8"/>
  <c r="O249" i="8"/>
  <c r="O240" i="8"/>
  <c r="U37" i="4"/>
  <c r="AH239" i="8"/>
  <c r="AI238" i="8"/>
  <c r="T249" i="8"/>
  <c r="T241" i="8"/>
  <c r="T240" i="8"/>
  <c r="Q234" i="6"/>
  <c r="P238" i="6"/>
  <c r="P239" i="6"/>
  <c r="AK238" i="8"/>
  <c r="AA234" i="6"/>
  <c r="AB234" i="6" s="1"/>
  <c r="U238" i="6"/>
  <c r="U239" i="6"/>
  <c r="BD240" i="8"/>
  <c r="BD249" i="8"/>
  <c r="BD241" i="8"/>
  <c r="R238" i="4"/>
  <c r="R239" i="4"/>
  <c r="L239" i="4"/>
  <c r="L238" i="4"/>
  <c r="BH239" i="7"/>
  <c r="BD238" i="7"/>
  <c r="U43" i="4"/>
  <c r="T241" i="7"/>
  <c r="T249" i="7"/>
  <c r="T240" i="7"/>
  <c r="AH239" i="7"/>
  <c r="AI238" i="7"/>
  <c r="AT239" i="4"/>
  <c r="AT239" i="6"/>
  <c r="L239" i="6"/>
  <c r="L238" i="6"/>
  <c r="AG239" i="8"/>
  <c r="AH238" i="8"/>
  <c r="BI240" i="8"/>
  <c r="BI241" i="8"/>
  <c r="BI249" i="8"/>
  <c r="V37" i="4"/>
  <c r="Z35" i="4"/>
  <c r="I239" i="4"/>
  <c r="I239" i="6"/>
  <c r="AJ40" i="4"/>
  <c r="AY241" i="7"/>
  <c r="AY249" i="7"/>
  <c r="BI241" i="7"/>
  <c r="BI249" i="7"/>
  <c r="BI240" i="7"/>
  <c r="O241" i="4"/>
  <c r="O249" i="4"/>
  <c r="O240" i="4"/>
  <c r="BD239" i="4"/>
  <c r="BD239" i="6"/>
  <c r="AT240" i="7"/>
  <c r="I239" i="7"/>
  <c r="J238" i="7"/>
  <c r="AY239" i="4"/>
  <c r="AY239" i="6"/>
  <c r="BD238" i="4"/>
  <c r="BD238" i="6"/>
  <c r="Q234" i="4"/>
  <c r="P239" i="4"/>
  <c r="P238" i="4"/>
  <c r="Y37" i="4"/>
  <c r="K239" i="7"/>
  <c r="L238" i="7"/>
  <c r="V43" i="4"/>
  <c r="BI239" i="4"/>
  <c r="BI239" i="6"/>
  <c r="O249" i="6"/>
  <c r="O241" i="6"/>
  <c r="O240" i="6"/>
  <c r="AY238" i="4"/>
  <c r="AY238" i="6"/>
  <c r="I239" i="8"/>
  <c r="J238" i="8"/>
  <c r="AY249" i="8"/>
  <c r="AY241" i="8"/>
  <c r="AY240" i="8"/>
  <c r="O241" i="7"/>
  <c r="O249" i="7"/>
  <c r="O240" i="7"/>
  <c r="U47" i="4"/>
  <c r="AS239" i="8"/>
  <c r="V47" i="4"/>
  <c r="AS239" i="7"/>
  <c r="W47" i="4"/>
  <c r="AS239" i="6"/>
  <c r="AS239" i="4"/>
  <c r="Y40" i="4"/>
  <c r="X40" i="4"/>
  <c r="BC239" i="8"/>
  <c r="BH239" i="8"/>
  <c r="BC239" i="7"/>
  <c r="P241" i="8"/>
  <c r="BC238" i="7"/>
  <c r="BA239" i="7"/>
  <c r="U57" i="4"/>
  <c r="BH238" i="8"/>
  <c r="BF239" i="8"/>
  <c r="Y35" i="4"/>
  <c r="BE239" i="6"/>
  <c r="AX238" i="7"/>
  <c r="AV239" i="7"/>
  <c r="V57" i="4"/>
  <c r="BH238" i="7"/>
  <c r="BF239" i="7"/>
  <c r="AZ239" i="6"/>
  <c r="BC239" i="6"/>
  <c r="BC239" i="4"/>
  <c r="BH239" i="6"/>
  <c r="BH239" i="4"/>
  <c r="W57" i="4"/>
  <c r="BH238" i="6"/>
  <c r="BH238" i="4"/>
  <c r="BF239" i="6"/>
  <c r="BF239" i="4"/>
  <c r="BJ239" i="6"/>
  <c r="X35" i="4"/>
  <c r="AX238" i="8"/>
  <c r="AV239" i="8"/>
  <c r="BC238" i="6"/>
  <c r="BC238" i="4"/>
  <c r="BA239" i="6"/>
  <c r="BA239" i="4"/>
  <c r="BC238" i="8"/>
  <c r="BA239" i="8"/>
  <c r="AU251" i="4"/>
  <c r="BA251" i="4" s="1"/>
  <c r="BG251" i="4" s="1"/>
  <c r="AS251" i="4"/>
  <c r="AY251" i="4" s="1"/>
  <c r="W42" i="4"/>
  <c r="V42" i="4"/>
  <c r="U42" i="4"/>
  <c r="W45" i="4"/>
  <c r="AS238" i="6"/>
  <c r="AS238" i="4"/>
  <c r="V50" i="4"/>
  <c r="AX239" i="7"/>
  <c r="R241" i="7"/>
  <c r="U50" i="4"/>
  <c r="AX239" i="8"/>
  <c r="R241" i="8"/>
  <c r="U45" i="4"/>
  <c r="AS238" i="8"/>
  <c r="Q249" i="8"/>
  <c r="Q241" i="8"/>
  <c r="Q240" i="8"/>
  <c r="AU239" i="6"/>
  <c r="AX238" i="4"/>
  <c r="AX238" i="6"/>
  <c r="AV239" i="6"/>
  <c r="AV239" i="4"/>
  <c r="V45" i="4"/>
  <c r="AS238" i="7"/>
  <c r="Q249" i="7"/>
  <c r="Q241" i="7"/>
  <c r="Q240" i="7"/>
  <c r="W50" i="4"/>
  <c r="AX239" i="6"/>
  <c r="AX239" i="4"/>
  <c r="P241" i="7"/>
  <c r="V48" i="4"/>
  <c r="AR239" i="7"/>
  <c r="V64" i="4"/>
  <c r="BJ239" i="7"/>
  <c r="W48" i="4"/>
  <c r="AR239" i="6"/>
  <c r="U48" i="4"/>
  <c r="AR239" i="8"/>
  <c r="U54" i="4"/>
  <c r="AZ239" i="8"/>
  <c r="U58" i="4"/>
  <c r="BB239" i="8"/>
  <c r="V58" i="4"/>
  <c r="BB239" i="7"/>
  <c r="V59" i="4"/>
  <c r="BE239" i="7"/>
  <c r="U63" i="4"/>
  <c r="BG239" i="8"/>
  <c r="V54" i="4"/>
  <c r="AZ239" i="7"/>
  <c r="V53" i="4"/>
  <c r="AW239" i="7"/>
  <c r="V63" i="4"/>
  <c r="BG239" i="7"/>
  <c r="V49" i="4"/>
  <c r="AU239" i="7"/>
  <c r="W58" i="4"/>
  <c r="BB239" i="6"/>
  <c r="U49" i="4"/>
  <c r="AU239" i="8"/>
  <c r="W53" i="4"/>
  <c r="AW239" i="6"/>
  <c r="U44" i="4"/>
  <c r="U53" i="4"/>
  <c r="AW239" i="8"/>
  <c r="U59" i="4"/>
  <c r="BE239" i="8"/>
  <c r="V44" i="4"/>
  <c r="W63" i="4"/>
  <c r="BG239" i="6"/>
  <c r="U64" i="4"/>
  <c r="BJ239" i="8"/>
  <c r="W49" i="4"/>
  <c r="AU239" i="4"/>
  <c r="W59" i="4"/>
  <c r="BE239" i="4"/>
  <c r="W54" i="4"/>
  <c r="AZ239" i="4"/>
  <c r="W64" i="4"/>
  <c r="BJ239" i="4"/>
  <c r="W44" i="4"/>
  <c r="W35" i="4"/>
  <c r="BG238" i="6"/>
  <c r="BG238" i="4"/>
  <c r="BB238" i="6"/>
  <c r="BB238" i="4"/>
  <c r="AW238" i="6"/>
  <c r="AW238" i="4"/>
  <c r="AR238" i="6"/>
  <c r="AR238" i="4"/>
  <c r="V35" i="4"/>
  <c r="AR238" i="7"/>
  <c r="BG238" i="7"/>
  <c r="BB238" i="7"/>
  <c r="AW238" i="7"/>
  <c r="BG239" i="4"/>
  <c r="BB239" i="4"/>
  <c r="AW239" i="4"/>
  <c r="AR239" i="4"/>
  <c r="BJ238" i="6"/>
  <c r="BJ238" i="4"/>
  <c r="BE238" i="6"/>
  <c r="BE238" i="4"/>
  <c r="AZ238" i="6"/>
  <c r="AZ238" i="4"/>
  <c r="AU238" i="6"/>
  <c r="AU238" i="4"/>
  <c r="U35" i="4"/>
  <c r="OJ4" i="1" s="1"/>
  <c r="AR238" i="8"/>
  <c r="BG238" i="8"/>
  <c r="BB238" i="8"/>
  <c r="AW238" i="8"/>
  <c r="W39" i="4"/>
  <c r="AU238" i="7"/>
  <c r="BJ238" i="7"/>
  <c r="BE238" i="7"/>
  <c r="AZ238" i="7"/>
  <c r="V39" i="4"/>
  <c r="BJ238" i="8"/>
  <c r="BE238" i="8"/>
  <c r="AZ238" i="8"/>
  <c r="AU238" i="8"/>
  <c r="W40" i="4"/>
  <c r="BK238" i="6"/>
  <c r="BK238" i="4"/>
  <c r="BF238" i="6"/>
  <c r="BF238" i="4"/>
  <c r="BA238" i="6"/>
  <c r="BA238" i="4"/>
  <c r="AV238" i="6"/>
  <c r="AV238" i="4"/>
  <c r="V40" i="4"/>
  <c r="BK238" i="7"/>
  <c r="BF238" i="7"/>
  <c r="BA238" i="7"/>
  <c r="AV238" i="7"/>
  <c r="U40" i="4"/>
  <c r="BK238" i="8"/>
  <c r="BF238" i="8"/>
  <c r="BA238" i="8"/>
  <c r="AV238" i="8"/>
  <c r="U39" i="4"/>
  <c r="BE183" i="8"/>
  <c r="BE184" i="8" s="1"/>
  <c r="BF182" i="8"/>
  <c r="BF185" i="8" s="1"/>
  <c r="AE381" i="6"/>
  <c r="AF381" i="6" s="1"/>
  <c r="AH251" i="4"/>
  <c r="AJ251" i="4"/>
  <c r="AQ251" i="4" s="1"/>
  <c r="AW251" i="4" s="1"/>
  <c r="AK251" i="4"/>
  <c r="AR251" i="4" s="1"/>
  <c r="AJ253" i="4"/>
  <c r="AQ253" i="4" s="1"/>
  <c r="AW253" i="4" s="1"/>
  <c r="AJ254" i="4"/>
  <c r="AQ254" i="4" s="1"/>
  <c r="AW254" i="4" s="1"/>
  <c r="AK253" i="4"/>
  <c r="AR253" i="4" s="1"/>
  <c r="AK252" i="4"/>
  <c r="AR252" i="4" s="1"/>
  <c r="AK254" i="4"/>
  <c r="AR254" i="4" s="1"/>
  <c r="R240" i="8"/>
  <c r="R249" i="8"/>
  <c r="S240" i="7"/>
  <c r="S249" i="7"/>
  <c r="AJ252" i="4"/>
  <c r="AQ252" i="4" s="1"/>
  <c r="AW252" i="4" s="1"/>
  <c r="P249" i="7"/>
  <c r="P240" i="7"/>
  <c r="P249" i="8"/>
  <c r="P240" i="8"/>
  <c r="R240" i="7"/>
  <c r="R249" i="7"/>
  <c r="S249" i="8"/>
  <c r="S240" i="8"/>
  <c r="T36" i="6"/>
  <c r="Q36" i="6"/>
  <c r="R36" i="6"/>
  <c r="O36" i="6"/>
  <c r="S36" i="6"/>
  <c r="P36" i="6"/>
  <c r="AA254" i="4"/>
  <c r="AB254" i="4"/>
  <c r="AK35" i="4"/>
  <c r="AB252" i="4"/>
  <c r="AB253" i="4"/>
  <c r="AJ35" i="4"/>
  <c r="AK40" i="4"/>
  <c r="AA252" i="4"/>
  <c r="AA253" i="4"/>
  <c r="AE381" i="4"/>
  <c r="AE385" i="4" s="1"/>
  <c r="AE381" i="7"/>
  <c r="AF381" i="7" s="1"/>
  <c r="AF383" i="7" s="1"/>
  <c r="AY380" i="7"/>
  <c r="AE381" i="8"/>
  <c r="AF381" i="8" s="1"/>
  <c r="Z36" i="4"/>
  <c r="AK36" i="4"/>
  <c r="AJ36" i="4"/>
  <c r="AL36" i="4"/>
  <c r="Y36" i="4"/>
  <c r="X36" i="4"/>
  <c r="Y380" i="8"/>
  <c r="U34" i="4"/>
  <c r="OI4" i="1" s="1"/>
  <c r="Q394" i="4"/>
  <c r="S380" i="6"/>
  <c r="BH380" i="6" s="1"/>
  <c r="BO380" i="6" s="1"/>
  <c r="BV380" i="6" s="1"/>
  <c r="CC380" i="6" s="1"/>
  <c r="CJ380" i="6" s="1"/>
  <c r="X380" i="7"/>
  <c r="X380" i="8"/>
  <c r="F476" i="4"/>
  <c r="D395" i="4"/>
  <c r="C395" i="4" s="1"/>
  <c r="W380" i="8"/>
  <c r="P380" i="7"/>
  <c r="BF380" i="7" s="1"/>
  <c r="BF387" i="7" s="1"/>
  <c r="BE387" i="7" s="1"/>
  <c r="BF388" i="7" s="1"/>
  <c r="BF390" i="7" s="1"/>
  <c r="AZ380" i="6"/>
  <c r="A477" i="4"/>
  <c r="A478" i="4" s="1"/>
  <c r="D476" i="4"/>
  <c r="Q476" i="4" s="1"/>
  <c r="AL39" i="4"/>
  <c r="BB380" i="6"/>
  <c r="BB380" i="4"/>
  <c r="AK39" i="4"/>
  <c r="BB380" i="7"/>
  <c r="AJ39" i="4"/>
  <c r="BB380" i="8"/>
  <c r="AD381" i="8"/>
  <c r="AD385" i="8" s="1"/>
  <c r="W380" i="6"/>
  <c r="Z39" i="4"/>
  <c r="Z380" i="6"/>
  <c r="Z380" i="4"/>
  <c r="Y39" i="4"/>
  <c r="Z380" i="7"/>
  <c r="V36" i="4"/>
  <c r="Q380" i="7"/>
  <c r="AD381" i="4"/>
  <c r="U36" i="4"/>
  <c r="Q380" i="8"/>
  <c r="X39" i="4"/>
  <c r="Z380" i="8"/>
  <c r="X380" i="6"/>
  <c r="AZ380" i="8"/>
  <c r="AD381" i="6"/>
  <c r="AD383" i="6" s="1"/>
  <c r="W36" i="4"/>
  <c r="Q380" i="6"/>
  <c r="Q380" i="4"/>
  <c r="AY380" i="8"/>
  <c r="Y380" i="7"/>
  <c r="AD381" i="7"/>
  <c r="AD383" i="7" s="1"/>
  <c r="W380" i="7"/>
  <c r="AZ380" i="7"/>
  <c r="R380" i="7"/>
  <c r="BG380" i="7" s="1"/>
  <c r="AY380" i="6"/>
  <c r="R380" i="6"/>
  <c r="BG380" i="6" s="1"/>
  <c r="R380" i="8"/>
  <c r="BG380" i="8" s="1"/>
  <c r="BA380" i="7"/>
  <c r="BA380" i="8"/>
  <c r="P393" i="4"/>
  <c r="B393" i="4"/>
  <c r="G413" i="4"/>
  <c r="T413" i="4" s="1"/>
  <c r="D413" i="4"/>
  <c r="Q413" i="4" s="1"/>
  <c r="H413" i="4"/>
  <c r="U413" i="4" s="1"/>
  <c r="I413" i="4"/>
  <c r="V413" i="4" s="1"/>
  <c r="I396" i="4"/>
  <c r="V396" i="4" s="1"/>
  <c r="H396" i="4"/>
  <c r="U396" i="4" s="1"/>
  <c r="G396" i="4"/>
  <c r="T396" i="4" s="1"/>
  <c r="F396" i="4"/>
  <c r="S396" i="4" s="1"/>
  <c r="E396" i="4"/>
  <c r="R396" i="4" s="1"/>
  <c r="A397" i="4"/>
  <c r="R339" i="8"/>
  <c r="Q339" i="8"/>
  <c r="E338" i="8"/>
  <c r="F338" i="8"/>
  <c r="CC384" i="7"/>
  <c r="BA380" i="4"/>
  <c r="BA380" i="6"/>
  <c r="CG384" i="7"/>
  <c r="CE384" i="6"/>
  <c r="CC384" i="6"/>
  <c r="CD384" i="6"/>
  <c r="P380" i="4"/>
  <c r="BF380" i="4" s="1"/>
  <c r="P380" i="6"/>
  <c r="CF384" i="7"/>
  <c r="Y380" i="4"/>
  <c r="Y380" i="6"/>
  <c r="CG384" i="6"/>
  <c r="S380" i="7"/>
  <c r="BH380" i="7" s="1"/>
  <c r="BO380" i="7" s="1"/>
  <c r="BV380" i="7" s="1"/>
  <c r="CC380" i="7" s="1"/>
  <c r="CJ380" i="7" s="1"/>
  <c r="CD384" i="7"/>
  <c r="CE384" i="7"/>
  <c r="CF384" i="6"/>
  <c r="P380" i="8"/>
  <c r="CC384" i="8"/>
  <c r="S380" i="8"/>
  <c r="BH380" i="8" s="1"/>
  <c r="BO380" i="8" s="1"/>
  <c r="BV380" i="8" s="1"/>
  <c r="CC380" i="8" s="1"/>
  <c r="CJ380" i="8" s="1"/>
  <c r="CD384" i="8"/>
  <c r="CE384" i="8"/>
  <c r="CF384" i="8"/>
  <c r="CG384" i="8"/>
  <c r="S380" i="4"/>
  <c r="BH380" i="4" s="1"/>
  <c r="BO380" i="4" s="1"/>
  <c r="BV380" i="4" s="1"/>
  <c r="CC380" i="4" s="1"/>
  <c r="CJ380" i="4" s="1"/>
  <c r="X380" i="4"/>
  <c r="W380" i="4"/>
  <c r="R380" i="4"/>
  <c r="CE384" i="4"/>
  <c r="AZ380" i="4"/>
  <c r="AY380" i="4"/>
  <c r="M234" i="4"/>
  <c r="M36" i="6"/>
  <c r="J36" i="6"/>
  <c r="G36" i="6"/>
  <c r="D36" i="6"/>
  <c r="N36" i="6"/>
  <c r="K36" i="6"/>
  <c r="H36" i="6"/>
  <c r="E36" i="6"/>
  <c r="V234" i="4"/>
  <c r="L36" i="6"/>
  <c r="I36" i="6"/>
  <c r="F36" i="6"/>
  <c r="C36" i="6"/>
  <c r="S234" i="4"/>
  <c r="A414" i="4"/>
  <c r="M185" i="7"/>
  <c r="M183" i="7"/>
  <c r="M184" i="7" s="1"/>
  <c r="N182" i="7"/>
  <c r="CX185" i="8"/>
  <c r="CY182" i="8"/>
  <c r="CX183" i="8"/>
  <c r="CX184" i="8" s="1"/>
  <c r="CI183" i="8"/>
  <c r="CI184" i="8" s="1"/>
  <c r="CJ182" i="8"/>
  <c r="CI185" i="8"/>
  <c r="AP183" i="7"/>
  <c r="AP184" i="7" s="1"/>
  <c r="AP185" i="7"/>
  <c r="AQ182" i="7"/>
  <c r="AP183" i="8"/>
  <c r="AP184" i="8" s="1"/>
  <c r="AQ182" i="8"/>
  <c r="AP185" i="8"/>
  <c r="AA185" i="8"/>
  <c r="AA183" i="8"/>
  <c r="AA184" i="8" s="1"/>
  <c r="AB182" i="8"/>
  <c r="L183" i="8"/>
  <c r="L184" i="8" s="1"/>
  <c r="L185" i="8"/>
  <c r="M182" i="8"/>
  <c r="CJ183" i="7"/>
  <c r="CJ184" i="7" s="1"/>
  <c r="CK182" i="7"/>
  <c r="CJ185" i="7"/>
  <c r="BU182" i="8"/>
  <c r="BT185" i="8"/>
  <c r="BT183" i="8"/>
  <c r="BT184" i="8" s="1"/>
  <c r="AB183" i="7"/>
  <c r="AB184" i="7" s="1"/>
  <c r="AC182" i="7"/>
  <c r="AB185" i="7"/>
  <c r="CX183" i="7"/>
  <c r="CX184" i="7" s="1"/>
  <c r="CY182" i="7"/>
  <c r="CX185" i="7"/>
  <c r="BU182" i="7"/>
  <c r="BT185" i="7"/>
  <c r="BT183" i="7"/>
  <c r="BT184" i="7" s="1"/>
  <c r="DN185" i="7"/>
  <c r="DN183" i="7"/>
  <c r="DN184" i="7" s="1"/>
  <c r="DO182" i="7"/>
  <c r="DN183" i="8"/>
  <c r="DN184" i="8" s="1"/>
  <c r="DN185" i="8"/>
  <c r="DO182" i="8"/>
  <c r="BF185" i="7"/>
  <c r="BF183" i="7"/>
  <c r="BF184" i="7" s="1"/>
  <c r="BG182" i="7"/>
  <c r="AY183" i="6"/>
  <c r="AY184" i="6" s="1"/>
  <c r="DG183" i="6"/>
  <c r="DG184" i="6" s="1"/>
  <c r="DH182" i="6"/>
  <c r="DG185" i="6"/>
  <c r="AZ182" i="6"/>
  <c r="AZ185" i="6" s="1"/>
  <c r="AB143" i="6"/>
  <c r="AV143" i="6"/>
  <c r="M234" i="6"/>
  <c r="BO185" i="6"/>
  <c r="BO183" i="6"/>
  <c r="BO184" i="6" s="1"/>
  <c r="BP182" i="6"/>
  <c r="CD182" i="6"/>
  <c r="CC183" i="6"/>
  <c r="CC184" i="6" s="1"/>
  <c r="CC185" i="6"/>
  <c r="R234" i="6"/>
  <c r="CT182" i="6"/>
  <c r="CS185" i="6"/>
  <c r="CS183" i="6"/>
  <c r="CS184" i="6" s="1"/>
  <c r="V234" i="6"/>
  <c r="F183" i="6"/>
  <c r="F184" i="6" s="1"/>
  <c r="G182" i="6"/>
  <c r="F185" i="6"/>
  <c r="AK183" i="6"/>
  <c r="AK184" i="6" s="1"/>
  <c r="AL182" i="6"/>
  <c r="AK185" i="6"/>
  <c r="V185" i="6"/>
  <c r="W182" i="6"/>
  <c r="V183" i="6"/>
  <c r="V184" i="6" s="1"/>
  <c r="AB144" i="6"/>
  <c r="AC142" i="6"/>
  <c r="AV144" i="6"/>
  <c r="AX142" i="6"/>
  <c r="A182" i="4"/>
  <c r="AU228" i="4"/>
  <c r="AU229" i="4" s="1"/>
  <c r="AU230" i="4" s="1"/>
  <c r="AT228" i="4"/>
  <c r="AT229" i="4" s="1"/>
  <c r="AT230" i="4" s="1"/>
  <c r="AS228" i="4"/>
  <c r="AS229" i="4" s="1"/>
  <c r="AS230" i="4" s="1"/>
  <c r="AR228" i="4"/>
  <c r="AR229" i="4" s="1"/>
  <c r="AR230" i="4" s="1"/>
  <c r="AQ228" i="4"/>
  <c r="AQ229" i="4" s="1"/>
  <c r="AQ230" i="4" s="1"/>
  <c r="AP228" i="4"/>
  <c r="AP229" i="4" s="1"/>
  <c r="AP230" i="4" s="1"/>
  <c r="AO228" i="4"/>
  <c r="AO229" i="4" s="1"/>
  <c r="AO230" i="4" s="1"/>
  <c r="AN228" i="4"/>
  <c r="AN229" i="4" s="1"/>
  <c r="AN230" i="4" s="1"/>
  <c r="AM228" i="4"/>
  <c r="AM229" i="4" s="1"/>
  <c r="AM230" i="4" s="1"/>
  <c r="AL228" i="4"/>
  <c r="AL229" i="4" s="1"/>
  <c r="AL230" i="4" s="1"/>
  <c r="AK228" i="4"/>
  <c r="AK229" i="4" s="1"/>
  <c r="AK230" i="4" s="1"/>
  <c r="AJ228" i="4"/>
  <c r="AJ229" i="4" s="1"/>
  <c r="AJ230" i="4" s="1"/>
  <c r="AI228" i="4"/>
  <c r="AI229" i="4" s="1"/>
  <c r="AI230" i="4" s="1"/>
  <c r="AH228" i="4"/>
  <c r="AH229" i="4" s="1"/>
  <c r="AH230" i="4" s="1"/>
  <c r="AG228" i="4"/>
  <c r="AG229" i="4" s="1"/>
  <c r="AG230" i="4" s="1"/>
  <c r="AF228" i="4"/>
  <c r="AE228" i="4"/>
  <c r="AD228" i="4"/>
  <c r="AC228" i="4"/>
  <c r="AB228" i="4"/>
  <c r="AA228" i="4"/>
  <c r="Z228" i="4"/>
  <c r="Y228" i="4"/>
  <c r="X228" i="4"/>
  <c r="W228" i="4"/>
  <c r="V228" i="4"/>
  <c r="U228" i="4"/>
  <c r="T228" i="4"/>
  <c r="S228" i="4"/>
  <c r="R228" i="4"/>
  <c r="Q228" i="4"/>
  <c r="Q229" i="4" s="1"/>
  <c r="Q230" i="4" s="1"/>
  <c r="P228" i="4"/>
  <c r="P229" i="4" s="1"/>
  <c r="P230" i="4" s="1"/>
  <c r="O228" i="4"/>
  <c r="O229" i="4" s="1"/>
  <c r="O230" i="4" s="1"/>
  <c r="N228" i="4"/>
  <c r="N229" i="4" s="1"/>
  <c r="N230" i="4" s="1"/>
  <c r="M228" i="4"/>
  <c r="M229" i="4" s="1"/>
  <c r="M230" i="4" s="1"/>
  <c r="L228" i="4"/>
  <c r="L229" i="4" s="1"/>
  <c r="L230" i="4" s="1"/>
  <c r="K228" i="4"/>
  <c r="K229" i="4" s="1"/>
  <c r="K230" i="4" s="1"/>
  <c r="J228" i="4"/>
  <c r="J229" i="4" s="1"/>
  <c r="J230" i="4" s="1"/>
  <c r="I228" i="4"/>
  <c r="I229" i="4" s="1"/>
  <c r="I230" i="4" s="1"/>
  <c r="H228" i="4"/>
  <c r="H229" i="4" s="1"/>
  <c r="H230" i="4" s="1"/>
  <c r="G228" i="4"/>
  <c r="G229" i="4" s="1"/>
  <c r="G230" i="4" s="1"/>
  <c r="F228" i="4"/>
  <c r="F229" i="4" s="1"/>
  <c r="F230" i="4" s="1"/>
  <c r="E228" i="4"/>
  <c r="E229" i="4" s="1"/>
  <c r="E230" i="4" s="1"/>
  <c r="D228" i="4"/>
  <c r="D229" i="4" s="1"/>
  <c r="D230" i="4" s="1"/>
  <c r="C228" i="4"/>
  <c r="C229" i="4" s="1"/>
  <c r="C230" i="4" s="1"/>
  <c r="AU223" i="4"/>
  <c r="AU224" i="4" s="1"/>
  <c r="AU225" i="4" s="1"/>
  <c r="AT223" i="4"/>
  <c r="AT224" i="4" s="1"/>
  <c r="AT225" i="4" s="1"/>
  <c r="AS223" i="4"/>
  <c r="AS224" i="4" s="1"/>
  <c r="AS225" i="4" s="1"/>
  <c r="AR223" i="4"/>
  <c r="AR224" i="4" s="1"/>
  <c r="AR225" i="4" s="1"/>
  <c r="AQ223" i="4"/>
  <c r="AQ224" i="4" s="1"/>
  <c r="AQ225" i="4" s="1"/>
  <c r="AP223" i="4"/>
  <c r="AP224" i="4" s="1"/>
  <c r="AP225" i="4" s="1"/>
  <c r="AO223" i="4"/>
  <c r="AO224" i="4" s="1"/>
  <c r="AO225" i="4" s="1"/>
  <c r="AN223" i="4"/>
  <c r="AN224" i="4" s="1"/>
  <c r="AN225" i="4" s="1"/>
  <c r="AM223" i="4"/>
  <c r="AM224" i="4" s="1"/>
  <c r="AM225" i="4" s="1"/>
  <c r="AL223" i="4"/>
  <c r="AL224" i="4" s="1"/>
  <c r="AL225" i="4" s="1"/>
  <c r="AK223" i="4"/>
  <c r="AK224" i="4" s="1"/>
  <c r="AK225" i="4" s="1"/>
  <c r="AJ223" i="4"/>
  <c r="AJ224" i="4" s="1"/>
  <c r="AJ225" i="4" s="1"/>
  <c r="AI223" i="4"/>
  <c r="AI224" i="4" s="1"/>
  <c r="AI225" i="4" s="1"/>
  <c r="AH223" i="4"/>
  <c r="AH224" i="4" s="1"/>
  <c r="AH225" i="4" s="1"/>
  <c r="AG223" i="4"/>
  <c r="AG224" i="4" s="1"/>
  <c r="AG225" i="4" s="1"/>
  <c r="AF223" i="4"/>
  <c r="AE223" i="4"/>
  <c r="AD223" i="4"/>
  <c r="AC223" i="4"/>
  <c r="AB223" i="4"/>
  <c r="AA223" i="4"/>
  <c r="Z223" i="4"/>
  <c r="Y223" i="4"/>
  <c r="X223" i="4"/>
  <c r="W223" i="4"/>
  <c r="V223" i="4"/>
  <c r="U223" i="4"/>
  <c r="T223" i="4"/>
  <c r="S223" i="4"/>
  <c r="R223" i="4"/>
  <c r="Q223" i="4"/>
  <c r="Q224" i="4" s="1"/>
  <c r="Q225" i="4" s="1"/>
  <c r="P223" i="4"/>
  <c r="P224" i="4" s="1"/>
  <c r="P225" i="4" s="1"/>
  <c r="O223" i="4"/>
  <c r="O224" i="4" s="1"/>
  <c r="O225" i="4" s="1"/>
  <c r="N223" i="4"/>
  <c r="N224" i="4" s="1"/>
  <c r="N225" i="4" s="1"/>
  <c r="M223" i="4"/>
  <c r="M224" i="4" s="1"/>
  <c r="M225" i="4" s="1"/>
  <c r="L223" i="4"/>
  <c r="L224" i="4" s="1"/>
  <c r="L225" i="4" s="1"/>
  <c r="K223" i="4"/>
  <c r="K224" i="4" s="1"/>
  <c r="K225" i="4" s="1"/>
  <c r="J223" i="4"/>
  <c r="J224" i="4" s="1"/>
  <c r="J225" i="4" s="1"/>
  <c r="I223" i="4"/>
  <c r="I224" i="4" s="1"/>
  <c r="I225" i="4" s="1"/>
  <c r="H223" i="4"/>
  <c r="H224" i="4" s="1"/>
  <c r="H225" i="4" s="1"/>
  <c r="G223" i="4"/>
  <c r="G224" i="4" s="1"/>
  <c r="G225" i="4" s="1"/>
  <c r="F223" i="4"/>
  <c r="F224" i="4" s="1"/>
  <c r="F225" i="4" s="1"/>
  <c r="E223" i="4"/>
  <c r="E224" i="4" s="1"/>
  <c r="E225" i="4" s="1"/>
  <c r="D223" i="4"/>
  <c r="D224" i="4" s="1"/>
  <c r="D225" i="4" s="1"/>
  <c r="C223" i="4"/>
  <c r="C224" i="4" s="1"/>
  <c r="C225" i="4" s="1"/>
  <c r="AU218" i="4"/>
  <c r="AU219" i="4" s="1"/>
  <c r="AU220" i="4" s="1"/>
  <c r="AT218" i="4"/>
  <c r="AT219" i="4" s="1"/>
  <c r="AT220" i="4" s="1"/>
  <c r="AS218" i="4"/>
  <c r="AS219" i="4" s="1"/>
  <c r="AS220" i="4" s="1"/>
  <c r="AR218" i="4"/>
  <c r="AR219" i="4" s="1"/>
  <c r="AR220" i="4" s="1"/>
  <c r="AQ218" i="4"/>
  <c r="AQ219" i="4" s="1"/>
  <c r="AQ220" i="4" s="1"/>
  <c r="AP218" i="4"/>
  <c r="AP219" i="4" s="1"/>
  <c r="AP220" i="4" s="1"/>
  <c r="AO218" i="4"/>
  <c r="AO219" i="4" s="1"/>
  <c r="AO220" i="4" s="1"/>
  <c r="AN218" i="4"/>
  <c r="AN219" i="4" s="1"/>
  <c r="AN220" i="4" s="1"/>
  <c r="AM218" i="4"/>
  <c r="AM219" i="4" s="1"/>
  <c r="AM220" i="4" s="1"/>
  <c r="AL218" i="4"/>
  <c r="AL219" i="4" s="1"/>
  <c r="AL220" i="4" s="1"/>
  <c r="AK218" i="4"/>
  <c r="AK219" i="4" s="1"/>
  <c r="AK220" i="4" s="1"/>
  <c r="AJ218" i="4"/>
  <c r="AJ219" i="4" s="1"/>
  <c r="AJ220" i="4" s="1"/>
  <c r="AI218" i="4"/>
  <c r="AI219" i="4" s="1"/>
  <c r="AI220" i="4" s="1"/>
  <c r="AH218" i="4"/>
  <c r="AH219" i="4" s="1"/>
  <c r="AH220" i="4" s="1"/>
  <c r="AG218" i="4"/>
  <c r="AG219" i="4" s="1"/>
  <c r="AG220" i="4" s="1"/>
  <c r="AF218" i="4"/>
  <c r="AE218" i="4"/>
  <c r="AD218" i="4"/>
  <c r="AC218" i="4"/>
  <c r="AB218" i="4"/>
  <c r="AA218" i="4"/>
  <c r="Z218" i="4"/>
  <c r="Y218" i="4"/>
  <c r="X218" i="4"/>
  <c r="W218" i="4"/>
  <c r="V218" i="4"/>
  <c r="U218" i="4"/>
  <c r="T218" i="4"/>
  <c r="S218" i="4"/>
  <c r="R218" i="4"/>
  <c r="Q218" i="4"/>
  <c r="Q219" i="4" s="1"/>
  <c r="Q220" i="4" s="1"/>
  <c r="P218" i="4"/>
  <c r="P219" i="4" s="1"/>
  <c r="P220" i="4" s="1"/>
  <c r="O218" i="4"/>
  <c r="O219" i="4" s="1"/>
  <c r="O220" i="4" s="1"/>
  <c r="N218" i="4"/>
  <c r="N219" i="4" s="1"/>
  <c r="N220" i="4" s="1"/>
  <c r="M218" i="4"/>
  <c r="M219" i="4" s="1"/>
  <c r="M220" i="4" s="1"/>
  <c r="L218" i="4"/>
  <c r="L219" i="4" s="1"/>
  <c r="L220" i="4" s="1"/>
  <c r="K218" i="4"/>
  <c r="K219" i="4" s="1"/>
  <c r="K220" i="4" s="1"/>
  <c r="J218" i="4"/>
  <c r="J219" i="4" s="1"/>
  <c r="J220" i="4" s="1"/>
  <c r="I218" i="4"/>
  <c r="I219" i="4" s="1"/>
  <c r="I220" i="4" s="1"/>
  <c r="H218" i="4"/>
  <c r="H219" i="4" s="1"/>
  <c r="H220" i="4" s="1"/>
  <c r="G218" i="4"/>
  <c r="G219" i="4" s="1"/>
  <c r="G220" i="4" s="1"/>
  <c r="F218" i="4"/>
  <c r="F219" i="4" s="1"/>
  <c r="F220" i="4" s="1"/>
  <c r="E218" i="4"/>
  <c r="E219" i="4" s="1"/>
  <c r="E220" i="4" s="1"/>
  <c r="D218" i="4"/>
  <c r="D219" i="4" s="1"/>
  <c r="D220" i="4" s="1"/>
  <c r="C218" i="4"/>
  <c r="C219" i="4" s="1"/>
  <c r="C220" i="4" s="1"/>
  <c r="AU213" i="4"/>
  <c r="AU214" i="4" s="1"/>
  <c r="AU215" i="4" s="1"/>
  <c r="AT213" i="4"/>
  <c r="AT214" i="4" s="1"/>
  <c r="AT215" i="4" s="1"/>
  <c r="AS213" i="4"/>
  <c r="AS214" i="4" s="1"/>
  <c r="AS215" i="4" s="1"/>
  <c r="AR213" i="4"/>
  <c r="AR214" i="4" s="1"/>
  <c r="AR215" i="4" s="1"/>
  <c r="AQ213" i="4"/>
  <c r="AQ214" i="4" s="1"/>
  <c r="AQ215" i="4" s="1"/>
  <c r="AP213" i="4"/>
  <c r="AP214" i="4" s="1"/>
  <c r="AP215" i="4" s="1"/>
  <c r="AO213" i="4"/>
  <c r="AO214" i="4" s="1"/>
  <c r="AO215" i="4" s="1"/>
  <c r="AN213" i="4"/>
  <c r="AN214" i="4" s="1"/>
  <c r="AN215" i="4" s="1"/>
  <c r="AM213" i="4"/>
  <c r="AM214" i="4" s="1"/>
  <c r="AM215" i="4" s="1"/>
  <c r="AL213" i="4"/>
  <c r="AL214" i="4" s="1"/>
  <c r="AL215" i="4" s="1"/>
  <c r="AK213" i="4"/>
  <c r="AK214" i="4" s="1"/>
  <c r="AK215" i="4" s="1"/>
  <c r="AJ213" i="4"/>
  <c r="AJ214" i="4" s="1"/>
  <c r="AJ215" i="4" s="1"/>
  <c r="AI213" i="4"/>
  <c r="AI214" i="4" s="1"/>
  <c r="AI215" i="4" s="1"/>
  <c r="AH213" i="4"/>
  <c r="AH214" i="4" s="1"/>
  <c r="AH215" i="4" s="1"/>
  <c r="AG213" i="4"/>
  <c r="AG214" i="4" s="1"/>
  <c r="AG215" i="4" s="1"/>
  <c r="Q213" i="4"/>
  <c r="Q214" i="4" s="1"/>
  <c r="Q215" i="4" s="1"/>
  <c r="P213" i="4"/>
  <c r="P214" i="4" s="1"/>
  <c r="P215" i="4" s="1"/>
  <c r="O213" i="4"/>
  <c r="O214" i="4" s="1"/>
  <c r="O215" i="4" s="1"/>
  <c r="N213" i="4"/>
  <c r="N214" i="4" s="1"/>
  <c r="N215" i="4" s="1"/>
  <c r="M213" i="4"/>
  <c r="M214" i="4" s="1"/>
  <c r="M215" i="4" s="1"/>
  <c r="L213" i="4"/>
  <c r="L214" i="4" s="1"/>
  <c r="L215" i="4" s="1"/>
  <c r="K213" i="4"/>
  <c r="J213" i="4"/>
  <c r="I213" i="4"/>
  <c r="H213" i="4"/>
  <c r="G213" i="4"/>
  <c r="F213" i="4"/>
  <c r="E213" i="4"/>
  <c r="D213" i="4"/>
  <c r="C213" i="4"/>
  <c r="AU208" i="4"/>
  <c r="AU209" i="4" s="1"/>
  <c r="AU210" i="4" s="1"/>
  <c r="AT208" i="4"/>
  <c r="AT209" i="4" s="1"/>
  <c r="AT210" i="4" s="1"/>
  <c r="AS208" i="4"/>
  <c r="AS209" i="4" s="1"/>
  <c r="AS210" i="4" s="1"/>
  <c r="AR208" i="4"/>
  <c r="AR209" i="4" s="1"/>
  <c r="AR210" i="4" s="1"/>
  <c r="AQ208" i="4"/>
  <c r="AQ209" i="4" s="1"/>
  <c r="AQ210" i="4" s="1"/>
  <c r="AP208" i="4"/>
  <c r="AP209" i="4" s="1"/>
  <c r="AP210" i="4" s="1"/>
  <c r="AO208" i="4"/>
  <c r="AO209" i="4" s="1"/>
  <c r="AO210" i="4" s="1"/>
  <c r="AN208" i="4"/>
  <c r="AN209" i="4" s="1"/>
  <c r="AN210" i="4" s="1"/>
  <c r="AM208" i="4"/>
  <c r="AM209" i="4" s="1"/>
  <c r="AM210" i="4" s="1"/>
  <c r="AL208" i="4"/>
  <c r="AL209" i="4" s="1"/>
  <c r="AL210" i="4" s="1"/>
  <c r="AK208" i="4"/>
  <c r="AK209" i="4" s="1"/>
  <c r="AK210" i="4" s="1"/>
  <c r="AJ208" i="4"/>
  <c r="AJ209" i="4" s="1"/>
  <c r="AJ210" i="4" s="1"/>
  <c r="AI208" i="4"/>
  <c r="AI209" i="4" s="1"/>
  <c r="AI210" i="4" s="1"/>
  <c r="AH208" i="4"/>
  <c r="AH209" i="4" s="1"/>
  <c r="AH210" i="4" s="1"/>
  <c r="AG208" i="4"/>
  <c r="AG209" i="4" s="1"/>
  <c r="AG210" i="4" s="1"/>
  <c r="Q208" i="4"/>
  <c r="Q209" i="4" s="1"/>
  <c r="Q210" i="4" s="1"/>
  <c r="P208" i="4"/>
  <c r="P209" i="4" s="1"/>
  <c r="P210" i="4" s="1"/>
  <c r="O208" i="4"/>
  <c r="O209" i="4" s="1"/>
  <c r="O210" i="4" s="1"/>
  <c r="N208" i="4"/>
  <c r="N209" i="4" s="1"/>
  <c r="N210" i="4" s="1"/>
  <c r="M208" i="4"/>
  <c r="M209" i="4" s="1"/>
  <c r="M210" i="4" s="1"/>
  <c r="L208" i="4"/>
  <c r="K208" i="4"/>
  <c r="J208" i="4"/>
  <c r="I208" i="4"/>
  <c r="H208" i="4"/>
  <c r="G208" i="4"/>
  <c r="F208" i="4"/>
  <c r="E208" i="4"/>
  <c r="D208" i="4"/>
  <c r="C208" i="4"/>
  <c r="AU203" i="4"/>
  <c r="AU204" i="4" s="1"/>
  <c r="AU205" i="4" s="1"/>
  <c r="AT203" i="4"/>
  <c r="AT204" i="4" s="1"/>
  <c r="AT205" i="4" s="1"/>
  <c r="AS203" i="4"/>
  <c r="AS204" i="4" s="1"/>
  <c r="AS205" i="4" s="1"/>
  <c r="AR203" i="4"/>
  <c r="AR204" i="4" s="1"/>
  <c r="AR205" i="4" s="1"/>
  <c r="AQ203" i="4"/>
  <c r="AQ204" i="4" s="1"/>
  <c r="AQ205" i="4" s="1"/>
  <c r="AP203" i="4"/>
  <c r="AP204" i="4" s="1"/>
  <c r="AP205" i="4" s="1"/>
  <c r="AO203" i="4"/>
  <c r="AO204" i="4" s="1"/>
  <c r="AO205" i="4" s="1"/>
  <c r="AN203" i="4"/>
  <c r="AN204" i="4" s="1"/>
  <c r="AN205" i="4" s="1"/>
  <c r="AM203" i="4"/>
  <c r="AM204" i="4" s="1"/>
  <c r="AM205" i="4" s="1"/>
  <c r="AL203" i="4"/>
  <c r="AL204" i="4" s="1"/>
  <c r="AL205" i="4" s="1"/>
  <c r="AK203" i="4"/>
  <c r="AK204" i="4" s="1"/>
  <c r="AK205" i="4" s="1"/>
  <c r="AJ203" i="4"/>
  <c r="AJ204" i="4" s="1"/>
  <c r="AJ205" i="4" s="1"/>
  <c r="AI203" i="4"/>
  <c r="AI204" i="4" s="1"/>
  <c r="AI205" i="4" s="1"/>
  <c r="AH203" i="4"/>
  <c r="AH204" i="4" s="1"/>
  <c r="AH205" i="4" s="1"/>
  <c r="AG203" i="4"/>
  <c r="AG204" i="4" s="1"/>
  <c r="AG205" i="4" s="1"/>
  <c r="Q203" i="4"/>
  <c r="Q204" i="4" s="1"/>
  <c r="Q205" i="4" s="1"/>
  <c r="P203" i="4"/>
  <c r="P204" i="4" s="1"/>
  <c r="P205" i="4" s="1"/>
  <c r="O203" i="4"/>
  <c r="O204" i="4" s="1"/>
  <c r="O205" i="4" s="1"/>
  <c r="N203" i="4"/>
  <c r="N204" i="4" s="1"/>
  <c r="N205" i="4" s="1"/>
  <c r="M203" i="4"/>
  <c r="M204" i="4" s="1"/>
  <c r="M205" i="4" s="1"/>
  <c r="L203" i="4"/>
  <c r="L204" i="4" s="1"/>
  <c r="L205" i="4" s="1"/>
  <c r="K203" i="4"/>
  <c r="J203" i="4"/>
  <c r="I203" i="4"/>
  <c r="H203" i="4"/>
  <c r="G203" i="4"/>
  <c r="F203" i="4"/>
  <c r="E203" i="4"/>
  <c r="D203" i="4"/>
  <c r="C203" i="4"/>
  <c r="AU198" i="4"/>
  <c r="AU199" i="4" s="1"/>
  <c r="AU200" i="4" s="1"/>
  <c r="AT198" i="4"/>
  <c r="AT199" i="4" s="1"/>
  <c r="AT200" i="4" s="1"/>
  <c r="AS198" i="4"/>
  <c r="AS199" i="4" s="1"/>
  <c r="AS200" i="4" s="1"/>
  <c r="AR198" i="4"/>
  <c r="AR199" i="4" s="1"/>
  <c r="AR200" i="4" s="1"/>
  <c r="AQ198" i="4"/>
  <c r="AQ199" i="4" s="1"/>
  <c r="AQ200" i="4" s="1"/>
  <c r="AP198" i="4"/>
  <c r="AP199" i="4" s="1"/>
  <c r="AP200" i="4" s="1"/>
  <c r="AO198" i="4"/>
  <c r="AO199" i="4" s="1"/>
  <c r="AO200" i="4" s="1"/>
  <c r="AN198" i="4"/>
  <c r="AN199" i="4" s="1"/>
  <c r="AN200" i="4" s="1"/>
  <c r="AM198" i="4"/>
  <c r="AM199" i="4" s="1"/>
  <c r="AM200" i="4" s="1"/>
  <c r="AL198" i="4"/>
  <c r="AL199" i="4" s="1"/>
  <c r="AL200" i="4" s="1"/>
  <c r="AK198" i="4"/>
  <c r="AK199" i="4" s="1"/>
  <c r="AK200" i="4" s="1"/>
  <c r="AJ198" i="4"/>
  <c r="AJ199" i="4" s="1"/>
  <c r="AJ200" i="4" s="1"/>
  <c r="AI198" i="4"/>
  <c r="AI199" i="4" s="1"/>
  <c r="AI200" i="4" s="1"/>
  <c r="AH198" i="4"/>
  <c r="AH199" i="4" s="1"/>
  <c r="AH200" i="4" s="1"/>
  <c r="AG198" i="4"/>
  <c r="AG199" i="4" s="1"/>
  <c r="AG200" i="4" s="1"/>
  <c r="Q198" i="4"/>
  <c r="Q199" i="4" s="1"/>
  <c r="Q200" i="4" s="1"/>
  <c r="P198" i="4"/>
  <c r="P199" i="4" s="1"/>
  <c r="P200" i="4" s="1"/>
  <c r="O198" i="4"/>
  <c r="O199" i="4" s="1"/>
  <c r="O200" i="4" s="1"/>
  <c r="N198" i="4"/>
  <c r="N199" i="4" s="1"/>
  <c r="N200" i="4" s="1"/>
  <c r="M198" i="4"/>
  <c r="M199" i="4" s="1"/>
  <c r="M200" i="4" s="1"/>
  <c r="L198" i="4"/>
  <c r="K198" i="4"/>
  <c r="J198" i="4"/>
  <c r="I198" i="4"/>
  <c r="H198" i="4"/>
  <c r="G198" i="4"/>
  <c r="F198" i="4"/>
  <c r="E198" i="4"/>
  <c r="D198" i="4"/>
  <c r="C198" i="4"/>
  <c r="AU193" i="4"/>
  <c r="AU194" i="4" s="1"/>
  <c r="AU195" i="4" s="1"/>
  <c r="AT193" i="4"/>
  <c r="AT194" i="4" s="1"/>
  <c r="AT195" i="4" s="1"/>
  <c r="AS193" i="4"/>
  <c r="AS194" i="4" s="1"/>
  <c r="AS195" i="4" s="1"/>
  <c r="AR193" i="4"/>
  <c r="AR194" i="4" s="1"/>
  <c r="AR195" i="4" s="1"/>
  <c r="AQ193" i="4"/>
  <c r="AQ194" i="4" s="1"/>
  <c r="AQ195" i="4" s="1"/>
  <c r="AP193" i="4"/>
  <c r="AP194" i="4" s="1"/>
  <c r="AP195" i="4" s="1"/>
  <c r="AO193" i="4"/>
  <c r="AO194" i="4" s="1"/>
  <c r="AO195" i="4" s="1"/>
  <c r="AN193" i="4"/>
  <c r="AN194" i="4" s="1"/>
  <c r="AN195" i="4" s="1"/>
  <c r="AM193" i="4"/>
  <c r="AM194" i="4" s="1"/>
  <c r="AM195" i="4" s="1"/>
  <c r="AL193" i="4"/>
  <c r="AL194" i="4" s="1"/>
  <c r="AL195" i="4" s="1"/>
  <c r="AK193" i="4"/>
  <c r="AK194" i="4" s="1"/>
  <c r="AK195" i="4" s="1"/>
  <c r="AJ193" i="4"/>
  <c r="AJ194" i="4" s="1"/>
  <c r="AJ195" i="4" s="1"/>
  <c r="AI193" i="4"/>
  <c r="AI194" i="4" s="1"/>
  <c r="AI195" i="4" s="1"/>
  <c r="AH193" i="4"/>
  <c r="AH194" i="4" s="1"/>
  <c r="AH195" i="4" s="1"/>
  <c r="AG193" i="4"/>
  <c r="AG194" i="4" s="1"/>
  <c r="AG195" i="4" s="1"/>
  <c r="Q193" i="4"/>
  <c r="Q194" i="4" s="1"/>
  <c r="Q195" i="4" s="1"/>
  <c r="P193" i="4"/>
  <c r="P194" i="4" s="1"/>
  <c r="P195" i="4" s="1"/>
  <c r="O193" i="4"/>
  <c r="O194" i="4" s="1"/>
  <c r="O195" i="4" s="1"/>
  <c r="N193" i="4"/>
  <c r="N194" i="4" s="1"/>
  <c r="N195" i="4" s="1"/>
  <c r="M193" i="4"/>
  <c r="M194" i="4" s="1"/>
  <c r="M195" i="4" s="1"/>
  <c r="L193" i="4"/>
  <c r="K193" i="4"/>
  <c r="J193" i="4"/>
  <c r="I193" i="4"/>
  <c r="H193" i="4"/>
  <c r="G193" i="4"/>
  <c r="F193" i="4"/>
  <c r="E193" i="4"/>
  <c r="D193" i="4"/>
  <c r="C193" i="4"/>
  <c r="DE182" i="4"/>
  <c r="CP182" i="4"/>
  <c r="CA182" i="4"/>
  <c r="BL182" i="4"/>
  <c r="AW182" i="4"/>
  <c r="AH182" i="4"/>
  <c r="S182" i="4"/>
  <c r="D182" i="4"/>
  <c r="E247" i="7" l="1"/>
  <c r="E242" i="6"/>
  <c r="J242" i="6"/>
  <c r="J247" i="6"/>
  <c r="J245" i="6"/>
  <c r="BB245" i="4"/>
  <c r="BB246" i="4"/>
  <c r="BB247" i="4"/>
  <c r="BB248" i="4"/>
  <c r="BB243" i="4"/>
  <c r="BB242" i="4"/>
  <c r="BB244" i="4"/>
  <c r="BC245" i="4"/>
  <c r="BC246" i="4"/>
  <c r="BC247" i="4"/>
  <c r="BC248" i="4"/>
  <c r="BC242" i="4"/>
  <c r="BC243" i="4"/>
  <c r="BC244" i="4"/>
  <c r="C241" i="8"/>
  <c r="C242" i="8"/>
  <c r="C243" i="8"/>
  <c r="C244" i="8"/>
  <c r="C245" i="8"/>
  <c r="C246" i="8"/>
  <c r="C247" i="8"/>
  <c r="C248" i="8"/>
  <c r="F242" i="4"/>
  <c r="F243" i="4"/>
  <c r="F244" i="4"/>
  <c r="F246" i="4"/>
  <c r="F247" i="4"/>
  <c r="F248" i="4"/>
  <c r="F245" i="4"/>
  <c r="AW244" i="8"/>
  <c r="AW245" i="8"/>
  <c r="AW246" i="8"/>
  <c r="AW247" i="8"/>
  <c r="AW248" i="8"/>
  <c r="AW242" i="8"/>
  <c r="AW243" i="8"/>
  <c r="AX247" i="6"/>
  <c r="AX248" i="6"/>
  <c r="AX243" i="6"/>
  <c r="AX244" i="6"/>
  <c r="AX245" i="6"/>
  <c r="AX242" i="6"/>
  <c r="AX246" i="6"/>
  <c r="L242" i="4"/>
  <c r="L243" i="4"/>
  <c r="L244" i="4"/>
  <c r="L245" i="4"/>
  <c r="L246" i="4"/>
  <c r="L248" i="4"/>
  <c r="L247" i="4"/>
  <c r="K242" i="8"/>
  <c r="K243" i="8"/>
  <c r="K244" i="8"/>
  <c r="K245" i="8"/>
  <c r="K247" i="8"/>
  <c r="K246" i="8"/>
  <c r="K248" i="8"/>
  <c r="AQ245" i="6"/>
  <c r="AQ246" i="6"/>
  <c r="AQ247" i="6"/>
  <c r="AQ248" i="6"/>
  <c r="AQ242" i="6"/>
  <c r="AQ243" i="6"/>
  <c r="AQ244" i="6"/>
  <c r="BB245" i="8"/>
  <c r="BB246" i="8"/>
  <c r="BB247" i="8"/>
  <c r="BB248" i="8"/>
  <c r="BB242" i="8"/>
  <c r="BB243" i="8"/>
  <c r="BB244" i="8"/>
  <c r="AX244" i="4"/>
  <c r="AX245" i="4"/>
  <c r="AX246" i="4"/>
  <c r="AX247" i="4"/>
  <c r="AX248" i="4"/>
  <c r="AX243" i="4"/>
  <c r="AX242" i="4"/>
  <c r="AT242" i="4"/>
  <c r="AT243" i="4"/>
  <c r="AT244" i="4"/>
  <c r="AT245" i="4"/>
  <c r="AT246" i="4"/>
  <c r="AT247" i="4"/>
  <c r="AT248" i="4"/>
  <c r="E248" i="6"/>
  <c r="BG247" i="8"/>
  <c r="BG248" i="8"/>
  <c r="BG242" i="8"/>
  <c r="BG243" i="8"/>
  <c r="BG244" i="8"/>
  <c r="BG245" i="8"/>
  <c r="BG246" i="8"/>
  <c r="BH247" i="4"/>
  <c r="BH248" i="4"/>
  <c r="BH242" i="4"/>
  <c r="BH243" i="4"/>
  <c r="BH244" i="4"/>
  <c r="BH245" i="4"/>
  <c r="BH246" i="4"/>
  <c r="AT246" i="6"/>
  <c r="AT247" i="6"/>
  <c r="AT248" i="6"/>
  <c r="AT242" i="6"/>
  <c r="AT243" i="6"/>
  <c r="AT244" i="6"/>
  <c r="AT245" i="6"/>
  <c r="AO242" i="4"/>
  <c r="AO243" i="4"/>
  <c r="AO244" i="4"/>
  <c r="AO245" i="4"/>
  <c r="AO247" i="4"/>
  <c r="AO248" i="4"/>
  <c r="AO246" i="4"/>
  <c r="AP248" i="7"/>
  <c r="AP242" i="7"/>
  <c r="AP243" i="7"/>
  <c r="AP244" i="7"/>
  <c r="AP245" i="7"/>
  <c r="AP246" i="7"/>
  <c r="AP247" i="7"/>
  <c r="E247" i="6"/>
  <c r="AV243" i="8"/>
  <c r="AV244" i="8"/>
  <c r="AV245" i="8"/>
  <c r="AV246" i="8"/>
  <c r="AV247" i="8"/>
  <c r="AV248" i="8"/>
  <c r="AV242" i="8"/>
  <c r="AR242" i="8"/>
  <c r="AR243" i="8"/>
  <c r="AR244" i="8"/>
  <c r="AR245" i="8"/>
  <c r="AR246" i="8"/>
  <c r="AR247" i="8"/>
  <c r="AR248" i="8"/>
  <c r="BH242" i="6"/>
  <c r="BH243" i="6"/>
  <c r="BH244" i="6"/>
  <c r="BH245" i="6"/>
  <c r="BH246" i="6"/>
  <c r="BH247" i="6"/>
  <c r="BH248" i="6"/>
  <c r="R244" i="4"/>
  <c r="R245" i="4"/>
  <c r="R246" i="4"/>
  <c r="R247" i="4"/>
  <c r="R248" i="4"/>
  <c r="R243" i="4"/>
  <c r="R242" i="4"/>
  <c r="AG241" i="7"/>
  <c r="AG248" i="7"/>
  <c r="AG242" i="7"/>
  <c r="AG243" i="7"/>
  <c r="AG244" i="7"/>
  <c r="AG245" i="7"/>
  <c r="AG246" i="7"/>
  <c r="AG247" i="7"/>
  <c r="E246" i="6"/>
  <c r="BA245" i="8"/>
  <c r="BA246" i="8"/>
  <c r="BA247" i="8"/>
  <c r="BA248" i="8"/>
  <c r="BA242" i="8"/>
  <c r="BA243" i="8"/>
  <c r="BA244" i="8"/>
  <c r="AH246" i="7"/>
  <c r="AH247" i="7"/>
  <c r="AH248" i="7"/>
  <c r="AH242" i="7"/>
  <c r="AH243" i="7"/>
  <c r="AH244" i="7"/>
  <c r="AH245" i="7"/>
  <c r="AO244" i="6"/>
  <c r="AO245" i="6"/>
  <c r="AO246" i="6"/>
  <c r="AO247" i="6"/>
  <c r="AO248" i="6"/>
  <c r="AO242" i="6"/>
  <c r="AO243" i="6"/>
  <c r="AP242" i="4"/>
  <c r="AP243" i="4"/>
  <c r="AP244" i="4"/>
  <c r="AP245" i="4"/>
  <c r="AP246" i="4"/>
  <c r="AP248" i="4"/>
  <c r="AP247" i="4"/>
  <c r="E245" i="6"/>
  <c r="M242" i="7"/>
  <c r="M243" i="7"/>
  <c r="M244" i="7"/>
  <c r="M245" i="7"/>
  <c r="M246" i="7"/>
  <c r="M247" i="7"/>
  <c r="M248" i="7"/>
  <c r="E244" i="6"/>
  <c r="BF247" i="8"/>
  <c r="BF248" i="8"/>
  <c r="BF242" i="8"/>
  <c r="BF243" i="8"/>
  <c r="BF244" i="8"/>
  <c r="BF245" i="8"/>
  <c r="BF246" i="8"/>
  <c r="AU243" i="4"/>
  <c r="AU244" i="4"/>
  <c r="AU245" i="4"/>
  <c r="AU246" i="4"/>
  <c r="AU247" i="4"/>
  <c r="AU242" i="4"/>
  <c r="AU248" i="4"/>
  <c r="BK241" i="8"/>
  <c r="BK248" i="8"/>
  <c r="BK242" i="8"/>
  <c r="BK243" i="8"/>
  <c r="BK244" i="8"/>
  <c r="BK245" i="8"/>
  <c r="BK246" i="8"/>
  <c r="BK247" i="8"/>
  <c r="AU246" i="6"/>
  <c r="AU247" i="6"/>
  <c r="AU248" i="6"/>
  <c r="AU242" i="6"/>
  <c r="AU243" i="6"/>
  <c r="AU244" i="6"/>
  <c r="AU245" i="6"/>
  <c r="AS242" i="8"/>
  <c r="AS243" i="8"/>
  <c r="AS244" i="8"/>
  <c r="AS245" i="8"/>
  <c r="AS246" i="8"/>
  <c r="AS247" i="8"/>
  <c r="AS248" i="8"/>
  <c r="D246" i="7"/>
  <c r="D247" i="7"/>
  <c r="D248" i="7"/>
  <c r="D242" i="7"/>
  <c r="D243" i="7"/>
  <c r="D244" i="7"/>
  <c r="D245" i="7"/>
  <c r="AZ244" i="4"/>
  <c r="AZ245" i="4"/>
  <c r="AZ246" i="4"/>
  <c r="AZ247" i="4"/>
  <c r="AZ248" i="4"/>
  <c r="AZ242" i="4"/>
  <c r="AZ243" i="4"/>
  <c r="AJ242" i="8"/>
  <c r="AJ243" i="8"/>
  <c r="AJ244" i="8"/>
  <c r="AJ245" i="8"/>
  <c r="AJ246" i="8"/>
  <c r="AJ247" i="8"/>
  <c r="AJ248" i="8"/>
  <c r="J242" i="4"/>
  <c r="J243" i="4"/>
  <c r="J244" i="4"/>
  <c r="J245" i="4"/>
  <c r="J246" i="4"/>
  <c r="J248" i="4"/>
  <c r="J247" i="4"/>
  <c r="C246" i="7"/>
  <c r="C247" i="7"/>
  <c r="C248" i="7"/>
  <c r="C242" i="7"/>
  <c r="C243" i="7"/>
  <c r="C244" i="7"/>
  <c r="C245" i="7"/>
  <c r="AP245" i="6"/>
  <c r="AP246" i="6"/>
  <c r="AP247" i="6"/>
  <c r="AP248" i="6"/>
  <c r="AP242" i="6"/>
  <c r="AP244" i="6"/>
  <c r="AP243" i="6"/>
  <c r="AV242" i="7"/>
  <c r="AV243" i="7"/>
  <c r="AV244" i="7"/>
  <c r="AV245" i="7"/>
  <c r="AV246" i="7"/>
  <c r="AV247" i="7"/>
  <c r="AV248" i="7"/>
  <c r="AZ248" i="6"/>
  <c r="AZ242" i="6"/>
  <c r="AZ243" i="6"/>
  <c r="AZ244" i="6"/>
  <c r="AZ245" i="6"/>
  <c r="AZ246" i="6"/>
  <c r="AZ247" i="6"/>
  <c r="U248" i="6"/>
  <c r="U242" i="6"/>
  <c r="U244" i="6"/>
  <c r="U245" i="6"/>
  <c r="U246" i="6"/>
  <c r="U243" i="6"/>
  <c r="U247" i="6"/>
  <c r="BI242" i="6"/>
  <c r="BI243" i="6"/>
  <c r="BI244" i="6"/>
  <c r="BI245" i="6"/>
  <c r="BI246" i="6"/>
  <c r="BI247" i="6"/>
  <c r="BI248" i="6"/>
  <c r="D243" i="6"/>
  <c r="D244" i="6"/>
  <c r="D245" i="6"/>
  <c r="D246" i="6"/>
  <c r="D247" i="6"/>
  <c r="D242" i="6"/>
  <c r="D248" i="6"/>
  <c r="AP242" i="8"/>
  <c r="AP243" i="8"/>
  <c r="AP244" i="8"/>
  <c r="AP245" i="8"/>
  <c r="AP246" i="8"/>
  <c r="AP247" i="8"/>
  <c r="AP248" i="8"/>
  <c r="J243" i="6"/>
  <c r="BA242" i="7"/>
  <c r="BA243" i="7"/>
  <c r="BA244" i="7"/>
  <c r="BA245" i="7"/>
  <c r="BA246" i="7"/>
  <c r="BA247" i="7"/>
  <c r="BA248" i="7"/>
  <c r="BE246" i="4"/>
  <c r="BE247" i="4"/>
  <c r="BE248" i="4"/>
  <c r="BE242" i="4"/>
  <c r="BE244" i="4"/>
  <c r="BE245" i="4"/>
  <c r="BE243" i="4"/>
  <c r="J242" i="8"/>
  <c r="J243" i="8"/>
  <c r="J244" i="8"/>
  <c r="J245" i="8"/>
  <c r="J246" i="8"/>
  <c r="J247" i="8"/>
  <c r="J248" i="8"/>
  <c r="BI247" i="4"/>
  <c r="BI248" i="4"/>
  <c r="BI243" i="4"/>
  <c r="BI244" i="4"/>
  <c r="BI245" i="4"/>
  <c r="BI242" i="4"/>
  <c r="BI246" i="4"/>
  <c r="D242" i="4"/>
  <c r="D243" i="4"/>
  <c r="D244" i="4"/>
  <c r="D246" i="4"/>
  <c r="D247" i="4"/>
  <c r="D245" i="4"/>
  <c r="D248" i="4"/>
  <c r="J244" i="6"/>
  <c r="BF243" i="7"/>
  <c r="BF244" i="7"/>
  <c r="BF245" i="7"/>
  <c r="BF246" i="7"/>
  <c r="BF247" i="7"/>
  <c r="BF248" i="7"/>
  <c r="BF242" i="7"/>
  <c r="BE242" i="6"/>
  <c r="BE243" i="6"/>
  <c r="BE244" i="6"/>
  <c r="BE245" i="6"/>
  <c r="BE246" i="6"/>
  <c r="BE247" i="6"/>
  <c r="BE248" i="6"/>
  <c r="I242" i="8"/>
  <c r="I243" i="8"/>
  <c r="I244" i="8"/>
  <c r="I245" i="8"/>
  <c r="I246" i="8"/>
  <c r="I247" i="8"/>
  <c r="I248" i="8"/>
  <c r="AK242" i="8"/>
  <c r="AK243" i="8"/>
  <c r="AK244" i="8"/>
  <c r="AK245" i="8"/>
  <c r="AK246" i="8"/>
  <c r="AK247" i="8"/>
  <c r="AK248" i="8"/>
  <c r="AK247" i="7"/>
  <c r="AK248" i="7"/>
  <c r="AK242" i="7"/>
  <c r="AK243" i="7"/>
  <c r="AK244" i="7"/>
  <c r="AK245" i="7"/>
  <c r="AK246" i="7"/>
  <c r="K242" i="7"/>
  <c r="K243" i="7"/>
  <c r="K244" i="7"/>
  <c r="K245" i="7"/>
  <c r="K246" i="7"/>
  <c r="K247" i="7"/>
  <c r="K248" i="7"/>
  <c r="C242" i="6"/>
  <c r="C243" i="6"/>
  <c r="C244" i="6"/>
  <c r="C246" i="6"/>
  <c r="C248" i="6"/>
  <c r="C245" i="6"/>
  <c r="C247" i="6"/>
  <c r="BK241" i="7"/>
  <c r="BK245" i="7"/>
  <c r="BK246" i="7"/>
  <c r="BK247" i="7"/>
  <c r="BK248" i="7"/>
  <c r="BK242" i="7"/>
  <c r="BK243" i="7"/>
  <c r="BK244" i="7"/>
  <c r="BJ248" i="4"/>
  <c r="BJ242" i="4"/>
  <c r="BJ244" i="4"/>
  <c r="BJ245" i="4"/>
  <c r="BJ247" i="4"/>
  <c r="BJ243" i="4"/>
  <c r="BJ246" i="4"/>
  <c r="BH244" i="7"/>
  <c r="BH245" i="7"/>
  <c r="BH246" i="7"/>
  <c r="BH247" i="7"/>
  <c r="BH248" i="7"/>
  <c r="BH242" i="7"/>
  <c r="BH243" i="7"/>
  <c r="AY248" i="6"/>
  <c r="AY242" i="6"/>
  <c r="AY244" i="6"/>
  <c r="AY245" i="6"/>
  <c r="AY247" i="6"/>
  <c r="AY246" i="6"/>
  <c r="AY243" i="6"/>
  <c r="I244" i="6"/>
  <c r="I245" i="6"/>
  <c r="I246" i="6"/>
  <c r="I247" i="6"/>
  <c r="I248" i="6"/>
  <c r="I242" i="6"/>
  <c r="I243" i="6"/>
  <c r="C244" i="4"/>
  <c r="C247" i="4"/>
  <c r="C248" i="4"/>
  <c r="C242" i="4"/>
  <c r="C245" i="4"/>
  <c r="C246" i="4"/>
  <c r="C243" i="4"/>
  <c r="G242" i="4"/>
  <c r="G243" i="4"/>
  <c r="G244" i="4"/>
  <c r="G245" i="4"/>
  <c r="G247" i="4"/>
  <c r="G248" i="4"/>
  <c r="G246" i="4"/>
  <c r="J248" i="6"/>
  <c r="P247" i="6"/>
  <c r="P248" i="6"/>
  <c r="P243" i="6"/>
  <c r="P244" i="6"/>
  <c r="P246" i="6"/>
  <c r="P242" i="6"/>
  <c r="P245" i="6"/>
  <c r="L242" i="8"/>
  <c r="L243" i="8"/>
  <c r="L244" i="8"/>
  <c r="L245" i="8"/>
  <c r="L246" i="8"/>
  <c r="L247" i="8"/>
  <c r="L248" i="8"/>
  <c r="E242" i="4"/>
  <c r="E243" i="4"/>
  <c r="E244" i="4"/>
  <c r="E245" i="4"/>
  <c r="E246" i="4"/>
  <c r="E247" i="4"/>
  <c r="E248" i="4"/>
  <c r="AO248" i="7"/>
  <c r="AO242" i="7"/>
  <c r="AO243" i="7"/>
  <c r="AO244" i="7"/>
  <c r="AO245" i="7"/>
  <c r="AO246" i="7"/>
  <c r="AO247" i="7"/>
  <c r="N243" i="8"/>
  <c r="N244" i="8"/>
  <c r="N245" i="8"/>
  <c r="N246" i="8"/>
  <c r="N247" i="8"/>
  <c r="N248" i="8"/>
  <c r="N242" i="8"/>
  <c r="AN242" i="8"/>
  <c r="AN243" i="8"/>
  <c r="AN244" i="8"/>
  <c r="AN245" i="8"/>
  <c r="AN246" i="8"/>
  <c r="AN247" i="8"/>
  <c r="AN248" i="8"/>
  <c r="J246" i="6"/>
  <c r="BJ242" i="6"/>
  <c r="BJ243" i="6"/>
  <c r="BJ244" i="6"/>
  <c r="BJ245" i="6"/>
  <c r="BJ247" i="6"/>
  <c r="BJ248" i="6"/>
  <c r="BJ246" i="6"/>
  <c r="AY244" i="4"/>
  <c r="AY245" i="4"/>
  <c r="AY246" i="4"/>
  <c r="AY247" i="4"/>
  <c r="AY248" i="4"/>
  <c r="AY242" i="4"/>
  <c r="AY243" i="4"/>
  <c r="AM246" i="8"/>
  <c r="AM243" i="8"/>
  <c r="AM247" i="8"/>
  <c r="AM242" i="8"/>
  <c r="AM248" i="8"/>
  <c r="AM244" i="8"/>
  <c r="AM245" i="8"/>
  <c r="AX242" i="7"/>
  <c r="AX243" i="7"/>
  <c r="AX244" i="7"/>
  <c r="AX245" i="7"/>
  <c r="AX246" i="7"/>
  <c r="AX247" i="7"/>
  <c r="AX248" i="7"/>
  <c r="BA245" i="4"/>
  <c r="BA246" i="4"/>
  <c r="BA247" i="4"/>
  <c r="BA248" i="4"/>
  <c r="BA242" i="4"/>
  <c r="BA244" i="4"/>
  <c r="BA243" i="4"/>
  <c r="AS246" i="6"/>
  <c r="AS247" i="6"/>
  <c r="AS248" i="6"/>
  <c r="AS242" i="6"/>
  <c r="AS243" i="6"/>
  <c r="AS245" i="6"/>
  <c r="AS244" i="6"/>
  <c r="U245" i="4"/>
  <c r="U246" i="4"/>
  <c r="U247" i="4"/>
  <c r="U248" i="4"/>
  <c r="U242" i="4"/>
  <c r="U244" i="4"/>
  <c r="U243" i="4"/>
  <c r="G244" i="6"/>
  <c r="G245" i="6"/>
  <c r="G246" i="6"/>
  <c r="G247" i="6"/>
  <c r="G248" i="6"/>
  <c r="G243" i="6"/>
  <c r="G242" i="6"/>
  <c r="BA248" i="6"/>
  <c r="BA242" i="6"/>
  <c r="BA244" i="6"/>
  <c r="BA245" i="6"/>
  <c r="BA246" i="6"/>
  <c r="BA247" i="6"/>
  <c r="BA243" i="6"/>
  <c r="F247" i="7"/>
  <c r="F248" i="7"/>
  <c r="F242" i="7"/>
  <c r="F243" i="7"/>
  <c r="F244" i="7"/>
  <c r="F245" i="7"/>
  <c r="F246" i="7"/>
  <c r="AI242" i="8"/>
  <c r="AI243" i="8"/>
  <c r="AI244" i="8"/>
  <c r="AI245" i="8"/>
  <c r="AI246" i="8"/>
  <c r="AI247" i="8"/>
  <c r="AI248" i="8"/>
  <c r="K245" i="6"/>
  <c r="K246" i="6"/>
  <c r="K247" i="6"/>
  <c r="K248" i="6"/>
  <c r="K242" i="6"/>
  <c r="K243" i="6"/>
  <c r="K244" i="6"/>
  <c r="H242" i="8"/>
  <c r="H243" i="8"/>
  <c r="H244" i="8"/>
  <c r="H245" i="8"/>
  <c r="H246" i="8"/>
  <c r="H247" i="8"/>
  <c r="H248" i="8"/>
  <c r="BF242" i="6"/>
  <c r="BF243" i="6"/>
  <c r="BF244" i="6"/>
  <c r="BF245" i="6"/>
  <c r="BF246" i="6"/>
  <c r="BF247" i="6"/>
  <c r="BF248" i="6"/>
  <c r="BB242" i="7"/>
  <c r="BB243" i="7"/>
  <c r="BB244" i="7"/>
  <c r="BB245" i="7"/>
  <c r="BB246" i="7"/>
  <c r="BB247" i="7"/>
  <c r="BB248" i="7"/>
  <c r="BH247" i="8"/>
  <c r="BH248" i="8"/>
  <c r="BH242" i="8"/>
  <c r="BH243" i="8"/>
  <c r="BH244" i="8"/>
  <c r="BH245" i="8"/>
  <c r="BH246" i="8"/>
  <c r="AH242" i="8"/>
  <c r="AH243" i="8"/>
  <c r="AH244" i="8"/>
  <c r="AH245" i="8"/>
  <c r="AH246" i="8"/>
  <c r="AH247" i="8"/>
  <c r="AH248" i="8"/>
  <c r="H244" i="6"/>
  <c r="H245" i="6"/>
  <c r="H246" i="6"/>
  <c r="H247" i="6"/>
  <c r="H248" i="6"/>
  <c r="H242" i="6"/>
  <c r="H243" i="6"/>
  <c r="AN248" i="7"/>
  <c r="AN242" i="7"/>
  <c r="AN243" i="7"/>
  <c r="AN244" i="7"/>
  <c r="AN245" i="7"/>
  <c r="AN246" i="7"/>
  <c r="AN247" i="7"/>
  <c r="AL242" i="8"/>
  <c r="AL243" i="8"/>
  <c r="AL244" i="8"/>
  <c r="AL245" i="8"/>
  <c r="AL246" i="8"/>
  <c r="AL247" i="8"/>
  <c r="AL248" i="8"/>
  <c r="E246" i="7"/>
  <c r="I242" i="4"/>
  <c r="I243" i="4"/>
  <c r="I244" i="4"/>
  <c r="I245" i="4"/>
  <c r="I247" i="4"/>
  <c r="I248" i="4"/>
  <c r="I246" i="4"/>
  <c r="BF246" i="4"/>
  <c r="BF247" i="4"/>
  <c r="BF248" i="4"/>
  <c r="BF242" i="4"/>
  <c r="BF243" i="4"/>
  <c r="BF244" i="4"/>
  <c r="BF245" i="4"/>
  <c r="AW242" i="7"/>
  <c r="AW243" i="7"/>
  <c r="AW244" i="7"/>
  <c r="AW245" i="7"/>
  <c r="AW246" i="7"/>
  <c r="AW247" i="7"/>
  <c r="AW248" i="7"/>
  <c r="BK241" i="4"/>
  <c r="BK248" i="4"/>
  <c r="BK242" i="4"/>
  <c r="BK243" i="4"/>
  <c r="BK244" i="4"/>
  <c r="BK245" i="4"/>
  <c r="BK246" i="4"/>
  <c r="BK247" i="4"/>
  <c r="BG243" i="7"/>
  <c r="BG244" i="7"/>
  <c r="BG245" i="7"/>
  <c r="BG246" i="7"/>
  <c r="BG247" i="7"/>
  <c r="BG248" i="7"/>
  <c r="BG242" i="7"/>
  <c r="L242" i="7"/>
  <c r="L243" i="7"/>
  <c r="L244" i="7"/>
  <c r="L245" i="7"/>
  <c r="L246" i="7"/>
  <c r="L247" i="7"/>
  <c r="L248" i="7"/>
  <c r="AG241" i="8"/>
  <c r="AG242" i="8"/>
  <c r="AG243" i="8"/>
  <c r="AG244" i="8"/>
  <c r="AG245" i="8"/>
  <c r="AG246" i="8"/>
  <c r="AG247" i="8"/>
  <c r="AG248" i="8"/>
  <c r="H242" i="4"/>
  <c r="H243" i="4"/>
  <c r="H244" i="4"/>
  <c r="H245" i="4"/>
  <c r="H246" i="4"/>
  <c r="H247" i="4"/>
  <c r="H248" i="4"/>
  <c r="AM247" i="7"/>
  <c r="AM248" i="7"/>
  <c r="AM242" i="7"/>
  <c r="AM243" i="7"/>
  <c r="AM244" i="7"/>
  <c r="AM245" i="7"/>
  <c r="AM246" i="7"/>
  <c r="E245" i="7"/>
  <c r="AV247" i="6"/>
  <c r="AV248" i="6"/>
  <c r="AV243" i="6"/>
  <c r="AV244" i="6"/>
  <c r="AV246" i="6"/>
  <c r="AV242" i="6"/>
  <c r="AV245" i="6"/>
  <c r="AS242" i="4"/>
  <c r="AS243" i="4"/>
  <c r="AS244" i="4"/>
  <c r="AS245" i="4"/>
  <c r="AS246" i="4"/>
  <c r="AS247" i="4"/>
  <c r="AS248" i="4"/>
  <c r="BK241" i="6"/>
  <c r="BK242" i="6"/>
  <c r="BK243" i="6"/>
  <c r="BK244" i="6"/>
  <c r="BK245" i="6"/>
  <c r="BK246" i="6"/>
  <c r="BK247" i="6"/>
  <c r="BK248" i="6"/>
  <c r="AR242" i="7"/>
  <c r="AR243" i="7"/>
  <c r="AR244" i="7"/>
  <c r="AR245" i="7"/>
  <c r="AR246" i="7"/>
  <c r="AR247" i="7"/>
  <c r="AR248" i="7"/>
  <c r="L245" i="6"/>
  <c r="L246" i="6"/>
  <c r="L247" i="6"/>
  <c r="L248" i="6"/>
  <c r="L242" i="6"/>
  <c r="L243" i="6"/>
  <c r="L244" i="6"/>
  <c r="AQ241" i="7"/>
  <c r="AQ242" i="7"/>
  <c r="AQ243" i="7"/>
  <c r="AQ244" i="7"/>
  <c r="AQ245" i="7"/>
  <c r="AQ246" i="7"/>
  <c r="AQ247" i="7"/>
  <c r="AQ248" i="7"/>
  <c r="F242" i="8"/>
  <c r="F243" i="8"/>
  <c r="F244" i="8"/>
  <c r="F245" i="8"/>
  <c r="F246" i="8"/>
  <c r="F247" i="8"/>
  <c r="F248" i="8"/>
  <c r="E244" i="7"/>
  <c r="AV243" i="4"/>
  <c r="AV244" i="4"/>
  <c r="AV245" i="4"/>
  <c r="AV246" i="4"/>
  <c r="AV247" i="4"/>
  <c r="AV248" i="4"/>
  <c r="AV242" i="4"/>
  <c r="BC242" i="7"/>
  <c r="BC243" i="7"/>
  <c r="BC244" i="7"/>
  <c r="BC245" i="7"/>
  <c r="BC246" i="7"/>
  <c r="BC247" i="7"/>
  <c r="BC248" i="7"/>
  <c r="N242" i="7"/>
  <c r="N243" i="7"/>
  <c r="N244" i="7"/>
  <c r="N245" i="7"/>
  <c r="N246" i="7"/>
  <c r="N247" i="7"/>
  <c r="N248" i="7"/>
  <c r="H248" i="7"/>
  <c r="H242" i="7"/>
  <c r="H243" i="7"/>
  <c r="H244" i="7"/>
  <c r="H245" i="7"/>
  <c r="H246" i="7"/>
  <c r="H247" i="7"/>
  <c r="E243" i="7"/>
  <c r="AU243" i="8"/>
  <c r="AU244" i="8"/>
  <c r="AU245" i="8"/>
  <c r="AU246" i="8"/>
  <c r="AU247" i="8"/>
  <c r="AU248" i="8"/>
  <c r="AU242" i="8"/>
  <c r="AR242" i="4"/>
  <c r="AR243" i="4"/>
  <c r="AR244" i="4"/>
  <c r="AR245" i="4"/>
  <c r="AR246" i="4"/>
  <c r="AR248" i="4"/>
  <c r="AR247" i="4"/>
  <c r="P243" i="4"/>
  <c r="P244" i="4"/>
  <c r="P245" i="4"/>
  <c r="P246" i="4"/>
  <c r="P247" i="4"/>
  <c r="P248" i="4"/>
  <c r="P242" i="4"/>
  <c r="M242" i="8"/>
  <c r="M243" i="8"/>
  <c r="M244" i="8"/>
  <c r="M245" i="8"/>
  <c r="M246" i="8"/>
  <c r="M247" i="8"/>
  <c r="M248" i="8"/>
  <c r="F241" i="6"/>
  <c r="F243" i="6"/>
  <c r="F244" i="6"/>
  <c r="F245" i="6"/>
  <c r="F246" i="6"/>
  <c r="F247" i="6"/>
  <c r="F248" i="6"/>
  <c r="F242" i="6"/>
  <c r="G242" i="8"/>
  <c r="G243" i="8"/>
  <c r="G244" i="8"/>
  <c r="G245" i="8"/>
  <c r="G246" i="8"/>
  <c r="G247" i="8"/>
  <c r="G248" i="8"/>
  <c r="E242" i="7"/>
  <c r="E248" i="8"/>
  <c r="AZ245" i="8"/>
  <c r="AZ246" i="8"/>
  <c r="AZ247" i="8"/>
  <c r="AZ248" i="8"/>
  <c r="AZ242" i="8"/>
  <c r="AZ243" i="8"/>
  <c r="AZ244" i="8"/>
  <c r="AR245" i="6"/>
  <c r="AR246" i="6"/>
  <c r="AR247" i="6"/>
  <c r="AR248" i="6"/>
  <c r="AR242" i="6"/>
  <c r="AR243" i="6"/>
  <c r="AR244" i="6"/>
  <c r="BC246" i="8"/>
  <c r="BC247" i="8"/>
  <c r="BC248" i="8"/>
  <c r="BC242" i="8"/>
  <c r="BC243" i="8"/>
  <c r="BC244" i="8"/>
  <c r="BC245" i="8"/>
  <c r="AO242" i="8"/>
  <c r="AO243" i="8"/>
  <c r="AO244" i="8"/>
  <c r="AO245" i="8"/>
  <c r="AO246" i="8"/>
  <c r="AO247" i="8"/>
  <c r="AO248" i="8"/>
  <c r="E247" i="8"/>
  <c r="BE246" i="8"/>
  <c r="BE247" i="8"/>
  <c r="BE248" i="8"/>
  <c r="BE242" i="8"/>
  <c r="BE243" i="8"/>
  <c r="BE244" i="8"/>
  <c r="BE245" i="8"/>
  <c r="AW243" i="4"/>
  <c r="AW244" i="4"/>
  <c r="AW245" i="4"/>
  <c r="AW246" i="4"/>
  <c r="AW247" i="4"/>
  <c r="AW248" i="4"/>
  <c r="AW242" i="4"/>
  <c r="AI246" i="7"/>
  <c r="AI247" i="7"/>
  <c r="AI248" i="7"/>
  <c r="AI242" i="7"/>
  <c r="AI243" i="7"/>
  <c r="AI244" i="7"/>
  <c r="AI245" i="7"/>
  <c r="N242" i="4"/>
  <c r="N243" i="4"/>
  <c r="N244" i="4"/>
  <c r="N245" i="4"/>
  <c r="N246" i="4"/>
  <c r="N247" i="4"/>
  <c r="N248" i="4"/>
  <c r="AN244" i="6"/>
  <c r="AN245" i="6"/>
  <c r="AN246" i="6"/>
  <c r="AN247" i="6"/>
  <c r="AN248" i="6"/>
  <c r="AN242" i="6"/>
  <c r="AN243" i="6"/>
  <c r="E246" i="8"/>
  <c r="BJ248" i="8"/>
  <c r="BJ242" i="8"/>
  <c r="BJ243" i="8"/>
  <c r="BJ244" i="8"/>
  <c r="BJ245" i="8"/>
  <c r="BJ246" i="8"/>
  <c r="BJ247" i="8"/>
  <c r="AW247" i="6"/>
  <c r="AW248" i="6"/>
  <c r="AW242" i="6"/>
  <c r="AW243" i="6"/>
  <c r="AW244" i="6"/>
  <c r="AW245" i="6"/>
  <c r="AW246" i="6"/>
  <c r="BD242" i="6"/>
  <c r="BD243" i="6"/>
  <c r="BD245" i="6"/>
  <c r="BD246" i="6"/>
  <c r="BD247" i="6"/>
  <c r="BD248" i="6"/>
  <c r="BD244" i="6"/>
  <c r="AJ246" i="7"/>
  <c r="AJ247" i="7"/>
  <c r="AJ248" i="7"/>
  <c r="AJ242" i="7"/>
  <c r="AJ243" i="7"/>
  <c r="AJ244" i="7"/>
  <c r="AJ245" i="7"/>
  <c r="N246" i="6"/>
  <c r="N247" i="6"/>
  <c r="N248" i="6"/>
  <c r="N242" i="6"/>
  <c r="N243" i="6"/>
  <c r="N244" i="6"/>
  <c r="N245" i="6"/>
  <c r="G247" i="7"/>
  <c r="G248" i="7"/>
  <c r="G242" i="7"/>
  <c r="G243" i="7"/>
  <c r="G244" i="7"/>
  <c r="G245" i="7"/>
  <c r="G246" i="7"/>
  <c r="AN242" i="4"/>
  <c r="AN243" i="4"/>
  <c r="AN244" i="4"/>
  <c r="AN245" i="4"/>
  <c r="AN246" i="4"/>
  <c r="AN247" i="4"/>
  <c r="AN248" i="4"/>
  <c r="E244" i="8"/>
  <c r="BD246" i="4"/>
  <c r="BD247" i="4"/>
  <c r="BD248" i="4"/>
  <c r="BD242" i="4"/>
  <c r="BD243" i="4"/>
  <c r="BD245" i="4"/>
  <c r="BD244" i="4"/>
  <c r="AM247" i="4"/>
  <c r="AM246" i="4"/>
  <c r="AM245" i="4"/>
  <c r="AM242" i="4"/>
  <c r="AM244" i="4"/>
  <c r="AM248" i="4"/>
  <c r="AM243" i="4"/>
  <c r="E245" i="8"/>
  <c r="AZ242" i="7"/>
  <c r="AZ243" i="7"/>
  <c r="AZ244" i="7"/>
  <c r="AZ245" i="7"/>
  <c r="AZ246" i="7"/>
  <c r="AZ247" i="7"/>
  <c r="AZ248" i="7"/>
  <c r="BB242" i="6"/>
  <c r="BB243" i="6"/>
  <c r="BB245" i="6"/>
  <c r="BB246" i="6"/>
  <c r="BB248" i="6"/>
  <c r="BB247" i="6"/>
  <c r="BB244" i="6"/>
  <c r="BC242" i="6"/>
  <c r="BC243" i="6"/>
  <c r="BC244" i="6"/>
  <c r="BC245" i="6"/>
  <c r="BC246" i="6"/>
  <c r="BC247" i="6"/>
  <c r="BC248" i="6"/>
  <c r="K242" i="4"/>
  <c r="K243" i="4"/>
  <c r="K244" i="4"/>
  <c r="K245" i="4"/>
  <c r="K246" i="4"/>
  <c r="K247" i="4"/>
  <c r="K248" i="4"/>
  <c r="AM246" i="6"/>
  <c r="AM247" i="6"/>
  <c r="AM248" i="6"/>
  <c r="AM243" i="6"/>
  <c r="AM242" i="6"/>
  <c r="AM244" i="6"/>
  <c r="AM245" i="6"/>
  <c r="E243" i="8"/>
  <c r="BE243" i="7"/>
  <c r="BE244" i="7"/>
  <c r="BE245" i="7"/>
  <c r="BE246" i="7"/>
  <c r="BE247" i="7"/>
  <c r="BE248" i="7"/>
  <c r="BE242" i="7"/>
  <c r="BG247" i="4"/>
  <c r="BG248" i="4"/>
  <c r="BG243" i="4"/>
  <c r="BG244" i="4"/>
  <c r="BG246" i="4"/>
  <c r="BG245" i="4"/>
  <c r="BG242" i="4"/>
  <c r="AS242" i="7"/>
  <c r="AS243" i="7"/>
  <c r="AS244" i="7"/>
  <c r="AS245" i="7"/>
  <c r="AS246" i="7"/>
  <c r="AS247" i="7"/>
  <c r="AS248" i="7"/>
  <c r="AQ241" i="8"/>
  <c r="AQ242" i="8"/>
  <c r="AQ243" i="8"/>
  <c r="AQ244" i="8"/>
  <c r="AQ245" i="8"/>
  <c r="AQ247" i="8"/>
  <c r="AQ246" i="8"/>
  <c r="AQ248" i="8"/>
  <c r="AL243" i="6"/>
  <c r="AL244" i="6"/>
  <c r="AL245" i="6"/>
  <c r="AL246" i="6"/>
  <c r="AL247" i="6"/>
  <c r="AL248" i="6"/>
  <c r="AL242" i="6"/>
  <c r="E242" i="8"/>
  <c r="BJ244" i="7"/>
  <c r="BJ245" i="7"/>
  <c r="BJ246" i="7"/>
  <c r="BJ247" i="7"/>
  <c r="BJ248" i="7"/>
  <c r="BJ242" i="7"/>
  <c r="BJ243" i="7"/>
  <c r="BG242" i="6"/>
  <c r="BG243" i="6"/>
  <c r="BG244" i="6"/>
  <c r="BG246" i="6"/>
  <c r="BG247" i="6"/>
  <c r="BG248" i="6"/>
  <c r="BG245" i="6"/>
  <c r="AX244" i="8"/>
  <c r="AX245" i="8"/>
  <c r="AX246" i="8"/>
  <c r="AX247" i="8"/>
  <c r="AX248" i="8"/>
  <c r="AX242" i="8"/>
  <c r="AX243" i="8"/>
  <c r="J248" i="7"/>
  <c r="J242" i="7"/>
  <c r="J243" i="7"/>
  <c r="J244" i="7"/>
  <c r="J245" i="7"/>
  <c r="J246" i="7"/>
  <c r="J247" i="7"/>
  <c r="AL242" i="4"/>
  <c r="AL243" i="4"/>
  <c r="AL244" i="4"/>
  <c r="AL246" i="4"/>
  <c r="AL247" i="4"/>
  <c r="AL248" i="4"/>
  <c r="AL245" i="4"/>
  <c r="AU242" i="7"/>
  <c r="AU243" i="7"/>
  <c r="AU244" i="7"/>
  <c r="AU245" i="7"/>
  <c r="AU246" i="7"/>
  <c r="AU247" i="7"/>
  <c r="AU248" i="7"/>
  <c r="I248" i="7"/>
  <c r="I242" i="7"/>
  <c r="I243" i="7"/>
  <c r="I244" i="7"/>
  <c r="I245" i="7"/>
  <c r="I246" i="7"/>
  <c r="I247" i="7"/>
  <c r="BD249" i="7"/>
  <c r="BD242" i="7"/>
  <c r="BD243" i="7"/>
  <c r="BD244" i="7"/>
  <c r="BD245" i="7"/>
  <c r="BD246" i="7"/>
  <c r="BD247" i="7"/>
  <c r="BD248" i="7"/>
  <c r="D242" i="8"/>
  <c r="D243" i="8"/>
  <c r="D244" i="8"/>
  <c r="D245" i="8"/>
  <c r="D246" i="8"/>
  <c r="D247" i="8"/>
  <c r="D248" i="8"/>
  <c r="AQ242" i="4"/>
  <c r="AQ243" i="4"/>
  <c r="AQ244" i="4"/>
  <c r="AQ245" i="4"/>
  <c r="AQ246" i="4"/>
  <c r="AQ247" i="4"/>
  <c r="AQ248" i="4"/>
  <c r="AG234" i="6"/>
  <c r="AG239" i="6" s="1"/>
  <c r="BA241" i="7"/>
  <c r="BE241" i="6"/>
  <c r="P241" i="4"/>
  <c r="R241" i="4"/>
  <c r="BA241" i="6"/>
  <c r="BA241" i="4"/>
  <c r="G241" i="6"/>
  <c r="P249" i="4"/>
  <c r="P240" i="4"/>
  <c r="BF241" i="8"/>
  <c r="M241" i="8"/>
  <c r="AV241" i="7"/>
  <c r="AG234" i="4"/>
  <c r="AG239" i="4" s="1"/>
  <c r="BA241" i="8"/>
  <c r="J241" i="8"/>
  <c r="G241" i="8"/>
  <c r="AK241" i="8"/>
  <c r="G241" i="7"/>
  <c r="AV241" i="8"/>
  <c r="BF241" i="6"/>
  <c r="AU241" i="6"/>
  <c r="BJ241" i="6"/>
  <c r="AV241" i="4"/>
  <c r="AV241" i="6"/>
  <c r="BF241" i="4"/>
  <c r="AK241" i="7"/>
  <c r="E240" i="8"/>
  <c r="E241" i="8"/>
  <c r="BG182" i="8"/>
  <c r="BF183" i="8"/>
  <c r="BF184" i="8" s="1"/>
  <c r="AJ240" i="7"/>
  <c r="F249" i="8"/>
  <c r="F241" i="8"/>
  <c r="F240" i="8"/>
  <c r="AI240" i="8"/>
  <c r="AP241" i="6"/>
  <c r="AQ241" i="4"/>
  <c r="AI249" i="7"/>
  <c r="BB241" i="7"/>
  <c r="E249" i="7"/>
  <c r="BJ241" i="8"/>
  <c r="AI249" i="8"/>
  <c r="AI241" i="8"/>
  <c r="AW241" i="8"/>
  <c r="M241" i="7"/>
  <c r="BD241" i="6"/>
  <c r="AP241" i="7"/>
  <c r="BF241" i="7"/>
  <c r="AZ241" i="6"/>
  <c r="E240" i="7"/>
  <c r="AQ241" i="6"/>
  <c r="E241" i="7"/>
  <c r="BD241" i="7"/>
  <c r="BD240" i="7"/>
  <c r="N249" i="7"/>
  <c r="N241" i="7"/>
  <c r="N240" i="7"/>
  <c r="H241" i="7"/>
  <c r="H249" i="7"/>
  <c r="H240" i="7"/>
  <c r="H249" i="4"/>
  <c r="H241" i="4"/>
  <c r="H240" i="4"/>
  <c r="N240" i="4"/>
  <c r="N249" i="4"/>
  <c r="N241" i="4"/>
  <c r="H249" i="6"/>
  <c r="H241" i="6"/>
  <c r="H240" i="6"/>
  <c r="N249" i="6"/>
  <c r="N241" i="6"/>
  <c r="N240" i="6"/>
  <c r="AY241" i="6"/>
  <c r="AY240" i="6"/>
  <c r="AL249" i="8"/>
  <c r="AL241" i="8"/>
  <c r="AL240" i="8"/>
  <c r="AT241" i="4"/>
  <c r="AT240" i="4"/>
  <c r="AY249" i="4"/>
  <c r="AY241" i="4"/>
  <c r="AY240" i="4"/>
  <c r="AT241" i="6"/>
  <c r="JY4" i="1" s="1"/>
  <c r="AT249" i="6"/>
  <c r="JZ4" i="1" s="1"/>
  <c r="AC234" i="4"/>
  <c r="AB238" i="4"/>
  <c r="AB239" i="4"/>
  <c r="AA238" i="6"/>
  <c r="AA239" i="6"/>
  <c r="AL241" i="7"/>
  <c r="AL249" i="7"/>
  <c r="AL240" i="7"/>
  <c r="AO249" i="7"/>
  <c r="AO240" i="7"/>
  <c r="Q238" i="6"/>
  <c r="Q239" i="6"/>
  <c r="W234" i="6"/>
  <c r="V238" i="6"/>
  <c r="V239" i="6"/>
  <c r="M238" i="6"/>
  <c r="M239" i="6"/>
  <c r="AM241" i="8"/>
  <c r="AC234" i="6"/>
  <c r="AB238" i="6"/>
  <c r="AB239" i="6"/>
  <c r="AM241" i="6"/>
  <c r="H241" i="8"/>
  <c r="H249" i="8"/>
  <c r="H240" i="8"/>
  <c r="W234" i="4"/>
  <c r="V238" i="4"/>
  <c r="V239" i="4"/>
  <c r="Q239" i="4"/>
  <c r="Q238" i="4"/>
  <c r="BI249" i="6"/>
  <c r="BI241" i="6"/>
  <c r="BI240" i="6"/>
  <c r="R238" i="6"/>
  <c r="R239" i="6"/>
  <c r="BD249" i="6"/>
  <c r="BD240" i="6"/>
  <c r="BI249" i="4"/>
  <c r="BI241" i="4"/>
  <c r="BI240" i="4"/>
  <c r="BD241" i="4"/>
  <c r="BD249" i="4"/>
  <c r="BD240" i="4"/>
  <c r="AT240" i="6"/>
  <c r="N249" i="8"/>
  <c r="N241" i="8"/>
  <c r="N240" i="8"/>
  <c r="AY249" i="6"/>
  <c r="AT249" i="4"/>
  <c r="AO241" i="7"/>
  <c r="AA238" i="4"/>
  <c r="AA239" i="4"/>
  <c r="AO249" i="6"/>
  <c r="AO241" i="6"/>
  <c r="AO240" i="6"/>
  <c r="M239" i="4"/>
  <c r="M238" i="4"/>
  <c r="AO249" i="4"/>
  <c r="AO241" i="4"/>
  <c r="AL249" i="6"/>
  <c r="AL241" i="6"/>
  <c r="AL240" i="6"/>
  <c r="S238" i="4"/>
  <c r="S239" i="4"/>
  <c r="AO241" i="8"/>
  <c r="AO249" i="8"/>
  <c r="AO240" i="8"/>
  <c r="AL241" i="4"/>
  <c r="AL249" i="4"/>
  <c r="AL240" i="4"/>
  <c r="AO240" i="4"/>
  <c r="BE241" i="7"/>
  <c r="BB241" i="8"/>
  <c r="BB241" i="4"/>
  <c r="BG241" i="4"/>
  <c r="AR241" i="8"/>
  <c r="BG241" i="6"/>
  <c r="AU241" i="4"/>
  <c r="BE241" i="4"/>
  <c r="C241" i="7"/>
  <c r="AP241" i="4"/>
  <c r="C241" i="6"/>
  <c r="C241" i="4"/>
  <c r="AZ241" i="8"/>
  <c r="J241" i="7"/>
  <c r="G241" i="4"/>
  <c r="BJ241" i="7"/>
  <c r="AZ251" i="4"/>
  <c r="BF251" i="4" s="1"/>
  <c r="AX251" i="4"/>
  <c r="BD251" i="4" s="1"/>
  <c r="BE251" i="4"/>
  <c r="BK251" i="4" s="1"/>
  <c r="BC251" i="4"/>
  <c r="BI251" i="4" s="1"/>
  <c r="BC249" i="4"/>
  <c r="BC241" i="4"/>
  <c r="BC240" i="4"/>
  <c r="AP251" i="4"/>
  <c r="AV251" i="4" s="1"/>
  <c r="BB251" i="4" s="1"/>
  <c r="AN251" i="4"/>
  <c r="AT251" i="4" s="1"/>
  <c r="BC249" i="6"/>
  <c r="BC241" i="6"/>
  <c r="BC240" i="6"/>
  <c r="E249" i="4"/>
  <c r="E241" i="4"/>
  <c r="E240" i="4"/>
  <c r="AX249" i="8"/>
  <c r="AX241" i="8"/>
  <c r="AX240" i="8"/>
  <c r="AS249" i="7"/>
  <c r="AS241" i="7"/>
  <c r="AS240" i="7"/>
  <c r="E249" i="6"/>
  <c r="E241" i="6"/>
  <c r="E240" i="6"/>
  <c r="K249" i="8"/>
  <c r="K241" i="8"/>
  <c r="K240" i="8"/>
  <c r="BE253" i="4"/>
  <c r="BK253" i="4" s="1"/>
  <c r="BC253" i="4"/>
  <c r="BI253" i="4" s="1"/>
  <c r="AX249" i="6"/>
  <c r="AX241" i="6"/>
  <c r="AX240" i="6"/>
  <c r="AX249" i="4"/>
  <c r="AX241" i="4"/>
  <c r="AX240" i="4"/>
  <c r="BH249" i="4"/>
  <c r="BH241" i="4"/>
  <c r="BH240" i="4"/>
  <c r="BH249" i="6"/>
  <c r="BH241" i="6"/>
  <c r="BH240" i="6"/>
  <c r="AS249" i="4"/>
  <c r="AS241" i="4"/>
  <c r="AS240" i="4"/>
  <c r="AS240" i="6"/>
  <c r="AS249" i="6"/>
  <c r="AS241" i="6"/>
  <c r="AN249" i="8"/>
  <c r="AN241" i="8"/>
  <c r="AN240" i="8"/>
  <c r="BE252" i="4"/>
  <c r="BK252" i="4" s="1"/>
  <c r="BC252" i="4"/>
  <c r="BI252" i="4" s="1"/>
  <c r="BH249" i="7"/>
  <c r="BH241" i="7"/>
  <c r="BH240" i="7"/>
  <c r="AN249" i="7"/>
  <c r="AN241" i="7"/>
  <c r="AN240" i="7"/>
  <c r="AN240" i="4"/>
  <c r="AN249" i="4"/>
  <c r="AN241" i="4"/>
  <c r="AX249" i="7"/>
  <c r="AX241" i="7"/>
  <c r="AX240" i="7"/>
  <c r="K249" i="4"/>
  <c r="K241" i="4"/>
  <c r="K240" i="4"/>
  <c r="AN249" i="6"/>
  <c r="AN241" i="6"/>
  <c r="AN240" i="6"/>
  <c r="K249" i="6"/>
  <c r="K241" i="6"/>
  <c r="K240" i="6"/>
  <c r="AI240" i="7"/>
  <c r="K249" i="7"/>
  <c r="K241" i="7"/>
  <c r="K240" i="7"/>
  <c r="AI241" i="7"/>
  <c r="AU241" i="7"/>
  <c r="AW241" i="4"/>
  <c r="AS249" i="8"/>
  <c r="AS241" i="8"/>
  <c r="AS240" i="8"/>
  <c r="AZ254" i="4"/>
  <c r="BF254" i="4" s="1"/>
  <c r="AX254" i="4"/>
  <c r="BD254" i="4" s="1"/>
  <c r="BH249" i="8"/>
  <c r="BH241" i="8"/>
  <c r="BH240" i="8"/>
  <c r="AZ252" i="4"/>
  <c r="BF252" i="4" s="1"/>
  <c r="AX252" i="4"/>
  <c r="BD252" i="4" s="1"/>
  <c r="AZ253" i="4"/>
  <c r="BF253" i="4" s="1"/>
  <c r="AX253" i="4"/>
  <c r="BD253" i="4" s="1"/>
  <c r="BE254" i="4"/>
  <c r="BK254" i="4" s="1"/>
  <c r="BC254" i="4"/>
  <c r="BI254" i="4" s="1"/>
  <c r="BG241" i="8"/>
  <c r="BB241" i="6"/>
  <c r="BC249" i="8"/>
  <c r="BC241" i="8"/>
  <c r="BC240" i="8"/>
  <c r="BC249" i="7"/>
  <c r="BC241" i="7"/>
  <c r="BC240" i="7"/>
  <c r="L241" i="7"/>
  <c r="L241" i="8"/>
  <c r="U241" i="6"/>
  <c r="AJ241" i="8"/>
  <c r="AZ241" i="4"/>
  <c r="BJ241" i="4"/>
  <c r="I241" i="4"/>
  <c r="AU241" i="8"/>
  <c r="I241" i="6"/>
  <c r="D241" i="8"/>
  <c r="AH241" i="8"/>
  <c r="BE241" i="8"/>
  <c r="L241" i="6"/>
  <c r="D241" i="7"/>
  <c r="J241" i="4"/>
  <c r="AP241" i="8"/>
  <c r="AW241" i="7"/>
  <c r="F241" i="4"/>
  <c r="U241" i="4"/>
  <c r="I241" i="7"/>
  <c r="BG241" i="7"/>
  <c r="F241" i="7"/>
  <c r="D241" i="4"/>
  <c r="AZ241" i="7"/>
  <c r="AM241" i="7"/>
  <c r="D241" i="6"/>
  <c r="AR241" i="7"/>
  <c r="AH241" i="7"/>
  <c r="AR241" i="4"/>
  <c r="AR241" i="6"/>
  <c r="I241" i="8"/>
  <c r="L241" i="4"/>
  <c r="AW241" i="6"/>
  <c r="P241" i="6"/>
  <c r="AM241" i="4"/>
  <c r="AJ241" i="7"/>
  <c r="OK4" i="1"/>
  <c r="OL4" i="1"/>
  <c r="AQ249" i="7"/>
  <c r="AQ240" i="7"/>
  <c r="BE249" i="7"/>
  <c r="BE240" i="7"/>
  <c r="BE249" i="4"/>
  <c r="BE240" i="4"/>
  <c r="BJ249" i="7"/>
  <c r="BJ240" i="7"/>
  <c r="BE249" i="6"/>
  <c r="BE240" i="6"/>
  <c r="BJ249" i="4"/>
  <c r="BJ240" i="4"/>
  <c r="AV249" i="4"/>
  <c r="AV240" i="4"/>
  <c r="BJ249" i="6"/>
  <c r="BJ240" i="6"/>
  <c r="AV249" i="6"/>
  <c r="AV240" i="6"/>
  <c r="AP249" i="6"/>
  <c r="AP240" i="6"/>
  <c r="BA249" i="4"/>
  <c r="BA240" i="4"/>
  <c r="BA249" i="6"/>
  <c r="BA240" i="6"/>
  <c r="AP249" i="7"/>
  <c r="AP240" i="7"/>
  <c r="AQ249" i="4"/>
  <c r="AQ240" i="4"/>
  <c r="BF249" i="4"/>
  <c r="BF240" i="4"/>
  <c r="AU249" i="7"/>
  <c r="AU240" i="7"/>
  <c r="BF249" i="6"/>
  <c r="BF240" i="6"/>
  <c r="BK249" i="4"/>
  <c r="BK240" i="4"/>
  <c r="BK249" i="6"/>
  <c r="BK240" i="6"/>
  <c r="AQ249" i="6"/>
  <c r="AQ240" i="6"/>
  <c r="AW249" i="7"/>
  <c r="AW240" i="7"/>
  <c r="AU249" i="8"/>
  <c r="AU240" i="8"/>
  <c r="BB249" i="7"/>
  <c r="BB240" i="7"/>
  <c r="AZ249" i="8"/>
  <c r="AZ240" i="8"/>
  <c r="BG249" i="7"/>
  <c r="BG240" i="7"/>
  <c r="BE249" i="8"/>
  <c r="BE240" i="8"/>
  <c r="AM249" i="7"/>
  <c r="AM240" i="7"/>
  <c r="BJ249" i="8"/>
  <c r="BJ240" i="8"/>
  <c r="AR249" i="7"/>
  <c r="AR240" i="7"/>
  <c r="AZ249" i="7"/>
  <c r="AZ240" i="7"/>
  <c r="AV249" i="8"/>
  <c r="AV240" i="8"/>
  <c r="AW249" i="8"/>
  <c r="AW240" i="8"/>
  <c r="AR249" i="4"/>
  <c r="AR240" i="4"/>
  <c r="BA249" i="8"/>
  <c r="BA240" i="8"/>
  <c r="AP249" i="8"/>
  <c r="AP240" i="8"/>
  <c r="BB249" i="8"/>
  <c r="BB240" i="8"/>
  <c r="AR249" i="6"/>
  <c r="AR240" i="6"/>
  <c r="BF249" i="8"/>
  <c r="BF240" i="8"/>
  <c r="BG249" i="8"/>
  <c r="BG240" i="8"/>
  <c r="AW249" i="4"/>
  <c r="AW240" i="4"/>
  <c r="BK249" i="8"/>
  <c r="BK240" i="8"/>
  <c r="AM249" i="8"/>
  <c r="AM240" i="8"/>
  <c r="AW249" i="6"/>
  <c r="AW240" i="6"/>
  <c r="AQ249" i="8"/>
  <c r="AQ240" i="8"/>
  <c r="JQ4" i="1" s="1"/>
  <c r="AR249" i="8"/>
  <c r="AR240" i="8"/>
  <c r="AM249" i="4"/>
  <c r="AM240" i="4"/>
  <c r="BB249" i="4"/>
  <c r="BB240" i="4"/>
  <c r="AU249" i="4"/>
  <c r="AU240" i="4"/>
  <c r="BB249" i="6"/>
  <c r="BB240" i="6"/>
  <c r="AV249" i="7"/>
  <c r="AV240" i="7"/>
  <c r="AU249" i="6"/>
  <c r="AU240" i="6"/>
  <c r="BG249" i="4"/>
  <c r="BG240" i="4"/>
  <c r="BA249" i="7"/>
  <c r="BA240" i="7"/>
  <c r="AZ249" i="4"/>
  <c r="AZ240" i="4"/>
  <c r="BG249" i="6"/>
  <c r="BG240" i="6"/>
  <c r="BF249" i="7"/>
  <c r="BF240" i="7"/>
  <c r="AZ249" i="6"/>
  <c r="AZ240" i="6"/>
  <c r="AM249" i="6"/>
  <c r="AM240" i="6"/>
  <c r="BK249" i="7"/>
  <c r="BK240" i="7"/>
  <c r="AP249" i="4"/>
  <c r="AP240" i="4"/>
  <c r="AJ249" i="8"/>
  <c r="AE383" i="6"/>
  <c r="AE385" i="6"/>
  <c r="AH252" i="4"/>
  <c r="AH254" i="4"/>
  <c r="AG254" i="4"/>
  <c r="AM254" i="4" s="1"/>
  <c r="AG253" i="4"/>
  <c r="AM253" i="4" s="1"/>
  <c r="AG252" i="4"/>
  <c r="AM252" i="4" s="1"/>
  <c r="U249" i="4"/>
  <c r="U240" i="4"/>
  <c r="I240" i="6"/>
  <c r="I249" i="6"/>
  <c r="G240" i="6"/>
  <c r="G249" i="6"/>
  <c r="D240" i="8"/>
  <c r="D249" i="8"/>
  <c r="F249" i="4"/>
  <c r="F240" i="4"/>
  <c r="AH240" i="8"/>
  <c r="AH249" i="8"/>
  <c r="G249" i="7"/>
  <c r="G240" i="7"/>
  <c r="D249" i="7"/>
  <c r="D240" i="7"/>
  <c r="G249" i="8"/>
  <c r="G240" i="8"/>
  <c r="AH253" i="4"/>
  <c r="C249" i="7"/>
  <c r="C240" i="7"/>
  <c r="I240" i="7"/>
  <c r="I249" i="7"/>
  <c r="D249" i="4"/>
  <c r="D240" i="4"/>
  <c r="D240" i="6"/>
  <c r="D249" i="6"/>
  <c r="J249" i="4"/>
  <c r="J240" i="4"/>
  <c r="P240" i="6"/>
  <c r="P249" i="6"/>
  <c r="AG240" i="7"/>
  <c r="AG249" i="7"/>
  <c r="I249" i="8"/>
  <c r="I240" i="8"/>
  <c r="L249" i="4"/>
  <c r="L240" i="4"/>
  <c r="AH240" i="7"/>
  <c r="AH249" i="7"/>
  <c r="J249" i="7"/>
  <c r="J240" i="7"/>
  <c r="AG240" i="8"/>
  <c r="AG249" i="8"/>
  <c r="AJ240" i="8"/>
  <c r="AJ249" i="7"/>
  <c r="M240" i="7"/>
  <c r="M249" i="7"/>
  <c r="J240" i="6"/>
  <c r="J249" i="6"/>
  <c r="AK240" i="8"/>
  <c r="AK249" i="8"/>
  <c r="J240" i="8"/>
  <c r="J249" i="8"/>
  <c r="F249" i="7"/>
  <c r="F240" i="7"/>
  <c r="M249" i="8"/>
  <c r="M240" i="8"/>
  <c r="U249" i="6"/>
  <c r="U240" i="6"/>
  <c r="L249" i="6"/>
  <c r="L240" i="6"/>
  <c r="F249" i="6"/>
  <c r="F240" i="6"/>
  <c r="C249" i="6"/>
  <c r="C240" i="6"/>
  <c r="C240" i="4"/>
  <c r="C249" i="4"/>
  <c r="C240" i="8"/>
  <c r="JA4" i="1" s="1"/>
  <c r="C249" i="8"/>
  <c r="R249" i="4"/>
  <c r="R240" i="4"/>
  <c r="G249" i="4"/>
  <c r="G240" i="4"/>
  <c r="L240" i="7"/>
  <c r="L249" i="7"/>
  <c r="L240" i="8"/>
  <c r="L249" i="8"/>
  <c r="I249" i="4"/>
  <c r="I240" i="4"/>
  <c r="AK249" i="7"/>
  <c r="AK240" i="7"/>
  <c r="AD234" i="4"/>
  <c r="AD234" i="6"/>
  <c r="AG381" i="7"/>
  <c r="AH381" i="7" s="1"/>
  <c r="AF385" i="7"/>
  <c r="W381" i="8"/>
  <c r="W383" i="8" s="1"/>
  <c r="X381" i="8"/>
  <c r="Y381" i="8" s="1"/>
  <c r="AE383" i="7"/>
  <c r="AE385" i="8"/>
  <c r="AE385" i="7"/>
  <c r="AE383" i="8"/>
  <c r="BF188" i="7"/>
  <c r="AA186" i="8"/>
  <c r="AB188" i="7"/>
  <c r="L186" i="8"/>
  <c r="M188" i="7"/>
  <c r="AP188" i="7"/>
  <c r="BT188" i="8"/>
  <c r="CA185" i="4"/>
  <c r="CO186" i="4"/>
  <c r="CP185" i="4"/>
  <c r="DD186" i="4"/>
  <c r="DE185" i="4"/>
  <c r="AD385" i="6"/>
  <c r="Q381" i="6"/>
  <c r="Q385" i="6" s="1"/>
  <c r="AZ381" i="6"/>
  <c r="BA381" i="6" s="1"/>
  <c r="AZ381" i="4"/>
  <c r="BA381" i="4" s="1"/>
  <c r="X381" i="4"/>
  <c r="Y381" i="4" s="1"/>
  <c r="AD385" i="7"/>
  <c r="AZ381" i="8"/>
  <c r="AZ385" i="8" s="1"/>
  <c r="X381" i="6"/>
  <c r="Y381" i="6" s="1"/>
  <c r="AZ381" i="7"/>
  <c r="AZ383" i="7" s="1"/>
  <c r="AD383" i="8"/>
  <c r="AH186" i="4"/>
  <c r="AH185" i="4"/>
  <c r="AW186" i="4"/>
  <c r="AW185" i="4"/>
  <c r="BL186" i="4"/>
  <c r="BL185" i="4"/>
  <c r="D186" i="4"/>
  <c r="D185" i="4"/>
  <c r="CP186" i="4"/>
  <c r="S185" i="4"/>
  <c r="S186" i="4"/>
  <c r="CO185" i="4"/>
  <c r="AV186" i="4"/>
  <c r="C186" i="4"/>
  <c r="R185" i="4"/>
  <c r="AV185" i="4"/>
  <c r="BZ185" i="4"/>
  <c r="AG186" i="4"/>
  <c r="DD185" i="4"/>
  <c r="BK186" i="4"/>
  <c r="C185" i="4"/>
  <c r="AG185" i="4"/>
  <c r="BK185" i="4"/>
  <c r="R186" i="4"/>
  <c r="DE186" i="4"/>
  <c r="BZ186" i="4"/>
  <c r="CA186" i="4"/>
  <c r="Q395" i="4"/>
  <c r="AA224" i="4"/>
  <c r="CX187" i="7" s="1"/>
  <c r="AB224" i="4"/>
  <c r="CY187" i="8" s="1"/>
  <c r="AC224" i="4"/>
  <c r="AD224" i="4"/>
  <c r="AE224" i="4"/>
  <c r="AF224" i="4"/>
  <c r="AB229" i="4"/>
  <c r="DN187" i="7" s="1"/>
  <c r="AC229" i="4"/>
  <c r="DO187" i="7" s="1"/>
  <c r="AD229" i="4"/>
  <c r="AE229" i="4"/>
  <c r="AF229" i="4"/>
  <c r="AB219" i="4"/>
  <c r="CJ187" i="7" s="1"/>
  <c r="AC219" i="4"/>
  <c r="CK187" i="7" s="1"/>
  <c r="AD219" i="4"/>
  <c r="AF219" i="4"/>
  <c r="AE219" i="4"/>
  <c r="D396" i="4"/>
  <c r="C396" i="4" s="1"/>
  <c r="X381" i="7"/>
  <c r="Y381" i="7" s="1"/>
  <c r="Z381" i="7" s="1"/>
  <c r="AY381" i="7"/>
  <c r="AY383" i="7" s="1"/>
  <c r="D477" i="4"/>
  <c r="Q477" i="4" s="1"/>
  <c r="E477" i="4"/>
  <c r="F477" i="4"/>
  <c r="AY381" i="6"/>
  <c r="AY385" i="6" s="1"/>
  <c r="AY381" i="8"/>
  <c r="AY385" i="8" s="1"/>
  <c r="W381" i="6"/>
  <c r="W383" i="6" s="1"/>
  <c r="P381" i="4"/>
  <c r="P385" i="4" s="1"/>
  <c r="P381" i="6"/>
  <c r="P381" i="8"/>
  <c r="W381" i="4"/>
  <c r="W385" i="4" s="1"/>
  <c r="W381" i="7"/>
  <c r="W383" i="7" s="1"/>
  <c r="AY381" i="4"/>
  <c r="AY383" i="4" s="1"/>
  <c r="P381" i="7"/>
  <c r="P383" i="7" s="1"/>
  <c r="BF187" i="8"/>
  <c r="BF188" i="8"/>
  <c r="BT187" i="7"/>
  <c r="BT188" i="7"/>
  <c r="Q381" i="7"/>
  <c r="R381" i="7" s="1"/>
  <c r="P394" i="4"/>
  <c r="B394" i="4"/>
  <c r="G397" i="4"/>
  <c r="T397" i="4" s="1"/>
  <c r="F397" i="4"/>
  <c r="S397" i="4" s="1"/>
  <c r="E397" i="4"/>
  <c r="R397" i="4" s="1"/>
  <c r="H397" i="4"/>
  <c r="U397" i="4" s="1"/>
  <c r="I397" i="4"/>
  <c r="V397" i="4" s="1"/>
  <c r="I414" i="4"/>
  <c r="V414" i="4" s="1"/>
  <c r="H414" i="4"/>
  <c r="U414" i="4" s="1"/>
  <c r="G414" i="4"/>
  <c r="T414" i="4" s="1"/>
  <c r="D414" i="4"/>
  <c r="Q414" i="4" s="1"/>
  <c r="F478" i="4"/>
  <c r="E478" i="4"/>
  <c r="D478" i="4"/>
  <c r="Q478" i="4" s="1"/>
  <c r="Q381" i="8"/>
  <c r="Q383" i="8" s="1"/>
  <c r="IZ4" i="1" s="1"/>
  <c r="A398" i="4"/>
  <c r="AE383" i="4"/>
  <c r="AF381" i="4"/>
  <c r="AF385" i="4" s="1"/>
  <c r="F339" i="8"/>
  <c r="E339" i="8"/>
  <c r="R340" i="8"/>
  <c r="Q340" i="8"/>
  <c r="BM380" i="7"/>
  <c r="BF381" i="7"/>
  <c r="BN380" i="7"/>
  <c r="BN381" i="7" s="1"/>
  <c r="BG381" i="7"/>
  <c r="CM384" i="6"/>
  <c r="CM384" i="7"/>
  <c r="CL384" i="7"/>
  <c r="BF380" i="6"/>
  <c r="BF387" i="6" s="1"/>
  <c r="BE387" i="6" s="1"/>
  <c r="BF388" i="6" s="1"/>
  <c r="BF390" i="6" s="1"/>
  <c r="CK384" i="6"/>
  <c r="CK384" i="7"/>
  <c r="CJ384" i="6"/>
  <c r="CL384" i="6"/>
  <c r="CN384" i="7"/>
  <c r="CN384" i="6"/>
  <c r="CJ384" i="7"/>
  <c r="BN380" i="6"/>
  <c r="BN381" i="6" s="1"/>
  <c r="BG381" i="6"/>
  <c r="AF383" i="6"/>
  <c r="AG381" i="6"/>
  <c r="AF385" i="6"/>
  <c r="AG381" i="8"/>
  <c r="AF383" i="8"/>
  <c r="AF385" i="8"/>
  <c r="CN384" i="8"/>
  <c r="CM384" i="8"/>
  <c r="CL384" i="8"/>
  <c r="CK384" i="8"/>
  <c r="CJ384" i="8"/>
  <c r="BF380" i="8"/>
  <c r="BF387" i="8" s="1"/>
  <c r="BE387" i="8" s="1"/>
  <c r="BF388" i="8" s="1"/>
  <c r="BF390" i="8" s="1"/>
  <c r="BN380" i="8"/>
  <c r="BN381" i="8" s="1"/>
  <c r="BG381" i="8"/>
  <c r="AD383" i="4"/>
  <c r="AD385" i="4"/>
  <c r="CL384" i="4"/>
  <c r="BG380" i="4"/>
  <c r="BF381" i="4" s="1"/>
  <c r="Q381" i="4"/>
  <c r="BM380" i="4"/>
  <c r="X234" i="4"/>
  <c r="A479" i="4"/>
  <c r="A415" i="4"/>
  <c r="BF186" i="8"/>
  <c r="M187" i="7"/>
  <c r="E214" i="4"/>
  <c r="BM186" i="8"/>
  <c r="BM186" i="7"/>
  <c r="E209" i="4"/>
  <c r="AX186" i="8"/>
  <c r="AX186" i="7"/>
  <c r="D209" i="4"/>
  <c r="AW187" i="4" s="1"/>
  <c r="AW186" i="8"/>
  <c r="AW186" i="7"/>
  <c r="BT186" i="7"/>
  <c r="C209" i="4"/>
  <c r="AV187" i="4" s="1"/>
  <c r="AV186" i="8"/>
  <c r="AV186" i="7"/>
  <c r="F214" i="4"/>
  <c r="BN186" i="7"/>
  <c r="BN186" i="8"/>
  <c r="AP187" i="8"/>
  <c r="AP188" i="8"/>
  <c r="D214" i="4"/>
  <c r="BL187" i="4" s="1"/>
  <c r="BL186" i="8"/>
  <c r="BL186" i="7"/>
  <c r="D204" i="4"/>
  <c r="AH187" i="4" s="1"/>
  <c r="AH186" i="7"/>
  <c r="AH186" i="8"/>
  <c r="D194" i="4"/>
  <c r="D187" i="4" s="1"/>
  <c r="D186" i="8"/>
  <c r="D186" i="7"/>
  <c r="F199" i="4"/>
  <c r="U186" i="7"/>
  <c r="U186" i="8"/>
  <c r="G204" i="4"/>
  <c r="AK187" i="6" s="1"/>
  <c r="AK186" i="8"/>
  <c r="AK186" i="7"/>
  <c r="AB186" i="7"/>
  <c r="AP186" i="7"/>
  <c r="J214" i="4"/>
  <c r="BR186" i="7"/>
  <c r="BR186" i="8"/>
  <c r="I209" i="4"/>
  <c r="BB186" i="7"/>
  <c r="BB186" i="8"/>
  <c r="AP186" i="8"/>
  <c r="C204" i="4"/>
  <c r="AG187" i="4" s="1"/>
  <c r="AG186" i="8"/>
  <c r="AG186" i="7"/>
  <c r="D199" i="4"/>
  <c r="S187" i="4" s="1"/>
  <c r="S186" i="8"/>
  <c r="S186" i="7"/>
  <c r="E194" i="4"/>
  <c r="E186" i="7"/>
  <c r="E186" i="8"/>
  <c r="G199" i="4"/>
  <c r="V187" i="6" s="1"/>
  <c r="V186" i="7"/>
  <c r="V186" i="8"/>
  <c r="H194" i="4"/>
  <c r="H186" i="7"/>
  <c r="H186" i="8"/>
  <c r="AB187" i="7"/>
  <c r="E199" i="4"/>
  <c r="T186" i="7"/>
  <c r="T186" i="8"/>
  <c r="J209" i="4"/>
  <c r="BC186" i="8"/>
  <c r="BC186" i="7"/>
  <c r="L194" i="4"/>
  <c r="L186" i="7"/>
  <c r="BT187" i="8"/>
  <c r="H209" i="4"/>
  <c r="BA186" i="7"/>
  <c r="BA186" i="8"/>
  <c r="L199" i="4"/>
  <c r="AA186" i="7"/>
  <c r="J199" i="4"/>
  <c r="Y186" i="7"/>
  <c r="Y186" i="8"/>
  <c r="K199" i="4"/>
  <c r="Z186" i="7"/>
  <c r="Z186" i="8"/>
  <c r="AP187" i="7"/>
  <c r="H214" i="4"/>
  <c r="BP187" i="6" s="1"/>
  <c r="BP186" i="7"/>
  <c r="BP186" i="8"/>
  <c r="G194" i="4"/>
  <c r="G187" i="6" s="1"/>
  <c r="G186" i="7"/>
  <c r="G186" i="8"/>
  <c r="S186" i="6"/>
  <c r="C194" i="4"/>
  <c r="C187" i="4" s="1"/>
  <c r="C186" i="7"/>
  <c r="C186" i="8"/>
  <c r="BT186" i="8"/>
  <c r="F204" i="4"/>
  <c r="AJ186" i="8"/>
  <c r="AJ186" i="7"/>
  <c r="F194" i="4"/>
  <c r="F187" i="6" s="1"/>
  <c r="F186" i="7"/>
  <c r="F186" i="8"/>
  <c r="H199" i="4"/>
  <c r="W187" i="6" s="1"/>
  <c r="W186" i="7"/>
  <c r="W186" i="8"/>
  <c r="CI186" i="8"/>
  <c r="C199" i="4"/>
  <c r="R187" i="4" s="1"/>
  <c r="R186" i="8"/>
  <c r="R186" i="7"/>
  <c r="G209" i="4"/>
  <c r="AZ187" i="6" s="1"/>
  <c r="AZ186" i="8"/>
  <c r="AZ186" i="7"/>
  <c r="K214" i="4"/>
  <c r="BS186" i="8"/>
  <c r="BS186" i="7"/>
  <c r="I204" i="4"/>
  <c r="AM186" i="7"/>
  <c r="AM186" i="8"/>
  <c r="J204" i="4"/>
  <c r="AN186" i="7"/>
  <c r="AN186" i="8"/>
  <c r="I214" i="4"/>
  <c r="BQ186" i="7"/>
  <c r="BQ186" i="8"/>
  <c r="H204" i="4"/>
  <c r="AL187" i="6" s="1"/>
  <c r="AL186" i="8"/>
  <c r="AL186" i="7"/>
  <c r="I199" i="4"/>
  <c r="X186" i="7"/>
  <c r="X186" i="8"/>
  <c r="I194" i="4"/>
  <c r="I186" i="7"/>
  <c r="I186" i="8"/>
  <c r="L209" i="4"/>
  <c r="BE186" i="8"/>
  <c r="BE186" i="7"/>
  <c r="BF187" i="7"/>
  <c r="F209" i="4"/>
  <c r="AY187" i="6" s="1"/>
  <c r="AY186" i="7"/>
  <c r="AY186" i="8"/>
  <c r="K204" i="4"/>
  <c r="AO186" i="7"/>
  <c r="AO186" i="8"/>
  <c r="K194" i="4"/>
  <c r="K186" i="7"/>
  <c r="K186" i="8"/>
  <c r="BF186" i="7"/>
  <c r="M186" i="7"/>
  <c r="G214" i="4"/>
  <c r="BO187" i="6" s="1"/>
  <c r="BO186" i="7"/>
  <c r="BO186" i="8"/>
  <c r="K209" i="4"/>
  <c r="BD186" i="7"/>
  <c r="BD186" i="8"/>
  <c r="C214" i="4"/>
  <c r="BK187" i="4" s="1"/>
  <c r="BK186" i="8"/>
  <c r="BK186" i="7"/>
  <c r="E204" i="4"/>
  <c r="AI186" i="8"/>
  <c r="AI186" i="7"/>
  <c r="J194" i="4"/>
  <c r="J186" i="7"/>
  <c r="J186" i="8"/>
  <c r="DN186" i="7"/>
  <c r="DN186" i="8"/>
  <c r="CO186" i="8"/>
  <c r="CO186" i="7"/>
  <c r="CP186" i="8"/>
  <c r="CP186" i="7"/>
  <c r="CQ186" i="7"/>
  <c r="CQ186" i="8"/>
  <c r="CR186" i="7"/>
  <c r="CR186" i="8"/>
  <c r="V224" i="4"/>
  <c r="CS186" i="7"/>
  <c r="CS186" i="8"/>
  <c r="W224" i="4"/>
  <c r="CT186" i="7"/>
  <c r="CT186" i="8"/>
  <c r="X224" i="4"/>
  <c r="CU186" i="7"/>
  <c r="CU186" i="8"/>
  <c r="Y224" i="4"/>
  <c r="CV186" i="8"/>
  <c r="CV186" i="7"/>
  <c r="CJ186" i="7"/>
  <c r="DD186" i="7"/>
  <c r="DD186" i="8"/>
  <c r="DE186" i="7"/>
  <c r="DE186" i="8"/>
  <c r="DF186" i="8"/>
  <c r="DF186" i="7"/>
  <c r="U229" i="4"/>
  <c r="DG186" i="7"/>
  <c r="DG186" i="8"/>
  <c r="CX186" i="8"/>
  <c r="V229" i="4"/>
  <c r="DH186" i="8"/>
  <c r="DH186" i="7"/>
  <c r="W229" i="4"/>
  <c r="DI186" i="8"/>
  <c r="DI186" i="7"/>
  <c r="CA186" i="7"/>
  <c r="CA186" i="8"/>
  <c r="Y229" i="4"/>
  <c r="DK186" i="8"/>
  <c r="DK186" i="7"/>
  <c r="BZ186" i="7"/>
  <c r="BZ186" i="8"/>
  <c r="X229" i="4"/>
  <c r="DJ186" i="8"/>
  <c r="DJ186" i="7"/>
  <c r="CB186" i="7"/>
  <c r="CB186" i="8"/>
  <c r="Z229" i="4"/>
  <c r="DL186" i="8"/>
  <c r="DL186" i="7"/>
  <c r="U219" i="4"/>
  <c r="CC186" i="7"/>
  <c r="CC186" i="8"/>
  <c r="V219" i="4"/>
  <c r="CD186" i="7"/>
  <c r="CD186" i="8"/>
  <c r="W219" i="4"/>
  <c r="CE186" i="7"/>
  <c r="CE186" i="8"/>
  <c r="CX186" i="7"/>
  <c r="X219" i="4"/>
  <c r="CF186" i="7"/>
  <c r="CF186" i="8"/>
  <c r="Y219" i="4"/>
  <c r="CG186" i="7"/>
  <c r="CG186" i="8"/>
  <c r="Z224" i="4"/>
  <c r="CW186" i="8"/>
  <c r="CW186" i="7"/>
  <c r="AA219" i="4"/>
  <c r="CI186" i="7"/>
  <c r="AA229" i="4"/>
  <c r="DM186" i="8"/>
  <c r="DM186" i="7"/>
  <c r="Z219" i="4"/>
  <c r="CH186" i="7"/>
  <c r="CH186" i="8"/>
  <c r="DO185" i="7"/>
  <c r="DO183" i="7"/>
  <c r="DO184" i="7" s="1"/>
  <c r="DO186" i="7"/>
  <c r="DP182" i="7"/>
  <c r="BG187" i="7"/>
  <c r="BG183" i="7"/>
  <c r="BG184" i="7" s="1"/>
  <c r="BG186" i="7"/>
  <c r="BG185" i="7"/>
  <c r="BG188" i="7"/>
  <c r="BH182" i="7"/>
  <c r="AC187" i="7"/>
  <c r="AC183" i="7"/>
  <c r="AC184" i="7" s="1"/>
  <c r="AC186" i="7"/>
  <c r="AD182" i="7"/>
  <c r="AC185" i="7"/>
  <c r="AC188" i="7"/>
  <c r="AQ186" i="8"/>
  <c r="AQ187" i="8"/>
  <c r="AQ183" i="8"/>
  <c r="AQ184" i="8" s="1"/>
  <c r="AR182" i="8"/>
  <c r="AQ185" i="8"/>
  <c r="AQ188" i="8"/>
  <c r="AQ185" i="7"/>
  <c r="AQ188" i="7"/>
  <c r="AQ187" i="7"/>
  <c r="AQ183" i="7"/>
  <c r="AQ184" i="7" s="1"/>
  <c r="AR182" i="7"/>
  <c r="AQ186" i="7"/>
  <c r="BG188" i="8"/>
  <c r="BG185" i="8"/>
  <c r="BG187" i="8"/>
  <c r="BG186" i="8"/>
  <c r="BG183" i="8"/>
  <c r="BG184" i="8" s="1"/>
  <c r="BH182" i="8"/>
  <c r="BV182" i="8"/>
  <c r="BU186" i="8"/>
  <c r="BU185" i="8"/>
  <c r="BU188" i="8"/>
  <c r="BU183" i="8"/>
  <c r="BU184" i="8" s="1"/>
  <c r="BU187" i="8"/>
  <c r="CJ183" i="8"/>
  <c r="CJ184" i="8" s="1"/>
  <c r="CK182" i="8"/>
  <c r="CJ186" i="8"/>
  <c r="CJ185" i="8"/>
  <c r="DO183" i="8"/>
  <c r="DO184" i="8" s="1"/>
  <c r="DO186" i="8"/>
  <c r="DO185" i="8"/>
  <c r="DP182" i="8"/>
  <c r="CK185" i="7"/>
  <c r="CK183" i="7"/>
  <c r="CK184" i="7" s="1"/>
  <c r="CK186" i="7"/>
  <c r="CL182" i="7"/>
  <c r="M186" i="8"/>
  <c r="M187" i="8"/>
  <c r="M183" i="8"/>
  <c r="M184" i="8" s="1"/>
  <c r="M185" i="8"/>
  <c r="M188" i="8"/>
  <c r="N182" i="8"/>
  <c r="BU187" i="7"/>
  <c r="BU183" i="7"/>
  <c r="BU184" i="7" s="1"/>
  <c r="BU186" i="7"/>
  <c r="BV182" i="7"/>
  <c r="BU185" i="7"/>
  <c r="BU188" i="7"/>
  <c r="CY185" i="8"/>
  <c r="CZ182" i="8"/>
  <c r="CY186" i="8"/>
  <c r="CY183" i="8"/>
  <c r="CY184" i="8" s="1"/>
  <c r="N188" i="7"/>
  <c r="N187" i="7"/>
  <c r="N183" i="7"/>
  <c r="N184" i="7" s="1"/>
  <c r="O182" i="7"/>
  <c r="N186" i="7"/>
  <c r="N185" i="7"/>
  <c r="CY183" i="7"/>
  <c r="CY184" i="7" s="1"/>
  <c r="CY186" i="7"/>
  <c r="CZ182" i="7"/>
  <c r="CY185" i="7"/>
  <c r="AB188" i="8"/>
  <c r="AB185" i="8"/>
  <c r="AC182" i="8"/>
  <c r="AB183" i="8"/>
  <c r="AB184" i="8" s="1"/>
  <c r="AB187" i="8"/>
  <c r="AB186" i="8"/>
  <c r="D183" i="4"/>
  <c r="D184" i="4" s="1"/>
  <c r="CO183" i="4"/>
  <c r="CO184" i="4" s="1"/>
  <c r="C183" i="4"/>
  <c r="C184" i="4" s="1"/>
  <c r="AG183" i="4"/>
  <c r="AG184" i="4" s="1"/>
  <c r="BK183" i="4"/>
  <c r="BK184" i="4" s="1"/>
  <c r="DD183" i="4"/>
  <c r="DD184" i="4" s="1"/>
  <c r="BZ183" i="4"/>
  <c r="BZ184" i="4" s="1"/>
  <c r="R183" i="4"/>
  <c r="R184" i="4" s="1"/>
  <c r="AV183" i="4"/>
  <c r="AV184" i="4" s="1"/>
  <c r="BL183" i="4"/>
  <c r="BL184" i="4" s="1"/>
  <c r="CP183" i="4"/>
  <c r="CP184" i="4" s="1"/>
  <c r="DE183" i="4"/>
  <c r="DE184" i="4" s="1"/>
  <c r="AW183" i="4"/>
  <c r="AW184" i="4" s="1"/>
  <c r="S183" i="4"/>
  <c r="S184" i="4" s="1"/>
  <c r="AH183" i="4"/>
  <c r="AH184" i="4" s="1"/>
  <c r="CA183" i="4"/>
  <c r="CA184" i="4" s="1"/>
  <c r="E182" i="4"/>
  <c r="T182" i="4"/>
  <c r="AX182" i="4"/>
  <c r="BM182" i="4"/>
  <c r="AI182" i="4"/>
  <c r="CQ182" i="4"/>
  <c r="CQ185" i="4" s="1"/>
  <c r="DF182" i="4"/>
  <c r="DF185" i="4" s="1"/>
  <c r="CB182" i="4"/>
  <c r="CB186" i="4" s="1"/>
  <c r="DG186" i="6"/>
  <c r="CC186" i="6"/>
  <c r="R224" i="4"/>
  <c r="CO187" i="4" s="1"/>
  <c r="CO186" i="6"/>
  <c r="T186" i="6"/>
  <c r="S224" i="4"/>
  <c r="CP187" i="4" s="1"/>
  <c r="CP186" i="6"/>
  <c r="U224" i="4"/>
  <c r="CR186" i="6"/>
  <c r="BL186" i="6"/>
  <c r="V186" i="6"/>
  <c r="AY186" i="6"/>
  <c r="BN186" i="6"/>
  <c r="R186" i="6"/>
  <c r="BO186" i="6"/>
  <c r="S229" i="4"/>
  <c r="DE187" i="4" s="1"/>
  <c r="DE186" i="6"/>
  <c r="T229" i="4"/>
  <c r="DF186" i="6"/>
  <c r="CS186" i="6"/>
  <c r="DH186" i="6"/>
  <c r="T224" i="4"/>
  <c r="CQ186" i="6"/>
  <c r="R229" i="4"/>
  <c r="DD187" i="4" s="1"/>
  <c r="DD186" i="6"/>
  <c r="C186" i="6"/>
  <c r="BK186" i="6"/>
  <c r="AI186" i="6"/>
  <c r="AJ186" i="6"/>
  <c r="D186" i="6"/>
  <c r="R219" i="4"/>
  <c r="BZ187" i="4" s="1"/>
  <c r="BZ186" i="6"/>
  <c r="AK186" i="6"/>
  <c r="E186" i="6"/>
  <c r="S219" i="4"/>
  <c r="CA187" i="4" s="1"/>
  <c r="CA186" i="6"/>
  <c r="AG186" i="6"/>
  <c r="AH186" i="6"/>
  <c r="T219" i="4"/>
  <c r="CB186" i="6"/>
  <c r="F186" i="6"/>
  <c r="AX186" i="6"/>
  <c r="U186" i="6"/>
  <c r="BM186" i="6"/>
  <c r="AV186" i="6"/>
  <c r="AW186" i="6"/>
  <c r="DH183" i="6"/>
  <c r="DH184" i="6" s="1"/>
  <c r="DI182" i="6"/>
  <c r="DH185" i="6"/>
  <c r="AZ183" i="6"/>
  <c r="AZ184" i="6" s="1"/>
  <c r="BA182" i="6"/>
  <c r="AZ186" i="6"/>
  <c r="AC143" i="6"/>
  <c r="AW143" i="6"/>
  <c r="S234" i="6"/>
  <c r="W185" i="6"/>
  <c r="X182" i="6"/>
  <c r="W186" i="6"/>
  <c r="W183" i="6"/>
  <c r="W184" i="6" s="1"/>
  <c r="AY142" i="6"/>
  <c r="CU182" i="6"/>
  <c r="CT186" i="6"/>
  <c r="CT185" i="6"/>
  <c r="CT183" i="6"/>
  <c r="CT184" i="6" s="1"/>
  <c r="CD183" i="6"/>
  <c r="CD184" i="6" s="1"/>
  <c r="CD185" i="6"/>
  <c r="CE182" i="6"/>
  <c r="CD186" i="6"/>
  <c r="AW144" i="6"/>
  <c r="X234" i="6"/>
  <c r="AL183" i="6"/>
  <c r="AL184" i="6" s="1"/>
  <c r="AM182" i="6"/>
  <c r="AL186" i="6"/>
  <c r="AL185" i="6"/>
  <c r="G183" i="6"/>
  <c r="G184" i="6" s="1"/>
  <c r="G186" i="6"/>
  <c r="G185" i="6"/>
  <c r="H182" i="6"/>
  <c r="BP186" i="6"/>
  <c r="BP183" i="6"/>
  <c r="BP184" i="6" s="1"/>
  <c r="BP185" i="6"/>
  <c r="BQ182" i="6"/>
  <c r="AD142" i="6"/>
  <c r="AC144" i="6"/>
  <c r="JX4" i="1" l="1"/>
  <c r="JW4" i="1"/>
  <c r="KC4" i="1"/>
  <c r="KB4" i="1"/>
  <c r="JR4" i="1"/>
  <c r="JT4" i="1"/>
  <c r="KA4" i="1"/>
  <c r="JU4" i="1"/>
  <c r="JV4" i="1"/>
  <c r="JS4" i="1"/>
  <c r="JC4" i="1"/>
  <c r="AH234" i="6"/>
  <c r="AJ234" i="6" s="1"/>
  <c r="AG238" i="6"/>
  <c r="AG244" i="6" s="1"/>
  <c r="Q243" i="4"/>
  <c r="Q244" i="4"/>
  <c r="Q245" i="4"/>
  <c r="Q246" i="4"/>
  <c r="Q247" i="4"/>
  <c r="Q248" i="4"/>
  <c r="Q242" i="4"/>
  <c r="V245" i="4"/>
  <c r="V246" i="4"/>
  <c r="V247" i="4"/>
  <c r="V248" i="4"/>
  <c r="V243" i="4"/>
  <c r="V242" i="4"/>
  <c r="V244" i="4"/>
  <c r="M242" i="4"/>
  <c r="M243" i="4"/>
  <c r="M244" i="4"/>
  <c r="M245" i="4"/>
  <c r="M246" i="4"/>
  <c r="M247" i="4"/>
  <c r="M248" i="4"/>
  <c r="AB242" i="6"/>
  <c r="AB243" i="6"/>
  <c r="AB244" i="6"/>
  <c r="AB245" i="6"/>
  <c r="AB246" i="6"/>
  <c r="AB247" i="6"/>
  <c r="AB248" i="6"/>
  <c r="AA247" i="4"/>
  <c r="AA248" i="4"/>
  <c r="AA243" i="4"/>
  <c r="AA244" i="4"/>
  <c r="AA246" i="4"/>
  <c r="AA242" i="4"/>
  <c r="AA245" i="4"/>
  <c r="M246" i="6"/>
  <c r="M247" i="6"/>
  <c r="M248" i="6"/>
  <c r="M242" i="6"/>
  <c r="M243" i="6"/>
  <c r="M245" i="6"/>
  <c r="M244" i="6"/>
  <c r="V242" i="6"/>
  <c r="V243" i="6"/>
  <c r="V245" i="6"/>
  <c r="V246" i="6"/>
  <c r="V248" i="6"/>
  <c r="V247" i="6"/>
  <c r="V244" i="6"/>
  <c r="Q247" i="6"/>
  <c r="Q248" i="6"/>
  <c r="Q242" i="6"/>
  <c r="Q243" i="6"/>
  <c r="Q244" i="6"/>
  <c r="Q245" i="6"/>
  <c r="Q246" i="6"/>
  <c r="R247" i="6"/>
  <c r="R248" i="6"/>
  <c r="R243" i="6"/>
  <c r="R244" i="6"/>
  <c r="R245" i="6"/>
  <c r="R242" i="6"/>
  <c r="R246" i="6"/>
  <c r="AA242" i="6"/>
  <c r="AA243" i="6"/>
  <c r="AA244" i="6"/>
  <c r="AA246" i="6"/>
  <c r="AA247" i="6"/>
  <c r="AA248" i="6"/>
  <c r="AA245" i="6"/>
  <c r="AB247" i="4"/>
  <c r="AB248" i="4"/>
  <c r="AB242" i="4"/>
  <c r="AB243" i="4"/>
  <c r="AB245" i="4"/>
  <c r="AB246" i="4"/>
  <c r="AB244" i="4"/>
  <c r="S244" i="4"/>
  <c r="S245" i="4"/>
  <c r="S246" i="4"/>
  <c r="S247" i="4"/>
  <c r="S248" i="4"/>
  <c r="S242" i="4"/>
  <c r="S243" i="4"/>
  <c r="S241" i="4"/>
  <c r="JP4" i="1"/>
  <c r="JO4" i="1"/>
  <c r="JF4" i="1"/>
  <c r="V241" i="4"/>
  <c r="JI4" i="1"/>
  <c r="AH234" i="4"/>
  <c r="AI234" i="4" s="1"/>
  <c r="AG238" i="4"/>
  <c r="JN4" i="1"/>
  <c r="JM4" i="1"/>
  <c r="JD4" i="1"/>
  <c r="JG4" i="1"/>
  <c r="JE4" i="1"/>
  <c r="JB4" i="1"/>
  <c r="R241" i="6"/>
  <c r="AA249" i="6"/>
  <c r="AA240" i="6"/>
  <c r="JJ4" i="1"/>
  <c r="JH4" i="1"/>
  <c r="JK4" i="1"/>
  <c r="JL4" i="1"/>
  <c r="Q241" i="6"/>
  <c r="AA249" i="4"/>
  <c r="Q249" i="6"/>
  <c r="AA241" i="4"/>
  <c r="AA240" i="4"/>
  <c r="AA241" i="6"/>
  <c r="Q240" i="6"/>
  <c r="W238" i="4"/>
  <c r="W239" i="4"/>
  <c r="X238" i="4"/>
  <c r="X239" i="4"/>
  <c r="AC238" i="6"/>
  <c r="AC239" i="6"/>
  <c r="W238" i="6"/>
  <c r="W239" i="6"/>
  <c r="S238" i="6"/>
  <c r="S239" i="6"/>
  <c r="AD238" i="6"/>
  <c r="AD239" i="6"/>
  <c r="AI234" i="6"/>
  <c r="AH239" i="6"/>
  <c r="AH238" i="6"/>
  <c r="AD238" i="4"/>
  <c r="AD239" i="4"/>
  <c r="AC238" i="4"/>
  <c r="AC239" i="4"/>
  <c r="Q241" i="4"/>
  <c r="Q240" i="4"/>
  <c r="Q249" i="4"/>
  <c r="X238" i="6"/>
  <c r="X239" i="6"/>
  <c r="M241" i="6"/>
  <c r="AP253" i="4"/>
  <c r="AV253" i="4" s="1"/>
  <c r="BB253" i="4" s="1"/>
  <c r="AN253" i="4"/>
  <c r="AT253" i="4" s="1"/>
  <c r="AU252" i="4"/>
  <c r="BA252" i="4" s="1"/>
  <c r="BG252" i="4" s="1"/>
  <c r="AS252" i="4"/>
  <c r="AY252" i="4" s="1"/>
  <c r="BJ251" i="4"/>
  <c r="BH251" i="4"/>
  <c r="AU253" i="4"/>
  <c r="BA253" i="4" s="1"/>
  <c r="BG253" i="4" s="1"/>
  <c r="AS253" i="4"/>
  <c r="AY253" i="4" s="1"/>
  <c r="AU254" i="4"/>
  <c r="BA254" i="4" s="1"/>
  <c r="BG254" i="4" s="1"/>
  <c r="AS254" i="4"/>
  <c r="AY254" i="4" s="1"/>
  <c r="AP254" i="4"/>
  <c r="AV254" i="4" s="1"/>
  <c r="BB254" i="4" s="1"/>
  <c r="AN254" i="4"/>
  <c r="AT254" i="4" s="1"/>
  <c r="AP252" i="4"/>
  <c r="AV252" i="4" s="1"/>
  <c r="BB252" i="4" s="1"/>
  <c r="AN252" i="4"/>
  <c r="AT252" i="4" s="1"/>
  <c r="V241" i="6"/>
  <c r="AB241" i="6"/>
  <c r="M241" i="4"/>
  <c r="AB241" i="4"/>
  <c r="CX187" i="8"/>
  <c r="CY187" i="7"/>
  <c r="AG385" i="7"/>
  <c r="AG383" i="7"/>
  <c r="DN187" i="8"/>
  <c r="M240" i="6"/>
  <c r="M249" i="6"/>
  <c r="AB249" i="4"/>
  <c r="AB240" i="4"/>
  <c r="R249" i="6"/>
  <c r="R240" i="6"/>
  <c r="V249" i="6"/>
  <c r="V240" i="6"/>
  <c r="M249" i="4"/>
  <c r="M240" i="4"/>
  <c r="S240" i="4"/>
  <c r="S249" i="4"/>
  <c r="V240" i="4"/>
  <c r="V249" i="4"/>
  <c r="AB249" i="6"/>
  <c r="AB240" i="6"/>
  <c r="X385" i="8"/>
  <c r="X383" i="8"/>
  <c r="AE234" i="4"/>
  <c r="AE234" i="6"/>
  <c r="R381" i="6"/>
  <c r="R385" i="6" s="1"/>
  <c r="Q383" i="6"/>
  <c r="W385" i="8"/>
  <c r="AZ383" i="6"/>
  <c r="AZ385" i="6"/>
  <c r="DO187" i="8"/>
  <c r="CJ187" i="8"/>
  <c r="CB187" i="4"/>
  <c r="W385" i="6"/>
  <c r="P385" i="7"/>
  <c r="BA381" i="7"/>
  <c r="BB381" i="7" s="1"/>
  <c r="AZ383" i="8"/>
  <c r="X383" i="6"/>
  <c r="X385" i="6"/>
  <c r="AZ385" i="7"/>
  <c r="BA381" i="8"/>
  <c r="BB381" i="8" s="1"/>
  <c r="BB383" i="8" s="1"/>
  <c r="X385" i="7"/>
  <c r="AY383" i="6"/>
  <c r="Y385" i="7"/>
  <c r="Y383" i="7"/>
  <c r="DF187" i="4"/>
  <c r="AY383" i="8"/>
  <c r="AY385" i="7"/>
  <c r="X383" i="7"/>
  <c r="CQ187" i="4"/>
  <c r="DF186" i="4"/>
  <c r="W385" i="7"/>
  <c r="CQ186" i="4"/>
  <c r="AI183" i="4"/>
  <c r="AI184" i="4" s="1"/>
  <c r="AI186" i="4"/>
  <c r="AI187" i="4"/>
  <c r="AI185" i="4"/>
  <c r="AX186" i="4"/>
  <c r="AX187" i="4"/>
  <c r="AX185" i="4"/>
  <c r="T183" i="4"/>
  <c r="T184" i="4" s="1"/>
  <c r="T185" i="4"/>
  <c r="T186" i="4"/>
  <c r="T187" i="4"/>
  <c r="E183" i="4"/>
  <c r="E184" i="4" s="1"/>
  <c r="E186" i="4"/>
  <c r="E187" i="4"/>
  <c r="E185" i="4"/>
  <c r="BM183" i="4"/>
  <c r="BM184" i="4" s="1"/>
  <c r="BM186" i="4"/>
  <c r="BM187" i="4"/>
  <c r="BM185" i="4"/>
  <c r="CB183" i="4"/>
  <c r="CB184" i="4" s="1"/>
  <c r="CB185" i="4"/>
  <c r="Q396" i="4"/>
  <c r="AD220" i="4"/>
  <c r="CL188" i="7" s="1"/>
  <c r="AF220" i="4"/>
  <c r="AC220" i="4"/>
  <c r="CK188" i="8" s="1"/>
  <c r="CD187" i="6"/>
  <c r="AB220" i="4"/>
  <c r="CC187" i="6"/>
  <c r="AF230" i="4"/>
  <c r="AE220" i="4"/>
  <c r="AE230" i="4"/>
  <c r="AD230" i="4"/>
  <c r="DP188" i="8" s="1"/>
  <c r="AC230" i="4"/>
  <c r="AB230" i="4"/>
  <c r="AF225" i="4"/>
  <c r="DH187" i="6"/>
  <c r="AE225" i="4"/>
  <c r="CT187" i="6"/>
  <c r="AD225" i="4"/>
  <c r="CS187" i="6"/>
  <c r="AC225" i="4"/>
  <c r="CZ188" i="8" s="1"/>
  <c r="AB225" i="4"/>
  <c r="AA225" i="4"/>
  <c r="D397" i="4"/>
  <c r="C397" i="4" s="1"/>
  <c r="Q385" i="7"/>
  <c r="Q383" i="7"/>
  <c r="BM387" i="7"/>
  <c r="BL387" i="7" s="1"/>
  <c r="BM388" i="7" s="1"/>
  <c r="BM390" i="7" s="1"/>
  <c r="BM381" i="7"/>
  <c r="P383" i="4"/>
  <c r="R381" i="8"/>
  <c r="S381" i="8" s="1"/>
  <c r="Q385" i="8"/>
  <c r="X383" i="4"/>
  <c r="X385" i="4"/>
  <c r="P395" i="4"/>
  <c r="B395" i="4"/>
  <c r="I415" i="4"/>
  <c r="V415" i="4" s="1"/>
  <c r="H415" i="4"/>
  <c r="U415" i="4" s="1"/>
  <c r="G415" i="4"/>
  <c r="T415" i="4" s="1"/>
  <c r="D415" i="4"/>
  <c r="Q415" i="4" s="1"/>
  <c r="F479" i="4"/>
  <c r="E479" i="4"/>
  <c r="D479" i="4"/>
  <c r="Q479" i="4" s="1"/>
  <c r="I398" i="4"/>
  <c r="V398" i="4" s="1"/>
  <c r="H398" i="4"/>
  <c r="U398" i="4" s="1"/>
  <c r="G398" i="4"/>
  <c r="T398" i="4" s="1"/>
  <c r="F398" i="4"/>
  <c r="S398" i="4" s="1"/>
  <c r="E398" i="4"/>
  <c r="R398" i="4" s="1"/>
  <c r="AZ385" i="4"/>
  <c r="AZ383" i="4"/>
  <c r="AG381" i="4"/>
  <c r="AH381" i="4" s="1"/>
  <c r="A399" i="4"/>
  <c r="AY385" i="4"/>
  <c r="AF383" i="4"/>
  <c r="R341" i="8"/>
  <c r="Q341" i="8"/>
  <c r="F340" i="8"/>
  <c r="E340" i="8"/>
  <c r="AH381" i="6"/>
  <c r="AG383" i="6"/>
  <c r="AG385" i="6"/>
  <c r="BH381" i="6"/>
  <c r="BG383" i="6"/>
  <c r="BG385" i="6"/>
  <c r="AI381" i="7"/>
  <c r="AH383" i="7"/>
  <c r="AH385" i="7"/>
  <c r="BU380" i="6"/>
  <c r="BU381" i="6" s="1"/>
  <c r="P383" i="6"/>
  <c r="P385" i="6"/>
  <c r="BM380" i="6"/>
  <c r="BF381" i="6"/>
  <c r="AA381" i="7"/>
  <c r="Z383" i="7"/>
  <c r="Z385" i="7"/>
  <c r="BH381" i="7"/>
  <c r="BG383" i="7"/>
  <c r="BG385" i="7"/>
  <c r="BU380" i="7"/>
  <c r="BU381" i="7" s="1"/>
  <c r="W383" i="4"/>
  <c r="BB381" i="6"/>
  <c r="BA383" i="6"/>
  <c r="BA385" i="6"/>
  <c r="R383" i="7"/>
  <c r="S381" i="7"/>
  <c r="R385" i="7"/>
  <c r="BF383" i="7"/>
  <c r="BF385" i="7"/>
  <c r="BT380" i="7"/>
  <c r="Z381" i="6"/>
  <c r="Y383" i="6"/>
  <c r="Y385" i="6"/>
  <c r="BH381" i="8"/>
  <c r="BG383" i="8"/>
  <c r="BG385" i="8"/>
  <c r="BU380" i="8"/>
  <c r="BU381" i="8" s="1"/>
  <c r="P385" i="8"/>
  <c r="P383" i="8"/>
  <c r="BM380" i="8"/>
  <c r="BF381" i="8"/>
  <c r="AH381" i="8"/>
  <c r="AG383" i="8"/>
  <c r="AG385" i="8"/>
  <c r="Z381" i="8"/>
  <c r="Y383" i="8"/>
  <c r="Y385" i="8"/>
  <c r="Z381" i="4"/>
  <c r="Y383" i="4"/>
  <c r="Y385" i="4"/>
  <c r="BF385" i="4"/>
  <c r="BF383" i="4"/>
  <c r="BT380" i="4"/>
  <c r="R381" i="4"/>
  <c r="Q385" i="4"/>
  <c r="Q383" i="4"/>
  <c r="BN380" i="4"/>
  <c r="BN381" i="4" s="1"/>
  <c r="BG381" i="4"/>
  <c r="BB381" i="4"/>
  <c r="BA385" i="4"/>
  <c r="BA383" i="4"/>
  <c r="Y234" i="4"/>
  <c r="A480" i="4"/>
  <c r="A416" i="4"/>
  <c r="J210" i="4"/>
  <c r="BC187" i="8"/>
  <c r="BC187" i="7"/>
  <c r="J195" i="4"/>
  <c r="J187" i="7"/>
  <c r="J187" i="8"/>
  <c r="I200" i="4"/>
  <c r="X188" i="6" s="1"/>
  <c r="X187" i="7"/>
  <c r="X187" i="8"/>
  <c r="F205" i="4"/>
  <c r="AJ187" i="8"/>
  <c r="AJ187" i="7"/>
  <c r="F200" i="4"/>
  <c r="U187" i="7"/>
  <c r="U187" i="8"/>
  <c r="E200" i="4"/>
  <c r="T188" i="4" s="1"/>
  <c r="T187" i="7"/>
  <c r="T187" i="8"/>
  <c r="E205" i="4"/>
  <c r="AI188" i="4" s="1"/>
  <c r="AI187" i="8"/>
  <c r="AI187" i="7"/>
  <c r="H205" i="4"/>
  <c r="AL187" i="8"/>
  <c r="AL187" i="7"/>
  <c r="D195" i="4"/>
  <c r="D188" i="4" s="1"/>
  <c r="D187" i="8"/>
  <c r="D187" i="7"/>
  <c r="C215" i="4"/>
  <c r="BK188" i="4" s="1"/>
  <c r="BK187" i="8"/>
  <c r="BK187" i="7"/>
  <c r="C195" i="4"/>
  <c r="C188" i="4" s="1"/>
  <c r="C187" i="7"/>
  <c r="C187" i="8"/>
  <c r="H195" i="4"/>
  <c r="H188" i="6" s="1"/>
  <c r="H187" i="7"/>
  <c r="H187" i="8"/>
  <c r="I215" i="4"/>
  <c r="BQ188" i="6" s="1"/>
  <c r="BQ187" i="7"/>
  <c r="BQ187" i="8"/>
  <c r="D205" i="4"/>
  <c r="AH188" i="4" s="1"/>
  <c r="AH187" i="7"/>
  <c r="AH187" i="8"/>
  <c r="K210" i="4"/>
  <c r="BD187" i="8"/>
  <c r="BD187" i="7"/>
  <c r="G200" i="4"/>
  <c r="V187" i="7"/>
  <c r="V187" i="8"/>
  <c r="J205" i="4"/>
  <c r="AN187" i="8"/>
  <c r="AN187" i="7"/>
  <c r="G195" i="4"/>
  <c r="G187" i="7"/>
  <c r="G187" i="8"/>
  <c r="D215" i="4"/>
  <c r="BL187" i="8"/>
  <c r="BL187" i="7"/>
  <c r="G215" i="4"/>
  <c r="BO187" i="8"/>
  <c r="BO187" i="7"/>
  <c r="E195" i="4"/>
  <c r="E188" i="4" s="1"/>
  <c r="E187" i="7"/>
  <c r="E187" i="8"/>
  <c r="I205" i="4"/>
  <c r="AM187" i="7"/>
  <c r="AM187" i="8"/>
  <c r="H215" i="4"/>
  <c r="BP187" i="8"/>
  <c r="BP187" i="7"/>
  <c r="D200" i="4"/>
  <c r="S188" i="4" s="1"/>
  <c r="S187" i="8"/>
  <c r="S187" i="7"/>
  <c r="F215" i="4"/>
  <c r="BN187" i="7"/>
  <c r="BN187" i="8"/>
  <c r="K215" i="4"/>
  <c r="BS187" i="8"/>
  <c r="BS187" i="7"/>
  <c r="K195" i="4"/>
  <c r="K187" i="7"/>
  <c r="K187" i="8"/>
  <c r="K200" i="4"/>
  <c r="Z187" i="7"/>
  <c r="Z187" i="8"/>
  <c r="C205" i="4"/>
  <c r="AG187" i="7"/>
  <c r="AG187" i="8"/>
  <c r="C210" i="4"/>
  <c r="AV187" i="8"/>
  <c r="AV187" i="7"/>
  <c r="G210" i="4"/>
  <c r="AZ187" i="8"/>
  <c r="AZ187" i="7"/>
  <c r="K205" i="4"/>
  <c r="AO187" i="8"/>
  <c r="AO187" i="7"/>
  <c r="J200" i="4"/>
  <c r="Y187" i="7"/>
  <c r="Y187" i="8"/>
  <c r="L200" i="4"/>
  <c r="AA187" i="7"/>
  <c r="AA187" i="8"/>
  <c r="I210" i="4"/>
  <c r="BB187" i="7"/>
  <c r="BB187" i="8"/>
  <c r="D210" i="4"/>
  <c r="AW188" i="4" s="1"/>
  <c r="AW187" i="8"/>
  <c r="AW187" i="7"/>
  <c r="F210" i="4"/>
  <c r="AY187" i="8"/>
  <c r="AY187" i="7"/>
  <c r="C200" i="4"/>
  <c r="R187" i="8"/>
  <c r="R187" i="7"/>
  <c r="H210" i="4"/>
  <c r="BA187" i="7"/>
  <c r="BA187" i="8"/>
  <c r="J215" i="4"/>
  <c r="BR187" i="7"/>
  <c r="BR187" i="8"/>
  <c r="E210" i="4"/>
  <c r="AX188" i="4" s="1"/>
  <c r="AX187" i="8"/>
  <c r="AX187" i="7"/>
  <c r="L210" i="4"/>
  <c r="BE187" i="7"/>
  <c r="BE187" i="8"/>
  <c r="H200" i="4"/>
  <c r="W187" i="7"/>
  <c r="W187" i="8"/>
  <c r="L195" i="4"/>
  <c r="L187" i="7"/>
  <c r="L187" i="8"/>
  <c r="E215" i="4"/>
  <c r="BM188" i="4" s="1"/>
  <c r="BM187" i="7"/>
  <c r="BM187" i="8"/>
  <c r="I195" i="4"/>
  <c r="I187" i="7"/>
  <c r="I187" i="8"/>
  <c r="F195" i="4"/>
  <c r="F187" i="7"/>
  <c r="F187" i="8"/>
  <c r="G205" i="4"/>
  <c r="AK187" i="8"/>
  <c r="AK187" i="7"/>
  <c r="V220" i="4"/>
  <c r="CD187" i="7"/>
  <c r="CD187" i="8"/>
  <c r="DF187" i="8"/>
  <c r="DF187" i="7"/>
  <c r="CB187" i="7"/>
  <c r="CB187" i="8"/>
  <c r="U220" i="4"/>
  <c r="CC187" i="7"/>
  <c r="CC187" i="8"/>
  <c r="U230" i="4"/>
  <c r="DG187" i="7"/>
  <c r="DG187" i="8"/>
  <c r="Z230" i="4"/>
  <c r="DL187" i="8"/>
  <c r="DL187" i="7"/>
  <c r="CA187" i="7"/>
  <c r="CA187" i="8"/>
  <c r="Z220" i="4"/>
  <c r="CH187" i="7"/>
  <c r="CH187" i="8"/>
  <c r="Y225" i="4"/>
  <c r="CV187" i="8"/>
  <c r="CV187" i="7"/>
  <c r="CR187" i="7"/>
  <c r="CR187" i="8"/>
  <c r="X230" i="4"/>
  <c r="DJ187" i="8"/>
  <c r="DJ187" i="7"/>
  <c r="BZ187" i="8"/>
  <c r="BZ187" i="7"/>
  <c r="CP187" i="8"/>
  <c r="CP187" i="7"/>
  <c r="AA230" i="4"/>
  <c r="DM187" i="7"/>
  <c r="DM187" i="8"/>
  <c r="X225" i="4"/>
  <c r="CU187" i="7"/>
  <c r="CU187" i="8"/>
  <c r="AA220" i="4"/>
  <c r="CI187" i="7"/>
  <c r="CI187" i="8"/>
  <c r="CO187" i="8"/>
  <c r="CO187" i="7"/>
  <c r="Y230" i="4"/>
  <c r="DK187" i="8"/>
  <c r="DK187" i="7"/>
  <c r="W225" i="4"/>
  <c r="CT187" i="7"/>
  <c r="CT187" i="8"/>
  <c r="DG187" i="6"/>
  <c r="Z225" i="4"/>
  <c r="CW187" i="7"/>
  <c r="CW187" i="8"/>
  <c r="V225" i="4"/>
  <c r="CS187" i="7"/>
  <c r="CS187" i="8"/>
  <c r="DE187" i="8"/>
  <c r="DE187" i="7"/>
  <c r="Y220" i="4"/>
  <c r="CG187" i="7"/>
  <c r="CG187" i="8"/>
  <c r="W230" i="4"/>
  <c r="DI187" i="8"/>
  <c r="DI187" i="7"/>
  <c r="DD187" i="7"/>
  <c r="DD187" i="8"/>
  <c r="X220" i="4"/>
  <c r="CF187" i="7"/>
  <c r="CF187" i="8"/>
  <c r="V230" i="4"/>
  <c r="DH187" i="8"/>
  <c r="DH187" i="7"/>
  <c r="CQ187" i="7"/>
  <c r="CQ187" i="8"/>
  <c r="W220" i="4"/>
  <c r="CE187" i="7"/>
  <c r="CE187" i="8"/>
  <c r="AR185" i="7"/>
  <c r="AR188" i="7"/>
  <c r="AR187" i="7"/>
  <c r="AR183" i="7"/>
  <c r="AR184" i="7" s="1"/>
  <c r="AS182" i="7"/>
  <c r="AR186" i="7"/>
  <c r="CL185" i="7"/>
  <c r="CL186" i="7"/>
  <c r="CL187" i="7"/>
  <c r="CM182" i="7"/>
  <c r="CL183" i="7"/>
  <c r="CL184" i="7" s="1"/>
  <c r="CZ183" i="7"/>
  <c r="CZ184" i="7" s="1"/>
  <c r="CZ186" i="7"/>
  <c r="DA182" i="7"/>
  <c r="CZ185" i="7"/>
  <c r="CZ187" i="7"/>
  <c r="DP186" i="8"/>
  <c r="DP185" i="8"/>
  <c r="DP183" i="8"/>
  <c r="DP184" i="8" s="1"/>
  <c r="DP187" i="8"/>
  <c r="DQ182" i="8"/>
  <c r="AR186" i="8"/>
  <c r="AR187" i="8"/>
  <c r="AR183" i="8"/>
  <c r="AR184" i="8" s="1"/>
  <c r="AS182" i="8"/>
  <c r="AR185" i="8"/>
  <c r="AR188" i="8"/>
  <c r="AC188" i="8"/>
  <c r="AC185" i="8"/>
  <c r="AD182" i="8"/>
  <c r="AC183" i="8"/>
  <c r="AC184" i="8" s="1"/>
  <c r="AC187" i="8"/>
  <c r="AC186" i="8"/>
  <c r="O188" i="7"/>
  <c r="O187" i="7"/>
  <c r="O183" i="7"/>
  <c r="O184" i="7" s="1"/>
  <c r="P182" i="7"/>
  <c r="O186" i="7"/>
  <c r="O185" i="7"/>
  <c r="AD186" i="7"/>
  <c r="AD183" i="7"/>
  <c r="AD184" i="7" s="1"/>
  <c r="AE182" i="7"/>
  <c r="AD185" i="7"/>
  <c r="AD188" i="7"/>
  <c r="AD187" i="7"/>
  <c r="CK183" i="8"/>
  <c r="CK184" i="8" s="1"/>
  <c r="CL182" i="8"/>
  <c r="CK187" i="8"/>
  <c r="CK186" i="8"/>
  <c r="CK185" i="8"/>
  <c r="BI182" i="7"/>
  <c r="BH187" i="7"/>
  <c r="BH183" i="7"/>
  <c r="BH184" i="7" s="1"/>
  <c r="BH186" i="7"/>
  <c r="BH185" i="7"/>
  <c r="BH188" i="7"/>
  <c r="DA182" i="8"/>
  <c r="CZ186" i="8"/>
  <c r="CZ187" i="8"/>
  <c r="CZ185" i="8"/>
  <c r="CZ183" i="8"/>
  <c r="CZ184" i="8" s="1"/>
  <c r="BV187" i="7"/>
  <c r="BV183" i="7"/>
  <c r="BV184" i="7" s="1"/>
  <c r="BV188" i="7"/>
  <c r="BV186" i="7"/>
  <c r="BW182" i="7"/>
  <c r="BV185" i="7"/>
  <c r="DP185" i="7"/>
  <c r="DP187" i="7"/>
  <c r="DP183" i="7"/>
  <c r="DP184" i="7" s="1"/>
  <c r="DP186" i="7"/>
  <c r="DQ182" i="7"/>
  <c r="BW182" i="8"/>
  <c r="BV186" i="8"/>
  <c r="BV185" i="8"/>
  <c r="BV188" i="8"/>
  <c r="BV183" i="8"/>
  <c r="BV184" i="8" s="1"/>
  <c r="BV187" i="8"/>
  <c r="BH188" i="8"/>
  <c r="BH185" i="8"/>
  <c r="BH186" i="8"/>
  <c r="BH183" i="8"/>
  <c r="BH184" i="8" s="1"/>
  <c r="BI182" i="8"/>
  <c r="BH187" i="8"/>
  <c r="N186" i="8"/>
  <c r="N187" i="8"/>
  <c r="N183" i="8"/>
  <c r="N184" i="8" s="1"/>
  <c r="N185" i="8"/>
  <c r="N188" i="8"/>
  <c r="O182" i="8"/>
  <c r="DF183" i="4"/>
  <c r="DF184" i="4" s="1"/>
  <c r="CQ183" i="4"/>
  <c r="CQ184" i="4" s="1"/>
  <c r="AX183" i="4"/>
  <c r="AX184" i="4" s="1"/>
  <c r="DJ182" i="6"/>
  <c r="DK182" i="6" s="1"/>
  <c r="DI185" i="6"/>
  <c r="DI183" i="6"/>
  <c r="DI184" i="6" s="1"/>
  <c r="CC182" i="4"/>
  <c r="F182" i="4"/>
  <c r="DG182" i="4"/>
  <c r="CR182" i="4"/>
  <c r="CR187" i="4" s="1"/>
  <c r="AJ182" i="4"/>
  <c r="BN182" i="4"/>
  <c r="AY182" i="4"/>
  <c r="U182" i="4"/>
  <c r="DI187" i="6"/>
  <c r="DI186" i="6"/>
  <c r="AV187" i="6"/>
  <c r="C187" i="6"/>
  <c r="BM187" i="6"/>
  <c r="R230" i="4"/>
  <c r="DD188" i="4" s="1"/>
  <c r="DD187" i="6"/>
  <c r="U187" i="6"/>
  <c r="T225" i="4"/>
  <c r="CQ188" i="4" s="1"/>
  <c r="CQ187" i="6"/>
  <c r="AX187" i="6"/>
  <c r="T230" i="4"/>
  <c r="DF188" i="4" s="1"/>
  <c r="DF187" i="6"/>
  <c r="T220" i="4"/>
  <c r="CB188" i="4" s="1"/>
  <c r="CB187" i="6"/>
  <c r="S230" i="4"/>
  <c r="DE188" i="4" s="1"/>
  <c r="DE187" i="6"/>
  <c r="AH187" i="6"/>
  <c r="S187" i="6"/>
  <c r="AG187" i="6"/>
  <c r="R187" i="6"/>
  <c r="S220" i="4"/>
  <c r="CA188" i="4" s="1"/>
  <c r="CA187" i="6"/>
  <c r="BN187" i="6"/>
  <c r="E187" i="6"/>
  <c r="R220" i="4"/>
  <c r="BZ188" i="4" s="1"/>
  <c r="BZ187" i="6"/>
  <c r="BL187" i="6"/>
  <c r="D187" i="6"/>
  <c r="U225" i="4"/>
  <c r="CR187" i="6"/>
  <c r="AJ187" i="6"/>
  <c r="S225" i="4"/>
  <c r="CP188" i="4" s="1"/>
  <c r="CP187" i="6"/>
  <c r="AI187" i="6"/>
  <c r="T187" i="6"/>
  <c r="AW187" i="6"/>
  <c r="BK187" i="6"/>
  <c r="R225" i="4"/>
  <c r="CO188" i="4" s="1"/>
  <c r="CO187" i="6"/>
  <c r="BA183" i="6"/>
  <c r="BA184" i="6" s="1"/>
  <c r="BA187" i="6"/>
  <c r="BA186" i="6"/>
  <c r="BB182" i="6"/>
  <c r="BB185" i="6" s="1"/>
  <c r="BA185" i="6"/>
  <c r="AD143" i="6"/>
  <c r="AY143" i="6" s="1"/>
  <c r="AX143" i="6"/>
  <c r="H187" i="6"/>
  <c r="H183" i="6"/>
  <c r="H184" i="6" s="1"/>
  <c r="I182" i="6"/>
  <c r="H186" i="6"/>
  <c r="H185" i="6"/>
  <c r="AM187" i="6"/>
  <c r="AM183" i="6"/>
  <c r="AM184" i="6" s="1"/>
  <c r="AM186" i="6"/>
  <c r="AM185" i="6"/>
  <c r="AN182" i="6"/>
  <c r="Y234" i="6"/>
  <c r="AX144" i="6"/>
  <c r="X185" i="6"/>
  <c r="Y182" i="6"/>
  <c r="X186" i="6"/>
  <c r="X187" i="6"/>
  <c r="X183" i="6"/>
  <c r="X184" i="6" s="1"/>
  <c r="AD144" i="6"/>
  <c r="CE187" i="6"/>
  <c r="CE183" i="6"/>
  <c r="CE184" i="6" s="1"/>
  <c r="CE185" i="6"/>
  <c r="CF182" i="6"/>
  <c r="CE186" i="6"/>
  <c r="BQ186" i="6"/>
  <c r="BQ187" i="6"/>
  <c r="BQ183" i="6"/>
  <c r="BQ184" i="6" s="1"/>
  <c r="BR182" i="6"/>
  <c r="BQ185" i="6"/>
  <c r="CV182" i="6"/>
  <c r="CU186" i="6"/>
  <c r="CU185" i="6"/>
  <c r="CU187" i="6"/>
  <c r="CU183" i="6"/>
  <c r="CU184" i="6" s="1"/>
  <c r="AJ234" i="4" l="1"/>
  <c r="AJ238" i="4" s="1"/>
  <c r="AG246" i="6"/>
  <c r="AG245" i="6"/>
  <c r="AG242" i="6"/>
  <c r="AG241" i="6"/>
  <c r="AG240" i="6"/>
  <c r="AG247" i="6"/>
  <c r="AG249" i="6"/>
  <c r="AG248" i="6"/>
  <c r="AG243" i="6"/>
  <c r="AC247" i="4"/>
  <c r="AC248" i="4"/>
  <c r="AC243" i="4"/>
  <c r="AC244" i="4"/>
  <c r="AC245" i="4"/>
  <c r="AC246" i="4"/>
  <c r="AC242" i="4"/>
  <c r="AD248" i="4"/>
  <c r="AD242" i="4"/>
  <c r="AD244" i="4"/>
  <c r="AD245" i="4"/>
  <c r="AD247" i="4"/>
  <c r="AD243" i="4"/>
  <c r="AD246" i="4"/>
  <c r="AH242" i="6"/>
  <c r="AH243" i="6"/>
  <c r="AH244" i="6"/>
  <c r="AH245" i="6"/>
  <c r="AH246" i="6"/>
  <c r="AH247" i="6"/>
  <c r="AH248" i="6"/>
  <c r="AD242" i="6"/>
  <c r="AD243" i="6"/>
  <c r="AD244" i="6"/>
  <c r="AD245" i="6"/>
  <c r="AD247" i="6"/>
  <c r="AD248" i="6"/>
  <c r="AD246" i="6"/>
  <c r="AG240" i="4"/>
  <c r="AG242" i="4"/>
  <c r="AG243" i="4"/>
  <c r="AG245" i="4"/>
  <c r="AG246" i="4"/>
  <c r="AG248" i="4"/>
  <c r="AG244" i="4"/>
  <c r="AG247" i="4"/>
  <c r="S248" i="6"/>
  <c r="S242" i="6"/>
  <c r="S244" i="6"/>
  <c r="S245" i="6"/>
  <c r="S247" i="6"/>
  <c r="S243" i="6"/>
  <c r="S246" i="6"/>
  <c r="W242" i="6"/>
  <c r="W243" i="6"/>
  <c r="W244" i="6"/>
  <c r="W245" i="6"/>
  <c r="W246" i="6"/>
  <c r="W247" i="6"/>
  <c r="W248" i="6"/>
  <c r="AC242" i="6"/>
  <c r="AC243" i="6"/>
  <c r="AC244" i="6"/>
  <c r="AC245" i="6"/>
  <c r="AC246" i="6"/>
  <c r="AC247" i="6"/>
  <c r="AC248" i="6"/>
  <c r="X246" i="4"/>
  <c r="X247" i="4"/>
  <c r="X248" i="4"/>
  <c r="X242" i="4"/>
  <c r="X243" i="4"/>
  <c r="X245" i="4"/>
  <c r="X244" i="4"/>
  <c r="W245" i="4"/>
  <c r="W246" i="4"/>
  <c r="W247" i="4"/>
  <c r="W248" i="4"/>
  <c r="W242" i="4"/>
  <c r="W243" i="4"/>
  <c r="W244" i="4"/>
  <c r="X242" i="6"/>
  <c r="X243" i="6"/>
  <c r="X245" i="6"/>
  <c r="X246" i="6"/>
  <c r="X247" i="6"/>
  <c r="X248" i="6"/>
  <c r="X244" i="6"/>
  <c r="AG249" i="4"/>
  <c r="AG241" i="4"/>
  <c r="AH238" i="4"/>
  <c r="AH239" i="4"/>
  <c r="S241" i="6"/>
  <c r="W249" i="4"/>
  <c r="AD241" i="4"/>
  <c r="X241" i="6"/>
  <c r="AC249" i="4"/>
  <c r="W249" i="6"/>
  <c r="X241" i="4"/>
  <c r="W241" i="4"/>
  <c r="AC249" i="6"/>
  <c r="W240" i="4"/>
  <c r="W240" i="6"/>
  <c r="W241" i="6"/>
  <c r="AC240" i="6"/>
  <c r="AC241" i="6"/>
  <c r="AI239" i="4"/>
  <c r="AI238" i="4"/>
  <c r="Y238" i="6"/>
  <c r="Y239" i="6"/>
  <c r="Y238" i="4"/>
  <c r="Y239" i="4"/>
  <c r="AI239" i="6"/>
  <c r="AI238" i="6"/>
  <c r="AJ239" i="4"/>
  <c r="AJ239" i="6"/>
  <c r="AJ238" i="6"/>
  <c r="AE239" i="6"/>
  <c r="AE238" i="6"/>
  <c r="AC240" i="4"/>
  <c r="AC241" i="4"/>
  <c r="AE238" i="4"/>
  <c r="AE239" i="4"/>
  <c r="BJ252" i="4"/>
  <c r="BH252" i="4"/>
  <c r="BJ254" i="4"/>
  <c r="BH254" i="4"/>
  <c r="BJ253" i="4"/>
  <c r="BH253" i="4"/>
  <c r="AH241" i="6"/>
  <c r="AD241" i="6"/>
  <c r="DP188" i="7"/>
  <c r="S381" i="6"/>
  <c r="S385" i="6" s="1"/>
  <c r="R383" i="6"/>
  <c r="X240" i="4"/>
  <c r="X249" i="4"/>
  <c r="AD240" i="6"/>
  <c r="AD249" i="6"/>
  <c r="AD240" i="4"/>
  <c r="AD249" i="4"/>
  <c r="S240" i="6"/>
  <c r="S249" i="6"/>
  <c r="X249" i="6"/>
  <c r="X240" i="6"/>
  <c r="AH249" i="6"/>
  <c r="AH240" i="6"/>
  <c r="BA383" i="7"/>
  <c r="BA385" i="7"/>
  <c r="AK234" i="4"/>
  <c r="AK234" i="6"/>
  <c r="BB385" i="8"/>
  <c r="BC381" i="8"/>
  <c r="BD381" i="8" s="1"/>
  <c r="BL188" i="4"/>
  <c r="AG188" i="4"/>
  <c r="AV188" i="4"/>
  <c r="R188" i="4"/>
  <c r="BA383" i="8"/>
  <c r="BA385" i="8"/>
  <c r="CZ188" i="7"/>
  <c r="CR188" i="4"/>
  <c r="U183" i="4"/>
  <c r="U184" i="4" s="1"/>
  <c r="U185" i="4"/>
  <c r="U186" i="4"/>
  <c r="U187" i="4"/>
  <c r="U188" i="4"/>
  <c r="AY183" i="4"/>
  <c r="AY184" i="4" s="1"/>
  <c r="AY187" i="4"/>
  <c r="AY185" i="4"/>
  <c r="AY188" i="4"/>
  <c r="AY186" i="4"/>
  <c r="BN183" i="4"/>
  <c r="BN184" i="4" s="1"/>
  <c r="BN188" i="4"/>
  <c r="BN186" i="4"/>
  <c r="BN187" i="4"/>
  <c r="BN185" i="4"/>
  <c r="AJ183" i="4"/>
  <c r="AJ184" i="4" s="1"/>
  <c r="AJ188" i="4"/>
  <c r="AJ186" i="4"/>
  <c r="AJ187" i="4"/>
  <c r="AJ185" i="4"/>
  <c r="CR183" i="4"/>
  <c r="CR184" i="4" s="1"/>
  <c r="CR185" i="4"/>
  <c r="CR186" i="4"/>
  <c r="DG183" i="4"/>
  <c r="DG184" i="4" s="1"/>
  <c r="DG185" i="4"/>
  <c r="DG186" i="4"/>
  <c r="F183" i="4"/>
  <c r="F184" i="4" s="1"/>
  <c r="F187" i="4"/>
  <c r="F185" i="4"/>
  <c r="F186" i="4"/>
  <c r="F188" i="4"/>
  <c r="DG188" i="4"/>
  <c r="CC183" i="4"/>
  <c r="CC184" i="4" s="1"/>
  <c r="CC185" i="4"/>
  <c r="CC186" i="4"/>
  <c r="CC188" i="4"/>
  <c r="CC187" i="4"/>
  <c r="DG187" i="4"/>
  <c r="Q397" i="4"/>
  <c r="DN188" i="7"/>
  <c r="DN188" i="8"/>
  <c r="DO188" i="8"/>
  <c r="DO188" i="7"/>
  <c r="DI188" i="6"/>
  <c r="CE188" i="6"/>
  <c r="CX188" i="8"/>
  <c r="CX188" i="7"/>
  <c r="CJ188" i="7"/>
  <c r="CJ188" i="8"/>
  <c r="CY188" i="7"/>
  <c r="CY188" i="8"/>
  <c r="CK188" i="7"/>
  <c r="CU188" i="6"/>
  <c r="D398" i="4"/>
  <c r="C398" i="4" s="1"/>
  <c r="BM387" i="6"/>
  <c r="BL387" i="6" s="1"/>
  <c r="BM388" i="6" s="1"/>
  <c r="BM390" i="6" s="1"/>
  <c r="BM381" i="6"/>
  <c r="BM387" i="8"/>
  <c r="BL387" i="8" s="1"/>
  <c r="BM388" i="8" s="1"/>
  <c r="BM390" i="8" s="1"/>
  <c r="BM381" i="8"/>
  <c r="BT387" i="7"/>
  <c r="BS387" i="7" s="1"/>
  <c r="BT388" i="7" s="1"/>
  <c r="BT390" i="7" s="1"/>
  <c r="BT381" i="7"/>
  <c r="BM381" i="4"/>
  <c r="BM385" i="4" s="1"/>
  <c r="R385" i="8"/>
  <c r="R383" i="8"/>
  <c r="AG383" i="4"/>
  <c r="P396" i="4"/>
  <c r="B396" i="4"/>
  <c r="I399" i="4"/>
  <c r="V399" i="4" s="1"/>
  <c r="H399" i="4"/>
  <c r="U399" i="4" s="1"/>
  <c r="G399" i="4"/>
  <c r="T399" i="4" s="1"/>
  <c r="F399" i="4"/>
  <c r="S399" i="4" s="1"/>
  <c r="E399" i="4"/>
  <c r="R399" i="4" s="1"/>
  <c r="I416" i="4"/>
  <c r="V416" i="4" s="1"/>
  <c r="H416" i="4"/>
  <c r="U416" i="4" s="1"/>
  <c r="G416" i="4"/>
  <c r="T416" i="4" s="1"/>
  <c r="D416" i="4"/>
  <c r="Q416" i="4" s="1"/>
  <c r="F480" i="4"/>
  <c r="E480" i="4"/>
  <c r="D480" i="4"/>
  <c r="Q480" i="4" s="1"/>
  <c r="IY4" i="1"/>
  <c r="AG385" i="4"/>
  <c r="A400" i="4"/>
  <c r="E341" i="8"/>
  <c r="F341" i="8"/>
  <c r="R342" i="8"/>
  <c r="Q342" i="8"/>
  <c r="BI381" i="7"/>
  <c r="BH383" i="7"/>
  <c r="BH385" i="7"/>
  <c r="AB381" i="7"/>
  <c r="AA383" i="7"/>
  <c r="AA385" i="7"/>
  <c r="BF385" i="6"/>
  <c r="BF383" i="6"/>
  <c r="BT380" i="6"/>
  <c r="AA381" i="6"/>
  <c r="Z383" i="6"/>
  <c r="Z385" i="6"/>
  <c r="BO381" i="6"/>
  <c r="BN385" i="6"/>
  <c r="BN383" i="6"/>
  <c r="BM383" i="7"/>
  <c r="BM385" i="7"/>
  <c r="CB380" i="6"/>
  <c r="CB381" i="6" s="1"/>
  <c r="CA380" i="7"/>
  <c r="AJ381" i="7"/>
  <c r="AI383" i="7"/>
  <c r="AI385" i="7"/>
  <c r="S383" i="7"/>
  <c r="T381" i="7"/>
  <c r="S385" i="7"/>
  <c r="BI381" i="6"/>
  <c r="BH383" i="6"/>
  <c r="BH385" i="6"/>
  <c r="BC381" i="7"/>
  <c r="BB383" i="7"/>
  <c r="BB385" i="7"/>
  <c r="BC381" i="6"/>
  <c r="BB383" i="6"/>
  <c r="BB385" i="6"/>
  <c r="BO381" i="7"/>
  <c r="BN383" i="7"/>
  <c r="BN385" i="7"/>
  <c r="CB380" i="7"/>
  <c r="CB381" i="7" s="1"/>
  <c r="AI381" i="6"/>
  <c r="AH383" i="6"/>
  <c r="AH385" i="6"/>
  <c r="AA381" i="8"/>
  <c r="Z383" i="8"/>
  <c r="Z385" i="8"/>
  <c r="AI381" i="8"/>
  <c r="AH383" i="8"/>
  <c r="AH385" i="8"/>
  <c r="BF383" i="8"/>
  <c r="BF385" i="8"/>
  <c r="BT380" i="8"/>
  <c r="T381" i="8"/>
  <c r="S383" i="8"/>
  <c r="S385" i="8"/>
  <c r="BO381" i="8"/>
  <c r="BN383" i="8"/>
  <c r="BN385" i="8"/>
  <c r="CB380" i="8"/>
  <c r="CB381" i="8" s="1"/>
  <c r="BI381" i="8"/>
  <c r="BH383" i="8"/>
  <c r="BH385" i="8"/>
  <c r="AI381" i="4"/>
  <c r="AH383" i="4"/>
  <c r="AH385" i="4"/>
  <c r="BC381" i="4"/>
  <c r="BB385" i="4"/>
  <c r="BB383" i="4"/>
  <c r="BH381" i="4"/>
  <c r="BG385" i="4"/>
  <c r="BG383" i="4"/>
  <c r="BU380" i="4"/>
  <c r="BU381" i="4" s="1"/>
  <c r="S381" i="4"/>
  <c r="R385" i="4"/>
  <c r="R383" i="4"/>
  <c r="CA380" i="4"/>
  <c r="AA381" i="4"/>
  <c r="Z385" i="4"/>
  <c r="Z383" i="4"/>
  <c r="A417" i="4"/>
  <c r="A481" i="4"/>
  <c r="DJ188" i="6"/>
  <c r="DJ183" i="6"/>
  <c r="DJ184" i="6" s="1"/>
  <c r="DJ187" i="6"/>
  <c r="AM188" i="7"/>
  <c r="AM188" i="8"/>
  <c r="W188" i="7"/>
  <c r="W188" i="8"/>
  <c r="W188" i="6"/>
  <c r="C188" i="8"/>
  <c r="C188" i="7"/>
  <c r="AO188" i="7"/>
  <c r="AO188" i="8"/>
  <c r="E188" i="7"/>
  <c r="E188" i="8"/>
  <c r="BE188" i="7"/>
  <c r="BE188" i="8"/>
  <c r="BK188" i="7"/>
  <c r="BK188" i="8"/>
  <c r="AZ188" i="8"/>
  <c r="AZ188" i="7"/>
  <c r="BO188" i="7"/>
  <c r="BO188" i="8"/>
  <c r="BO188" i="6"/>
  <c r="AX188" i="8"/>
  <c r="AX188" i="7"/>
  <c r="D188" i="7"/>
  <c r="D188" i="8"/>
  <c r="AV188" i="8"/>
  <c r="AV188" i="7"/>
  <c r="BL188" i="8"/>
  <c r="BL188" i="7"/>
  <c r="BR188" i="7"/>
  <c r="BR188" i="8"/>
  <c r="AL188" i="8"/>
  <c r="AL188" i="7"/>
  <c r="AL188" i="6"/>
  <c r="AG188" i="7"/>
  <c r="AG188" i="8"/>
  <c r="G188" i="7"/>
  <c r="G188" i="8"/>
  <c r="G188" i="6"/>
  <c r="BA188" i="7"/>
  <c r="BA188" i="8"/>
  <c r="AI188" i="8"/>
  <c r="AI188" i="7"/>
  <c r="Z188" i="7"/>
  <c r="Z188" i="8"/>
  <c r="AN188" i="8"/>
  <c r="AN188" i="7"/>
  <c r="R188" i="8"/>
  <c r="R188" i="7"/>
  <c r="T188" i="7"/>
  <c r="T188" i="8"/>
  <c r="K188" i="7"/>
  <c r="K188" i="8"/>
  <c r="AK188" i="8"/>
  <c r="AK188" i="7"/>
  <c r="AK188" i="6"/>
  <c r="V188" i="7"/>
  <c r="V188" i="8"/>
  <c r="V188" i="6"/>
  <c r="AY188" i="8"/>
  <c r="AY188" i="7"/>
  <c r="U188" i="7"/>
  <c r="U188" i="8"/>
  <c r="BS188" i="8"/>
  <c r="BS188" i="7"/>
  <c r="F188" i="7"/>
  <c r="F188" i="8"/>
  <c r="F188" i="6"/>
  <c r="BD188" i="7"/>
  <c r="BD188" i="8"/>
  <c r="AW188" i="8"/>
  <c r="AW188" i="7"/>
  <c r="AJ188" i="8"/>
  <c r="AJ188" i="7"/>
  <c r="BN188" i="7"/>
  <c r="BN188" i="8"/>
  <c r="I188" i="7"/>
  <c r="I188" i="8"/>
  <c r="AH188" i="7"/>
  <c r="AH188" i="8"/>
  <c r="BB188" i="7"/>
  <c r="BB188" i="8"/>
  <c r="X188" i="7"/>
  <c r="X188" i="8"/>
  <c r="S188" i="7"/>
  <c r="S188" i="8"/>
  <c r="BM188" i="8"/>
  <c r="BM188" i="7"/>
  <c r="BQ188" i="7"/>
  <c r="BQ188" i="8"/>
  <c r="AM188" i="6"/>
  <c r="AA188" i="7"/>
  <c r="AA188" i="8"/>
  <c r="J188" i="7"/>
  <c r="J188" i="8"/>
  <c r="BP188" i="8"/>
  <c r="BP188" i="7"/>
  <c r="BP188" i="6"/>
  <c r="L188" i="7"/>
  <c r="L188" i="8"/>
  <c r="H188" i="7"/>
  <c r="H188" i="8"/>
  <c r="Y188" i="7"/>
  <c r="Y188" i="8"/>
  <c r="BC188" i="8"/>
  <c r="BC188" i="7"/>
  <c r="DJ185" i="6"/>
  <c r="DE188" i="8"/>
  <c r="DE188" i="7"/>
  <c r="CO188" i="7"/>
  <c r="CO188" i="8"/>
  <c r="CS188" i="6"/>
  <c r="CS188" i="7"/>
  <c r="CS188" i="8"/>
  <c r="DJ188" i="7"/>
  <c r="DJ188" i="8"/>
  <c r="CW188" i="7"/>
  <c r="CW188" i="8"/>
  <c r="CV188" i="8"/>
  <c r="CV188" i="7"/>
  <c r="CP188" i="7"/>
  <c r="CP188" i="8"/>
  <c r="CQ188" i="7"/>
  <c r="CQ188" i="8"/>
  <c r="CT188" i="7"/>
  <c r="CT188" i="8"/>
  <c r="CT188" i="6"/>
  <c r="CH188" i="7"/>
  <c r="CH188" i="8"/>
  <c r="CR188" i="8"/>
  <c r="CR188" i="7"/>
  <c r="DD188" i="8"/>
  <c r="DD188" i="7"/>
  <c r="CE188" i="7"/>
  <c r="CE188" i="8"/>
  <c r="DK188" i="8"/>
  <c r="DK188" i="7"/>
  <c r="CB188" i="7"/>
  <c r="CB188" i="8"/>
  <c r="DH188" i="8"/>
  <c r="DH188" i="7"/>
  <c r="DH188" i="6"/>
  <c r="DL188" i="8"/>
  <c r="DL188" i="7"/>
  <c r="BZ188" i="8"/>
  <c r="BZ188" i="7"/>
  <c r="CF188" i="7"/>
  <c r="CF188" i="8"/>
  <c r="CI188" i="7"/>
  <c r="CI188" i="8"/>
  <c r="DG188" i="6"/>
  <c r="DG188" i="7"/>
  <c r="DG188" i="8"/>
  <c r="DF188" i="7"/>
  <c r="DF188" i="8"/>
  <c r="CA188" i="8"/>
  <c r="CA188" i="7"/>
  <c r="CU188" i="7"/>
  <c r="CU188" i="8"/>
  <c r="CC188" i="6"/>
  <c r="CC188" i="7"/>
  <c r="CC188" i="8"/>
  <c r="DI188" i="8"/>
  <c r="DI188" i="7"/>
  <c r="DM188" i="7"/>
  <c r="DM188" i="8"/>
  <c r="CG188" i="7"/>
  <c r="CG188" i="8"/>
  <c r="CD188" i="7"/>
  <c r="CD188" i="8"/>
  <c r="CD188" i="6"/>
  <c r="O186" i="8"/>
  <c r="O187" i="8"/>
  <c r="O183" i="8"/>
  <c r="O184" i="8" s="1"/>
  <c r="O185" i="8"/>
  <c r="O188" i="8"/>
  <c r="P182" i="8"/>
  <c r="DB182" i="8"/>
  <c r="DA186" i="8"/>
  <c r="DA185" i="8"/>
  <c r="DA188" i="8"/>
  <c r="DA183" i="8"/>
  <c r="DA184" i="8" s="1"/>
  <c r="DA187" i="8"/>
  <c r="AS186" i="8"/>
  <c r="AS187" i="8"/>
  <c r="AS183" i="8"/>
  <c r="AS184" i="8" s="1"/>
  <c r="AT182" i="8"/>
  <c r="AS185" i="8"/>
  <c r="AS188" i="8"/>
  <c r="DQ188" i="8"/>
  <c r="DQ186" i="8"/>
  <c r="DQ185" i="8"/>
  <c r="DQ183" i="8"/>
  <c r="DQ184" i="8" s="1"/>
  <c r="DQ187" i="8"/>
  <c r="DR182" i="8"/>
  <c r="BJ182" i="7"/>
  <c r="BI187" i="7"/>
  <c r="BI183" i="7"/>
  <c r="BI184" i="7" s="1"/>
  <c r="BI186" i="7"/>
  <c r="BI185" i="7"/>
  <c r="BI188" i="7"/>
  <c r="CL188" i="8"/>
  <c r="CL183" i="8"/>
  <c r="CL184" i="8" s="1"/>
  <c r="CM182" i="8"/>
  <c r="CL187" i="8"/>
  <c r="CL186" i="8"/>
  <c r="CL185" i="8"/>
  <c r="BX182" i="8"/>
  <c r="BW186" i="8"/>
  <c r="BW187" i="8"/>
  <c r="BW183" i="8"/>
  <c r="BW184" i="8" s="1"/>
  <c r="BW185" i="8"/>
  <c r="BW188" i="8"/>
  <c r="DA187" i="7"/>
  <c r="DA183" i="7"/>
  <c r="DA184" i="7" s="1"/>
  <c r="DA186" i="7"/>
  <c r="DB182" i="7"/>
  <c r="DA185" i="7"/>
  <c r="DA188" i="7"/>
  <c r="AE183" i="7"/>
  <c r="AE184" i="7" s="1"/>
  <c r="AF182" i="7"/>
  <c r="AE186" i="7"/>
  <c r="AE185" i="7"/>
  <c r="AE188" i="7"/>
  <c r="AE187" i="7"/>
  <c r="CN182" i="7"/>
  <c r="CM188" i="7"/>
  <c r="CM187" i="7"/>
  <c r="CM183" i="7"/>
  <c r="CM184" i="7" s="1"/>
  <c r="CM186" i="7"/>
  <c r="CM185" i="7"/>
  <c r="BI188" i="8"/>
  <c r="BI185" i="8"/>
  <c r="BI186" i="8"/>
  <c r="BI183" i="8"/>
  <c r="BI184" i="8" s="1"/>
  <c r="BJ182" i="8"/>
  <c r="BI187" i="8"/>
  <c r="DQ185" i="7"/>
  <c r="DR182" i="7"/>
  <c r="DQ188" i="7"/>
  <c r="DQ187" i="7"/>
  <c r="DQ183" i="7"/>
  <c r="DQ184" i="7" s="1"/>
  <c r="DQ186" i="7"/>
  <c r="P188" i="7"/>
  <c r="P187" i="7"/>
  <c r="P183" i="7"/>
  <c r="P184" i="7" s="1"/>
  <c r="Q182" i="7"/>
  <c r="P186" i="7"/>
  <c r="P185" i="7"/>
  <c r="BW186" i="7"/>
  <c r="BX182" i="7"/>
  <c r="BW185" i="7"/>
  <c r="BW188" i="7"/>
  <c r="BW187" i="7"/>
  <c r="BW183" i="7"/>
  <c r="BW184" i="7" s="1"/>
  <c r="AS185" i="7"/>
  <c r="AS188" i="7"/>
  <c r="AS187" i="7"/>
  <c r="AS183" i="7"/>
  <c r="AS184" i="7" s="1"/>
  <c r="AT182" i="7"/>
  <c r="AS186" i="7"/>
  <c r="AD188" i="8"/>
  <c r="AD185" i="8"/>
  <c r="AE182" i="8"/>
  <c r="AD183" i="8"/>
  <c r="AD184" i="8" s="1"/>
  <c r="AD187" i="8"/>
  <c r="AD186" i="8"/>
  <c r="DJ186" i="6"/>
  <c r="BO182" i="4"/>
  <c r="AZ182" i="4"/>
  <c r="AK182" i="4"/>
  <c r="CS182" i="4"/>
  <c r="DH182" i="4"/>
  <c r="DH188" i="4" s="1"/>
  <c r="BA188" i="6"/>
  <c r="G182" i="4"/>
  <c r="V182" i="4"/>
  <c r="CD182" i="4"/>
  <c r="AY188" i="6"/>
  <c r="AZ188" i="6"/>
  <c r="BB183" i="6"/>
  <c r="BB184" i="6" s="1"/>
  <c r="BB188" i="6"/>
  <c r="BB187" i="6"/>
  <c r="BB186" i="6"/>
  <c r="BC182" i="6"/>
  <c r="BC185" i="6" s="1"/>
  <c r="BN188" i="6"/>
  <c r="CA188" i="6"/>
  <c r="R188" i="6"/>
  <c r="AG188" i="6"/>
  <c r="CO188" i="6"/>
  <c r="S188" i="6"/>
  <c r="BK188" i="6"/>
  <c r="AH188" i="6"/>
  <c r="AW188" i="6"/>
  <c r="DE188" i="6"/>
  <c r="T188" i="6"/>
  <c r="CB188" i="6"/>
  <c r="AI188" i="6"/>
  <c r="DF188" i="6"/>
  <c r="CP188" i="6"/>
  <c r="AX188" i="6"/>
  <c r="AJ188" i="6"/>
  <c r="CQ188" i="6"/>
  <c r="CR188" i="6"/>
  <c r="U188" i="6"/>
  <c r="D188" i="6"/>
  <c r="DD188" i="6"/>
  <c r="BL188" i="6"/>
  <c r="BM188" i="6"/>
  <c r="BZ188" i="6"/>
  <c r="C188" i="6"/>
  <c r="E188" i="6"/>
  <c r="AV188" i="6"/>
  <c r="Y185" i="6"/>
  <c r="Z182" i="6"/>
  <c r="Y188" i="6"/>
  <c r="Y186" i="6"/>
  <c r="Y187" i="6"/>
  <c r="Y183" i="6"/>
  <c r="Y184" i="6" s="1"/>
  <c r="DK188" i="6"/>
  <c r="DL182" i="6"/>
  <c r="DK187" i="6"/>
  <c r="DK183" i="6"/>
  <c r="DK184" i="6" s="1"/>
  <c r="DK185" i="6"/>
  <c r="DK186" i="6"/>
  <c r="AN187" i="6"/>
  <c r="AN183" i="6"/>
  <c r="AN184" i="6" s="1"/>
  <c r="AN186" i="6"/>
  <c r="AN185" i="6"/>
  <c r="AO182" i="6"/>
  <c r="AN188" i="6"/>
  <c r="BR187" i="6"/>
  <c r="BR183" i="6"/>
  <c r="BR184" i="6" s="1"/>
  <c r="BS182" i="6"/>
  <c r="BR188" i="6"/>
  <c r="BR186" i="6"/>
  <c r="BR185" i="6"/>
  <c r="I187" i="6"/>
  <c r="I183" i="6"/>
  <c r="I184" i="6" s="1"/>
  <c r="I186" i="6"/>
  <c r="I188" i="6"/>
  <c r="J182" i="6"/>
  <c r="I185" i="6"/>
  <c r="CF188" i="6"/>
  <c r="CF185" i="6"/>
  <c r="CF186" i="6"/>
  <c r="CF187" i="6"/>
  <c r="CF183" i="6"/>
  <c r="CF184" i="6" s="1"/>
  <c r="CG182" i="6"/>
  <c r="AY144" i="6"/>
  <c r="CV186" i="6"/>
  <c r="CV187" i="6"/>
  <c r="CV183" i="6"/>
  <c r="CV184" i="6" s="1"/>
  <c r="CV188" i="6"/>
  <c r="CV185" i="6"/>
  <c r="CW182"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AE248" i="4" l="1"/>
  <c r="AE242" i="4"/>
  <c r="AE243" i="4"/>
  <c r="AE244" i="4"/>
  <c r="AE245" i="4"/>
  <c r="AE246" i="4"/>
  <c r="AE247" i="4"/>
  <c r="AE242" i="6"/>
  <c r="AE243" i="6"/>
  <c r="AE244" i="6"/>
  <c r="AE245" i="6"/>
  <c r="AE246" i="6"/>
  <c r="AE247" i="6"/>
  <c r="AE248" i="6"/>
  <c r="AJ243" i="6"/>
  <c r="AJ244" i="6"/>
  <c r="AJ245" i="6"/>
  <c r="AJ246" i="6"/>
  <c r="AJ247" i="6"/>
  <c r="AJ242" i="6"/>
  <c r="AJ248" i="6"/>
  <c r="AJ242" i="4"/>
  <c r="AJ243" i="4"/>
  <c r="AJ244" i="4"/>
  <c r="AJ246" i="4"/>
  <c r="AJ247" i="4"/>
  <c r="AJ248" i="4"/>
  <c r="AJ245" i="4"/>
  <c r="AI242" i="6"/>
  <c r="AI243" i="6"/>
  <c r="AI244" i="6"/>
  <c r="AI245" i="6"/>
  <c r="AI246" i="6"/>
  <c r="AI247" i="6"/>
  <c r="AI248" i="6"/>
  <c r="Y246" i="4"/>
  <c r="Y247" i="4"/>
  <c r="Y248" i="4"/>
  <c r="Y242" i="4"/>
  <c r="Y244" i="4"/>
  <c r="Y243" i="4"/>
  <c r="Y245" i="4"/>
  <c r="Y242" i="6"/>
  <c r="Y243" i="6"/>
  <c r="Y244" i="6"/>
  <c r="Y246" i="6"/>
  <c r="Y247" i="6"/>
  <c r="Y248" i="6"/>
  <c r="Y245" i="6"/>
  <c r="AI242" i="4"/>
  <c r="AI243" i="4"/>
  <c r="AI245" i="4"/>
  <c r="AI246" i="4"/>
  <c r="AI247" i="4"/>
  <c r="AI248" i="4"/>
  <c r="AI244" i="4"/>
  <c r="AH242" i="4"/>
  <c r="AH243" i="4"/>
  <c r="AH244" i="4"/>
  <c r="AH245" i="4"/>
  <c r="AH246" i="4"/>
  <c r="AH247" i="4"/>
  <c r="AH248" i="4"/>
  <c r="AH240" i="4"/>
  <c r="AH241" i="4"/>
  <c r="AH249" i="4"/>
  <c r="T381" i="6"/>
  <c r="T383" i="6" s="1"/>
  <c r="S383" i="6"/>
  <c r="AI241" i="4"/>
  <c r="AJ241" i="6"/>
  <c r="AJ241" i="4"/>
  <c r="AI249" i="6"/>
  <c r="AI249" i="4"/>
  <c r="AI240" i="6"/>
  <c r="AI240" i="4"/>
  <c r="AK239" i="6"/>
  <c r="AK238" i="6"/>
  <c r="AK239" i="4"/>
  <c r="AK238" i="4"/>
  <c r="AI241" i="6"/>
  <c r="Y241" i="4"/>
  <c r="AE241" i="4"/>
  <c r="AE241" i="6"/>
  <c r="Y241" i="6"/>
  <c r="BC385" i="8"/>
  <c r="BC383" i="8"/>
  <c r="AE240" i="6"/>
  <c r="AE249" i="6"/>
  <c r="AJ240" i="6"/>
  <c r="AJ249" i="6"/>
  <c r="AJ249" i="4"/>
  <c r="AJ240" i="4"/>
  <c r="Y249" i="4"/>
  <c r="Y240" i="4"/>
  <c r="Y240" i="6"/>
  <c r="Y249" i="6"/>
  <c r="AE249" i="4"/>
  <c r="AE240" i="4"/>
  <c r="Q398" i="4"/>
  <c r="BM383" i="4"/>
  <c r="AK183" i="4"/>
  <c r="AK184" i="4" s="1"/>
  <c r="AK188" i="4"/>
  <c r="AK186" i="4"/>
  <c r="AK187" i="4"/>
  <c r="AK185" i="4"/>
  <c r="CS183" i="4"/>
  <c r="CS184" i="4" s="1"/>
  <c r="CS185" i="4"/>
  <c r="CS186" i="4"/>
  <c r="CS187" i="4"/>
  <c r="CS188" i="4"/>
  <c r="CD183" i="4"/>
  <c r="CD184" i="4" s="1"/>
  <c r="CD185" i="4"/>
  <c r="CD186" i="4"/>
  <c r="CD187" i="4"/>
  <c r="V183" i="4"/>
  <c r="V184" i="4" s="1"/>
  <c r="V185" i="4"/>
  <c r="V186" i="4"/>
  <c r="V187" i="4"/>
  <c r="V188" i="4"/>
  <c r="G183" i="4"/>
  <c r="G184" i="4" s="1"/>
  <c r="G187" i="4"/>
  <c r="G188" i="4"/>
  <c r="G185" i="4"/>
  <c r="G186" i="4"/>
  <c r="CD188" i="4"/>
  <c r="BO183" i="4"/>
  <c r="BO184" i="4" s="1"/>
  <c r="BO188" i="4"/>
  <c r="BO186" i="4"/>
  <c r="BO187" i="4"/>
  <c r="BO185" i="4"/>
  <c r="DH183" i="4"/>
  <c r="DH184" i="4" s="1"/>
  <c r="DH185" i="4"/>
  <c r="DH186" i="4"/>
  <c r="DH187" i="4"/>
  <c r="AZ187" i="4"/>
  <c r="AZ185" i="4"/>
  <c r="AZ188" i="4"/>
  <c r="AZ186" i="4"/>
  <c r="D399" i="4"/>
  <c r="C399" i="4" s="1"/>
  <c r="CA387" i="7"/>
  <c r="BZ387" i="7" s="1"/>
  <c r="CA388" i="7" s="1"/>
  <c r="CA390" i="7" s="1"/>
  <c r="CA381" i="7"/>
  <c r="BT387" i="8"/>
  <c r="BS387" i="8" s="1"/>
  <c r="BT388" i="8" s="1"/>
  <c r="BT390" i="8" s="1"/>
  <c r="BT381" i="8"/>
  <c r="BT381" i="4"/>
  <c r="BT383" i="4" s="1"/>
  <c r="BT387" i="6"/>
  <c r="BS387" i="6" s="1"/>
  <c r="BT388" i="6" s="1"/>
  <c r="BT390" i="6" s="1"/>
  <c r="BT381" i="6"/>
  <c r="P397" i="4"/>
  <c r="B397" i="4"/>
  <c r="F481" i="4"/>
  <c r="E481" i="4"/>
  <c r="D481" i="4"/>
  <c r="Q481" i="4" s="1"/>
  <c r="I417" i="4"/>
  <c r="V417" i="4" s="1"/>
  <c r="H417" i="4"/>
  <c r="U417" i="4" s="1"/>
  <c r="G417" i="4"/>
  <c r="T417" i="4" s="1"/>
  <c r="D417" i="4"/>
  <c r="Q417" i="4" s="1"/>
  <c r="I400" i="4"/>
  <c r="V400" i="4" s="1"/>
  <c r="H400" i="4"/>
  <c r="U400" i="4" s="1"/>
  <c r="G400" i="4"/>
  <c r="T400" i="4" s="1"/>
  <c r="F400" i="4"/>
  <c r="S400" i="4" s="1"/>
  <c r="E400" i="4"/>
  <c r="R400" i="4" s="1"/>
  <c r="A401" i="4"/>
  <c r="R343" i="8"/>
  <c r="Q343" i="8"/>
  <c r="F342" i="8"/>
  <c r="E342" i="8"/>
  <c r="T383" i="7"/>
  <c r="U381" i="7"/>
  <c r="T385" i="7"/>
  <c r="AJ383" i="7"/>
  <c r="AJ385" i="7"/>
  <c r="BT383" i="7"/>
  <c r="BT385" i="7"/>
  <c r="CH380" i="7"/>
  <c r="BV381" i="6"/>
  <c r="BU383" i="6"/>
  <c r="BU385" i="6"/>
  <c r="CI380" i="6"/>
  <c r="CI381" i="6" s="1"/>
  <c r="BP381" i="6"/>
  <c r="BO383" i="6"/>
  <c r="BO385" i="6"/>
  <c r="AJ381" i="6"/>
  <c r="AI383" i="6"/>
  <c r="AI385" i="6"/>
  <c r="AB381" i="6"/>
  <c r="AA383" i="6"/>
  <c r="AA385" i="6"/>
  <c r="BV381" i="7"/>
  <c r="BU383" i="7"/>
  <c r="BU385" i="7"/>
  <c r="CI380" i="7"/>
  <c r="CI381" i="7" s="1"/>
  <c r="BP381" i="7"/>
  <c r="BO383" i="7"/>
  <c r="BO385" i="7"/>
  <c r="BM383" i="6"/>
  <c r="BM385" i="6"/>
  <c r="CA380" i="6"/>
  <c r="BD381" i="6"/>
  <c r="BC383" i="6"/>
  <c r="BC385" i="6"/>
  <c r="BD381" i="7"/>
  <c r="BC383" i="7"/>
  <c r="BC385" i="7"/>
  <c r="AC381" i="7"/>
  <c r="AB383" i="7"/>
  <c r="AB385" i="7"/>
  <c r="BJ381" i="6"/>
  <c r="BI383" i="6"/>
  <c r="BI385" i="6"/>
  <c r="BJ381" i="7"/>
  <c r="BI383" i="7"/>
  <c r="BI385" i="7"/>
  <c r="BJ381" i="8"/>
  <c r="BI383" i="8"/>
  <c r="BI385" i="8"/>
  <c r="BV381" i="8"/>
  <c r="BU383" i="8"/>
  <c r="BU385" i="8"/>
  <c r="CI380" i="8"/>
  <c r="CI381" i="8" s="1"/>
  <c r="BP381" i="8"/>
  <c r="BO383" i="8"/>
  <c r="BO385" i="8"/>
  <c r="U381" i="8"/>
  <c r="T383" i="8"/>
  <c r="T385" i="8"/>
  <c r="BE381" i="8"/>
  <c r="BD383" i="8"/>
  <c r="BD385" i="8"/>
  <c r="BM385" i="8"/>
  <c r="BM383" i="8"/>
  <c r="CA380" i="8"/>
  <c r="AJ381" i="8"/>
  <c r="AI383" i="8"/>
  <c r="AI385" i="8"/>
  <c r="AB381" i="8"/>
  <c r="AA383" i="8"/>
  <c r="AA385" i="8"/>
  <c r="AB381" i="4"/>
  <c r="AA383" i="4"/>
  <c r="AA385" i="4"/>
  <c r="CH380" i="4"/>
  <c r="S383" i="4"/>
  <c r="T381" i="4"/>
  <c r="S385" i="4"/>
  <c r="BO381" i="4"/>
  <c r="BN385" i="4"/>
  <c r="BN383" i="4"/>
  <c r="CB380" i="4"/>
  <c r="CB381" i="4" s="1"/>
  <c r="BI381" i="4"/>
  <c r="BH385" i="4"/>
  <c r="BH383" i="4"/>
  <c r="BD381" i="4"/>
  <c r="BC383" i="4"/>
  <c r="BC385" i="4"/>
  <c r="AJ381" i="4"/>
  <c r="AI383" i="4"/>
  <c r="AI385" i="4"/>
  <c r="A482" i="4"/>
  <c r="A418" i="4"/>
  <c r="AE188" i="8"/>
  <c r="AE185" i="8"/>
  <c r="AF182" i="8"/>
  <c r="AE183" i="8"/>
  <c r="AE184" i="8" s="1"/>
  <c r="AE187" i="8"/>
  <c r="AE186" i="8"/>
  <c r="AT188" i="7"/>
  <c r="AT185" i="7"/>
  <c r="AT187" i="7"/>
  <c r="AT183" i="7"/>
  <c r="AT184" i="7" s="1"/>
  <c r="AU182" i="7"/>
  <c r="AT186" i="7"/>
  <c r="BJ186" i="7"/>
  <c r="BJ187" i="7"/>
  <c r="BJ183" i="7"/>
  <c r="BJ184" i="7" s="1"/>
  <c r="BJ185" i="7"/>
  <c r="BJ188" i="7"/>
  <c r="DR188" i="8"/>
  <c r="DR185" i="8"/>
  <c r="DR183" i="8"/>
  <c r="DR184" i="8" s="1"/>
  <c r="DR187" i="8"/>
  <c r="DR186" i="8"/>
  <c r="CN188" i="7"/>
  <c r="CN187" i="7"/>
  <c r="CN183" i="7"/>
  <c r="CN184" i="7" s="1"/>
  <c r="CN186" i="7"/>
  <c r="CN185" i="7"/>
  <c r="AF183" i="7"/>
  <c r="AF184" i="7" s="1"/>
  <c r="AF186" i="7"/>
  <c r="AF185" i="7"/>
  <c r="AF188" i="7"/>
  <c r="AF187" i="7"/>
  <c r="BX186" i="7"/>
  <c r="BY182" i="7"/>
  <c r="BX185" i="7"/>
  <c r="BX188" i="7"/>
  <c r="BX187" i="7"/>
  <c r="BX183" i="7"/>
  <c r="BX184" i="7" s="1"/>
  <c r="AT186" i="8"/>
  <c r="AT187" i="8"/>
  <c r="AT183" i="8"/>
  <c r="AT184" i="8" s="1"/>
  <c r="AU182" i="8"/>
  <c r="AT185" i="8"/>
  <c r="AT188" i="8"/>
  <c r="DB187" i="7"/>
  <c r="DB183" i="7"/>
  <c r="DB184" i="7" s="1"/>
  <c r="DB188" i="7"/>
  <c r="DB186" i="7"/>
  <c r="DC182" i="7"/>
  <c r="DB185" i="7"/>
  <c r="Q188" i="7"/>
  <c r="Q187" i="7"/>
  <c r="Q183" i="7"/>
  <c r="Q184" i="7" s="1"/>
  <c r="Q186" i="7"/>
  <c r="Q185" i="7"/>
  <c r="DC182" i="8"/>
  <c r="DB186" i="8"/>
  <c r="DB185" i="8"/>
  <c r="DB188" i="8"/>
  <c r="DB183" i="8"/>
  <c r="DB184" i="8" s="1"/>
  <c r="DB187" i="8"/>
  <c r="P187" i="8"/>
  <c r="P183" i="8"/>
  <c r="P184" i="8" s="1"/>
  <c r="P186" i="8"/>
  <c r="P185" i="8"/>
  <c r="P188" i="8"/>
  <c r="Q182" i="8"/>
  <c r="BX186" i="8"/>
  <c r="BX187" i="8"/>
  <c r="BX183" i="8"/>
  <c r="BX184" i="8" s="1"/>
  <c r="BX185" i="8"/>
  <c r="BX188" i="8"/>
  <c r="BY182" i="8"/>
  <c r="DR185" i="7"/>
  <c r="DR186" i="7"/>
  <c r="DR188" i="7"/>
  <c r="DR187" i="7"/>
  <c r="DR183" i="7"/>
  <c r="DR184" i="7" s="1"/>
  <c r="BJ188" i="8"/>
  <c r="BJ185" i="8"/>
  <c r="BJ186" i="8"/>
  <c r="BJ183" i="8"/>
  <c r="BJ184" i="8" s="1"/>
  <c r="BJ187" i="8"/>
  <c r="CM188" i="8"/>
  <c r="CM185" i="8"/>
  <c r="CM183" i="8"/>
  <c r="CM184" i="8" s="1"/>
  <c r="CN182" i="8"/>
  <c r="CM187" i="8"/>
  <c r="CM186" i="8"/>
  <c r="BC186" i="6"/>
  <c r="BD182" i="6"/>
  <c r="BD185" i="6" s="1"/>
  <c r="AZ183" i="4"/>
  <c r="AZ184" i="4" s="1"/>
  <c r="DI182" i="4"/>
  <c r="CT182" i="4"/>
  <c r="CE182" i="4"/>
  <c r="W182" i="4"/>
  <c r="AL182" i="4"/>
  <c r="H182" i="4"/>
  <c r="BA182" i="4"/>
  <c r="BP182" i="4"/>
  <c r="BC183" i="6"/>
  <c r="BC184" i="6" s="1"/>
  <c r="BC187" i="6"/>
  <c r="BC188" i="6"/>
  <c r="BS187" i="6"/>
  <c r="BS183" i="6"/>
  <c r="BS184" i="6" s="1"/>
  <c r="BT182" i="6"/>
  <c r="BS188" i="6"/>
  <c r="BS186" i="6"/>
  <c r="BS185" i="6"/>
  <c r="CW186" i="6"/>
  <c r="CW187" i="6"/>
  <c r="CW183" i="6"/>
  <c r="CW184" i="6" s="1"/>
  <c r="CW188" i="6"/>
  <c r="CX182" i="6"/>
  <c r="CW185" i="6"/>
  <c r="AO187" i="6"/>
  <c r="AO183" i="6"/>
  <c r="AO184" i="6" s="1"/>
  <c r="AO186" i="6"/>
  <c r="AO185" i="6"/>
  <c r="AP182" i="6"/>
  <c r="AO188" i="6"/>
  <c r="CG188" i="6"/>
  <c r="CG185" i="6"/>
  <c r="CH182" i="6"/>
  <c r="CG186" i="6"/>
  <c r="CG187" i="6"/>
  <c r="CG183" i="6"/>
  <c r="CG184" i="6" s="1"/>
  <c r="DL188" i="6"/>
  <c r="DL185" i="6"/>
  <c r="DL186" i="6"/>
  <c r="DL187" i="6"/>
  <c r="DL183" i="6"/>
  <c r="DL184" i="6" s="1"/>
  <c r="DM182" i="6"/>
  <c r="Z185" i="6"/>
  <c r="AA182" i="6"/>
  <c r="Z188" i="6"/>
  <c r="Z186" i="6"/>
  <c r="Z187" i="6"/>
  <c r="Z183" i="6"/>
  <c r="Z184" i="6" s="1"/>
  <c r="J187" i="6"/>
  <c r="J183" i="6"/>
  <c r="J184" i="6" s="1"/>
  <c r="J186" i="6"/>
  <c r="J188" i="6"/>
  <c r="K182" i="6"/>
  <c r="J185" i="6"/>
  <c r="AS144" i="4"/>
  <c r="AT143" i="4"/>
  <c r="AU143" i="4"/>
  <c r="AV143" i="4"/>
  <c r="AW143" i="4"/>
  <c r="Y144" i="4"/>
  <c r="AT144" i="4" s="1"/>
  <c r="AA144" i="4"/>
  <c r="AV144" i="4" s="1"/>
  <c r="AC144" i="4"/>
  <c r="AX144" i="4" s="1"/>
  <c r="Z144" i="4"/>
  <c r="AU144" i="4" s="1"/>
  <c r="AB144" i="4"/>
  <c r="AW144" i="4" s="1"/>
  <c r="AX143" i="4"/>
  <c r="A60" i="1"/>
  <c r="D84" i="3"/>
  <c r="D83" i="3"/>
  <c r="D82" i="3"/>
  <c r="D64" i="3"/>
  <c r="D62" i="3"/>
  <c r="D53" i="3"/>
  <c r="A30" i="1"/>
  <c r="AK242" i="4" l="1"/>
  <c r="AK243" i="4"/>
  <c r="AK244" i="4"/>
  <c r="AK245" i="4"/>
  <c r="AK246" i="4"/>
  <c r="AK247" i="4"/>
  <c r="AK248" i="4"/>
  <c r="AK243" i="6"/>
  <c r="AK244" i="6"/>
  <c r="AK245" i="6"/>
  <c r="AK246" i="6"/>
  <c r="AK247" i="6"/>
  <c r="AK248" i="6"/>
  <c r="AK242" i="6"/>
  <c r="T385" i="6"/>
  <c r="U381" i="6"/>
  <c r="U383" i="6" s="1"/>
  <c r="AK240" i="4"/>
  <c r="AK240" i="6"/>
  <c r="AK241" i="4"/>
  <c r="AK241" i="6"/>
  <c r="AK249" i="6"/>
  <c r="AK249" i="4"/>
  <c r="BT385" i="4"/>
  <c r="AL183" i="4"/>
  <c r="AL184" i="4" s="1"/>
  <c r="AL188" i="4"/>
  <c r="AL186" i="4"/>
  <c r="AL187" i="4"/>
  <c r="AL185" i="4"/>
  <c r="BA183" i="4"/>
  <c r="BA184" i="4" s="1"/>
  <c r="BA187" i="4"/>
  <c r="BA185" i="4"/>
  <c r="BA188" i="4"/>
  <c r="BA186" i="4"/>
  <c r="CE183" i="4"/>
  <c r="CE184" i="4" s="1"/>
  <c r="CE185" i="4"/>
  <c r="CE186" i="4"/>
  <c r="CE187" i="4"/>
  <c r="CE188" i="4"/>
  <c r="BP183" i="4"/>
  <c r="BP184" i="4" s="1"/>
  <c r="BP188" i="4"/>
  <c r="BP186" i="4"/>
  <c r="BP187" i="4"/>
  <c r="BP185" i="4"/>
  <c r="W183" i="4"/>
  <c r="W184" i="4" s="1"/>
  <c r="W185" i="4"/>
  <c r="W186" i="4"/>
  <c r="W188" i="4"/>
  <c r="W187" i="4"/>
  <c r="CT183" i="4"/>
  <c r="CT184" i="4" s="1"/>
  <c r="CT185" i="4"/>
  <c r="CT186" i="4"/>
  <c r="CT187" i="4"/>
  <c r="CT188" i="4"/>
  <c r="H183" i="4"/>
  <c r="H184" i="4" s="1"/>
  <c r="H185" i="4"/>
  <c r="H186" i="4"/>
  <c r="H187" i="4"/>
  <c r="H188" i="4"/>
  <c r="DI183" i="4"/>
  <c r="DI184" i="4" s="1"/>
  <c r="DI185" i="4"/>
  <c r="DI186" i="4"/>
  <c r="DI187" i="4"/>
  <c r="DI188" i="4"/>
  <c r="D400" i="4"/>
  <c r="C400" i="4" s="1"/>
  <c r="CH387" i="7"/>
  <c r="CG387" i="7" s="1"/>
  <c r="CH388" i="7" s="1"/>
  <c r="CH390" i="7" s="1"/>
  <c r="CH381" i="7"/>
  <c r="CA387" i="8"/>
  <c r="BZ387" i="8" s="1"/>
  <c r="CA388" i="8" s="1"/>
  <c r="CA390" i="8" s="1"/>
  <c r="CA381" i="8"/>
  <c r="CA387" i="6"/>
  <c r="BZ387" i="6" s="1"/>
  <c r="CA388" i="6" s="1"/>
  <c r="CA390" i="6" s="1"/>
  <c r="CA381" i="6"/>
  <c r="CA381" i="4"/>
  <c r="P398" i="4"/>
  <c r="B398" i="4"/>
  <c r="Q399" i="4"/>
  <c r="I401" i="4"/>
  <c r="V401" i="4" s="1"/>
  <c r="H401" i="4"/>
  <c r="U401" i="4" s="1"/>
  <c r="G401" i="4"/>
  <c r="T401" i="4" s="1"/>
  <c r="F401" i="4"/>
  <c r="S401" i="4" s="1"/>
  <c r="E401" i="4"/>
  <c r="R401" i="4" s="1"/>
  <c r="I418" i="4"/>
  <c r="V418" i="4" s="1"/>
  <c r="H418" i="4"/>
  <c r="U418" i="4" s="1"/>
  <c r="G418" i="4"/>
  <c r="T418" i="4" s="1"/>
  <c r="D418" i="4"/>
  <c r="Q418" i="4" s="1"/>
  <c r="F482" i="4"/>
  <c r="E482" i="4"/>
  <c r="D482" i="4"/>
  <c r="Q482" i="4" s="1"/>
  <c r="A402" i="4"/>
  <c r="E343" i="8"/>
  <c r="F343" i="8"/>
  <c r="Q344" i="8"/>
  <c r="R344" i="8"/>
  <c r="BQ381" i="7"/>
  <c r="BP383" i="7"/>
  <c r="BP385" i="7"/>
  <c r="CC381" i="7"/>
  <c r="CB383" i="7"/>
  <c r="CB385" i="7"/>
  <c r="CJ381" i="7"/>
  <c r="CI383" i="7"/>
  <c r="CI385" i="7"/>
  <c r="BW381" i="7"/>
  <c r="BV383" i="7"/>
  <c r="BV385" i="7"/>
  <c r="AC381" i="6"/>
  <c r="AB383" i="6"/>
  <c r="AB385" i="6"/>
  <c r="BK381" i="7"/>
  <c r="BJ383" i="7"/>
  <c r="BJ385" i="7"/>
  <c r="AJ383" i="6"/>
  <c r="AJ385" i="6"/>
  <c r="BK381" i="6"/>
  <c r="BJ383" i="6"/>
  <c r="BJ385" i="6"/>
  <c r="BQ381" i="6"/>
  <c r="BP383" i="6"/>
  <c r="BP385" i="6"/>
  <c r="CC381" i="6"/>
  <c r="CB383" i="6"/>
  <c r="CB385" i="6"/>
  <c r="AC383" i="7"/>
  <c r="AC385" i="7"/>
  <c r="CJ381" i="6"/>
  <c r="CI385" i="6"/>
  <c r="CI383" i="6"/>
  <c r="BE381" i="7"/>
  <c r="BD383" i="7"/>
  <c r="BD385" i="7"/>
  <c r="BW381" i="6"/>
  <c r="BV383" i="6"/>
  <c r="BV385" i="6"/>
  <c r="CA383" i="7"/>
  <c r="CA385" i="7"/>
  <c r="BE381" i="6"/>
  <c r="BD383" i="6"/>
  <c r="BD385" i="6"/>
  <c r="BT385" i="6"/>
  <c r="BT383" i="6"/>
  <c r="CH380" i="6"/>
  <c r="CH381" i="6" s="1"/>
  <c r="U383" i="7"/>
  <c r="V381" i="7"/>
  <c r="U385" i="7"/>
  <c r="AC381" i="8"/>
  <c r="AB383" i="8"/>
  <c r="AB385" i="8"/>
  <c r="AJ383" i="8"/>
  <c r="AJ385" i="8"/>
  <c r="BT383" i="8"/>
  <c r="BT385" i="8"/>
  <c r="CH380" i="8"/>
  <c r="CH381" i="8" s="1"/>
  <c r="BE383" i="8"/>
  <c r="BE385" i="8"/>
  <c r="V381" i="8"/>
  <c r="U383" i="8"/>
  <c r="U385" i="8"/>
  <c r="BQ381" i="8"/>
  <c r="BP383" i="8"/>
  <c r="BP385" i="8"/>
  <c r="CC381" i="8"/>
  <c r="CB383" i="8"/>
  <c r="CB385" i="8"/>
  <c r="CJ381" i="8"/>
  <c r="CI383" i="8"/>
  <c r="CI385" i="8"/>
  <c r="BW381" i="8"/>
  <c r="BV383" i="8"/>
  <c r="BV385" i="8"/>
  <c r="BK381" i="8"/>
  <c r="BJ383" i="8"/>
  <c r="BJ385" i="8"/>
  <c r="AJ385" i="4"/>
  <c r="AJ383" i="4"/>
  <c r="BE381" i="4"/>
  <c r="BD383" i="4"/>
  <c r="BD385" i="4"/>
  <c r="BJ381" i="4"/>
  <c r="BI385" i="4"/>
  <c r="BI383" i="4"/>
  <c r="BV381" i="4"/>
  <c r="BU385" i="4"/>
  <c r="BU383" i="4"/>
  <c r="CI380" i="4"/>
  <c r="CI381" i="4" s="1"/>
  <c r="BP381" i="4"/>
  <c r="BO385" i="4"/>
  <c r="BO383" i="4"/>
  <c r="T385" i="4"/>
  <c r="T383" i="4"/>
  <c r="U381" i="4"/>
  <c r="AC381" i="4"/>
  <c r="AB383" i="4"/>
  <c r="AB385" i="4"/>
  <c r="A419" i="4"/>
  <c r="A483" i="4"/>
  <c r="DC186" i="8"/>
  <c r="DC187" i="8"/>
  <c r="DC183" i="8"/>
  <c r="DC184" i="8" s="1"/>
  <c r="DC185" i="8"/>
  <c r="DC188" i="8"/>
  <c r="CN188" i="8"/>
  <c r="CN185" i="8"/>
  <c r="CN183" i="8"/>
  <c r="CN184" i="8" s="1"/>
  <c r="CN187" i="8"/>
  <c r="CN186" i="8"/>
  <c r="DC183" i="7"/>
  <c r="DC184" i="7" s="1"/>
  <c r="DC186" i="7"/>
  <c r="DC185" i="7"/>
  <c r="DC188" i="7"/>
  <c r="DC187" i="7"/>
  <c r="AU185" i="7"/>
  <c r="AU188" i="7"/>
  <c r="AU187" i="7"/>
  <c r="AU183" i="7"/>
  <c r="AU184" i="7" s="1"/>
  <c r="AU186" i="7"/>
  <c r="AU186" i="8"/>
  <c r="AU187" i="8"/>
  <c r="AU183" i="8"/>
  <c r="AU184" i="8" s="1"/>
  <c r="AU185" i="8"/>
  <c r="AU188" i="8"/>
  <c r="BY186" i="8"/>
  <c r="BY187" i="8"/>
  <c r="BY183" i="8"/>
  <c r="BY184" i="8" s="1"/>
  <c r="BY185" i="8"/>
  <c r="BY188" i="8"/>
  <c r="Q187" i="8"/>
  <c r="Q183" i="8"/>
  <c r="Q184" i="8" s="1"/>
  <c r="Q186" i="8"/>
  <c r="Q185" i="8"/>
  <c r="Q188" i="8"/>
  <c r="AF185" i="8"/>
  <c r="AF188" i="8"/>
  <c r="AF183" i="8"/>
  <c r="AF184" i="8" s="1"/>
  <c r="AF187" i="8"/>
  <c r="AF186" i="8"/>
  <c r="BY186" i="7"/>
  <c r="BY185" i="7"/>
  <c r="BY188" i="7"/>
  <c r="BY187" i="7"/>
  <c r="BY183" i="7"/>
  <c r="BY184" i="7" s="1"/>
  <c r="BD183" i="6"/>
  <c r="BD184" i="6" s="1"/>
  <c r="BD187" i="6"/>
  <c r="BD188" i="6"/>
  <c r="BE182" i="6"/>
  <c r="BE187" i="6" s="1"/>
  <c r="BD186" i="6"/>
  <c r="X182" i="4"/>
  <c r="CF182" i="4"/>
  <c r="BQ182" i="4"/>
  <c r="CU182" i="4"/>
  <c r="AM182" i="4"/>
  <c r="BB182" i="4"/>
  <c r="I182" i="4"/>
  <c r="DJ182" i="4"/>
  <c r="CH185" i="6"/>
  <c r="CI182" i="6"/>
  <c r="CH186" i="6"/>
  <c r="CH188" i="6"/>
  <c r="CH187" i="6"/>
  <c r="CH183" i="6"/>
  <c r="CH184" i="6" s="1"/>
  <c r="AP187" i="6"/>
  <c r="AP183" i="6"/>
  <c r="AP184" i="6" s="1"/>
  <c r="AP186" i="6"/>
  <c r="AP188" i="6"/>
  <c r="AP185" i="6"/>
  <c r="AQ182" i="6"/>
  <c r="K187" i="6"/>
  <c r="K183" i="6"/>
  <c r="K184" i="6" s="1"/>
  <c r="K186" i="6"/>
  <c r="K188" i="6"/>
  <c r="L182" i="6"/>
  <c r="K185" i="6"/>
  <c r="CX187" i="6"/>
  <c r="CX183" i="6"/>
  <c r="CX184" i="6" s="1"/>
  <c r="CX186" i="6"/>
  <c r="CX185" i="6"/>
  <c r="CX188" i="6"/>
  <c r="CY182" i="6"/>
  <c r="AA185" i="6"/>
  <c r="AB182" i="6"/>
  <c r="AA188" i="6"/>
  <c r="AA186" i="6"/>
  <c r="AA187" i="6"/>
  <c r="AA183" i="6"/>
  <c r="AA184" i="6" s="1"/>
  <c r="DM188" i="6"/>
  <c r="DM185" i="6"/>
  <c r="DN182" i="6"/>
  <c r="DM186" i="6"/>
  <c r="DM187" i="6"/>
  <c r="DM183" i="6"/>
  <c r="DM184" i="6" s="1"/>
  <c r="BT187" i="6"/>
  <c r="BT183" i="6"/>
  <c r="BT184" i="6" s="1"/>
  <c r="BU182" i="6"/>
  <c r="BT188" i="6"/>
  <c r="BT186" i="6"/>
  <c r="BT185" i="6"/>
  <c r="KD110" i="1"/>
  <c r="V381" i="6" l="1"/>
  <c r="V383" i="6" s="1"/>
  <c r="U385" i="6"/>
  <c r="BB183" i="4"/>
  <c r="BB184" i="4" s="1"/>
  <c r="BB187" i="4"/>
  <c r="BB185" i="4"/>
  <c r="BB188" i="4"/>
  <c r="BB186" i="4"/>
  <c r="I183" i="4"/>
  <c r="I184" i="4" s="1"/>
  <c r="I185" i="4"/>
  <c r="I186" i="4"/>
  <c r="I187" i="4"/>
  <c r="I188" i="4"/>
  <c r="AM183" i="4"/>
  <c r="AM184" i="4" s="1"/>
  <c r="AM188" i="4"/>
  <c r="AM186" i="4"/>
  <c r="AM187" i="4"/>
  <c r="AM185" i="4"/>
  <c r="CU183" i="4"/>
  <c r="CU184" i="4" s="1"/>
  <c r="CU185" i="4"/>
  <c r="CU186" i="4"/>
  <c r="CU187" i="4"/>
  <c r="CU188" i="4"/>
  <c r="DJ183" i="4"/>
  <c r="DJ184" i="4" s="1"/>
  <c r="DJ185" i="4"/>
  <c r="DJ186" i="4"/>
  <c r="DJ187" i="4"/>
  <c r="DJ188" i="4"/>
  <c r="BQ183" i="4"/>
  <c r="BQ184" i="4" s="1"/>
  <c r="BQ188" i="4"/>
  <c r="BQ186" i="4"/>
  <c r="BQ187" i="4"/>
  <c r="BQ185" i="4"/>
  <c r="CF183" i="4"/>
  <c r="CF184" i="4" s="1"/>
  <c r="CF185" i="4"/>
  <c r="CF186" i="4"/>
  <c r="CF187" i="4"/>
  <c r="CF188" i="4"/>
  <c r="X183" i="4"/>
  <c r="X184" i="4" s="1"/>
  <c r="X185" i="4"/>
  <c r="X188" i="4"/>
  <c r="X186" i="4"/>
  <c r="X187" i="4"/>
  <c r="Q400" i="4"/>
  <c r="D401" i="4"/>
  <c r="Q401" i="4" s="1"/>
  <c r="CH381" i="4"/>
  <c r="CH385" i="4" s="1"/>
  <c r="CH387" i="6"/>
  <c r="CG387" i="6" s="1"/>
  <c r="CH388" i="6" s="1"/>
  <c r="CH390" i="6" s="1"/>
  <c r="CH387" i="8"/>
  <c r="CG387" i="8" s="1"/>
  <c r="CH388" i="8" s="1"/>
  <c r="CH390" i="8" s="1"/>
  <c r="C403" i="4"/>
  <c r="P399" i="4"/>
  <c r="B399" i="4"/>
  <c r="I402" i="4"/>
  <c r="V402" i="4" s="1"/>
  <c r="H402" i="4"/>
  <c r="U402" i="4" s="1"/>
  <c r="G402" i="4"/>
  <c r="T402" i="4" s="1"/>
  <c r="F402" i="4"/>
  <c r="S402" i="4" s="1"/>
  <c r="E402" i="4"/>
  <c r="R402" i="4" s="1"/>
  <c r="F403" i="4"/>
  <c r="F404" i="4" s="1"/>
  <c r="F405" i="4" s="1"/>
  <c r="F406" i="4" s="1"/>
  <c r="F407" i="4" s="1"/>
  <c r="F408" i="4" s="1"/>
  <c r="F409" i="4" s="1"/>
  <c r="F410" i="4" s="1"/>
  <c r="F411" i="4" s="1"/>
  <c r="F412" i="4" s="1"/>
  <c r="F413" i="4" s="1"/>
  <c r="F414" i="4" s="1"/>
  <c r="F415" i="4" s="1"/>
  <c r="F416" i="4" s="1"/>
  <c r="F417" i="4" s="1"/>
  <c r="F418" i="4" s="1"/>
  <c r="E403" i="4"/>
  <c r="D483" i="4"/>
  <c r="Q483" i="4" s="1"/>
  <c r="F483" i="4"/>
  <c r="E483" i="4"/>
  <c r="D419" i="4"/>
  <c r="Q419" i="4" s="1"/>
  <c r="I419" i="4"/>
  <c r="V419" i="4" s="1"/>
  <c r="H419" i="4"/>
  <c r="U419" i="4" s="1"/>
  <c r="G419" i="4"/>
  <c r="T419" i="4" s="1"/>
  <c r="R345" i="8"/>
  <c r="Q345" i="8"/>
  <c r="E344" i="8"/>
  <c r="F344" i="8"/>
  <c r="CD381" i="6"/>
  <c r="CC383" i="6"/>
  <c r="CC385" i="6"/>
  <c r="BR381" i="6"/>
  <c r="BQ383" i="6"/>
  <c r="BQ385" i="6"/>
  <c r="BL381" i="6"/>
  <c r="BK383" i="6"/>
  <c r="BK385" i="6"/>
  <c r="V383" i="7"/>
  <c r="V385" i="7"/>
  <c r="CA383" i="6"/>
  <c r="CA385" i="6"/>
  <c r="CH385" i="6"/>
  <c r="CH383" i="6"/>
  <c r="BL381" i="7"/>
  <c r="BK383" i="7"/>
  <c r="BK385" i="7"/>
  <c r="AC383" i="6"/>
  <c r="AC385" i="6"/>
  <c r="BE383" i="6"/>
  <c r="BE385" i="6"/>
  <c r="CH383" i="7"/>
  <c r="CH385" i="7"/>
  <c r="BX381" i="7"/>
  <c r="BW383" i="7"/>
  <c r="BW385" i="7"/>
  <c r="CK381" i="7"/>
  <c r="CJ383" i="7"/>
  <c r="CJ385" i="7"/>
  <c r="BX381" i="6"/>
  <c r="BW383" i="6"/>
  <c r="BW385" i="6"/>
  <c r="CD381" i="7"/>
  <c r="CC383" i="7"/>
  <c r="CC385" i="7"/>
  <c r="BE383" i="7"/>
  <c r="BE385" i="7"/>
  <c r="CK381" i="6"/>
  <c r="CJ383" i="6"/>
  <c r="CJ385" i="6"/>
  <c r="BR381" i="7"/>
  <c r="BQ383" i="7"/>
  <c r="BQ385" i="7"/>
  <c r="BL381" i="8"/>
  <c r="BK383" i="8"/>
  <c r="BK385" i="8"/>
  <c r="BX381" i="8"/>
  <c r="BW383" i="8"/>
  <c r="BW385" i="8"/>
  <c r="CK381" i="8"/>
  <c r="CJ383" i="8"/>
  <c r="CJ385" i="8"/>
  <c r="CD381" i="8"/>
  <c r="CC383" i="8"/>
  <c r="CC385" i="8"/>
  <c r="BR381" i="8"/>
  <c r="BQ383" i="8"/>
  <c r="BQ385" i="8"/>
  <c r="V383" i="8"/>
  <c r="V385" i="8"/>
  <c r="CA385" i="8"/>
  <c r="CA383" i="8"/>
  <c r="CH383" i="8"/>
  <c r="CH385" i="8"/>
  <c r="AC383" i="8"/>
  <c r="AC385" i="8"/>
  <c r="AC383" i="4"/>
  <c r="AC385" i="4"/>
  <c r="CA385" i="4"/>
  <c r="CA383" i="4"/>
  <c r="V381" i="4"/>
  <c r="U385" i="4"/>
  <c r="U383" i="4"/>
  <c r="BQ381" i="4"/>
  <c r="BP385" i="4"/>
  <c r="BP383" i="4"/>
  <c r="CC381" i="4"/>
  <c r="CB385" i="4"/>
  <c r="CB383" i="4"/>
  <c r="CJ381" i="4"/>
  <c r="CI385" i="4"/>
  <c r="CI383" i="4"/>
  <c r="BW381" i="4"/>
  <c r="BV385" i="4"/>
  <c r="BV383" i="4"/>
  <c r="BK381" i="4"/>
  <c r="BJ383" i="4"/>
  <c r="BJ385" i="4"/>
  <c r="BE385" i="4"/>
  <c r="BE383" i="4"/>
  <c r="BE188" i="6"/>
  <c r="BE185" i="6"/>
  <c r="BF182" i="6"/>
  <c r="BF188" i="6" s="1"/>
  <c r="BE183" i="6"/>
  <c r="BE184" i="6" s="1"/>
  <c r="BE186" i="6"/>
  <c r="A484" i="4"/>
  <c r="A420" i="4"/>
  <c r="DK182" i="4"/>
  <c r="AN182" i="4"/>
  <c r="CG182" i="4"/>
  <c r="J182" i="4"/>
  <c r="CV182" i="4"/>
  <c r="BC182" i="4"/>
  <c r="BR182" i="4"/>
  <c r="Y182" i="4"/>
  <c r="AB185" i="6"/>
  <c r="AC182" i="6"/>
  <c r="AB186" i="6"/>
  <c r="AB187" i="6"/>
  <c r="AB183" i="6"/>
  <c r="AB184" i="6" s="1"/>
  <c r="AB188" i="6"/>
  <c r="CY187" i="6"/>
  <c r="CY183" i="6"/>
  <c r="CY184" i="6" s="1"/>
  <c r="CZ182" i="6"/>
  <c r="CY186" i="6"/>
  <c r="CY185" i="6"/>
  <c r="CY188" i="6"/>
  <c r="AQ187" i="6"/>
  <c r="AQ183" i="6"/>
  <c r="AQ184" i="6" s="1"/>
  <c r="AQ186" i="6"/>
  <c r="AQ188" i="6"/>
  <c r="AQ185" i="6"/>
  <c r="AR182" i="6"/>
  <c r="L187" i="6"/>
  <c r="L183" i="6"/>
  <c r="L184" i="6" s="1"/>
  <c r="L188" i="6"/>
  <c r="L185" i="6"/>
  <c r="M182" i="6"/>
  <c r="L186" i="6"/>
  <c r="DN185" i="6"/>
  <c r="DO182" i="6"/>
  <c r="DN186" i="6"/>
  <c r="DN188" i="6"/>
  <c r="DN187" i="6"/>
  <c r="DN183" i="6"/>
  <c r="DN184" i="6" s="1"/>
  <c r="BU187" i="6"/>
  <c r="BU183" i="6"/>
  <c r="BU184" i="6" s="1"/>
  <c r="BU186" i="6"/>
  <c r="BU188" i="6"/>
  <c r="BU185" i="6"/>
  <c r="BV182" i="6"/>
  <c r="CI185" i="6"/>
  <c r="CJ182" i="6"/>
  <c r="CI186" i="6"/>
  <c r="CI188" i="6"/>
  <c r="CI187" i="6"/>
  <c r="CI183" i="6"/>
  <c r="CI184" i="6" s="1"/>
  <c r="KD14" i="1"/>
  <c r="V385" i="6" l="1"/>
  <c r="KD17" i="1"/>
  <c r="KD15" i="1" a="1"/>
  <c r="KD15" i="1" s="1"/>
  <c r="KD44" i="1" s="1" a="1"/>
  <c r="KD44" i="1" s="1"/>
  <c r="CG183" i="4"/>
  <c r="CG184" i="4" s="1"/>
  <c r="CG185" i="4"/>
  <c r="CG186" i="4"/>
  <c r="CG187" i="4"/>
  <c r="CG188" i="4"/>
  <c r="AN183" i="4"/>
  <c r="AN184" i="4" s="1"/>
  <c r="AN188" i="4"/>
  <c r="AN186" i="4"/>
  <c r="AN187" i="4"/>
  <c r="AN185" i="4"/>
  <c r="DK183" i="4"/>
  <c r="DK184" i="4" s="1"/>
  <c r="DK185" i="4"/>
  <c r="DK186" i="4"/>
  <c r="DK187" i="4"/>
  <c r="DK188" i="4"/>
  <c r="Y183" i="4"/>
  <c r="Y184" i="4" s="1"/>
  <c r="Y185" i="4"/>
  <c r="Y188" i="4"/>
  <c r="Y186" i="4"/>
  <c r="Y187" i="4"/>
  <c r="BR183" i="4"/>
  <c r="BR184" i="4" s="1"/>
  <c r="BR188" i="4"/>
  <c r="BR186" i="4"/>
  <c r="BR187" i="4"/>
  <c r="BR185" i="4"/>
  <c r="BC183" i="4"/>
  <c r="BC184" i="4" s="1"/>
  <c r="BC187" i="4"/>
  <c r="BC185" i="4"/>
  <c r="BC188" i="4"/>
  <c r="BC186" i="4"/>
  <c r="CV183" i="4"/>
  <c r="CV184" i="4" s="1"/>
  <c r="CV185" i="4"/>
  <c r="CV186" i="4"/>
  <c r="CV187" i="4"/>
  <c r="CV188" i="4"/>
  <c r="J183" i="4"/>
  <c r="J184" i="4" s="1"/>
  <c r="J185" i="4"/>
  <c r="J186" i="4"/>
  <c r="J188" i="4"/>
  <c r="J187" i="4"/>
  <c r="D402" i="4"/>
  <c r="Q402" i="4" s="1"/>
  <c r="C401" i="4"/>
  <c r="CH383" i="4"/>
  <c r="F419" i="4"/>
  <c r="P400" i="4"/>
  <c r="B400" i="4"/>
  <c r="P403" i="4"/>
  <c r="F484" i="4"/>
  <c r="E484" i="4"/>
  <c r="D484" i="4"/>
  <c r="Q484" i="4" s="1"/>
  <c r="I420" i="4"/>
  <c r="V420" i="4" s="1"/>
  <c r="H420" i="4"/>
  <c r="U420" i="4" s="1"/>
  <c r="G420" i="4"/>
  <c r="D420" i="4"/>
  <c r="Q420" i="4" s="1"/>
  <c r="E404" i="4"/>
  <c r="E405" i="4" s="1"/>
  <c r="E406" i="4" s="1"/>
  <c r="E407" i="4" s="1"/>
  <c r="E408" i="4" s="1"/>
  <c r="E409" i="4" s="1"/>
  <c r="E410" i="4" s="1"/>
  <c r="E411" i="4" s="1"/>
  <c r="E412" i="4" s="1"/>
  <c r="E413" i="4" s="1"/>
  <c r="E414" i="4" s="1"/>
  <c r="E415" i="4" s="1"/>
  <c r="E416" i="4" s="1"/>
  <c r="E417" i="4" s="1"/>
  <c r="E418" i="4" s="1"/>
  <c r="R403" i="4"/>
  <c r="B403" i="4"/>
  <c r="S403" i="4"/>
  <c r="Q403" i="4"/>
  <c r="F345" i="8"/>
  <c r="E345" i="8"/>
  <c r="R346" i="8"/>
  <c r="Q346" i="8"/>
  <c r="CL381" i="7"/>
  <c r="CK383" i="7"/>
  <c r="CK385" i="7"/>
  <c r="BY381" i="7"/>
  <c r="BX383" i="7"/>
  <c r="BX385" i="7"/>
  <c r="BL383" i="7"/>
  <c r="BL385" i="7"/>
  <c r="BS381" i="7"/>
  <c r="BR383" i="7"/>
  <c r="BR385" i="7"/>
  <c r="BY381" i="6"/>
  <c r="BX383" i="6"/>
  <c r="BX385" i="6"/>
  <c r="CL381" i="6"/>
  <c r="CK383" i="6"/>
  <c r="CK385" i="6"/>
  <c r="BL383" i="6"/>
  <c r="BL385" i="6"/>
  <c r="BS381" i="6"/>
  <c r="BR383" i="6"/>
  <c r="BR385" i="6"/>
  <c r="CE381" i="7"/>
  <c r="CD383" i="7"/>
  <c r="CD385" i="7"/>
  <c r="CE381" i="6"/>
  <c r="CD383" i="6"/>
  <c r="CD385" i="6"/>
  <c r="BS381" i="8"/>
  <c r="BR383" i="8"/>
  <c r="BR385" i="8"/>
  <c r="CE381" i="8"/>
  <c r="CD383" i="8"/>
  <c r="CD385" i="8"/>
  <c r="CL381" i="8"/>
  <c r="CK383" i="8"/>
  <c r="CK385" i="8"/>
  <c r="BY381" i="8"/>
  <c r="BX383" i="8"/>
  <c r="BX385" i="8"/>
  <c r="BL383" i="8"/>
  <c r="BL385" i="8"/>
  <c r="BL381" i="4"/>
  <c r="BK383" i="4"/>
  <c r="BK385" i="4"/>
  <c r="BX381" i="4"/>
  <c r="BW383" i="4"/>
  <c r="BW385" i="4"/>
  <c r="CK381" i="4"/>
  <c r="CJ385" i="4"/>
  <c r="CJ383" i="4"/>
  <c r="CD381" i="4"/>
  <c r="CC385" i="4"/>
  <c r="CC383" i="4"/>
  <c r="BR381" i="4"/>
  <c r="BQ383" i="4"/>
  <c r="BQ385" i="4"/>
  <c r="V385" i="4"/>
  <c r="V383" i="4"/>
  <c r="BF183" i="6"/>
  <c r="BF184" i="6" s="1"/>
  <c r="BF187" i="6"/>
  <c r="BG182" i="6"/>
  <c r="BH182" i="6" s="1"/>
  <c r="BF185" i="6"/>
  <c r="BF186" i="6"/>
  <c r="A421" i="4"/>
  <c r="A485" i="4"/>
  <c r="CW182" i="4"/>
  <c r="AO182" i="4"/>
  <c r="BS182" i="4"/>
  <c r="BD182" i="4"/>
  <c r="K182" i="4"/>
  <c r="DL182" i="4"/>
  <c r="Z182" i="4"/>
  <c r="CH182" i="4"/>
  <c r="AR187" i="6"/>
  <c r="AR183" i="6"/>
  <c r="AR184" i="6" s="1"/>
  <c r="AR188" i="6"/>
  <c r="AR185" i="6"/>
  <c r="AR186" i="6"/>
  <c r="AS182" i="6"/>
  <c r="CJ185" i="6"/>
  <c r="CK182" i="6"/>
  <c r="CJ186" i="6"/>
  <c r="CJ188" i="6"/>
  <c r="CJ187" i="6"/>
  <c r="CJ183" i="6"/>
  <c r="CJ184" i="6" s="1"/>
  <c r="DO185" i="6"/>
  <c r="DP182" i="6"/>
  <c r="DO186" i="6"/>
  <c r="DO188" i="6"/>
  <c r="DO187" i="6"/>
  <c r="DO183" i="6"/>
  <c r="DO184" i="6" s="1"/>
  <c r="CZ187" i="6"/>
  <c r="CZ183" i="6"/>
  <c r="CZ184" i="6" s="1"/>
  <c r="DA182" i="6"/>
  <c r="CZ188" i="6"/>
  <c r="CZ185" i="6"/>
  <c r="CZ186" i="6"/>
  <c r="M187" i="6"/>
  <c r="M183" i="6"/>
  <c r="M184" i="6" s="1"/>
  <c r="M188" i="6"/>
  <c r="N182" i="6"/>
  <c r="M185" i="6"/>
  <c r="M186" i="6"/>
  <c r="AC185" i="6"/>
  <c r="AD182" i="6"/>
  <c r="AC186" i="6"/>
  <c r="AC187" i="6"/>
  <c r="AC183" i="6"/>
  <c r="AC184" i="6" s="1"/>
  <c r="AC188" i="6"/>
  <c r="BV187" i="6"/>
  <c r="BV183" i="6"/>
  <c r="BV184" i="6" s="1"/>
  <c r="BV186" i="6"/>
  <c r="BV188" i="6"/>
  <c r="BV185" i="6"/>
  <c r="BW182" i="6"/>
  <c r="KD49" i="1" l="1" a="1"/>
  <c r="KD49" i="1" s="1"/>
  <c r="KD50" i="1" s="1" a="1"/>
  <c r="KD50" i="1" s="1"/>
  <c r="KD45" i="1" a="1"/>
  <c r="KD45" i="1" s="1"/>
  <c r="KD46" i="1" s="1" a="1"/>
  <c r="KD46" i="1" s="1"/>
  <c r="KD47" i="1" a="1"/>
  <c r="KD47" i="1" s="1"/>
  <c r="KD48" i="1" s="1" a="1"/>
  <c r="KD48" i="1" s="1"/>
  <c r="CW183" i="4"/>
  <c r="CW184" i="4" s="1"/>
  <c r="CW185" i="4"/>
  <c r="CW186" i="4"/>
  <c r="CW187" i="4"/>
  <c r="CW188" i="4"/>
  <c r="Z183" i="4"/>
  <c r="Z184" i="4" s="1"/>
  <c r="Z185" i="4"/>
  <c r="Z186" i="4"/>
  <c r="Z187" i="4"/>
  <c r="Z188" i="4"/>
  <c r="DL183" i="4"/>
  <c r="DL184" i="4" s="1"/>
  <c r="DL185" i="4"/>
  <c r="DL186" i="4"/>
  <c r="DL187" i="4"/>
  <c r="DL188" i="4"/>
  <c r="K183" i="4"/>
  <c r="K184" i="4" s="1"/>
  <c r="K185" i="4"/>
  <c r="K187" i="4"/>
  <c r="K188" i="4"/>
  <c r="K186" i="4"/>
  <c r="BD183" i="4"/>
  <c r="BD184" i="4" s="1"/>
  <c r="BD187" i="4"/>
  <c r="BD185" i="4"/>
  <c r="BD188" i="4"/>
  <c r="BD186" i="4"/>
  <c r="CH183" i="4"/>
  <c r="CH184" i="4" s="1"/>
  <c r="CH185" i="4"/>
  <c r="CH186" i="4"/>
  <c r="CH187" i="4"/>
  <c r="CH188" i="4"/>
  <c r="BS183" i="4"/>
  <c r="BS184" i="4" s="1"/>
  <c r="BS188" i="4"/>
  <c r="BS186" i="4"/>
  <c r="BS187" i="4"/>
  <c r="BS185" i="4"/>
  <c r="AO183" i="4"/>
  <c r="AO184" i="4" s="1"/>
  <c r="AO188" i="4"/>
  <c r="AO186" i="4"/>
  <c r="AO187" i="4"/>
  <c r="AO185" i="4"/>
  <c r="E419" i="4"/>
  <c r="BG185" i="6"/>
  <c r="BG183" i="6"/>
  <c r="BG184" i="6" s="1"/>
  <c r="BG187" i="6"/>
  <c r="BG186" i="6"/>
  <c r="BG188" i="6"/>
  <c r="C404" i="4"/>
  <c r="P404" i="4" s="1"/>
  <c r="P401" i="4"/>
  <c r="C402" i="4"/>
  <c r="B401" i="4"/>
  <c r="F420" i="4"/>
  <c r="F485" i="4"/>
  <c r="E485" i="4"/>
  <c r="D485" i="4"/>
  <c r="Q485" i="4" s="1"/>
  <c r="I421" i="4"/>
  <c r="V421" i="4" s="1"/>
  <c r="H421" i="4"/>
  <c r="G421" i="4"/>
  <c r="T421" i="4" s="1"/>
  <c r="D421" i="4"/>
  <c r="Q421" i="4" s="1"/>
  <c r="T420" i="4"/>
  <c r="R404" i="4"/>
  <c r="S404" i="4"/>
  <c r="R347" i="8"/>
  <c r="Q347" i="8"/>
  <c r="E346" i="8"/>
  <c r="F346" i="8"/>
  <c r="CF381" i="6"/>
  <c r="CE383" i="6"/>
  <c r="CE385" i="6"/>
  <c r="CF381" i="7"/>
  <c r="CE383" i="7"/>
  <c r="CE385" i="7"/>
  <c r="BS383" i="6"/>
  <c r="BS385" i="6"/>
  <c r="CM381" i="6"/>
  <c r="CL383" i="6"/>
  <c r="CL385" i="6"/>
  <c r="BZ381" i="6"/>
  <c r="BY383" i="6"/>
  <c r="BY385" i="6"/>
  <c r="BS383" i="7"/>
  <c r="BS385" i="7"/>
  <c r="BZ381" i="7"/>
  <c r="BY383" i="7"/>
  <c r="BY385" i="7"/>
  <c r="CM381" i="7"/>
  <c r="CL383" i="7"/>
  <c r="CL385" i="7"/>
  <c r="BZ381" i="8"/>
  <c r="BY383" i="8"/>
  <c r="BY385" i="8"/>
  <c r="CM381" i="8"/>
  <c r="CL383" i="8"/>
  <c r="CL385" i="8"/>
  <c r="CF381" i="8"/>
  <c r="CE383" i="8"/>
  <c r="CE385" i="8"/>
  <c r="BS383" i="8"/>
  <c r="BS385" i="8"/>
  <c r="BS381" i="4"/>
  <c r="BR383" i="4"/>
  <c r="BR385" i="4"/>
  <c r="CE381" i="4"/>
  <c r="CD383" i="4"/>
  <c r="CD385" i="4"/>
  <c r="CL381" i="4"/>
  <c r="CK383" i="4"/>
  <c r="CK385" i="4"/>
  <c r="BY381" i="4"/>
  <c r="BX383" i="4"/>
  <c r="BX385" i="4"/>
  <c r="BL383" i="4"/>
  <c r="BL385" i="4"/>
  <c r="A486" i="4"/>
  <c r="A422" i="4"/>
  <c r="BT182" i="4"/>
  <c r="DM182" i="4"/>
  <c r="CX182" i="4"/>
  <c r="CI182" i="4"/>
  <c r="L182" i="4"/>
  <c r="AP182" i="4"/>
  <c r="BE182" i="4"/>
  <c r="AA182" i="4"/>
  <c r="DP185" i="6"/>
  <c r="DQ182" i="6"/>
  <c r="DP186" i="6"/>
  <c r="DP188" i="6"/>
  <c r="DP187" i="6"/>
  <c r="DP183" i="6"/>
  <c r="DP184" i="6" s="1"/>
  <c r="DA187" i="6"/>
  <c r="DA183" i="6"/>
  <c r="DA184" i="6" s="1"/>
  <c r="DB182" i="6"/>
  <c r="DA186" i="6"/>
  <c r="DA188" i="6"/>
  <c r="DA185" i="6"/>
  <c r="BW187" i="6"/>
  <c r="BW183" i="6"/>
  <c r="BW184" i="6" s="1"/>
  <c r="BW186" i="6"/>
  <c r="BW188" i="6"/>
  <c r="BW185" i="6"/>
  <c r="BX182" i="6"/>
  <c r="CK185" i="6"/>
  <c r="CL182" i="6"/>
  <c r="CK188" i="6"/>
  <c r="CK186" i="6"/>
  <c r="CK187" i="6"/>
  <c r="CK183" i="6"/>
  <c r="CK184" i="6" s="1"/>
  <c r="BH185" i="6"/>
  <c r="BI182" i="6"/>
  <c r="BH186" i="6"/>
  <c r="BH187" i="6"/>
  <c r="BH183" i="6"/>
  <c r="BH184" i="6" s="1"/>
  <c r="BH188" i="6"/>
  <c r="AE182" i="6"/>
  <c r="AD186" i="6"/>
  <c r="AD187" i="6"/>
  <c r="AD183" i="6"/>
  <c r="AD184" i="6" s="1"/>
  <c r="AD188" i="6"/>
  <c r="AD185" i="6"/>
  <c r="AS187" i="6"/>
  <c r="AS183" i="6"/>
  <c r="AS184" i="6" s="1"/>
  <c r="AS188" i="6"/>
  <c r="AS186" i="6"/>
  <c r="AT182" i="6"/>
  <c r="AS185" i="6"/>
  <c r="N188" i="6"/>
  <c r="O182" i="6"/>
  <c r="N185" i="6"/>
  <c r="N187" i="6"/>
  <c r="N186" i="6"/>
  <c r="N183" i="6"/>
  <c r="N184" i="6" s="1"/>
  <c r="ER110" i="1"/>
  <c r="L183" i="4" l="1"/>
  <c r="L184" i="4" s="1"/>
  <c r="L187" i="4"/>
  <c r="L188" i="4"/>
  <c r="L185" i="4"/>
  <c r="L186" i="4"/>
  <c r="AP183" i="4"/>
  <c r="AP184" i="4" s="1"/>
  <c r="AP188" i="4"/>
  <c r="AP186" i="4"/>
  <c r="AP187" i="4"/>
  <c r="AP185" i="4"/>
  <c r="CI183" i="4"/>
  <c r="CI184" i="4" s="1"/>
  <c r="CI185" i="4"/>
  <c r="CI186" i="4"/>
  <c r="CI187" i="4"/>
  <c r="CI188" i="4"/>
  <c r="BE183" i="4"/>
  <c r="BE184" i="4" s="1"/>
  <c r="BE187" i="4"/>
  <c r="BE185" i="4"/>
  <c r="BE188" i="4"/>
  <c r="BE186" i="4"/>
  <c r="CX183" i="4"/>
  <c r="CX184" i="4" s="1"/>
  <c r="CX185" i="4"/>
  <c r="CX186" i="4"/>
  <c r="CX187" i="4"/>
  <c r="CX188" i="4"/>
  <c r="DM183" i="4"/>
  <c r="DM184" i="4" s="1"/>
  <c r="DM185" i="4"/>
  <c r="DM186" i="4"/>
  <c r="DM187" i="4"/>
  <c r="DM188" i="4"/>
  <c r="BT183" i="4"/>
  <c r="BT184" i="4" s="1"/>
  <c r="BT188" i="4"/>
  <c r="BT186" i="4"/>
  <c r="BT187" i="4"/>
  <c r="BT185" i="4"/>
  <c r="AA183" i="4"/>
  <c r="AA184" i="4" s="1"/>
  <c r="AA185" i="4"/>
  <c r="AA187" i="4"/>
  <c r="AA188" i="4"/>
  <c r="AA186" i="4"/>
  <c r="EU14" i="1"/>
  <c r="EU110" i="1"/>
  <c r="ET14" i="1"/>
  <c r="ET110" i="1"/>
  <c r="EW14" i="1"/>
  <c r="EW110" i="1"/>
  <c r="E420" i="4"/>
  <c r="B404" i="4"/>
  <c r="C405" i="4"/>
  <c r="C406" i="4" s="1"/>
  <c r="P402" i="4"/>
  <c r="B402" i="4"/>
  <c r="F421" i="4"/>
  <c r="I422" i="4"/>
  <c r="V422" i="4" s="1"/>
  <c r="H422" i="4"/>
  <c r="U422" i="4" s="1"/>
  <c r="G422" i="4"/>
  <c r="D422" i="4"/>
  <c r="Q422" i="4" s="1"/>
  <c r="F486" i="4"/>
  <c r="E486" i="4"/>
  <c r="D486" i="4"/>
  <c r="Q486" i="4" s="1"/>
  <c r="U421" i="4"/>
  <c r="R408" i="4"/>
  <c r="R405" i="4"/>
  <c r="S405" i="4"/>
  <c r="F347" i="8"/>
  <c r="E347" i="8"/>
  <c r="Q348" i="8"/>
  <c r="R348" i="8"/>
  <c r="CN381" i="7"/>
  <c r="CM383" i="7"/>
  <c r="CM385" i="7"/>
  <c r="BZ383" i="7"/>
  <c r="BZ385" i="7"/>
  <c r="BZ383" i="6"/>
  <c r="BZ385" i="6"/>
  <c r="CN381" i="6"/>
  <c r="CM383" i="6"/>
  <c r="CM385" i="6"/>
  <c r="CG381" i="7"/>
  <c r="CF383" i="7"/>
  <c r="CF385" i="7"/>
  <c r="CG381" i="6"/>
  <c r="CF383" i="6"/>
  <c r="CF385" i="6"/>
  <c r="CG381" i="8"/>
  <c r="CF383" i="8"/>
  <c r="CF385" i="8"/>
  <c r="CN381" i="8"/>
  <c r="CM383" i="8"/>
  <c r="CM385" i="8"/>
  <c r="BZ383" i="8"/>
  <c r="BZ385" i="8"/>
  <c r="BZ381" i="4"/>
  <c r="BY385" i="4"/>
  <c r="BY383" i="4"/>
  <c r="CM381" i="4"/>
  <c r="CL383" i="4"/>
  <c r="CL385" i="4"/>
  <c r="CF381" i="4"/>
  <c r="CE383" i="4"/>
  <c r="CE385" i="4"/>
  <c r="BS383" i="4"/>
  <c r="BS385" i="4"/>
  <c r="A423" i="4"/>
  <c r="A487" i="4"/>
  <c r="AQ182" i="4"/>
  <c r="DN182" i="4"/>
  <c r="CY182" i="4"/>
  <c r="AB182" i="4"/>
  <c r="CJ182" i="4"/>
  <c r="BF182" i="4"/>
  <c r="M182" i="4"/>
  <c r="BU182" i="4"/>
  <c r="AE186" i="6"/>
  <c r="AE187" i="6"/>
  <c r="AE183" i="6"/>
  <c r="AE184" i="6" s="1"/>
  <c r="AF182" i="6"/>
  <c r="AE188" i="6"/>
  <c r="AE185" i="6"/>
  <c r="O188" i="6"/>
  <c r="P182" i="6"/>
  <c r="O185" i="6"/>
  <c r="O187" i="6"/>
  <c r="O186" i="6"/>
  <c r="O183" i="6"/>
  <c r="O184" i="6" s="1"/>
  <c r="BI185" i="6"/>
  <c r="BJ182" i="6"/>
  <c r="BI186" i="6"/>
  <c r="BI187" i="6"/>
  <c r="BI183" i="6"/>
  <c r="BI184" i="6" s="1"/>
  <c r="BI188" i="6"/>
  <c r="AT188" i="6"/>
  <c r="AU182" i="6"/>
  <c r="AT185" i="6"/>
  <c r="AT183" i="6"/>
  <c r="AT184" i="6" s="1"/>
  <c r="AT187" i="6"/>
  <c r="AT186" i="6"/>
  <c r="DB187" i="6"/>
  <c r="DB183" i="6"/>
  <c r="DB184" i="6" s="1"/>
  <c r="DC182" i="6"/>
  <c r="DB186" i="6"/>
  <c r="DB188" i="6"/>
  <c r="DB185" i="6"/>
  <c r="CL185" i="6"/>
  <c r="CM182" i="6"/>
  <c r="CL188" i="6"/>
  <c r="CL186" i="6"/>
  <c r="CL187" i="6"/>
  <c r="CL183" i="6"/>
  <c r="CL184" i="6" s="1"/>
  <c r="DQ185" i="6"/>
  <c r="DQ188" i="6"/>
  <c r="DR182" i="6"/>
  <c r="DQ186" i="6"/>
  <c r="DQ187" i="6"/>
  <c r="DQ183" i="6"/>
  <c r="DQ184" i="6" s="1"/>
  <c r="BX187" i="6"/>
  <c r="BX183" i="6"/>
  <c r="BX184" i="6" s="1"/>
  <c r="BX188" i="6"/>
  <c r="BX185" i="6"/>
  <c r="BX186" i="6"/>
  <c r="BY182" i="6"/>
  <c r="EW17" i="1" l="1"/>
  <c r="EW15" i="1" a="1"/>
  <c r="EW15" i="1" s="1"/>
  <c r="ET17" i="1"/>
  <c r="ET15" i="1" a="1"/>
  <c r="ET15" i="1" s="1"/>
  <c r="EU17" i="1"/>
  <c r="EU15" i="1" a="1"/>
  <c r="EU15" i="1" s="1"/>
  <c r="EU44" i="1" s="1" a="1"/>
  <c r="EU44" i="1" s="1"/>
  <c r="BF183" i="4"/>
  <c r="BF184" i="4" s="1"/>
  <c r="BF187" i="4"/>
  <c r="BF185" i="4"/>
  <c r="BF188" i="4"/>
  <c r="BF186" i="4"/>
  <c r="CJ183" i="4"/>
  <c r="CJ184" i="4" s="1"/>
  <c r="CJ185" i="4"/>
  <c r="CJ186" i="4"/>
  <c r="CJ187" i="4"/>
  <c r="CJ188" i="4"/>
  <c r="M183" i="4"/>
  <c r="M184" i="4" s="1"/>
  <c r="M185" i="4"/>
  <c r="M187" i="4"/>
  <c r="M188" i="4"/>
  <c r="M186" i="4"/>
  <c r="AB183" i="4"/>
  <c r="AB184" i="4" s="1"/>
  <c r="AB185" i="4"/>
  <c r="AB186" i="4"/>
  <c r="AB188" i="4"/>
  <c r="AB187" i="4"/>
  <c r="CY183" i="4"/>
  <c r="CY184" i="4" s="1"/>
  <c r="CY185" i="4"/>
  <c r="CY186" i="4"/>
  <c r="CY187" i="4"/>
  <c r="CY188" i="4"/>
  <c r="DN183" i="4"/>
  <c r="DN184" i="4" s="1"/>
  <c r="DN185" i="4"/>
  <c r="DN186" i="4"/>
  <c r="DN187" i="4"/>
  <c r="DN188" i="4"/>
  <c r="BU183" i="4"/>
  <c r="BU184" i="4" s="1"/>
  <c r="BU188" i="4"/>
  <c r="BU186" i="4"/>
  <c r="BU187" i="4"/>
  <c r="BU185" i="4"/>
  <c r="AQ183" i="4"/>
  <c r="AQ184" i="4" s="1"/>
  <c r="AQ188" i="4"/>
  <c r="AQ186" i="4"/>
  <c r="AQ187" i="4"/>
  <c r="AQ185" i="4"/>
  <c r="E421" i="4"/>
  <c r="B405" i="4"/>
  <c r="P405" i="4"/>
  <c r="P406" i="4"/>
  <c r="C407" i="4"/>
  <c r="F422" i="4"/>
  <c r="F487" i="4"/>
  <c r="E487" i="4"/>
  <c r="D487" i="4"/>
  <c r="Q487" i="4" s="1"/>
  <c r="I423" i="4"/>
  <c r="V423" i="4" s="1"/>
  <c r="H423" i="4"/>
  <c r="G423" i="4"/>
  <c r="T423" i="4" s="1"/>
  <c r="D423" i="4"/>
  <c r="Q423" i="4" s="1"/>
  <c r="T422" i="4"/>
  <c r="R409" i="4"/>
  <c r="R406" i="4"/>
  <c r="R412" i="4"/>
  <c r="S406" i="4"/>
  <c r="B406" i="4"/>
  <c r="Q352" i="8"/>
  <c r="R352" i="8"/>
  <c r="F348" i="8"/>
  <c r="E348" i="8"/>
  <c r="CG383" i="6"/>
  <c r="CG385" i="6"/>
  <c r="CG383" i="7"/>
  <c r="CG385" i="7"/>
  <c r="CN383" i="6"/>
  <c r="CN385" i="6"/>
  <c r="CN383" i="7"/>
  <c r="CN385" i="7"/>
  <c r="CN383" i="8"/>
  <c r="CN385" i="8"/>
  <c r="CG383" i="8"/>
  <c r="CG385" i="8"/>
  <c r="CG381" i="4"/>
  <c r="CF385" i="4"/>
  <c r="CF383" i="4"/>
  <c r="CN381" i="4"/>
  <c r="CM385" i="4"/>
  <c r="CM383" i="4"/>
  <c r="BZ385" i="4"/>
  <c r="BZ383" i="4"/>
  <c r="A488" i="4"/>
  <c r="A424" i="4"/>
  <c r="CZ182" i="4"/>
  <c r="DO182" i="4"/>
  <c r="BV182" i="4"/>
  <c r="CK182" i="4"/>
  <c r="AC182" i="4"/>
  <c r="N182" i="4"/>
  <c r="AR182" i="4"/>
  <c r="BG182" i="4"/>
  <c r="DC187" i="6"/>
  <c r="DC183" i="6"/>
  <c r="DC184" i="6" s="1"/>
  <c r="DC186" i="6"/>
  <c r="DC188" i="6"/>
  <c r="DC185" i="6"/>
  <c r="BY187" i="6"/>
  <c r="BY183" i="6"/>
  <c r="BY184" i="6" s="1"/>
  <c r="BY188" i="6"/>
  <c r="BY185" i="6"/>
  <c r="BY186" i="6"/>
  <c r="BJ186" i="6"/>
  <c r="BJ187" i="6"/>
  <c r="BJ183" i="6"/>
  <c r="BJ184" i="6" s="1"/>
  <c r="BJ185" i="6"/>
  <c r="BJ188" i="6"/>
  <c r="CM185" i="6"/>
  <c r="CN182" i="6"/>
  <c r="CM188" i="6"/>
  <c r="CM186" i="6"/>
  <c r="CM187" i="6"/>
  <c r="CM183" i="6"/>
  <c r="CM184" i="6" s="1"/>
  <c r="P188" i="6"/>
  <c r="Q182" i="6"/>
  <c r="P185" i="6"/>
  <c r="P187" i="6"/>
  <c r="P186" i="6"/>
  <c r="P183" i="6"/>
  <c r="P184" i="6" s="1"/>
  <c r="DR185" i="6"/>
  <c r="DR188" i="6"/>
  <c r="DR186" i="6"/>
  <c r="DR187" i="6"/>
  <c r="DR183" i="6"/>
  <c r="DR184" i="6" s="1"/>
  <c r="AU188" i="6"/>
  <c r="AU185" i="6"/>
  <c r="AU183" i="6"/>
  <c r="AU184" i="6" s="1"/>
  <c r="AU187" i="6"/>
  <c r="AU186" i="6"/>
  <c r="AF186" i="6"/>
  <c r="AF187" i="6"/>
  <c r="AF183" i="6"/>
  <c r="AF184" i="6" s="1"/>
  <c r="AF188" i="6"/>
  <c r="AF185" i="6"/>
  <c r="A59" i="1"/>
  <c r="A54" i="1"/>
  <c r="B65" i="1" l="1"/>
  <c r="B64" i="1"/>
  <c r="B67" i="1"/>
  <c r="B63" i="1"/>
  <c r="B62" i="1"/>
  <c r="B61" i="1"/>
  <c r="B60" i="1"/>
  <c r="B70" i="1"/>
  <c r="B69" i="1"/>
  <c r="B68" i="1"/>
  <c r="B66" i="1"/>
  <c r="EU49" i="1" a="1"/>
  <c r="EU49" i="1" s="1"/>
  <c r="EU50" i="1" s="1" a="1"/>
  <c r="EU50" i="1" s="1"/>
  <c r="EU45" i="1" a="1"/>
  <c r="EU45" i="1" s="1"/>
  <c r="EU46" i="1" s="1" a="1"/>
  <c r="EU46" i="1" s="1"/>
  <c r="EU47" i="1" a="1"/>
  <c r="EU47" i="1" s="1"/>
  <c r="EU48" i="1" s="1" a="1"/>
  <c r="EU48" i="1" s="1"/>
  <c r="ET44" i="1" a="1"/>
  <c r="ET44" i="1" s="1"/>
  <c r="EW44" i="1" a="1"/>
  <c r="EW44" i="1" s="1"/>
  <c r="CZ183" i="4"/>
  <c r="CZ184" i="4" s="1"/>
  <c r="CZ185" i="4"/>
  <c r="CZ186" i="4"/>
  <c r="CZ187" i="4"/>
  <c r="CZ188" i="4"/>
  <c r="BG183" i="4"/>
  <c r="BG184" i="4" s="1"/>
  <c r="BG187" i="4"/>
  <c r="BG185" i="4"/>
  <c r="BG188" i="4"/>
  <c r="BG186" i="4"/>
  <c r="BV183" i="4"/>
  <c r="BV184" i="4" s="1"/>
  <c r="BV188" i="4"/>
  <c r="BV186" i="4"/>
  <c r="BV187" i="4"/>
  <c r="BV185" i="4"/>
  <c r="CK183" i="4"/>
  <c r="CK184" i="4" s="1"/>
  <c r="CK185" i="4"/>
  <c r="CK186" i="4"/>
  <c r="CK187" i="4"/>
  <c r="CK188" i="4"/>
  <c r="AR183" i="4"/>
  <c r="AR184" i="4" s="1"/>
  <c r="AR188" i="4"/>
  <c r="AR186" i="4"/>
  <c r="AR187" i="4"/>
  <c r="AR185" i="4"/>
  <c r="N183" i="4"/>
  <c r="N184" i="4" s="1"/>
  <c r="N185" i="4"/>
  <c r="N187" i="4"/>
  <c r="N186" i="4"/>
  <c r="N188" i="4"/>
  <c r="DO183" i="4"/>
  <c r="DO184" i="4" s="1"/>
  <c r="DO185" i="4"/>
  <c r="DO186" i="4"/>
  <c r="DO187" i="4"/>
  <c r="DO188" i="4"/>
  <c r="AC183" i="4"/>
  <c r="AC184" i="4" s="1"/>
  <c r="AC185" i="4"/>
  <c r="AC186" i="4"/>
  <c r="AC187" i="4"/>
  <c r="AC188" i="4"/>
  <c r="E422" i="4"/>
  <c r="F423" i="4"/>
  <c r="P407" i="4"/>
  <c r="C408" i="4"/>
  <c r="U423" i="4"/>
  <c r="D424" i="4"/>
  <c r="Q424" i="4" s="1"/>
  <c r="I424" i="4"/>
  <c r="V424" i="4" s="1"/>
  <c r="H424" i="4"/>
  <c r="U424" i="4" s="1"/>
  <c r="G424" i="4"/>
  <c r="T424" i="4" s="1"/>
  <c r="E488" i="4"/>
  <c r="D488" i="4"/>
  <c r="Q488" i="4" s="1"/>
  <c r="F488" i="4"/>
  <c r="R416" i="4"/>
  <c r="R420" i="4"/>
  <c r="R410" i="4"/>
  <c r="R407" i="4"/>
  <c r="R413" i="4"/>
  <c r="S407" i="4"/>
  <c r="B407" i="4"/>
  <c r="E352" i="8"/>
  <c r="F352" i="8"/>
  <c r="R353" i="8"/>
  <c r="Q353" i="8"/>
  <c r="CN385" i="4"/>
  <c r="CN383" i="4"/>
  <c r="CG383" i="4"/>
  <c r="CG385" i="4"/>
  <c r="A489" i="4"/>
  <c r="A425" i="4"/>
  <c r="BW182" i="4"/>
  <c r="AS182" i="4"/>
  <c r="DA182" i="4"/>
  <c r="O182" i="4"/>
  <c r="BH182" i="4"/>
  <c r="DP182" i="4"/>
  <c r="AD182" i="4"/>
  <c r="CL182" i="4"/>
  <c r="CN185" i="6"/>
  <c r="CN186" i="6"/>
  <c r="CN187" i="6"/>
  <c r="CN183" i="6"/>
  <c r="CN184" i="6" s="1"/>
  <c r="CN188" i="6"/>
  <c r="Q188" i="6"/>
  <c r="Q187" i="6"/>
  <c r="Q183" i="6"/>
  <c r="Q184" i="6" s="1"/>
  <c r="Q185" i="6"/>
  <c r="Q186" i="6"/>
  <c r="NJ17" i="1"/>
  <c r="NJ110" i="1"/>
  <c r="MY110" i="1"/>
  <c r="MZ110" i="1"/>
  <c r="EW47" i="1" l="1" a="1"/>
  <c r="EW47" i="1" s="1"/>
  <c r="EW48" i="1" s="1" a="1"/>
  <c r="EW48" i="1" s="1"/>
  <c r="EW49" i="1" a="1"/>
  <c r="EW49" i="1" s="1"/>
  <c r="EW50" i="1" s="1" a="1"/>
  <c r="EW50" i="1" s="1"/>
  <c r="EW45" i="1" a="1"/>
  <c r="EW45" i="1" s="1"/>
  <c r="EW46" i="1" s="1" a="1"/>
  <c r="EW46" i="1" s="1"/>
  <c r="ET45" i="1" a="1"/>
  <c r="ET45" i="1" s="1"/>
  <c r="ET46" i="1" s="1" a="1"/>
  <c r="ET46" i="1" s="1"/>
  <c r="ET47" i="1" a="1"/>
  <c r="ET47" i="1" s="1"/>
  <c r="ET48" i="1" s="1" a="1"/>
  <c r="ET48" i="1" s="1"/>
  <c r="ET49" i="1" a="1"/>
  <c r="ET49" i="1" s="1"/>
  <c r="ET50" i="1" s="1" a="1"/>
  <c r="ET50" i="1" s="1"/>
  <c r="BW183" i="4"/>
  <c r="BW184" i="4" s="1"/>
  <c r="BW188" i="4"/>
  <c r="BW186" i="4"/>
  <c r="BW187" i="4"/>
  <c r="BW185" i="4"/>
  <c r="CL183" i="4"/>
  <c r="CL184" i="4" s="1"/>
  <c r="CL185" i="4"/>
  <c r="CL186" i="4"/>
  <c r="CL187" i="4"/>
  <c r="CL188" i="4"/>
  <c r="AD183" i="4"/>
  <c r="AD184" i="4" s="1"/>
  <c r="AD186" i="4"/>
  <c r="AD185" i="4"/>
  <c r="AD187" i="4"/>
  <c r="AD188" i="4"/>
  <c r="DA183" i="4"/>
  <c r="DA184" i="4" s="1"/>
  <c r="DA185" i="4"/>
  <c r="DA186" i="4"/>
  <c r="DA187" i="4"/>
  <c r="DA188" i="4"/>
  <c r="DP183" i="4"/>
  <c r="DP184" i="4" s="1"/>
  <c r="DP185" i="4"/>
  <c r="DP186" i="4"/>
  <c r="DP187" i="4"/>
  <c r="DP188" i="4"/>
  <c r="BH183" i="4"/>
  <c r="BH184" i="4" s="1"/>
  <c r="BH187" i="4"/>
  <c r="BH185" i="4"/>
  <c r="BH188" i="4"/>
  <c r="BH186" i="4"/>
  <c r="O183" i="4"/>
  <c r="O184" i="4" s="1"/>
  <c r="O185" i="4"/>
  <c r="O187" i="4"/>
  <c r="O186" i="4"/>
  <c r="O188" i="4"/>
  <c r="AS183" i="4"/>
  <c r="AS184" i="4" s="1"/>
  <c r="AS186" i="4"/>
  <c r="AS187" i="4"/>
  <c r="AS185" i="4"/>
  <c r="AS188" i="4"/>
  <c r="DR110" i="1"/>
  <c r="DR14" i="1"/>
  <c r="DR15" i="1" s="1" a="1"/>
  <c r="DR15" i="1" s="1"/>
  <c r="DR44" i="1" s="1" a="1"/>
  <c r="DR44" i="1" s="1"/>
  <c r="E423" i="4"/>
  <c r="NG14" i="1"/>
  <c r="NG110" i="1"/>
  <c r="NH14" i="1"/>
  <c r="NH110" i="1"/>
  <c r="P408" i="4"/>
  <c r="C409" i="4"/>
  <c r="F424" i="4"/>
  <c r="I425" i="4"/>
  <c r="V425" i="4" s="1"/>
  <c r="H425" i="4"/>
  <c r="G425" i="4"/>
  <c r="D425" i="4"/>
  <c r="Q425" i="4" s="1"/>
  <c r="F489" i="4"/>
  <c r="E489" i="4"/>
  <c r="D489" i="4"/>
  <c r="Q489" i="4" s="1"/>
  <c r="R417" i="4"/>
  <c r="R421" i="4"/>
  <c r="R411" i="4"/>
  <c r="R414" i="4"/>
  <c r="S408" i="4"/>
  <c r="B408" i="4"/>
  <c r="R354" i="8"/>
  <c r="Q354" i="8"/>
  <c r="F353" i="8"/>
  <c r="E353" i="8"/>
  <c r="A426" i="4"/>
  <c r="A490" i="4"/>
  <c r="AT182" i="4"/>
  <c r="DB182" i="4"/>
  <c r="BX182" i="4"/>
  <c r="DQ182" i="4"/>
  <c r="BI182" i="4"/>
  <c r="P182" i="4"/>
  <c r="AE182" i="4"/>
  <c r="CM182" i="4"/>
  <c r="MY14" i="1"/>
  <c r="MY15" i="1" s="1" a="1"/>
  <c r="MY15" i="1" s="1"/>
  <c r="MZ14" i="1"/>
  <c r="MY93" i="1" l="1" a="1"/>
  <c r="MY93" i="1" s="1"/>
  <c r="MY79" i="1" a="1"/>
  <c r="MY79" i="1" s="1"/>
  <c r="NG17" i="1"/>
  <c r="NG15" i="1" a="1"/>
  <c r="NG15" i="1" s="1"/>
  <c r="NH17" i="1"/>
  <c r="NH15" i="1" a="1"/>
  <c r="NH15" i="1" s="1"/>
  <c r="MY44" i="1" a="1"/>
  <c r="MY44" i="1" s="1"/>
  <c r="DR47" i="1" a="1"/>
  <c r="DR47" i="1" s="1"/>
  <c r="DR48" i="1" s="1" a="1"/>
  <c r="DR48" i="1" s="1"/>
  <c r="DR45" i="1" a="1"/>
  <c r="DR45" i="1" s="1"/>
  <c r="DR46" i="1" s="1" a="1"/>
  <c r="DR46" i="1" s="1"/>
  <c r="DR49" i="1" a="1"/>
  <c r="DR49" i="1" s="1"/>
  <c r="DR50" i="1" s="1" a="1"/>
  <c r="DR50" i="1" s="1"/>
  <c r="BI183" i="4"/>
  <c r="BI184" i="4" s="1"/>
  <c r="BI187" i="4"/>
  <c r="BI185" i="4"/>
  <c r="BI188" i="4"/>
  <c r="BI186" i="4"/>
  <c r="BX183" i="4"/>
  <c r="BX184" i="4" s="1"/>
  <c r="BX188" i="4"/>
  <c r="BX186" i="4"/>
  <c r="BX187" i="4"/>
  <c r="BX185" i="4"/>
  <c r="AT183" i="4"/>
  <c r="AT184" i="4" s="1"/>
  <c r="AT186" i="4"/>
  <c r="AT187" i="4"/>
  <c r="AT185" i="4"/>
  <c r="AT188" i="4"/>
  <c r="DQ183" i="4"/>
  <c r="DQ184" i="4" s="1"/>
  <c r="DQ185" i="4"/>
  <c r="DQ186" i="4"/>
  <c r="DQ187" i="4"/>
  <c r="DQ188" i="4"/>
  <c r="CM183" i="4"/>
  <c r="CM184" i="4" s="1"/>
  <c r="CM185" i="4"/>
  <c r="CM186" i="4"/>
  <c r="CM187" i="4"/>
  <c r="CM188" i="4"/>
  <c r="AE183" i="4"/>
  <c r="AE184" i="4" s="1"/>
  <c r="AE186" i="4"/>
  <c r="AE187" i="4"/>
  <c r="AE185" i="4"/>
  <c r="AE188" i="4"/>
  <c r="P183" i="4"/>
  <c r="P184" i="4" s="1"/>
  <c r="P185" i="4"/>
  <c r="P187" i="4"/>
  <c r="P186" i="4"/>
  <c r="P188" i="4"/>
  <c r="DB183" i="4"/>
  <c r="DB184" i="4" s="1"/>
  <c r="DB185" i="4"/>
  <c r="DB186" i="4"/>
  <c r="DB187" i="4"/>
  <c r="DB188" i="4"/>
  <c r="E424" i="4"/>
  <c r="R424" i="4" s="1"/>
  <c r="F425" i="4"/>
  <c r="P409" i="4"/>
  <c r="C410" i="4"/>
  <c r="U425" i="4"/>
  <c r="F490" i="4"/>
  <c r="E490" i="4"/>
  <c r="D490" i="4"/>
  <c r="Q490" i="4" s="1"/>
  <c r="I426" i="4"/>
  <c r="V426" i="4" s="1"/>
  <c r="H426" i="4"/>
  <c r="U426" i="4" s="1"/>
  <c r="G426" i="4"/>
  <c r="D426" i="4"/>
  <c r="Q426" i="4" s="1"/>
  <c r="T425" i="4"/>
  <c r="R418" i="4"/>
  <c r="R422" i="4"/>
  <c r="R415" i="4"/>
  <c r="S409" i="4"/>
  <c r="B409" i="4"/>
  <c r="E354" i="8"/>
  <c r="F354" i="8"/>
  <c r="R355" i="8"/>
  <c r="Q355" i="8"/>
  <c r="A491" i="4"/>
  <c r="A427" i="4"/>
  <c r="DC182" i="4"/>
  <c r="BY182" i="4"/>
  <c r="AU182" i="4"/>
  <c r="CN182" i="4"/>
  <c r="AF182" i="4"/>
  <c r="BJ182" i="4"/>
  <c r="Q182" i="4"/>
  <c r="DR182" i="4"/>
  <c r="DR17" i="1"/>
  <c r="MY17" i="1"/>
  <c r="MX79" i="1" l="1" a="1"/>
  <c r="MX79" i="1" s="1"/>
  <c r="MY84" i="1" a="1"/>
  <c r="MY84" i="1" s="1"/>
  <c r="MX84" i="1" s="1" a="1"/>
  <c r="MX84" i="1" s="1"/>
  <c r="MY83" i="1" a="1"/>
  <c r="MY83" i="1" s="1"/>
  <c r="MX83" i="1" s="1" a="1"/>
  <c r="MX83" i="1" s="1"/>
  <c r="MY82" i="1" a="1"/>
  <c r="MY82" i="1" s="1"/>
  <c r="MX82" i="1" s="1" a="1"/>
  <c r="MX82" i="1" s="1"/>
  <c r="MY81" i="1" a="1"/>
  <c r="MY81" i="1" s="1"/>
  <c r="MX81" i="1" s="1" a="1"/>
  <c r="MX81" i="1" s="1"/>
  <c r="MX93" i="1" a="1"/>
  <c r="MX93" i="1" s="1"/>
  <c r="NH93" i="1" a="1"/>
  <c r="NH93" i="1" s="1"/>
  <c r="NH79" i="1" a="1"/>
  <c r="NH79" i="1" s="1"/>
  <c r="NG93" i="1" a="1"/>
  <c r="NG93" i="1" s="1"/>
  <c r="NG79" i="1" a="1"/>
  <c r="NG79" i="1" s="1"/>
  <c r="NH44" i="1" a="1"/>
  <c r="NH44" i="1" s="1"/>
  <c r="MY47" i="1" a="1"/>
  <c r="MY47" i="1" s="1"/>
  <c r="MY48" i="1" s="1" a="1"/>
  <c r="MY48" i="1" s="1"/>
  <c r="MY49" i="1" a="1"/>
  <c r="MY49" i="1" s="1"/>
  <c r="MY50" i="1" s="1" a="1"/>
  <c r="MY50" i="1" s="1"/>
  <c r="MY45" i="1" a="1"/>
  <c r="MY45" i="1" s="1"/>
  <c r="MY46" i="1" s="1" a="1"/>
  <c r="MY46" i="1" s="1"/>
  <c r="AU183" i="4"/>
  <c r="AU184" i="4" s="1"/>
  <c r="AU186" i="4"/>
  <c r="AU187" i="4"/>
  <c r="AU185" i="4"/>
  <c r="AU188" i="4"/>
  <c r="CN183" i="4"/>
  <c r="CN184" i="4" s="1"/>
  <c r="CN185" i="4"/>
  <c r="CN186" i="4"/>
  <c r="CN187" i="4"/>
  <c r="CN188" i="4"/>
  <c r="DC183" i="4"/>
  <c r="DC184" i="4" s="1"/>
  <c r="DC185" i="4"/>
  <c r="DC186" i="4"/>
  <c r="DC187" i="4"/>
  <c r="DC188" i="4"/>
  <c r="AF183" i="4"/>
  <c r="AF184" i="4" s="1"/>
  <c r="AF186" i="4"/>
  <c r="AF187" i="4"/>
  <c r="AF185" i="4"/>
  <c r="AF188" i="4"/>
  <c r="BJ183" i="4"/>
  <c r="BJ184" i="4" s="1"/>
  <c r="BJ188" i="4"/>
  <c r="BJ186" i="4"/>
  <c r="BJ187" i="4"/>
  <c r="BJ185" i="4"/>
  <c r="DR183" i="4"/>
  <c r="DR184" i="4" s="1"/>
  <c r="DR185" i="4"/>
  <c r="DR186" i="4"/>
  <c r="DR187" i="4"/>
  <c r="DR188" i="4"/>
  <c r="BY183" i="4"/>
  <c r="BY184" i="4" s="1"/>
  <c r="BY186" i="4"/>
  <c r="BY187" i="4"/>
  <c r="BY185" i="4"/>
  <c r="BY188" i="4"/>
  <c r="Q183" i="4"/>
  <c r="Q184" i="4" s="1"/>
  <c r="Q185" i="4"/>
  <c r="Q187" i="4"/>
  <c r="Q186" i="4"/>
  <c r="Q188" i="4"/>
  <c r="E425" i="4"/>
  <c r="R425" i="4" s="1"/>
  <c r="F426" i="4"/>
  <c r="P410" i="4"/>
  <c r="C411" i="4"/>
  <c r="T426" i="4"/>
  <c r="I427" i="4"/>
  <c r="V427" i="4" s="1"/>
  <c r="H427" i="4"/>
  <c r="U427" i="4" s="1"/>
  <c r="G427" i="4"/>
  <c r="D427" i="4"/>
  <c r="Q427" i="4" s="1"/>
  <c r="F491" i="4"/>
  <c r="E491" i="4"/>
  <c r="D491" i="4"/>
  <c r="Q491" i="4" s="1"/>
  <c r="R423" i="4"/>
  <c r="R419" i="4"/>
  <c r="S410" i="4"/>
  <c r="B410" i="4"/>
  <c r="R356" i="8"/>
  <c r="Q356" i="8"/>
  <c r="F355" i="8"/>
  <c r="E355" i="8"/>
  <c r="A428" i="4"/>
  <c r="A492" i="4"/>
  <c r="NG82" i="1" l="1" a="1"/>
  <c r="NG82" i="1" s="1"/>
  <c r="NG83" i="1" a="1"/>
  <c r="NG83" i="1" s="1"/>
  <c r="NG81" i="1" a="1"/>
  <c r="NG81" i="1" s="1"/>
  <c r="NG84" i="1" a="1"/>
  <c r="NG84" i="1" s="1"/>
  <c r="NH83" i="1" a="1"/>
  <c r="NH83" i="1" s="1"/>
  <c r="NH81" i="1" a="1"/>
  <c r="NH81" i="1" s="1"/>
  <c r="NH84" i="1" a="1"/>
  <c r="NH84" i="1" s="1"/>
  <c r="NH82" i="1" a="1"/>
  <c r="NH82" i="1" s="1"/>
  <c r="NH49" i="1" a="1"/>
  <c r="NH49" i="1" s="1"/>
  <c r="NH50" i="1" s="1" a="1"/>
  <c r="NH50" i="1" s="1"/>
  <c r="NH45" i="1" a="1"/>
  <c r="NH45" i="1" s="1"/>
  <c r="NH46" i="1" s="1" a="1"/>
  <c r="NH46" i="1" s="1"/>
  <c r="NH47" i="1" a="1"/>
  <c r="NH47" i="1" s="1"/>
  <c r="NH48" i="1" s="1" a="1"/>
  <c r="NH48" i="1" s="1"/>
  <c r="E426" i="4"/>
  <c r="R426" i="4" s="1"/>
  <c r="F427" i="4"/>
  <c r="P411" i="4"/>
  <c r="C412" i="4"/>
  <c r="F492" i="4"/>
  <c r="E492" i="4"/>
  <c r="D492" i="4"/>
  <c r="Q492" i="4" s="1"/>
  <c r="I428" i="4"/>
  <c r="V428" i="4" s="1"/>
  <c r="H428" i="4"/>
  <c r="U428" i="4" s="1"/>
  <c r="G428" i="4"/>
  <c r="D428" i="4"/>
  <c r="Q428" i="4" s="1"/>
  <c r="T427" i="4"/>
  <c r="S411" i="4"/>
  <c r="B411" i="4"/>
  <c r="E356" i="8"/>
  <c r="F356" i="8"/>
  <c r="Q357" i="8"/>
  <c r="R357" i="8"/>
  <c r="A493" i="4"/>
  <c r="A429" i="4"/>
  <c r="HB110" i="1"/>
  <c r="HA110" i="1"/>
  <c r="E427" i="4" l="1"/>
  <c r="R427" i="4" s="1"/>
  <c r="HF14" i="1"/>
  <c r="HF15" i="1" s="1" a="1"/>
  <c r="HF15" i="1" s="1"/>
  <c r="HF79" i="1" s="1" a="1"/>
  <c r="HF79" i="1" s="1"/>
  <c r="HF110" i="1"/>
  <c r="F428" i="4"/>
  <c r="P412" i="4"/>
  <c r="C413" i="4"/>
  <c r="T428" i="4"/>
  <c r="F493" i="4"/>
  <c r="E493" i="4"/>
  <c r="D493" i="4"/>
  <c r="Q493" i="4" s="1"/>
  <c r="G429" i="4"/>
  <c r="D429" i="4"/>
  <c r="Q429" i="4" s="1"/>
  <c r="H429" i="4"/>
  <c r="I429" i="4"/>
  <c r="V429" i="4" s="1"/>
  <c r="S412" i="4"/>
  <c r="B412" i="4"/>
  <c r="R358" i="8"/>
  <c r="Q358" i="8"/>
  <c r="E357" i="8"/>
  <c r="F357" i="8"/>
  <c r="A430" i="4"/>
  <c r="A494" i="4"/>
  <c r="HA14" i="1"/>
  <c r="HA15" i="1" s="1"/>
  <c r="HB14" i="1"/>
  <c r="J78" i="4"/>
  <c r="J77" i="4"/>
  <c r="J76" i="4"/>
  <c r="J75" i="4"/>
  <c r="J74" i="4"/>
  <c r="J73" i="4"/>
  <c r="I77" i="4"/>
  <c r="H77" i="4"/>
  <c r="G77" i="4"/>
  <c r="F77" i="4"/>
  <c r="E77" i="4"/>
  <c r="D77" i="4"/>
  <c r="C77" i="4"/>
  <c r="I76" i="4"/>
  <c r="H76" i="4"/>
  <c r="G76" i="4"/>
  <c r="F76" i="4"/>
  <c r="E76" i="4"/>
  <c r="D76" i="4"/>
  <c r="C76" i="4"/>
  <c r="I75" i="4"/>
  <c r="H75" i="4"/>
  <c r="G75" i="4"/>
  <c r="F75" i="4"/>
  <c r="E75" i="4"/>
  <c r="D75" i="4"/>
  <c r="C75" i="4"/>
  <c r="I74" i="4"/>
  <c r="H74" i="4"/>
  <c r="G74" i="4"/>
  <c r="F74" i="4"/>
  <c r="E74" i="4"/>
  <c r="D74" i="4"/>
  <c r="C74" i="4"/>
  <c r="G78" i="4"/>
  <c r="G73" i="4"/>
  <c r="LF110" i="1"/>
  <c r="FJ110" i="1"/>
  <c r="HF84" i="1" l="1" a="1"/>
  <c r="HF84" i="1" s="1"/>
  <c r="HF83" i="1" a="1"/>
  <c r="HF83" i="1" s="1"/>
  <c r="HF82" i="1" a="1"/>
  <c r="HF82" i="1" s="1"/>
  <c r="HF81" i="1" a="1"/>
  <c r="HF81" i="1" s="1"/>
  <c r="HA93" i="1" a="1"/>
  <c r="HA93" i="1" s="1"/>
  <c r="HA79" i="1" a="1"/>
  <c r="HA79" i="1" s="1"/>
  <c r="HF44" i="1" a="1"/>
  <c r="HF44" i="1" s="1"/>
  <c r="HF47" i="1" s="1" a="1"/>
  <c r="HF47" i="1" s="1"/>
  <c r="HF48" i="1" s="1" a="1"/>
  <c r="HF48" i="1" s="1"/>
  <c r="HF93" i="1" a="1"/>
  <c r="HF93" i="1" s="1"/>
  <c r="HA44" i="1" a="1"/>
  <c r="HA44" i="1" s="1"/>
  <c r="E428" i="4"/>
  <c r="R428" i="4" s="1"/>
  <c r="F429" i="4"/>
  <c r="P413" i="4"/>
  <c r="C414" i="4"/>
  <c r="F494" i="4"/>
  <c r="E494" i="4"/>
  <c r="D494" i="4"/>
  <c r="Q494" i="4" s="1"/>
  <c r="I430" i="4"/>
  <c r="V430" i="4" s="1"/>
  <c r="H430" i="4"/>
  <c r="U430" i="4" s="1"/>
  <c r="G430" i="4"/>
  <c r="T430" i="4" s="1"/>
  <c r="D430" i="4"/>
  <c r="Q430" i="4" s="1"/>
  <c r="U429" i="4"/>
  <c r="T429" i="4"/>
  <c r="S413" i="4"/>
  <c r="B413" i="4"/>
  <c r="F358" i="8"/>
  <c r="E358" i="8"/>
  <c r="R359" i="8"/>
  <c r="Q359" i="8"/>
  <c r="A495" i="4"/>
  <c r="A431" i="4"/>
  <c r="LF14" i="1"/>
  <c r="LF15" i="1" s="1" a="1"/>
  <c r="LF15" i="1" s="1"/>
  <c r="F78" i="4"/>
  <c r="F73" i="4"/>
  <c r="HA82" i="1" l="1" a="1"/>
  <c r="HA82" i="1" s="1"/>
  <c r="HA84" i="1" a="1"/>
  <c r="HA84" i="1" s="1"/>
  <c r="HA83" i="1" a="1"/>
  <c r="HA83" i="1" s="1"/>
  <c r="HA81" i="1" a="1"/>
  <c r="HA81" i="1" s="1"/>
  <c r="LF93" i="1" a="1"/>
  <c r="LF93" i="1" s="1"/>
  <c r="LF79" i="1" a="1"/>
  <c r="LF79" i="1" s="1"/>
  <c r="HF45" i="1" a="1"/>
  <c r="HF45" i="1" s="1"/>
  <c r="HF46" i="1" s="1" a="1"/>
  <c r="HF46" i="1" s="1"/>
  <c r="HF49" i="1" a="1"/>
  <c r="HF49" i="1" s="1"/>
  <c r="HF50" i="1" s="1" a="1"/>
  <c r="HF50" i="1" s="1"/>
  <c r="HA45" i="1" a="1"/>
  <c r="HA45" i="1" s="1"/>
  <c r="HA46" i="1" s="1" a="1"/>
  <c r="HA46" i="1" s="1"/>
  <c r="CX46" i="1" s="1"/>
  <c r="CX44" i="1"/>
  <c r="HA49" i="1" a="1"/>
  <c r="HA49" i="1" s="1"/>
  <c r="HA50" i="1" s="1" a="1"/>
  <c r="HA50" i="1" s="1"/>
  <c r="CX50" i="1" s="1"/>
  <c r="HA47" i="1" a="1"/>
  <c r="HA47" i="1" s="1"/>
  <c r="HA48" i="1" s="1" a="1"/>
  <c r="HA48" i="1" s="1"/>
  <c r="CX48" i="1" s="1"/>
  <c r="LF44" i="1" a="1"/>
  <c r="LF44" i="1" s="1"/>
  <c r="E429" i="4"/>
  <c r="R429" i="4" s="1"/>
  <c r="OF110" i="1"/>
  <c r="OF14" i="1"/>
  <c r="OF15" i="1" s="1" a="1"/>
  <c r="OF15" i="1" s="1"/>
  <c r="F430" i="4"/>
  <c r="P414" i="4"/>
  <c r="C415" i="4"/>
  <c r="I431" i="4"/>
  <c r="V431" i="4" s="1"/>
  <c r="H431" i="4"/>
  <c r="U431" i="4" s="1"/>
  <c r="G431" i="4"/>
  <c r="D431" i="4"/>
  <c r="Q431" i="4" s="1"/>
  <c r="F495" i="4"/>
  <c r="E495" i="4"/>
  <c r="D495" i="4"/>
  <c r="Q495" i="4" s="1"/>
  <c r="S414" i="4"/>
  <c r="B414" i="4"/>
  <c r="R360" i="8"/>
  <c r="Q360" i="8"/>
  <c r="E359" i="8"/>
  <c r="F359" i="8"/>
  <c r="A496" i="4"/>
  <c r="A432" i="4"/>
  <c r="LF17" i="1"/>
  <c r="LF81" i="1" l="1" a="1"/>
  <c r="LF81" i="1" s="1"/>
  <c r="LF82" i="1" a="1"/>
  <c r="LF82" i="1" s="1"/>
  <c r="LF83" i="1" a="1"/>
  <c r="LF83" i="1" s="1"/>
  <c r="LF84" i="1" a="1"/>
  <c r="LF84" i="1" s="1"/>
  <c r="OF93" i="1" a="1"/>
  <c r="OF93" i="1" s="1"/>
  <c r="OF79" i="1" a="1"/>
  <c r="OF79" i="1" s="1"/>
  <c r="LF49" i="1" a="1"/>
  <c r="LF49" i="1" s="1"/>
  <c r="LF50" i="1" s="1" a="1"/>
  <c r="LF50" i="1" s="1"/>
  <c r="LF45" i="1" a="1"/>
  <c r="LF45" i="1" s="1"/>
  <c r="LF46" i="1" s="1" a="1"/>
  <c r="LF46" i="1" s="1"/>
  <c r="LF47" i="1" a="1"/>
  <c r="LF47" i="1" s="1"/>
  <c r="LF48" i="1" s="1" a="1"/>
  <c r="LF48" i="1" s="1"/>
  <c r="OF44" i="1" a="1"/>
  <c r="OF44" i="1" s="1"/>
  <c r="E430" i="4"/>
  <c r="R430" i="4" s="1"/>
  <c r="P415" i="4"/>
  <c r="C416" i="4"/>
  <c r="F431" i="4"/>
  <c r="I432" i="4"/>
  <c r="V432" i="4" s="1"/>
  <c r="H432" i="4"/>
  <c r="U432" i="4" s="1"/>
  <c r="G432" i="4"/>
  <c r="T432" i="4" s="1"/>
  <c r="D432" i="4"/>
  <c r="Q432" i="4" s="1"/>
  <c r="F496" i="4"/>
  <c r="E496" i="4"/>
  <c r="D496" i="4"/>
  <c r="Q496" i="4" s="1"/>
  <c r="T431" i="4"/>
  <c r="S415" i="4"/>
  <c r="B415" i="4"/>
  <c r="F360" i="8"/>
  <c r="E360" i="8"/>
  <c r="R361" i="8"/>
  <c r="Q361" i="8"/>
  <c r="A497" i="4"/>
  <c r="A433" i="4"/>
  <c r="OF17" i="1"/>
  <c r="OF83" i="1" l="1" a="1"/>
  <c r="OF83" i="1" s="1"/>
  <c r="OF81" i="1" a="1"/>
  <c r="OF81" i="1" s="1"/>
  <c r="OF84" i="1" a="1"/>
  <c r="OF84" i="1" s="1"/>
  <c r="OF82" i="1" a="1"/>
  <c r="OF82" i="1" s="1"/>
  <c r="OF49" i="1" a="1"/>
  <c r="OF49" i="1" s="1"/>
  <c r="OF50" i="1" s="1" a="1"/>
  <c r="OF50" i="1" s="1"/>
  <c r="OF45" i="1" a="1"/>
  <c r="OF45" i="1" s="1"/>
  <c r="OF46" i="1" s="1" a="1"/>
  <c r="OF46" i="1" s="1"/>
  <c r="OF47" i="1" a="1"/>
  <c r="OF47" i="1" s="1"/>
  <c r="OF48" i="1" s="1" a="1"/>
  <c r="OF48" i="1" s="1"/>
  <c r="E431" i="4"/>
  <c r="R431" i="4" s="1"/>
  <c r="P416" i="4"/>
  <c r="C417" i="4"/>
  <c r="F432" i="4"/>
  <c r="I433" i="4"/>
  <c r="H433" i="4"/>
  <c r="G433" i="4"/>
  <c r="T433" i="4" s="1"/>
  <c r="D433" i="4"/>
  <c r="Q433" i="4" s="1"/>
  <c r="F497" i="4"/>
  <c r="E497" i="4"/>
  <c r="D497" i="4"/>
  <c r="Q497" i="4" s="1"/>
  <c r="S416" i="4"/>
  <c r="B416" i="4"/>
  <c r="R362" i="8"/>
  <c r="Q362" i="8"/>
  <c r="F361" i="8"/>
  <c r="E361" i="8"/>
  <c r="A434" i="4"/>
  <c r="A498" i="4"/>
  <c r="E432" i="4" l="1"/>
  <c r="R432" i="4" s="1"/>
  <c r="P417" i="4"/>
  <c r="C418" i="4"/>
  <c r="F433" i="4"/>
  <c r="F498" i="4"/>
  <c r="E498" i="4"/>
  <c r="D498" i="4"/>
  <c r="Q498" i="4" s="1"/>
  <c r="I434" i="4"/>
  <c r="V434" i="4" s="1"/>
  <c r="H434" i="4"/>
  <c r="U434" i="4" s="1"/>
  <c r="G434" i="4"/>
  <c r="T434" i="4" s="1"/>
  <c r="D434" i="4"/>
  <c r="Q434" i="4" s="1"/>
  <c r="U433" i="4"/>
  <c r="V433" i="4"/>
  <c r="S417" i="4"/>
  <c r="B417" i="4"/>
  <c r="E362" i="8"/>
  <c r="F362" i="8"/>
  <c r="R363" i="8"/>
  <c r="Q363" i="8"/>
  <c r="A499" i="4"/>
  <c r="A435" i="4"/>
  <c r="CT110" i="1"/>
  <c r="CN110" i="1"/>
  <c r="CJ110" i="1"/>
  <c r="CD110" i="1"/>
  <c r="E433" i="4" l="1"/>
  <c r="R433" i="4" s="1"/>
  <c r="P418" i="4"/>
  <c r="C419" i="4"/>
  <c r="F434" i="4"/>
  <c r="D499" i="4"/>
  <c r="Q499" i="4" s="1"/>
  <c r="F499" i="4"/>
  <c r="E499" i="4"/>
  <c r="D435" i="4"/>
  <c r="Q435" i="4" s="1"/>
  <c r="I435" i="4"/>
  <c r="V435" i="4" s="1"/>
  <c r="H435" i="4"/>
  <c r="U435" i="4" s="1"/>
  <c r="G435" i="4"/>
  <c r="S418" i="4"/>
  <c r="B418" i="4"/>
  <c r="R364" i="8"/>
  <c r="Q364" i="8"/>
  <c r="F363" i="8"/>
  <c r="E363" i="8"/>
  <c r="A436" i="4"/>
  <c r="A500" i="4"/>
  <c r="CT14" i="1"/>
  <c r="CT15" i="1" s="1" a="1"/>
  <c r="CT15" i="1" s="1"/>
  <c r="CN14" i="1"/>
  <c r="CN15" i="1" s="1" a="1"/>
  <c r="CN15" i="1" s="1"/>
  <c r="CJ14" i="1"/>
  <c r="CJ15" i="1" s="1" a="1"/>
  <c r="CJ15" i="1" s="1"/>
  <c r="CD14" i="1"/>
  <c r="CD15" i="1" s="1" a="1"/>
  <c r="CD15" i="1" s="1"/>
  <c r="E434" i="4" l="1"/>
  <c r="C420" i="4"/>
  <c r="P419" i="4"/>
  <c r="F435" i="4"/>
  <c r="F500" i="4"/>
  <c r="E500" i="4"/>
  <c r="D500" i="4"/>
  <c r="Q500" i="4" s="1"/>
  <c r="I436" i="4"/>
  <c r="V436" i="4" s="1"/>
  <c r="H436" i="4"/>
  <c r="U436" i="4" s="1"/>
  <c r="G436" i="4"/>
  <c r="T436" i="4" s="1"/>
  <c r="D436" i="4"/>
  <c r="Q436" i="4" s="1"/>
  <c r="T435" i="4"/>
  <c r="S419" i="4"/>
  <c r="B419" i="4"/>
  <c r="E364" i="8"/>
  <c r="F364" i="8"/>
  <c r="R365" i="8"/>
  <c r="Q365" i="8"/>
  <c r="A437" i="4"/>
  <c r="A501" i="4"/>
  <c r="E435" i="4" l="1"/>
  <c r="C421" i="4"/>
  <c r="P420" i="4"/>
  <c r="F436" i="4"/>
  <c r="F501" i="4"/>
  <c r="E501" i="4"/>
  <c r="D501" i="4"/>
  <c r="Q501" i="4" s="1"/>
  <c r="I437" i="4"/>
  <c r="V437" i="4" s="1"/>
  <c r="H437" i="4"/>
  <c r="U437" i="4" s="1"/>
  <c r="G437" i="4"/>
  <c r="D437" i="4"/>
  <c r="Q437" i="4" s="1"/>
  <c r="R434" i="4"/>
  <c r="S420" i="4"/>
  <c r="B420" i="4"/>
  <c r="Q366" i="8"/>
  <c r="R366" i="8"/>
  <c r="F365" i="8"/>
  <c r="E365" i="8"/>
  <c r="A502" i="4"/>
  <c r="A438" i="4"/>
  <c r="E436" i="4" l="1"/>
  <c r="C422" i="4"/>
  <c r="P421" i="4"/>
  <c r="F437" i="4"/>
  <c r="F502" i="4"/>
  <c r="E502" i="4"/>
  <c r="D502" i="4"/>
  <c r="Q502" i="4" s="1"/>
  <c r="I438" i="4"/>
  <c r="V438" i="4" s="1"/>
  <c r="H438" i="4"/>
  <c r="U438" i="4" s="1"/>
  <c r="G438" i="4"/>
  <c r="D438" i="4"/>
  <c r="Q438" i="4" s="1"/>
  <c r="T437" i="4"/>
  <c r="R435" i="4"/>
  <c r="S421" i="4"/>
  <c r="B421" i="4"/>
  <c r="F366" i="8"/>
  <c r="E366" i="8"/>
  <c r="R370" i="8"/>
  <c r="Q370" i="8"/>
  <c r="A503" i="4"/>
  <c r="A439" i="4"/>
  <c r="E437" i="4" l="1"/>
  <c r="P422" i="4"/>
  <c r="C423" i="4"/>
  <c r="F438" i="4"/>
  <c r="I439" i="4"/>
  <c r="V439" i="4" s="1"/>
  <c r="H439" i="4"/>
  <c r="U439" i="4" s="1"/>
  <c r="G439" i="4"/>
  <c r="D439" i="4"/>
  <c r="Q439" i="4" s="1"/>
  <c r="F503" i="4"/>
  <c r="E503" i="4"/>
  <c r="D503" i="4"/>
  <c r="Q503" i="4" s="1"/>
  <c r="T438" i="4"/>
  <c r="R436" i="4"/>
  <c r="S422" i="4"/>
  <c r="B422" i="4"/>
  <c r="R371" i="8"/>
  <c r="Q371" i="8"/>
  <c r="E370" i="8"/>
  <c r="F370" i="8"/>
  <c r="A440" i="4"/>
  <c r="A504" i="4"/>
  <c r="BW110" i="1"/>
  <c r="E438" i="4" l="1"/>
  <c r="P423" i="4"/>
  <c r="C424" i="4"/>
  <c r="F439" i="4"/>
  <c r="T439" i="4"/>
  <c r="D440" i="4"/>
  <c r="Q440" i="4" s="1"/>
  <c r="I440" i="4"/>
  <c r="V440" i="4" s="1"/>
  <c r="H440" i="4"/>
  <c r="U440" i="4" s="1"/>
  <c r="G440" i="4"/>
  <c r="T440" i="4" s="1"/>
  <c r="E504" i="4"/>
  <c r="D504" i="4"/>
  <c r="Q504" i="4" s="1"/>
  <c r="F504" i="4"/>
  <c r="R437" i="4"/>
  <c r="S423" i="4"/>
  <c r="B423" i="4"/>
  <c r="F371" i="8"/>
  <c r="E371" i="8"/>
  <c r="R372" i="8"/>
  <c r="Q372" i="8"/>
  <c r="A505" i="4"/>
  <c r="A441" i="4"/>
  <c r="BW14" i="1"/>
  <c r="E439" i="4" l="1"/>
  <c r="P424" i="4"/>
  <c r="C425" i="4"/>
  <c r="F440" i="4"/>
  <c r="I441" i="4"/>
  <c r="V441" i="4" s="1"/>
  <c r="H441" i="4"/>
  <c r="U441" i="4" s="1"/>
  <c r="G441" i="4"/>
  <c r="T441" i="4" s="1"/>
  <c r="D441" i="4"/>
  <c r="Q441" i="4" s="1"/>
  <c r="F505" i="4"/>
  <c r="E505" i="4"/>
  <c r="D505" i="4"/>
  <c r="Q505" i="4" s="1"/>
  <c r="R438" i="4"/>
  <c r="S424" i="4"/>
  <c r="B424" i="4"/>
  <c r="E372" i="8"/>
  <c r="F372" i="8"/>
  <c r="A442" i="4"/>
  <c r="A506" i="4"/>
  <c r="AX17" i="1"/>
  <c r="E440" i="4" l="1"/>
  <c r="P425" i="4"/>
  <c r="C426" i="4"/>
  <c r="F441" i="4"/>
  <c r="I442" i="4"/>
  <c r="V442" i="4" s="1"/>
  <c r="H442" i="4"/>
  <c r="U442" i="4" s="1"/>
  <c r="G442" i="4"/>
  <c r="T442" i="4" s="1"/>
  <c r="D442" i="4"/>
  <c r="Q442" i="4" s="1"/>
  <c r="F506" i="4"/>
  <c r="E506" i="4"/>
  <c r="D506" i="4"/>
  <c r="Q506" i="4" s="1"/>
  <c r="R439" i="4"/>
  <c r="S425" i="4"/>
  <c r="B425" i="4"/>
  <c r="A443" i="4"/>
  <c r="A507" i="4"/>
  <c r="AY17" i="1"/>
  <c r="I78" i="4"/>
  <c r="H78" i="4"/>
  <c r="E78" i="4"/>
  <c r="D78" i="4"/>
  <c r="C78" i="4"/>
  <c r="I73" i="4"/>
  <c r="H73" i="4"/>
  <c r="E73" i="4"/>
  <c r="D73" i="4"/>
  <c r="C73" i="4"/>
  <c r="P426" i="4" l="1"/>
  <c r="C427" i="4"/>
  <c r="F442" i="4"/>
  <c r="E441" i="4"/>
  <c r="F507" i="4"/>
  <c r="E507" i="4"/>
  <c r="D507" i="4"/>
  <c r="Q507" i="4" s="1"/>
  <c r="I443" i="4"/>
  <c r="H443" i="4"/>
  <c r="G443" i="4"/>
  <c r="T443" i="4" s="1"/>
  <c r="D443" i="4"/>
  <c r="Q443" i="4" s="1"/>
  <c r="R440" i="4"/>
  <c r="S426" i="4"/>
  <c r="B426" i="4"/>
  <c r="A444" i="4"/>
  <c r="A508" i="4"/>
  <c r="E442" i="4" l="1"/>
  <c r="P427" i="4"/>
  <c r="C428" i="4"/>
  <c r="F443" i="4"/>
  <c r="U443" i="4"/>
  <c r="F508" i="4"/>
  <c r="E508" i="4"/>
  <c r="D508" i="4"/>
  <c r="Q508" i="4" s="1"/>
  <c r="I444" i="4"/>
  <c r="H444" i="4"/>
  <c r="U444" i="4" s="1"/>
  <c r="G444" i="4"/>
  <c r="D444" i="4"/>
  <c r="Q444" i="4" s="1"/>
  <c r="V443" i="4"/>
  <c r="R441" i="4"/>
  <c r="S427" i="4"/>
  <c r="B427" i="4"/>
  <c r="A509" i="4"/>
  <c r="A445" i="4"/>
  <c r="E443" i="4" l="1"/>
  <c r="P428" i="4"/>
  <c r="C429" i="4"/>
  <c r="F444" i="4"/>
  <c r="T444" i="4"/>
  <c r="G445" i="4"/>
  <c r="D445" i="4"/>
  <c r="Q445" i="4" s="1"/>
  <c r="I445" i="4"/>
  <c r="V445" i="4" s="1"/>
  <c r="H445" i="4"/>
  <c r="U445" i="4" s="1"/>
  <c r="F509" i="4"/>
  <c r="E509" i="4"/>
  <c r="D509" i="4"/>
  <c r="Q509" i="4" s="1"/>
  <c r="V444" i="4"/>
  <c r="R442" i="4"/>
  <c r="S428" i="4"/>
  <c r="B428" i="4"/>
  <c r="A510" i="4"/>
  <c r="A446" i="4"/>
  <c r="L93" i="4"/>
  <c r="J93" i="4"/>
  <c r="J101" i="4" s="1"/>
  <c r="L97" i="4" l="1"/>
  <c r="M97" i="4" s="1"/>
  <c r="N97" i="4" s="1"/>
  <c r="L101" i="4"/>
  <c r="E444" i="4"/>
  <c r="P429" i="4"/>
  <c r="C430" i="4"/>
  <c r="F445" i="4"/>
  <c r="I446" i="4"/>
  <c r="H446" i="4"/>
  <c r="U446" i="4" s="1"/>
  <c r="G446" i="4"/>
  <c r="T446" i="4" s="1"/>
  <c r="D446" i="4"/>
  <c r="Q446" i="4" s="1"/>
  <c r="F510" i="4"/>
  <c r="E510" i="4"/>
  <c r="D510" i="4"/>
  <c r="Q510" i="4" s="1"/>
  <c r="T445" i="4"/>
  <c r="R443" i="4"/>
  <c r="S429" i="4"/>
  <c r="B429" i="4"/>
  <c r="A447" i="4"/>
  <c r="A511" i="4"/>
  <c r="E445" i="4" l="1"/>
  <c r="P430" i="4"/>
  <c r="C431" i="4"/>
  <c r="F446" i="4"/>
  <c r="F511" i="4"/>
  <c r="E511" i="4"/>
  <c r="D511" i="4"/>
  <c r="Q511" i="4" s="1"/>
  <c r="I447" i="4"/>
  <c r="V447" i="4" s="1"/>
  <c r="H447" i="4"/>
  <c r="U447" i="4" s="1"/>
  <c r="G447" i="4"/>
  <c r="T447" i="4" s="1"/>
  <c r="D447" i="4"/>
  <c r="Q447" i="4" s="1"/>
  <c r="V446" i="4"/>
  <c r="R444" i="4"/>
  <c r="S430" i="4"/>
  <c r="B430" i="4"/>
  <c r="A512" i="4"/>
  <c r="A448" i="4"/>
  <c r="N94" i="4"/>
  <c r="M93" i="4"/>
  <c r="M101" i="4" s="1"/>
  <c r="E446" i="4" l="1"/>
  <c r="F447" i="4"/>
  <c r="P431" i="4"/>
  <c r="C432" i="4"/>
  <c r="I448" i="4"/>
  <c r="V448" i="4" s="1"/>
  <c r="H448" i="4"/>
  <c r="U448" i="4" s="1"/>
  <c r="G448" i="4"/>
  <c r="D448" i="4"/>
  <c r="Q448" i="4" s="1"/>
  <c r="F512" i="4"/>
  <c r="E512" i="4"/>
  <c r="D512" i="4"/>
  <c r="Q512" i="4" s="1"/>
  <c r="R445" i="4"/>
  <c r="S431" i="4"/>
  <c r="B431" i="4"/>
  <c r="A449" i="4"/>
  <c r="A513" i="4"/>
  <c r="N93" i="4"/>
  <c r="N101" i="4" s="1"/>
  <c r="E447" i="4" l="1"/>
  <c r="F448" i="4"/>
  <c r="P432" i="4"/>
  <c r="C433" i="4"/>
  <c r="T448" i="4"/>
  <c r="I449" i="4"/>
  <c r="V449" i="4" s="1"/>
  <c r="H449" i="4"/>
  <c r="U449" i="4" s="1"/>
  <c r="G449" i="4"/>
  <c r="D449" i="4"/>
  <c r="Q449" i="4" s="1"/>
  <c r="F513" i="4"/>
  <c r="E513" i="4"/>
  <c r="D513" i="4"/>
  <c r="Q513" i="4" s="1"/>
  <c r="R446" i="4"/>
  <c r="S432" i="4"/>
  <c r="B432" i="4"/>
  <c r="A514" i="4"/>
  <c r="A450" i="4"/>
  <c r="E448" i="4" l="1"/>
  <c r="F449" i="4"/>
  <c r="T449" i="4"/>
  <c r="P433" i="4"/>
  <c r="C434" i="4"/>
  <c r="I450" i="4"/>
  <c r="V450" i="4" s="1"/>
  <c r="H450" i="4"/>
  <c r="U450" i="4" s="1"/>
  <c r="G450" i="4"/>
  <c r="D450" i="4"/>
  <c r="Q450" i="4" s="1"/>
  <c r="F514" i="4"/>
  <c r="E514" i="4"/>
  <c r="D514" i="4"/>
  <c r="Q514" i="4" s="1"/>
  <c r="R447" i="4"/>
  <c r="S433" i="4"/>
  <c r="B433" i="4"/>
  <c r="A515" i="4"/>
  <c r="A451" i="4"/>
  <c r="E449" i="4" l="1"/>
  <c r="F450" i="4"/>
  <c r="P434" i="4"/>
  <c r="C435" i="4"/>
  <c r="D451" i="4"/>
  <c r="Q451" i="4" s="1"/>
  <c r="I451" i="4"/>
  <c r="H451" i="4"/>
  <c r="U451" i="4" s="1"/>
  <c r="G451" i="4"/>
  <c r="D515" i="4"/>
  <c r="Q515" i="4" s="1"/>
  <c r="F515" i="4"/>
  <c r="E515" i="4"/>
  <c r="T450" i="4"/>
  <c r="R448" i="4"/>
  <c r="S434" i="4"/>
  <c r="B434" i="4"/>
  <c r="A452" i="4"/>
  <c r="A516" i="4"/>
  <c r="E450" i="4" l="1"/>
  <c r="F451" i="4"/>
  <c r="P435" i="4"/>
  <c r="C436" i="4"/>
  <c r="T451" i="4"/>
  <c r="I452" i="4"/>
  <c r="V452" i="4" s="1"/>
  <c r="H452" i="4"/>
  <c r="G452" i="4"/>
  <c r="T452" i="4" s="1"/>
  <c r="D452" i="4"/>
  <c r="Q452" i="4" s="1"/>
  <c r="F516" i="4"/>
  <c r="E516" i="4"/>
  <c r="D516" i="4"/>
  <c r="Q516" i="4" s="1"/>
  <c r="V451" i="4"/>
  <c r="R449" i="4"/>
  <c r="S435" i="4"/>
  <c r="B435" i="4"/>
  <c r="A453" i="4"/>
  <c r="A517" i="4"/>
  <c r="E451" i="4" l="1"/>
  <c r="P436" i="4"/>
  <c r="C437" i="4"/>
  <c r="F452" i="4"/>
  <c r="U452" i="4"/>
  <c r="F517" i="4"/>
  <c r="E517" i="4"/>
  <c r="D517" i="4"/>
  <c r="Q517" i="4" s="1"/>
  <c r="I453" i="4"/>
  <c r="V453" i="4" s="1"/>
  <c r="H453" i="4"/>
  <c r="U453" i="4" s="1"/>
  <c r="G453" i="4"/>
  <c r="D453" i="4"/>
  <c r="Q453" i="4" s="1"/>
  <c r="R450" i="4"/>
  <c r="S436" i="4"/>
  <c r="B436" i="4"/>
  <c r="A454" i="4"/>
  <c r="A518" i="4"/>
  <c r="E452" i="4" l="1"/>
  <c r="P437" i="4"/>
  <c r="C438" i="4"/>
  <c r="F453" i="4"/>
  <c r="I454" i="4"/>
  <c r="V454" i="4" s="1"/>
  <c r="H454" i="4"/>
  <c r="G454" i="4"/>
  <c r="T454" i="4" s="1"/>
  <c r="D454" i="4"/>
  <c r="Q454" i="4" s="1"/>
  <c r="F518" i="4"/>
  <c r="E518" i="4"/>
  <c r="D518" i="4"/>
  <c r="Q518" i="4" s="1"/>
  <c r="T453" i="4"/>
  <c r="R451" i="4"/>
  <c r="S437" i="4"/>
  <c r="B437" i="4"/>
  <c r="A519" i="4"/>
  <c r="A455" i="4"/>
  <c r="E453" i="4" l="1"/>
  <c r="P438" i="4"/>
  <c r="C439" i="4"/>
  <c r="F454" i="4"/>
  <c r="U454" i="4"/>
  <c r="I455" i="4"/>
  <c r="V455" i="4" s="1"/>
  <c r="H455" i="4"/>
  <c r="G455" i="4"/>
  <c r="T455" i="4" s="1"/>
  <c r="D455" i="4"/>
  <c r="Q455" i="4" s="1"/>
  <c r="F519" i="4"/>
  <c r="E519" i="4"/>
  <c r="D519" i="4"/>
  <c r="Q519" i="4" s="1"/>
  <c r="R452" i="4"/>
  <c r="S438" i="4"/>
  <c r="B438" i="4"/>
  <c r="A520" i="4"/>
  <c r="A456" i="4"/>
  <c r="E454" i="4" l="1"/>
  <c r="P439" i="4"/>
  <c r="C440" i="4"/>
  <c r="F455" i="4"/>
  <c r="U455" i="4"/>
  <c r="E520" i="4"/>
  <c r="D520" i="4"/>
  <c r="Q520" i="4" s="1"/>
  <c r="F520" i="4"/>
  <c r="D456" i="4"/>
  <c r="Q456" i="4" s="1"/>
  <c r="I456" i="4"/>
  <c r="H456" i="4"/>
  <c r="U456" i="4" s="1"/>
  <c r="G456" i="4"/>
  <c r="T456" i="4" s="1"/>
  <c r="R453" i="4"/>
  <c r="S439" i="4"/>
  <c r="B439" i="4"/>
  <c r="A521" i="4"/>
  <c r="A457" i="4"/>
  <c r="E455" i="4" l="1"/>
  <c r="F456" i="4"/>
  <c r="P440" i="4"/>
  <c r="C441" i="4"/>
  <c r="F521" i="4"/>
  <c r="E521" i="4"/>
  <c r="D521" i="4"/>
  <c r="Q521" i="4" s="1"/>
  <c r="I457" i="4"/>
  <c r="V457" i="4" s="1"/>
  <c r="H457" i="4"/>
  <c r="G457" i="4"/>
  <c r="T457" i="4" s="1"/>
  <c r="D457" i="4"/>
  <c r="Q457" i="4" s="1"/>
  <c r="V456" i="4"/>
  <c r="R454" i="4"/>
  <c r="S440" i="4"/>
  <c r="B440" i="4"/>
  <c r="A458" i="4"/>
  <c r="A522" i="4"/>
  <c r="NR110" i="1"/>
  <c r="E456" i="4" l="1"/>
  <c r="F457" i="4"/>
  <c r="P441" i="4"/>
  <c r="C442" i="4"/>
  <c r="U457" i="4"/>
  <c r="I458" i="4"/>
  <c r="V458" i="4" s="1"/>
  <c r="H458" i="4"/>
  <c r="U458" i="4" s="1"/>
  <c r="G458" i="4"/>
  <c r="T458" i="4" s="1"/>
  <c r="D458" i="4"/>
  <c r="Q458" i="4" s="1"/>
  <c r="F522" i="4"/>
  <c r="E522" i="4"/>
  <c r="D522" i="4"/>
  <c r="Q522" i="4" s="1"/>
  <c r="R455" i="4"/>
  <c r="S441" i="4"/>
  <c r="B441" i="4"/>
  <c r="A523" i="4"/>
  <c r="A459" i="4"/>
  <c r="NR14" i="1"/>
  <c r="NR15" i="1" s="1" a="1"/>
  <c r="NR15" i="1" s="1"/>
  <c r="NR93" i="1" l="1" a="1"/>
  <c r="NR93" i="1" s="1"/>
  <c r="NR79" i="1" a="1"/>
  <c r="NR79" i="1" s="1"/>
  <c r="NR44" i="1" a="1"/>
  <c r="NR44" i="1" s="1"/>
  <c r="E457" i="4"/>
  <c r="F458" i="4"/>
  <c r="P442" i="4"/>
  <c r="C443" i="4"/>
  <c r="F523" i="4"/>
  <c r="E523" i="4"/>
  <c r="D523" i="4"/>
  <c r="Q523" i="4" s="1"/>
  <c r="I459" i="4"/>
  <c r="V459" i="4" s="1"/>
  <c r="H459" i="4"/>
  <c r="U459" i="4" s="1"/>
  <c r="G459" i="4"/>
  <c r="T459" i="4" s="1"/>
  <c r="D459" i="4"/>
  <c r="Q459" i="4" s="1"/>
  <c r="R456" i="4"/>
  <c r="S442" i="4"/>
  <c r="B442" i="4"/>
  <c r="A524" i="4"/>
  <c r="A460" i="4"/>
  <c r="NR17" i="1"/>
  <c r="MX110" i="1"/>
  <c r="HJ110" i="1"/>
  <c r="NR83" i="1" l="1" a="1"/>
  <c r="NR83" i="1" s="1"/>
  <c r="NR82" i="1" a="1"/>
  <c r="NR82" i="1" s="1"/>
  <c r="NR81" i="1" a="1"/>
  <c r="NR81" i="1" s="1"/>
  <c r="NR84" i="1" a="1"/>
  <c r="NR84" i="1" s="1"/>
  <c r="NR49" i="1" a="1"/>
  <c r="NR49" i="1" s="1"/>
  <c r="NR50" i="1" s="1" a="1"/>
  <c r="NR50" i="1" s="1"/>
  <c r="NR45" i="1" a="1"/>
  <c r="NR45" i="1" s="1"/>
  <c r="NR46" i="1" s="1" a="1"/>
  <c r="NR46" i="1" s="1"/>
  <c r="NR47" i="1" a="1"/>
  <c r="NR47" i="1" s="1"/>
  <c r="NR48" i="1" s="1" a="1"/>
  <c r="NR48" i="1" s="1"/>
  <c r="E458" i="4"/>
  <c r="F459" i="4"/>
  <c r="P443" i="4"/>
  <c r="C444" i="4"/>
  <c r="I460" i="4"/>
  <c r="V460" i="4" s="1"/>
  <c r="H460" i="4"/>
  <c r="U460" i="4" s="1"/>
  <c r="G460" i="4"/>
  <c r="D460" i="4"/>
  <c r="Q460" i="4" s="1"/>
  <c r="F524" i="4"/>
  <c r="E524" i="4"/>
  <c r="D524" i="4"/>
  <c r="Q524" i="4" s="1"/>
  <c r="R457" i="4"/>
  <c r="S443" i="4"/>
  <c r="B443" i="4"/>
  <c r="A461" i="4"/>
  <c r="A525" i="4"/>
  <c r="MX14" i="1"/>
  <c r="MX15" i="1" s="1" a="1"/>
  <c r="MX15" i="1" s="1"/>
  <c r="HJ14" i="1"/>
  <c r="HJ15" i="1" s="1" a="1"/>
  <c r="HJ15" i="1" s="1"/>
  <c r="HJ93" i="1" l="1" a="1"/>
  <c r="HJ93" i="1" s="1"/>
  <c r="HJ79" i="1" a="1"/>
  <c r="HJ79" i="1" s="1"/>
  <c r="HJ44" i="1" a="1"/>
  <c r="HJ44" i="1" s="1"/>
  <c r="E459" i="4"/>
  <c r="F460" i="4"/>
  <c r="P444" i="4"/>
  <c r="C445" i="4"/>
  <c r="T460" i="4"/>
  <c r="G461" i="4"/>
  <c r="D461" i="4"/>
  <c r="Q461" i="4" s="1"/>
  <c r="H461" i="4"/>
  <c r="U461" i="4" s="1"/>
  <c r="I461" i="4"/>
  <c r="V461" i="4" s="1"/>
  <c r="F525" i="4"/>
  <c r="E525" i="4"/>
  <c r="D525" i="4"/>
  <c r="Q525" i="4" s="1"/>
  <c r="R458" i="4"/>
  <c r="S444" i="4"/>
  <c r="B444" i="4"/>
  <c r="A526" i="4"/>
  <c r="A462" i="4"/>
  <c r="MX17" i="1"/>
  <c r="HJ17" i="1"/>
  <c r="HJ81" i="1" l="1" a="1"/>
  <c r="HJ81" i="1" s="1"/>
  <c r="HJ84" i="1" a="1"/>
  <c r="HJ84" i="1" s="1"/>
  <c r="HJ83" i="1" a="1"/>
  <c r="HJ83" i="1" s="1"/>
  <c r="HJ82" i="1" a="1"/>
  <c r="HJ82" i="1" s="1"/>
  <c r="HJ49" i="1" a="1"/>
  <c r="HJ49" i="1" s="1"/>
  <c r="HJ50" i="1" s="1" a="1"/>
  <c r="HJ50" i="1" s="1"/>
  <c r="HJ45" i="1" a="1"/>
  <c r="HJ45" i="1" s="1"/>
  <c r="HJ46" i="1" s="1" a="1"/>
  <c r="HJ46" i="1" s="1"/>
  <c r="HJ47" i="1" a="1"/>
  <c r="HJ47" i="1" s="1"/>
  <c r="HJ48" i="1" s="1" a="1"/>
  <c r="HJ48" i="1" s="1"/>
  <c r="E460" i="4"/>
  <c r="F461" i="4"/>
  <c r="P445" i="4"/>
  <c r="C446" i="4"/>
  <c r="I462" i="4"/>
  <c r="V462" i="4" s="1"/>
  <c r="H462" i="4"/>
  <c r="U462" i="4" s="1"/>
  <c r="G462" i="4"/>
  <c r="T462" i="4" s="1"/>
  <c r="D462" i="4"/>
  <c r="Q462" i="4" s="1"/>
  <c r="F526" i="4"/>
  <c r="E526" i="4"/>
  <c r="D526" i="4"/>
  <c r="Q526" i="4" s="1"/>
  <c r="T461" i="4"/>
  <c r="R459" i="4"/>
  <c r="S445" i="4"/>
  <c r="B445" i="4"/>
  <c r="A527" i="4"/>
  <c r="A463" i="4"/>
  <c r="OM110" i="1"/>
  <c r="E461" i="4" l="1"/>
  <c r="F462" i="4"/>
  <c r="P446" i="4"/>
  <c r="C447" i="4"/>
  <c r="I463" i="4"/>
  <c r="H463" i="4"/>
  <c r="U463" i="4" s="1"/>
  <c r="G463" i="4"/>
  <c r="T463" i="4" s="1"/>
  <c r="D463" i="4"/>
  <c r="Q463" i="4" s="1"/>
  <c r="F527" i="4"/>
  <c r="E527" i="4"/>
  <c r="D527" i="4"/>
  <c r="Q527" i="4" s="1"/>
  <c r="R460" i="4"/>
  <c r="S446" i="4"/>
  <c r="B446" i="4"/>
  <c r="A464" i="4"/>
  <c r="A528" i="4"/>
  <c r="H98" i="4"/>
  <c r="C98" i="4"/>
  <c r="H97" i="4"/>
  <c r="C97" i="4"/>
  <c r="H96" i="4"/>
  <c r="C96" i="4"/>
  <c r="H95" i="4"/>
  <c r="C95" i="4"/>
  <c r="E462" i="4" l="1"/>
  <c r="F463" i="4"/>
  <c r="P447" i="4"/>
  <c r="C448" i="4"/>
  <c r="F528" i="4"/>
  <c r="E528" i="4"/>
  <c r="D528" i="4"/>
  <c r="Q528" i="4" s="1"/>
  <c r="I464" i="4"/>
  <c r="V464" i="4" s="1"/>
  <c r="H464" i="4"/>
  <c r="U464" i="4" s="1"/>
  <c r="G464" i="4"/>
  <c r="D464" i="4"/>
  <c r="Q464" i="4" s="1"/>
  <c r="V463" i="4"/>
  <c r="R461" i="4"/>
  <c r="S447" i="4"/>
  <c r="B447" i="4"/>
  <c r="A529" i="4"/>
  <c r="A465" i="4"/>
  <c r="H101" i="4"/>
  <c r="H102" i="4"/>
  <c r="C101" i="4"/>
  <c r="C102" i="4"/>
  <c r="C100" i="4"/>
  <c r="D100" i="4"/>
  <c r="H99" i="4"/>
  <c r="H100" i="4"/>
  <c r="C99" i="4"/>
  <c r="D99" i="4"/>
  <c r="OM17" i="1"/>
  <c r="EJ48" i="1" l="1"/>
  <c r="EJ47" i="1"/>
  <c r="EH48" i="1"/>
  <c r="EH47" i="1"/>
  <c r="EJ44" i="1"/>
  <c r="EJ45" i="1"/>
  <c r="EJ49" i="1"/>
  <c r="EJ46" i="1"/>
  <c r="EJ50" i="1"/>
  <c r="EH44" i="1"/>
  <c r="EH49" i="1"/>
  <c r="EH45" i="1"/>
  <c r="EH46" i="1"/>
  <c r="EH50" i="1"/>
  <c r="E463" i="4"/>
  <c r="F464" i="4"/>
  <c r="P448" i="4"/>
  <c r="C449" i="4"/>
  <c r="F529" i="4"/>
  <c r="E529" i="4"/>
  <c r="D529" i="4"/>
  <c r="Q529" i="4" s="1"/>
  <c r="I465" i="4"/>
  <c r="V465" i="4" s="1"/>
  <c r="H465" i="4"/>
  <c r="U465" i="4" s="1"/>
  <c r="G465" i="4"/>
  <c r="D465" i="4"/>
  <c r="Q465" i="4" s="1"/>
  <c r="T464" i="4"/>
  <c r="R462" i="4"/>
  <c r="S448" i="4"/>
  <c r="B448" i="4"/>
  <c r="A466" i="4"/>
  <c r="R471" i="4"/>
  <c r="A530" i="4"/>
  <c r="H105" i="4"/>
  <c r="C105" i="4"/>
  <c r="D106" i="4"/>
  <c r="H104" i="4"/>
  <c r="H103" i="4"/>
  <c r="H106" i="4"/>
  <c r="D104" i="4"/>
  <c r="C104" i="4"/>
  <c r="C106" i="4"/>
  <c r="D105" i="4"/>
  <c r="D103" i="4"/>
  <c r="C103" i="4"/>
  <c r="A29" i="1"/>
  <c r="E464" i="4" l="1"/>
  <c r="F465" i="4"/>
  <c r="C467" i="4"/>
  <c r="P467" i="4" s="1"/>
  <c r="P449" i="4"/>
  <c r="C450" i="4"/>
  <c r="I466" i="4"/>
  <c r="V466" i="4" s="1"/>
  <c r="H466" i="4"/>
  <c r="U466" i="4" s="1"/>
  <c r="G466" i="4"/>
  <c r="T466" i="4" s="1"/>
  <c r="D466" i="4"/>
  <c r="Q466" i="4" s="1"/>
  <c r="I467" i="4"/>
  <c r="H467" i="4"/>
  <c r="U467" i="4" s="1"/>
  <c r="G467" i="4"/>
  <c r="F530" i="4"/>
  <c r="E530" i="4"/>
  <c r="D530" i="4"/>
  <c r="Q530" i="4" s="1"/>
  <c r="T465" i="4"/>
  <c r="R463" i="4"/>
  <c r="S449" i="4"/>
  <c r="B449" i="4"/>
  <c r="R475" i="4"/>
  <c r="R472" i="4"/>
  <c r="A531" i="4"/>
  <c r="E465" i="4" l="1"/>
  <c r="I468" i="4"/>
  <c r="H468" i="4" s="1"/>
  <c r="V467" i="4"/>
  <c r="F466" i="4"/>
  <c r="P450" i="4"/>
  <c r="C451" i="4"/>
  <c r="D531" i="4"/>
  <c r="Q531" i="4" s="1"/>
  <c r="F531" i="4"/>
  <c r="E531" i="4"/>
  <c r="B467" i="4"/>
  <c r="R464" i="4"/>
  <c r="S450" i="4"/>
  <c r="B450" i="4"/>
  <c r="R479" i="4"/>
  <c r="R473" i="4"/>
  <c r="A532" i="4"/>
  <c r="R476" i="4"/>
  <c r="E466" i="4" l="1"/>
  <c r="R466" i="4" s="1"/>
  <c r="U468" i="4"/>
  <c r="I469" i="4"/>
  <c r="V468" i="4"/>
  <c r="G468" i="4"/>
  <c r="P451" i="4"/>
  <c r="C452" i="4"/>
  <c r="F532" i="4"/>
  <c r="E532" i="4"/>
  <c r="D532" i="4"/>
  <c r="Q532" i="4" s="1"/>
  <c r="R465" i="4"/>
  <c r="S451" i="4"/>
  <c r="B451" i="4"/>
  <c r="R474" i="4"/>
  <c r="R483" i="4"/>
  <c r="R480" i="4"/>
  <c r="R477" i="4"/>
  <c r="A533" i="4"/>
  <c r="DV110" i="1"/>
  <c r="IX110" i="1"/>
  <c r="I470" i="4" l="1"/>
  <c r="V469" i="4"/>
  <c r="H469" i="4"/>
  <c r="G469" i="4" s="1"/>
  <c r="C468" i="4"/>
  <c r="P468" i="4" s="1"/>
  <c r="P452" i="4"/>
  <c r="C453" i="4"/>
  <c r="F533" i="4"/>
  <c r="E533" i="4"/>
  <c r="D533" i="4"/>
  <c r="Q533" i="4" s="1"/>
  <c r="S452" i="4"/>
  <c r="B452" i="4"/>
  <c r="A534" i="4"/>
  <c r="R481" i="4"/>
  <c r="R484" i="4"/>
  <c r="R478" i="4"/>
  <c r="R487" i="4"/>
  <c r="DV14" i="1"/>
  <c r="DV15" i="1" s="1" a="1"/>
  <c r="DV15" i="1" s="1"/>
  <c r="IX14" i="1"/>
  <c r="IX15" i="1" s="1" a="1"/>
  <c r="IX15" i="1" s="1"/>
  <c r="IX93" i="1" l="1" a="1"/>
  <c r="IX93" i="1" s="1"/>
  <c r="IX79" i="1" a="1"/>
  <c r="IX79" i="1" s="1"/>
  <c r="IX44" i="1" a="1"/>
  <c r="IX44" i="1" s="1"/>
  <c r="DV44" i="1" a="1"/>
  <c r="DV44" i="1" s="1"/>
  <c r="H470" i="4"/>
  <c r="G470" i="4" s="1"/>
  <c r="U469" i="4"/>
  <c r="I471" i="4"/>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I530" i="4" s="1"/>
  <c r="I531" i="4" s="1"/>
  <c r="I532" i="4" s="1"/>
  <c r="V470" i="4"/>
  <c r="C469" i="4"/>
  <c r="P469" i="4" s="1"/>
  <c r="P453" i="4"/>
  <c r="C454" i="4"/>
  <c r="F534" i="4"/>
  <c r="E534" i="4"/>
  <c r="D534" i="4"/>
  <c r="Q534" i="4" s="1"/>
  <c r="B468" i="4"/>
  <c r="S453" i="4"/>
  <c r="B453" i="4"/>
  <c r="R491" i="4"/>
  <c r="R488" i="4"/>
  <c r="R485" i="4"/>
  <c r="R482" i="4"/>
  <c r="A535" i="4"/>
  <c r="DV17" i="1"/>
  <c r="IX17" i="1"/>
  <c r="IX81" i="1" l="1" a="1"/>
  <c r="IX81" i="1" s="1"/>
  <c r="IX83" i="1" a="1"/>
  <c r="IX83" i="1" s="1"/>
  <c r="IX82" i="1" a="1"/>
  <c r="IX82" i="1" s="1"/>
  <c r="IX84" i="1" a="1"/>
  <c r="IX84" i="1" s="1"/>
  <c r="IX49" i="1" a="1"/>
  <c r="IX49" i="1" s="1"/>
  <c r="IX50" i="1" s="1" a="1"/>
  <c r="IX50" i="1" s="1"/>
  <c r="IX45" i="1" a="1"/>
  <c r="IX45" i="1" s="1"/>
  <c r="IX46" i="1" s="1" a="1"/>
  <c r="IX46" i="1" s="1"/>
  <c r="IX47" i="1" a="1"/>
  <c r="IX47" i="1" s="1"/>
  <c r="IX48" i="1" s="1" a="1"/>
  <c r="IX48" i="1" s="1"/>
  <c r="DV45" i="1" a="1"/>
  <c r="DV45" i="1" s="1"/>
  <c r="DV46" i="1" s="1" a="1"/>
  <c r="DV46" i="1" s="1"/>
  <c r="DV47" i="1" a="1"/>
  <c r="DV47" i="1" s="1"/>
  <c r="DV48" i="1" s="1" a="1"/>
  <c r="DV48" i="1" s="1"/>
  <c r="DV49" i="1" a="1"/>
  <c r="DV49" i="1" s="1"/>
  <c r="DV50" i="1" s="1" a="1"/>
  <c r="DV50" i="1" s="1"/>
  <c r="I533" i="4"/>
  <c r="H471" i="4"/>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H530" i="4" s="1"/>
  <c r="H531" i="4" s="1"/>
  <c r="H532" i="4" s="1"/>
  <c r="U470" i="4"/>
  <c r="C470" i="4"/>
  <c r="P470" i="4" s="1"/>
  <c r="P454" i="4"/>
  <c r="C455" i="4"/>
  <c r="F535" i="4"/>
  <c r="E535" i="4"/>
  <c r="D535" i="4"/>
  <c r="Q535" i="4" s="1"/>
  <c r="B469" i="4"/>
  <c r="V471" i="4"/>
  <c r="S454" i="4"/>
  <c r="B454" i="4"/>
  <c r="R486" i="4"/>
  <c r="A536" i="4"/>
  <c r="R492" i="4"/>
  <c r="R489" i="4"/>
  <c r="R495" i="4"/>
  <c r="G471" i="4" l="1"/>
  <c r="G472" i="4" s="1"/>
  <c r="G473" i="4" s="1"/>
  <c r="G474" i="4" s="1"/>
  <c r="G475" i="4" s="1"/>
  <c r="G476" i="4" s="1"/>
  <c r="G477" i="4" s="1"/>
  <c r="G478" i="4" s="1"/>
  <c r="G479" i="4" s="1"/>
  <c r="G480" i="4" s="1"/>
  <c r="G481" i="4" s="1"/>
  <c r="G482" i="4" s="1"/>
  <c r="G483" i="4" s="1"/>
  <c r="G484" i="4" s="1"/>
  <c r="H533" i="4"/>
  <c r="I534" i="4"/>
  <c r="P455" i="4"/>
  <c r="C456" i="4"/>
  <c r="E536" i="4"/>
  <c r="D536" i="4"/>
  <c r="Q536" i="4" s="1"/>
  <c r="F536" i="4"/>
  <c r="V472" i="4"/>
  <c r="B470" i="4"/>
  <c r="U471" i="4"/>
  <c r="S455" i="4"/>
  <c r="B455" i="4"/>
  <c r="R493" i="4"/>
  <c r="R496" i="4"/>
  <c r="R490" i="4"/>
  <c r="R499" i="4"/>
  <c r="A537" i="4"/>
  <c r="C471" i="4" l="1"/>
  <c r="P471" i="4" s="1"/>
  <c r="H534" i="4"/>
  <c r="I535" i="4"/>
  <c r="G485" i="4"/>
  <c r="P456" i="4"/>
  <c r="C457" i="4"/>
  <c r="F537" i="4"/>
  <c r="E537" i="4"/>
  <c r="D537" i="4"/>
  <c r="Q537" i="4" s="1"/>
  <c r="U472" i="4"/>
  <c r="V473" i="4"/>
  <c r="S456" i="4"/>
  <c r="B456" i="4"/>
  <c r="R497" i="4"/>
  <c r="R503" i="4"/>
  <c r="R494" i="4"/>
  <c r="A538" i="4"/>
  <c r="R500" i="4"/>
  <c r="B471" i="4" l="1"/>
  <c r="C472" i="4"/>
  <c r="P472" i="4" s="1"/>
  <c r="G486" i="4"/>
  <c r="H535" i="4"/>
  <c r="I536" i="4"/>
  <c r="P457" i="4"/>
  <c r="C458" i="4"/>
  <c r="F538" i="4"/>
  <c r="E538" i="4"/>
  <c r="D538" i="4"/>
  <c r="Q538" i="4" s="1"/>
  <c r="V474" i="4"/>
  <c r="U473" i="4"/>
  <c r="S457" i="4"/>
  <c r="B457" i="4"/>
  <c r="R498" i="4"/>
  <c r="R504" i="4"/>
  <c r="R507" i="4"/>
  <c r="R501" i="4"/>
  <c r="A539" i="4"/>
  <c r="CP110" i="1"/>
  <c r="CM110" i="1"/>
  <c r="CS110" i="1"/>
  <c r="CG110" i="1"/>
  <c r="DX17" i="1"/>
  <c r="DW17" i="1"/>
  <c r="A17" i="1"/>
  <c r="B19" i="1" l="1"/>
  <c r="B21" i="1"/>
  <c r="B20" i="1"/>
  <c r="B18" i="1"/>
  <c r="B472" i="4"/>
  <c r="C473" i="4"/>
  <c r="P473" i="4" s="1"/>
  <c r="H536" i="4"/>
  <c r="I537" i="4"/>
  <c r="G487" i="4"/>
  <c r="P458" i="4"/>
  <c r="C459" i="4"/>
  <c r="F539" i="4"/>
  <c r="E539" i="4"/>
  <c r="D539" i="4"/>
  <c r="Q539" i="4" s="1"/>
  <c r="U474" i="4"/>
  <c r="V475" i="4"/>
  <c r="S458" i="4"/>
  <c r="B458" i="4"/>
  <c r="R508" i="4"/>
  <c r="R511" i="4"/>
  <c r="R505" i="4"/>
  <c r="A540" i="4"/>
  <c r="R502" i="4"/>
  <c r="B59" i="1"/>
  <c r="CP14" i="1"/>
  <c r="CP15" i="1" s="1" a="1"/>
  <c r="CP15" i="1" s="1"/>
  <c r="CM14" i="1"/>
  <c r="CM15" i="1" s="1" a="1"/>
  <c r="CM15" i="1" s="1"/>
  <c r="CS14" i="1"/>
  <c r="CS15" i="1" s="1" a="1"/>
  <c r="CS15" i="1" s="1"/>
  <c r="CG14" i="1"/>
  <c r="CG15" i="1" s="1" a="1"/>
  <c r="CG15" i="1" s="1"/>
  <c r="CS93" i="1" l="1" a="1"/>
  <c r="CS93" i="1" s="1"/>
  <c r="CS79" i="1" a="1"/>
  <c r="CS79" i="1" s="1"/>
  <c r="CM93" i="1" a="1"/>
  <c r="CM93" i="1" s="1"/>
  <c r="CM79" i="1" a="1"/>
  <c r="CM79" i="1" s="1"/>
  <c r="CG93" i="1" a="1"/>
  <c r="CG93" i="1" s="1"/>
  <c r="CG79" i="1" a="1"/>
  <c r="CG79" i="1" s="1"/>
  <c r="CP93" i="1" a="1"/>
  <c r="CP93" i="1" s="1"/>
  <c r="CP79" i="1" a="1"/>
  <c r="CP79" i="1" s="1"/>
  <c r="NS21" i="1" a="1"/>
  <c r="NS21" i="1" s="1"/>
  <c r="S21" i="1" a="1"/>
  <c r="S21" i="1" s="1"/>
  <c r="R21" i="1" a="1"/>
  <c r="R21" i="1" s="1"/>
  <c r="NS18" i="1" a="1"/>
  <c r="NS18" i="1" s="1"/>
  <c r="NS37" i="1" s="1" a="1"/>
  <c r="NS37" i="1" s="1"/>
  <c r="S18" i="1" a="1"/>
  <c r="S18" i="1" s="1"/>
  <c r="R18" i="1" a="1"/>
  <c r="R18" i="1" s="1"/>
  <c r="NS20" i="1" a="1"/>
  <c r="NS20" i="1" s="1"/>
  <c r="R20" i="1" a="1"/>
  <c r="R20" i="1" s="1"/>
  <c r="S20" i="1" a="1"/>
  <c r="S20" i="1" s="1"/>
  <c r="NS19" i="1" a="1"/>
  <c r="NS19" i="1" s="1"/>
  <c r="S19" i="1" a="1"/>
  <c r="S19" i="1" s="1"/>
  <c r="R19" i="1" a="1"/>
  <c r="R19" i="1" s="1"/>
  <c r="MU21" i="1" a="1"/>
  <c r="MU21" i="1" s="1"/>
  <c r="MV21" i="1" a="1"/>
  <c r="MV21" i="1" s="1"/>
  <c r="MT21" i="1" a="1"/>
  <c r="MT21" i="1" s="1"/>
  <c r="MU19" i="1" a="1"/>
  <c r="MU19" i="1" s="1"/>
  <c r="MT19" i="1" a="1"/>
  <c r="MT19" i="1" s="1"/>
  <c r="MV19" i="1" a="1"/>
  <c r="MV19" i="1" s="1"/>
  <c r="MT59" i="1" a="1"/>
  <c r="MT59" i="1" s="1"/>
  <c r="MU18" i="1" a="1"/>
  <c r="MU18" i="1" s="1"/>
  <c r="MU28" i="1" s="1" a="1"/>
  <c r="MU28" i="1" s="1"/>
  <c r="MT18" i="1" a="1"/>
  <c r="MT18" i="1" s="1"/>
  <c r="MT28" i="1" s="1" a="1"/>
  <c r="MT28" i="1" s="1"/>
  <c r="MV18" i="1" a="1"/>
  <c r="MV18" i="1" s="1"/>
  <c r="MV28" i="1" s="1" a="1"/>
  <c r="MV28" i="1" s="1"/>
  <c r="MU20" i="1" a="1"/>
  <c r="MU20" i="1" s="1"/>
  <c r="MT20" i="1" a="1"/>
  <c r="MT20" i="1" s="1"/>
  <c r="MV20" i="1" a="1"/>
  <c r="MV20" i="1" s="1"/>
  <c r="OD19" i="1" a="1"/>
  <c r="OD19" i="1" s="1"/>
  <c r="OE19" i="1" a="1"/>
  <c r="OE19" i="1" s="1"/>
  <c r="OD18" i="1" a="1"/>
  <c r="OD18" i="1" s="1"/>
  <c r="OD43" i="1" s="1" a="1"/>
  <c r="OD43" i="1" s="1"/>
  <c r="OE18" i="1" a="1"/>
  <c r="OE18" i="1" s="1"/>
  <c r="OD59" i="1" a="1"/>
  <c r="OD59" i="1" s="1"/>
  <c r="OE59" i="1" a="1"/>
  <c r="OE59" i="1" s="1"/>
  <c r="OD20" i="1" a="1"/>
  <c r="OD20" i="1" s="1"/>
  <c r="OE20" i="1" a="1"/>
  <c r="OE20" i="1" s="1"/>
  <c r="OD21" i="1" a="1"/>
  <c r="OD21" i="1" s="1"/>
  <c r="OE21" i="1" a="1"/>
  <c r="OE21" i="1" s="1"/>
  <c r="HA59" i="1" a="1"/>
  <c r="HA59" i="1" s="1"/>
  <c r="HD59" i="1" a="1"/>
  <c r="HD59" i="1" s="1"/>
  <c r="GZ59" i="1" a="1"/>
  <c r="GZ59" i="1" s="1"/>
  <c r="HC59" i="1" a="1"/>
  <c r="HC59" i="1" s="1"/>
  <c r="HE59" i="1" a="1"/>
  <c r="HE59" i="1" s="1"/>
  <c r="DC18" i="1" a="1"/>
  <c r="DC18" i="1" s="1"/>
  <c r="DD18" i="1" a="1"/>
  <c r="DD18" i="1" s="1"/>
  <c r="DD20" i="1" a="1"/>
  <c r="DD20" i="1" s="1"/>
  <c r="DC20" i="1" a="1"/>
  <c r="DC20" i="1" s="1"/>
  <c r="DD21" i="1" a="1"/>
  <c r="DD21" i="1" s="1"/>
  <c r="DC21" i="1" a="1"/>
  <c r="DC21" i="1" s="1"/>
  <c r="DD59" i="1" a="1"/>
  <c r="DD59" i="1" s="1"/>
  <c r="DC59" i="1" a="1"/>
  <c r="DC59" i="1" s="1"/>
  <c r="DC19" i="1" a="1"/>
  <c r="DC19" i="1" s="1"/>
  <c r="DD19" i="1" a="1"/>
  <c r="DD19" i="1" s="1"/>
  <c r="DB59" i="1" a="1"/>
  <c r="DB59" i="1" s="1"/>
  <c r="DA59" i="1" a="1"/>
  <c r="DA59" i="1" s="1"/>
  <c r="CY59" i="1" a="1"/>
  <c r="CY59" i="1" s="1"/>
  <c r="CX59" i="1" a="1"/>
  <c r="CX59" i="1" s="1"/>
  <c r="CY18" i="1" a="1"/>
  <c r="CY18" i="1" s="1"/>
  <c r="CX18" i="1" a="1"/>
  <c r="CX18" i="1" s="1"/>
  <c r="DA18" i="1" a="1"/>
  <c r="DA18" i="1" s="1"/>
  <c r="DB18" i="1" a="1"/>
  <c r="DB18" i="1" s="1"/>
  <c r="CZ18" i="1"/>
  <c r="DB20" i="1" a="1"/>
  <c r="DB20" i="1" s="1"/>
  <c r="DA20" i="1" a="1"/>
  <c r="DA20" i="1" s="1"/>
  <c r="CZ20" i="1"/>
  <c r="CY20" i="1" a="1"/>
  <c r="CY20" i="1" s="1"/>
  <c r="CX20" i="1" a="1"/>
  <c r="CX20" i="1" s="1"/>
  <c r="CX21" i="1" a="1"/>
  <c r="CX21" i="1" s="1"/>
  <c r="DA21" i="1" a="1"/>
  <c r="DA21" i="1" s="1"/>
  <c r="CY21" i="1" a="1"/>
  <c r="CY21" i="1" s="1"/>
  <c r="DB21" i="1" a="1"/>
  <c r="DB21" i="1" s="1"/>
  <c r="CZ21" i="1"/>
  <c r="CX19" i="1" a="1"/>
  <c r="CX19" i="1" s="1"/>
  <c r="DB19" i="1" a="1"/>
  <c r="DB19" i="1" s="1"/>
  <c r="DA19" i="1" a="1"/>
  <c r="DA19" i="1" s="1"/>
  <c r="CZ19" i="1"/>
  <c r="CY19" i="1" a="1"/>
  <c r="CY19" i="1" s="1"/>
  <c r="LS59" i="1" a="1"/>
  <c r="LS59" i="1" s="1"/>
  <c r="LR59" i="1" a="1"/>
  <c r="LR59" i="1" s="1"/>
  <c r="LT59" i="1" a="1"/>
  <c r="LT59" i="1" s="1"/>
  <c r="LT18" i="1" a="1"/>
  <c r="LT18" i="1" s="1"/>
  <c r="LS18" i="1" a="1"/>
  <c r="LS18" i="1" s="1"/>
  <c r="LR18" i="1" a="1"/>
  <c r="LR18" i="1" s="1"/>
  <c r="LT20" i="1" a="1"/>
  <c r="LT20" i="1" s="1"/>
  <c r="LS20" i="1" a="1"/>
  <c r="LS20" i="1" s="1"/>
  <c r="LR20" i="1" a="1"/>
  <c r="LR20" i="1" s="1"/>
  <c r="LT21" i="1" a="1"/>
  <c r="LT21" i="1" s="1"/>
  <c r="LS21" i="1" a="1"/>
  <c r="LS21" i="1" s="1"/>
  <c r="LR21" i="1" a="1"/>
  <c r="LR21" i="1" s="1"/>
  <c r="LS19" i="1" a="1"/>
  <c r="LS19" i="1" s="1"/>
  <c r="LR19" i="1" a="1"/>
  <c r="LR19" i="1" s="1"/>
  <c r="LT19" i="1" a="1"/>
  <c r="LT19" i="1" s="1"/>
  <c r="MG18" i="1" a="1"/>
  <c r="MG18" i="1" s="1"/>
  <c r="MG30" i="1" s="1" a="1"/>
  <c r="MG30" i="1" s="1"/>
  <c r="LQ18" i="1" a="1"/>
  <c r="LQ18" i="1" s="1"/>
  <c r="LP18" i="1" a="1"/>
  <c r="LP18" i="1" s="1"/>
  <c r="LO18" i="1" a="1"/>
  <c r="LO18" i="1" s="1"/>
  <c r="MG21" i="1" a="1"/>
  <c r="MG21" i="1" s="1"/>
  <c r="LQ21" i="1" a="1"/>
  <c r="LQ21" i="1" s="1"/>
  <c r="LP21" i="1" a="1"/>
  <c r="LP21" i="1" s="1"/>
  <c r="LO21" i="1" a="1"/>
  <c r="LO21" i="1" s="1"/>
  <c r="MG59" i="1" a="1"/>
  <c r="MG59" i="1" s="1"/>
  <c r="LQ59" i="1" a="1"/>
  <c r="LQ59" i="1" s="1"/>
  <c r="LP59" i="1" a="1"/>
  <c r="LP59" i="1" s="1"/>
  <c r="LO59" i="1" a="1"/>
  <c r="LO59" i="1" s="1"/>
  <c r="MG19" i="1" a="1"/>
  <c r="MG19" i="1" s="1"/>
  <c r="LQ19" i="1" a="1"/>
  <c r="LQ19" i="1" s="1"/>
  <c r="LP19" i="1" a="1"/>
  <c r="LP19" i="1" s="1"/>
  <c r="LO19" i="1" a="1"/>
  <c r="LO19" i="1" s="1"/>
  <c r="MG20" i="1" a="1"/>
  <c r="MG20" i="1" s="1"/>
  <c r="LQ20" i="1" a="1"/>
  <c r="LQ20" i="1" s="1"/>
  <c r="LP20" i="1" a="1"/>
  <c r="LP20" i="1" s="1"/>
  <c r="LO20" i="1" a="1"/>
  <c r="LO20" i="1" s="1"/>
  <c r="GC59" i="1" a="1"/>
  <c r="GC59" i="1" s="1"/>
  <c r="FM59" i="1" a="1"/>
  <c r="FM59" i="1" s="1"/>
  <c r="GB59" i="1" a="1"/>
  <c r="GB59" i="1" s="1"/>
  <c r="GA59" i="1" a="1"/>
  <c r="GA59" i="1" s="1"/>
  <c r="FZ59" i="1" a="1"/>
  <c r="FZ59" i="1" s="1"/>
  <c r="GO59" i="1" a="1"/>
  <c r="GO59" i="1" s="1"/>
  <c r="FY59" i="1" a="1"/>
  <c r="FY59" i="1" s="1"/>
  <c r="FX59" i="1" a="1"/>
  <c r="FX59" i="1" s="1"/>
  <c r="GM59" i="1" a="1"/>
  <c r="GM59" i="1" s="1"/>
  <c r="FW59" i="1" a="1"/>
  <c r="FW59" i="1" s="1"/>
  <c r="GL59" i="1" a="1"/>
  <c r="GL59" i="1" s="1"/>
  <c r="FV59" i="1" a="1"/>
  <c r="FV59" i="1" s="1"/>
  <c r="FU59" i="1" a="1"/>
  <c r="FU59" i="1" s="1"/>
  <c r="GJ59" i="1" a="1"/>
  <c r="GJ59" i="1" s="1"/>
  <c r="FT59" i="1" a="1"/>
  <c r="FT59" i="1" s="1"/>
  <c r="GI59" i="1" a="1"/>
  <c r="GI59" i="1" s="1"/>
  <c r="FS59" i="1" a="1"/>
  <c r="FS59" i="1" s="1"/>
  <c r="GX59" i="1" a="1"/>
  <c r="GX59" i="1" s="1"/>
  <c r="GH59" i="1" a="1"/>
  <c r="GH59" i="1" s="1"/>
  <c r="FR59" i="1" a="1"/>
  <c r="FR59" i="1" s="1"/>
  <c r="GW59" i="1" a="1"/>
  <c r="GW59" i="1" s="1"/>
  <c r="GG59" i="1" a="1"/>
  <c r="GG59" i="1" s="1"/>
  <c r="FQ59" i="1" a="1"/>
  <c r="FQ59" i="1" s="1"/>
  <c r="GV59" i="1" a="1"/>
  <c r="GV59" i="1" s="1"/>
  <c r="GF59" i="1" a="1"/>
  <c r="GF59" i="1" s="1"/>
  <c r="FP59" i="1" a="1"/>
  <c r="FP59" i="1" s="1"/>
  <c r="GE59" i="1" a="1"/>
  <c r="GE59" i="1" s="1"/>
  <c r="GD59" i="1" a="1"/>
  <c r="GD59" i="1" s="1"/>
  <c r="FN59" i="1" a="1"/>
  <c r="FN59" i="1" s="1"/>
  <c r="CG44" i="1" a="1"/>
  <c r="CG44" i="1" s="1"/>
  <c r="CM44" i="1" a="1"/>
  <c r="CM44" i="1" s="1"/>
  <c r="CP44" i="1" a="1"/>
  <c r="CP44" i="1" s="1"/>
  <c r="MQ59" i="1" a="1"/>
  <c r="MQ59" i="1" s="1"/>
  <c r="NV59" i="1" a="1"/>
  <c r="NV59" i="1" s="1"/>
  <c r="BP59" i="1" a="1"/>
  <c r="BP59" i="1" s="1"/>
  <c r="NU59" i="1" a="1"/>
  <c r="NU59" i="1" s="1"/>
  <c r="BO59" i="1" a="1"/>
  <c r="BO59" i="1" s="1"/>
  <c r="NF59" i="1" a="1"/>
  <c r="NF59" i="1" s="1"/>
  <c r="BN59" i="1" a="1"/>
  <c r="BN59" i="1" s="1"/>
  <c r="NE59" i="1" a="1"/>
  <c r="NE59" i="1" s="1"/>
  <c r="BM59" i="1" a="1"/>
  <c r="BM59" i="1" s="1"/>
  <c r="BL59" i="1" a="1"/>
  <c r="BL59" i="1" s="1"/>
  <c r="AE59" i="1" a="1"/>
  <c r="AE59" i="1" s="1"/>
  <c r="MZ59" i="1" a="1"/>
  <c r="MZ59" i="1" s="1"/>
  <c r="AD59" i="1" a="1"/>
  <c r="AD59" i="1" s="1"/>
  <c r="BR59" i="1" a="1"/>
  <c r="BR59" i="1" s="1"/>
  <c r="J59" i="1" a="1"/>
  <c r="J59" i="1" s="1"/>
  <c r="BQ59" i="1" a="1"/>
  <c r="BQ59" i="1" s="1"/>
  <c r="I59" i="1" a="1"/>
  <c r="I59" i="1" s="1"/>
  <c r="BK59" i="1" a="1"/>
  <c r="BK59" i="1" s="1"/>
  <c r="V59" i="1" a="1"/>
  <c r="V59" i="1" s="1"/>
  <c r="AG59" i="1" a="1"/>
  <c r="AG59" i="1" s="1"/>
  <c r="AF59" i="1" a="1"/>
  <c r="AF59" i="1" s="1"/>
  <c r="NX59" i="1" a="1"/>
  <c r="NX59" i="1" s="1"/>
  <c r="K59" i="1" a="1"/>
  <c r="K59" i="1" s="1"/>
  <c r="NB59" i="1" a="1"/>
  <c r="NB59" i="1" s="1"/>
  <c r="NA59" i="1" a="1"/>
  <c r="NA59" i="1" s="1"/>
  <c r="IA59" i="1" a="1"/>
  <c r="IA59" i="1" s="1"/>
  <c r="L59" i="1" a="1"/>
  <c r="L59" i="1" s="1"/>
  <c r="CA59" i="1" a="1"/>
  <c r="CA59" i="1" s="1"/>
  <c r="W59" i="1" a="1"/>
  <c r="W59" i="1" s="1"/>
  <c r="BX59" i="1" a="1"/>
  <c r="BX59" i="1" s="1"/>
  <c r="NS59" i="1"/>
  <c r="BW59" i="1" a="1"/>
  <c r="BW59" i="1" s="1"/>
  <c r="BV59" i="1" a="1"/>
  <c r="BV59" i="1" s="1"/>
  <c r="BU59" i="1" a="1"/>
  <c r="BU59" i="1" s="1"/>
  <c r="BT59" i="1" a="1"/>
  <c r="BT59" i="1" s="1"/>
  <c r="BS59" i="1" a="1"/>
  <c r="BS59" i="1" s="1"/>
  <c r="NW59" i="1" a="1"/>
  <c r="NW59" i="1" s="1"/>
  <c r="ND59" i="1" a="1"/>
  <c r="ND59" i="1" s="1"/>
  <c r="NC59" i="1" a="1"/>
  <c r="NC59" i="1" s="1"/>
  <c r="HU59" i="1" a="1"/>
  <c r="HU59" i="1" s="1"/>
  <c r="KC59" i="1" a="1"/>
  <c r="KC59" i="1" s="1"/>
  <c r="MD59" i="1" a="1"/>
  <c r="MD59" i="1" s="1"/>
  <c r="HK59" i="1" a="1"/>
  <c r="HK59" i="1" s="1"/>
  <c r="MF59" i="1" a="1"/>
  <c r="MF59" i="1" s="1"/>
  <c r="NG59" i="1" a="1"/>
  <c r="NG59" i="1" s="1"/>
  <c r="NH59" i="1" a="1"/>
  <c r="NH59" i="1" s="1"/>
  <c r="NJ59" i="1" a="1"/>
  <c r="NJ59" i="1" s="1"/>
  <c r="HL59" i="1" a="1"/>
  <c r="HL59" i="1" s="1"/>
  <c r="MJ59" i="1" a="1"/>
  <c r="MJ59" i="1" s="1"/>
  <c r="NM59" i="1" a="1"/>
  <c r="NM59" i="1" s="1"/>
  <c r="NI59" i="1" a="1"/>
  <c r="NI59" i="1" s="1"/>
  <c r="ID59" i="1" a="1"/>
  <c r="ID59" i="1" s="1"/>
  <c r="NK59" i="1" a="1"/>
  <c r="NK59" i="1" s="1"/>
  <c r="OB59" i="1" a="1"/>
  <c r="OB59" i="1" s="1"/>
  <c r="KH59" i="1" a="1"/>
  <c r="KH59" i="1" s="1"/>
  <c r="CS59" i="1" a="1"/>
  <c r="CS59" i="1" s="1"/>
  <c r="MW59" i="1" a="1"/>
  <c r="MW59" i="1" s="1"/>
  <c r="ME59" i="1" a="1"/>
  <c r="ME59" i="1" s="1"/>
  <c r="FL59" i="1" a="1"/>
  <c r="FL59" i="1" s="1"/>
  <c r="KI59" i="1" a="1"/>
  <c r="KI59" i="1" s="1"/>
  <c r="MY59" i="1" a="1"/>
  <c r="MY59" i="1" s="1"/>
  <c r="LV59" i="1" a="1"/>
  <c r="LV59" i="1" s="1"/>
  <c r="IM59" i="1" a="1"/>
  <c r="IM59" i="1" s="1"/>
  <c r="MH59" i="1" a="1"/>
  <c r="MH59" i="1" s="1"/>
  <c r="MN59" i="1" a="1"/>
  <c r="MN59" i="1" s="1"/>
  <c r="NR59" i="1" a="1"/>
  <c r="NR59" i="1" s="1"/>
  <c r="IS59" i="1" a="1"/>
  <c r="IS59" i="1" s="1"/>
  <c r="IQ59" i="1" a="1"/>
  <c r="IQ59" i="1" s="1"/>
  <c r="MR59" i="1" a="1"/>
  <c r="MR59" i="1" s="1"/>
  <c r="II59" i="1" a="1"/>
  <c r="II59" i="1" s="1"/>
  <c r="NL59" i="1" a="1"/>
  <c r="NL59" i="1" s="1"/>
  <c r="CC59" i="1" a="1"/>
  <c r="CC59" i="1" s="1"/>
  <c r="MB59" i="1" a="1"/>
  <c r="MB59" i="1" s="1"/>
  <c r="LF59" i="1" a="1"/>
  <c r="LF59" i="1" s="1"/>
  <c r="NP59" i="1" a="1"/>
  <c r="NP59" i="1" s="1"/>
  <c r="IW59" i="1" a="1"/>
  <c r="IW59" i="1" s="1"/>
  <c r="MS59" i="1" a="1"/>
  <c r="MS59" i="1" s="1"/>
  <c r="IO59" i="1" a="1"/>
  <c r="IO59" i="1" s="1"/>
  <c r="BE59" i="1" a="1"/>
  <c r="BE59" i="1" s="1"/>
  <c r="HF59" i="1" a="1"/>
  <c r="HF59" i="1" s="1"/>
  <c r="KQ59" i="1" a="1"/>
  <c r="KQ59" i="1" s="1"/>
  <c r="BY59" i="1" a="1"/>
  <c r="BY59" i="1" s="1"/>
  <c r="IV59" i="1" a="1"/>
  <c r="IV59" i="1" s="1"/>
  <c r="MI59" i="1" a="1"/>
  <c r="MI59" i="1" s="1"/>
  <c r="BF59" i="1" a="1"/>
  <c r="BF59" i="1" s="1"/>
  <c r="BD59" i="1" a="1"/>
  <c r="BD59" i="1" s="1"/>
  <c r="IJ59" i="1" a="1"/>
  <c r="IJ59" i="1" s="1"/>
  <c r="IK59" i="1" a="1"/>
  <c r="IK59" i="1" s="1"/>
  <c r="MK59" i="1" a="1"/>
  <c r="MK59" i="1" s="1"/>
  <c r="NN59" i="1" a="1"/>
  <c r="NN59" i="1" s="1"/>
  <c r="OF59" i="1" a="1"/>
  <c r="OF59" i="1" s="1"/>
  <c r="BI59" i="1" a="1"/>
  <c r="BI59" i="1" s="1"/>
  <c r="IL59" i="1" a="1"/>
  <c r="IL59" i="1" s="1"/>
  <c r="IH59" i="1" a="1"/>
  <c r="IH59" i="1" s="1"/>
  <c r="ML59" i="1" a="1"/>
  <c r="ML59" i="1" s="1"/>
  <c r="NO59" i="1" a="1"/>
  <c r="NO59" i="1" s="1"/>
  <c r="KJ59" i="1" a="1"/>
  <c r="KJ59" i="1" s="1"/>
  <c r="HO59" i="1" a="1"/>
  <c r="HO59" i="1" s="1"/>
  <c r="HR59" i="1" a="1"/>
  <c r="HR59" i="1" s="1"/>
  <c r="HN59" i="1" a="1"/>
  <c r="HN59" i="1" s="1"/>
  <c r="HM59" i="1" a="1"/>
  <c r="HM59" i="1" s="1"/>
  <c r="NZ59" i="1" a="1"/>
  <c r="NZ59" i="1" s="1"/>
  <c r="HP59" i="1" a="1"/>
  <c r="HP59" i="1" s="1"/>
  <c r="NY59" i="1" a="1"/>
  <c r="NY59" i="1" s="1"/>
  <c r="MM59" i="1" a="1"/>
  <c r="MM59" i="1" s="1"/>
  <c r="KP59" i="1" a="1"/>
  <c r="KP59" i="1" s="1"/>
  <c r="HJ59" i="1" a="1"/>
  <c r="HJ59" i="1" s="1"/>
  <c r="HQ59" i="1" a="1"/>
  <c r="HQ59" i="1" s="1"/>
  <c r="CP59" i="1" a="1"/>
  <c r="CP59" i="1" s="1"/>
  <c r="IX59" i="1" a="1"/>
  <c r="IX59" i="1" s="1"/>
  <c r="KU59" i="1" a="1"/>
  <c r="KU59" i="1" s="1"/>
  <c r="CG59" i="1" a="1"/>
  <c r="CG59" i="1" s="1"/>
  <c r="CM59" i="1" a="1"/>
  <c r="CM59" i="1" s="1"/>
  <c r="IN59" i="1" a="1"/>
  <c r="IN59" i="1" s="1"/>
  <c r="IP59" i="1" a="1"/>
  <c r="IP59" i="1" s="1"/>
  <c r="IU59" i="1" a="1"/>
  <c r="IU59" i="1" s="1"/>
  <c r="LU59" i="1" a="1"/>
  <c r="LU59" i="1" s="1"/>
  <c r="BZ59" i="1" a="1"/>
  <c r="BZ59" i="1" s="1"/>
  <c r="CH59" i="1" a="1"/>
  <c r="CH59" i="1" s="1"/>
  <c r="KL59" i="1" a="1"/>
  <c r="KL59" i="1" s="1"/>
  <c r="IR59" i="1" a="1"/>
  <c r="IR59" i="1" s="1"/>
  <c r="KM59" i="1" a="1"/>
  <c r="KM59" i="1" s="1"/>
  <c r="OM59" i="1" a="1"/>
  <c r="OM59" i="1" s="1"/>
  <c r="KF59" i="1" a="1"/>
  <c r="KF59" i="1" s="1"/>
  <c r="IT59" i="1" a="1"/>
  <c r="IT59" i="1" s="1"/>
  <c r="KR59" i="1" a="1"/>
  <c r="KR59" i="1" s="1"/>
  <c r="MA59" i="1" a="1"/>
  <c r="MA59" i="1" s="1"/>
  <c r="KT59" i="1" a="1"/>
  <c r="KT59" i="1" s="1"/>
  <c r="KS59" i="1" a="1"/>
  <c r="KS59" i="1" s="1"/>
  <c r="KK59" i="1" a="1"/>
  <c r="KK59" i="1" s="1"/>
  <c r="HH59" i="1" a="1"/>
  <c r="HH59" i="1" s="1"/>
  <c r="LZ59" i="1" a="1"/>
  <c r="LZ59" i="1" s="1"/>
  <c r="OA59" i="1" a="1"/>
  <c r="OA59" i="1" s="1"/>
  <c r="LX59" i="1" a="1"/>
  <c r="LX59" i="1" s="1"/>
  <c r="LW59" i="1" a="1"/>
  <c r="LW59" i="1" s="1"/>
  <c r="LY59" i="1" a="1"/>
  <c r="LY59" i="1" s="1"/>
  <c r="KO59" i="1" a="1"/>
  <c r="KO59" i="1" s="1"/>
  <c r="KN59" i="1" a="1"/>
  <c r="KN59" i="1" s="1"/>
  <c r="MC59" i="1" a="1"/>
  <c r="MC59" i="1" s="1"/>
  <c r="ND18" i="1" a="1"/>
  <c r="ND18" i="1" s="1"/>
  <c r="KG18" i="1" a="1"/>
  <c r="KG18" i="1" s="1"/>
  <c r="IW18" i="1" a="1"/>
  <c r="IW18" i="1" s="1"/>
  <c r="HP18" i="1" a="1"/>
  <c r="HP18" i="1" s="1"/>
  <c r="GE18" i="1" a="1"/>
  <c r="GE18" i="1" s="1"/>
  <c r="BN18" i="1" a="1"/>
  <c r="BN18" i="1" s="1"/>
  <c r="OL18" i="1" a="1"/>
  <c r="OL18" i="1" s="1"/>
  <c r="OF18" i="1" a="1"/>
  <c r="OF18" i="1" s="1"/>
  <c r="NC18" i="1" a="1"/>
  <c r="NC18" i="1" s="1"/>
  <c r="KF18" i="1" a="1"/>
  <c r="KF18" i="1" s="1"/>
  <c r="IV18" i="1" a="1"/>
  <c r="IV18" i="1" s="1"/>
  <c r="HO18" i="1" a="1"/>
  <c r="HO18" i="1" s="1"/>
  <c r="GD18" i="1" a="1"/>
  <c r="GD18" i="1" s="1"/>
  <c r="BM18" i="1" a="1"/>
  <c r="BM18" i="1" s="1"/>
  <c r="NB18" i="1" a="1"/>
  <c r="NB18" i="1" s="1"/>
  <c r="KD18" i="1" a="1"/>
  <c r="KD18" i="1" s="1"/>
  <c r="IU18" i="1" a="1"/>
  <c r="IU18" i="1" s="1"/>
  <c r="HN18" i="1" a="1"/>
  <c r="HN18" i="1" s="1"/>
  <c r="GC18" i="1" a="1"/>
  <c r="GC18" i="1" s="1"/>
  <c r="BL18" i="1" a="1"/>
  <c r="BL18" i="1" s="1"/>
  <c r="OB18" i="1" a="1"/>
  <c r="OB18" i="1" s="1"/>
  <c r="NA18" i="1" a="1"/>
  <c r="NA18" i="1" s="1"/>
  <c r="KC18" i="1" a="1"/>
  <c r="KC18" i="1" s="1"/>
  <c r="IT18" i="1" a="1"/>
  <c r="IT18" i="1" s="1"/>
  <c r="HM18" i="1" a="1"/>
  <c r="HM18" i="1" s="1"/>
  <c r="GB18" i="1" a="1"/>
  <c r="GB18" i="1" s="1"/>
  <c r="BK18" i="1" a="1"/>
  <c r="BK18" i="1" s="1"/>
  <c r="OA18" i="1" a="1"/>
  <c r="OA18" i="1" s="1"/>
  <c r="MZ18" i="1" a="1"/>
  <c r="MZ18" i="1" s="1"/>
  <c r="KB18" i="1" a="1"/>
  <c r="KB18" i="1" s="1"/>
  <c r="IS18" i="1" a="1"/>
  <c r="IS18" i="1" s="1"/>
  <c r="HL18" i="1" a="1"/>
  <c r="HL18" i="1" s="1"/>
  <c r="GA18" i="1" a="1"/>
  <c r="GA18" i="1" s="1"/>
  <c r="Z18" i="1" a="1"/>
  <c r="Z18" i="1" s="1"/>
  <c r="NZ18" i="1" a="1"/>
  <c r="NZ18" i="1" s="1"/>
  <c r="MY18" i="1" a="1"/>
  <c r="MY18" i="1" s="1"/>
  <c r="IR18" i="1" a="1"/>
  <c r="IR18" i="1" s="1"/>
  <c r="HK18" i="1" a="1"/>
  <c r="HK18" i="1" s="1"/>
  <c r="FZ18" i="1" a="1"/>
  <c r="FZ18" i="1" s="1"/>
  <c r="Y18" i="1" a="1"/>
  <c r="Y18" i="1" s="1"/>
  <c r="OM18" i="1" a="1"/>
  <c r="OM18" i="1" s="1"/>
  <c r="NY18" i="1" a="1"/>
  <c r="NY18" i="1" s="1"/>
  <c r="MW18" i="1" a="1"/>
  <c r="MW18" i="1" s="1"/>
  <c r="LF18" i="1" a="1"/>
  <c r="LF18" i="1" s="1"/>
  <c r="IQ18" i="1" a="1"/>
  <c r="IQ18" i="1" s="1"/>
  <c r="HJ18" i="1" a="1"/>
  <c r="HJ18" i="1" s="1"/>
  <c r="FY18" i="1" a="1"/>
  <c r="FY18" i="1" s="1"/>
  <c r="X18" i="1" a="1"/>
  <c r="X18" i="1" s="1"/>
  <c r="NO18" i="1" a="1"/>
  <c r="NO18" i="1" s="1"/>
  <c r="LZ18" i="1" a="1"/>
  <c r="LZ18" i="1" s="1"/>
  <c r="KH18" i="1" a="1"/>
  <c r="KH18" i="1" s="1"/>
  <c r="JQ18" i="1" a="1"/>
  <c r="JQ18" i="1" s="1"/>
  <c r="JB18" i="1" a="1"/>
  <c r="JB18" i="1" s="1"/>
  <c r="FO18" i="1" a="1"/>
  <c r="FO18" i="1" s="1"/>
  <c r="NN18" i="1" a="1"/>
  <c r="NN18" i="1" s="1"/>
  <c r="LY18" i="1" a="1"/>
  <c r="LY18" i="1" s="1"/>
  <c r="JP18" i="1" a="1"/>
  <c r="JP18" i="1" s="1"/>
  <c r="JA18" i="1" a="1"/>
  <c r="JA18" i="1" s="1"/>
  <c r="FN18" i="1" a="1"/>
  <c r="FN18" i="1" s="1"/>
  <c r="NM18" i="1" a="1"/>
  <c r="NM18" i="1" s="1"/>
  <c r="LX18" i="1" a="1"/>
  <c r="LX18" i="1" s="1"/>
  <c r="JO18" i="1" a="1"/>
  <c r="JO18" i="1" s="1"/>
  <c r="IZ18" i="1" a="1"/>
  <c r="IZ18" i="1" s="1"/>
  <c r="FL18" i="1" a="1"/>
  <c r="FL18" i="1" s="1"/>
  <c r="NL18" i="1" a="1"/>
  <c r="NL18" i="1" s="1"/>
  <c r="LW18" i="1" a="1"/>
  <c r="LW18" i="1" s="1"/>
  <c r="JN18" i="1" a="1"/>
  <c r="JN18" i="1" s="1"/>
  <c r="IY18" i="1" a="1"/>
  <c r="IY18" i="1" s="1"/>
  <c r="CC18" i="1" a="1"/>
  <c r="CC18" i="1" s="1"/>
  <c r="DU18" i="1" a="1"/>
  <c r="DU18" i="1" s="1"/>
  <c r="LV18" i="1" a="1"/>
  <c r="LV18" i="1" s="1"/>
  <c r="JM18" i="1" a="1"/>
  <c r="JM18" i="1" s="1"/>
  <c r="IX18" i="1" a="1"/>
  <c r="IX18" i="1" s="1"/>
  <c r="GX18" i="1" a="1"/>
  <c r="GX18" i="1" s="1"/>
  <c r="BZ18" i="1" a="1"/>
  <c r="BZ18" i="1" s="1"/>
  <c r="DT18" i="1" a="1"/>
  <c r="DT18" i="1" s="1"/>
  <c r="LU18" i="1" a="1"/>
  <c r="LU18" i="1" s="1"/>
  <c r="IP18" i="1" a="1"/>
  <c r="IP18" i="1" s="1"/>
  <c r="GW18" i="1" a="1"/>
  <c r="GW18" i="1" s="1"/>
  <c r="BY18" i="1" a="1"/>
  <c r="BY18" i="1" s="1"/>
  <c r="DS18" i="1" a="1"/>
  <c r="DS18" i="1" s="1"/>
  <c r="IO18" i="1" a="1"/>
  <c r="IO18" i="1" s="1"/>
  <c r="GV18" i="1" a="1"/>
  <c r="GV18" i="1" s="1"/>
  <c r="BX18" i="1" a="1"/>
  <c r="BX18" i="1" s="1"/>
  <c r="DR18" i="1" a="1"/>
  <c r="DR18" i="1" s="1"/>
  <c r="IN18" i="1" a="1"/>
  <c r="IN18" i="1" s="1"/>
  <c r="GU18" i="1" a="1"/>
  <c r="GU18" i="1" s="1"/>
  <c r="BW18" i="1" a="1"/>
  <c r="BW18" i="1" s="1"/>
  <c r="NK18" i="1" a="1"/>
  <c r="NK18" i="1" s="1"/>
  <c r="LE18" i="1" a="1"/>
  <c r="LE18" i="1" s="1"/>
  <c r="IM18" i="1" a="1"/>
  <c r="IM18" i="1" s="1"/>
  <c r="GT18" i="1" a="1"/>
  <c r="GT18" i="1" s="1"/>
  <c r="BV18" i="1" a="1"/>
  <c r="BV18" i="1" s="1"/>
  <c r="NJ18" i="1" a="1"/>
  <c r="NJ18" i="1" s="1"/>
  <c r="LD18" i="1" a="1"/>
  <c r="LD18" i="1" s="1"/>
  <c r="IL18" i="1" a="1"/>
  <c r="IL18" i="1" s="1"/>
  <c r="GS18" i="1" a="1"/>
  <c r="GS18" i="1" s="1"/>
  <c r="BU18" i="1" a="1"/>
  <c r="BU18" i="1" s="1"/>
  <c r="NI18" i="1" a="1"/>
  <c r="NI18" i="1" s="1"/>
  <c r="LC18" i="1" a="1"/>
  <c r="LC18" i="1" s="1"/>
  <c r="IK18" i="1" a="1"/>
  <c r="IK18" i="1" s="1"/>
  <c r="GR18" i="1" a="1"/>
  <c r="GR18" i="1" s="1"/>
  <c r="BT18" i="1" a="1"/>
  <c r="BT18" i="1" s="1"/>
  <c r="NH18" i="1" a="1"/>
  <c r="NH18" i="1" s="1"/>
  <c r="LB18" i="1" a="1"/>
  <c r="LB18" i="1" s="1"/>
  <c r="IJ18" i="1" a="1"/>
  <c r="IJ18" i="1" s="1"/>
  <c r="GQ18" i="1" a="1"/>
  <c r="GQ18" i="1" s="1"/>
  <c r="BS18" i="1" a="1"/>
  <c r="BS18" i="1" s="1"/>
  <c r="NG18" i="1" a="1"/>
  <c r="NG18" i="1" s="1"/>
  <c r="LA18" i="1" a="1"/>
  <c r="LA18" i="1" s="1"/>
  <c r="KA18" i="1" a="1"/>
  <c r="KA18" i="1" s="1"/>
  <c r="II18" i="1" a="1"/>
  <c r="II18" i="1" s="1"/>
  <c r="GP18" i="1" a="1"/>
  <c r="GP18" i="1" s="1"/>
  <c r="BR18" i="1" a="1"/>
  <c r="BR18" i="1" s="1"/>
  <c r="NF18" i="1" a="1"/>
  <c r="NF18" i="1" s="1"/>
  <c r="KZ18" i="1" a="1"/>
  <c r="KZ18" i="1" s="1"/>
  <c r="JZ18" i="1" a="1"/>
  <c r="JZ18" i="1" s="1"/>
  <c r="IH18" i="1" a="1"/>
  <c r="IH18" i="1" s="1"/>
  <c r="GO18" i="1" a="1"/>
  <c r="GO18" i="1" s="1"/>
  <c r="BQ18" i="1" a="1"/>
  <c r="BQ18" i="1" s="1"/>
  <c r="NE18" i="1" a="1"/>
  <c r="NE18" i="1" s="1"/>
  <c r="KY18" i="1" a="1"/>
  <c r="KY18" i="1" s="1"/>
  <c r="JY18" i="1" a="1"/>
  <c r="JY18" i="1" s="1"/>
  <c r="GN18" i="1" a="1"/>
  <c r="GN18" i="1" s="1"/>
  <c r="BP18" i="1" a="1"/>
  <c r="BP18" i="1" s="1"/>
  <c r="EX18" i="1" a="1"/>
  <c r="EX18" i="1" s="1"/>
  <c r="KX18" i="1" a="1"/>
  <c r="KX18" i="1" s="1"/>
  <c r="JX18" i="1" a="1"/>
  <c r="JX18" i="1" s="1"/>
  <c r="GM18" i="1" a="1"/>
  <c r="GM18" i="1" s="1"/>
  <c r="BO18" i="1" a="1"/>
  <c r="BO18" i="1" s="1"/>
  <c r="MS18" i="1" a="1"/>
  <c r="MS18" i="1" s="1"/>
  <c r="KW18" i="1" a="1"/>
  <c r="KW18" i="1" s="1"/>
  <c r="JW18" i="1" a="1"/>
  <c r="JW18" i="1" s="1"/>
  <c r="ID18" i="1" a="1"/>
  <c r="ID18" i="1" s="1"/>
  <c r="GL18" i="1" a="1"/>
  <c r="GL18" i="1" s="1"/>
  <c r="U18" i="1" a="1"/>
  <c r="U18" i="1" s="1"/>
  <c r="MR18" i="1" a="1"/>
  <c r="MR18" i="1" s="1"/>
  <c r="KV18" i="1" a="1"/>
  <c r="KV18" i="1" s="1"/>
  <c r="JV18" i="1" a="1"/>
  <c r="JV18" i="1" s="1"/>
  <c r="GK18" i="1" a="1"/>
  <c r="GK18" i="1" s="1"/>
  <c r="AG18" i="1" a="1"/>
  <c r="AG18" i="1" s="1"/>
  <c r="MQ18" i="1" a="1"/>
  <c r="MQ18" i="1" s="1"/>
  <c r="KU18" i="1" a="1"/>
  <c r="KU18" i="1" s="1"/>
  <c r="JU18" i="1" a="1"/>
  <c r="JU18" i="1" s="1"/>
  <c r="GJ18" i="1" a="1"/>
  <c r="GJ18" i="1" s="1"/>
  <c r="AF18" i="1" a="1"/>
  <c r="AF18" i="1" s="1"/>
  <c r="MN18" i="1" a="1"/>
  <c r="MN18" i="1" s="1"/>
  <c r="KT18" i="1" a="1"/>
  <c r="KT18" i="1" s="1"/>
  <c r="JT18" i="1" a="1"/>
  <c r="JT18" i="1" s="1"/>
  <c r="GI18" i="1" a="1"/>
  <c r="GI18" i="1" s="1"/>
  <c r="AE18" i="1" a="1"/>
  <c r="AE18" i="1" s="1"/>
  <c r="MM18" i="1" a="1"/>
  <c r="MM18" i="1" s="1"/>
  <c r="KS18" i="1" a="1"/>
  <c r="KS18" i="1" s="1"/>
  <c r="JS18" i="1" a="1"/>
  <c r="JS18" i="1" s="1"/>
  <c r="GH18" i="1" a="1"/>
  <c r="GH18" i="1" s="1"/>
  <c r="AD18" i="1" a="1"/>
  <c r="AD18" i="1" s="1"/>
  <c r="OJ18" i="1" a="1"/>
  <c r="OJ18" i="1" s="1"/>
  <c r="ML18" i="1" a="1"/>
  <c r="ML18" i="1" s="1"/>
  <c r="KR18" i="1" a="1"/>
  <c r="KR18" i="1" s="1"/>
  <c r="JR18" i="1" a="1"/>
  <c r="JR18" i="1" s="1"/>
  <c r="GG18" i="1" a="1"/>
  <c r="GG18" i="1" s="1"/>
  <c r="K18" i="1" a="1"/>
  <c r="K18" i="1" s="1"/>
  <c r="EW18" i="1" a="1"/>
  <c r="EW18" i="1" s="1"/>
  <c r="MK18" i="1" a="1"/>
  <c r="MK18" i="1" s="1"/>
  <c r="KQ18" i="1" a="1"/>
  <c r="KQ18" i="1" s="1"/>
  <c r="JL18" i="1" a="1"/>
  <c r="JL18" i="1" s="1"/>
  <c r="GF18" i="1" a="1"/>
  <c r="GF18" i="1" s="1"/>
  <c r="T18" i="1" a="1"/>
  <c r="T18" i="1" s="1"/>
  <c r="EV18" i="1" a="1"/>
  <c r="EV18" i="1" s="1"/>
  <c r="MJ18" i="1" a="1"/>
  <c r="MJ18" i="1" s="1"/>
  <c r="KP18" i="1" a="1"/>
  <c r="KP18" i="1" s="1"/>
  <c r="JK18" i="1" a="1"/>
  <c r="JK18" i="1" s="1"/>
  <c r="FX18" i="1" a="1"/>
  <c r="FX18" i="1" s="1"/>
  <c r="N18" i="1" a="1"/>
  <c r="N18" i="1" s="1"/>
  <c r="ET18" i="1" a="1"/>
  <c r="ET18" i="1" s="1"/>
  <c r="MH18" i="1" a="1"/>
  <c r="MH18" i="1" s="1"/>
  <c r="KN18" i="1" a="1"/>
  <c r="KN18" i="1" s="1"/>
  <c r="JI18" i="1" a="1"/>
  <c r="JI18" i="1" s="1"/>
  <c r="FV18" i="1" a="1"/>
  <c r="FV18" i="1" s="1"/>
  <c r="L18" i="1" a="1"/>
  <c r="L18" i="1" s="1"/>
  <c r="MF18" i="1" a="1"/>
  <c r="MF18" i="1" s="1"/>
  <c r="KM18" i="1" a="1"/>
  <c r="KM18" i="1" s="1"/>
  <c r="JH18" i="1" a="1"/>
  <c r="JH18" i="1" s="1"/>
  <c r="FU18" i="1" a="1"/>
  <c r="FU18" i="1" s="1"/>
  <c r="W18" i="1" a="1"/>
  <c r="W18" i="1" s="1"/>
  <c r="MP18" i="1" s="1"/>
  <c r="ME18" i="1" a="1"/>
  <c r="ME18" i="1" s="1"/>
  <c r="KL18" i="1" a="1"/>
  <c r="KL18" i="1" s="1"/>
  <c r="JG18" i="1" a="1"/>
  <c r="JG18" i="1" s="1"/>
  <c r="FT18" i="1" a="1"/>
  <c r="FT18" i="1" s="1"/>
  <c r="AC18" i="1" a="1"/>
  <c r="AC18" i="1" s="1"/>
  <c r="MD18" i="1" a="1"/>
  <c r="MD18" i="1" s="1"/>
  <c r="KK18" i="1" a="1"/>
  <c r="KK18" i="1" s="1"/>
  <c r="JF18" i="1" a="1"/>
  <c r="JF18" i="1" s="1"/>
  <c r="HR18" i="1" a="1"/>
  <c r="HR18" i="1" s="1"/>
  <c r="FS18" i="1" a="1"/>
  <c r="FS18" i="1" s="1"/>
  <c r="AB18" i="1" a="1"/>
  <c r="AB18" i="1" s="1"/>
  <c r="MC18" i="1" a="1"/>
  <c r="MC18" i="1" s="1"/>
  <c r="KJ18" i="1" a="1"/>
  <c r="KJ18" i="1" s="1"/>
  <c r="JE18" i="1" a="1"/>
  <c r="JE18" i="1" s="1"/>
  <c r="HQ18" i="1" a="1"/>
  <c r="HQ18" i="1" s="1"/>
  <c r="FR18" i="1" a="1"/>
  <c r="FR18" i="1" s="1"/>
  <c r="AA18" i="1" a="1"/>
  <c r="AA18" i="1" s="1"/>
  <c r="MI18" i="1" a="1"/>
  <c r="MI18" i="1" s="1"/>
  <c r="MB18" i="1" a="1"/>
  <c r="MB18" i="1" s="1"/>
  <c r="MA18" i="1" a="1"/>
  <c r="MA18" i="1" s="1"/>
  <c r="KO18" i="1" a="1"/>
  <c r="KO18" i="1" s="1"/>
  <c r="KI18" i="1" a="1"/>
  <c r="KI18" i="1" s="1"/>
  <c r="DN18" i="1" a="1"/>
  <c r="DN18" i="1" s="1"/>
  <c r="JJ18" i="1" a="1"/>
  <c r="JJ18" i="1" s="1"/>
  <c r="JD18" i="1" a="1"/>
  <c r="JD18" i="1" s="1"/>
  <c r="JC18" i="1" a="1"/>
  <c r="JC18" i="1" s="1"/>
  <c r="FW18" i="1" a="1"/>
  <c r="FW18" i="1" s="1"/>
  <c r="NP18" i="1" a="1"/>
  <c r="NP18" i="1" s="1"/>
  <c r="FQ18" i="1" a="1"/>
  <c r="FQ18" i="1" s="1"/>
  <c r="FP18" i="1" a="1"/>
  <c r="FP18" i="1" s="1"/>
  <c r="M18" i="1" a="1"/>
  <c r="M18" i="1" s="1"/>
  <c r="J18" i="1" a="1"/>
  <c r="J18" i="1" s="1"/>
  <c r="I18" i="1" a="1"/>
  <c r="I18" i="1" s="1"/>
  <c r="EU18" i="1" a="1"/>
  <c r="EU18" i="1" s="1"/>
  <c r="NR18" i="1" a="1"/>
  <c r="NR18" i="1" s="1"/>
  <c r="NE20" i="1" a="1"/>
  <c r="NE20" i="1" s="1"/>
  <c r="KH20" i="1" a="1"/>
  <c r="KH20" i="1" s="1"/>
  <c r="IX20" i="1" a="1"/>
  <c r="IX20" i="1" s="1"/>
  <c r="HL20" i="1" a="1"/>
  <c r="HL20" i="1" s="1"/>
  <c r="GA20" i="1" a="1"/>
  <c r="GA20" i="1" s="1"/>
  <c r="AC20" i="1" a="1"/>
  <c r="AC20" i="1" s="1"/>
  <c r="ND20" i="1" a="1"/>
  <c r="ND20" i="1" s="1"/>
  <c r="KG20" i="1" a="1"/>
  <c r="KG20" i="1" s="1"/>
  <c r="IW20" i="1" a="1"/>
  <c r="IW20" i="1" s="1"/>
  <c r="HK20" i="1" a="1"/>
  <c r="HK20" i="1" s="1"/>
  <c r="FZ20" i="1" a="1"/>
  <c r="FZ20" i="1" s="1"/>
  <c r="AB20" i="1" a="1"/>
  <c r="AB20" i="1" s="1"/>
  <c r="NC20" i="1" a="1"/>
  <c r="NC20" i="1" s="1"/>
  <c r="KF20" i="1" a="1"/>
  <c r="KF20" i="1" s="1"/>
  <c r="IV20" i="1" a="1"/>
  <c r="IV20" i="1" s="1"/>
  <c r="HJ20" i="1" a="1"/>
  <c r="HJ20" i="1" s="1"/>
  <c r="FY20" i="1" a="1"/>
  <c r="FY20" i="1" s="1"/>
  <c r="AA20" i="1" a="1"/>
  <c r="AA20" i="1" s="1"/>
  <c r="NB20" i="1" a="1"/>
  <c r="NB20" i="1" s="1"/>
  <c r="KD20" i="1" a="1"/>
  <c r="KD20" i="1" s="1"/>
  <c r="IU20" i="1" a="1"/>
  <c r="IU20" i="1" s="1"/>
  <c r="FX20" i="1" a="1"/>
  <c r="FX20" i="1" s="1"/>
  <c r="J20" i="1" a="1"/>
  <c r="J20" i="1" s="1"/>
  <c r="OJ20" i="1" a="1"/>
  <c r="OJ20" i="1" s="1"/>
  <c r="NA20" i="1" a="1"/>
  <c r="NA20" i="1" s="1"/>
  <c r="KC20" i="1" a="1"/>
  <c r="KC20" i="1" s="1"/>
  <c r="IT20" i="1" a="1"/>
  <c r="IT20" i="1" s="1"/>
  <c r="FW20" i="1" a="1"/>
  <c r="FW20" i="1" s="1"/>
  <c r="MZ20" i="1" a="1"/>
  <c r="MZ20" i="1" s="1"/>
  <c r="KB20" i="1" a="1"/>
  <c r="KB20" i="1" s="1"/>
  <c r="IS20" i="1" a="1"/>
  <c r="IS20" i="1" s="1"/>
  <c r="FV20" i="1" a="1"/>
  <c r="FV20" i="1" s="1"/>
  <c r="OL20" i="1" a="1"/>
  <c r="OL20" i="1" s="1"/>
  <c r="OF20" i="1" a="1"/>
  <c r="OF20" i="1" s="1"/>
  <c r="MY20" i="1" a="1"/>
  <c r="MY20" i="1" s="1"/>
  <c r="MX20" i="1" s="1" a="1"/>
  <c r="MX20" i="1" s="1"/>
  <c r="IR20" i="1" a="1"/>
  <c r="IR20" i="1" s="1"/>
  <c r="FU20" i="1" a="1"/>
  <c r="FU20" i="1" s="1"/>
  <c r="MW20" i="1" a="1"/>
  <c r="MW20" i="1" s="1"/>
  <c r="LF20" i="1" a="1"/>
  <c r="LF20" i="1" s="1"/>
  <c r="OM20" i="1" a="1"/>
  <c r="OM20" i="1" s="1"/>
  <c r="ET20" i="1" a="1"/>
  <c r="ET20" i="1" s="1"/>
  <c r="MQ20" i="1" a="1"/>
  <c r="MQ20" i="1" s="1"/>
  <c r="LB20" i="1" a="1"/>
  <c r="LB20" i="1" s="1"/>
  <c r="IM20" i="1" a="1"/>
  <c r="IM20" i="1" s="1"/>
  <c r="GV20" i="1" a="1"/>
  <c r="GV20" i="1" s="1"/>
  <c r="FP20" i="1" a="1"/>
  <c r="FP20" i="1" s="1"/>
  <c r="MN20" i="1" a="1"/>
  <c r="MN20" i="1" s="1"/>
  <c r="LA20" i="1" a="1"/>
  <c r="LA20" i="1" s="1"/>
  <c r="MM20" i="1" a="1"/>
  <c r="MM20" i="1" s="1"/>
  <c r="KZ20" i="1" a="1"/>
  <c r="KZ20" i="1" s="1"/>
  <c r="NK20" i="1" a="1"/>
  <c r="NK20" i="1" s="1"/>
  <c r="KW20" i="1" a="1"/>
  <c r="KW20" i="1" s="1"/>
  <c r="JS20" i="1" a="1"/>
  <c r="JS20" i="1" s="1"/>
  <c r="JG20" i="1" a="1"/>
  <c r="JG20" i="1" s="1"/>
  <c r="HM20" i="1" a="1"/>
  <c r="HM20" i="1" s="1"/>
  <c r="CC20" i="1" a="1"/>
  <c r="CC20" i="1" s="1"/>
  <c r="NJ20" i="1" a="1"/>
  <c r="NJ20" i="1" s="1"/>
  <c r="KV20" i="1" a="1"/>
  <c r="KV20" i="1" s="1"/>
  <c r="JR20" i="1" a="1"/>
  <c r="JR20" i="1" s="1"/>
  <c r="JF20" i="1" a="1"/>
  <c r="JF20" i="1" s="1"/>
  <c r="BZ20" i="1" a="1"/>
  <c r="BZ20" i="1" s="1"/>
  <c r="NI20" i="1" a="1"/>
  <c r="NI20" i="1" s="1"/>
  <c r="KU20" i="1" a="1"/>
  <c r="KU20" i="1" s="1"/>
  <c r="JE20" i="1" a="1"/>
  <c r="JE20" i="1" s="1"/>
  <c r="BY20" i="1" a="1"/>
  <c r="BY20" i="1" s="1"/>
  <c r="NH20" i="1" a="1"/>
  <c r="NH20" i="1" s="1"/>
  <c r="KT20" i="1" a="1"/>
  <c r="KT20" i="1" s="1"/>
  <c r="JD20" i="1" a="1"/>
  <c r="JD20" i="1" s="1"/>
  <c r="GX20" i="1" a="1"/>
  <c r="GX20" i="1" s="1"/>
  <c r="Z20" i="1" a="1"/>
  <c r="Z20" i="1" s="1"/>
  <c r="NG20" i="1" a="1"/>
  <c r="NG20" i="1" s="1"/>
  <c r="KS20" i="1" a="1"/>
  <c r="KS20" i="1" s="1"/>
  <c r="JC20" i="1" a="1"/>
  <c r="JC20" i="1" s="1"/>
  <c r="GW20" i="1" a="1"/>
  <c r="GW20" i="1" s="1"/>
  <c r="Y20" i="1" a="1"/>
  <c r="Y20" i="1" s="1"/>
  <c r="NF20" i="1" a="1"/>
  <c r="NF20" i="1" s="1"/>
  <c r="KR20" i="1" a="1"/>
  <c r="KR20" i="1" s="1"/>
  <c r="JB20" i="1" a="1"/>
  <c r="JB20" i="1" s="1"/>
  <c r="GU20" i="1" a="1"/>
  <c r="GU20" i="1" s="1"/>
  <c r="X20" i="1" a="1"/>
  <c r="X20" i="1" s="1"/>
  <c r="EX20" i="1" a="1"/>
  <c r="EX20" i="1" s="1"/>
  <c r="KQ20" i="1" a="1"/>
  <c r="KQ20" i="1" s="1"/>
  <c r="JQ20" i="1" a="1"/>
  <c r="JQ20" i="1" s="1"/>
  <c r="JA20" i="1" a="1"/>
  <c r="JA20" i="1" s="1"/>
  <c r="GT20" i="1" a="1"/>
  <c r="GT20" i="1" s="1"/>
  <c r="U20" i="1" a="1"/>
  <c r="U20" i="1" s="1"/>
  <c r="EB20" i="1" s="1"/>
  <c r="MS20" i="1" a="1"/>
  <c r="MS20" i="1" s="1"/>
  <c r="KP20" i="1" a="1"/>
  <c r="KP20" i="1" s="1"/>
  <c r="JP20" i="1" a="1"/>
  <c r="JP20" i="1" s="1"/>
  <c r="IZ20" i="1" a="1"/>
  <c r="IZ20" i="1" s="1"/>
  <c r="GS20" i="1" a="1"/>
  <c r="GS20" i="1" s="1"/>
  <c r="AG20" i="1" a="1"/>
  <c r="AG20" i="1" s="1"/>
  <c r="MR20" i="1" a="1"/>
  <c r="MR20" i="1" s="1"/>
  <c r="KO20" i="1" a="1"/>
  <c r="KO20" i="1" s="1"/>
  <c r="JO20" i="1" a="1"/>
  <c r="JO20" i="1" s="1"/>
  <c r="IY20" i="1" a="1"/>
  <c r="IY20" i="1" s="1"/>
  <c r="GR20" i="1" a="1"/>
  <c r="GR20" i="1" s="1"/>
  <c r="AF20" i="1" a="1"/>
  <c r="AF20" i="1" s="1"/>
  <c r="ML20" i="1" a="1"/>
  <c r="ML20" i="1" s="1"/>
  <c r="KN20" i="1" a="1"/>
  <c r="KN20" i="1" s="1"/>
  <c r="JN20" i="1" a="1"/>
  <c r="JN20" i="1" s="1"/>
  <c r="IQ20" i="1" a="1"/>
  <c r="IQ20" i="1" s="1"/>
  <c r="GQ20" i="1" a="1"/>
  <c r="GQ20" i="1" s="1"/>
  <c r="AE20" i="1" a="1"/>
  <c r="AE20" i="1" s="1"/>
  <c r="MK20" i="1" a="1"/>
  <c r="MK20" i="1" s="1"/>
  <c r="KM20" i="1" a="1"/>
  <c r="KM20" i="1" s="1"/>
  <c r="JM20" i="1" a="1"/>
  <c r="JM20" i="1" s="1"/>
  <c r="IP20" i="1" a="1"/>
  <c r="IP20" i="1" s="1"/>
  <c r="GP20" i="1" a="1"/>
  <c r="GP20" i="1" s="1"/>
  <c r="AD20" i="1" a="1"/>
  <c r="AD20" i="1" s="1"/>
  <c r="MJ20" i="1" a="1"/>
  <c r="MJ20" i="1" s="1"/>
  <c r="KL20" i="1" a="1"/>
  <c r="KL20" i="1" s="1"/>
  <c r="IO20" i="1" a="1"/>
  <c r="IO20" i="1" s="1"/>
  <c r="GO20" i="1" a="1"/>
  <c r="GO20" i="1" s="1"/>
  <c r="K20" i="1" a="1"/>
  <c r="K20" i="1" s="1"/>
  <c r="MI20" i="1" a="1"/>
  <c r="MI20" i="1" s="1"/>
  <c r="KK20" i="1" a="1"/>
  <c r="KK20" i="1" s="1"/>
  <c r="IN20" i="1" a="1"/>
  <c r="IN20" i="1" s="1"/>
  <c r="GN20" i="1" a="1"/>
  <c r="GN20" i="1" s="1"/>
  <c r="T20" i="1" a="1"/>
  <c r="T20" i="1" s="1"/>
  <c r="MH20" i="1" a="1"/>
  <c r="MH20" i="1" s="1"/>
  <c r="KJ20" i="1" a="1"/>
  <c r="KJ20" i="1" s="1"/>
  <c r="IL20" i="1" a="1"/>
  <c r="IL20" i="1" s="1"/>
  <c r="GM20" i="1" a="1"/>
  <c r="GM20" i="1" s="1"/>
  <c r="N20" i="1" a="1"/>
  <c r="N20" i="1" s="1"/>
  <c r="MF20" i="1" a="1"/>
  <c r="MF20" i="1" s="1"/>
  <c r="KI20" i="1" a="1"/>
  <c r="KI20" i="1" s="1"/>
  <c r="IK20" i="1" a="1"/>
  <c r="IK20" i="1" s="1"/>
  <c r="GL20" i="1" a="1"/>
  <c r="GL20" i="1" s="1"/>
  <c r="M20" i="1" a="1"/>
  <c r="M20" i="1" s="1"/>
  <c r="ME20" i="1" a="1"/>
  <c r="ME20" i="1" s="1"/>
  <c r="DN20" i="1" a="1"/>
  <c r="DN20" i="1" s="1"/>
  <c r="IJ20" i="1" a="1"/>
  <c r="IJ20" i="1" s="1"/>
  <c r="GK20" i="1" a="1"/>
  <c r="GK20" i="1" s="1"/>
  <c r="L20" i="1" a="1"/>
  <c r="L20" i="1" s="1"/>
  <c r="MD20" i="1" a="1"/>
  <c r="MD20" i="1" s="1"/>
  <c r="II20" i="1" a="1"/>
  <c r="II20" i="1" s="1"/>
  <c r="GJ20" i="1" a="1"/>
  <c r="GJ20" i="1" s="1"/>
  <c r="W20" i="1" a="1"/>
  <c r="W20" i="1" s="1"/>
  <c r="MP20" i="1" s="1"/>
  <c r="EW20" i="1" a="1"/>
  <c r="EW20" i="1" s="1"/>
  <c r="MC20" i="1" a="1"/>
  <c r="MC20" i="1" s="1"/>
  <c r="IH20" i="1" a="1"/>
  <c r="IH20" i="1" s="1"/>
  <c r="GI20" i="1" a="1"/>
  <c r="GI20" i="1" s="1"/>
  <c r="EV20" i="1" a="1"/>
  <c r="EV20" i="1" s="1"/>
  <c r="MB20" i="1" a="1"/>
  <c r="MB20" i="1" s="1"/>
  <c r="GH20" i="1" a="1"/>
  <c r="GH20" i="1" s="1"/>
  <c r="EU20" i="1" a="1"/>
  <c r="EU20" i="1" s="1"/>
  <c r="MA20" i="1" a="1"/>
  <c r="MA20" i="1" s="1"/>
  <c r="GG20" i="1" a="1"/>
  <c r="GG20" i="1" s="1"/>
  <c r="LZ20" i="1" a="1"/>
  <c r="LZ20" i="1" s="1"/>
  <c r="ID20" i="1" a="1"/>
  <c r="ID20" i="1" s="1"/>
  <c r="GF20" i="1" a="1"/>
  <c r="GF20" i="1" s="1"/>
  <c r="LY20" i="1" a="1"/>
  <c r="LY20" i="1" s="1"/>
  <c r="GE20" i="1" a="1"/>
  <c r="GE20" i="1" s="1"/>
  <c r="NR20" i="1" a="1"/>
  <c r="NR20" i="1" s="1"/>
  <c r="LX20" i="1" a="1"/>
  <c r="LX20" i="1" s="1"/>
  <c r="GD20" i="1" a="1"/>
  <c r="GD20" i="1" s="1"/>
  <c r="NP20" i="1" a="1"/>
  <c r="NP20" i="1" s="1"/>
  <c r="LW20" i="1" a="1"/>
  <c r="LW20" i="1" s="1"/>
  <c r="GC20" i="1" a="1"/>
  <c r="GC20" i="1" s="1"/>
  <c r="NN20" i="1" a="1"/>
  <c r="NN20" i="1" s="1"/>
  <c r="LU20" i="1" a="1"/>
  <c r="LU20" i="1" s="1"/>
  <c r="JZ20" i="1" a="1"/>
  <c r="JZ20" i="1" s="1"/>
  <c r="FT20" i="1" a="1"/>
  <c r="FT20" i="1" s="1"/>
  <c r="NM20" i="1" a="1"/>
  <c r="NM20" i="1" s="1"/>
  <c r="JY20" i="1" a="1"/>
  <c r="JY20" i="1" s="1"/>
  <c r="FS20" i="1" a="1"/>
  <c r="FS20" i="1" s="1"/>
  <c r="NL20" i="1" a="1"/>
  <c r="NL20" i="1" s="1"/>
  <c r="LE20" i="1" a="1"/>
  <c r="LE20" i="1" s="1"/>
  <c r="JX20" i="1" a="1"/>
  <c r="JX20" i="1" s="1"/>
  <c r="JL20" i="1" a="1"/>
  <c r="JL20" i="1" s="1"/>
  <c r="FR20" i="1" a="1"/>
  <c r="FR20" i="1" s="1"/>
  <c r="DU20" i="1" a="1"/>
  <c r="DU20" i="1" s="1"/>
  <c r="LD20" i="1" a="1"/>
  <c r="LD20" i="1" s="1"/>
  <c r="JW20" i="1" a="1"/>
  <c r="JW20" i="1" s="1"/>
  <c r="JK20" i="1" a="1"/>
  <c r="JK20" i="1" s="1"/>
  <c r="FQ20" i="1" a="1"/>
  <c r="FQ20" i="1" s="1"/>
  <c r="DT20" i="1" a="1"/>
  <c r="DT20" i="1" s="1"/>
  <c r="LC20" i="1" a="1"/>
  <c r="LC20" i="1" s="1"/>
  <c r="JV20" i="1" a="1"/>
  <c r="JV20" i="1" s="1"/>
  <c r="JJ20" i="1" a="1"/>
  <c r="JJ20" i="1" s="1"/>
  <c r="FO20" i="1" a="1"/>
  <c r="FO20" i="1" s="1"/>
  <c r="JI20" i="1" a="1"/>
  <c r="JI20" i="1" s="1"/>
  <c r="JH20" i="1" a="1"/>
  <c r="JH20" i="1" s="1"/>
  <c r="GB20" i="1" a="1"/>
  <c r="GB20" i="1" s="1"/>
  <c r="FN20" i="1" a="1"/>
  <c r="FN20" i="1" s="1"/>
  <c r="FL20" i="1" a="1"/>
  <c r="FL20" i="1" s="1"/>
  <c r="NO20" i="1" a="1"/>
  <c r="NO20" i="1" s="1"/>
  <c r="DS20" i="1" a="1"/>
  <c r="DS20" i="1" s="1"/>
  <c r="DR20" i="1" a="1"/>
  <c r="DR20" i="1" s="1"/>
  <c r="LV20" i="1" a="1"/>
  <c r="LV20" i="1" s="1"/>
  <c r="KY20" i="1" a="1"/>
  <c r="KY20" i="1" s="1"/>
  <c r="KX20" i="1" a="1"/>
  <c r="KX20" i="1" s="1"/>
  <c r="KA20" i="1" a="1"/>
  <c r="KA20" i="1" s="1"/>
  <c r="JU20" i="1" a="1"/>
  <c r="JU20" i="1" s="1"/>
  <c r="JT20" i="1" a="1"/>
  <c r="JT20" i="1" s="1"/>
  <c r="CS44" i="1" a="1"/>
  <c r="CS44" i="1" s="1"/>
  <c r="MZ21" i="1" a="1"/>
  <c r="MZ21" i="1" s="1"/>
  <c r="DN21" i="1" a="1"/>
  <c r="DN21" i="1" s="1"/>
  <c r="JX21" i="1" a="1"/>
  <c r="JX21" i="1" s="1"/>
  <c r="JL21" i="1" a="1"/>
  <c r="JL21" i="1" s="1"/>
  <c r="IL21" i="1" a="1"/>
  <c r="IL21" i="1" s="1"/>
  <c r="OL21" i="1" a="1"/>
  <c r="OL21" i="1" s="1"/>
  <c r="OF21" i="1" a="1"/>
  <c r="OF21" i="1" s="1"/>
  <c r="MY21" i="1" a="1"/>
  <c r="MY21" i="1" s="1"/>
  <c r="MX21" i="1" s="1" a="1"/>
  <c r="MX21" i="1" s="1"/>
  <c r="KH21" i="1" a="1"/>
  <c r="KH21" i="1" s="1"/>
  <c r="JW21" i="1" a="1"/>
  <c r="JW21" i="1" s="1"/>
  <c r="JK21" i="1" a="1"/>
  <c r="JK21" i="1" s="1"/>
  <c r="MW21" i="1" a="1"/>
  <c r="MW21" i="1" s="1"/>
  <c r="KG21" i="1" a="1"/>
  <c r="KG21" i="1" s="1"/>
  <c r="JJ21" i="1" a="1"/>
  <c r="JJ21" i="1" s="1"/>
  <c r="EW21" i="1" a="1"/>
  <c r="EW21" i="1" s="1"/>
  <c r="EX21" i="1" a="1"/>
  <c r="EX21" i="1" s="1"/>
  <c r="LF21" i="1" a="1"/>
  <c r="LF21" i="1" s="1"/>
  <c r="KF21" i="1" a="1"/>
  <c r="KF21" i="1" s="1"/>
  <c r="JV21" i="1" a="1"/>
  <c r="JV21" i="1" s="1"/>
  <c r="EV21" i="1" a="1"/>
  <c r="EV21" i="1" s="1"/>
  <c r="MS21" i="1" a="1"/>
  <c r="MS21" i="1" s="1"/>
  <c r="LE21" i="1" a="1"/>
  <c r="LE21" i="1" s="1"/>
  <c r="JI21" i="1" a="1"/>
  <c r="JI21" i="1" s="1"/>
  <c r="ML21" i="1" a="1"/>
  <c r="ML21" i="1" s="1"/>
  <c r="KZ21" i="1" a="1"/>
  <c r="KZ21" i="1" s="1"/>
  <c r="MK21" i="1" a="1"/>
  <c r="MK21" i="1" s="1"/>
  <c r="KY21" i="1" a="1"/>
  <c r="KY21" i="1" s="1"/>
  <c r="ND21" i="1" a="1"/>
  <c r="ND21" i="1" s="1"/>
  <c r="LA21" i="1" a="1"/>
  <c r="LA21" i="1" s="1"/>
  <c r="GH21" i="1" a="1"/>
  <c r="GH21" i="1" s="1"/>
  <c r="AD21" i="1" a="1"/>
  <c r="AD21" i="1" s="1"/>
  <c r="NC21" i="1" a="1"/>
  <c r="NC21" i="1" s="1"/>
  <c r="KX21" i="1" a="1"/>
  <c r="KX21" i="1" s="1"/>
  <c r="IY21" i="1" a="1"/>
  <c r="IY21" i="1" s="1"/>
  <c r="GG21" i="1" a="1"/>
  <c r="GG21" i="1" s="1"/>
  <c r="K21" i="1" a="1"/>
  <c r="K21" i="1" s="1"/>
  <c r="NB21" i="1" a="1"/>
  <c r="NB21" i="1" s="1"/>
  <c r="KW21" i="1" a="1"/>
  <c r="KW21" i="1" s="1"/>
  <c r="IX21" i="1" a="1"/>
  <c r="IX21" i="1" s="1"/>
  <c r="GF21" i="1" a="1"/>
  <c r="GF21" i="1" s="1"/>
  <c r="T21" i="1" a="1"/>
  <c r="T21" i="1" s="1"/>
  <c r="NA21" i="1" a="1"/>
  <c r="NA21" i="1" s="1"/>
  <c r="KV21" i="1" a="1"/>
  <c r="KV21" i="1" s="1"/>
  <c r="IW21" i="1" a="1"/>
  <c r="IW21" i="1" s="1"/>
  <c r="GE21" i="1" a="1"/>
  <c r="GE21" i="1" s="1"/>
  <c r="N21" i="1" a="1"/>
  <c r="N21" i="1" s="1"/>
  <c r="MR21" i="1" a="1"/>
  <c r="MR21" i="1" s="1"/>
  <c r="IV21" i="1" a="1"/>
  <c r="IV21" i="1" s="1"/>
  <c r="GD21" i="1" a="1"/>
  <c r="GD21" i="1" s="1"/>
  <c r="M21" i="1" a="1"/>
  <c r="M21" i="1" s="1"/>
  <c r="MQ21" i="1" a="1"/>
  <c r="MQ21" i="1" s="1"/>
  <c r="KU21" i="1" a="1"/>
  <c r="KU21" i="1" s="1"/>
  <c r="IU21" i="1" a="1"/>
  <c r="IU21" i="1" s="1"/>
  <c r="HM21" i="1" a="1"/>
  <c r="HM21" i="1" s="1"/>
  <c r="GC21" i="1" a="1"/>
  <c r="GC21" i="1" s="1"/>
  <c r="L21" i="1" a="1"/>
  <c r="L21" i="1" s="1"/>
  <c r="MN21" i="1" a="1"/>
  <c r="MN21" i="1" s="1"/>
  <c r="KT21" i="1" a="1"/>
  <c r="KT21" i="1" s="1"/>
  <c r="IT21" i="1" a="1"/>
  <c r="IT21" i="1" s="1"/>
  <c r="HL21" i="1" a="1"/>
  <c r="HL21" i="1" s="1"/>
  <c r="GB21" i="1" a="1"/>
  <c r="GB21" i="1" s="1"/>
  <c r="W21" i="1" a="1"/>
  <c r="W21" i="1" s="1"/>
  <c r="MP21" i="1" s="1"/>
  <c r="MM21" i="1" a="1"/>
  <c r="MM21" i="1" s="1"/>
  <c r="KS21" i="1" a="1"/>
  <c r="KS21" i="1" s="1"/>
  <c r="HK21" i="1" a="1"/>
  <c r="HK21" i="1" s="1"/>
  <c r="GA21" i="1" a="1"/>
  <c r="GA21" i="1" s="1"/>
  <c r="AC21" i="1" a="1"/>
  <c r="AC21" i="1" s="1"/>
  <c r="EU21" i="1" a="1"/>
  <c r="EU21" i="1" s="1"/>
  <c r="KQ21" i="1" a="1"/>
  <c r="KQ21" i="1" s="1"/>
  <c r="JZ21" i="1" a="1"/>
  <c r="JZ21" i="1" s="1"/>
  <c r="IP21" i="1" a="1"/>
  <c r="IP21" i="1" s="1"/>
  <c r="FW21" i="1" a="1"/>
  <c r="FW21" i="1" s="1"/>
  <c r="ET21" i="1" a="1"/>
  <c r="ET21" i="1" s="1"/>
  <c r="MF21" i="1" a="1"/>
  <c r="MF21" i="1" s="1"/>
  <c r="KP21" i="1" a="1"/>
  <c r="KP21" i="1" s="1"/>
  <c r="IO21" i="1" a="1"/>
  <c r="IO21" i="1" s="1"/>
  <c r="FV21" i="1" a="1"/>
  <c r="FV21" i="1" s="1"/>
  <c r="ME21" i="1" a="1"/>
  <c r="ME21" i="1" s="1"/>
  <c r="JY21" i="1" a="1"/>
  <c r="JY21" i="1" s="1"/>
  <c r="IN21" i="1" a="1"/>
  <c r="IN21" i="1" s="1"/>
  <c r="FU21" i="1" a="1"/>
  <c r="FU21" i="1" s="1"/>
  <c r="LW21" i="1" a="1"/>
  <c r="LW21" i="1" s="1"/>
  <c r="ID21" i="1" a="1"/>
  <c r="ID21" i="1" s="1"/>
  <c r="FX21" i="1" a="1"/>
  <c r="FX21" i="1" s="1"/>
  <c r="LV21" i="1" a="1"/>
  <c r="LV21" i="1" s="1"/>
  <c r="KA21" i="1" a="1"/>
  <c r="KA21" i="1" s="1"/>
  <c r="FT21" i="1" a="1"/>
  <c r="FT21" i="1" s="1"/>
  <c r="LU21" i="1" a="1"/>
  <c r="LU21" i="1" s="1"/>
  <c r="FS21" i="1" a="1"/>
  <c r="FS21" i="1" s="1"/>
  <c r="OM21" i="1" a="1"/>
  <c r="OM21" i="1" s="1"/>
  <c r="OJ21" i="1" a="1"/>
  <c r="OJ21" i="1" s="1"/>
  <c r="FR21" i="1" a="1"/>
  <c r="FR21" i="1" s="1"/>
  <c r="JU21" i="1" a="1"/>
  <c r="JU21" i="1" s="1"/>
  <c r="FQ21" i="1" a="1"/>
  <c r="FQ21" i="1" s="1"/>
  <c r="NR21" i="1" a="1"/>
  <c r="NR21" i="1" s="1"/>
  <c r="JT21" i="1" a="1"/>
  <c r="JT21" i="1" s="1"/>
  <c r="FP21" i="1" a="1"/>
  <c r="FP21" i="1" s="1"/>
  <c r="NP21" i="1" a="1"/>
  <c r="NP21" i="1" s="1"/>
  <c r="JS21" i="1" a="1"/>
  <c r="JS21" i="1" s="1"/>
  <c r="FO21" i="1" a="1"/>
  <c r="FO21" i="1" s="1"/>
  <c r="NO21" i="1" a="1"/>
  <c r="NO21" i="1" s="1"/>
  <c r="JR21" i="1" a="1"/>
  <c r="JR21" i="1" s="1"/>
  <c r="FN21" i="1" a="1"/>
  <c r="FN21" i="1" s="1"/>
  <c r="NN21" i="1" a="1"/>
  <c r="NN21" i="1" s="1"/>
  <c r="LD21" i="1" a="1"/>
  <c r="LD21" i="1" s="1"/>
  <c r="FL21" i="1" a="1"/>
  <c r="FL21" i="1" s="1"/>
  <c r="NM21" i="1" a="1"/>
  <c r="NM21" i="1" s="1"/>
  <c r="LC21" i="1" a="1"/>
  <c r="LC21" i="1" s="1"/>
  <c r="JH21" i="1" a="1"/>
  <c r="JH21" i="1" s="1"/>
  <c r="HJ21" i="1" a="1"/>
  <c r="HJ21" i="1" s="1"/>
  <c r="CC21" i="1" a="1"/>
  <c r="CC21" i="1" s="1"/>
  <c r="NL21" i="1" a="1"/>
  <c r="NL21" i="1" s="1"/>
  <c r="LB21" i="1" a="1"/>
  <c r="LB21" i="1" s="1"/>
  <c r="JG21" i="1" a="1"/>
  <c r="JG21" i="1" s="1"/>
  <c r="BZ21" i="1" a="1"/>
  <c r="BZ21" i="1" s="1"/>
  <c r="DU21" i="1" a="1"/>
  <c r="DU21" i="1" s="1"/>
  <c r="BY21" i="1" a="1"/>
  <c r="BY21" i="1" s="1"/>
  <c r="DT21" i="1" a="1"/>
  <c r="DT21" i="1" s="1"/>
  <c r="KR21" i="1" a="1"/>
  <c r="KR21" i="1" s="1"/>
  <c r="JF21" i="1" a="1"/>
  <c r="JF21" i="1" s="1"/>
  <c r="Z21" i="1" a="1"/>
  <c r="Z21" i="1" s="1"/>
  <c r="DS21" i="1" a="1"/>
  <c r="DS21" i="1" s="1"/>
  <c r="JE21" i="1" a="1"/>
  <c r="JE21" i="1" s="1"/>
  <c r="Y21" i="1" a="1"/>
  <c r="Y21" i="1" s="1"/>
  <c r="DR21" i="1" a="1"/>
  <c r="DR21" i="1" s="1"/>
  <c r="KO21" i="1" a="1"/>
  <c r="KO21" i="1" s="1"/>
  <c r="JD21" i="1" a="1"/>
  <c r="JD21" i="1" s="1"/>
  <c r="GX21" i="1" a="1"/>
  <c r="GX21" i="1" s="1"/>
  <c r="X21" i="1" a="1"/>
  <c r="X21" i="1" s="1"/>
  <c r="NK21" i="1" a="1"/>
  <c r="NK21" i="1" s="1"/>
  <c r="KN21" i="1" a="1"/>
  <c r="KN21" i="1" s="1"/>
  <c r="GW21" i="1" a="1"/>
  <c r="GW21" i="1" s="1"/>
  <c r="U21" i="1" a="1"/>
  <c r="U21" i="1" s="1"/>
  <c r="EB21" i="1" s="1"/>
  <c r="NJ21" i="1" a="1"/>
  <c r="NJ21" i="1" s="1"/>
  <c r="KM21" i="1" a="1"/>
  <c r="KM21" i="1" s="1"/>
  <c r="JC21" i="1" a="1"/>
  <c r="JC21" i="1" s="1"/>
  <c r="GV21" i="1" a="1"/>
  <c r="GV21" i="1" s="1"/>
  <c r="AG21" i="1" a="1"/>
  <c r="AG21" i="1" s="1"/>
  <c r="NI21" i="1" a="1"/>
  <c r="NI21" i="1" s="1"/>
  <c r="KL21" i="1" a="1"/>
  <c r="KL21" i="1" s="1"/>
  <c r="JQ21" i="1" a="1"/>
  <c r="JQ21" i="1" s="1"/>
  <c r="JB21" i="1" a="1"/>
  <c r="JB21" i="1" s="1"/>
  <c r="GU21" i="1" a="1"/>
  <c r="GU21" i="1" s="1"/>
  <c r="AF21" i="1" a="1"/>
  <c r="AF21" i="1" s="1"/>
  <c r="NH21" i="1" a="1"/>
  <c r="NH21" i="1" s="1"/>
  <c r="KK21" i="1" a="1"/>
  <c r="KK21" i="1" s="1"/>
  <c r="JP21" i="1" a="1"/>
  <c r="JP21" i="1" s="1"/>
  <c r="JA21" i="1" a="1"/>
  <c r="JA21" i="1" s="1"/>
  <c r="GT21" i="1" a="1"/>
  <c r="GT21" i="1" s="1"/>
  <c r="AE21" i="1" a="1"/>
  <c r="AE21" i="1" s="1"/>
  <c r="NG21" i="1" a="1"/>
  <c r="NG21" i="1" s="1"/>
  <c r="IZ21" i="1" a="1"/>
  <c r="IZ21" i="1" s="1"/>
  <c r="GS21" i="1" a="1"/>
  <c r="GS21" i="1" s="1"/>
  <c r="AB21" i="1" a="1"/>
  <c r="AB21" i="1" s="1"/>
  <c r="NF21" i="1" a="1"/>
  <c r="NF21" i="1" s="1"/>
  <c r="KJ21" i="1" a="1"/>
  <c r="KJ21" i="1" s="1"/>
  <c r="JO21" i="1" a="1"/>
  <c r="JO21" i="1" s="1"/>
  <c r="IS21" i="1" a="1"/>
  <c r="IS21" i="1" s="1"/>
  <c r="GR21" i="1" a="1"/>
  <c r="GR21" i="1" s="1"/>
  <c r="AA21" i="1" a="1"/>
  <c r="AA21" i="1" s="1"/>
  <c r="NE21" i="1" a="1"/>
  <c r="NE21" i="1" s="1"/>
  <c r="KI21" i="1" a="1"/>
  <c r="KI21" i="1" s="1"/>
  <c r="IR21" i="1" a="1"/>
  <c r="IR21" i="1" s="1"/>
  <c r="GQ21" i="1" a="1"/>
  <c r="GQ21" i="1" s="1"/>
  <c r="J21" i="1" a="1"/>
  <c r="J21" i="1" s="1"/>
  <c r="MJ21" i="1" a="1"/>
  <c r="MJ21" i="1" s="1"/>
  <c r="KD21" i="1" a="1"/>
  <c r="KD21" i="1" s="1"/>
  <c r="JN21" i="1" a="1"/>
  <c r="JN21" i="1" s="1"/>
  <c r="IQ21" i="1" a="1"/>
  <c r="IQ21" i="1" s="1"/>
  <c r="GP21" i="1" a="1"/>
  <c r="GP21" i="1" s="1"/>
  <c r="MI21" i="1" a="1"/>
  <c r="MI21" i="1" s="1"/>
  <c r="GO21" i="1" a="1"/>
  <c r="GO21" i="1" s="1"/>
  <c r="MD21" i="1" a="1"/>
  <c r="MD21" i="1" s="1"/>
  <c r="KB21" i="1" a="1"/>
  <c r="KB21" i="1" s="1"/>
  <c r="IK21" i="1" a="1"/>
  <c r="IK21" i="1" s="1"/>
  <c r="GM21" i="1" a="1"/>
  <c r="GM21" i="1" s="1"/>
  <c r="MC21" i="1" a="1"/>
  <c r="MC21" i="1" s="1"/>
  <c r="IJ21" i="1" a="1"/>
  <c r="IJ21" i="1" s="1"/>
  <c r="GL21" i="1" a="1"/>
  <c r="GL21" i="1" s="1"/>
  <c r="MB21" i="1" a="1"/>
  <c r="MB21" i="1" s="1"/>
  <c r="GK21" i="1" a="1"/>
  <c r="GK21" i="1" s="1"/>
  <c r="MA21" i="1" a="1"/>
  <c r="MA21" i="1" s="1"/>
  <c r="II21" i="1" a="1"/>
  <c r="II21" i="1" s="1"/>
  <c r="GJ21" i="1" a="1"/>
  <c r="GJ21" i="1" s="1"/>
  <c r="LZ21" i="1" a="1"/>
  <c r="LZ21" i="1" s="1"/>
  <c r="IH21" i="1" a="1"/>
  <c r="IH21" i="1" s="1"/>
  <c r="GI21" i="1" a="1"/>
  <c r="GI21" i="1" s="1"/>
  <c r="JM21" i="1" a="1"/>
  <c r="JM21" i="1" s="1"/>
  <c r="IM21" i="1" a="1"/>
  <c r="IM21" i="1" s="1"/>
  <c r="GN21" i="1" a="1"/>
  <c r="GN21" i="1" s="1"/>
  <c r="FZ21" i="1" a="1"/>
  <c r="FZ21" i="1" s="1"/>
  <c r="FY21" i="1" a="1"/>
  <c r="FY21" i="1" s="1"/>
  <c r="MH21" i="1" a="1"/>
  <c r="MH21" i="1" s="1"/>
  <c r="LY21" i="1" a="1"/>
  <c r="LY21" i="1" s="1"/>
  <c r="LX21" i="1" a="1"/>
  <c r="LX21" i="1" s="1"/>
  <c r="KC21" i="1" a="1"/>
  <c r="KC21" i="1" s="1"/>
  <c r="NB19" i="1" a="1"/>
  <c r="NB19" i="1" s="1"/>
  <c r="KD19" i="1" a="1"/>
  <c r="KD19" i="1" s="1"/>
  <c r="IU19" i="1" a="1"/>
  <c r="IU19" i="1" s="1"/>
  <c r="HN19" i="1" a="1"/>
  <c r="HN19" i="1" s="1"/>
  <c r="GC19" i="1" a="1"/>
  <c r="GC19" i="1" s="1"/>
  <c r="L19" i="1" a="1"/>
  <c r="L19" i="1" s="1"/>
  <c r="OB19" i="1" a="1"/>
  <c r="OB19" i="1" s="1"/>
  <c r="NA19" i="1" a="1"/>
  <c r="NA19" i="1" s="1"/>
  <c r="KC19" i="1" a="1"/>
  <c r="KC19" i="1" s="1"/>
  <c r="IT19" i="1" a="1"/>
  <c r="IT19" i="1" s="1"/>
  <c r="HM19" i="1" a="1"/>
  <c r="HM19" i="1" s="1"/>
  <c r="GB19" i="1" a="1"/>
  <c r="GB19" i="1" s="1"/>
  <c r="W19" i="1" a="1"/>
  <c r="W19" i="1" s="1"/>
  <c r="MP19" i="1" s="1"/>
  <c r="OA19" i="1" a="1"/>
  <c r="OA19" i="1" s="1"/>
  <c r="MZ19" i="1" a="1"/>
  <c r="MZ19" i="1" s="1"/>
  <c r="KB19" i="1" a="1"/>
  <c r="KB19" i="1" s="1"/>
  <c r="IS19" i="1" a="1"/>
  <c r="IS19" i="1" s="1"/>
  <c r="HL19" i="1" a="1"/>
  <c r="HL19" i="1" s="1"/>
  <c r="GA19" i="1" a="1"/>
  <c r="GA19" i="1" s="1"/>
  <c r="AC19" i="1" a="1"/>
  <c r="AC19" i="1" s="1"/>
  <c r="NZ19" i="1" a="1"/>
  <c r="NZ19" i="1" s="1"/>
  <c r="MY19" i="1" a="1"/>
  <c r="MY19" i="1" s="1"/>
  <c r="MX19" i="1" s="1" a="1"/>
  <c r="MX19" i="1" s="1"/>
  <c r="IR19" i="1" a="1"/>
  <c r="IR19" i="1" s="1"/>
  <c r="HK19" i="1" a="1"/>
  <c r="HK19" i="1" s="1"/>
  <c r="FZ19" i="1" a="1"/>
  <c r="FZ19" i="1" s="1"/>
  <c r="AB19" i="1" a="1"/>
  <c r="AB19" i="1" s="1"/>
  <c r="OM19" i="1" a="1"/>
  <c r="OM19" i="1" s="1"/>
  <c r="NY19" i="1" a="1"/>
  <c r="NY19" i="1" s="1"/>
  <c r="MW19" i="1" a="1"/>
  <c r="MW19" i="1" s="1"/>
  <c r="LF19" i="1" a="1"/>
  <c r="LF19" i="1" s="1"/>
  <c r="IQ19" i="1" a="1"/>
  <c r="IQ19" i="1" s="1"/>
  <c r="HJ19" i="1" a="1"/>
  <c r="HJ19" i="1" s="1"/>
  <c r="FY19" i="1" a="1"/>
  <c r="FY19" i="1" s="1"/>
  <c r="AA19" i="1" a="1"/>
  <c r="AA19" i="1" s="1"/>
  <c r="EW19" i="1" a="1"/>
  <c r="EW19" i="1" s="1"/>
  <c r="EX19" i="1" a="1"/>
  <c r="EX19" i="1" s="1"/>
  <c r="LE19" i="1" a="1"/>
  <c r="LE19" i="1" s="1"/>
  <c r="IP19" i="1" a="1"/>
  <c r="IP19" i="1" s="1"/>
  <c r="FX19" i="1" a="1"/>
  <c r="FX19" i="1" s="1"/>
  <c r="J19" i="1" a="1"/>
  <c r="J19" i="1" s="1"/>
  <c r="EV19" i="1" a="1"/>
  <c r="EV19" i="1" s="1"/>
  <c r="MS19" i="1" a="1"/>
  <c r="MS19" i="1" s="1"/>
  <c r="LD19" i="1" a="1"/>
  <c r="LD19" i="1" s="1"/>
  <c r="IO19" i="1" a="1"/>
  <c r="IO19" i="1" s="1"/>
  <c r="FW19" i="1" a="1"/>
  <c r="FW19" i="1" s="1"/>
  <c r="MQ19" i="1" a="1"/>
  <c r="MQ19" i="1" s="1"/>
  <c r="KU19" i="1" a="1"/>
  <c r="KU19" i="1" s="1"/>
  <c r="JU19" i="1" a="1"/>
  <c r="JU19" i="1" s="1"/>
  <c r="GJ19" i="1" a="1"/>
  <c r="GJ19" i="1" s="1"/>
  <c r="MN19" i="1" a="1"/>
  <c r="MN19" i="1" s="1"/>
  <c r="KT19" i="1" a="1"/>
  <c r="KT19" i="1" s="1"/>
  <c r="JT19" i="1" a="1"/>
  <c r="JT19" i="1" s="1"/>
  <c r="GI19" i="1" a="1"/>
  <c r="GI19" i="1" s="1"/>
  <c r="MM19" i="1" a="1"/>
  <c r="MM19" i="1" s="1"/>
  <c r="KS19" i="1" a="1"/>
  <c r="KS19" i="1" s="1"/>
  <c r="JS19" i="1" a="1"/>
  <c r="JS19" i="1" s="1"/>
  <c r="GH19" i="1" a="1"/>
  <c r="GH19" i="1" s="1"/>
  <c r="OJ19" i="1" a="1"/>
  <c r="OJ19" i="1" s="1"/>
  <c r="ML19" i="1" a="1"/>
  <c r="ML19" i="1" s="1"/>
  <c r="KR19" i="1" a="1"/>
  <c r="KR19" i="1" s="1"/>
  <c r="JR19" i="1" a="1"/>
  <c r="JR19" i="1" s="1"/>
  <c r="GG19" i="1" a="1"/>
  <c r="GG19" i="1" s="1"/>
  <c r="MK19" i="1" a="1"/>
  <c r="MK19" i="1" s="1"/>
  <c r="KQ19" i="1" a="1"/>
  <c r="KQ19" i="1" s="1"/>
  <c r="JL19" i="1" a="1"/>
  <c r="JL19" i="1" s="1"/>
  <c r="GF19" i="1" a="1"/>
  <c r="GF19" i="1" s="1"/>
  <c r="OF19" i="1" a="1"/>
  <c r="OF19" i="1" s="1"/>
  <c r="MJ19" i="1" a="1"/>
  <c r="MJ19" i="1" s="1"/>
  <c r="KP19" i="1" a="1"/>
  <c r="KP19" i="1" s="1"/>
  <c r="JK19" i="1" a="1"/>
  <c r="JK19" i="1" s="1"/>
  <c r="GE19" i="1" a="1"/>
  <c r="GE19" i="1" s="1"/>
  <c r="EU19" i="1" a="1"/>
  <c r="EU19" i="1" s="1"/>
  <c r="MI19" i="1" a="1"/>
  <c r="MI19" i="1" s="1"/>
  <c r="KO19" i="1" a="1"/>
  <c r="KO19" i="1" s="1"/>
  <c r="JJ19" i="1" a="1"/>
  <c r="JJ19" i="1" s="1"/>
  <c r="GD19" i="1" a="1"/>
  <c r="GD19" i="1" s="1"/>
  <c r="ET19" i="1" a="1"/>
  <c r="ET19" i="1" s="1"/>
  <c r="MH19" i="1" a="1"/>
  <c r="MH19" i="1" s="1"/>
  <c r="KN19" i="1" a="1"/>
  <c r="KN19" i="1" s="1"/>
  <c r="JI19" i="1" a="1"/>
  <c r="JI19" i="1" s="1"/>
  <c r="FV19" i="1" a="1"/>
  <c r="FV19" i="1" s="1"/>
  <c r="MF19" i="1" a="1"/>
  <c r="MF19" i="1" s="1"/>
  <c r="KM19" i="1" a="1"/>
  <c r="KM19" i="1" s="1"/>
  <c r="JH19" i="1" a="1"/>
  <c r="JH19" i="1" s="1"/>
  <c r="FU19" i="1" a="1"/>
  <c r="FU19" i="1" s="1"/>
  <c r="ME19" i="1" a="1"/>
  <c r="ME19" i="1" s="1"/>
  <c r="KL19" i="1" a="1"/>
  <c r="KL19" i="1" s="1"/>
  <c r="JG19" i="1" a="1"/>
  <c r="JG19" i="1" s="1"/>
  <c r="FT19" i="1" a="1"/>
  <c r="FT19" i="1" s="1"/>
  <c r="MD19" i="1" a="1"/>
  <c r="MD19" i="1" s="1"/>
  <c r="KK19" i="1" a="1"/>
  <c r="KK19" i="1" s="1"/>
  <c r="JF19" i="1" a="1"/>
  <c r="JF19" i="1" s="1"/>
  <c r="HR19" i="1" a="1"/>
  <c r="HR19" i="1" s="1"/>
  <c r="FS19" i="1" a="1"/>
  <c r="FS19" i="1" s="1"/>
  <c r="MC19" i="1" a="1"/>
  <c r="MC19" i="1" s="1"/>
  <c r="KJ19" i="1" a="1"/>
  <c r="KJ19" i="1" s="1"/>
  <c r="JE19" i="1" a="1"/>
  <c r="JE19" i="1" s="1"/>
  <c r="HQ19" i="1" a="1"/>
  <c r="HQ19" i="1" s="1"/>
  <c r="FR19" i="1" a="1"/>
  <c r="FR19" i="1" s="1"/>
  <c r="NR19" i="1" a="1"/>
  <c r="NR19" i="1" s="1"/>
  <c r="MB19" i="1" a="1"/>
  <c r="MB19" i="1" s="1"/>
  <c r="KI19" i="1" a="1"/>
  <c r="KI19" i="1" s="1"/>
  <c r="JD19" i="1" a="1"/>
  <c r="JD19" i="1" s="1"/>
  <c r="HP19" i="1" a="1"/>
  <c r="HP19" i="1" s="1"/>
  <c r="FQ19" i="1" a="1"/>
  <c r="FQ19" i="1" s="1"/>
  <c r="NP19" i="1" a="1"/>
  <c r="NP19" i="1" s="1"/>
  <c r="MA19" i="1" a="1"/>
  <c r="MA19" i="1" s="1"/>
  <c r="DN19" i="1" a="1"/>
  <c r="DN19" i="1" s="1"/>
  <c r="JC19" i="1" a="1"/>
  <c r="JC19" i="1" s="1"/>
  <c r="HO19" i="1" a="1"/>
  <c r="HO19" i="1" s="1"/>
  <c r="FP19" i="1" a="1"/>
  <c r="FP19" i="1" s="1"/>
  <c r="NO19" i="1" a="1"/>
  <c r="NO19" i="1" s="1"/>
  <c r="LZ19" i="1" a="1"/>
  <c r="LZ19" i="1" s="1"/>
  <c r="KH19" i="1" a="1"/>
  <c r="KH19" i="1" s="1"/>
  <c r="JQ19" i="1" a="1"/>
  <c r="JQ19" i="1" s="1"/>
  <c r="JB19" i="1" a="1"/>
  <c r="JB19" i="1" s="1"/>
  <c r="FO19" i="1" a="1"/>
  <c r="FO19" i="1" s="1"/>
  <c r="NN19" i="1" a="1"/>
  <c r="NN19" i="1" s="1"/>
  <c r="LY19" i="1" a="1"/>
  <c r="LY19" i="1" s="1"/>
  <c r="KG19" i="1" a="1"/>
  <c r="KG19" i="1" s="1"/>
  <c r="JP19" i="1" a="1"/>
  <c r="JP19" i="1" s="1"/>
  <c r="JA19" i="1" a="1"/>
  <c r="JA19" i="1" s="1"/>
  <c r="FN19" i="1" a="1"/>
  <c r="FN19" i="1" s="1"/>
  <c r="NM19" i="1" a="1"/>
  <c r="NM19" i="1" s="1"/>
  <c r="LX19" i="1" a="1"/>
  <c r="LX19" i="1" s="1"/>
  <c r="KF19" i="1" a="1"/>
  <c r="KF19" i="1" s="1"/>
  <c r="JO19" i="1" a="1"/>
  <c r="JO19" i="1" s="1"/>
  <c r="IZ19" i="1" a="1"/>
  <c r="IZ19" i="1" s="1"/>
  <c r="FL19" i="1" a="1"/>
  <c r="FL19" i="1" s="1"/>
  <c r="NL19" i="1" a="1"/>
  <c r="NL19" i="1" s="1"/>
  <c r="LW19" i="1" a="1"/>
  <c r="LW19" i="1" s="1"/>
  <c r="JN19" i="1" a="1"/>
  <c r="JN19" i="1" s="1"/>
  <c r="IY19" i="1" a="1"/>
  <c r="IY19" i="1" s="1"/>
  <c r="CC19" i="1" a="1"/>
  <c r="CC19" i="1" s="1"/>
  <c r="DU19" i="1" a="1"/>
  <c r="DU19" i="1" s="1"/>
  <c r="LV19" i="1" a="1"/>
  <c r="LV19" i="1" s="1"/>
  <c r="JM19" i="1" a="1"/>
  <c r="JM19" i="1" s="1"/>
  <c r="IX19" i="1" a="1"/>
  <c r="IX19" i="1" s="1"/>
  <c r="GX19" i="1" a="1"/>
  <c r="GX19" i="1" s="1"/>
  <c r="BZ19" i="1" a="1"/>
  <c r="BZ19" i="1" s="1"/>
  <c r="OL19" i="1" a="1"/>
  <c r="OL19" i="1" s="1"/>
  <c r="DT19" i="1" a="1"/>
  <c r="DT19" i="1" s="1"/>
  <c r="LU19" i="1" a="1"/>
  <c r="LU19" i="1" s="1"/>
  <c r="IW19" i="1" a="1"/>
  <c r="IW19" i="1" s="1"/>
  <c r="GW19" i="1" a="1"/>
  <c r="GW19" i="1" s="1"/>
  <c r="BY19" i="1" a="1"/>
  <c r="BY19" i="1" s="1"/>
  <c r="DS19" i="1" a="1"/>
  <c r="DS19" i="1" s="1"/>
  <c r="IV19" i="1" a="1"/>
  <c r="IV19" i="1" s="1"/>
  <c r="GV19" i="1" a="1"/>
  <c r="GV19" i="1" s="1"/>
  <c r="Z19" i="1" a="1"/>
  <c r="Z19" i="1" s="1"/>
  <c r="DR19" i="1" a="1"/>
  <c r="DR19" i="1" s="1"/>
  <c r="IN19" i="1" a="1"/>
  <c r="IN19" i="1" s="1"/>
  <c r="GU19" i="1" a="1"/>
  <c r="GU19" i="1" s="1"/>
  <c r="Y19" i="1" a="1"/>
  <c r="Y19" i="1" s="1"/>
  <c r="NK19" i="1" a="1"/>
  <c r="NK19" i="1" s="1"/>
  <c r="IM19" i="1" a="1"/>
  <c r="IM19" i="1" s="1"/>
  <c r="GT19" i="1" a="1"/>
  <c r="GT19" i="1" s="1"/>
  <c r="X19" i="1" a="1"/>
  <c r="X19" i="1" s="1"/>
  <c r="NJ19" i="1" a="1"/>
  <c r="NJ19" i="1" s="1"/>
  <c r="IL19" i="1" a="1"/>
  <c r="IL19" i="1" s="1"/>
  <c r="GS19" i="1" a="1"/>
  <c r="GS19" i="1" s="1"/>
  <c r="U19" i="1" a="1"/>
  <c r="U19" i="1" s="1"/>
  <c r="EB19" i="1" s="1"/>
  <c r="NH19" i="1" a="1"/>
  <c r="NH19" i="1" s="1"/>
  <c r="LB19" i="1" a="1"/>
  <c r="LB19" i="1" s="1"/>
  <c r="IJ19" i="1" a="1"/>
  <c r="IJ19" i="1" s="1"/>
  <c r="GQ19" i="1" a="1"/>
  <c r="GQ19" i="1" s="1"/>
  <c r="AF19" i="1" a="1"/>
  <c r="AF19" i="1" s="1"/>
  <c r="NG19" i="1" a="1"/>
  <c r="NG19" i="1" s="1"/>
  <c r="LA19" i="1" a="1"/>
  <c r="LA19" i="1" s="1"/>
  <c r="KA19" i="1" a="1"/>
  <c r="KA19" i="1" s="1"/>
  <c r="II19" i="1" a="1"/>
  <c r="II19" i="1" s="1"/>
  <c r="GP19" i="1" a="1"/>
  <c r="GP19" i="1" s="1"/>
  <c r="AE19" i="1" a="1"/>
  <c r="AE19" i="1" s="1"/>
  <c r="NF19" i="1" a="1"/>
  <c r="NF19" i="1" s="1"/>
  <c r="KZ19" i="1" a="1"/>
  <c r="KZ19" i="1" s="1"/>
  <c r="JZ19" i="1" a="1"/>
  <c r="JZ19" i="1" s="1"/>
  <c r="IH19" i="1" a="1"/>
  <c r="IH19" i="1" s="1"/>
  <c r="GO19" i="1" a="1"/>
  <c r="GO19" i="1" s="1"/>
  <c r="AD19" i="1" a="1"/>
  <c r="AD19" i="1" s="1"/>
  <c r="NE19" i="1" a="1"/>
  <c r="NE19" i="1" s="1"/>
  <c r="KY19" i="1" a="1"/>
  <c r="KY19" i="1" s="1"/>
  <c r="JY19" i="1" a="1"/>
  <c r="JY19" i="1" s="1"/>
  <c r="GN19" i="1" a="1"/>
  <c r="GN19" i="1" s="1"/>
  <c r="K19" i="1" a="1"/>
  <c r="K19" i="1" s="1"/>
  <c r="ND19" i="1" a="1"/>
  <c r="ND19" i="1" s="1"/>
  <c r="KX19" i="1" a="1"/>
  <c r="KX19" i="1" s="1"/>
  <c r="JX19" i="1" a="1"/>
  <c r="JX19" i="1" s="1"/>
  <c r="GM19" i="1" a="1"/>
  <c r="GM19" i="1" s="1"/>
  <c r="T19" i="1" a="1"/>
  <c r="T19" i="1" s="1"/>
  <c r="JW19" i="1" a="1"/>
  <c r="JW19" i="1" s="1"/>
  <c r="JV19" i="1" a="1"/>
  <c r="JV19" i="1" s="1"/>
  <c r="IK19" i="1" a="1"/>
  <c r="IK19" i="1" s="1"/>
  <c r="ID19" i="1" a="1"/>
  <c r="ID19" i="1" s="1"/>
  <c r="GR19" i="1" a="1"/>
  <c r="GR19" i="1" s="1"/>
  <c r="GL19" i="1" a="1"/>
  <c r="GL19" i="1" s="1"/>
  <c r="GK19" i="1" a="1"/>
  <c r="GK19" i="1" s="1"/>
  <c r="AG19" i="1" a="1"/>
  <c r="AG19" i="1" s="1"/>
  <c r="N19" i="1" a="1"/>
  <c r="N19" i="1" s="1"/>
  <c r="M19" i="1" a="1"/>
  <c r="M19" i="1" s="1"/>
  <c r="NI19" i="1" a="1"/>
  <c r="NI19" i="1" s="1"/>
  <c r="NC19" i="1" a="1"/>
  <c r="NC19" i="1" s="1"/>
  <c r="MR19" i="1" a="1"/>
  <c r="MR19" i="1" s="1"/>
  <c r="LC19" i="1" a="1"/>
  <c r="LC19" i="1" s="1"/>
  <c r="KW19" i="1" a="1"/>
  <c r="KW19" i="1" s="1"/>
  <c r="KV19" i="1" a="1"/>
  <c r="KV19" i="1" s="1"/>
  <c r="D20" i="1"/>
  <c r="D21" i="1"/>
  <c r="D19" i="1"/>
  <c r="FM41" i="1"/>
  <c r="FM42" i="1"/>
  <c r="D18" i="1"/>
  <c r="C474" i="4"/>
  <c r="P474" i="4" s="1"/>
  <c r="B473" i="4"/>
  <c r="G488" i="4"/>
  <c r="H537" i="4"/>
  <c r="I538" i="4"/>
  <c r="P459" i="4"/>
  <c r="C460" i="4"/>
  <c r="F540" i="4"/>
  <c r="E540" i="4"/>
  <c r="D540" i="4"/>
  <c r="Q540" i="4" s="1"/>
  <c r="U475" i="4"/>
  <c r="V476" i="4"/>
  <c r="S459" i="4"/>
  <c r="B459" i="4"/>
  <c r="R512" i="4"/>
  <c r="A541" i="4"/>
  <c r="R515" i="4"/>
  <c r="R509" i="4"/>
  <c r="R506" i="4"/>
  <c r="LJ110" i="1"/>
  <c r="LI110" i="1"/>
  <c r="IF110" i="1"/>
  <c r="IE110" i="1"/>
  <c r="HZ110" i="1"/>
  <c r="CP82" i="1" l="1" a="1"/>
  <c r="CP82" i="1" s="1"/>
  <c r="CP83" i="1" a="1"/>
  <c r="CP83" i="1" s="1"/>
  <c r="CP81" i="1" a="1"/>
  <c r="CP81" i="1" s="1"/>
  <c r="CP84" i="1" a="1"/>
  <c r="CP84" i="1" s="1"/>
  <c r="CG83" i="1" a="1"/>
  <c r="CG83" i="1" s="1"/>
  <c r="CG81" i="1" a="1"/>
  <c r="CG81" i="1" s="1"/>
  <c r="CG84" i="1" a="1"/>
  <c r="CG84" i="1" s="1"/>
  <c r="CG82" i="1" a="1"/>
  <c r="CG82" i="1" s="1"/>
  <c r="CM83" i="1" a="1"/>
  <c r="CM83" i="1" s="1"/>
  <c r="CM81" i="1" a="1"/>
  <c r="CM81" i="1" s="1"/>
  <c r="CM84" i="1" a="1"/>
  <c r="CM84" i="1" s="1"/>
  <c r="CM82" i="1" a="1"/>
  <c r="CM82" i="1" s="1"/>
  <c r="CS83" i="1" a="1"/>
  <c r="CS83" i="1" s="1"/>
  <c r="CS84" i="1" a="1"/>
  <c r="CS84" i="1" s="1"/>
  <c r="CS82" i="1" a="1"/>
  <c r="CS82" i="1" s="1"/>
  <c r="CS81" i="1" a="1"/>
  <c r="CS81" i="1" s="1"/>
  <c r="NS33" i="1" a="1"/>
  <c r="NS33" i="1" s="1"/>
  <c r="NS31" i="1" a="1"/>
  <c r="NS31" i="1" s="1"/>
  <c r="NS39" i="1" a="1"/>
  <c r="NS39" i="1" s="1"/>
  <c r="NS38" i="1" a="1"/>
  <c r="NS38" i="1" s="1"/>
  <c r="MI80" i="1" a="1"/>
  <c r="MI80" i="1" s="1"/>
  <c r="IP80" i="1" a="1"/>
  <c r="IP80" i="1" s="1"/>
  <c r="IV80" i="1" a="1"/>
  <c r="IV80" i="1" s="1"/>
  <c r="NI80" i="1" a="1"/>
  <c r="NI80" i="1" s="1"/>
  <c r="AG80" i="1" a="1"/>
  <c r="AG80" i="1" s="1"/>
  <c r="FR80" i="1" a="1"/>
  <c r="FR80" i="1" s="1"/>
  <c r="IN80" i="1" a="1"/>
  <c r="IN80" i="1" s="1"/>
  <c r="BY80" i="1" a="1"/>
  <c r="BY80" i="1" s="1"/>
  <c r="NM80" i="1" a="1"/>
  <c r="NM80" i="1" s="1"/>
  <c r="V80" i="1" a="1"/>
  <c r="V80" i="1" s="1"/>
  <c r="GH80" i="1" a="1"/>
  <c r="GH80" i="1" s="1"/>
  <c r="CM80" i="1" a="1"/>
  <c r="CM80" i="1" s="1"/>
  <c r="KQ80" i="1" a="1"/>
  <c r="KQ80" i="1" s="1"/>
  <c r="MJ80" i="1" a="1"/>
  <c r="MJ80" i="1" s="1"/>
  <c r="BK80" i="1" a="1"/>
  <c r="BK80" i="1" s="1"/>
  <c r="GX80" i="1" a="1"/>
  <c r="GX80" i="1" s="1"/>
  <c r="OE80" i="1" a="1"/>
  <c r="OE80" i="1" s="1"/>
  <c r="CG80" i="1" a="1"/>
  <c r="CG80" i="1" s="1"/>
  <c r="HF80" i="1" a="1"/>
  <c r="HF80" i="1" s="1"/>
  <c r="HL80" i="1" a="1"/>
  <c r="HL80" i="1" s="1"/>
  <c r="I80" i="1" a="1"/>
  <c r="I80" i="1" s="1"/>
  <c r="FS80" i="1" a="1"/>
  <c r="FS80" i="1" s="1"/>
  <c r="OD68" i="1" a="1"/>
  <c r="OD68" i="1" s="1"/>
  <c r="OD80" i="1" a="1"/>
  <c r="OD80" i="1" s="1"/>
  <c r="KU80" i="1" a="1"/>
  <c r="KU80" i="1" s="1"/>
  <c r="BE80" i="1" a="1"/>
  <c r="BE80" i="1" s="1"/>
  <c r="NJ80" i="1" a="1"/>
  <c r="NJ80" i="1" s="1"/>
  <c r="BQ80" i="1" a="1"/>
  <c r="BQ80" i="1" s="1"/>
  <c r="GI80" i="1" a="1"/>
  <c r="GI80" i="1" s="1"/>
  <c r="MG80" i="1" a="1"/>
  <c r="MG80" i="1" s="1"/>
  <c r="IX80" i="1" a="1"/>
  <c r="IX80" i="1" s="1"/>
  <c r="IO80" i="1" a="1"/>
  <c r="IO80" i="1" s="1"/>
  <c r="NH80" i="1" a="1"/>
  <c r="NH80" i="1" s="1"/>
  <c r="J80" i="1" a="1"/>
  <c r="J80" i="1" s="1"/>
  <c r="FT80" i="1" a="1"/>
  <c r="FT80" i="1" s="1"/>
  <c r="CP80" i="1" a="1"/>
  <c r="CP80" i="1" s="1"/>
  <c r="MS80" i="1" a="1"/>
  <c r="MS80" i="1" s="1"/>
  <c r="NG80" i="1" a="1"/>
  <c r="NG80" i="1" s="1"/>
  <c r="BR80" i="1" a="1"/>
  <c r="BR80" i="1" s="1"/>
  <c r="GJ80" i="1" a="1"/>
  <c r="GJ80" i="1" s="1"/>
  <c r="HQ80" i="1" a="1"/>
  <c r="HQ80" i="1" s="1"/>
  <c r="IW80" i="1" a="1"/>
  <c r="IW80" i="1" s="1"/>
  <c r="MF80" i="1" a="1"/>
  <c r="MF80" i="1" s="1"/>
  <c r="AD80" i="1" a="1"/>
  <c r="AD80" i="1" s="1"/>
  <c r="FU80" i="1" a="1"/>
  <c r="FU80" i="1" s="1"/>
  <c r="MC80" i="1" a="1"/>
  <c r="MC80" i="1" s="1"/>
  <c r="HJ80" i="1" a="1"/>
  <c r="HJ80" i="1" s="1"/>
  <c r="NP80" i="1" a="1"/>
  <c r="NP80" i="1" s="1"/>
  <c r="HK80" i="1" a="1"/>
  <c r="HK80" i="1" s="1"/>
  <c r="MZ80" i="1" a="1"/>
  <c r="MZ80" i="1" s="1"/>
  <c r="FV80" i="1" a="1"/>
  <c r="FV80" i="1" s="1"/>
  <c r="KN80" i="1" a="1"/>
  <c r="KN80" i="1" s="1"/>
  <c r="KP80" i="1" a="1"/>
  <c r="KP80" i="1" s="1"/>
  <c r="LF80" i="1" a="1"/>
  <c r="LF80" i="1" s="1"/>
  <c r="MD80" i="1" a="1"/>
  <c r="MD80" i="1" s="1"/>
  <c r="AE80" i="1" a="1"/>
  <c r="AE80" i="1" s="1"/>
  <c r="GL80" i="1" a="1"/>
  <c r="GL80" i="1" s="1"/>
  <c r="KO80" i="1" a="1"/>
  <c r="KO80" i="1" s="1"/>
  <c r="MM80" i="1" a="1"/>
  <c r="MM80" i="1" s="1"/>
  <c r="MB80" i="1" a="1"/>
  <c r="MB80" i="1" s="1"/>
  <c r="KC80" i="1" a="1"/>
  <c r="KC80" i="1" s="1"/>
  <c r="BL80" i="1" a="1"/>
  <c r="BL80" i="1" s="1"/>
  <c r="FW80" i="1" a="1"/>
  <c r="FW80" i="1" s="1"/>
  <c r="LY80" i="1" a="1"/>
  <c r="LY80" i="1" s="1"/>
  <c r="NY80" i="1" a="1"/>
  <c r="NY80" i="1" s="1"/>
  <c r="CC80" i="1" a="1"/>
  <c r="CC80" i="1" s="1"/>
  <c r="HU80" i="1" a="1"/>
  <c r="HU80" i="1" s="1"/>
  <c r="BM80" i="1" a="1"/>
  <c r="BM80" i="1" s="1"/>
  <c r="GM80" i="1" a="1"/>
  <c r="GM80" i="1" s="1"/>
  <c r="CX80" i="1" a="1"/>
  <c r="CX80" i="1" s="1"/>
  <c r="LW80" i="1" a="1"/>
  <c r="LW80" i="1" s="1"/>
  <c r="HP80" i="1" a="1"/>
  <c r="HP80" i="1" s="1"/>
  <c r="NL80" i="1" a="1"/>
  <c r="NL80" i="1" s="1"/>
  <c r="NC80" i="1" a="1"/>
  <c r="NC80" i="1" s="1"/>
  <c r="NE80" i="1" a="1"/>
  <c r="NE80" i="1" s="1"/>
  <c r="FX80" i="1" a="1"/>
  <c r="FX80" i="1" s="1"/>
  <c r="CY80" i="1" a="1"/>
  <c r="CY80" i="1" s="1"/>
  <c r="LX80" i="1" a="1"/>
  <c r="LX80" i="1" s="1"/>
  <c r="NZ80" i="1" a="1"/>
  <c r="NZ80" i="1" s="1"/>
  <c r="II80" i="1" a="1"/>
  <c r="II80" i="1" s="1"/>
  <c r="ND80" i="1" a="1"/>
  <c r="ND80" i="1" s="1"/>
  <c r="BN80" i="1" a="1"/>
  <c r="BN80" i="1" s="1"/>
  <c r="FY80" i="1" a="1"/>
  <c r="FY80" i="1" s="1"/>
  <c r="DA80" i="1" a="1"/>
  <c r="DA80" i="1" s="1"/>
  <c r="OA80" i="1" a="1"/>
  <c r="OA80" i="1" s="1"/>
  <c r="HM80" i="1" a="1"/>
  <c r="HM80" i="1" s="1"/>
  <c r="MR80" i="1" a="1"/>
  <c r="MR80" i="1" s="1"/>
  <c r="NW80" i="1" a="1"/>
  <c r="NW80" i="1" s="1"/>
  <c r="NF80" i="1" a="1"/>
  <c r="NF80" i="1" s="1"/>
  <c r="GO80" i="1" a="1"/>
  <c r="GO80" i="1" s="1"/>
  <c r="DB80" i="1" a="1"/>
  <c r="DB80" i="1" s="1"/>
  <c r="MT80" i="1" a="1"/>
  <c r="MT80" i="1" s="1"/>
  <c r="ID80" i="1" a="1"/>
  <c r="ID80" i="1" s="1"/>
  <c r="LZ80" i="1" a="1"/>
  <c r="LZ80" i="1" s="1"/>
  <c r="HN80" i="1" a="1"/>
  <c r="HN80" i="1" s="1"/>
  <c r="IQ80" i="1" a="1"/>
  <c r="IQ80" i="1" s="1"/>
  <c r="BS80" i="1" a="1"/>
  <c r="BS80" i="1" s="1"/>
  <c r="BO80" i="1" a="1"/>
  <c r="BO80" i="1" s="1"/>
  <c r="FZ80" i="1" a="1"/>
  <c r="FZ80" i="1" s="1"/>
  <c r="HH80" i="1" a="1"/>
  <c r="HH80" i="1" s="1"/>
  <c r="HR80" i="1" a="1"/>
  <c r="HR80" i="1" s="1"/>
  <c r="IS80" i="1" a="1"/>
  <c r="IS80" i="1" s="1"/>
  <c r="BT80" i="1" a="1"/>
  <c r="BT80" i="1" s="1"/>
  <c r="NU80" i="1" a="1"/>
  <c r="NU80" i="1" s="1"/>
  <c r="GA80" i="1" a="1"/>
  <c r="GA80" i="1" s="1"/>
  <c r="KK80" i="1" a="1"/>
  <c r="KK80" i="1" s="1"/>
  <c r="HO80" i="1" a="1"/>
  <c r="HO80" i="1" s="1"/>
  <c r="NR80" i="1" a="1"/>
  <c r="NR80" i="1" s="1"/>
  <c r="BU80" i="1" a="1"/>
  <c r="BU80" i="1" s="1"/>
  <c r="BP80" i="1" a="1"/>
  <c r="BP80" i="1" s="1"/>
  <c r="GB80" i="1" a="1"/>
  <c r="GB80" i="1" s="1"/>
  <c r="DC80" i="1" a="1"/>
  <c r="DC80" i="1" s="1"/>
  <c r="IU80" i="1" a="1"/>
  <c r="IU80" i="1" s="1"/>
  <c r="KS80" i="1" a="1"/>
  <c r="KS80" i="1" s="1"/>
  <c r="KJ80" i="1" a="1"/>
  <c r="KJ80" i="1" s="1"/>
  <c r="MN80" i="1" a="1"/>
  <c r="MN80" i="1" s="1"/>
  <c r="BV80" i="1" a="1"/>
  <c r="BV80" i="1" s="1"/>
  <c r="NV80" i="1" a="1"/>
  <c r="NV80" i="1" s="1"/>
  <c r="FM80" i="1" a="1"/>
  <c r="FM80" i="1" s="1"/>
  <c r="DD80" i="1" a="1"/>
  <c r="DD80" i="1" s="1"/>
  <c r="KT80" i="1" a="1"/>
  <c r="KT80" i="1" s="1"/>
  <c r="NO80" i="1" a="1"/>
  <c r="NO80" i="1" s="1"/>
  <c r="MH80" i="1" a="1"/>
  <c r="MH80" i="1" s="1"/>
  <c r="BW80" i="1" a="1"/>
  <c r="BW80" i="1" s="1"/>
  <c r="MQ80" i="1" a="1"/>
  <c r="MQ80" i="1" s="1"/>
  <c r="GC80" i="1" a="1"/>
  <c r="GC80" i="1" s="1"/>
  <c r="MA80" i="1" a="1"/>
  <c r="MA80" i="1" s="1"/>
  <c r="ML80" i="1" a="1"/>
  <c r="ML80" i="1" s="1"/>
  <c r="IM80" i="1" a="1"/>
  <c r="IM80" i="1" s="1"/>
  <c r="LT80" i="1" a="1"/>
  <c r="LT80" i="1" s="1"/>
  <c r="GW80" i="1" a="1"/>
  <c r="GW80" i="1" s="1"/>
  <c r="KR80" i="1" a="1"/>
  <c r="KR80" i="1" s="1"/>
  <c r="IH80" i="1" a="1"/>
  <c r="IH80" i="1" s="1"/>
  <c r="LV80" i="1" a="1"/>
  <c r="LV80" i="1" s="1"/>
  <c r="BX80" i="1" a="1"/>
  <c r="BX80" i="1" s="1"/>
  <c r="LR80" i="1" a="1"/>
  <c r="LR80" i="1" s="1"/>
  <c r="NS22" i="1" a="1"/>
  <c r="NS22" i="1" s="1"/>
  <c r="IT80" i="1" a="1"/>
  <c r="IT80" i="1" s="1"/>
  <c r="IL80" i="1" a="1"/>
  <c r="IL80" i="1" s="1"/>
  <c r="MY80" i="1" a="1"/>
  <c r="MY80" i="1" s="1"/>
  <c r="MX80" i="1" s="1" a="1"/>
  <c r="MX80" i="1" s="1"/>
  <c r="W80" i="1" a="1"/>
  <c r="W80" i="1" s="1"/>
  <c r="MP80" i="1" s="1"/>
  <c r="LS80" i="1" a="1"/>
  <c r="LS80" i="1" s="1"/>
  <c r="NS26" i="1" a="1"/>
  <c r="NS26" i="1" s="1"/>
  <c r="KF80" i="1" a="1"/>
  <c r="KF80" i="1" s="1"/>
  <c r="BI80" i="1" a="1"/>
  <c r="BI80" i="1" s="1"/>
  <c r="KI80" i="1" a="1"/>
  <c r="KI80" i="1" s="1"/>
  <c r="CA80" i="1" a="1"/>
  <c r="CA80" i="1" s="1"/>
  <c r="FN80" i="1" a="1"/>
  <c r="FN80" i="1" s="1"/>
  <c r="NS23" i="1" a="1"/>
  <c r="NS23" i="1" s="1"/>
  <c r="OM80" i="1" a="1"/>
  <c r="OM80" i="1" s="1"/>
  <c r="OF80" i="1" a="1"/>
  <c r="OF80" i="1" s="1"/>
  <c r="FL80" i="1" a="1"/>
  <c r="FL80" i="1" s="1"/>
  <c r="L80" i="1" a="1"/>
  <c r="L80" i="1" s="1"/>
  <c r="GD80" i="1" a="1"/>
  <c r="GD80" i="1" s="1"/>
  <c r="NS42" i="1" a="1"/>
  <c r="NS42" i="1" s="1"/>
  <c r="KM80" i="1" a="1"/>
  <c r="KM80" i="1" s="1"/>
  <c r="NN80" i="1" a="1"/>
  <c r="NN80" i="1" s="1"/>
  <c r="ME80" i="1" a="1"/>
  <c r="ME80" i="1" s="1"/>
  <c r="IA80" i="1" a="1"/>
  <c r="IA80" i="1" s="1"/>
  <c r="GE80" i="1" a="1"/>
  <c r="GE80" i="1" s="1"/>
  <c r="HE80" i="1" a="1"/>
  <c r="HE80" i="1" s="1"/>
  <c r="NS43" i="1" a="1"/>
  <c r="NS43" i="1" s="1"/>
  <c r="IR80" i="1" a="1"/>
  <c r="IR80" i="1" s="1"/>
  <c r="MK80" i="1" a="1"/>
  <c r="MK80" i="1" s="1"/>
  <c r="MW80" i="1" a="1"/>
  <c r="MW80" i="1" s="1"/>
  <c r="NA80" i="1" a="1"/>
  <c r="NA80" i="1" s="1"/>
  <c r="FP80" i="1" a="1"/>
  <c r="FP80" i="1" s="1"/>
  <c r="HC80" i="1" a="1"/>
  <c r="HC80" i="1" s="1"/>
  <c r="NS36" i="1" a="1"/>
  <c r="NS36" i="1" s="1"/>
  <c r="KL80" i="1" a="1"/>
  <c r="KL80" i="1" s="1"/>
  <c r="IK80" i="1" a="1"/>
  <c r="IK80" i="1" s="1"/>
  <c r="CS80" i="1" a="1"/>
  <c r="CS80" i="1" s="1"/>
  <c r="NB80" i="1" a="1"/>
  <c r="NB80" i="1" s="1"/>
  <c r="GF80" i="1" a="1"/>
  <c r="GF80" i="1" s="1"/>
  <c r="GZ80" i="1" a="1"/>
  <c r="GZ80" i="1" s="1"/>
  <c r="NS32" i="1" a="1"/>
  <c r="NS32" i="1" s="1"/>
  <c r="CH80" i="1" a="1"/>
  <c r="CH80" i="1" s="1"/>
  <c r="IJ80" i="1" a="1"/>
  <c r="IJ80" i="1" s="1"/>
  <c r="KH80" i="1" a="1"/>
  <c r="KH80" i="1" s="1"/>
  <c r="GV80" i="1" a="1"/>
  <c r="GV80" i="1" s="1"/>
  <c r="LO80" i="1" a="1"/>
  <c r="LO80" i="1" s="1"/>
  <c r="HD80" i="1" a="1"/>
  <c r="HD80" i="1" s="1"/>
  <c r="NS30" i="1" a="1"/>
  <c r="NS30" i="1" s="1"/>
  <c r="BZ80" i="1" a="1"/>
  <c r="BZ80" i="1" s="1"/>
  <c r="BD80" i="1" a="1"/>
  <c r="BD80" i="1" s="1"/>
  <c r="OB80" i="1" a="1"/>
  <c r="OB80" i="1" s="1"/>
  <c r="NX80" i="1" a="1"/>
  <c r="NX80" i="1" s="1"/>
  <c r="FQ80" i="1" a="1"/>
  <c r="FQ80" i="1" s="1"/>
  <c r="LP80" i="1" a="1"/>
  <c r="LP80" i="1" s="1"/>
  <c r="HA80" i="1" a="1"/>
  <c r="HA80" i="1" s="1"/>
  <c r="NS41" i="1" a="1"/>
  <c r="NS41" i="1" s="1"/>
  <c r="LU80" i="1" a="1"/>
  <c r="LU80" i="1" s="1"/>
  <c r="BF80" i="1" a="1"/>
  <c r="BF80" i="1" s="1"/>
  <c r="NK80" i="1" a="1"/>
  <c r="NK80" i="1" s="1"/>
  <c r="AF80" i="1" a="1"/>
  <c r="AF80" i="1" s="1"/>
  <c r="GG80" i="1" a="1"/>
  <c r="GG80" i="1" s="1"/>
  <c r="LQ80" i="1" a="1"/>
  <c r="LQ80" i="1" s="1"/>
  <c r="NS24" i="1" a="1"/>
  <c r="NS24" i="1" s="1"/>
  <c r="OD40" i="1" a="1"/>
  <c r="OD40" i="1" s="1"/>
  <c r="OD35" i="1" a="1"/>
  <c r="OD35" i="1" s="1"/>
  <c r="OD26" i="1" a="1"/>
  <c r="OD26" i="1" s="1"/>
  <c r="OD30" i="1" a="1"/>
  <c r="OD30" i="1" s="1"/>
  <c r="OD28" i="1" a="1"/>
  <c r="OD28" i="1" s="1"/>
  <c r="R31" i="1" a="1"/>
  <c r="R31" i="1" s="1"/>
  <c r="R32" i="1" a="1"/>
  <c r="R32" i="1" s="1"/>
  <c r="R36" i="1" a="1"/>
  <c r="R36" i="1" s="1"/>
  <c r="R38" i="1" a="1"/>
  <c r="R38" i="1" s="1"/>
  <c r="R30" i="1" a="1"/>
  <c r="R30" i="1" s="1"/>
  <c r="R37" i="1" a="1"/>
  <c r="R37" i="1" s="1"/>
  <c r="R29" i="1" a="1"/>
  <c r="R29" i="1" s="1"/>
  <c r="R40" i="1" a="1"/>
  <c r="R40" i="1" s="1"/>
  <c r="R27" i="1" a="1"/>
  <c r="R27" i="1" s="1"/>
  <c r="R23" i="1" a="1"/>
  <c r="R23" i="1" s="1"/>
  <c r="R26" i="1" a="1"/>
  <c r="R26" i="1" s="1"/>
  <c r="R22" i="1" a="1"/>
  <c r="R22" i="1" s="1"/>
  <c r="R25" i="1" a="1"/>
  <c r="R25" i="1" s="1"/>
  <c r="R43" i="1" a="1"/>
  <c r="R43" i="1" s="1"/>
  <c r="R24" i="1" a="1"/>
  <c r="R24" i="1" s="1"/>
  <c r="R34" i="1" a="1"/>
  <c r="R34" i="1" s="1"/>
  <c r="R33" i="1" a="1"/>
  <c r="R33" i="1" s="1"/>
  <c r="R39" i="1" a="1"/>
  <c r="R39" i="1" s="1"/>
  <c r="R41" i="1" a="1"/>
  <c r="R41" i="1" s="1"/>
  <c r="R42" i="1" a="1"/>
  <c r="R42" i="1" s="1"/>
  <c r="R28" i="1" a="1"/>
  <c r="R28" i="1" s="1"/>
  <c r="R35" i="1" a="1"/>
  <c r="R35" i="1" s="1"/>
  <c r="OD27" i="1" a="1"/>
  <c r="OD27" i="1" s="1"/>
  <c r="S32" i="1" a="1"/>
  <c r="S32" i="1" s="1"/>
  <c r="S31" i="1" a="1"/>
  <c r="S31" i="1" s="1"/>
  <c r="S36" i="1" a="1"/>
  <c r="S36" i="1" s="1"/>
  <c r="S38" i="1" a="1"/>
  <c r="S38" i="1" s="1"/>
  <c r="S30" i="1" a="1"/>
  <c r="S30" i="1" s="1"/>
  <c r="S37" i="1" a="1"/>
  <c r="S37" i="1" s="1"/>
  <c r="S29" i="1" a="1"/>
  <c r="S29" i="1" s="1"/>
  <c r="S40" i="1" a="1"/>
  <c r="S40" i="1" s="1"/>
  <c r="S27" i="1" a="1"/>
  <c r="S27" i="1" s="1"/>
  <c r="S23" i="1" a="1"/>
  <c r="S23" i="1" s="1"/>
  <c r="S26" i="1" a="1"/>
  <c r="S26" i="1" s="1"/>
  <c r="S22" i="1" a="1"/>
  <c r="S22" i="1" s="1"/>
  <c r="S25" i="1" a="1"/>
  <c r="S25" i="1" s="1"/>
  <c r="S43" i="1" a="1"/>
  <c r="S43" i="1" s="1"/>
  <c r="S24" i="1" a="1"/>
  <c r="S24" i="1" s="1"/>
  <c r="S34" i="1" a="1"/>
  <c r="S34" i="1" s="1"/>
  <c r="S33" i="1" a="1"/>
  <c r="S33" i="1" s="1"/>
  <c r="S39" i="1" a="1"/>
  <c r="S39" i="1" s="1"/>
  <c r="S41" i="1" a="1"/>
  <c r="S41" i="1" s="1"/>
  <c r="S42" i="1" a="1"/>
  <c r="S42" i="1" s="1"/>
  <c r="S28" i="1" a="1"/>
  <c r="S28" i="1" s="1"/>
  <c r="S35" i="1" a="1"/>
  <c r="S35" i="1" s="1"/>
  <c r="OD33" i="1" a="1"/>
  <c r="OD33" i="1" s="1"/>
  <c r="OD65" i="1" a="1"/>
  <c r="OD65" i="1" s="1"/>
  <c r="OD64" i="1" a="1"/>
  <c r="OD64" i="1" s="1"/>
  <c r="OD67" i="1" a="1"/>
  <c r="OD67" i="1" s="1"/>
  <c r="OD63" i="1" a="1"/>
  <c r="OD63" i="1" s="1"/>
  <c r="NS27" i="1" a="1"/>
  <c r="NS27" i="1" s="1"/>
  <c r="OD62" i="1" a="1"/>
  <c r="OD62" i="1" s="1"/>
  <c r="NS34" i="1" a="1"/>
  <c r="NS34" i="1" s="1"/>
  <c r="OD61" i="1" a="1"/>
  <c r="OD61" i="1" s="1"/>
  <c r="NS28" i="1" a="1"/>
  <c r="NS28" i="1" s="1"/>
  <c r="OD60" i="1" a="1"/>
  <c r="OD60" i="1" s="1"/>
  <c r="NS35" i="1" a="1"/>
  <c r="NS35" i="1" s="1"/>
  <c r="OD70" i="1" a="1"/>
  <c r="OD70" i="1" s="1"/>
  <c r="NS40" i="1" a="1"/>
  <c r="NS40" i="1" s="1"/>
  <c r="OD69" i="1" a="1"/>
  <c r="OD69" i="1" s="1"/>
  <c r="NS29" i="1" a="1"/>
  <c r="NS29" i="1" s="1"/>
  <c r="NS25" i="1" a="1"/>
  <c r="NS25" i="1" s="1"/>
  <c r="BZ96" i="1" a="1"/>
  <c r="BZ96" i="1" s="1"/>
  <c r="BZ102" i="1" a="1"/>
  <c r="BZ102" i="1" s="1"/>
  <c r="BZ97" i="1" a="1"/>
  <c r="BZ97" i="1" s="1"/>
  <c r="BZ98" i="1" a="1"/>
  <c r="BZ98" i="1" s="1"/>
  <c r="BZ94" i="1" a="1"/>
  <c r="BZ94" i="1" s="1"/>
  <c r="BZ95" i="1" a="1"/>
  <c r="BZ95" i="1" s="1"/>
  <c r="BZ99" i="1" a="1"/>
  <c r="BZ99" i="1" s="1"/>
  <c r="BZ100" i="1" a="1"/>
  <c r="BZ100" i="1" s="1"/>
  <c r="BZ101" i="1" a="1"/>
  <c r="BZ101" i="1" s="1"/>
  <c r="BD96" i="1" a="1"/>
  <c r="BD96" i="1" s="1"/>
  <c r="BD97" i="1" a="1"/>
  <c r="BD97" i="1" s="1"/>
  <c r="BD94" i="1" a="1"/>
  <c r="BD94" i="1" s="1"/>
  <c r="BD98" i="1" a="1"/>
  <c r="BD98" i="1" s="1"/>
  <c r="BD100" i="1" a="1"/>
  <c r="BD100" i="1" s="1"/>
  <c r="BD99" i="1" a="1"/>
  <c r="BD99" i="1" s="1"/>
  <c r="BD95" i="1" a="1"/>
  <c r="BD95" i="1" s="1"/>
  <c r="BD101" i="1" a="1"/>
  <c r="BD101" i="1" s="1"/>
  <c r="BD102" i="1" a="1"/>
  <c r="BD102" i="1" s="1"/>
  <c r="OB96" i="1" a="1"/>
  <c r="OB96" i="1" s="1"/>
  <c r="OB98" i="1" a="1"/>
  <c r="OB98" i="1" s="1"/>
  <c r="OB94" i="1" a="1"/>
  <c r="OB94" i="1" s="1"/>
  <c r="OB97" i="1" a="1"/>
  <c r="OB97" i="1" s="1"/>
  <c r="OB102" i="1" a="1"/>
  <c r="OB102" i="1" s="1"/>
  <c r="OB100" i="1" a="1"/>
  <c r="OB100" i="1" s="1"/>
  <c r="OB95" i="1" a="1"/>
  <c r="OB95" i="1" s="1"/>
  <c r="OB99" i="1" a="1"/>
  <c r="OB99" i="1" s="1"/>
  <c r="OB101" i="1" a="1"/>
  <c r="OB101" i="1" s="1"/>
  <c r="NX98" i="1" a="1"/>
  <c r="NX98" i="1" s="1"/>
  <c r="NX97" i="1" a="1"/>
  <c r="NX97" i="1" s="1"/>
  <c r="NX100" i="1" a="1"/>
  <c r="NX100" i="1" s="1"/>
  <c r="NX96" i="1" a="1"/>
  <c r="NX96" i="1" s="1"/>
  <c r="NX94" i="1" a="1"/>
  <c r="NX94" i="1" s="1"/>
  <c r="NX95" i="1" a="1"/>
  <c r="NX95" i="1" s="1"/>
  <c r="NX99" i="1" a="1"/>
  <c r="NX99" i="1" s="1"/>
  <c r="NX102" i="1" a="1"/>
  <c r="NX102" i="1" s="1"/>
  <c r="NX101" i="1" a="1"/>
  <c r="NX101" i="1" s="1"/>
  <c r="GV94" i="1" a="1"/>
  <c r="GV94" i="1" s="1"/>
  <c r="GV97" i="1" a="1"/>
  <c r="GV97" i="1" s="1"/>
  <c r="GV96" i="1" a="1"/>
  <c r="GV96" i="1" s="1"/>
  <c r="GV100" i="1" a="1"/>
  <c r="GV100" i="1" s="1"/>
  <c r="GV102" i="1" a="1"/>
  <c r="GV102" i="1" s="1"/>
  <c r="GV99" i="1" a="1"/>
  <c r="GV99" i="1" s="1"/>
  <c r="GV95" i="1" a="1"/>
  <c r="GV95" i="1" s="1"/>
  <c r="GV101" i="1" a="1"/>
  <c r="GV101" i="1" s="1"/>
  <c r="GV98" i="1" a="1"/>
  <c r="GV98" i="1" s="1"/>
  <c r="LO99" i="1" a="1"/>
  <c r="LO99" i="1" s="1"/>
  <c r="LO95" i="1" a="1"/>
  <c r="LO95" i="1" s="1"/>
  <c r="LO98" i="1" a="1"/>
  <c r="LO98" i="1" s="1"/>
  <c r="LO94" i="1" a="1"/>
  <c r="LO94" i="1" s="1"/>
  <c r="LO100" i="1" a="1"/>
  <c r="LO100" i="1" s="1"/>
  <c r="LO96" i="1" a="1"/>
  <c r="LO96" i="1" s="1"/>
  <c r="LO97" i="1" a="1"/>
  <c r="LO97" i="1" s="1"/>
  <c r="LO101" i="1" a="1"/>
  <c r="LO101" i="1" s="1"/>
  <c r="LO102" i="1" a="1"/>
  <c r="LO102" i="1" s="1"/>
  <c r="HD100" i="1" a="1"/>
  <c r="HD100" i="1" s="1"/>
  <c r="HD98" i="1" a="1"/>
  <c r="HD98" i="1" s="1"/>
  <c r="HD94" i="1" a="1"/>
  <c r="HD94" i="1" s="1"/>
  <c r="HD96" i="1" a="1"/>
  <c r="HD96" i="1" s="1"/>
  <c r="HD95" i="1" a="1"/>
  <c r="HD95" i="1" s="1"/>
  <c r="HD99" i="1" a="1"/>
  <c r="HD99" i="1" s="1"/>
  <c r="HD97" i="1" a="1"/>
  <c r="HD97" i="1" s="1"/>
  <c r="HD101" i="1" a="1"/>
  <c r="HD101" i="1" s="1"/>
  <c r="HD102" i="1" a="1"/>
  <c r="HD102" i="1" s="1"/>
  <c r="LU95" i="1" a="1"/>
  <c r="LU95" i="1" s="1"/>
  <c r="LU97" i="1" a="1"/>
  <c r="LU97" i="1" s="1"/>
  <c r="LU99" i="1" a="1"/>
  <c r="LU99" i="1" s="1"/>
  <c r="LU100" i="1" a="1"/>
  <c r="LU100" i="1" s="1"/>
  <c r="LU94" i="1" a="1"/>
  <c r="LU94" i="1" s="1"/>
  <c r="LU102" i="1" a="1"/>
  <c r="LU102" i="1" s="1"/>
  <c r="LU96" i="1" a="1"/>
  <c r="LU96" i="1" s="1"/>
  <c r="LU98" i="1" a="1"/>
  <c r="LU98" i="1" s="1"/>
  <c r="LU101" i="1" a="1"/>
  <c r="LU101" i="1" s="1"/>
  <c r="HA94" i="1" a="1"/>
  <c r="HA94" i="1" s="1"/>
  <c r="HA98" i="1" a="1"/>
  <c r="HA98" i="1" s="1"/>
  <c r="HA101" i="1" a="1"/>
  <c r="HA101" i="1" s="1"/>
  <c r="HA102" i="1" a="1"/>
  <c r="HA102" i="1" s="1"/>
  <c r="HA100" i="1" a="1"/>
  <c r="HA100" i="1" s="1"/>
  <c r="HA96" i="1" a="1"/>
  <c r="HA96" i="1" s="1"/>
  <c r="HA95" i="1" a="1"/>
  <c r="HA95" i="1" s="1"/>
  <c r="HA99" i="1" a="1"/>
  <c r="HA99" i="1" s="1"/>
  <c r="HA97" i="1" a="1"/>
  <c r="HA97" i="1" s="1"/>
  <c r="IU97" i="1" a="1"/>
  <c r="IU97" i="1" s="1"/>
  <c r="IU99" i="1" a="1"/>
  <c r="IU99" i="1" s="1"/>
  <c r="IU96" i="1" a="1"/>
  <c r="IU96" i="1" s="1"/>
  <c r="IU100" i="1" a="1"/>
  <c r="IU100" i="1" s="1"/>
  <c r="IU101" i="1" a="1"/>
  <c r="IU101" i="1" s="1"/>
  <c r="IU94" i="1" a="1"/>
  <c r="IU94" i="1" s="1"/>
  <c r="IU95" i="1" a="1"/>
  <c r="IU95" i="1" s="1"/>
  <c r="IU102" i="1" a="1"/>
  <c r="IU102" i="1" s="1"/>
  <c r="IU98" i="1" a="1"/>
  <c r="IU98" i="1" s="1"/>
  <c r="MI99" i="1" a="1"/>
  <c r="MI99" i="1" s="1"/>
  <c r="MI96" i="1" a="1"/>
  <c r="MI96" i="1" s="1"/>
  <c r="MI102" i="1" a="1"/>
  <c r="MI102" i="1" s="1"/>
  <c r="MI101" i="1" a="1"/>
  <c r="MI101" i="1" s="1"/>
  <c r="MI95" i="1" a="1"/>
  <c r="MI95" i="1" s="1"/>
  <c r="MI94" i="1" a="1"/>
  <c r="MI94" i="1" s="1"/>
  <c r="MI100" i="1" a="1"/>
  <c r="MI100" i="1" s="1"/>
  <c r="MI97" i="1" a="1"/>
  <c r="MI97" i="1" s="1"/>
  <c r="MI98" i="1" a="1"/>
  <c r="MI98" i="1" s="1"/>
  <c r="ID97" i="1" a="1"/>
  <c r="ID97" i="1" s="1"/>
  <c r="ID99" i="1" a="1"/>
  <c r="ID99" i="1" s="1"/>
  <c r="ID95" i="1" a="1"/>
  <c r="ID95" i="1" s="1"/>
  <c r="ID100" i="1" a="1"/>
  <c r="ID100" i="1" s="1"/>
  <c r="ID96" i="1" a="1"/>
  <c r="ID96" i="1" s="1"/>
  <c r="ID94" i="1" a="1"/>
  <c r="ID94" i="1" s="1"/>
  <c r="ID101" i="1" a="1"/>
  <c r="ID101" i="1" s="1"/>
  <c r="ID102" i="1" a="1"/>
  <c r="ID102" i="1" s="1"/>
  <c r="ID98" i="1" a="1"/>
  <c r="ID98" i="1" s="1"/>
  <c r="GG100" i="1" a="1"/>
  <c r="GG100" i="1" s="1"/>
  <c r="GG94" i="1" a="1"/>
  <c r="GG94" i="1" s="1"/>
  <c r="GG96" i="1" a="1"/>
  <c r="GG96" i="1" s="1"/>
  <c r="GG102" i="1" a="1"/>
  <c r="GG102" i="1" s="1"/>
  <c r="GG95" i="1" a="1"/>
  <c r="GG95" i="1" s="1"/>
  <c r="GG99" i="1" a="1"/>
  <c r="GG99" i="1" s="1"/>
  <c r="GG97" i="1" a="1"/>
  <c r="GG97" i="1" s="1"/>
  <c r="GG101" i="1" a="1"/>
  <c r="GG101" i="1" s="1"/>
  <c r="GG98" i="1" a="1"/>
  <c r="GG98" i="1" s="1"/>
  <c r="LQ94" i="1" a="1"/>
  <c r="LQ94" i="1" s="1"/>
  <c r="LQ98" i="1" a="1"/>
  <c r="LQ98" i="1" s="1"/>
  <c r="LQ95" i="1" a="1"/>
  <c r="LQ95" i="1" s="1"/>
  <c r="LQ96" i="1" a="1"/>
  <c r="LQ96" i="1" s="1"/>
  <c r="LQ100" i="1" a="1"/>
  <c r="LQ100" i="1" s="1"/>
  <c r="LQ99" i="1" a="1"/>
  <c r="LQ99" i="1" s="1"/>
  <c r="LQ102" i="1" a="1"/>
  <c r="LQ102" i="1" s="1"/>
  <c r="LQ97" i="1" a="1"/>
  <c r="LQ97" i="1" s="1"/>
  <c r="LQ101" i="1" a="1"/>
  <c r="LQ101" i="1" s="1"/>
  <c r="IP97" i="1" a="1"/>
  <c r="IP97" i="1" s="1"/>
  <c r="IP102" i="1" a="1"/>
  <c r="IP102" i="1" s="1"/>
  <c r="IP96" i="1" a="1"/>
  <c r="IP96" i="1" s="1"/>
  <c r="IP94" i="1" a="1"/>
  <c r="IP94" i="1" s="1"/>
  <c r="IP99" i="1" a="1"/>
  <c r="IP99" i="1" s="1"/>
  <c r="IP95" i="1" a="1"/>
  <c r="IP95" i="1" s="1"/>
  <c r="IP100" i="1" a="1"/>
  <c r="IP100" i="1" s="1"/>
  <c r="IP101" i="1" a="1"/>
  <c r="IP101" i="1" s="1"/>
  <c r="IP98" i="1" a="1"/>
  <c r="IP98" i="1" s="1"/>
  <c r="IV94" i="1" a="1"/>
  <c r="IV94" i="1" s="1"/>
  <c r="IV100" i="1" a="1"/>
  <c r="IV100" i="1" s="1"/>
  <c r="IV96" i="1" a="1"/>
  <c r="IV96" i="1" s="1"/>
  <c r="IV101" i="1" a="1"/>
  <c r="IV101" i="1" s="1"/>
  <c r="IV98" i="1" a="1"/>
  <c r="IV98" i="1" s="1"/>
  <c r="IV102" i="1" a="1"/>
  <c r="IV102" i="1" s="1"/>
  <c r="IV95" i="1" a="1"/>
  <c r="IV95" i="1" s="1"/>
  <c r="IV99" i="1" a="1"/>
  <c r="IV99" i="1" s="1"/>
  <c r="IV97" i="1" a="1"/>
  <c r="IV97" i="1" s="1"/>
  <c r="NI96" i="1" a="1"/>
  <c r="NI96" i="1" s="1"/>
  <c r="NI101" i="1" a="1"/>
  <c r="NI101" i="1" s="1"/>
  <c r="NI99" i="1" a="1"/>
  <c r="NI99" i="1" s="1"/>
  <c r="NI100" i="1" a="1"/>
  <c r="NI100" i="1" s="1"/>
  <c r="NI94" i="1" a="1"/>
  <c r="NI94" i="1" s="1"/>
  <c r="NI102" i="1" a="1"/>
  <c r="NI102" i="1" s="1"/>
  <c r="NI95" i="1" a="1"/>
  <c r="NI95" i="1" s="1"/>
  <c r="NI98" i="1" a="1"/>
  <c r="NI98" i="1" s="1"/>
  <c r="NI97" i="1" a="1"/>
  <c r="NI97" i="1" s="1"/>
  <c r="GW94" i="1" a="1"/>
  <c r="GW94" i="1" s="1"/>
  <c r="GW96" i="1" a="1"/>
  <c r="GW96" i="1" s="1"/>
  <c r="GW102" i="1" a="1"/>
  <c r="GW102" i="1" s="1"/>
  <c r="GW98" i="1" a="1"/>
  <c r="GW98" i="1" s="1"/>
  <c r="GW95" i="1" a="1"/>
  <c r="GW95" i="1" s="1"/>
  <c r="GW101" i="1" a="1"/>
  <c r="GW101" i="1" s="1"/>
  <c r="GW99" i="1" a="1"/>
  <c r="GW99" i="1" s="1"/>
  <c r="GW100" i="1" a="1"/>
  <c r="GW100" i="1" s="1"/>
  <c r="GW97" i="1" a="1"/>
  <c r="GW97" i="1" s="1"/>
  <c r="MG60" i="1" a="1"/>
  <c r="MG60" i="1" s="1"/>
  <c r="MG95" i="1" a="1"/>
  <c r="MG95" i="1" s="1"/>
  <c r="MG99" i="1" a="1"/>
  <c r="MG99" i="1" s="1"/>
  <c r="MG97" i="1" a="1"/>
  <c r="MG97" i="1" s="1"/>
  <c r="MG94" i="1" a="1"/>
  <c r="MG94" i="1" s="1"/>
  <c r="MG100" i="1" a="1"/>
  <c r="MG100" i="1" s="1"/>
  <c r="MG98" i="1" a="1"/>
  <c r="MG98" i="1" s="1"/>
  <c r="MG102" i="1" a="1"/>
  <c r="MG102" i="1" s="1"/>
  <c r="MG101" i="1" a="1"/>
  <c r="MG101" i="1" s="1"/>
  <c r="MG96" i="1" a="1"/>
  <c r="MG96" i="1" s="1"/>
  <c r="MT94" i="1" a="1"/>
  <c r="MT94" i="1" s="1"/>
  <c r="MT95" i="1" a="1"/>
  <c r="MT95" i="1" s="1"/>
  <c r="MT97" i="1" a="1"/>
  <c r="MT97" i="1" s="1"/>
  <c r="MT102" i="1" a="1"/>
  <c r="MT102" i="1" s="1"/>
  <c r="MT99" i="1" a="1"/>
  <c r="MT99" i="1" s="1"/>
  <c r="MT100" i="1" a="1"/>
  <c r="MT100" i="1" s="1"/>
  <c r="MT96" i="1" a="1"/>
  <c r="MT96" i="1" s="1"/>
  <c r="MT101" i="1" a="1"/>
  <c r="MT101" i="1" s="1"/>
  <c r="MT98" i="1" a="1"/>
  <c r="MT98" i="1" s="1"/>
  <c r="IN99" i="1" a="1"/>
  <c r="IN99" i="1" s="1"/>
  <c r="IN100" i="1" a="1"/>
  <c r="IN100" i="1" s="1"/>
  <c r="IN94" i="1" a="1"/>
  <c r="IN94" i="1" s="1"/>
  <c r="IN98" i="1" a="1"/>
  <c r="IN98" i="1" s="1"/>
  <c r="IN102" i="1" a="1"/>
  <c r="IN102" i="1" s="1"/>
  <c r="IN95" i="1" a="1"/>
  <c r="IN95" i="1" s="1"/>
  <c r="IN96" i="1" a="1"/>
  <c r="IN96" i="1" s="1"/>
  <c r="IN97" i="1" a="1"/>
  <c r="IN97" i="1" s="1"/>
  <c r="IN101" i="1" a="1"/>
  <c r="IN101" i="1" s="1"/>
  <c r="BY95" i="1" a="1"/>
  <c r="BY95" i="1" s="1"/>
  <c r="BY100" i="1" a="1"/>
  <c r="BY100" i="1" s="1"/>
  <c r="BY96" i="1" a="1"/>
  <c r="BY96" i="1" s="1"/>
  <c r="BY99" i="1" a="1"/>
  <c r="BY99" i="1" s="1"/>
  <c r="BY98" i="1" a="1"/>
  <c r="BY98" i="1" s="1"/>
  <c r="BY94" i="1" a="1"/>
  <c r="BY94" i="1" s="1"/>
  <c r="BY101" i="1" a="1"/>
  <c r="BY101" i="1" s="1"/>
  <c r="BY102" i="1" a="1"/>
  <c r="BY102" i="1" s="1"/>
  <c r="BY97" i="1" a="1"/>
  <c r="BY97" i="1" s="1"/>
  <c r="NM97" i="1" a="1"/>
  <c r="NM97" i="1" s="1"/>
  <c r="NM99" i="1" a="1"/>
  <c r="NM99" i="1" s="1"/>
  <c r="NM101" i="1" a="1"/>
  <c r="NM101" i="1" s="1"/>
  <c r="NM100" i="1" a="1"/>
  <c r="NM100" i="1" s="1"/>
  <c r="NM95" i="1" a="1"/>
  <c r="NM95" i="1" s="1"/>
  <c r="NM94" i="1" a="1"/>
  <c r="NM94" i="1" s="1"/>
  <c r="NM102" i="1" a="1"/>
  <c r="NM102" i="1" s="1"/>
  <c r="NM98" i="1" a="1"/>
  <c r="NM98" i="1" s="1"/>
  <c r="NM96" i="1" a="1"/>
  <c r="NM96" i="1" s="1"/>
  <c r="FR97" i="1" a="1"/>
  <c r="FR97" i="1" s="1"/>
  <c r="FR96" i="1" a="1"/>
  <c r="FR96" i="1" s="1"/>
  <c r="FR101" i="1" a="1"/>
  <c r="FR101" i="1" s="1"/>
  <c r="FR98" i="1" a="1"/>
  <c r="FR98" i="1" s="1"/>
  <c r="FR102" i="1" a="1"/>
  <c r="FR102" i="1" s="1"/>
  <c r="FR99" i="1" a="1"/>
  <c r="FR99" i="1" s="1"/>
  <c r="FR95" i="1" a="1"/>
  <c r="FR95" i="1" s="1"/>
  <c r="FR94" i="1" a="1"/>
  <c r="FR94" i="1" s="1"/>
  <c r="FR100" i="1" a="1"/>
  <c r="FR100" i="1" s="1"/>
  <c r="CM101" i="1" a="1"/>
  <c r="CM101" i="1" s="1"/>
  <c r="CM98" i="1" a="1"/>
  <c r="CM98" i="1" s="1"/>
  <c r="CM102" i="1" a="1"/>
  <c r="CM102" i="1" s="1"/>
  <c r="CM99" i="1" a="1"/>
  <c r="CM99" i="1" s="1"/>
  <c r="CM100" i="1" a="1"/>
  <c r="CM100" i="1" s="1"/>
  <c r="CM95" i="1" a="1"/>
  <c r="CM95" i="1" s="1"/>
  <c r="CM94" i="1" a="1"/>
  <c r="CM94" i="1" s="1"/>
  <c r="CM96" i="1" a="1"/>
  <c r="CM96" i="1" s="1"/>
  <c r="CM97" i="1" a="1"/>
  <c r="CM97" i="1" s="1"/>
  <c r="KQ100" i="1" a="1"/>
  <c r="KQ100" i="1" s="1"/>
  <c r="KQ96" i="1" a="1"/>
  <c r="KQ96" i="1" s="1"/>
  <c r="KQ95" i="1" a="1"/>
  <c r="KQ95" i="1" s="1"/>
  <c r="KQ99" i="1" a="1"/>
  <c r="KQ99" i="1" s="1"/>
  <c r="KQ94" i="1" a="1"/>
  <c r="KQ94" i="1" s="1"/>
  <c r="KQ97" i="1" a="1"/>
  <c r="KQ97" i="1" s="1"/>
  <c r="KQ101" i="1" a="1"/>
  <c r="KQ101" i="1" s="1"/>
  <c r="KQ102" i="1" a="1"/>
  <c r="KQ102" i="1" s="1"/>
  <c r="KQ98" i="1" a="1"/>
  <c r="KQ98" i="1" s="1"/>
  <c r="MJ94" i="1" a="1"/>
  <c r="MJ94" i="1" s="1"/>
  <c r="MJ100" i="1" a="1"/>
  <c r="MJ100" i="1" s="1"/>
  <c r="MJ96" i="1" a="1"/>
  <c r="MJ96" i="1" s="1"/>
  <c r="MJ99" i="1" a="1"/>
  <c r="MJ99" i="1" s="1"/>
  <c r="MJ95" i="1" a="1"/>
  <c r="MJ95" i="1" s="1"/>
  <c r="MJ102" i="1" a="1"/>
  <c r="MJ102" i="1" s="1"/>
  <c r="MJ101" i="1" a="1"/>
  <c r="MJ101" i="1" s="1"/>
  <c r="MJ98" i="1" a="1"/>
  <c r="MJ98" i="1" s="1"/>
  <c r="MJ97" i="1" a="1"/>
  <c r="MJ97" i="1" s="1"/>
  <c r="BK98" i="1" a="1"/>
  <c r="BK98" i="1" s="1"/>
  <c r="BK94" i="1" a="1"/>
  <c r="BK94" i="1" s="1"/>
  <c r="BK96" i="1" a="1"/>
  <c r="BK96" i="1" s="1"/>
  <c r="BK101" i="1" a="1"/>
  <c r="BK101" i="1" s="1"/>
  <c r="BK100" i="1" a="1"/>
  <c r="BK100" i="1" s="1"/>
  <c r="BK97" i="1" a="1"/>
  <c r="BK97" i="1" s="1"/>
  <c r="BK95" i="1" a="1"/>
  <c r="BK95" i="1" s="1"/>
  <c r="BK99" i="1" a="1"/>
  <c r="BK99" i="1" s="1"/>
  <c r="BK102" i="1" a="1"/>
  <c r="BK102" i="1" s="1"/>
  <c r="GH99" i="1" a="1"/>
  <c r="GH99" i="1" s="1"/>
  <c r="GH102" i="1" a="1"/>
  <c r="GH102" i="1" s="1"/>
  <c r="GH101" i="1" a="1"/>
  <c r="GH101" i="1" s="1"/>
  <c r="GH95" i="1" a="1"/>
  <c r="GH95" i="1" s="1"/>
  <c r="GH94" i="1" a="1"/>
  <c r="GH94" i="1" s="1"/>
  <c r="GH100" i="1" a="1"/>
  <c r="GH100" i="1" s="1"/>
  <c r="GH96" i="1" a="1"/>
  <c r="GH96" i="1" s="1"/>
  <c r="GH97" i="1" a="1"/>
  <c r="GH97" i="1" s="1"/>
  <c r="GH98" i="1" a="1"/>
  <c r="GH98" i="1" s="1"/>
  <c r="CG94" i="1" a="1"/>
  <c r="CG94" i="1" s="1"/>
  <c r="CG96" i="1" a="1"/>
  <c r="CG96" i="1" s="1"/>
  <c r="CG99" i="1" a="1"/>
  <c r="CG99" i="1" s="1"/>
  <c r="CG95" i="1" a="1"/>
  <c r="CG95" i="1" s="1"/>
  <c r="CG100" i="1" a="1"/>
  <c r="CG100" i="1" s="1"/>
  <c r="CG98" i="1" a="1"/>
  <c r="CG98" i="1" s="1"/>
  <c r="CG102" i="1" a="1"/>
  <c r="CG102" i="1" s="1"/>
  <c r="CG97" i="1" a="1"/>
  <c r="CG97" i="1" s="1"/>
  <c r="CG101" i="1" a="1"/>
  <c r="CG101" i="1" s="1"/>
  <c r="HF97" i="1" a="1"/>
  <c r="HF97" i="1" s="1"/>
  <c r="HF102" i="1" a="1"/>
  <c r="HF102" i="1" s="1"/>
  <c r="HF94" i="1" a="1"/>
  <c r="HF94" i="1" s="1"/>
  <c r="HF99" i="1" a="1"/>
  <c r="HF99" i="1" s="1"/>
  <c r="HF100" i="1" a="1"/>
  <c r="HF100" i="1" s="1"/>
  <c r="HF95" i="1" a="1"/>
  <c r="HF95" i="1" s="1"/>
  <c r="HF101" i="1" a="1"/>
  <c r="HF101" i="1" s="1"/>
  <c r="HF96" i="1" a="1"/>
  <c r="HF96" i="1" s="1"/>
  <c r="HF98" i="1" a="1"/>
  <c r="HF98" i="1" s="1"/>
  <c r="HL101" i="1" a="1"/>
  <c r="HL101" i="1" s="1"/>
  <c r="HL99" i="1" a="1"/>
  <c r="HL99" i="1" s="1"/>
  <c r="HL94" i="1" a="1"/>
  <c r="HL94" i="1" s="1"/>
  <c r="HL97" i="1" a="1"/>
  <c r="HL97" i="1" s="1"/>
  <c r="HL100" i="1" a="1"/>
  <c r="HL100" i="1" s="1"/>
  <c r="HL95" i="1" a="1"/>
  <c r="HL95" i="1" s="1"/>
  <c r="HL96" i="1" a="1"/>
  <c r="HL96" i="1" s="1"/>
  <c r="HL102" i="1" a="1"/>
  <c r="HL102" i="1" s="1"/>
  <c r="HL98" i="1" a="1"/>
  <c r="HL98" i="1" s="1"/>
  <c r="I98" i="1" a="1"/>
  <c r="I98" i="1" s="1"/>
  <c r="I95" i="1" a="1"/>
  <c r="I95" i="1" s="1"/>
  <c r="I94" i="1" a="1"/>
  <c r="I94" i="1" s="1"/>
  <c r="I102" i="1" a="1"/>
  <c r="I102" i="1" s="1"/>
  <c r="I100" i="1" a="1"/>
  <c r="I100" i="1" s="1"/>
  <c r="I96" i="1" a="1"/>
  <c r="I96" i="1" s="1"/>
  <c r="I99" i="1" a="1"/>
  <c r="I99" i="1" s="1"/>
  <c r="I101" i="1" a="1"/>
  <c r="I101" i="1" s="1"/>
  <c r="I97" i="1" a="1"/>
  <c r="I97" i="1" s="1"/>
  <c r="GX95" i="1" a="1"/>
  <c r="GX95" i="1" s="1"/>
  <c r="GX101" i="1" a="1"/>
  <c r="GX101" i="1" s="1"/>
  <c r="GX99" i="1" a="1"/>
  <c r="GX99" i="1" s="1"/>
  <c r="GX100" i="1" a="1"/>
  <c r="GX100" i="1" s="1"/>
  <c r="GX94" i="1" a="1"/>
  <c r="GX94" i="1" s="1"/>
  <c r="GX96" i="1" a="1"/>
  <c r="GX96" i="1" s="1"/>
  <c r="GX98" i="1" a="1"/>
  <c r="GX98" i="1" s="1"/>
  <c r="GX102" i="1" a="1"/>
  <c r="GX102" i="1" s="1"/>
  <c r="GX97" i="1" a="1"/>
  <c r="GX97" i="1" s="1"/>
  <c r="KU100" i="1" a="1"/>
  <c r="KU100" i="1" s="1"/>
  <c r="KU97" i="1" a="1"/>
  <c r="KU97" i="1" s="1"/>
  <c r="KU101" i="1" a="1"/>
  <c r="KU101" i="1" s="1"/>
  <c r="KU94" i="1" a="1"/>
  <c r="KU94" i="1" s="1"/>
  <c r="KU99" i="1" a="1"/>
  <c r="KU99" i="1" s="1"/>
  <c r="KU96" i="1" a="1"/>
  <c r="KU96" i="1" s="1"/>
  <c r="KU95" i="1" a="1"/>
  <c r="KU95" i="1" s="1"/>
  <c r="KU102" i="1" a="1"/>
  <c r="KU102" i="1" s="1"/>
  <c r="KU98" i="1" a="1"/>
  <c r="KU98" i="1" s="1"/>
  <c r="BE101" i="1" a="1"/>
  <c r="BE101" i="1" s="1"/>
  <c r="BE102" i="1" a="1"/>
  <c r="BE102" i="1" s="1"/>
  <c r="BE100" i="1" a="1"/>
  <c r="BE100" i="1" s="1"/>
  <c r="BE95" i="1" a="1"/>
  <c r="BE95" i="1" s="1"/>
  <c r="BE99" i="1" a="1"/>
  <c r="BE99" i="1" s="1"/>
  <c r="BE94" i="1" a="1"/>
  <c r="BE94" i="1" s="1"/>
  <c r="BE96" i="1" a="1"/>
  <c r="BE96" i="1" s="1"/>
  <c r="BE97" i="1" a="1"/>
  <c r="BE97" i="1" s="1"/>
  <c r="BE98" i="1" a="1"/>
  <c r="BE98" i="1" s="1"/>
  <c r="NJ96" i="1" a="1"/>
  <c r="NJ96" i="1" s="1"/>
  <c r="NJ94" i="1" a="1"/>
  <c r="NJ94" i="1" s="1"/>
  <c r="NJ98" i="1" a="1"/>
  <c r="NJ98" i="1" s="1"/>
  <c r="NJ100" i="1" a="1"/>
  <c r="NJ100" i="1" s="1"/>
  <c r="NJ95" i="1" a="1"/>
  <c r="NJ95" i="1" s="1"/>
  <c r="NJ99" i="1" a="1"/>
  <c r="NJ99" i="1" s="1"/>
  <c r="NJ101" i="1" a="1"/>
  <c r="NJ101" i="1" s="1"/>
  <c r="NJ102" i="1" a="1"/>
  <c r="NJ102" i="1" s="1"/>
  <c r="NJ97" i="1" a="1"/>
  <c r="NJ97" i="1" s="1"/>
  <c r="BQ94" i="1" a="1"/>
  <c r="BQ94" i="1" s="1"/>
  <c r="BQ96" i="1" a="1"/>
  <c r="BQ96" i="1" s="1"/>
  <c r="BQ100" i="1" a="1"/>
  <c r="BQ100" i="1" s="1"/>
  <c r="BQ98" i="1" a="1"/>
  <c r="BQ98" i="1" s="1"/>
  <c r="BQ99" i="1" a="1"/>
  <c r="BQ99" i="1" s="1"/>
  <c r="BQ95" i="1" a="1"/>
  <c r="BQ95" i="1" s="1"/>
  <c r="BQ101" i="1" a="1"/>
  <c r="BQ101" i="1" s="1"/>
  <c r="BQ102" i="1" a="1"/>
  <c r="BQ102" i="1" s="1"/>
  <c r="BQ97" i="1" a="1"/>
  <c r="BQ97" i="1" s="1"/>
  <c r="FS102" i="1" a="1"/>
  <c r="FS102" i="1" s="1"/>
  <c r="FS98" i="1" a="1"/>
  <c r="FS98" i="1" s="1"/>
  <c r="FS100" i="1" a="1"/>
  <c r="FS100" i="1" s="1"/>
  <c r="FS94" i="1" a="1"/>
  <c r="FS94" i="1" s="1"/>
  <c r="FS99" i="1" a="1"/>
  <c r="FS99" i="1" s="1"/>
  <c r="FS95" i="1" a="1"/>
  <c r="FS95" i="1" s="1"/>
  <c r="FS96" i="1" a="1"/>
  <c r="FS96" i="1" s="1"/>
  <c r="FS101" i="1" a="1"/>
  <c r="FS101" i="1" s="1"/>
  <c r="FS97" i="1" a="1"/>
  <c r="FS97" i="1" s="1"/>
  <c r="IX99" i="1" a="1"/>
  <c r="IX99" i="1" s="1"/>
  <c r="IX100" i="1" a="1"/>
  <c r="IX100" i="1" s="1"/>
  <c r="IX97" i="1" a="1"/>
  <c r="IX97" i="1" s="1"/>
  <c r="IX94" i="1" a="1"/>
  <c r="IX94" i="1" s="1"/>
  <c r="IX95" i="1" a="1"/>
  <c r="IX95" i="1" s="1"/>
  <c r="IX96" i="1" a="1"/>
  <c r="IX96" i="1" s="1"/>
  <c r="IX101" i="1" a="1"/>
  <c r="IX101" i="1" s="1"/>
  <c r="IX102" i="1" a="1"/>
  <c r="IX102" i="1" s="1"/>
  <c r="IX98" i="1" a="1"/>
  <c r="IX98" i="1" s="1"/>
  <c r="IO101" i="1" a="1"/>
  <c r="IO101" i="1" s="1"/>
  <c r="IO95" i="1" a="1"/>
  <c r="IO95" i="1" s="1"/>
  <c r="IO96" i="1" a="1"/>
  <c r="IO96" i="1" s="1"/>
  <c r="IO99" i="1" a="1"/>
  <c r="IO99" i="1" s="1"/>
  <c r="IO100" i="1" a="1"/>
  <c r="IO100" i="1" s="1"/>
  <c r="IO94" i="1" a="1"/>
  <c r="IO94" i="1" s="1"/>
  <c r="IO102" i="1" a="1"/>
  <c r="IO102" i="1" s="1"/>
  <c r="IO98" i="1" a="1"/>
  <c r="IO98" i="1" s="1"/>
  <c r="IO97" i="1" a="1"/>
  <c r="IO97" i="1" s="1"/>
  <c r="NH102" i="1" a="1"/>
  <c r="NH102" i="1" s="1"/>
  <c r="NH97" i="1" a="1"/>
  <c r="NH97" i="1" s="1"/>
  <c r="NH96" i="1" a="1"/>
  <c r="NH96" i="1" s="1"/>
  <c r="NH99" i="1" a="1"/>
  <c r="NH99" i="1" s="1"/>
  <c r="NH94" i="1" a="1"/>
  <c r="NH94" i="1" s="1"/>
  <c r="NH95" i="1" a="1"/>
  <c r="NH95" i="1" s="1"/>
  <c r="NH100" i="1" a="1"/>
  <c r="NH100" i="1" s="1"/>
  <c r="NH98" i="1" a="1"/>
  <c r="NH98" i="1" s="1"/>
  <c r="NH101" i="1" a="1"/>
  <c r="NH101" i="1" s="1"/>
  <c r="J96" i="1" a="1"/>
  <c r="J96" i="1" s="1"/>
  <c r="J101" i="1" a="1"/>
  <c r="J101" i="1" s="1"/>
  <c r="J99" i="1" a="1"/>
  <c r="J99" i="1" s="1"/>
  <c r="J102" i="1" a="1"/>
  <c r="J102" i="1" s="1"/>
  <c r="J100" i="1" a="1"/>
  <c r="J100" i="1" s="1"/>
  <c r="J94" i="1" a="1"/>
  <c r="J94" i="1" s="1"/>
  <c r="J95" i="1" a="1"/>
  <c r="J95" i="1" s="1"/>
  <c r="J98" i="1" a="1"/>
  <c r="J98" i="1" s="1"/>
  <c r="J97" i="1" a="1"/>
  <c r="J97" i="1" s="1"/>
  <c r="GI95" i="1" a="1"/>
  <c r="GI95" i="1" s="1"/>
  <c r="GI102" i="1" a="1"/>
  <c r="GI102" i="1" s="1"/>
  <c r="GI96" i="1" a="1"/>
  <c r="GI96" i="1" s="1"/>
  <c r="GI94" i="1" a="1"/>
  <c r="GI94" i="1" s="1"/>
  <c r="GI97" i="1" a="1"/>
  <c r="GI97" i="1" s="1"/>
  <c r="GI100" i="1" a="1"/>
  <c r="GI100" i="1" s="1"/>
  <c r="GI98" i="1" a="1"/>
  <c r="GI98" i="1" s="1"/>
  <c r="GI99" i="1" a="1"/>
  <c r="GI99" i="1" s="1"/>
  <c r="GI101" i="1" a="1"/>
  <c r="GI101" i="1" s="1"/>
  <c r="CP97" i="1" a="1"/>
  <c r="CP97" i="1" s="1"/>
  <c r="CP98" i="1" a="1"/>
  <c r="CP98" i="1" s="1"/>
  <c r="CP96" i="1" a="1"/>
  <c r="CP96" i="1" s="1"/>
  <c r="CP101" i="1" a="1"/>
  <c r="CP101" i="1" s="1"/>
  <c r="CP102" i="1" a="1"/>
  <c r="CP102" i="1" s="1"/>
  <c r="CP95" i="1" a="1"/>
  <c r="CP95" i="1" s="1"/>
  <c r="CP99" i="1" a="1"/>
  <c r="CP99" i="1" s="1"/>
  <c r="CP100" i="1" a="1"/>
  <c r="CP100" i="1" s="1"/>
  <c r="CP94" i="1" a="1"/>
  <c r="CP94" i="1" s="1"/>
  <c r="MS96" i="1" a="1"/>
  <c r="MS96" i="1" s="1"/>
  <c r="MS94" i="1" a="1"/>
  <c r="MS94" i="1" s="1"/>
  <c r="MS97" i="1" a="1"/>
  <c r="MS97" i="1" s="1"/>
  <c r="MS95" i="1" a="1"/>
  <c r="MS95" i="1" s="1"/>
  <c r="MS100" i="1" a="1"/>
  <c r="MS100" i="1" s="1"/>
  <c r="MS99" i="1" a="1"/>
  <c r="MS99" i="1" s="1"/>
  <c r="MS102" i="1" a="1"/>
  <c r="MS102" i="1" s="1"/>
  <c r="MS101" i="1" a="1"/>
  <c r="MS101" i="1" s="1"/>
  <c r="MS98" i="1" a="1"/>
  <c r="MS98" i="1" s="1"/>
  <c r="NG98" i="1" a="1"/>
  <c r="NG98" i="1" s="1"/>
  <c r="NG101" i="1" a="1"/>
  <c r="NG101" i="1" s="1"/>
  <c r="NG94" i="1" a="1"/>
  <c r="NG94" i="1" s="1"/>
  <c r="NG100" i="1" a="1"/>
  <c r="NG100" i="1" s="1"/>
  <c r="NG102" i="1" a="1"/>
  <c r="NG102" i="1" s="1"/>
  <c r="NG96" i="1" a="1"/>
  <c r="NG96" i="1" s="1"/>
  <c r="NG95" i="1" a="1"/>
  <c r="NG95" i="1" s="1"/>
  <c r="NG99" i="1" a="1"/>
  <c r="NG99" i="1" s="1"/>
  <c r="NG97" i="1" a="1"/>
  <c r="NG97" i="1" s="1"/>
  <c r="BR97" i="1" a="1"/>
  <c r="BR97" i="1" s="1"/>
  <c r="BR101" i="1" a="1"/>
  <c r="BR101" i="1" s="1"/>
  <c r="BR100" i="1" a="1"/>
  <c r="BR100" i="1" s="1"/>
  <c r="BR95" i="1" a="1"/>
  <c r="BR95" i="1" s="1"/>
  <c r="BR94" i="1" a="1"/>
  <c r="BR94" i="1" s="1"/>
  <c r="BR99" i="1" a="1"/>
  <c r="BR99" i="1" s="1"/>
  <c r="BR96" i="1" a="1"/>
  <c r="BR96" i="1" s="1"/>
  <c r="BR98" i="1" a="1"/>
  <c r="BR98" i="1" s="1"/>
  <c r="BR102" i="1" a="1"/>
  <c r="BR102" i="1" s="1"/>
  <c r="FT99" i="1" a="1"/>
  <c r="FT99" i="1" s="1"/>
  <c r="FT94" i="1" a="1"/>
  <c r="FT94" i="1" s="1"/>
  <c r="FT100" i="1" a="1"/>
  <c r="FT100" i="1" s="1"/>
  <c r="FT95" i="1" a="1"/>
  <c r="FT95" i="1" s="1"/>
  <c r="FT97" i="1" a="1"/>
  <c r="FT97" i="1" s="1"/>
  <c r="FT96" i="1" a="1"/>
  <c r="FT96" i="1" s="1"/>
  <c r="FT98" i="1" a="1"/>
  <c r="FT98" i="1" s="1"/>
  <c r="FT101" i="1" a="1"/>
  <c r="FT101" i="1" s="1"/>
  <c r="FT102" i="1" a="1"/>
  <c r="FT102" i="1" s="1"/>
  <c r="HQ102" i="1" a="1"/>
  <c r="HQ102" i="1" s="1"/>
  <c r="HQ98" i="1" a="1"/>
  <c r="HQ98" i="1" s="1"/>
  <c r="HQ97" i="1" a="1"/>
  <c r="HQ97" i="1" s="1"/>
  <c r="HQ94" i="1" a="1"/>
  <c r="HQ94" i="1" s="1"/>
  <c r="HQ95" i="1" a="1"/>
  <c r="HQ95" i="1" s="1"/>
  <c r="HQ96" i="1" a="1"/>
  <c r="HQ96" i="1" s="1"/>
  <c r="HQ99" i="1" a="1"/>
  <c r="HQ99" i="1" s="1"/>
  <c r="HQ100" i="1" a="1"/>
  <c r="HQ100" i="1" s="1"/>
  <c r="HQ101" i="1" a="1"/>
  <c r="HQ101" i="1" s="1"/>
  <c r="IW99" i="1" a="1"/>
  <c r="IW99" i="1" s="1"/>
  <c r="IW96" i="1" a="1"/>
  <c r="IW96" i="1" s="1"/>
  <c r="IW94" i="1" a="1"/>
  <c r="IW94" i="1" s="1"/>
  <c r="IW100" i="1" a="1"/>
  <c r="IW100" i="1" s="1"/>
  <c r="IW98" i="1" a="1"/>
  <c r="IW98" i="1" s="1"/>
  <c r="IW102" i="1" a="1"/>
  <c r="IW102" i="1" s="1"/>
  <c r="IW101" i="1" a="1"/>
  <c r="IW101" i="1" s="1"/>
  <c r="IW95" i="1" a="1"/>
  <c r="IW95" i="1" s="1"/>
  <c r="IW97" i="1" a="1"/>
  <c r="IW97" i="1" s="1"/>
  <c r="MF101" i="1" a="1"/>
  <c r="MF101" i="1" s="1"/>
  <c r="MF96" i="1" a="1"/>
  <c r="MF96" i="1" s="1"/>
  <c r="MF102" i="1" a="1"/>
  <c r="MF102" i="1" s="1"/>
  <c r="MF97" i="1" a="1"/>
  <c r="MF97" i="1" s="1"/>
  <c r="MF98" i="1" a="1"/>
  <c r="MF98" i="1" s="1"/>
  <c r="MF100" i="1" a="1"/>
  <c r="MF100" i="1" s="1"/>
  <c r="MF95" i="1" a="1"/>
  <c r="MF95" i="1" s="1"/>
  <c r="MF99" i="1" a="1"/>
  <c r="MF99" i="1" s="1"/>
  <c r="MF94" i="1" a="1"/>
  <c r="MF94" i="1" s="1"/>
  <c r="GJ97" i="1" a="1"/>
  <c r="GJ97" i="1" s="1"/>
  <c r="GJ100" i="1" a="1"/>
  <c r="GJ100" i="1" s="1"/>
  <c r="GJ95" i="1" a="1"/>
  <c r="GJ95" i="1" s="1"/>
  <c r="GJ99" i="1" a="1"/>
  <c r="GJ99" i="1" s="1"/>
  <c r="GJ102" i="1" a="1"/>
  <c r="GJ102" i="1" s="1"/>
  <c r="GJ101" i="1" a="1"/>
  <c r="GJ101" i="1" s="1"/>
  <c r="GJ96" i="1" a="1"/>
  <c r="GJ96" i="1" s="1"/>
  <c r="GJ94" i="1" a="1"/>
  <c r="GJ94" i="1" s="1"/>
  <c r="GJ98" i="1" a="1"/>
  <c r="GJ98" i="1" s="1"/>
  <c r="MC102" i="1" a="1"/>
  <c r="MC102" i="1" s="1"/>
  <c r="MC99" i="1" a="1"/>
  <c r="MC99" i="1" s="1"/>
  <c r="MC101" i="1" a="1"/>
  <c r="MC101" i="1" s="1"/>
  <c r="MC100" i="1" a="1"/>
  <c r="MC100" i="1" s="1"/>
  <c r="MC98" i="1" a="1"/>
  <c r="MC98" i="1" s="1"/>
  <c r="MC94" i="1" a="1"/>
  <c r="MC94" i="1" s="1"/>
  <c r="MC95" i="1" a="1"/>
  <c r="MC95" i="1" s="1"/>
  <c r="MC96" i="1" a="1"/>
  <c r="MC96" i="1" s="1"/>
  <c r="MC97" i="1" a="1"/>
  <c r="MC97" i="1" s="1"/>
  <c r="HJ94" i="1" a="1"/>
  <c r="HJ94" i="1" s="1"/>
  <c r="HJ99" i="1" a="1"/>
  <c r="HJ99" i="1" s="1"/>
  <c r="HJ96" i="1" a="1"/>
  <c r="HJ96" i="1" s="1"/>
  <c r="HJ95" i="1" a="1"/>
  <c r="HJ95" i="1" s="1"/>
  <c r="HJ98" i="1" a="1"/>
  <c r="HJ98" i="1" s="1"/>
  <c r="HJ102" i="1" a="1"/>
  <c r="HJ102" i="1" s="1"/>
  <c r="HJ100" i="1" a="1"/>
  <c r="HJ100" i="1" s="1"/>
  <c r="HJ97" i="1" a="1"/>
  <c r="HJ97" i="1" s="1"/>
  <c r="HJ101" i="1" a="1"/>
  <c r="HJ101" i="1" s="1"/>
  <c r="NP97" i="1" a="1"/>
  <c r="NP97" i="1" s="1"/>
  <c r="NP98" i="1" a="1"/>
  <c r="NP98" i="1" s="1"/>
  <c r="NP94" i="1" a="1"/>
  <c r="NP94" i="1" s="1"/>
  <c r="NP100" i="1" a="1"/>
  <c r="NP100" i="1" s="1"/>
  <c r="NP96" i="1" a="1"/>
  <c r="NP96" i="1" s="1"/>
  <c r="NP99" i="1" a="1"/>
  <c r="NP99" i="1" s="1"/>
  <c r="NP95" i="1" a="1"/>
  <c r="NP95" i="1" s="1"/>
  <c r="NP102" i="1" a="1"/>
  <c r="NP102" i="1" s="1"/>
  <c r="NP101" i="1" a="1"/>
  <c r="NP101" i="1" s="1"/>
  <c r="HK95" i="1" a="1"/>
  <c r="HK95" i="1" s="1"/>
  <c r="HK98" i="1" a="1"/>
  <c r="HK98" i="1" s="1"/>
  <c r="HK102" i="1" a="1"/>
  <c r="HK102" i="1" s="1"/>
  <c r="HK101" i="1" a="1"/>
  <c r="HK101" i="1" s="1"/>
  <c r="HK99" i="1" a="1"/>
  <c r="HK99" i="1" s="1"/>
  <c r="HK94" i="1" a="1"/>
  <c r="HK94" i="1" s="1"/>
  <c r="HK100" i="1" a="1"/>
  <c r="HK100" i="1" s="1"/>
  <c r="HK97" i="1" a="1"/>
  <c r="HK97" i="1" s="1"/>
  <c r="HK96" i="1" a="1"/>
  <c r="HK96" i="1" s="1"/>
  <c r="MZ95" i="1" a="1"/>
  <c r="MZ95" i="1" s="1"/>
  <c r="MZ96" i="1" a="1"/>
  <c r="MZ96" i="1" s="1"/>
  <c r="MZ101" i="1" a="1"/>
  <c r="MZ101" i="1" s="1"/>
  <c r="MZ98" i="1" a="1"/>
  <c r="MZ98" i="1" s="1"/>
  <c r="MZ94" i="1" a="1"/>
  <c r="MZ94" i="1" s="1"/>
  <c r="MZ99" i="1" a="1"/>
  <c r="MZ99" i="1" s="1"/>
  <c r="MZ100" i="1" a="1"/>
  <c r="MZ100" i="1" s="1"/>
  <c r="MZ102" i="1" a="1"/>
  <c r="MZ102" i="1" s="1"/>
  <c r="MZ97" i="1" a="1"/>
  <c r="MZ97" i="1" s="1"/>
  <c r="FU101" i="1" a="1"/>
  <c r="FU101" i="1" s="1"/>
  <c r="FU99" i="1" a="1"/>
  <c r="FU99" i="1" s="1"/>
  <c r="FU94" i="1" a="1"/>
  <c r="FU94" i="1" s="1"/>
  <c r="FU100" i="1" a="1"/>
  <c r="FU100" i="1" s="1"/>
  <c r="FU95" i="1" a="1"/>
  <c r="FU95" i="1" s="1"/>
  <c r="FU97" i="1" a="1"/>
  <c r="FU97" i="1" s="1"/>
  <c r="FU96" i="1" a="1"/>
  <c r="FU96" i="1" s="1"/>
  <c r="FU98" i="1" a="1"/>
  <c r="FU98" i="1" s="1"/>
  <c r="FU102" i="1" a="1"/>
  <c r="FU102" i="1" s="1"/>
  <c r="KN99" i="1" a="1"/>
  <c r="KN99" i="1" s="1"/>
  <c r="KN96" i="1" a="1"/>
  <c r="KN96" i="1" s="1"/>
  <c r="KN95" i="1" a="1"/>
  <c r="KN95" i="1" s="1"/>
  <c r="KN100" i="1" a="1"/>
  <c r="KN100" i="1" s="1"/>
  <c r="KN94" i="1" a="1"/>
  <c r="KN94" i="1" s="1"/>
  <c r="KN102" i="1" a="1"/>
  <c r="KN102" i="1" s="1"/>
  <c r="KN101" i="1" a="1"/>
  <c r="KN101" i="1" s="1"/>
  <c r="KN97" i="1" a="1"/>
  <c r="KN97" i="1" s="1"/>
  <c r="KN98" i="1" a="1"/>
  <c r="KN98" i="1" s="1"/>
  <c r="KP99" i="1" a="1"/>
  <c r="KP99" i="1" s="1"/>
  <c r="KP94" i="1" a="1"/>
  <c r="KP94" i="1" s="1"/>
  <c r="KP95" i="1" a="1"/>
  <c r="KP95" i="1" s="1"/>
  <c r="KP100" i="1" a="1"/>
  <c r="KP100" i="1" s="1"/>
  <c r="KP98" i="1" a="1"/>
  <c r="KP98" i="1" s="1"/>
  <c r="KP102" i="1" a="1"/>
  <c r="KP102" i="1" s="1"/>
  <c r="KP97" i="1" a="1"/>
  <c r="KP97" i="1" s="1"/>
  <c r="KP96" i="1" a="1"/>
  <c r="KP96" i="1" s="1"/>
  <c r="KP101" i="1" a="1"/>
  <c r="KP101" i="1" s="1"/>
  <c r="LF95" i="1" a="1"/>
  <c r="LF95" i="1" s="1"/>
  <c r="LF100" i="1" a="1"/>
  <c r="LF100" i="1" s="1"/>
  <c r="LF96" i="1" a="1"/>
  <c r="LF96" i="1" s="1"/>
  <c r="LF102" i="1" a="1"/>
  <c r="LF102" i="1" s="1"/>
  <c r="LF99" i="1" a="1"/>
  <c r="LF99" i="1" s="1"/>
  <c r="LF101" i="1" a="1"/>
  <c r="LF101" i="1" s="1"/>
  <c r="LF94" i="1" a="1"/>
  <c r="LF94" i="1" s="1"/>
  <c r="LF98" i="1" a="1"/>
  <c r="LF98" i="1" s="1"/>
  <c r="LF97" i="1" a="1"/>
  <c r="LF97" i="1" s="1"/>
  <c r="MD100" i="1" a="1"/>
  <c r="MD100" i="1" s="1"/>
  <c r="MD99" i="1" a="1"/>
  <c r="MD99" i="1" s="1"/>
  <c r="MD94" i="1" a="1"/>
  <c r="MD94" i="1" s="1"/>
  <c r="MD95" i="1" a="1"/>
  <c r="MD95" i="1" s="1"/>
  <c r="MD101" i="1" a="1"/>
  <c r="MD101" i="1" s="1"/>
  <c r="MD102" i="1" a="1"/>
  <c r="MD102" i="1" s="1"/>
  <c r="MD97" i="1" a="1"/>
  <c r="MD97" i="1" s="1"/>
  <c r="MD98" i="1" a="1"/>
  <c r="MD98" i="1" s="1"/>
  <c r="MD96" i="1" a="1"/>
  <c r="MD96" i="1" s="1"/>
  <c r="FV100" i="1" a="1"/>
  <c r="FV100" i="1" s="1"/>
  <c r="FV98" i="1" a="1"/>
  <c r="FV98" i="1" s="1"/>
  <c r="FV102" i="1" a="1"/>
  <c r="FV102" i="1" s="1"/>
  <c r="FV96" i="1" a="1"/>
  <c r="FV96" i="1" s="1"/>
  <c r="FV99" i="1" a="1"/>
  <c r="FV99" i="1" s="1"/>
  <c r="FV94" i="1" a="1"/>
  <c r="FV94" i="1" s="1"/>
  <c r="FV95" i="1" a="1"/>
  <c r="FV95" i="1" s="1"/>
  <c r="FV97" i="1" a="1"/>
  <c r="FV97" i="1" s="1"/>
  <c r="FV101" i="1" a="1"/>
  <c r="FV101" i="1" s="1"/>
  <c r="KO101" i="1" a="1"/>
  <c r="KO101" i="1" s="1"/>
  <c r="KO96" i="1" a="1"/>
  <c r="KO96" i="1" s="1"/>
  <c r="KO102" i="1" a="1"/>
  <c r="KO102" i="1" s="1"/>
  <c r="KO97" i="1" a="1"/>
  <c r="KO97" i="1" s="1"/>
  <c r="KO99" i="1" a="1"/>
  <c r="KO99" i="1" s="1"/>
  <c r="KO95" i="1" a="1"/>
  <c r="KO95" i="1" s="1"/>
  <c r="KO94" i="1" a="1"/>
  <c r="KO94" i="1" s="1"/>
  <c r="KO100" i="1" a="1"/>
  <c r="KO100" i="1" s="1"/>
  <c r="KO98" i="1" a="1"/>
  <c r="KO98" i="1" s="1"/>
  <c r="MM97" i="1" a="1"/>
  <c r="MM97" i="1" s="1"/>
  <c r="MM98" i="1" a="1"/>
  <c r="MM98" i="1" s="1"/>
  <c r="MM95" i="1" a="1"/>
  <c r="MM95" i="1" s="1"/>
  <c r="MM94" i="1" a="1"/>
  <c r="MM94" i="1" s="1"/>
  <c r="MM100" i="1" a="1"/>
  <c r="MM100" i="1" s="1"/>
  <c r="MM99" i="1" a="1"/>
  <c r="MM99" i="1" s="1"/>
  <c r="MM96" i="1" a="1"/>
  <c r="MM96" i="1" s="1"/>
  <c r="MM102" i="1" a="1"/>
  <c r="MM102" i="1" s="1"/>
  <c r="MM101" i="1" a="1"/>
  <c r="MM101" i="1" s="1"/>
  <c r="MB95" i="1" a="1"/>
  <c r="MB95" i="1" s="1"/>
  <c r="MB97" i="1" a="1"/>
  <c r="MB97" i="1" s="1"/>
  <c r="MB96" i="1" a="1"/>
  <c r="MB96" i="1" s="1"/>
  <c r="MB101" i="1" a="1"/>
  <c r="MB101" i="1" s="1"/>
  <c r="MB102" i="1" a="1"/>
  <c r="MB102" i="1" s="1"/>
  <c r="MB100" i="1" a="1"/>
  <c r="MB100" i="1" s="1"/>
  <c r="MB99" i="1" a="1"/>
  <c r="MB99" i="1" s="1"/>
  <c r="MB94" i="1" a="1"/>
  <c r="MB94" i="1" s="1"/>
  <c r="MB98" i="1" a="1"/>
  <c r="MB98" i="1" s="1"/>
  <c r="KC100" i="1" a="1"/>
  <c r="KC100" i="1" s="1"/>
  <c r="KC97" i="1" a="1"/>
  <c r="KC97" i="1" s="1"/>
  <c r="KC101" i="1" a="1"/>
  <c r="KC101" i="1" s="1"/>
  <c r="KC95" i="1" a="1"/>
  <c r="KC95" i="1" s="1"/>
  <c r="KC96" i="1" a="1"/>
  <c r="KC96" i="1" s="1"/>
  <c r="KC99" i="1" a="1"/>
  <c r="KC99" i="1" s="1"/>
  <c r="KC94" i="1" a="1"/>
  <c r="KC94" i="1" s="1"/>
  <c r="KC98" i="1" a="1"/>
  <c r="KC98" i="1" s="1"/>
  <c r="KC102" i="1" a="1"/>
  <c r="KC102" i="1" s="1"/>
  <c r="BL97" i="1" a="1"/>
  <c r="BL97" i="1" s="1"/>
  <c r="BL100" i="1" a="1"/>
  <c r="BL100" i="1" s="1"/>
  <c r="BL99" i="1" a="1"/>
  <c r="BL99" i="1" s="1"/>
  <c r="BL94" i="1" a="1"/>
  <c r="BL94" i="1" s="1"/>
  <c r="BL95" i="1" a="1"/>
  <c r="BL95" i="1" s="1"/>
  <c r="BL102" i="1" a="1"/>
  <c r="BL102" i="1" s="1"/>
  <c r="BL101" i="1" a="1"/>
  <c r="BL101" i="1" s="1"/>
  <c r="BL96" i="1" a="1"/>
  <c r="BL96" i="1" s="1"/>
  <c r="BL98" i="1" a="1"/>
  <c r="BL98" i="1" s="1"/>
  <c r="GL95" i="1" a="1"/>
  <c r="GL95" i="1" s="1"/>
  <c r="GL94" i="1" a="1"/>
  <c r="GL94" i="1" s="1"/>
  <c r="GL97" i="1" a="1"/>
  <c r="GL97" i="1" s="1"/>
  <c r="GL96" i="1" a="1"/>
  <c r="GL96" i="1" s="1"/>
  <c r="GL100" i="1" a="1"/>
  <c r="GL100" i="1" s="1"/>
  <c r="GL99" i="1" a="1"/>
  <c r="GL99" i="1" s="1"/>
  <c r="GL102" i="1" a="1"/>
  <c r="GL102" i="1" s="1"/>
  <c r="GL101" i="1" a="1"/>
  <c r="GL101" i="1" s="1"/>
  <c r="GL98" i="1" a="1"/>
  <c r="GL98" i="1" s="1"/>
  <c r="LY96" i="1" a="1"/>
  <c r="LY96" i="1" s="1"/>
  <c r="LY101" i="1" a="1"/>
  <c r="LY101" i="1" s="1"/>
  <c r="LY100" i="1" a="1"/>
  <c r="LY100" i="1" s="1"/>
  <c r="LY94" i="1" a="1"/>
  <c r="LY94" i="1" s="1"/>
  <c r="LY99" i="1" a="1"/>
  <c r="LY99" i="1" s="1"/>
  <c r="LY95" i="1" a="1"/>
  <c r="LY95" i="1" s="1"/>
  <c r="LY102" i="1" a="1"/>
  <c r="LY102" i="1" s="1"/>
  <c r="LY98" i="1" a="1"/>
  <c r="LY98" i="1" s="1"/>
  <c r="LY97" i="1" a="1"/>
  <c r="LY97" i="1" s="1"/>
  <c r="NY100" i="1" a="1"/>
  <c r="NY100" i="1" s="1"/>
  <c r="NY101" i="1" a="1"/>
  <c r="NY101" i="1" s="1"/>
  <c r="NY94" i="1" a="1"/>
  <c r="NY94" i="1" s="1"/>
  <c r="NY95" i="1" a="1"/>
  <c r="NY95" i="1" s="1"/>
  <c r="NY102" i="1" a="1"/>
  <c r="NY102" i="1" s="1"/>
  <c r="NY97" i="1" a="1"/>
  <c r="NY97" i="1" s="1"/>
  <c r="NY96" i="1" a="1"/>
  <c r="NY96" i="1" s="1"/>
  <c r="NY99" i="1" a="1"/>
  <c r="NY99" i="1" s="1"/>
  <c r="NY98" i="1" a="1"/>
  <c r="NY98" i="1" s="1"/>
  <c r="CC95" i="1" a="1"/>
  <c r="CC95" i="1" s="1"/>
  <c r="CC100" i="1" a="1"/>
  <c r="CC100" i="1" s="1"/>
  <c r="CC99" i="1" a="1"/>
  <c r="CC99" i="1" s="1"/>
  <c r="CC94" i="1" a="1"/>
  <c r="CC94" i="1" s="1"/>
  <c r="CC98" i="1" a="1"/>
  <c r="CC98" i="1" s="1"/>
  <c r="CC101" i="1" a="1"/>
  <c r="CC101" i="1" s="1"/>
  <c r="CC102" i="1" a="1"/>
  <c r="CC102" i="1" s="1"/>
  <c r="CC96" i="1" a="1"/>
  <c r="CC96" i="1" s="1"/>
  <c r="CC97" i="1" a="1"/>
  <c r="CC97" i="1" s="1"/>
  <c r="HU97" i="1" a="1"/>
  <c r="HU97" i="1" s="1"/>
  <c r="HU102" i="1" a="1"/>
  <c r="HU102" i="1" s="1"/>
  <c r="HU94" i="1" a="1"/>
  <c r="HU94" i="1" s="1"/>
  <c r="HU98" i="1" a="1"/>
  <c r="HU98" i="1" s="1"/>
  <c r="HU96" i="1" a="1"/>
  <c r="HU96" i="1" s="1"/>
  <c r="HU95" i="1" a="1"/>
  <c r="HU95" i="1" s="1"/>
  <c r="HU100" i="1" a="1"/>
  <c r="HU100" i="1" s="1"/>
  <c r="HU99" i="1" a="1"/>
  <c r="HU99" i="1" s="1"/>
  <c r="HU101" i="1" a="1"/>
  <c r="HU101" i="1" s="1"/>
  <c r="BM94" i="1" a="1"/>
  <c r="BM94" i="1" s="1"/>
  <c r="BM99" i="1" a="1"/>
  <c r="BM99" i="1" s="1"/>
  <c r="BM102" i="1" a="1"/>
  <c r="BM102" i="1" s="1"/>
  <c r="BM100" i="1" a="1"/>
  <c r="BM100" i="1" s="1"/>
  <c r="BM96" i="1" a="1"/>
  <c r="BM96" i="1" s="1"/>
  <c r="BM95" i="1" a="1"/>
  <c r="BM95" i="1" s="1"/>
  <c r="BM98" i="1" a="1"/>
  <c r="BM98" i="1" s="1"/>
  <c r="BM97" i="1" a="1"/>
  <c r="BM97" i="1" s="1"/>
  <c r="BM101" i="1" a="1"/>
  <c r="BM101" i="1" s="1"/>
  <c r="FW96" i="1" a="1"/>
  <c r="FW96" i="1" s="1"/>
  <c r="FW95" i="1" a="1"/>
  <c r="FW95" i="1" s="1"/>
  <c r="FW99" i="1" a="1"/>
  <c r="FW99" i="1" s="1"/>
  <c r="FW94" i="1" a="1"/>
  <c r="FW94" i="1" s="1"/>
  <c r="FW97" i="1" a="1"/>
  <c r="FW97" i="1" s="1"/>
  <c r="FW98" i="1" a="1"/>
  <c r="FW98" i="1" s="1"/>
  <c r="FW102" i="1" a="1"/>
  <c r="FW102" i="1" s="1"/>
  <c r="FW101" i="1" a="1"/>
  <c r="FW101" i="1" s="1"/>
  <c r="FW100" i="1" a="1"/>
  <c r="FW100" i="1" s="1"/>
  <c r="LW99" i="1" a="1"/>
  <c r="LW99" i="1" s="1"/>
  <c r="LW96" i="1" a="1"/>
  <c r="LW96" i="1" s="1"/>
  <c r="LW94" i="1" a="1"/>
  <c r="LW94" i="1" s="1"/>
  <c r="LW95" i="1" a="1"/>
  <c r="LW95" i="1" s="1"/>
  <c r="LW100" i="1" a="1"/>
  <c r="LW100" i="1" s="1"/>
  <c r="LW98" i="1" a="1"/>
  <c r="LW98" i="1" s="1"/>
  <c r="LW101" i="1" a="1"/>
  <c r="LW101" i="1" s="1"/>
  <c r="LW97" i="1" a="1"/>
  <c r="LW97" i="1" s="1"/>
  <c r="LW102" i="1" a="1"/>
  <c r="LW102" i="1" s="1"/>
  <c r="HP94" i="1" a="1"/>
  <c r="HP94" i="1" s="1"/>
  <c r="HP98" i="1" a="1"/>
  <c r="HP98" i="1" s="1"/>
  <c r="HP95" i="1" a="1"/>
  <c r="HP95" i="1" s="1"/>
  <c r="HP101" i="1" a="1"/>
  <c r="HP101" i="1" s="1"/>
  <c r="HP100" i="1" a="1"/>
  <c r="HP100" i="1" s="1"/>
  <c r="HP99" i="1" a="1"/>
  <c r="HP99" i="1" s="1"/>
  <c r="HP102" i="1" a="1"/>
  <c r="HP102" i="1" s="1"/>
  <c r="HP96" i="1" a="1"/>
  <c r="HP96" i="1" s="1"/>
  <c r="HP97" i="1" a="1"/>
  <c r="HP97" i="1" s="1"/>
  <c r="NL102" i="1" a="1"/>
  <c r="NL102" i="1" s="1"/>
  <c r="NL98" i="1" a="1"/>
  <c r="NL98" i="1" s="1"/>
  <c r="NL101" i="1" a="1"/>
  <c r="NL101" i="1" s="1"/>
  <c r="NL94" i="1" a="1"/>
  <c r="NL94" i="1" s="1"/>
  <c r="NL100" i="1" a="1"/>
  <c r="NL100" i="1" s="1"/>
  <c r="NL99" i="1" a="1"/>
  <c r="NL99" i="1" s="1"/>
  <c r="NL97" i="1" a="1"/>
  <c r="NL97" i="1" s="1"/>
  <c r="NL96" i="1" a="1"/>
  <c r="NL96" i="1" s="1"/>
  <c r="NL95" i="1" a="1"/>
  <c r="NL95" i="1" s="1"/>
  <c r="NC99" i="1" a="1"/>
  <c r="NC99" i="1" s="1"/>
  <c r="NC100" i="1" a="1"/>
  <c r="NC100" i="1" s="1"/>
  <c r="NC102" i="1" a="1"/>
  <c r="NC102" i="1" s="1"/>
  <c r="NC95" i="1" a="1"/>
  <c r="NC95" i="1" s="1"/>
  <c r="NC94" i="1" a="1"/>
  <c r="NC94" i="1" s="1"/>
  <c r="NC96" i="1" a="1"/>
  <c r="NC96" i="1" s="1"/>
  <c r="NC97" i="1" a="1"/>
  <c r="NC97" i="1" s="1"/>
  <c r="NC101" i="1" a="1"/>
  <c r="NC101" i="1" s="1"/>
  <c r="NC98" i="1" a="1"/>
  <c r="NC98" i="1" s="1"/>
  <c r="NE98" i="1" a="1"/>
  <c r="NE98" i="1" s="1"/>
  <c r="NE95" i="1" a="1"/>
  <c r="NE95" i="1" s="1"/>
  <c r="NE100" i="1" a="1"/>
  <c r="NE100" i="1" s="1"/>
  <c r="NE94" i="1" a="1"/>
  <c r="NE94" i="1" s="1"/>
  <c r="NE96" i="1" a="1"/>
  <c r="NE96" i="1" s="1"/>
  <c r="NE99" i="1" a="1"/>
  <c r="NE99" i="1" s="1"/>
  <c r="NE102" i="1" a="1"/>
  <c r="NE102" i="1" s="1"/>
  <c r="NE101" i="1" a="1"/>
  <c r="NE101" i="1" s="1"/>
  <c r="NE97" i="1" a="1"/>
  <c r="NE97" i="1" s="1"/>
  <c r="GM100" i="1" a="1"/>
  <c r="GM100" i="1" s="1"/>
  <c r="GM102" i="1" a="1"/>
  <c r="GM102" i="1" s="1"/>
  <c r="GM101" i="1" a="1"/>
  <c r="GM101" i="1" s="1"/>
  <c r="CX101" i="1" a="1"/>
  <c r="CX101" i="1" s="1"/>
  <c r="CX102" i="1" a="1"/>
  <c r="CX102" i="1" s="1"/>
  <c r="CX99" i="1" a="1"/>
  <c r="CX99" i="1" s="1"/>
  <c r="CX94" i="1" a="1"/>
  <c r="CX94" i="1" s="1"/>
  <c r="CX95" i="1" a="1"/>
  <c r="CX95" i="1" s="1"/>
  <c r="CX96" i="1" a="1"/>
  <c r="CX96" i="1" s="1"/>
  <c r="CX100" i="1" a="1"/>
  <c r="CX100" i="1" s="1"/>
  <c r="CX97" i="1" a="1"/>
  <c r="CX97" i="1" s="1"/>
  <c r="CX98" i="1" a="1"/>
  <c r="CX98" i="1" s="1"/>
  <c r="LX96" i="1" a="1"/>
  <c r="LX96" i="1" s="1"/>
  <c r="LX94" i="1" a="1"/>
  <c r="LX94" i="1" s="1"/>
  <c r="LX95" i="1" a="1"/>
  <c r="LX95" i="1" s="1"/>
  <c r="LX97" i="1" a="1"/>
  <c r="LX97" i="1" s="1"/>
  <c r="LX99" i="1" a="1"/>
  <c r="LX99" i="1" s="1"/>
  <c r="LX100" i="1" a="1"/>
  <c r="LX100" i="1" s="1"/>
  <c r="LX101" i="1" a="1"/>
  <c r="LX101" i="1" s="1"/>
  <c r="LX98" i="1" a="1"/>
  <c r="LX98" i="1" s="1"/>
  <c r="LX102" i="1" a="1"/>
  <c r="LX102" i="1" s="1"/>
  <c r="NZ99" i="1" a="1"/>
  <c r="NZ99" i="1" s="1"/>
  <c r="NZ97" i="1" a="1"/>
  <c r="NZ97" i="1" s="1"/>
  <c r="NZ96" i="1" a="1"/>
  <c r="NZ96" i="1" s="1"/>
  <c r="NZ100" i="1" a="1"/>
  <c r="NZ100" i="1" s="1"/>
  <c r="NZ94" i="1" a="1"/>
  <c r="NZ94" i="1" s="1"/>
  <c r="NZ95" i="1" a="1"/>
  <c r="NZ95" i="1" s="1"/>
  <c r="NZ98" i="1" a="1"/>
  <c r="NZ98" i="1" s="1"/>
  <c r="NZ102" i="1" a="1"/>
  <c r="NZ102" i="1" s="1"/>
  <c r="NZ101" i="1" a="1"/>
  <c r="NZ101" i="1" s="1"/>
  <c r="II96" i="1" a="1"/>
  <c r="II96" i="1" s="1"/>
  <c r="II98" i="1" a="1"/>
  <c r="II98" i="1" s="1"/>
  <c r="II95" i="1" a="1"/>
  <c r="II95" i="1" s="1"/>
  <c r="II94" i="1" a="1"/>
  <c r="II94" i="1" s="1"/>
  <c r="II99" i="1" a="1"/>
  <c r="II99" i="1" s="1"/>
  <c r="II100" i="1" a="1"/>
  <c r="II100" i="1" s="1"/>
  <c r="II101" i="1" a="1"/>
  <c r="II101" i="1" s="1"/>
  <c r="II97" i="1" a="1"/>
  <c r="II97" i="1" s="1"/>
  <c r="II102" i="1" a="1"/>
  <c r="II102" i="1" s="1"/>
  <c r="ND94" i="1" a="1"/>
  <c r="ND94" i="1" s="1"/>
  <c r="ND101" i="1" a="1"/>
  <c r="ND101" i="1" s="1"/>
  <c r="ND95" i="1" a="1"/>
  <c r="ND95" i="1" s="1"/>
  <c r="ND96" i="1" a="1"/>
  <c r="ND96" i="1" s="1"/>
  <c r="ND100" i="1" a="1"/>
  <c r="ND100" i="1" s="1"/>
  <c r="ND99" i="1" a="1"/>
  <c r="ND99" i="1" s="1"/>
  <c r="ND102" i="1" a="1"/>
  <c r="ND102" i="1" s="1"/>
  <c r="ND98" i="1" a="1"/>
  <c r="ND98" i="1" s="1"/>
  <c r="ND97" i="1" a="1"/>
  <c r="ND97" i="1" s="1"/>
  <c r="BN101" i="1" a="1"/>
  <c r="BN101" i="1" s="1"/>
  <c r="BN100" i="1" a="1"/>
  <c r="BN100" i="1" s="1"/>
  <c r="BN98" i="1" a="1"/>
  <c r="BN98" i="1" s="1"/>
  <c r="BN95" i="1" a="1"/>
  <c r="BN95" i="1" s="1"/>
  <c r="BN94" i="1" a="1"/>
  <c r="BN94" i="1" s="1"/>
  <c r="BN96" i="1" a="1"/>
  <c r="BN96" i="1" s="1"/>
  <c r="BN99" i="1" a="1"/>
  <c r="BN99" i="1" s="1"/>
  <c r="BN97" i="1" a="1"/>
  <c r="BN97" i="1" s="1"/>
  <c r="BN102" i="1" a="1"/>
  <c r="BN102" i="1" s="1"/>
  <c r="FX97" i="1" a="1"/>
  <c r="FX97" i="1" s="1"/>
  <c r="FX99" i="1" a="1"/>
  <c r="FX99" i="1" s="1"/>
  <c r="FX101" i="1" a="1"/>
  <c r="FX101" i="1" s="1"/>
  <c r="FX94" i="1" a="1"/>
  <c r="FX94" i="1" s="1"/>
  <c r="FX95" i="1" a="1"/>
  <c r="FX95" i="1" s="1"/>
  <c r="FX100" i="1" a="1"/>
  <c r="FX100" i="1" s="1"/>
  <c r="FX102" i="1" a="1"/>
  <c r="FX102" i="1" s="1"/>
  <c r="FX96" i="1" a="1"/>
  <c r="FX96" i="1" s="1"/>
  <c r="FX98" i="1" a="1"/>
  <c r="FX98" i="1" s="1"/>
  <c r="CY99" i="1" a="1"/>
  <c r="CY99" i="1" s="1"/>
  <c r="CY101" i="1" a="1"/>
  <c r="CY101" i="1" s="1"/>
  <c r="CY94" i="1" a="1"/>
  <c r="CY94" i="1" s="1"/>
  <c r="CY100" i="1" a="1"/>
  <c r="CY100" i="1" s="1"/>
  <c r="CY97" i="1" a="1"/>
  <c r="CY97" i="1" s="1"/>
  <c r="CY96" i="1" a="1"/>
  <c r="CY96" i="1" s="1"/>
  <c r="CY95" i="1" a="1"/>
  <c r="CY95" i="1" s="1"/>
  <c r="CY102" i="1" a="1"/>
  <c r="CY102" i="1" s="1"/>
  <c r="CY98" i="1" a="1"/>
  <c r="CY98" i="1" s="1"/>
  <c r="OA101" i="1" a="1"/>
  <c r="OA101" i="1" s="1"/>
  <c r="OA99" i="1" a="1"/>
  <c r="OA99" i="1" s="1"/>
  <c r="OA100" i="1" a="1"/>
  <c r="OA100" i="1" s="1"/>
  <c r="OA98" i="1" a="1"/>
  <c r="OA98" i="1" s="1"/>
  <c r="OA94" i="1" a="1"/>
  <c r="OA94" i="1" s="1"/>
  <c r="OA96" i="1" a="1"/>
  <c r="OA96" i="1" s="1"/>
  <c r="OA95" i="1" a="1"/>
  <c r="OA95" i="1" s="1"/>
  <c r="OA102" i="1" a="1"/>
  <c r="OA102" i="1" s="1"/>
  <c r="OA97" i="1" a="1"/>
  <c r="OA97" i="1" s="1"/>
  <c r="HM94" i="1" a="1"/>
  <c r="HM94" i="1" s="1"/>
  <c r="HM97" i="1" a="1"/>
  <c r="HM97" i="1" s="1"/>
  <c r="HM98" i="1" a="1"/>
  <c r="HM98" i="1" s="1"/>
  <c r="HM102" i="1" a="1"/>
  <c r="HM102" i="1" s="1"/>
  <c r="HM96" i="1" a="1"/>
  <c r="HM96" i="1" s="1"/>
  <c r="HM95" i="1" a="1"/>
  <c r="HM95" i="1" s="1"/>
  <c r="HM99" i="1" a="1"/>
  <c r="HM99" i="1" s="1"/>
  <c r="HM100" i="1" a="1"/>
  <c r="HM100" i="1" s="1"/>
  <c r="HM101" i="1" a="1"/>
  <c r="HM101" i="1" s="1"/>
  <c r="MR101" i="1" a="1"/>
  <c r="MR101" i="1" s="1"/>
  <c r="MR102" i="1" a="1"/>
  <c r="MR102" i="1" s="1"/>
  <c r="MR96" i="1" a="1"/>
  <c r="MR96" i="1" s="1"/>
  <c r="MR99" i="1" a="1"/>
  <c r="MR99" i="1" s="1"/>
  <c r="MR100" i="1" a="1"/>
  <c r="MR100" i="1" s="1"/>
  <c r="MR94" i="1" a="1"/>
  <c r="MR94" i="1" s="1"/>
  <c r="MR95" i="1" a="1"/>
  <c r="MR95" i="1" s="1"/>
  <c r="MR97" i="1" a="1"/>
  <c r="MR97" i="1" s="1"/>
  <c r="MR98" i="1" a="1"/>
  <c r="MR98" i="1" s="1"/>
  <c r="NW98" i="1" a="1"/>
  <c r="NW98" i="1" s="1"/>
  <c r="NW95" i="1" a="1"/>
  <c r="NW95" i="1" s="1"/>
  <c r="NW99" i="1" a="1"/>
  <c r="NW99" i="1" s="1"/>
  <c r="NW100" i="1" a="1"/>
  <c r="NW100" i="1" s="1"/>
  <c r="NW96" i="1" a="1"/>
  <c r="NW96" i="1" s="1"/>
  <c r="NW94" i="1" a="1"/>
  <c r="NW94" i="1" s="1"/>
  <c r="NW102" i="1" a="1"/>
  <c r="NW102" i="1" s="1"/>
  <c r="NW101" i="1" a="1"/>
  <c r="NW101" i="1" s="1"/>
  <c r="NW97" i="1" a="1"/>
  <c r="NW97" i="1" s="1"/>
  <c r="NF98" i="1" a="1"/>
  <c r="NF98" i="1" s="1"/>
  <c r="NF97" i="1" a="1"/>
  <c r="NF97" i="1" s="1"/>
  <c r="NF96" i="1" a="1"/>
  <c r="NF96" i="1" s="1"/>
  <c r="NF100" i="1" a="1"/>
  <c r="NF100" i="1" s="1"/>
  <c r="NF94" i="1" a="1"/>
  <c r="NF94" i="1" s="1"/>
  <c r="NF99" i="1" a="1"/>
  <c r="NF99" i="1" s="1"/>
  <c r="NF95" i="1" a="1"/>
  <c r="NF95" i="1" s="1"/>
  <c r="NF101" i="1" a="1"/>
  <c r="NF101" i="1" s="1"/>
  <c r="NF102" i="1" a="1"/>
  <c r="NF102" i="1" s="1"/>
  <c r="FY100" i="1" a="1"/>
  <c r="FY100" i="1" s="1"/>
  <c r="FY97" i="1" a="1"/>
  <c r="FY97" i="1" s="1"/>
  <c r="FY98" i="1" a="1"/>
  <c r="FY98" i="1" s="1"/>
  <c r="FY94" i="1" a="1"/>
  <c r="FY94" i="1" s="1"/>
  <c r="FY99" i="1" a="1"/>
  <c r="FY99" i="1" s="1"/>
  <c r="FY95" i="1" a="1"/>
  <c r="FY95" i="1" s="1"/>
  <c r="FY101" i="1" a="1"/>
  <c r="FY101" i="1" s="1"/>
  <c r="FY96" i="1" a="1"/>
  <c r="FY96" i="1" s="1"/>
  <c r="FY102" i="1" a="1"/>
  <c r="FY102" i="1" s="1"/>
  <c r="DA96" i="1" a="1"/>
  <c r="DA96" i="1" s="1"/>
  <c r="DA97" i="1" a="1"/>
  <c r="DA97" i="1" s="1"/>
  <c r="DA102" i="1" a="1"/>
  <c r="DA102" i="1" s="1"/>
  <c r="DA100" i="1" a="1"/>
  <c r="DA100" i="1" s="1"/>
  <c r="DA99" i="1" a="1"/>
  <c r="DA99" i="1" s="1"/>
  <c r="DA95" i="1" a="1"/>
  <c r="DA95" i="1" s="1"/>
  <c r="DA94" i="1" a="1"/>
  <c r="DA94" i="1" s="1"/>
  <c r="DA98" i="1" a="1"/>
  <c r="DA98" i="1" s="1"/>
  <c r="DA101" i="1" a="1"/>
  <c r="DA101" i="1" s="1"/>
  <c r="LZ102" i="1" a="1"/>
  <c r="LZ102" i="1" s="1"/>
  <c r="LZ98" i="1" a="1"/>
  <c r="LZ98" i="1" s="1"/>
  <c r="LZ99" i="1" a="1"/>
  <c r="LZ99" i="1" s="1"/>
  <c r="LZ94" i="1" a="1"/>
  <c r="LZ94" i="1" s="1"/>
  <c r="LZ100" i="1" a="1"/>
  <c r="LZ100" i="1" s="1"/>
  <c r="LZ95" i="1" a="1"/>
  <c r="LZ95" i="1" s="1"/>
  <c r="LZ96" i="1" a="1"/>
  <c r="LZ96" i="1" s="1"/>
  <c r="LZ97" i="1" a="1"/>
  <c r="LZ97" i="1" s="1"/>
  <c r="LZ101" i="1" a="1"/>
  <c r="LZ101" i="1" s="1"/>
  <c r="HN102" i="1" a="1"/>
  <c r="HN102" i="1" s="1"/>
  <c r="HN99" i="1" a="1"/>
  <c r="HN99" i="1" s="1"/>
  <c r="HN100" i="1" a="1"/>
  <c r="HN100" i="1" s="1"/>
  <c r="HN95" i="1" a="1"/>
  <c r="HN95" i="1" s="1"/>
  <c r="HN94" i="1" a="1"/>
  <c r="HN94" i="1" s="1"/>
  <c r="HN98" i="1" a="1"/>
  <c r="HN98" i="1" s="1"/>
  <c r="HN96" i="1" a="1"/>
  <c r="HN96" i="1" s="1"/>
  <c r="HN101" i="1" a="1"/>
  <c r="HN101" i="1" s="1"/>
  <c r="HN97" i="1" a="1"/>
  <c r="HN97" i="1" s="1"/>
  <c r="IQ102" i="1" a="1"/>
  <c r="IQ102" i="1" s="1"/>
  <c r="IQ97" i="1" a="1"/>
  <c r="IQ97" i="1" s="1"/>
  <c r="IQ95" i="1" a="1"/>
  <c r="IQ95" i="1" s="1"/>
  <c r="IQ99" i="1" a="1"/>
  <c r="IQ99" i="1" s="1"/>
  <c r="IQ100" i="1" a="1"/>
  <c r="IQ100" i="1" s="1"/>
  <c r="IQ96" i="1" a="1"/>
  <c r="IQ96" i="1" s="1"/>
  <c r="IQ98" i="1" a="1"/>
  <c r="IQ98" i="1" s="1"/>
  <c r="IQ101" i="1" a="1"/>
  <c r="IQ101" i="1" s="1"/>
  <c r="IQ94" i="1" a="1"/>
  <c r="IQ94" i="1" s="1"/>
  <c r="BS96" i="1" a="1"/>
  <c r="BS96" i="1" s="1"/>
  <c r="BS94" i="1" a="1"/>
  <c r="BS94" i="1" s="1"/>
  <c r="BS101" i="1" a="1"/>
  <c r="BS101" i="1" s="1"/>
  <c r="BS100" i="1" a="1"/>
  <c r="BS100" i="1" s="1"/>
  <c r="BS102" i="1" a="1"/>
  <c r="BS102" i="1" s="1"/>
  <c r="BS99" i="1" a="1"/>
  <c r="BS99" i="1" s="1"/>
  <c r="BS95" i="1" a="1"/>
  <c r="BS95" i="1" s="1"/>
  <c r="BS97" i="1" a="1"/>
  <c r="BS97" i="1" s="1"/>
  <c r="BS98" i="1" a="1"/>
  <c r="BS98" i="1" s="1"/>
  <c r="BO97" i="1" a="1"/>
  <c r="BO97" i="1" s="1"/>
  <c r="BO95" i="1" a="1"/>
  <c r="BO95" i="1" s="1"/>
  <c r="BO101" i="1" a="1"/>
  <c r="BO101" i="1" s="1"/>
  <c r="BO100" i="1" a="1"/>
  <c r="BO100" i="1" s="1"/>
  <c r="BO99" i="1" a="1"/>
  <c r="BO99" i="1" s="1"/>
  <c r="BO96" i="1" a="1"/>
  <c r="BO96" i="1" s="1"/>
  <c r="BO94" i="1" a="1"/>
  <c r="BO94" i="1" s="1"/>
  <c r="BO102" i="1" a="1"/>
  <c r="BO102" i="1" s="1"/>
  <c r="BO98" i="1" a="1"/>
  <c r="BO98" i="1" s="1"/>
  <c r="GO100" i="1" a="1"/>
  <c r="GO100" i="1" s="1"/>
  <c r="GO95" i="1" a="1"/>
  <c r="GO95" i="1" s="1"/>
  <c r="GO98" i="1" a="1"/>
  <c r="GO98" i="1" s="1"/>
  <c r="GO101" i="1" a="1"/>
  <c r="GO101" i="1" s="1"/>
  <c r="GO94" i="1" a="1"/>
  <c r="GO94" i="1" s="1"/>
  <c r="GO96" i="1" a="1"/>
  <c r="GO96" i="1" s="1"/>
  <c r="GO99" i="1" a="1"/>
  <c r="GO99" i="1" s="1"/>
  <c r="GO97" i="1" a="1"/>
  <c r="GO97" i="1" s="1"/>
  <c r="GO102" i="1" a="1"/>
  <c r="GO102" i="1" s="1"/>
  <c r="DB100" i="1" a="1"/>
  <c r="DB100" i="1" s="1"/>
  <c r="DB99" i="1" a="1"/>
  <c r="DB99" i="1" s="1"/>
  <c r="DB95" i="1" a="1"/>
  <c r="DB95" i="1" s="1"/>
  <c r="DB94" i="1" a="1"/>
  <c r="DB94" i="1" s="1"/>
  <c r="DB98" i="1" a="1"/>
  <c r="DB98" i="1" s="1"/>
  <c r="DB96" i="1" a="1"/>
  <c r="DB96" i="1" s="1"/>
  <c r="DB102" i="1" a="1"/>
  <c r="DB102" i="1" s="1"/>
  <c r="DB97" i="1" a="1"/>
  <c r="DB97" i="1" s="1"/>
  <c r="DB101" i="1" a="1"/>
  <c r="DB101" i="1" s="1"/>
  <c r="HR101" i="1" a="1"/>
  <c r="HR101" i="1" s="1"/>
  <c r="HR96" i="1" a="1"/>
  <c r="HR96" i="1" s="1"/>
  <c r="HR94" i="1" a="1"/>
  <c r="HR94" i="1" s="1"/>
  <c r="HR95" i="1" a="1"/>
  <c r="HR95" i="1" s="1"/>
  <c r="HR99" i="1" a="1"/>
  <c r="HR99" i="1" s="1"/>
  <c r="HR100" i="1" a="1"/>
  <c r="HR100" i="1" s="1"/>
  <c r="HR97" i="1" a="1"/>
  <c r="HR97" i="1" s="1"/>
  <c r="HR102" i="1" a="1"/>
  <c r="HR102" i="1" s="1"/>
  <c r="HR98" i="1" a="1"/>
  <c r="HR98" i="1" s="1"/>
  <c r="IS100" i="1" a="1"/>
  <c r="IS100" i="1" s="1"/>
  <c r="IS99" i="1" a="1"/>
  <c r="IS99" i="1" s="1"/>
  <c r="IS98" i="1" a="1"/>
  <c r="IS98" i="1" s="1"/>
  <c r="IS94" i="1" a="1"/>
  <c r="IS94" i="1" s="1"/>
  <c r="IS95" i="1" a="1"/>
  <c r="IS95" i="1" s="1"/>
  <c r="IS96" i="1" a="1"/>
  <c r="IS96" i="1" s="1"/>
  <c r="IS102" i="1" a="1"/>
  <c r="IS102" i="1" s="1"/>
  <c r="IS97" i="1" a="1"/>
  <c r="IS97" i="1" s="1"/>
  <c r="IS101" i="1" a="1"/>
  <c r="IS101" i="1" s="1"/>
  <c r="BT98" i="1" a="1"/>
  <c r="BT98" i="1" s="1"/>
  <c r="BT99" i="1" a="1"/>
  <c r="BT99" i="1" s="1"/>
  <c r="BT97" i="1" a="1"/>
  <c r="BT97" i="1" s="1"/>
  <c r="BT94" i="1" a="1"/>
  <c r="BT94" i="1" s="1"/>
  <c r="BT95" i="1" a="1"/>
  <c r="BT95" i="1" s="1"/>
  <c r="BT102" i="1" a="1"/>
  <c r="BT102" i="1" s="1"/>
  <c r="BT96" i="1" a="1"/>
  <c r="BT96" i="1" s="1"/>
  <c r="BT100" i="1" a="1"/>
  <c r="BT100" i="1" s="1"/>
  <c r="BT101" i="1" a="1"/>
  <c r="BT101" i="1" s="1"/>
  <c r="NU102" i="1" a="1"/>
  <c r="NU102" i="1" s="1"/>
  <c r="NU97" i="1" a="1"/>
  <c r="NU97" i="1" s="1"/>
  <c r="NU95" i="1" a="1"/>
  <c r="NU95" i="1" s="1"/>
  <c r="NU101" i="1" a="1"/>
  <c r="NU101" i="1" s="1"/>
  <c r="NU96" i="1" a="1"/>
  <c r="NU96" i="1" s="1"/>
  <c r="NU100" i="1" a="1"/>
  <c r="NU100" i="1" s="1"/>
  <c r="NU99" i="1" a="1"/>
  <c r="NU99" i="1" s="1"/>
  <c r="NU94" i="1" a="1"/>
  <c r="NU94" i="1" s="1"/>
  <c r="NU98" i="1" a="1"/>
  <c r="NU98" i="1" s="1"/>
  <c r="FZ95" i="1" a="1"/>
  <c r="FZ95" i="1" s="1"/>
  <c r="FZ102" i="1" a="1"/>
  <c r="FZ102" i="1" s="1"/>
  <c r="FZ100" i="1" a="1"/>
  <c r="FZ100" i="1" s="1"/>
  <c r="FZ97" i="1" a="1"/>
  <c r="FZ97" i="1" s="1"/>
  <c r="FZ101" i="1" a="1"/>
  <c r="FZ101" i="1" s="1"/>
  <c r="FZ99" i="1" a="1"/>
  <c r="FZ99" i="1" s="1"/>
  <c r="FZ94" i="1" a="1"/>
  <c r="FZ94" i="1" s="1"/>
  <c r="FZ96" i="1" a="1"/>
  <c r="FZ96" i="1" s="1"/>
  <c r="FZ98" i="1" a="1"/>
  <c r="FZ98" i="1" s="1"/>
  <c r="HH95" i="1" a="1"/>
  <c r="HH95" i="1" s="1"/>
  <c r="HH101" i="1" a="1"/>
  <c r="HH101" i="1" s="1"/>
  <c r="HH97" i="1" a="1"/>
  <c r="HH97" i="1" s="1"/>
  <c r="HH99" i="1" a="1"/>
  <c r="HH99" i="1" s="1"/>
  <c r="HH94" i="1" a="1"/>
  <c r="HH94" i="1" s="1"/>
  <c r="HH100" i="1" a="1"/>
  <c r="HH100" i="1" s="1"/>
  <c r="HH102" i="1" a="1"/>
  <c r="HH102" i="1" s="1"/>
  <c r="HH98" i="1" a="1"/>
  <c r="HH98" i="1" s="1"/>
  <c r="HH96" i="1" a="1"/>
  <c r="HH96" i="1" s="1"/>
  <c r="KK95" i="1" a="1"/>
  <c r="KK95" i="1" s="1"/>
  <c r="KK100" i="1" a="1"/>
  <c r="KK100" i="1" s="1"/>
  <c r="KK102" i="1" a="1"/>
  <c r="KK102" i="1" s="1"/>
  <c r="KK97" i="1" a="1"/>
  <c r="KK97" i="1" s="1"/>
  <c r="KK99" i="1" a="1"/>
  <c r="KK99" i="1" s="1"/>
  <c r="KK98" i="1" a="1"/>
  <c r="KK98" i="1" s="1"/>
  <c r="KK94" i="1" a="1"/>
  <c r="KK94" i="1" s="1"/>
  <c r="KK96" i="1" a="1"/>
  <c r="KK96" i="1" s="1"/>
  <c r="KK101" i="1" a="1"/>
  <c r="KK101" i="1" s="1"/>
  <c r="HO95" i="1" a="1"/>
  <c r="HO95" i="1" s="1"/>
  <c r="HO100" i="1" a="1"/>
  <c r="HO100" i="1" s="1"/>
  <c r="HO94" i="1" a="1"/>
  <c r="HO94" i="1" s="1"/>
  <c r="HO99" i="1" a="1"/>
  <c r="HO99" i="1" s="1"/>
  <c r="HO98" i="1" a="1"/>
  <c r="HO98" i="1" s="1"/>
  <c r="HO96" i="1" a="1"/>
  <c r="HO96" i="1" s="1"/>
  <c r="HO101" i="1" a="1"/>
  <c r="HO101" i="1" s="1"/>
  <c r="HO102" i="1" a="1"/>
  <c r="HO102" i="1" s="1"/>
  <c r="HO97" i="1" a="1"/>
  <c r="HO97" i="1" s="1"/>
  <c r="NR96" i="1" a="1"/>
  <c r="NR96" i="1" s="1"/>
  <c r="NR100" i="1" a="1"/>
  <c r="NR100" i="1" s="1"/>
  <c r="NR99" i="1" a="1"/>
  <c r="NR99" i="1" s="1"/>
  <c r="NR102" i="1" a="1"/>
  <c r="NR102" i="1" s="1"/>
  <c r="NR101" i="1" a="1"/>
  <c r="NR101" i="1" s="1"/>
  <c r="NR94" i="1" a="1"/>
  <c r="NR94" i="1" s="1"/>
  <c r="NR95" i="1" a="1"/>
  <c r="NR95" i="1" s="1"/>
  <c r="NR98" i="1" a="1"/>
  <c r="NR98" i="1" s="1"/>
  <c r="NR97" i="1" a="1"/>
  <c r="NR97" i="1" s="1"/>
  <c r="BU95" i="1" a="1"/>
  <c r="BU95" i="1" s="1"/>
  <c r="BU94" i="1" a="1"/>
  <c r="BU94" i="1" s="1"/>
  <c r="BU97" i="1" a="1"/>
  <c r="BU97" i="1" s="1"/>
  <c r="BU101" i="1" a="1"/>
  <c r="BU101" i="1" s="1"/>
  <c r="BU96" i="1" a="1"/>
  <c r="BU96" i="1" s="1"/>
  <c r="BU100" i="1" a="1"/>
  <c r="BU100" i="1" s="1"/>
  <c r="BU99" i="1" a="1"/>
  <c r="BU99" i="1" s="1"/>
  <c r="BU102" i="1" a="1"/>
  <c r="BU102" i="1" s="1"/>
  <c r="BU98" i="1" a="1"/>
  <c r="BU98" i="1" s="1"/>
  <c r="BP100" i="1" a="1"/>
  <c r="BP100" i="1" s="1"/>
  <c r="BP96" i="1" a="1"/>
  <c r="BP96" i="1" s="1"/>
  <c r="BP102" i="1" a="1"/>
  <c r="BP102" i="1" s="1"/>
  <c r="BP94" i="1" a="1"/>
  <c r="BP94" i="1" s="1"/>
  <c r="BP99" i="1" a="1"/>
  <c r="BP99" i="1" s="1"/>
  <c r="BP95" i="1" a="1"/>
  <c r="BP95" i="1" s="1"/>
  <c r="BP98" i="1" a="1"/>
  <c r="BP98" i="1" s="1"/>
  <c r="BP101" i="1" a="1"/>
  <c r="BP101" i="1" s="1"/>
  <c r="BP97" i="1" a="1"/>
  <c r="BP97" i="1" s="1"/>
  <c r="GA99" i="1" a="1"/>
  <c r="GA99" i="1" s="1"/>
  <c r="GA95" i="1" a="1"/>
  <c r="GA95" i="1" s="1"/>
  <c r="GA97" i="1" a="1"/>
  <c r="GA97" i="1" s="1"/>
  <c r="GA98" i="1" a="1"/>
  <c r="GA98" i="1" s="1"/>
  <c r="GA94" i="1" a="1"/>
  <c r="GA94" i="1" s="1"/>
  <c r="GA96" i="1" a="1"/>
  <c r="GA96" i="1" s="1"/>
  <c r="GA102" i="1" a="1"/>
  <c r="GA102" i="1" s="1"/>
  <c r="GA101" i="1" a="1"/>
  <c r="GA101" i="1" s="1"/>
  <c r="GA100" i="1" a="1"/>
  <c r="GA100" i="1" s="1"/>
  <c r="KS98" i="1" a="1"/>
  <c r="KS98" i="1" s="1"/>
  <c r="KS101" i="1" a="1"/>
  <c r="KS101" i="1" s="1"/>
  <c r="KS94" i="1" a="1"/>
  <c r="KS94" i="1" s="1"/>
  <c r="KS99" i="1" a="1"/>
  <c r="KS99" i="1" s="1"/>
  <c r="KS100" i="1" a="1"/>
  <c r="KS100" i="1" s="1"/>
  <c r="KS95" i="1" a="1"/>
  <c r="KS95" i="1" s="1"/>
  <c r="KS102" i="1" a="1"/>
  <c r="KS102" i="1" s="1"/>
  <c r="KS97" i="1" a="1"/>
  <c r="KS97" i="1" s="1"/>
  <c r="KS96" i="1" a="1"/>
  <c r="KS96" i="1" s="1"/>
  <c r="KJ95" i="1" a="1"/>
  <c r="KJ95" i="1" s="1"/>
  <c r="KJ96" i="1" a="1"/>
  <c r="KJ96" i="1" s="1"/>
  <c r="KJ100" i="1" a="1"/>
  <c r="KJ100" i="1" s="1"/>
  <c r="KJ102" i="1" a="1"/>
  <c r="KJ102" i="1" s="1"/>
  <c r="KJ94" i="1" a="1"/>
  <c r="KJ94" i="1" s="1"/>
  <c r="KJ97" i="1" a="1"/>
  <c r="KJ97" i="1" s="1"/>
  <c r="KJ99" i="1" a="1"/>
  <c r="KJ99" i="1" s="1"/>
  <c r="KJ101" i="1" a="1"/>
  <c r="KJ101" i="1" s="1"/>
  <c r="KJ98" i="1" a="1"/>
  <c r="KJ98" i="1" s="1"/>
  <c r="MN98" i="1" a="1"/>
  <c r="MN98" i="1" s="1"/>
  <c r="MN95" i="1" a="1"/>
  <c r="MN95" i="1" s="1"/>
  <c r="MN102" i="1" a="1"/>
  <c r="MN102" i="1" s="1"/>
  <c r="MN94" i="1" a="1"/>
  <c r="MN94" i="1" s="1"/>
  <c r="MN101" i="1" a="1"/>
  <c r="MN101" i="1" s="1"/>
  <c r="MN100" i="1" a="1"/>
  <c r="MN100" i="1" s="1"/>
  <c r="MN99" i="1" a="1"/>
  <c r="MN99" i="1" s="1"/>
  <c r="MN96" i="1" a="1"/>
  <c r="MN96" i="1" s="1"/>
  <c r="MN97" i="1" a="1"/>
  <c r="MN97" i="1" s="1"/>
  <c r="BV101" i="1" a="1"/>
  <c r="BV101" i="1" s="1"/>
  <c r="BV97" i="1" a="1"/>
  <c r="BV97" i="1" s="1"/>
  <c r="BV102" i="1" a="1"/>
  <c r="BV102" i="1" s="1"/>
  <c r="BV100" i="1" a="1"/>
  <c r="BV100" i="1" s="1"/>
  <c r="BV96" i="1" a="1"/>
  <c r="BV96" i="1" s="1"/>
  <c r="BV98" i="1" a="1"/>
  <c r="BV98" i="1" s="1"/>
  <c r="BV95" i="1" a="1"/>
  <c r="BV95" i="1" s="1"/>
  <c r="BV99" i="1" a="1"/>
  <c r="BV99" i="1" s="1"/>
  <c r="BV94" i="1" a="1"/>
  <c r="BV94" i="1" s="1"/>
  <c r="NV98" i="1" a="1"/>
  <c r="NV98" i="1" s="1"/>
  <c r="NV101" i="1" a="1"/>
  <c r="NV101" i="1" s="1"/>
  <c r="NV96" i="1" a="1"/>
  <c r="NV96" i="1" s="1"/>
  <c r="NV94" i="1" a="1"/>
  <c r="NV94" i="1" s="1"/>
  <c r="NV99" i="1" a="1"/>
  <c r="NV99" i="1" s="1"/>
  <c r="NV95" i="1" a="1"/>
  <c r="NV95" i="1" s="1"/>
  <c r="NV100" i="1" a="1"/>
  <c r="NV100" i="1" s="1"/>
  <c r="NV102" i="1" a="1"/>
  <c r="NV102" i="1" s="1"/>
  <c r="NV97" i="1" a="1"/>
  <c r="NV97" i="1" s="1"/>
  <c r="GB94" i="1" a="1"/>
  <c r="GB94" i="1" s="1"/>
  <c r="GB96" i="1" a="1"/>
  <c r="GB96" i="1" s="1"/>
  <c r="GB99" i="1" a="1"/>
  <c r="GB99" i="1" s="1"/>
  <c r="GB100" i="1" a="1"/>
  <c r="GB100" i="1" s="1"/>
  <c r="GB95" i="1" a="1"/>
  <c r="GB95" i="1" s="1"/>
  <c r="GB101" i="1" a="1"/>
  <c r="GB101" i="1" s="1"/>
  <c r="GB98" i="1" a="1"/>
  <c r="GB98" i="1" s="1"/>
  <c r="GB97" i="1" a="1"/>
  <c r="GB97" i="1" s="1"/>
  <c r="GB102" i="1" a="1"/>
  <c r="GB102" i="1" s="1"/>
  <c r="DC100" i="1" a="1"/>
  <c r="DC100" i="1" s="1"/>
  <c r="DC94" i="1" a="1"/>
  <c r="DC94" i="1" s="1"/>
  <c r="DC96" i="1" a="1"/>
  <c r="DC96" i="1" s="1"/>
  <c r="DC98" i="1" a="1"/>
  <c r="DC98" i="1" s="1"/>
  <c r="DC99" i="1" a="1"/>
  <c r="DC99" i="1" s="1"/>
  <c r="DC95" i="1" a="1"/>
  <c r="DC95" i="1" s="1"/>
  <c r="DC102" i="1" a="1"/>
  <c r="DC102" i="1" s="1"/>
  <c r="DC97" i="1" a="1"/>
  <c r="DC97" i="1" s="1"/>
  <c r="DC101" i="1" a="1"/>
  <c r="DC101" i="1" s="1"/>
  <c r="KT100" i="1" a="1"/>
  <c r="KT100" i="1" s="1"/>
  <c r="KT102" i="1" a="1"/>
  <c r="KT102" i="1" s="1"/>
  <c r="KT94" i="1" a="1"/>
  <c r="KT94" i="1" s="1"/>
  <c r="KT99" i="1" a="1"/>
  <c r="KT99" i="1" s="1"/>
  <c r="KT95" i="1" a="1"/>
  <c r="KT95" i="1" s="1"/>
  <c r="KT97" i="1" a="1"/>
  <c r="KT97" i="1" s="1"/>
  <c r="KT101" i="1" a="1"/>
  <c r="KT101" i="1" s="1"/>
  <c r="KT96" i="1" a="1"/>
  <c r="KT96" i="1" s="1"/>
  <c r="KT98" i="1" a="1"/>
  <c r="KT98" i="1" s="1"/>
  <c r="NO101" i="1" a="1"/>
  <c r="NO101" i="1" s="1"/>
  <c r="NO95" i="1" a="1"/>
  <c r="NO95" i="1" s="1"/>
  <c r="NO96" i="1" a="1"/>
  <c r="NO96" i="1" s="1"/>
  <c r="NO97" i="1" a="1"/>
  <c r="NO97" i="1" s="1"/>
  <c r="NO94" i="1" a="1"/>
  <c r="NO94" i="1" s="1"/>
  <c r="NO98" i="1" a="1"/>
  <c r="NO98" i="1" s="1"/>
  <c r="NO99" i="1" a="1"/>
  <c r="NO99" i="1" s="1"/>
  <c r="NO100" i="1" a="1"/>
  <c r="NO100" i="1" s="1"/>
  <c r="NO102" i="1" a="1"/>
  <c r="NO102" i="1" s="1"/>
  <c r="MH97" i="1" a="1"/>
  <c r="MH97" i="1" s="1"/>
  <c r="MH100" i="1" a="1"/>
  <c r="MH100" i="1" s="1"/>
  <c r="MH98" i="1" a="1"/>
  <c r="MH98" i="1" s="1"/>
  <c r="MH99" i="1" a="1"/>
  <c r="MH99" i="1" s="1"/>
  <c r="MH96" i="1" a="1"/>
  <c r="MH96" i="1" s="1"/>
  <c r="MH95" i="1" a="1"/>
  <c r="MH95" i="1" s="1"/>
  <c r="MH94" i="1" a="1"/>
  <c r="MH94" i="1" s="1"/>
  <c r="MH102" i="1" a="1"/>
  <c r="MH102" i="1" s="1"/>
  <c r="MH101" i="1" a="1"/>
  <c r="MH101" i="1" s="1"/>
  <c r="BW96" i="1" a="1"/>
  <c r="BW96" i="1" s="1"/>
  <c r="BW98" i="1" a="1"/>
  <c r="BW98" i="1" s="1"/>
  <c r="BW95" i="1" a="1"/>
  <c r="BW95" i="1" s="1"/>
  <c r="BW99" i="1" a="1"/>
  <c r="BW99" i="1" s="1"/>
  <c r="BW94" i="1" a="1"/>
  <c r="BW94" i="1" s="1"/>
  <c r="BW100" i="1" a="1"/>
  <c r="BW100" i="1" s="1"/>
  <c r="BW101" i="1" a="1"/>
  <c r="BW101" i="1" s="1"/>
  <c r="BW102" i="1" a="1"/>
  <c r="BW102" i="1" s="1"/>
  <c r="BW97" i="1" a="1"/>
  <c r="BW97" i="1" s="1"/>
  <c r="MQ96" i="1" a="1"/>
  <c r="MQ96" i="1" s="1"/>
  <c r="MQ102" i="1" a="1"/>
  <c r="MQ102" i="1" s="1"/>
  <c r="MQ99" i="1" a="1"/>
  <c r="MQ99" i="1" s="1"/>
  <c r="MQ98" i="1" a="1"/>
  <c r="MQ98" i="1" s="1"/>
  <c r="MQ94" i="1" a="1"/>
  <c r="MQ94" i="1" s="1"/>
  <c r="MQ95" i="1" a="1"/>
  <c r="MQ95" i="1" s="1"/>
  <c r="MQ101" i="1" a="1"/>
  <c r="MQ101" i="1" s="1"/>
  <c r="MQ100" i="1" a="1"/>
  <c r="MQ100" i="1" s="1"/>
  <c r="MQ97" i="1" a="1"/>
  <c r="MQ97" i="1" s="1"/>
  <c r="FM99" i="1" a="1"/>
  <c r="FM99" i="1" s="1"/>
  <c r="FM100" i="1" a="1"/>
  <c r="FM100" i="1" s="1"/>
  <c r="FM97" i="1" a="1"/>
  <c r="FM97" i="1" s="1"/>
  <c r="FM101" i="1" a="1"/>
  <c r="FM101" i="1" s="1"/>
  <c r="FM95" i="1" a="1"/>
  <c r="FM95" i="1" s="1"/>
  <c r="FM96" i="1" a="1"/>
  <c r="FM96" i="1" s="1"/>
  <c r="FM98" i="1" a="1"/>
  <c r="FM98" i="1" s="1"/>
  <c r="FM102" i="1" a="1"/>
  <c r="FM102" i="1" s="1"/>
  <c r="FM94" i="1" a="1"/>
  <c r="FM94" i="1" s="1"/>
  <c r="DD99" i="1" a="1"/>
  <c r="DD99" i="1" s="1"/>
  <c r="DD100" i="1" a="1"/>
  <c r="DD100" i="1" s="1"/>
  <c r="DD102" i="1" a="1"/>
  <c r="DD102" i="1" s="1"/>
  <c r="DD98" i="1" a="1"/>
  <c r="DD98" i="1" s="1"/>
  <c r="DD94" i="1" a="1"/>
  <c r="DD94" i="1" s="1"/>
  <c r="DD95" i="1" a="1"/>
  <c r="DD95" i="1" s="1"/>
  <c r="DD101" i="1" a="1"/>
  <c r="DD101" i="1" s="1"/>
  <c r="DD96" i="1" a="1"/>
  <c r="DD96" i="1" s="1"/>
  <c r="DD97" i="1" a="1"/>
  <c r="DD97" i="1" s="1"/>
  <c r="MA99" i="1" a="1"/>
  <c r="MA99" i="1" s="1"/>
  <c r="MA94" i="1" a="1"/>
  <c r="MA94" i="1" s="1"/>
  <c r="MA97" i="1" a="1"/>
  <c r="MA97" i="1" s="1"/>
  <c r="MA95" i="1" a="1"/>
  <c r="MA95" i="1" s="1"/>
  <c r="MA96" i="1" a="1"/>
  <c r="MA96" i="1" s="1"/>
  <c r="MA100" i="1" a="1"/>
  <c r="MA100" i="1" s="1"/>
  <c r="MA98" i="1" a="1"/>
  <c r="MA98" i="1" s="1"/>
  <c r="MA101" i="1" a="1"/>
  <c r="MA101" i="1" s="1"/>
  <c r="MA102" i="1" a="1"/>
  <c r="MA102" i="1" s="1"/>
  <c r="ML101" i="1" a="1"/>
  <c r="ML101" i="1" s="1"/>
  <c r="ML99" i="1" a="1"/>
  <c r="ML99" i="1" s="1"/>
  <c r="ML98" i="1" a="1"/>
  <c r="ML98" i="1" s="1"/>
  <c r="ML97" i="1" a="1"/>
  <c r="ML97" i="1" s="1"/>
  <c r="ML94" i="1" a="1"/>
  <c r="ML94" i="1" s="1"/>
  <c r="ML95" i="1" a="1"/>
  <c r="ML95" i="1" s="1"/>
  <c r="ML102" i="1" a="1"/>
  <c r="ML102" i="1" s="1"/>
  <c r="ML96" i="1" a="1"/>
  <c r="ML96" i="1" s="1"/>
  <c r="ML100" i="1" a="1"/>
  <c r="ML100" i="1" s="1"/>
  <c r="IM101" i="1" a="1"/>
  <c r="IM101" i="1" s="1"/>
  <c r="IM96" i="1" a="1"/>
  <c r="IM96" i="1" s="1"/>
  <c r="IM95" i="1" a="1"/>
  <c r="IM95" i="1" s="1"/>
  <c r="IM94" i="1" a="1"/>
  <c r="IM94" i="1" s="1"/>
  <c r="IM100" i="1" a="1"/>
  <c r="IM100" i="1" s="1"/>
  <c r="IM99" i="1" a="1"/>
  <c r="IM99" i="1" s="1"/>
  <c r="IM98" i="1" a="1"/>
  <c r="IM98" i="1" s="1"/>
  <c r="IM102" i="1" a="1"/>
  <c r="IM102" i="1" s="1"/>
  <c r="IM97" i="1" a="1"/>
  <c r="IM97" i="1" s="1"/>
  <c r="GC96" i="1" a="1"/>
  <c r="GC96" i="1" s="1"/>
  <c r="GC102" i="1" a="1"/>
  <c r="GC102" i="1" s="1"/>
  <c r="GC101" i="1" a="1"/>
  <c r="GC101" i="1" s="1"/>
  <c r="GC95" i="1" a="1"/>
  <c r="GC95" i="1" s="1"/>
  <c r="GC94" i="1" a="1"/>
  <c r="GC94" i="1" s="1"/>
  <c r="GC100" i="1" a="1"/>
  <c r="GC100" i="1" s="1"/>
  <c r="GC99" i="1" a="1"/>
  <c r="GC99" i="1" s="1"/>
  <c r="GC98" i="1" a="1"/>
  <c r="GC98" i="1" s="1"/>
  <c r="GC97" i="1" a="1"/>
  <c r="GC97" i="1" s="1"/>
  <c r="OE95" i="1" a="1"/>
  <c r="OE95" i="1" s="1"/>
  <c r="OE101" i="1" a="1"/>
  <c r="OE101" i="1" s="1"/>
  <c r="OE94" i="1" a="1"/>
  <c r="OE94" i="1" s="1"/>
  <c r="OE98" i="1" a="1"/>
  <c r="OE98" i="1" s="1"/>
  <c r="OE102" i="1" a="1"/>
  <c r="OE102" i="1" s="1"/>
  <c r="OE100" i="1" a="1"/>
  <c r="OE100" i="1" s="1"/>
  <c r="OE99" i="1" a="1"/>
  <c r="OE99" i="1" s="1"/>
  <c r="OE96" i="1" a="1"/>
  <c r="OE96" i="1" s="1"/>
  <c r="OE97" i="1" a="1"/>
  <c r="OE97" i="1" s="1"/>
  <c r="FQ94" i="1" a="1"/>
  <c r="FQ94" i="1" s="1"/>
  <c r="FQ96" i="1" a="1"/>
  <c r="FQ96" i="1" s="1"/>
  <c r="FQ100" i="1" a="1"/>
  <c r="FQ100" i="1" s="1"/>
  <c r="FQ102" i="1" a="1"/>
  <c r="FQ102" i="1" s="1"/>
  <c r="FQ98" i="1" a="1"/>
  <c r="FQ98" i="1" s="1"/>
  <c r="FQ95" i="1" a="1"/>
  <c r="FQ95" i="1" s="1"/>
  <c r="FQ99" i="1" a="1"/>
  <c r="FQ99" i="1" s="1"/>
  <c r="FQ97" i="1" a="1"/>
  <c r="FQ97" i="1" s="1"/>
  <c r="FQ101" i="1" a="1"/>
  <c r="FQ101" i="1" s="1"/>
  <c r="KR100" i="1" a="1"/>
  <c r="KR100" i="1" s="1"/>
  <c r="KR96" i="1" a="1"/>
  <c r="KR96" i="1" s="1"/>
  <c r="KR99" i="1" a="1"/>
  <c r="KR99" i="1" s="1"/>
  <c r="KR97" i="1" a="1"/>
  <c r="KR97" i="1" s="1"/>
  <c r="KR95" i="1" a="1"/>
  <c r="KR95" i="1" s="1"/>
  <c r="KR102" i="1" a="1"/>
  <c r="KR102" i="1" s="1"/>
  <c r="KR101" i="1" a="1"/>
  <c r="KR101" i="1" s="1"/>
  <c r="KR98" i="1" a="1"/>
  <c r="KR98" i="1" s="1"/>
  <c r="KR94" i="1" a="1"/>
  <c r="KR94" i="1" s="1"/>
  <c r="IH98" i="1" a="1"/>
  <c r="IH98" i="1" s="1"/>
  <c r="IH97" i="1" a="1"/>
  <c r="IH97" i="1" s="1"/>
  <c r="IH95" i="1" a="1"/>
  <c r="IH95" i="1" s="1"/>
  <c r="IH100" i="1" a="1"/>
  <c r="IH100" i="1" s="1"/>
  <c r="IH94" i="1" a="1"/>
  <c r="IH94" i="1" s="1"/>
  <c r="IH99" i="1" a="1"/>
  <c r="IH99" i="1" s="1"/>
  <c r="IH96" i="1" a="1"/>
  <c r="IH96" i="1" s="1"/>
  <c r="IH101" i="1" a="1"/>
  <c r="IH101" i="1" s="1"/>
  <c r="IH102" i="1" a="1"/>
  <c r="IH102" i="1" s="1"/>
  <c r="LV95" i="1" a="1"/>
  <c r="LV95" i="1" s="1"/>
  <c r="LV100" i="1" a="1"/>
  <c r="LV100" i="1" s="1"/>
  <c r="LV99" i="1" a="1"/>
  <c r="LV99" i="1" s="1"/>
  <c r="LV101" i="1" a="1"/>
  <c r="LV101" i="1" s="1"/>
  <c r="LV98" i="1" a="1"/>
  <c r="LV98" i="1" s="1"/>
  <c r="LV102" i="1" a="1"/>
  <c r="LV102" i="1" s="1"/>
  <c r="LV96" i="1" a="1"/>
  <c r="LV96" i="1" s="1"/>
  <c r="LV94" i="1" a="1"/>
  <c r="LV94" i="1" s="1"/>
  <c r="LV97" i="1" a="1"/>
  <c r="LV97" i="1" s="1"/>
  <c r="BX99" i="1" a="1"/>
  <c r="BX99" i="1" s="1"/>
  <c r="BX94" i="1" a="1"/>
  <c r="BX94" i="1" s="1"/>
  <c r="BX101" i="1" a="1"/>
  <c r="BX101" i="1" s="1"/>
  <c r="BX95" i="1" a="1"/>
  <c r="BX95" i="1" s="1"/>
  <c r="BX100" i="1" a="1"/>
  <c r="BX100" i="1" s="1"/>
  <c r="BX96" i="1" a="1"/>
  <c r="BX96" i="1" s="1"/>
  <c r="BX102" i="1" a="1"/>
  <c r="BX102" i="1" s="1"/>
  <c r="BX98" i="1" a="1"/>
  <c r="BX98" i="1" s="1"/>
  <c r="BX97" i="1" a="1"/>
  <c r="BX97" i="1" s="1"/>
  <c r="LT102" i="1" a="1"/>
  <c r="LT102" i="1" s="1"/>
  <c r="LT99" i="1" a="1"/>
  <c r="LT99" i="1" s="1"/>
  <c r="LT96" i="1" a="1"/>
  <c r="LT96" i="1" s="1"/>
  <c r="LT95" i="1" a="1"/>
  <c r="LT95" i="1" s="1"/>
  <c r="LT97" i="1" a="1"/>
  <c r="LT97" i="1" s="1"/>
  <c r="LT100" i="1" a="1"/>
  <c r="LT100" i="1" s="1"/>
  <c r="LT94" i="1" a="1"/>
  <c r="LT94" i="1" s="1"/>
  <c r="LT101" i="1" a="1"/>
  <c r="LT101" i="1" s="1"/>
  <c r="LT98" i="1" a="1"/>
  <c r="LT98" i="1" s="1"/>
  <c r="OD66" i="1" a="1"/>
  <c r="OD66" i="1" s="1"/>
  <c r="OD102" i="1" a="1"/>
  <c r="OD102" i="1" s="1"/>
  <c r="OD100" i="1" a="1"/>
  <c r="OD100" i="1" s="1"/>
  <c r="OD96" i="1" a="1"/>
  <c r="OD96" i="1" s="1"/>
  <c r="OD97" i="1" a="1"/>
  <c r="OD97" i="1" s="1"/>
  <c r="OD95" i="1" a="1"/>
  <c r="OD95" i="1" s="1"/>
  <c r="OD99" i="1" a="1"/>
  <c r="OD99" i="1" s="1"/>
  <c r="OD94" i="1" a="1"/>
  <c r="OD94" i="1" s="1"/>
  <c r="OD101" i="1" a="1"/>
  <c r="OD101" i="1" s="1"/>
  <c r="OD98" i="1" a="1"/>
  <c r="OD98" i="1" s="1"/>
  <c r="IT102" i="1" a="1"/>
  <c r="IT102" i="1" s="1"/>
  <c r="IT95" i="1" a="1"/>
  <c r="IT95" i="1" s="1"/>
  <c r="IT97" i="1" a="1"/>
  <c r="IT97" i="1" s="1"/>
  <c r="IT94" i="1" a="1"/>
  <c r="IT94" i="1" s="1"/>
  <c r="IT96" i="1" a="1"/>
  <c r="IT96" i="1" s="1"/>
  <c r="IT99" i="1" a="1"/>
  <c r="IT99" i="1" s="1"/>
  <c r="IT100" i="1" a="1"/>
  <c r="IT100" i="1" s="1"/>
  <c r="IT101" i="1" a="1"/>
  <c r="IT101" i="1" s="1"/>
  <c r="IT98" i="1" a="1"/>
  <c r="IT98" i="1" s="1"/>
  <c r="IL94" i="1" a="1"/>
  <c r="IL94" i="1" s="1"/>
  <c r="IL102" i="1" a="1"/>
  <c r="IL102" i="1" s="1"/>
  <c r="IL100" i="1" a="1"/>
  <c r="IL100" i="1" s="1"/>
  <c r="IL99" i="1" a="1"/>
  <c r="IL99" i="1" s="1"/>
  <c r="IL95" i="1" a="1"/>
  <c r="IL95" i="1" s="1"/>
  <c r="IL98" i="1" a="1"/>
  <c r="IL98" i="1" s="1"/>
  <c r="IL101" i="1" a="1"/>
  <c r="IL101" i="1" s="1"/>
  <c r="IL97" i="1" a="1"/>
  <c r="IL97" i="1" s="1"/>
  <c r="IL96" i="1" a="1"/>
  <c r="IL96" i="1" s="1"/>
  <c r="MY99" i="1" a="1"/>
  <c r="MY99" i="1" s="1"/>
  <c r="MX99" i="1" s="1" a="1"/>
  <c r="MX99" i="1" s="1"/>
  <c r="MY102" i="1" a="1"/>
  <c r="MY102" i="1" s="1"/>
  <c r="MX102" i="1" s="1" a="1"/>
  <c r="MX102" i="1" s="1"/>
  <c r="MY101" i="1" a="1"/>
  <c r="MY101" i="1" s="1"/>
  <c r="MX101" i="1" s="1" a="1"/>
  <c r="MX101" i="1" s="1"/>
  <c r="MY100" i="1" a="1"/>
  <c r="MY100" i="1" s="1"/>
  <c r="MX100" i="1" s="1" a="1"/>
  <c r="MX100" i="1" s="1"/>
  <c r="MY95" i="1" a="1"/>
  <c r="MY95" i="1" s="1"/>
  <c r="MX95" i="1" s="1" a="1"/>
  <c r="MX95" i="1" s="1"/>
  <c r="MY96" i="1" a="1"/>
  <c r="MY96" i="1" s="1"/>
  <c r="MX96" i="1" s="1" a="1"/>
  <c r="MX96" i="1" s="1"/>
  <c r="MY94" i="1" a="1"/>
  <c r="MY94" i="1" s="1"/>
  <c r="MX94" i="1" s="1" a="1"/>
  <c r="MX94" i="1" s="1"/>
  <c r="MY98" i="1" a="1"/>
  <c r="MY98" i="1" s="1"/>
  <c r="MX98" i="1" s="1" a="1"/>
  <c r="MX98" i="1" s="1"/>
  <c r="MY97" i="1" a="1"/>
  <c r="MY97" i="1" s="1"/>
  <c r="MX97" i="1" s="1" a="1"/>
  <c r="MX97" i="1" s="1"/>
  <c r="MP96" i="1"/>
  <c r="MP99" i="1"/>
  <c r="MP95" i="1"/>
  <c r="MP101" i="1"/>
  <c r="MP100" i="1"/>
  <c r="MP94" i="1"/>
  <c r="MP102" i="1"/>
  <c r="MP97" i="1"/>
  <c r="MP98" i="1"/>
  <c r="LR97" i="1" a="1"/>
  <c r="LR97" i="1" s="1"/>
  <c r="LR98" i="1" a="1"/>
  <c r="LR98" i="1" s="1"/>
  <c r="LR100" i="1" a="1"/>
  <c r="LR100" i="1" s="1"/>
  <c r="LR99" i="1" a="1"/>
  <c r="LR99" i="1" s="1"/>
  <c r="LR94" i="1" a="1"/>
  <c r="LR94" i="1" s="1"/>
  <c r="LR96" i="1" a="1"/>
  <c r="LR96" i="1" s="1"/>
  <c r="LR95" i="1" a="1"/>
  <c r="LR95" i="1" s="1"/>
  <c r="LR101" i="1" a="1"/>
  <c r="LR101" i="1" s="1"/>
  <c r="LR102" i="1" a="1"/>
  <c r="LR102" i="1" s="1"/>
  <c r="NK96" i="1" a="1"/>
  <c r="NK96" i="1" s="1"/>
  <c r="NK97" i="1" a="1"/>
  <c r="NK97" i="1" s="1"/>
  <c r="NK100" i="1" a="1"/>
  <c r="NK100" i="1" s="1"/>
  <c r="NK95" i="1" a="1"/>
  <c r="NK95" i="1" s="1"/>
  <c r="NK98" i="1" a="1"/>
  <c r="NK98" i="1" s="1"/>
  <c r="NK99" i="1" a="1"/>
  <c r="NK99" i="1" s="1"/>
  <c r="NK102" i="1" a="1"/>
  <c r="NK102" i="1" s="1"/>
  <c r="NK101" i="1" a="1"/>
  <c r="NK101" i="1" s="1"/>
  <c r="NK94" i="1" a="1"/>
  <c r="NK94" i="1" s="1"/>
  <c r="KF95" i="1" a="1"/>
  <c r="KF95" i="1" s="1"/>
  <c r="KF101" i="1" a="1"/>
  <c r="KF101" i="1" s="1"/>
  <c r="KF94" i="1" a="1"/>
  <c r="KF94" i="1" s="1"/>
  <c r="KF97" i="1" a="1"/>
  <c r="KF97" i="1" s="1"/>
  <c r="KF96" i="1" a="1"/>
  <c r="KF96" i="1" s="1"/>
  <c r="KF100" i="1" a="1"/>
  <c r="KF100" i="1" s="1"/>
  <c r="KF99" i="1" a="1"/>
  <c r="KF99" i="1" s="1"/>
  <c r="KF98" i="1" a="1"/>
  <c r="KF98" i="1" s="1"/>
  <c r="KF102" i="1" a="1"/>
  <c r="KF102" i="1" s="1"/>
  <c r="BI95" i="1" a="1"/>
  <c r="BI95" i="1" s="1"/>
  <c r="BI98" i="1" a="1"/>
  <c r="BI98" i="1" s="1"/>
  <c r="BI99" i="1" a="1"/>
  <c r="BI99" i="1" s="1"/>
  <c r="BI102" i="1" a="1"/>
  <c r="BI102" i="1" s="1"/>
  <c r="BI96" i="1" a="1"/>
  <c r="BI96" i="1" s="1"/>
  <c r="BI94" i="1" a="1"/>
  <c r="BI94" i="1" s="1"/>
  <c r="BI100" i="1" a="1"/>
  <c r="BI100" i="1" s="1"/>
  <c r="BI97" i="1" a="1"/>
  <c r="BI97" i="1" s="1"/>
  <c r="BI101" i="1" a="1"/>
  <c r="BI101" i="1" s="1"/>
  <c r="KI98" i="1" a="1"/>
  <c r="KI98" i="1" s="1"/>
  <c r="KI102" i="1" a="1"/>
  <c r="KI102" i="1" s="1"/>
  <c r="KI95" i="1" a="1"/>
  <c r="KI95" i="1" s="1"/>
  <c r="KI96" i="1" a="1"/>
  <c r="KI96" i="1" s="1"/>
  <c r="KI101" i="1" a="1"/>
  <c r="KI101" i="1" s="1"/>
  <c r="KI94" i="1" a="1"/>
  <c r="KI94" i="1" s="1"/>
  <c r="KI100" i="1" a="1"/>
  <c r="KI100" i="1" s="1"/>
  <c r="KI99" i="1" a="1"/>
  <c r="KI99" i="1" s="1"/>
  <c r="KI97" i="1" a="1"/>
  <c r="KI97" i="1" s="1"/>
  <c r="CA101" i="1" a="1"/>
  <c r="CA101" i="1" s="1"/>
  <c r="CA94" i="1" a="1"/>
  <c r="CA94" i="1" s="1"/>
  <c r="CA97" i="1" a="1"/>
  <c r="CA97" i="1" s="1"/>
  <c r="CA98" i="1" a="1"/>
  <c r="CA98" i="1" s="1"/>
  <c r="CA95" i="1" a="1"/>
  <c r="CA95" i="1" s="1"/>
  <c r="CA99" i="1" a="1"/>
  <c r="CA99" i="1" s="1"/>
  <c r="CA100" i="1" a="1"/>
  <c r="CA100" i="1" s="1"/>
  <c r="CA96" i="1" a="1"/>
  <c r="CA96" i="1" s="1"/>
  <c r="CA102" i="1" a="1"/>
  <c r="CA102" i="1" s="1"/>
  <c r="FN97" i="1" a="1"/>
  <c r="FN97" i="1" s="1"/>
  <c r="FN100" i="1" a="1"/>
  <c r="FN100" i="1" s="1"/>
  <c r="FN96" i="1" a="1"/>
  <c r="FN96" i="1" s="1"/>
  <c r="FN95" i="1" a="1"/>
  <c r="FN95" i="1" s="1"/>
  <c r="FN101" i="1" a="1"/>
  <c r="FN101" i="1" s="1"/>
  <c r="FN99" i="1" a="1"/>
  <c r="FN99" i="1" s="1"/>
  <c r="FN94" i="1" a="1"/>
  <c r="FN94" i="1" s="1"/>
  <c r="FN102" i="1" a="1"/>
  <c r="FN102" i="1" s="1"/>
  <c r="FN98" i="1" a="1"/>
  <c r="FN98" i="1" s="1"/>
  <c r="LS96" i="1" a="1"/>
  <c r="LS96" i="1" s="1"/>
  <c r="LS98" i="1" a="1"/>
  <c r="LS98" i="1" s="1"/>
  <c r="LS94" i="1" a="1"/>
  <c r="LS94" i="1" s="1"/>
  <c r="LS99" i="1" a="1"/>
  <c r="LS99" i="1" s="1"/>
  <c r="LS101" i="1" a="1"/>
  <c r="LS101" i="1" s="1"/>
  <c r="LS102" i="1" a="1"/>
  <c r="LS102" i="1" s="1"/>
  <c r="LS95" i="1" a="1"/>
  <c r="LS95" i="1" s="1"/>
  <c r="LS100" i="1" a="1"/>
  <c r="LS100" i="1" s="1"/>
  <c r="LS97" i="1" a="1"/>
  <c r="LS97" i="1" s="1"/>
  <c r="OM96" i="1" a="1"/>
  <c r="OM96" i="1" s="1"/>
  <c r="OM95" i="1" a="1"/>
  <c r="OM95" i="1" s="1"/>
  <c r="OM99" i="1" a="1"/>
  <c r="OM99" i="1" s="1"/>
  <c r="OM101" i="1" a="1"/>
  <c r="OM101" i="1" s="1"/>
  <c r="OM100" i="1" a="1"/>
  <c r="OM100" i="1" s="1"/>
  <c r="OM94" i="1" a="1"/>
  <c r="OM94" i="1" s="1"/>
  <c r="OM98" i="1" a="1"/>
  <c r="OM98" i="1" s="1"/>
  <c r="OM102" i="1" a="1"/>
  <c r="OM102" i="1" s="1"/>
  <c r="OM97" i="1" a="1"/>
  <c r="OM97" i="1" s="1"/>
  <c r="OF98" i="1" a="1"/>
  <c r="OF98" i="1" s="1"/>
  <c r="OF94" i="1" a="1"/>
  <c r="OF94" i="1" s="1"/>
  <c r="OF101" i="1" a="1"/>
  <c r="OF101" i="1" s="1"/>
  <c r="OF100" i="1" a="1"/>
  <c r="OF100" i="1" s="1"/>
  <c r="OF99" i="1" a="1"/>
  <c r="OF99" i="1" s="1"/>
  <c r="OF95" i="1" a="1"/>
  <c r="OF95" i="1" s="1"/>
  <c r="OF102" i="1" a="1"/>
  <c r="OF102" i="1" s="1"/>
  <c r="OF96" i="1" a="1"/>
  <c r="OF96" i="1" s="1"/>
  <c r="OF97" i="1" a="1"/>
  <c r="OF97" i="1" s="1"/>
  <c r="FL95" i="1" a="1"/>
  <c r="FL95" i="1" s="1"/>
  <c r="FL97" i="1" a="1"/>
  <c r="FL97" i="1" s="1"/>
  <c r="FL94" i="1" a="1"/>
  <c r="FL94" i="1" s="1"/>
  <c r="FL102" i="1" a="1"/>
  <c r="FL102" i="1" s="1"/>
  <c r="FL96" i="1" a="1"/>
  <c r="FL96" i="1" s="1"/>
  <c r="FL98" i="1" a="1"/>
  <c r="FL98" i="1" s="1"/>
  <c r="FL99" i="1" a="1"/>
  <c r="FL99" i="1" s="1"/>
  <c r="FL100" i="1" a="1"/>
  <c r="FL100" i="1" s="1"/>
  <c r="FL101" i="1" a="1"/>
  <c r="FL101" i="1" s="1"/>
  <c r="L99" i="1" a="1"/>
  <c r="L99" i="1" s="1"/>
  <c r="L97" i="1" a="1"/>
  <c r="L97" i="1" s="1"/>
  <c r="L100" i="1" a="1"/>
  <c r="L100" i="1" s="1"/>
  <c r="L96" i="1" a="1"/>
  <c r="L96" i="1" s="1"/>
  <c r="L94" i="1" a="1"/>
  <c r="L94" i="1" s="1"/>
  <c r="L95" i="1" a="1"/>
  <c r="L95" i="1" s="1"/>
  <c r="L102" i="1" a="1"/>
  <c r="L102" i="1" s="1"/>
  <c r="L101" i="1" a="1"/>
  <c r="L101" i="1" s="1"/>
  <c r="L98" i="1" a="1"/>
  <c r="L98" i="1" s="1"/>
  <c r="GD100" i="1" a="1"/>
  <c r="GD100" i="1" s="1"/>
  <c r="GD96" i="1" a="1"/>
  <c r="GD96" i="1" s="1"/>
  <c r="GD101" i="1" a="1"/>
  <c r="GD101" i="1" s="1"/>
  <c r="GD99" i="1" a="1"/>
  <c r="GD99" i="1" s="1"/>
  <c r="GD95" i="1" a="1"/>
  <c r="GD95" i="1" s="1"/>
  <c r="GD94" i="1" a="1"/>
  <c r="GD94" i="1" s="1"/>
  <c r="GD102" i="1" a="1"/>
  <c r="GD102" i="1" s="1"/>
  <c r="GD98" i="1" a="1"/>
  <c r="GD98" i="1" s="1"/>
  <c r="GD97" i="1" a="1"/>
  <c r="GD97" i="1" s="1"/>
  <c r="KM95" i="1" a="1"/>
  <c r="KM95" i="1" s="1"/>
  <c r="KM100" i="1" a="1"/>
  <c r="KM100" i="1" s="1"/>
  <c r="KM94" i="1" a="1"/>
  <c r="KM94" i="1" s="1"/>
  <c r="KM98" i="1" a="1"/>
  <c r="KM98" i="1" s="1"/>
  <c r="KM99" i="1" a="1"/>
  <c r="KM99" i="1" s="1"/>
  <c r="KM101" i="1" a="1"/>
  <c r="KM101" i="1" s="1"/>
  <c r="KM102" i="1" a="1"/>
  <c r="KM102" i="1" s="1"/>
  <c r="KM97" i="1" a="1"/>
  <c r="KM97" i="1" s="1"/>
  <c r="KM96" i="1" a="1"/>
  <c r="KM96" i="1" s="1"/>
  <c r="NN99" i="1" a="1"/>
  <c r="NN99" i="1" s="1"/>
  <c r="NN94" i="1" a="1"/>
  <c r="NN94" i="1" s="1"/>
  <c r="NN101" i="1" a="1"/>
  <c r="NN101" i="1" s="1"/>
  <c r="NN97" i="1" a="1"/>
  <c r="NN97" i="1" s="1"/>
  <c r="NN102" i="1" a="1"/>
  <c r="NN102" i="1" s="1"/>
  <c r="NN95" i="1" a="1"/>
  <c r="NN95" i="1" s="1"/>
  <c r="NN96" i="1" a="1"/>
  <c r="NN96" i="1" s="1"/>
  <c r="NN100" i="1" a="1"/>
  <c r="NN100" i="1" s="1"/>
  <c r="NN98" i="1" a="1"/>
  <c r="NN98" i="1" s="1"/>
  <c r="ME99" i="1" a="1"/>
  <c r="ME99" i="1" s="1"/>
  <c r="ME94" i="1" a="1"/>
  <c r="ME94" i="1" s="1"/>
  <c r="ME95" i="1" a="1"/>
  <c r="ME95" i="1" s="1"/>
  <c r="ME96" i="1" a="1"/>
  <c r="ME96" i="1" s="1"/>
  <c r="ME100" i="1" a="1"/>
  <c r="ME100" i="1" s="1"/>
  <c r="ME101" i="1" a="1"/>
  <c r="ME101" i="1" s="1"/>
  <c r="ME97" i="1" a="1"/>
  <c r="ME97" i="1" s="1"/>
  <c r="ME98" i="1" a="1"/>
  <c r="ME98" i="1" s="1"/>
  <c r="ME102" i="1" a="1"/>
  <c r="ME102" i="1" s="1"/>
  <c r="IA101" i="1" a="1"/>
  <c r="IA101" i="1" s="1"/>
  <c r="IA95" i="1" a="1"/>
  <c r="IA95" i="1" s="1"/>
  <c r="IA99" i="1" a="1"/>
  <c r="IA99" i="1" s="1"/>
  <c r="IA94" i="1" a="1"/>
  <c r="IA94" i="1" s="1"/>
  <c r="IA100" i="1" a="1"/>
  <c r="IA100" i="1" s="1"/>
  <c r="IA96" i="1" a="1"/>
  <c r="IA96" i="1" s="1"/>
  <c r="IA102" i="1" a="1"/>
  <c r="IA102" i="1" s="1"/>
  <c r="IA97" i="1" a="1"/>
  <c r="IA97" i="1" s="1"/>
  <c r="IA98" i="1" a="1"/>
  <c r="IA98" i="1" s="1"/>
  <c r="BF102" i="1" a="1"/>
  <c r="BF102" i="1" s="1"/>
  <c r="BF95" i="1" a="1"/>
  <c r="BF95" i="1" s="1"/>
  <c r="BF94" i="1" a="1"/>
  <c r="BF94" i="1" s="1"/>
  <c r="BF96" i="1" a="1"/>
  <c r="BF96" i="1" s="1"/>
  <c r="BF99" i="1" a="1"/>
  <c r="BF99" i="1" s="1"/>
  <c r="BF100" i="1" a="1"/>
  <c r="BF100" i="1" s="1"/>
  <c r="BF98" i="1" a="1"/>
  <c r="BF98" i="1" s="1"/>
  <c r="BF97" i="1" a="1"/>
  <c r="BF97" i="1" s="1"/>
  <c r="BF101" i="1" a="1"/>
  <c r="BF101" i="1" s="1"/>
  <c r="IR95" i="1" a="1"/>
  <c r="IR95" i="1" s="1"/>
  <c r="IR101" i="1" a="1"/>
  <c r="IR101" i="1" s="1"/>
  <c r="IR97" i="1" a="1"/>
  <c r="IR97" i="1" s="1"/>
  <c r="IR98" i="1" a="1"/>
  <c r="IR98" i="1" s="1"/>
  <c r="IR99" i="1" a="1"/>
  <c r="IR99" i="1" s="1"/>
  <c r="IR94" i="1" a="1"/>
  <c r="IR94" i="1" s="1"/>
  <c r="IR100" i="1" a="1"/>
  <c r="IR100" i="1" s="1"/>
  <c r="IR96" i="1" a="1"/>
  <c r="IR96" i="1" s="1"/>
  <c r="IR102" i="1" a="1"/>
  <c r="IR102" i="1" s="1"/>
  <c r="MK102" i="1" a="1"/>
  <c r="MK102" i="1" s="1"/>
  <c r="MK95" i="1" a="1"/>
  <c r="MK95" i="1" s="1"/>
  <c r="MK100" i="1" a="1"/>
  <c r="MK100" i="1" s="1"/>
  <c r="MK97" i="1" a="1"/>
  <c r="MK97" i="1" s="1"/>
  <c r="MK94" i="1" a="1"/>
  <c r="MK94" i="1" s="1"/>
  <c r="MK99" i="1" a="1"/>
  <c r="MK99" i="1" s="1"/>
  <c r="MK101" i="1" a="1"/>
  <c r="MK101" i="1" s="1"/>
  <c r="MK98" i="1" a="1"/>
  <c r="MK98" i="1" s="1"/>
  <c r="MK96" i="1" a="1"/>
  <c r="MK96" i="1" s="1"/>
  <c r="MW98" i="1" a="1"/>
  <c r="MW98" i="1" s="1"/>
  <c r="MW96" i="1" a="1"/>
  <c r="MW96" i="1" s="1"/>
  <c r="MW99" i="1" a="1"/>
  <c r="MW99" i="1" s="1"/>
  <c r="MW100" i="1" a="1"/>
  <c r="MW100" i="1" s="1"/>
  <c r="MW95" i="1" a="1"/>
  <c r="MW95" i="1" s="1"/>
  <c r="MW94" i="1" a="1"/>
  <c r="MW94" i="1" s="1"/>
  <c r="MW102" i="1" a="1"/>
  <c r="MW102" i="1" s="1"/>
  <c r="MW97" i="1" a="1"/>
  <c r="MW97" i="1" s="1"/>
  <c r="MW101" i="1" a="1"/>
  <c r="MW101" i="1" s="1"/>
  <c r="NA101" i="1" a="1"/>
  <c r="NA101" i="1" s="1"/>
  <c r="NA94" i="1" a="1"/>
  <c r="NA94" i="1" s="1"/>
  <c r="NA97" i="1" a="1"/>
  <c r="NA97" i="1" s="1"/>
  <c r="NA95" i="1" a="1"/>
  <c r="NA95" i="1" s="1"/>
  <c r="NA99" i="1" a="1"/>
  <c r="NA99" i="1" s="1"/>
  <c r="NA100" i="1" a="1"/>
  <c r="NA100" i="1" s="1"/>
  <c r="NA96" i="1" a="1"/>
  <c r="NA96" i="1" s="1"/>
  <c r="NA102" i="1" a="1"/>
  <c r="NA102" i="1" s="1"/>
  <c r="NA98" i="1" a="1"/>
  <c r="NA98" i="1" s="1"/>
  <c r="GE101" i="1" a="1"/>
  <c r="GE101" i="1" s="1"/>
  <c r="GE99" i="1" a="1"/>
  <c r="GE99" i="1" s="1"/>
  <c r="GE102" i="1" a="1"/>
  <c r="GE102" i="1" s="1"/>
  <c r="GE98" i="1" a="1"/>
  <c r="GE98" i="1" s="1"/>
  <c r="GE95" i="1" a="1"/>
  <c r="GE95" i="1" s="1"/>
  <c r="GE94" i="1" a="1"/>
  <c r="GE94" i="1" s="1"/>
  <c r="GE100" i="1" a="1"/>
  <c r="GE100" i="1" s="1"/>
  <c r="GE96" i="1" a="1"/>
  <c r="GE96" i="1" s="1"/>
  <c r="GE97" i="1" a="1"/>
  <c r="GE97" i="1" s="1"/>
  <c r="HE95" i="1" a="1"/>
  <c r="HE95" i="1" s="1"/>
  <c r="HE96" i="1" a="1"/>
  <c r="HE96" i="1" s="1"/>
  <c r="HE101" i="1" a="1"/>
  <c r="HE101" i="1" s="1"/>
  <c r="HE99" i="1" a="1"/>
  <c r="HE99" i="1" s="1"/>
  <c r="HE94" i="1" a="1"/>
  <c r="HE94" i="1" s="1"/>
  <c r="HE100" i="1" a="1"/>
  <c r="HE100" i="1" s="1"/>
  <c r="HE102" i="1" a="1"/>
  <c r="HE102" i="1" s="1"/>
  <c r="HE97" i="1" a="1"/>
  <c r="HE97" i="1" s="1"/>
  <c r="HE98" i="1" a="1"/>
  <c r="HE98" i="1" s="1"/>
  <c r="LP98" i="1" a="1"/>
  <c r="LP98" i="1" s="1"/>
  <c r="LP101" i="1" a="1"/>
  <c r="LP101" i="1" s="1"/>
  <c r="LP94" i="1" a="1"/>
  <c r="LP94" i="1" s="1"/>
  <c r="LP102" i="1" a="1"/>
  <c r="LP102" i="1" s="1"/>
  <c r="LP97" i="1" a="1"/>
  <c r="LP97" i="1" s="1"/>
  <c r="LP96" i="1" a="1"/>
  <c r="LP96" i="1" s="1"/>
  <c r="LP95" i="1" a="1"/>
  <c r="LP95" i="1" s="1"/>
  <c r="LP99" i="1" a="1"/>
  <c r="LP99" i="1" s="1"/>
  <c r="LP100" i="1" a="1"/>
  <c r="LP100" i="1" s="1"/>
  <c r="KL99" i="1" a="1"/>
  <c r="KL99" i="1" s="1"/>
  <c r="KL101" i="1" a="1"/>
  <c r="KL101" i="1" s="1"/>
  <c r="KL95" i="1" a="1"/>
  <c r="KL95" i="1" s="1"/>
  <c r="KL94" i="1" a="1"/>
  <c r="KL94" i="1" s="1"/>
  <c r="KL100" i="1" a="1"/>
  <c r="KL100" i="1" s="1"/>
  <c r="KL96" i="1" a="1"/>
  <c r="KL96" i="1" s="1"/>
  <c r="KL97" i="1" a="1"/>
  <c r="KL97" i="1" s="1"/>
  <c r="KL98" i="1" a="1"/>
  <c r="KL98" i="1" s="1"/>
  <c r="KL102" i="1" a="1"/>
  <c r="KL102" i="1" s="1"/>
  <c r="IK97" i="1" a="1"/>
  <c r="IK97" i="1" s="1"/>
  <c r="IK102" i="1" a="1"/>
  <c r="IK102" i="1" s="1"/>
  <c r="IK94" i="1" a="1"/>
  <c r="IK94" i="1" s="1"/>
  <c r="IK100" i="1" a="1"/>
  <c r="IK100" i="1" s="1"/>
  <c r="IK95" i="1" a="1"/>
  <c r="IK95" i="1" s="1"/>
  <c r="IK99" i="1" a="1"/>
  <c r="IK99" i="1" s="1"/>
  <c r="IK96" i="1" a="1"/>
  <c r="IK96" i="1" s="1"/>
  <c r="IK101" i="1" a="1"/>
  <c r="IK101" i="1" s="1"/>
  <c r="IK98" i="1" a="1"/>
  <c r="IK98" i="1" s="1"/>
  <c r="CS102" i="1" a="1"/>
  <c r="CS102" i="1" s="1"/>
  <c r="CS94" i="1" a="1"/>
  <c r="CS94" i="1" s="1"/>
  <c r="CS101" i="1" a="1"/>
  <c r="CS101" i="1" s="1"/>
  <c r="CS96" i="1" a="1"/>
  <c r="CS96" i="1" s="1"/>
  <c r="CS100" i="1" a="1"/>
  <c r="CS100" i="1" s="1"/>
  <c r="CS99" i="1" a="1"/>
  <c r="CS99" i="1" s="1"/>
  <c r="CS95" i="1" a="1"/>
  <c r="CS95" i="1" s="1"/>
  <c r="CS97" i="1" a="1"/>
  <c r="CS97" i="1" s="1"/>
  <c r="CS98" i="1" a="1"/>
  <c r="CS98" i="1" s="1"/>
  <c r="NB97" i="1" a="1"/>
  <c r="NB97" i="1" s="1"/>
  <c r="NB96" i="1" a="1"/>
  <c r="NB96" i="1" s="1"/>
  <c r="NB100" i="1" a="1"/>
  <c r="NB100" i="1" s="1"/>
  <c r="NB102" i="1" a="1"/>
  <c r="NB102" i="1" s="1"/>
  <c r="NB99" i="1" a="1"/>
  <c r="NB99" i="1" s="1"/>
  <c r="NB94" i="1" a="1"/>
  <c r="NB94" i="1" s="1"/>
  <c r="NB101" i="1" a="1"/>
  <c r="NB101" i="1" s="1"/>
  <c r="NB95" i="1" a="1"/>
  <c r="NB95" i="1" s="1"/>
  <c r="NB98" i="1" a="1"/>
  <c r="NB98" i="1" s="1"/>
  <c r="FP95" i="1" a="1"/>
  <c r="FP95" i="1" s="1"/>
  <c r="FP98" i="1" a="1"/>
  <c r="FP98" i="1" s="1"/>
  <c r="FP101" i="1" a="1"/>
  <c r="FP101" i="1" s="1"/>
  <c r="FP99" i="1" a="1"/>
  <c r="FP99" i="1" s="1"/>
  <c r="FP96" i="1" a="1"/>
  <c r="FP96" i="1" s="1"/>
  <c r="FP100" i="1" a="1"/>
  <c r="FP100" i="1" s="1"/>
  <c r="FP94" i="1" a="1"/>
  <c r="FP94" i="1" s="1"/>
  <c r="FP102" i="1" a="1"/>
  <c r="FP102" i="1" s="1"/>
  <c r="FP97" i="1" a="1"/>
  <c r="FP97" i="1" s="1"/>
  <c r="HC95" i="1" a="1"/>
  <c r="HC95" i="1" s="1"/>
  <c r="HC102" i="1" a="1"/>
  <c r="HC102" i="1" s="1"/>
  <c r="HC101" i="1" a="1"/>
  <c r="HC101" i="1" s="1"/>
  <c r="HC97" i="1" a="1"/>
  <c r="HC97" i="1" s="1"/>
  <c r="HC98" i="1" a="1"/>
  <c r="HC98" i="1" s="1"/>
  <c r="HC94" i="1" a="1"/>
  <c r="HC94" i="1" s="1"/>
  <c r="HC100" i="1" a="1"/>
  <c r="HC100" i="1" s="1"/>
  <c r="HC99" i="1" a="1"/>
  <c r="HC99" i="1" s="1"/>
  <c r="HC96" i="1" a="1"/>
  <c r="HC96" i="1" s="1"/>
  <c r="CH96" i="1" a="1"/>
  <c r="CH96" i="1" s="1"/>
  <c r="CH99" i="1" a="1"/>
  <c r="CH99" i="1" s="1"/>
  <c r="CH100" i="1" a="1"/>
  <c r="CH100" i="1" s="1"/>
  <c r="CH102" i="1" a="1"/>
  <c r="CH102" i="1" s="1"/>
  <c r="CH101" i="1" a="1"/>
  <c r="CH101" i="1" s="1"/>
  <c r="CH98" i="1" a="1"/>
  <c r="CH98" i="1" s="1"/>
  <c r="CH94" i="1" a="1"/>
  <c r="CH94" i="1" s="1"/>
  <c r="CH95" i="1" a="1"/>
  <c r="CH95" i="1" s="1"/>
  <c r="CH97" i="1" a="1"/>
  <c r="CH97" i="1" s="1"/>
  <c r="IJ100" i="1" a="1"/>
  <c r="IJ100" i="1" s="1"/>
  <c r="IJ96" i="1" a="1"/>
  <c r="IJ96" i="1" s="1"/>
  <c r="IJ97" i="1" a="1"/>
  <c r="IJ97" i="1" s="1"/>
  <c r="IJ101" i="1" a="1"/>
  <c r="IJ101" i="1" s="1"/>
  <c r="IJ99" i="1" a="1"/>
  <c r="IJ99" i="1" s="1"/>
  <c r="IJ94" i="1" a="1"/>
  <c r="IJ94" i="1" s="1"/>
  <c r="IJ95" i="1" a="1"/>
  <c r="IJ95" i="1" s="1"/>
  <c r="IJ102" i="1" a="1"/>
  <c r="IJ102" i="1" s="1"/>
  <c r="IJ98" i="1" a="1"/>
  <c r="IJ98" i="1" s="1"/>
  <c r="KH99" i="1" a="1"/>
  <c r="KH99" i="1" s="1"/>
  <c r="KH100" i="1" a="1"/>
  <c r="KH100" i="1" s="1"/>
  <c r="KH98" i="1" a="1"/>
  <c r="KH98" i="1" s="1"/>
  <c r="KH102" i="1" a="1"/>
  <c r="KH102" i="1" s="1"/>
  <c r="KH95" i="1" a="1"/>
  <c r="KH95" i="1" s="1"/>
  <c r="KH94" i="1" a="1"/>
  <c r="KH94" i="1" s="1"/>
  <c r="KH96" i="1" a="1"/>
  <c r="KH96" i="1" s="1"/>
  <c r="KH101" i="1" a="1"/>
  <c r="KH101" i="1" s="1"/>
  <c r="KH97" i="1" a="1"/>
  <c r="KH97" i="1" s="1"/>
  <c r="K102" i="1" a="1"/>
  <c r="K102" i="1" s="1"/>
  <c r="K98" i="1" a="1"/>
  <c r="K98" i="1" s="1"/>
  <c r="K97" i="1" a="1"/>
  <c r="K97" i="1" s="1"/>
  <c r="K95" i="1" a="1"/>
  <c r="K95" i="1" s="1"/>
  <c r="K100" i="1" a="1"/>
  <c r="K100" i="1" s="1"/>
  <c r="K94" i="1" a="1"/>
  <c r="K94" i="1" s="1"/>
  <c r="K99" i="1" a="1"/>
  <c r="K99" i="1" s="1"/>
  <c r="K96" i="1" a="1"/>
  <c r="K96" i="1" s="1"/>
  <c r="K101" i="1" a="1"/>
  <c r="K101" i="1" s="1"/>
  <c r="GF95" i="1" a="1"/>
  <c r="GF95" i="1" s="1"/>
  <c r="GF94" i="1" a="1"/>
  <c r="GF94" i="1" s="1"/>
  <c r="GF97" i="1" a="1"/>
  <c r="GF97" i="1" s="1"/>
  <c r="GF98" i="1" a="1"/>
  <c r="GF98" i="1" s="1"/>
  <c r="GF101" i="1" a="1"/>
  <c r="GF101" i="1" s="1"/>
  <c r="GF99" i="1" a="1"/>
  <c r="GF99" i="1" s="1"/>
  <c r="GF100" i="1" a="1"/>
  <c r="GF100" i="1" s="1"/>
  <c r="GF96" i="1" a="1"/>
  <c r="GF96" i="1" s="1"/>
  <c r="GF102" i="1" a="1"/>
  <c r="GF102" i="1" s="1"/>
  <c r="GZ99" i="1" a="1"/>
  <c r="GZ99" i="1" s="1"/>
  <c r="GZ102" i="1" a="1"/>
  <c r="GZ102" i="1" s="1"/>
  <c r="GZ94" i="1" a="1"/>
  <c r="GZ94" i="1" s="1"/>
  <c r="GZ96" i="1" a="1"/>
  <c r="GZ96" i="1" s="1"/>
  <c r="GZ95" i="1" a="1"/>
  <c r="GZ95" i="1" s="1"/>
  <c r="GZ101" i="1" a="1"/>
  <c r="GZ101" i="1" s="1"/>
  <c r="GZ98" i="1" a="1"/>
  <c r="GZ98" i="1" s="1"/>
  <c r="GZ97" i="1" a="1"/>
  <c r="GZ97" i="1" s="1"/>
  <c r="GZ100" i="1" a="1"/>
  <c r="GZ100" i="1" s="1"/>
  <c r="GO66" i="1" a="1"/>
  <c r="GO66" i="1" s="1"/>
  <c r="GO67" i="1" a="1"/>
  <c r="GO67" i="1" s="1"/>
  <c r="GO64" i="1" a="1"/>
  <c r="GO64" i="1" s="1"/>
  <c r="GO68" i="1" a="1"/>
  <c r="GO68" i="1" s="1"/>
  <c r="GO65" i="1" a="1"/>
  <c r="GO65" i="1" s="1"/>
  <c r="GO69" i="1" a="1"/>
  <c r="GO69" i="1" s="1"/>
  <c r="GO70" i="1" a="1"/>
  <c r="GO70" i="1" s="1"/>
  <c r="GO60" i="1" a="1"/>
  <c r="GO60" i="1" s="1"/>
  <c r="GO61" i="1" a="1"/>
  <c r="GO61" i="1" s="1"/>
  <c r="GO62" i="1" a="1"/>
  <c r="GO62" i="1" s="1"/>
  <c r="GO63" i="1" a="1"/>
  <c r="GO63" i="1" s="1"/>
  <c r="MU59" i="1"/>
  <c r="MV59" i="1"/>
  <c r="GL67" i="1" a="1"/>
  <c r="GL67" i="1" s="1"/>
  <c r="GL66" i="1" a="1"/>
  <c r="GL66" i="1" s="1"/>
  <c r="GL68" i="1" a="1"/>
  <c r="GL68" i="1" s="1"/>
  <c r="GL64" i="1" a="1"/>
  <c r="GL64" i="1" s="1"/>
  <c r="GL69" i="1" a="1"/>
  <c r="GL69" i="1" s="1"/>
  <c r="GL65" i="1" a="1"/>
  <c r="GL65" i="1" s="1"/>
  <c r="GL70" i="1" a="1"/>
  <c r="GL70" i="1" s="1"/>
  <c r="GL60" i="1" a="1"/>
  <c r="GL60" i="1" s="1"/>
  <c r="GL61" i="1" a="1"/>
  <c r="GL61" i="1" s="1"/>
  <c r="GL62" i="1" a="1"/>
  <c r="GL62" i="1" s="1"/>
  <c r="GL63" i="1" a="1"/>
  <c r="GL63" i="1" s="1"/>
  <c r="GM66" i="1" a="1"/>
  <c r="GM66" i="1" s="1"/>
  <c r="GM67" i="1" a="1"/>
  <c r="GM67" i="1" s="1"/>
  <c r="GM68" i="1" a="1"/>
  <c r="GM68" i="1" s="1"/>
  <c r="GM64" i="1" a="1"/>
  <c r="GM64" i="1" s="1"/>
  <c r="GM69" i="1" a="1"/>
  <c r="GM69" i="1" s="1"/>
  <c r="GM65" i="1" a="1"/>
  <c r="GM65" i="1" s="1"/>
  <c r="GM70" i="1" a="1"/>
  <c r="GM70" i="1" s="1"/>
  <c r="GM60" i="1" a="1"/>
  <c r="GM60" i="1" s="1"/>
  <c r="GM61" i="1" a="1"/>
  <c r="GM61" i="1" s="1"/>
  <c r="GM62" i="1" a="1"/>
  <c r="GM62" i="1" s="1"/>
  <c r="GM63" i="1" a="1"/>
  <c r="GM63" i="1" s="1"/>
  <c r="MV27" i="1" a="1"/>
  <c r="MV27" i="1" s="1"/>
  <c r="MV22" i="1" a="1"/>
  <c r="MV22" i="1" s="1"/>
  <c r="MV31" i="1" a="1"/>
  <c r="MV31" i="1" s="1"/>
  <c r="MV42" i="1" a="1"/>
  <c r="MV42" i="1" s="1"/>
  <c r="MV34" i="1" a="1"/>
  <c r="MV34" i="1" s="1"/>
  <c r="MV39" i="1" a="1"/>
  <c r="MV39" i="1" s="1"/>
  <c r="MV37" i="1" a="1"/>
  <c r="MV37" i="1" s="1"/>
  <c r="MV32" i="1" a="1"/>
  <c r="MV32" i="1" s="1"/>
  <c r="MV30" i="1" a="1"/>
  <c r="MV30" i="1" s="1"/>
  <c r="MV33" i="1" a="1"/>
  <c r="MV33" i="1" s="1"/>
  <c r="MV26" i="1" a="1"/>
  <c r="MV26" i="1" s="1"/>
  <c r="MV36" i="1" a="1"/>
  <c r="MV36" i="1" s="1"/>
  <c r="MV38" i="1" a="1"/>
  <c r="MV38" i="1" s="1"/>
  <c r="MV35" i="1" a="1"/>
  <c r="MV35" i="1" s="1"/>
  <c r="MV24" i="1" a="1"/>
  <c r="MV24" i="1" s="1"/>
  <c r="MV23" i="1" a="1"/>
  <c r="MV23" i="1" s="1"/>
  <c r="MV43" i="1" a="1"/>
  <c r="MV43" i="1" s="1"/>
  <c r="MV25" i="1" a="1"/>
  <c r="MV25" i="1" s="1"/>
  <c r="MV29" i="1" a="1"/>
  <c r="MV29" i="1" s="1"/>
  <c r="MV41" i="1" a="1"/>
  <c r="MV41" i="1" s="1"/>
  <c r="MV40" i="1" a="1"/>
  <c r="MV40" i="1" s="1"/>
  <c r="MT31" i="1" a="1"/>
  <c r="MT31" i="1" s="1"/>
  <c r="MT27" i="1" a="1"/>
  <c r="MT27" i="1" s="1"/>
  <c r="MT42" i="1" a="1"/>
  <c r="MT42" i="1" s="1"/>
  <c r="MT22" i="1" a="1"/>
  <c r="MT22" i="1" s="1"/>
  <c r="MT40" i="1" a="1"/>
  <c r="MT40" i="1" s="1"/>
  <c r="MT34" i="1" a="1"/>
  <c r="MT34" i="1" s="1"/>
  <c r="MT37" i="1" a="1"/>
  <c r="MT37" i="1" s="1"/>
  <c r="MT39" i="1" a="1"/>
  <c r="MT39" i="1" s="1"/>
  <c r="MT30" i="1" a="1"/>
  <c r="MT30" i="1" s="1"/>
  <c r="MT32" i="1" a="1"/>
  <c r="MT32" i="1" s="1"/>
  <c r="MT33" i="1" a="1"/>
  <c r="MT33" i="1" s="1"/>
  <c r="MT26" i="1" a="1"/>
  <c r="MT26" i="1" s="1"/>
  <c r="MT36" i="1" a="1"/>
  <c r="MT36" i="1" s="1"/>
  <c r="MT38" i="1" a="1"/>
  <c r="MT38" i="1" s="1"/>
  <c r="MT35" i="1" a="1"/>
  <c r="MT35" i="1" s="1"/>
  <c r="MT24" i="1" a="1"/>
  <c r="MT24" i="1" s="1"/>
  <c r="MT23" i="1" a="1"/>
  <c r="MT23" i="1" s="1"/>
  <c r="MT43" i="1" a="1"/>
  <c r="MT43" i="1" s="1"/>
  <c r="MT25" i="1" a="1"/>
  <c r="MT25" i="1" s="1"/>
  <c r="MT29" i="1" a="1"/>
  <c r="MT29" i="1" s="1"/>
  <c r="MT41" i="1" a="1"/>
  <c r="MT41" i="1" s="1"/>
  <c r="MU27" i="1" a="1"/>
  <c r="MU27" i="1" s="1"/>
  <c r="MU22" i="1" a="1"/>
  <c r="MU22" i="1" s="1"/>
  <c r="MU42" i="1" a="1"/>
  <c r="MU42" i="1" s="1"/>
  <c r="MU34" i="1" a="1"/>
  <c r="MU34" i="1" s="1"/>
  <c r="MU39" i="1" a="1"/>
  <c r="MU39" i="1" s="1"/>
  <c r="MU30" i="1" a="1"/>
  <c r="MU30" i="1" s="1"/>
  <c r="MU40" i="1" a="1"/>
  <c r="MU40" i="1" s="1"/>
  <c r="MU37" i="1" a="1"/>
  <c r="MU37" i="1" s="1"/>
  <c r="MU32" i="1" a="1"/>
  <c r="MU32" i="1" s="1"/>
  <c r="MU31" i="1" a="1"/>
  <c r="MU31" i="1" s="1"/>
  <c r="MU33" i="1" a="1"/>
  <c r="MU33" i="1" s="1"/>
  <c r="MU26" i="1" a="1"/>
  <c r="MU26" i="1" s="1"/>
  <c r="MU38" i="1" a="1"/>
  <c r="MU38" i="1" s="1"/>
  <c r="MU36" i="1" a="1"/>
  <c r="MU36" i="1" s="1"/>
  <c r="MU35" i="1" a="1"/>
  <c r="MU35" i="1" s="1"/>
  <c r="MU24" i="1" a="1"/>
  <c r="MU24" i="1" s="1"/>
  <c r="MU23" i="1" a="1"/>
  <c r="MU23" i="1" s="1"/>
  <c r="MU43" i="1" a="1"/>
  <c r="MU43" i="1" s="1"/>
  <c r="MU25" i="1" a="1"/>
  <c r="MU25" i="1" s="1"/>
  <c r="MU29" i="1" a="1"/>
  <c r="MU29" i="1" s="1"/>
  <c r="MU41" i="1" a="1"/>
  <c r="MU41" i="1" s="1"/>
  <c r="MT65" i="1" a="1"/>
  <c r="MT65" i="1" s="1"/>
  <c r="MT66" i="1" a="1"/>
  <c r="MT66" i="1" s="1"/>
  <c r="MT68" i="1" a="1"/>
  <c r="MT68" i="1" s="1"/>
  <c r="MT69" i="1" a="1"/>
  <c r="MT69" i="1" s="1"/>
  <c r="MT60" i="1" a="1"/>
  <c r="MT60" i="1" s="1"/>
  <c r="MT61" i="1" a="1"/>
  <c r="MT61" i="1" s="1"/>
  <c r="MT62" i="1" a="1"/>
  <c r="MT62" i="1" s="1"/>
  <c r="MT63" i="1" a="1"/>
  <c r="MT63" i="1" s="1"/>
  <c r="MT70" i="1" a="1"/>
  <c r="MT70" i="1" s="1"/>
  <c r="MT67" i="1" a="1"/>
  <c r="MT67" i="1" s="1"/>
  <c r="MT64" i="1" a="1"/>
  <c r="MT64" i="1" s="1"/>
  <c r="OD41" i="1" a="1"/>
  <c r="OD41" i="1" s="1"/>
  <c r="OD32" i="1" a="1"/>
  <c r="OD32" i="1" s="1"/>
  <c r="OD25" i="1" a="1"/>
  <c r="OD25" i="1" s="1"/>
  <c r="OD42" i="1" a="1"/>
  <c r="OD42" i="1" s="1"/>
  <c r="OD37" i="1" a="1"/>
  <c r="OD37" i="1" s="1"/>
  <c r="OD36" i="1" a="1"/>
  <c r="OD36" i="1" s="1"/>
  <c r="OD31" i="1" a="1"/>
  <c r="OD31" i="1" s="1"/>
  <c r="OD29" i="1" a="1"/>
  <c r="OD29" i="1" s="1"/>
  <c r="OD34" i="1" a="1"/>
  <c r="OD34" i="1" s="1"/>
  <c r="OD22" i="1" a="1"/>
  <c r="OD22" i="1" s="1"/>
  <c r="OD38" i="1" a="1"/>
  <c r="OD38" i="1" s="1"/>
  <c r="OD24" i="1" a="1"/>
  <c r="OD24" i="1" s="1"/>
  <c r="OD39" i="1" a="1"/>
  <c r="OD39" i="1" s="1"/>
  <c r="OE66" i="1" a="1"/>
  <c r="OE66" i="1" s="1"/>
  <c r="OE68" i="1" a="1"/>
  <c r="OE68" i="1" s="1"/>
  <c r="OE69" i="1" a="1"/>
  <c r="OE69" i="1" s="1"/>
  <c r="OE70" i="1" a="1"/>
  <c r="OE70" i="1" s="1"/>
  <c r="OE60" i="1" a="1"/>
  <c r="OE60" i="1" s="1"/>
  <c r="OE61" i="1" a="1"/>
  <c r="OE61" i="1" s="1"/>
  <c r="OE62" i="1" a="1"/>
  <c r="OE62" i="1" s="1"/>
  <c r="OE63" i="1" a="1"/>
  <c r="OE63" i="1" s="1"/>
  <c r="OE67" i="1" a="1"/>
  <c r="OE67" i="1" s="1"/>
  <c r="OE64" i="1" a="1"/>
  <c r="OE64" i="1" s="1"/>
  <c r="OE65" i="1" a="1"/>
  <c r="OE65" i="1" s="1"/>
  <c r="OE37" i="1" a="1"/>
  <c r="OE37" i="1" s="1"/>
  <c r="OE28" i="1" a="1"/>
  <c r="OE28" i="1" s="1"/>
  <c r="OE31" i="1" a="1"/>
  <c r="OE31" i="1" s="1"/>
  <c r="OE35" i="1" a="1"/>
  <c r="OE35" i="1" s="1"/>
  <c r="OE27" i="1" a="1"/>
  <c r="OE27" i="1" s="1"/>
  <c r="OE24" i="1" a="1"/>
  <c r="OE24" i="1" s="1"/>
  <c r="OE40" i="1" a="1"/>
  <c r="OE40" i="1" s="1"/>
  <c r="OE25" i="1" a="1"/>
  <c r="OE25" i="1" s="1"/>
  <c r="OE41" i="1" a="1"/>
  <c r="OE41" i="1" s="1"/>
  <c r="OE42" i="1" a="1"/>
  <c r="OE42" i="1" s="1"/>
  <c r="OE26" i="1" a="1"/>
  <c r="OE26" i="1" s="1"/>
  <c r="OE36" i="1" a="1"/>
  <c r="OE36" i="1" s="1"/>
  <c r="OE38" i="1" a="1"/>
  <c r="OE38" i="1" s="1"/>
  <c r="OE34" i="1" a="1"/>
  <c r="OE34" i="1" s="1"/>
  <c r="OE23" i="1" a="1"/>
  <c r="OE23" i="1" s="1"/>
  <c r="OE22" i="1" a="1"/>
  <c r="OE22" i="1" s="1"/>
  <c r="OE32" i="1" a="1"/>
  <c r="OE32" i="1" s="1"/>
  <c r="OE33" i="1" a="1"/>
  <c r="OE33" i="1" s="1"/>
  <c r="OE29" i="1" a="1"/>
  <c r="OE29" i="1" s="1"/>
  <c r="OE30" i="1" a="1"/>
  <c r="OE30" i="1" s="1"/>
  <c r="OE39" i="1" a="1"/>
  <c r="OE39" i="1" s="1"/>
  <c r="OE43" i="1" a="1"/>
  <c r="OE43" i="1" s="1"/>
  <c r="OD23" i="1" a="1"/>
  <c r="OD23" i="1" s="1"/>
  <c r="HE60" i="1" a="1"/>
  <c r="HE60" i="1" s="1"/>
  <c r="HE61" i="1" a="1"/>
  <c r="HE61" i="1" s="1"/>
  <c r="HE62" i="1" a="1"/>
  <c r="HE62" i="1" s="1"/>
  <c r="HE63" i="1" a="1"/>
  <c r="HE63" i="1" s="1"/>
  <c r="HE64" i="1" a="1"/>
  <c r="HE64" i="1" s="1"/>
  <c r="HE65" i="1" a="1"/>
  <c r="HE65" i="1" s="1"/>
  <c r="HE66" i="1" a="1"/>
  <c r="HE66" i="1" s="1"/>
  <c r="HE67" i="1" a="1"/>
  <c r="HE67" i="1" s="1"/>
  <c r="HE68" i="1" a="1"/>
  <c r="HE68" i="1" s="1"/>
  <c r="HE69" i="1" a="1"/>
  <c r="HE69" i="1" s="1"/>
  <c r="HE70" i="1" a="1"/>
  <c r="HE70" i="1" s="1"/>
  <c r="HC60" i="1" a="1"/>
  <c r="HC60" i="1" s="1"/>
  <c r="HC61" i="1" a="1"/>
  <c r="HC61" i="1" s="1"/>
  <c r="HC62" i="1" a="1"/>
  <c r="HC62" i="1" s="1"/>
  <c r="HC63" i="1" a="1"/>
  <c r="HC63" i="1" s="1"/>
  <c r="HC64" i="1" a="1"/>
  <c r="HC64" i="1" s="1"/>
  <c r="HC65" i="1" a="1"/>
  <c r="HC65" i="1" s="1"/>
  <c r="HC66" i="1" a="1"/>
  <c r="HC66" i="1" s="1"/>
  <c r="HC67" i="1" a="1"/>
  <c r="HC67" i="1" s="1"/>
  <c r="HC68" i="1" a="1"/>
  <c r="HC68" i="1" s="1"/>
  <c r="HC69" i="1" a="1"/>
  <c r="HC69" i="1" s="1"/>
  <c r="HC70" i="1" a="1"/>
  <c r="HC70" i="1" s="1"/>
  <c r="GZ60" i="1" a="1"/>
  <c r="GZ60" i="1" s="1"/>
  <c r="GZ61" i="1" a="1"/>
  <c r="GZ61" i="1" s="1"/>
  <c r="GZ62" i="1" a="1"/>
  <c r="GZ62" i="1" s="1"/>
  <c r="GZ63" i="1" a="1"/>
  <c r="GZ63" i="1" s="1"/>
  <c r="GZ64" i="1" a="1"/>
  <c r="GZ64" i="1" s="1"/>
  <c r="GZ65" i="1" a="1"/>
  <c r="GZ65" i="1" s="1"/>
  <c r="GZ66" i="1" a="1"/>
  <c r="GZ66" i="1" s="1"/>
  <c r="GZ67" i="1" a="1"/>
  <c r="GZ67" i="1" s="1"/>
  <c r="GZ68" i="1" a="1"/>
  <c r="GZ68" i="1" s="1"/>
  <c r="GZ69" i="1" a="1"/>
  <c r="GZ69" i="1" s="1"/>
  <c r="GZ70" i="1" a="1"/>
  <c r="GZ70" i="1" s="1"/>
  <c r="HD60" i="1" a="1"/>
  <c r="HD60" i="1" s="1"/>
  <c r="HD61" i="1" a="1"/>
  <c r="HD61" i="1" s="1"/>
  <c r="HD62" i="1" a="1"/>
  <c r="HD62" i="1" s="1"/>
  <c r="HD63" i="1" a="1"/>
  <c r="HD63" i="1" s="1"/>
  <c r="HD64" i="1" a="1"/>
  <c r="HD64" i="1" s="1"/>
  <c r="HD65" i="1" a="1"/>
  <c r="HD65" i="1" s="1"/>
  <c r="HD66" i="1" a="1"/>
  <c r="HD66" i="1" s="1"/>
  <c r="HD67" i="1" a="1"/>
  <c r="HD67" i="1" s="1"/>
  <c r="HD68" i="1" a="1"/>
  <c r="HD68" i="1" s="1"/>
  <c r="HD69" i="1" a="1"/>
  <c r="HD69" i="1" s="1"/>
  <c r="HD70" i="1" a="1"/>
  <c r="HD70" i="1" s="1"/>
  <c r="HA67" i="1" a="1"/>
  <c r="HA67" i="1" s="1"/>
  <c r="HA60" i="1" a="1"/>
  <c r="HA60" i="1" s="1"/>
  <c r="HA61" i="1" a="1"/>
  <c r="HA61" i="1" s="1"/>
  <c r="HA62" i="1" a="1"/>
  <c r="HA62" i="1" s="1"/>
  <c r="HA63" i="1" a="1"/>
  <c r="HA63" i="1" s="1"/>
  <c r="HA64" i="1" a="1"/>
  <c r="HA64" i="1" s="1"/>
  <c r="HA65" i="1" a="1"/>
  <c r="HA65" i="1" s="1"/>
  <c r="HA66" i="1" a="1"/>
  <c r="HA66" i="1" s="1"/>
  <c r="HA68" i="1" a="1"/>
  <c r="HA68" i="1" s="1"/>
  <c r="HA69" i="1" a="1"/>
  <c r="HA69" i="1" s="1"/>
  <c r="HA70" i="1" a="1"/>
  <c r="HA70" i="1" s="1"/>
  <c r="DC60" i="1" a="1"/>
  <c r="DC60" i="1" s="1"/>
  <c r="DC61" i="1" a="1"/>
  <c r="DC61" i="1" s="1"/>
  <c r="DC62" i="1" a="1"/>
  <c r="DC62" i="1" s="1"/>
  <c r="DC63" i="1" a="1"/>
  <c r="DC63" i="1" s="1"/>
  <c r="DC64" i="1" a="1"/>
  <c r="DC64" i="1" s="1"/>
  <c r="DC65" i="1" a="1"/>
  <c r="DC65" i="1" s="1"/>
  <c r="DC66" i="1" a="1"/>
  <c r="DC66" i="1" s="1"/>
  <c r="DC67" i="1" a="1"/>
  <c r="DC67" i="1" s="1"/>
  <c r="DC68" i="1" a="1"/>
  <c r="DC68" i="1" s="1"/>
  <c r="DC69" i="1" a="1"/>
  <c r="DC69" i="1" s="1"/>
  <c r="DC70" i="1" a="1"/>
  <c r="DC70" i="1" s="1"/>
  <c r="DD60" i="1" a="1"/>
  <c r="DD60" i="1" s="1"/>
  <c r="DD61" i="1" a="1"/>
  <c r="DD61" i="1" s="1"/>
  <c r="DD62" i="1" a="1"/>
  <c r="DD62" i="1" s="1"/>
  <c r="DD63" i="1" a="1"/>
  <c r="DD63" i="1" s="1"/>
  <c r="DD64" i="1" a="1"/>
  <c r="DD64" i="1" s="1"/>
  <c r="DD65" i="1" a="1"/>
  <c r="DD65" i="1" s="1"/>
  <c r="DD66" i="1" a="1"/>
  <c r="DD66" i="1" s="1"/>
  <c r="DD67" i="1" a="1"/>
  <c r="DD67" i="1" s="1"/>
  <c r="DD68" i="1" a="1"/>
  <c r="DD68" i="1" s="1"/>
  <c r="DD69" i="1" a="1"/>
  <c r="DD69" i="1" s="1"/>
  <c r="DD70" i="1" a="1"/>
  <c r="DD70" i="1" s="1"/>
  <c r="DD32" i="1" a="1"/>
  <c r="DD32" i="1" s="1"/>
  <c r="DD34" i="1" a="1"/>
  <c r="DD34" i="1" s="1"/>
  <c r="DD37" i="1" a="1"/>
  <c r="DD37" i="1" s="1"/>
  <c r="DD29" i="1" a="1"/>
  <c r="DD29" i="1" s="1"/>
  <c r="DD31" i="1" a="1"/>
  <c r="DD31" i="1" s="1"/>
  <c r="DD36" i="1" a="1"/>
  <c r="DD36" i="1" s="1"/>
  <c r="DD35" i="1" a="1"/>
  <c r="DD35" i="1" s="1"/>
  <c r="DD41" i="1" a="1"/>
  <c r="DD41" i="1" s="1"/>
  <c r="DD25" i="1" a="1"/>
  <c r="DD25" i="1" s="1"/>
  <c r="DD28" i="1" a="1"/>
  <c r="DD28" i="1" s="1"/>
  <c r="DD24" i="1" a="1"/>
  <c r="DD24" i="1" s="1"/>
  <c r="DD30" i="1" a="1"/>
  <c r="DD30" i="1" s="1"/>
  <c r="DD40" i="1" a="1"/>
  <c r="DD40" i="1" s="1"/>
  <c r="DD39" i="1" a="1"/>
  <c r="DD39" i="1" s="1"/>
  <c r="DD23" i="1" a="1"/>
  <c r="DD23" i="1" s="1"/>
  <c r="DD38" i="1" a="1"/>
  <c r="DD38" i="1" s="1"/>
  <c r="DD26" i="1" a="1"/>
  <c r="DD26" i="1" s="1"/>
  <c r="DD33" i="1" a="1"/>
  <c r="DD33" i="1" s="1"/>
  <c r="DD22" i="1" a="1"/>
  <c r="DD22" i="1" s="1"/>
  <c r="DD43" i="1" a="1"/>
  <c r="DD43" i="1" s="1"/>
  <c r="DD27" i="1" a="1"/>
  <c r="DD27" i="1" s="1"/>
  <c r="DD42" i="1" a="1"/>
  <c r="DD42" i="1" s="1"/>
  <c r="DC34" i="1" a="1"/>
  <c r="DC34" i="1" s="1"/>
  <c r="DC32" i="1" a="1"/>
  <c r="DC32" i="1" s="1"/>
  <c r="DC37" i="1" a="1"/>
  <c r="DC37" i="1" s="1"/>
  <c r="DC29" i="1" a="1"/>
  <c r="DC29" i="1" s="1"/>
  <c r="DC35" i="1" a="1"/>
  <c r="DC35" i="1" s="1"/>
  <c r="DC31" i="1" a="1"/>
  <c r="DC31" i="1" s="1"/>
  <c r="DC25" i="1" a="1"/>
  <c r="DC25" i="1" s="1"/>
  <c r="DC28" i="1" a="1"/>
  <c r="DC28" i="1" s="1"/>
  <c r="DC26" i="1" a="1"/>
  <c r="DC26" i="1" s="1"/>
  <c r="DC24" i="1" a="1"/>
  <c r="DC24" i="1" s="1"/>
  <c r="DC30" i="1" a="1"/>
  <c r="DC30" i="1" s="1"/>
  <c r="DC39" i="1" a="1"/>
  <c r="DC39" i="1" s="1"/>
  <c r="DC40" i="1" a="1"/>
  <c r="DC40" i="1" s="1"/>
  <c r="DC38" i="1" a="1"/>
  <c r="DC38" i="1" s="1"/>
  <c r="DC33" i="1" a="1"/>
  <c r="DC33" i="1" s="1"/>
  <c r="DC41" i="1" a="1"/>
  <c r="DC41" i="1" s="1"/>
  <c r="DC23" i="1" a="1"/>
  <c r="DC23" i="1" s="1"/>
  <c r="DC22" i="1" a="1"/>
  <c r="DC22" i="1" s="1"/>
  <c r="DC43" i="1" a="1"/>
  <c r="DC43" i="1" s="1"/>
  <c r="DC27" i="1" a="1"/>
  <c r="DC27" i="1" s="1"/>
  <c r="DC42" i="1" a="1"/>
  <c r="DC42" i="1" s="1"/>
  <c r="DC36" i="1" a="1"/>
  <c r="DC36" i="1" s="1"/>
  <c r="CZ27" i="1"/>
  <c r="CZ26" i="1"/>
  <c r="CZ42" i="1"/>
  <c r="CZ29" i="1"/>
  <c r="CZ37" i="1"/>
  <c r="CZ31" i="1"/>
  <c r="CZ25" i="1"/>
  <c r="CZ36" i="1"/>
  <c r="CZ24" i="1"/>
  <c r="CZ30" i="1"/>
  <c r="CZ33" i="1"/>
  <c r="CZ41" i="1"/>
  <c r="CZ38" i="1"/>
  <c r="CZ22" i="1"/>
  <c r="CZ40" i="1"/>
  <c r="CZ39" i="1"/>
  <c r="CZ23" i="1"/>
  <c r="CZ32" i="1"/>
  <c r="CZ43" i="1"/>
  <c r="CZ28" i="1"/>
  <c r="DB27" i="1" a="1"/>
  <c r="DB27" i="1" s="1"/>
  <c r="DB36" i="1" a="1"/>
  <c r="DB36" i="1" s="1"/>
  <c r="DB35" i="1" a="1"/>
  <c r="DB35" i="1" s="1"/>
  <c r="DB29" i="1" a="1"/>
  <c r="DB29" i="1" s="1"/>
  <c r="DB22" i="1" a="1"/>
  <c r="DB22" i="1" s="1"/>
  <c r="DB31" i="1" a="1"/>
  <c r="DB31" i="1" s="1"/>
  <c r="DB30" i="1" a="1"/>
  <c r="DB30" i="1" s="1"/>
  <c r="DB24" i="1" a="1"/>
  <c r="DB24" i="1" s="1"/>
  <c r="DB42" i="1" a="1"/>
  <c r="DB42" i="1" s="1"/>
  <c r="DB26" i="1" a="1"/>
  <c r="DB26" i="1" s="1"/>
  <c r="DB33" i="1" a="1"/>
  <c r="DB33" i="1" s="1"/>
  <c r="DB41" i="1" a="1"/>
  <c r="DB41" i="1" s="1"/>
  <c r="DB38" i="1" a="1"/>
  <c r="DB38" i="1" s="1"/>
  <c r="DB25" i="1" a="1"/>
  <c r="DB25" i="1" s="1"/>
  <c r="DB23" i="1" a="1"/>
  <c r="DB23" i="1" s="1"/>
  <c r="DB34" i="1" a="1"/>
  <c r="DB34" i="1" s="1"/>
  <c r="DB43" i="1" a="1"/>
  <c r="DB43" i="1" s="1"/>
  <c r="DB39" i="1" a="1"/>
  <c r="DB39" i="1" s="1"/>
  <c r="DB40" i="1" a="1"/>
  <c r="DB40" i="1" s="1"/>
  <c r="DB28" i="1" a="1"/>
  <c r="DB28" i="1" s="1"/>
  <c r="DB32" i="1" a="1"/>
  <c r="DB32" i="1" s="1"/>
  <c r="DB37" i="1" a="1"/>
  <c r="DB37" i="1" s="1"/>
  <c r="DA26" i="1" a="1"/>
  <c r="DA26" i="1" s="1"/>
  <c r="DA37" i="1" a="1"/>
  <c r="DA37" i="1" s="1"/>
  <c r="DA27" i="1" a="1"/>
  <c r="DA27" i="1" s="1"/>
  <c r="DA29" i="1" a="1"/>
  <c r="DA29" i="1" s="1"/>
  <c r="DA31" i="1" a="1"/>
  <c r="DA31" i="1" s="1"/>
  <c r="DA22" i="1" a="1"/>
  <c r="DA22" i="1" s="1"/>
  <c r="DA39" i="1" a="1"/>
  <c r="DA39" i="1" s="1"/>
  <c r="DA42" i="1" a="1"/>
  <c r="DA42" i="1" s="1"/>
  <c r="DA33" i="1" a="1"/>
  <c r="DA33" i="1" s="1"/>
  <c r="DA24" i="1" a="1"/>
  <c r="DA24" i="1" s="1"/>
  <c r="DA30" i="1" a="1"/>
  <c r="DA30" i="1" s="1"/>
  <c r="DA41" i="1" a="1"/>
  <c r="DA41" i="1" s="1"/>
  <c r="DA38" i="1" a="1"/>
  <c r="DA38" i="1" s="1"/>
  <c r="DA36" i="1" a="1"/>
  <c r="DA36" i="1" s="1"/>
  <c r="DA25" i="1" a="1"/>
  <c r="DA25" i="1" s="1"/>
  <c r="DA23" i="1" a="1"/>
  <c r="DA23" i="1" s="1"/>
  <c r="DA32" i="1" a="1"/>
  <c r="DA32" i="1" s="1"/>
  <c r="DA43" i="1" a="1"/>
  <c r="DA43" i="1" s="1"/>
  <c r="DA40" i="1" a="1"/>
  <c r="DA40" i="1" s="1"/>
  <c r="DA28" i="1" a="1"/>
  <c r="DA28" i="1" s="1"/>
  <c r="CX37" i="1" a="1"/>
  <c r="CX37" i="1" s="1"/>
  <c r="CX30" i="1" a="1"/>
  <c r="CX30" i="1" s="1"/>
  <c r="CX26" i="1" a="1"/>
  <c r="CX26" i="1" s="1"/>
  <c r="CX41" i="1" a="1"/>
  <c r="CX41" i="1" s="1"/>
  <c r="CX25" i="1" a="1"/>
  <c r="CX25" i="1" s="1"/>
  <c r="CX27" i="1" a="1"/>
  <c r="CX27" i="1" s="1"/>
  <c r="CX24" i="1" a="1"/>
  <c r="CX24" i="1" s="1"/>
  <c r="CX42" i="1" a="1"/>
  <c r="CX42" i="1" s="1"/>
  <c r="CX28" i="1" a="1"/>
  <c r="CX28" i="1" s="1"/>
  <c r="CX29" i="1" a="1"/>
  <c r="CX29" i="1" s="1"/>
  <c r="CX38" i="1" a="1"/>
  <c r="CX38" i="1" s="1"/>
  <c r="CX31" i="1" a="1"/>
  <c r="CX31" i="1" s="1"/>
  <c r="CX22" i="1" a="1"/>
  <c r="CX22" i="1" s="1"/>
  <c r="CX36" i="1" a="1"/>
  <c r="CX36" i="1" s="1"/>
  <c r="CX23" i="1" a="1"/>
  <c r="CX23" i="1" s="1"/>
  <c r="CX33" i="1" a="1"/>
  <c r="CX33" i="1" s="1"/>
  <c r="CX39" i="1" a="1"/>
  <c r="CX39" i="1" s="1"/>
  <c r="CX32" i="1" a="1"/>
  <c r="CX32" i="1" s="1"/>
  <c r="CX43" i="1" a="1"/>
  <c r="CX43" i="1" s="1"/>
  <c r="CX40" i="1" a="1"/>
  <c r="CX40" i="1" s="1"/>
  <c r="CY37" i="1" a="1"/>
  <c r="CY37" i="1" s="1"/>
  <c r="CY43" i="1" a="1"/>
  <c r="CY43" i="1" s="1"/>
  <c r="CY26" i="1" a="1"/>
  <c r="CY26" i="1" s="1"/>
  <c r="CY27" i="1" a="1"/>
  <c r="CY27" i="1" s="1"/>
  <c r="CY42" i="1" a="1"/>
  <c r="CY42" i="1" s="1"/>
  <c r="CY29" i="1" a="1"/>
  <c r="CY29" i="1" s="1"/>
  <c r="CY22" i="1" a="1"/>
  <c r="CY22" i="1" s="1"/>
  <c r="CY31" i="1" a="1"/>
  <c r="CY31" i="1" s="1"/>
  <c r="CY24" i="1" a="1"/>
  <c r="CY24" i="1" s="1"/>
  <c r="CY30" i="1" a="1"/>
  <c r="CY30" i="1" s="1"/>
  <c r="CY33" i="1" a="1"/>
  <c r="CY33" i="1" s="1"/>
  <c r="CY36" i="1" a="1"/>
  <c r="CY36" i="1" s="1"/>
  <c r="CY41" i="1" a="1"/>
  <c r="CY41" i="1" s="1"/>
  <c r="CY38" i="1" a="1"/>
  <c r="CY38" i="1" s="1"/>
  <c r="CY25" i="1" a="1"/>
  <c r="CY25" i="1" s="1"/>
  <c r="CY39" i="1" a="1"/>
  <c r="CY39" i="1" s="1"/>
  <c r="CY23" i="1" a="1"/>
  <c r="CY23" i="1" s="1"/>
  <c r="CY32" i="1" a="1"/>
  <c r="CY32" i="1" s="1"/>
  <c r="CY40" i="1" a="1"/>
  <c r="CY40" i="1" s="1"/>
  <c r="CY28" i="1" a="1"/>
  <c r="CY28" i="1" s="1"/>
  <c r="CX60" i="1" a="1"/>
  <c r="CX60" i="1" s="1"/>
  <c r="CX61" i="1" a="1"/>
  <c r="CX61" i="1" s="1"/>
  <c r="CX62" i="1" a="1"/>
  <c r="CX62" i="1" s="1"/>
  <c r="CX63" i="1" a="1"/>
  <c r="CX63" i="1" s="1"/>
  <c r="CX64" i="1" a="1"/>
  <c r="CX64" i="1" s="1"/>
  <c r="CX65" i="1" a="1"/>
  <c r="CX65" i="1" s="1"/>
  <c r="CX66" i="1" a="1"/>
  <c r="CX66" i="1" s="1"/>
  <c r="CX67" i="1" a="1"/>
  <c r="CX67" i="1" s="1"/>
  <c r="CX68" i="1" a="1"/>
  <c r="CX68" i="1" s="1"/>
  <c r="CX69" i="1" a="1"/>
  <c r="CX69" i="1" s="1"/>
  <c r="CX70" i="1" a="1"/>
  <c r="CX70" i="1" s="1"/>
  <c r="CY60" i="1" a="1"/>
  <c r="CY60" i="1" s="1"/>
  <c r="CY61" i="1" a="1"/>
  <c r="CY61" i="1" s="1"/>
  <c r="CY62" i="1" a="1"/>
  <c r="CY62" i="1" s="1"/>
  <c r="CY63" i="1" a="1"/>
  <c r="CY63" i="1" s="1"/>
  <c r="CY64" i="1" a="1"/>
  <c r="CY64" i="1" s="1"/>
  <c r="CY65" i="1" a="1"/>
  <c r="CY65" i="1" s="1"/>
  <c r="CY66" i="1" a="1"/>
  <c r="CY66" i="1" s="1"/>
  <c r="CY67" i="1" a="1"/>
  <c r="CY67" i="1" s="1"/>
  <c r="CY68" i="1" a="1"/>
  <c r="CY68" i="1" s="1"/>
  <c r="CY69" i="1" a="1"/>
  <c r="CY69" i="1" s="1"/>
  <c r="CY70" i="1" a="1"/>
  <c r="CY70" i="1" s="1"/>
  <c r="DA60" i="1" a="1"/>
  <c r="DA60" i="1" s="1"/>
  <c r="DA61" i="1" a="1"/>
  <c r="DA61" i="1" s="1"/>
  <c r="DA62" i="1" a="1"/>
  <c r="DA62" i="1" s="1"/>
  <c r="DA63" i="1" a="1"/>
  <c r="DA63" i="1" s="1"/>
  <c r="DA64" i="1" a="1"/>
  <c r="DA64" i="1" s="1"/>
  <c r="DA65" i="1" a="1"/>
  <c r="DA65" i="1" s="1"/>
  <c r="DA66" i="1" a="1"/>
  <c r="DA66" i="1" s="1"/>
  <c r="DA67" i="1" a="1"/>
  <c r="DA67" i="1" s="1"/>
  <c r="DA68" i="1" a="1"/>
  <c r="DA68" i="1" s="1"/>
  <c r="DA69" i="1" a="1"/>
  <c r="DA69" i="1" s="1"/>
  <c r="DA70" i="1" a="1"/>
  <c r="DA70" i="1" s="1"/>
  <c r="D59" i="1"/>
  <c r="DB60" i="1" a="1"/>
  <c r="DB60" i="1" s="1"/>
  <c r="DB61" i="1" a="1"/>
  <c r="DB61" i="1" s="1"/>
  <c r="DB62" i="1" a="1"/>
  <c r="DB62" i="1" s="1"/>
  <c r="DB63" i="1" a="1"/>
  <c r="DB63" i="1" s="1"/>
  <c r="DB64" i="1" a="1"/>
  <c r="DB64" i="1" s="1"/>
  <c r="DB65" i="1" a="1"/>
  <c r="DB65" i="1" s="1"/>
  <c r="DB66" i="1" a="1"/>
  <c r="DB66" i="1" s="1"/>
  <c r="DB67" i="1" a="1"/>
  <c r="DB67" i="1" s="1"/>
  <c r="DB68" i="1" a="1"/>
  <c r="DB68" i="1" s="1"/>
  <c r="DB69" i="1" a="1"/>
  <c r="DB69" i="1" s="1"/>
  <c r="DB70" i="1" a="1"/>
  <c r="DB70" i="1" s="1"/>
  <c r="MG68" i="1" a="1"/>
  <c r="MG68" i="1" s="1"/>
  <c r="MG67" i="1" a="1"/>
  <c r="MG67" i="1" s="1"/>
  <c r="MG66" i="1" a="1"/>
  <c r="MG66" i="1" s="1"/>
  <c r="MG65" i="1" a="1"/>
  <c r="MG65" i="1" s="1"/>
  <c r="MG64" i="1" a="1"/>
  <c r="MG64" i="1" s="1"/>
  <c r="MG63" i="1" a="1"/>
  <c r="MG63" i="1" s="1"/>
  <c r="MG62" i="1" a="1"/>
  <c r="MG62" i="1" s="1"/>
  <c r="MG34" i="1" a="1"/>
  <c r="MG34" i="1" s="1"/>
  <c r="MG31" i="1" a="1"/>
  <c r="MG31" i="1" s="1"/>
  <c r="MG43" i="1" a="1"/>
  <c r="MG43" i="1" s="1"/>
  <c r="MG22" i="1" a="1"/>
  <c r="MG22" i="1" s="1"/>
  <c r="MG23" i="1" a="1"/>
  <c r="MG23" i="1" s="1"/>
  <c r="MG28" i="1" a="1"/>
  <c r="MG28" i="1" s="1"/>
  <c r="MG32" i="1" a="1"/>
  <c r="MG32" i="1" s="1"/>
  <c r="MG29" i="1" a="1"/>
  <c r="MG29" i="1" s="1"/>
  <c r="MG38" i="1" a="1"/>
  <c r="MG38" i="1" s="1"/>
  <c r="MG41" i="1" a="1"/>
  <c r="MG41" i="1" s="1"/>
  <c r="MG33" i="1" a="1"/>
  <c r="MG33" i="1" s="1"/>
  <c r="MG24" i="1" a="1"/>
  <c r="MG24" i="1" s="1"/>
  <c r="MG36" i="1" a="1"/>
  <c r="MG36" i="1" s="1"/>
  <c r="MG37" i="1" a="1"/>
  <c r="MG37" i="1" s="1"/>
  <c r="MG27" i="1" a="1"/>
  <c r="MG27" i="1" s="1"/>
  <c r="MG35" i="1" a="1"/>
  <c r="MG35" i="1" s="1"/>
  <c r="MG42" i="1" a="1"/>
  <c r="MG42" i="1" s="1"/>
  <c r="MG40" i="1" a="1"/>
  <c r="MG40" i="1" s="1"/>
  <c r="MG26" i="1" a="1"/>
  <c r="MG26" i="1" s="1"/>
  <c r="MG25" i="1" a="1"/>
  <c r="MG25" i="1" s="1"/>
  <c r="LR27" i="1" a="1"/>
  <c r="LR27" i="1" s="1"/>
  <c r="LR35" i="1" a="1"/>
  <c r="LR35" i="1" s="1"/>
  <c r="LR43" i="1" a="1"/>
  <c r="LR43" i="1" s="1"/>
  <c r="LR32" i="1" a="1"/>
  <c r="LR32" i="1" s="1"/>
  <c r="LR24" i="1" a="1"/>
  <c r="LR24" i="1" s="1"/>
  <c r="LR31" i="1" a="1"/>
  <c r="LR31" i="1" s="1"/>
  <c r="LR33" i="1" a="1"/>
  <c r="LR33" i="1" s="1"/>
  <c r="LR22" i="1" a="1"/>
  <c r="LR22" i="1" s="1"/>
  <c r="LR39" i="1" a="1"/>
  <c r="LR39" i="1" s="1"/>
  <c r="LR41" i="1" a="1"/>
  <c r="LR41" i="1" s="1"/>
  <c r="LR37" i="1" a="1"/>
  <c r="LR37" i="1" s="1"/>
  <c r="LR36" i="1" a="1"/>
  <c r="LR36" i="1" s="1"/>
  <c r="LR23" i="1" a="1"/>
  <c r="LR23" i="1" s="1"/>
  <c r="LR26" i="1" a="1"/>
  <c r="LR26" i="1" s="1"/>
  <c r="LR38" i="1" a="1"/>
  <c r="LR38" i="1" s="1"/>
  <c r="LR29" i="1" a="1"/>
  <c r="LR29" i="1" s="1"/>
  <c r="LR40" i="1" a="1"/>
  <c r="LR40" i="1" s="1"/>
  <c r="LR25" i="1" a="1"/>
  <c r="LR25" i="1" s="1"/>
  <c r="LR42" i="1" a="1"/>
  <c r="LR42" i="1" s="1"/>
  <c r="LR28" i="1" a="1"/>
  <c r="LR28" i="1" s="1"/>
  <c r="LR34" i="1" a="1"/>
  <c r="LR34" i="1" s="1"/>
  <c r="LR30" i="1" a="1"/>
  <c r="LR30" i="1" s="1"/>
  <c r="MG39" i="1" a="1"/>
  <c r="MG39" i="1" s="1"/>
  <c r="LS27" i="1" a="1"/>
  <c r="LS27" i="1" s="1"/>
  <c r="LS35" i="1" a="1"/>
  <c r="LS35" i="1" s="1"/>
  <c r="LS43" i="1" a="1"/>
  <c r="LS43" i="1" s="1"/>
  <c r="LS32" i="1" a="1"/>
  <c r="LS32" i="1" s="1"/>
  <c r="LS24" i="1" a="1"/>
  <c r="LS24" i="1" s="1"/>
  <c r="LS31" i="1" a="1"/>
  <c r="LS31" i="1" s="1"/>
  <c r="LS33" i="1" a="1"/>
  <c r="LS33" i="1" s="1"/>
  <c r="LS30" i="1" a="1"/>
  <c r="LS30" i="1" s="1"/>
  <c r="LS22" i="1" a="1"/>
  <c r="LS22" i="1" s="1"/>
  <c r="LS39" i="1" a="1"/>
  <c r="LS39" i="1" s="1"/>
  <c r="LS41" i="1" a="1"/>
  <c r="LS41" i="1" s="1"/>
  <c r="LS37" i="1" a="1"/>
  <c r="LS37" i="1" s="1"/>
  <c r="LS36" i="1" a="1"/>
  <c r="LS36" i="1" s="1"/>
  <c r="LS23" i="1" a="1"/>
  <c r="LS23" i="1" s="1"/>
  <c r="LS26" i="1" a="1"/>
  <c r="LS26" i="1" s="1"/>
  <c r="LS38" i="1" a="1"/>
  <c r="LS38" i="1" s="1"/>
  <c r="LS29" i="1" a="1"/>
  <c r="LS29" i="1" s="1"/>
  <c r="LS40" i="1" a="1"/>
  <c r="LS40" i="1" s="1"/>
  <c r="LS25" i="1" a="1"/>
  <c r="LS25" i="1" s="1"/>
  <c r="LS42" i="1" a="1"/>
  <c r="LS42" i="1" s="1"/>
  <c r="LS28" i="1" a="1"/>
  <c r="LS28" i="1" s="1"/>
  <c r="LS34" i="1" a="1"/>
  <c r="LS34" i="1" s="1"/>
  <c r="LT43" i="1" a="1"/>
  <c r="LT43" i="1" s="1"/>
  <c r="LT32" i="1" a="1"/>
  <c r="LT32" i="1" s="1"/>
  <c r="LT30" i="1" a="1"/>
  <c r="LT30" i="1" s="1"/>
  <c r="LT24" i="1" a="1"/>
  <c r="LT24" i="1" s="1"/>
  <c r="LT35" i="1" a="1"/>
  <c r="LT35" i="1" s="1"/>
  <c r="LT31" i="1" a="1"/>
  <c r="LT31" i="1" s="1"/>
  <c r="LT33" i="1" a="1"/>
  <c r="LT33" i="1" s="1"/>
  <c r="LT22" i="1" a="1"/>
  <c r="LT22" i="1" s="1"/>
  <c r="LT39" i="1" a="1"/>
  <c r="LT39" i="1" s="1"/>
  <c r="LT41" i="1" a="1"/>
  <c r="LT41" i="1" s="1"/>
  <c r="LT37" i="1" a="1"/>
  <c r="LT37" i="1" s="1"/>
  <c r="LT36" i="1" a="1"/>
  <c r="LT36" i="1" s="1"/>
  <c r="LT23" i="1" a="1"/>
  <c r="LT23" i="1" s="1"/>
  <c r="LT26" i="1" a="1"/>
  <c r="LT26" i="1" s="1"/>
  <c r="LT38" i="1" a="1"/>
  <c r="LT38" i="1" s="1"/>
  <c r="LT29" i="1" a="1"/>
  <c r="LT29" i="1" s="1"/>
  <c r="LT40" i="1" a="1"/>
  <c r="LT40" i="1" s="1"/>
  <c r="LT25" i="1" a="1"/>
  <c r="LT25" i="1" s="1"/>
  <c r="LT27" i="1" a="1"/>
  <c r="LT27" i="1" s="1"/>
  <c r="LT42" i="1" a="1"/>
  <c r="LT42" i="1" s="1"/>
  <c r="LT28" i="1" a="1"/>
  <c r="LT28" i="1" s="1"/>
  <c r="LT34" i="1" a="1"/>
  <c r="LT34" i="1" s="1"/>
  <c r="LT60" i="1" a="1"/>
  <c r="LT60" i="1" s="1"/>
  <c r="LT61" i="1" a="1"/>
  <c r="LT61" i="1" s="1"/>
  <c r="LT62" i="1" a="1"/>
  <c r="LT62" i="1" s="1"/>
  <c r="LT63" i="1" a="1"/>
  <c r="LT63" i="1" s="1"/>
  <c r="LT64" i="1" a="1"/>
  <c r="LT64" i="1" s="1"/>
  <c r="LT65" i="1" a="1"/>
  <c r="LT65" i="1" s="1"/>
  <c r="LT66" i="1" a="1"/>
  <c r="LT66" i="1" s="1"/>
  <c r="LT67" i="1" a="1"/>
  <c r="LT67" i="1" s="1"/>
  <c r="LT68" i="1" a="1"/>
  <c r="LT68" i="1" s="1"/>
  <c r="LT69" i="1" a="1"/>
  <c r="LT69" i="1" s="1"/>
  <c r="LT70" i="1" a="1"/>
  <c r="LT70" i="1" s="1"/>
  <c r="MG70" i="1" a="1"/>
  <c r="MG70" i="1" s="1"/>
  <c r="LR60" i="1" a="1"/>
  <c r="LR60" i="1" s="1"/>
  <c r="LR61" i="1" a="1"/>
  <c r="LR61" i="1" s="1"/>
  <c r="LR62" i="1" a="1"/>
  <c r="LR62" i="1" s="1"/>
  <c r="LR63" i="1" a="1"/>
  <c r="LR63" i="1" s="1"/>
  <c r="LR64" i="1" a="1"/>
  <c r="LR64" i="1" s="1"/>
  <c r="LR65" i="1" a="1"/>
  <c r="LR65" i="1" s="1"/>
  <c r="LR66" i="1" a="1"/>
  <c r="LR66" i="1" s="1"/>
  <c r="LR67" i="1" a="1"/>
  <c r="LR67" i="1" s="1"/>
  <c r="LR68" i="1" a="1"/>
  <c r="LR68" i="1" s="1"/>
  <c r="LR69" i="1" a="1"/>
  <c r="LR69" i="1" s="1"/>
  <c r="LR70" i="1" a="1"/>
  <c r="LR70" i="1" s="1"/>
  <c r="MG69" i="1" a="1"/>
  <c r="MG69" i="1" s="1"/>
  <c r="LS60" i="1" a="1"/>
  <c r="LS60" i="1" s="1"/>
  <c r="LS61" i="1" a="1"/>
  <c r="LS61" i="1" s="1"/>
  <c r="LS62" i="1" a="1"/>
  <c r="LS62" i="1" s="1"/>
  <c r="LS63" i="1" a="1"/>
  <c r="LS63" i="1" s="1"/>
  <c r="LS64" i="1" a="1"/>
  <c r="LS64" i="1" s="1"/>
  <c r="LS65" i="1" a="1"/>
  <c r="LS65" i="1" s="1"/>
  <c r="LS66" i="1" a="1"/>
  <c r="LS66" i="1" s="1"/>
  <c r="LS67" i="1" a="1"/>
  <c r="LS67" i="1" s="1"/>
  <c r="LS68" i="1" a="1"/>
  <c r="LS68" i="1" s="1"/>
  <c r="LS69" i="1" a="1"/>
  <c r="LS69" i="1" s="1"/>
  <c r="LS70" i="1" a="1"/>
  <c r="LS70" i="1" s="1"/>
  <c r="MG61" i="1" a="1"/>
  <c r="MG61" i="1" s="1"/>
  <c r="LO60" i="1" a="1"/>
  <c r="LO60" i="1" s="1"/>
  <c r="LO61" i="1" a="1"/>
  <c r="LO61" i="1" s="1"/>
  <c r="LO62" i="1" a="1"/>
  <c r="LO62" i="1" s="1"/>
  <c r="LO63" i="1" a="1"/>
  <c r="LO63" i="1" s="1"/>
  <c r="LO64" i="1" a="1"/>
  <c r="LO64" i="1" s="1"/>
  <c r="LO65" i="1" a="1"/>
  <c r="LO65" i="1" s="1"/>
  <c r="LO66" i="1" a="1"/>
  <c r="LO66" i="1" s="1"/>
  <c r="LO67" i="1" a="1"/>
  <c r="LO67" i="1" s="1"/>
  <c r="LO68" i="1" a="1"/>
  <c r="LO68" i="1" s="1"/>
  <c r="LO69" i="1" a="1"/>
  <c r="LO69" i="1" s="1"/>
  <c r="LO70" i="1" a="1"/>
  <c r="LO70" i="1" s="1"/>
  <c r="LP60" i="1" a="1"/>
  <c r="LP60" i="1" s="1"/>
  <c r="LP61" i="1" a="1"/>
  <c r="LP61" i="1" s="1"/>
  <c r="LP62" i="1" a="1"/>
  <c r="LP62" i="1" s="1"/>
  <c r="LP63" i="1" a="1"/>
  <c r="LP63" i="1" s="1"/>
  <c r="LP64" i="1" a="1"/>
  <c r="LP64" i="1" s="1"/>
  <c r="LP65" i="1" a="1"/>
  <c r="LP65" i="1" s="1"/>
  <c r="LP66" i="1" a="1"/>
  <c r="LP66" i="1" s="1"/>
  <c r="LP67" i="1" a="1"/>
  <c r="LP67" i="1" s="1"/>
  <c r="LP68" i="1" a="1"/>
  <c r="LP68" i="1" s="1"/>
  <c r="LP69" i="1" a="1"/>
  <c r="LP69" i="1" s="1"/>
  <c r="LP70" i="1" a="1"/>
  <c r="LP70" i="1" s="1"/>
  <c r="LQ60" i="1" a="1"/>
  <c r="LQ60" i="1" s="1"/>
  <c r="LQ61" i="1" a="1"/>
  <c r="LQ61" i="1" s="1"/>
  <c r="LQ62" i="1" a="1"/>
  <c r="LQ62" i="1" s="1"/>
  <c r="LQ63" i="1" a="1"/>
  <c r="LQ63" i="1" s="1"/>
  <c r="LQ64" i="1" a="1"/>
  <c r="LQ64" i="1" s="1"/>
  <c r="LQ65" i="1" a="1"/>
  <c r="LQ65" i="1" s="1"/>
  <c r="LQ66" i="1" a="1"/>
  <c r="LQ66" i="1" s="1"/>
  <c r="LQ67" i="1" a="1"/>
  <c r="LQ67" i="1" s="1"/>
  <c r="LQ68" i="1" a="1"/>
  <c r="LQ68" i="1" s="1"/>
  <c r="LQ69" i="1" a="1"/>
  <c r="LQ69" i="1" s="1"/>
  <c r="LQ70" i="1" a="1"/>
  <c r="LQ70" i="1" s="1"/>
  <c r="LO38" i="1" a="1"/>
  <c r="LO38" i="1" s="1"/>
  <c r="LO41" i="1" a="1"/>
  <c r="LO41" i="1" s="1"/>
  <c r="LO42" i="1" a="1"/>
  <c r="LO42" i="1" s="1"/>
  <c r="LO25" i="1" a="1"/>
  <c r="LO25" i="1" s="1"/>
  <c r="LO26" i="1" a="1"/>
  <c r="LO26" i="1" s="1"/>
  <c r="LO36" i="1" a="1"/>
  <c r="LO36" i="1" s="1"/>
  <c r="LO24" i="1" a="1"/>
  <c r="LO24" i="1" s="1"/>
  <c r="LO28" i="1" a="1"/>
  <c r="LO28" i="1" s="1"/>
  <c r="LO35" i="1" a="1"/>
  <c r="LO35" i="1" s="1"/>
  <c r="LO31" i="1" a="1"/>
  <c r="LO31" i="1" s="1"/>
  <c r="LO29" i="1" a="1"/>
  <c r="LO29" i="1" s="1"/>
  <c r="LO43" i="1" a="1"/>
  <c r="LO43" i="1" s="1"/>
  <c r="LO33" i="1" a="1"/>
  <c r="LO33" i="1" s="1"/>
  <c r="LO30" i="1" a="1"/>
  <c r="LO30" i="1" s="1"/>
  <c r="LO32" i="1" a="1"/>
  <c r="LO32" i="1" s="1"/>
  <c r="LO40" i="1" a="1"/>
  <c r="LO40" i="1" s="1"/>
  <c r="LO39" i="1" a="1"/>
  <c r="LO39" i="1" s="1"/>
  <c r="LO27" i="1" a="1"/>
  <c r="LO27" i="1" s="1"/>
  <c r="LO23" i="1" a="1"/>
  <c r="LO23" i="1" s="1"/>
  <c r="LO34" i="1" a="1"/>
  <c r="LO34" i="1" s="1"/>
  <c r="LO22" i="1" a="1"/>
  <c r="LO22" i="1" s="1"/>
  <c r="LO37" i="1" a="1"/>
  <c r="LO37" i="1" s="1"/>
  <c r="LP38" i="1" a="1"/>
  <c r="LP38" i="1" s="1"/>
  <c r="LP41" i="1" a="1"/>
  <c r="LP41" i="1" s="1"/>
  <c r="LP25" i="1" a="1"/>
  <c r="LP25" i="1" s="1"/>
  <c r="LP42" i="1" a="1"/>
  <c r="LP42" i="1" s="1"/>
  <c r="LP24" i="1" a="1"/>
  <c r="LP24" i="1" s="1"/>
  <c r="LP28" i="1" a="1"/>
  <c r="LP28" i="1" s="1"/>
  <c r="LP35" i="1" a="1"/>
  <c r="LP35" i="1" s="1"/>
  <c r="LP31" i="1" a="1"/>
  <c r="LP31" i="1" s="1"/>
  <c r="LP23" i="1" a="1"/>
  <c r="LP23" i="1" s="1"/>
  <c r="LP29" i="1" a="1"/>
  <c r="LP29" i="1" s="1"/>
  <c r="LP33" i="1" a="1"/>
  <c r="LP33" i="1" s="1"/>
  <c r="LP30" i="1" a="1"/>
  <c r="LP30" i="1" s="1"/>
  <c r="LP32" i="1" a="1"/>
  <c r="LP32" i="1" s="1"/>
  <c r="LP40" i="1" a="1"/>
  <c r="LP40" i="1" s="1"/>
  <c r="LP39" i="1" a="1"/>
  <c r="LP39" i="1" s="1"/>
  <c r="LP27" i="1" a="1"/>
  <c r="LP27" i="1" s="1"/>
  <c r="LP34" i="1" a="1"/>
  <c r="LP34" i="1" s="1"/>
  <c r="LP36" i="1" a="1"/>
  <c r="LP36" i="1" s="1"/>
  <c r="LP22" i="1" a="1"/>
  <c r="LP22" i="1" s="1"/>
  <c r="LP26" i="1" a="1"/>
  <c r="LP26" i="1" s="1"/>
  <c r="LP37" i="1" a="1"/>
  <c r="LP37" i="1" s="1"/>
  <c r="LP43" i="1" a="1"/>
  <c r="LP43" i="1" s="1"/>
  <c r="LQ41" i="1" a="1"/>
  <c r="LQ41" i="1" s="1"/>
  <c r="LQ26" i="1" a="1"/>
  <c r="LQ26" i="1" s="1"/>
  <c r="LQ25" i="1" a="1"/>
  <c r="LQ25" i="1" s="1"/>
  <c r="LQ42" i="1" a="1"/>
  <c r="LQ42" i="1" s="1"/>
  <c r="LQ24" i="1" a="1"/>
  <c r="LQ24" i="1" s="1"/>
  <c r="LQ28" i="1" a="1"/>
  <c r="LQ28" i="1" s="1"/>
  <c r="LQ35" i="1" a="1"/>
  <c r="LQ35" i="1" s="1"/>
  <c r="LQ29" i="1" a="1"/>
  <c r="LQ29" i="1" s="1"/>
  <c r="LQ31" i="1" a="1"/>
  <c r="LQ31" i="1" s="1"/>
  <c r="LQ33" i="1" a="1"/>
  <c r="LQ33" i="1" s="1"/>
  <c r="LQ30" i="1" a="1"/>
  <c r="LQ30" i="1" s="1"/>
  <c r="LQ40" i="1" a="1"/>
  <c r="LQ40" i="1" s="1"/>
  <c r="LQ32" i="1" a="1"/>
  <c r="LQ32" i="1" s="1"/>
  <c r="LQ23" i="1" a="1"/>
  <c r="LQ23" i="1" s="1"/>
  <c r="LQ38" i="1" a="1"/>
  <c r="LQ38" i="1" s="1"/>
  <c r="LQ27" i="1" a="1"/>
  <c r="LQ27" i="1" s="1"/>
  <c r="LQ39" i="1" a="1"/>
  <c r="LQ39" i="1" s="1"/>
  <c r="LQ34" i="1" a="1"/>
  <c r="LQ34" i="1" s="1"/>
  <c r="LQ37" i="1" a="1"/>
  <c r="LQ37" i="1" s="1"/>
  <c r="LQ22" i="1" a="1"/>
  <c r="LQ22" i="1" s="1"/>
  <c r="LQ43" i="1" a="1"/>
  <c r="LQ43" i="1" s="1"/>
  <c r="LQ36" i="1" a="1"/>
  <c r="LQ36" i="1" s="1"/>
  <c r="FP60" i="1" a="1"/>
  <c r="FP60" i="1" s="1"/>
  <c r="FP61" i="1" a="1"/>
  <c r="FP61" i="1" s="1"/>
  <c r="FP62" i="1" a="1"/>
  <c r="FP62" i="1" s="1"/>
  <c r="FP63" i="1" a="1"/>
  <c r="FP63" i="1" s="1"/>
  <c r="FP64" i="1" a="1"/>
  <c r="FP64" i="1" s="1"/>
  <c r="FP65" i="1" a="1"/>
  <c r="FP65" i="1" s="1"/>
  <c r="FP66" i="1" a="1"/>
  <c r="FP66" i="1" s="1"/>
  <c r="FP67" i="1" a="1"/>
  <c r="FP67" i="1" s="1"/>
  <c r="FP68" i="1" a="1"/>
  <c r="FP68" i="1" s="1"/>
  <c r="FP69" i="1" a="1"/>
  <c r="FP69" i="1" s="1"/>
  <c r="FP70" i="1" a="1"/>
  <c r="FP70" i="1" s="1"/>
  <c r="GF60" i="1" a="1"/>
  <c r="GF60" i="1" s="1"/>
  <c r="GF61" i="1" a="1"/>
  <c r="GF61" i="1" s="1"/>
  <c r="GF62" i="1" a="1"/>
  <c r="GF62" i="1" s="1"/>
  <c r="GF63" i="1" a="1"/>
  <c r="GF63" i="1" s="1"/>
  <c r="GF64" i="1" a="1"/>
  <c r="GF64" i="1" s="1"/>
  <c r="GF65" i="1" a="1"/>
  <c r="GF65" i="1" s="1"/>
  <c r="GF66" i="1" a="1"/>
  <c r="GF66" i="1" s="1"/>
  <c r="GF67" i="1" a="1"/>
  <c r="GF67" i="1" s="1"/>
  <c r="GF68" i="1" a="1"/>
  <c r="GF68" i="1" s="1"/>
  <c r="GF69" i="1" a="1"/>
  <c r="GF69" i="1" s="1"/>
  <c r="GF70" i="1" a="1"/>
  <c r="GF70" i="1" s="1"/>
  <c r="GV60" i="1" a="1"/>
  <c r="GV60" i="1" s="1"/>
  <c r="GV61" i="1" a="1"/>
  <c r="GV61" i="1" s="1"/>
  <c r="GV62" i="1" a="1"/>
  <c r="GV62" i="1" s="1"/>
  <c r="GV63" i="1" a="1"/>
  <c r="GV63" i="1" s="1"/>
  <c r="GV64" i="1" a="1"/>
  <c r="GV64" i="1" s="1"/>
  <c r="GV65" i="1" a="1"/>
  <c r="GV65" i="1" s="1"/>
  <c r="GV66" i="1" a="1"/>
  <c r="GV66" i="1" s="1"/>
  <c r="GV67" i="1" a="1"/>
  <c r="GV67" i="1" s="1"/>
  <c r="GV68" i="1" a="1"/>
  <c r="GV68" i="1" s="1"/>
  <c r="GV69" i="1" a="1"/>
  <c r="GV69" i="1" s="1"/>
  <c r="GV70" i="1" a="1"/>
  <c r="GV70" i="1" s="1"/>
  <c r="FQ60" i="1" a="1"/>
  <c r="FQ60" i="1" s="1"/>
  <c r="FQ61" i="1" a="1"/>
  <c r="FQ61" i="1" s="1"/>
  <c r="FQ62" i="1" a="1"/>
  <c r="FQ62" i="1" s="1"/>
  <c r="FQ63" i="1" a="1"/>
  <c r="FQ63" i="1" s="1"/>
  <c r="FQ64" i="1" a="1"/>
  <c r="FQ64" i="1" s="1"/>
  <c r="FQ65" i="1" a="1"/>
  <c r="FQ65" i="1" s="1"/>
  <c r="FQ66" i="1" a="1"/>
  <c r="FQ66" i="1" s="1"/>
  <c r="FQ67" i="1" a="1"/>
  <c r="FQ67" i="1" s="1"/>
  <c r="FQ68" i="1" a="1"/>
  <c r="FQ68" i="1" s="1"/>
  <c r="FQ69" i="1" a="1"/>
  <c r="FQ69" i="1" s="1"/>
  <c r="FQ70" i="1" a="1"/>
  <c r="FQ70" i="1" s="1"/>
  <c r="GG60" i="1" a="1"/>
  <c r="GG60" i="1" s="1"/>
  <c r="GG61" i="1" a="1"/>
  <c r="GG61" i="1" s="1"/>
  <c r="GG62" i="1" a="1"/>
  <c r="GG62" i="1" s="1"/>
  <c r="GG63" i="1" a="1"/>
  <c r="GG63" i="1" s="1"/>
  <c r="GG64" i="1" a="1"/>
  <c r="GG64" i="1" s="1"/>
  <c r="GG65" i="1" a="1"/>
  <c r="GG65" i="1" s="1"/>
  <c r="GG66" i="1" a="1"/>
  <c r="GG66" i="1" s="1"/>
  <c r="GG67" i="1" a="1"/>
  <c r="GG67" i="1" s="1"/>
  <c r="GG68" i="1" a="1"/>
  <c r="GG68" i="1" s="1"/>
  <c r="GG69" i="1" a="1"/>
  <c r="GG69" i="1" s="1"/>
  <c r="GG70" i="1" a="1"/>
  <c r="GG70" i="1" s="1"/>
  <c r="GW60" i="1" a="1"/>
  <c r="GW60" i="1" s="1"/>
  <c r="GW61" i="1" a="1"/>
  <c r="GW61" i="1" s="1"/>
  <c r="GW62" i="1" a="1"/>
  <c r="GW62" i="1" s="1"/>
  <c r="GW63" i="1" a="1"/>
  <c r="GW63" i="1" s="1"/>
  <c r="GW64" i="1" a="1"/>
  <c r="GW64" i="1" s="1"/>
  <c r="GW65" i="1" a="1"/>
  <c r="GW65" i="1" s="1"/>
  <c r="GW66" i="1" a="1"/>
  <c r="GW66" i="1" s="1"/>
  <c r="GW67" i="1" a="1"/>
  <c r="GW67" i="1" s="1"/>
  <c r="GW68" i="1" a="1"/>
  <c r="GW68" i="1" s="1"/>
  <c r="GW69" i="1" a="1"/>
  <c r="GW69" i="1" s="1"/>
  <c r="GW70" i="1" a="1"/>
  <c r="GW70" i="1" s="1"/>
  <c r="FR60" i="1" a="1"/>
  <c r="FR60" i="1" s="1"/>
  <c r="FR61" i="1" a="1"/>
  <c r="FR61" i="1" s="1"/>
  <c r="FR62" i="1" a="1"/>
  <c r="FR62" i="1" s="1"/>
  <c r="FR63" i="1" a="1"/>
  <c r="FR63" i="1" s="1"/>
  <c r="FR64" i="1" a="1"/>
  <c r="FR64" i="1" s="1"/>
  <c r="FR65" i="1" a="1"/>
  <c r="FR65" i="1" s="1"/>
  <c r="FR66" i="1" a="1"/>
  <c r="FR66" i="1" s="1"/>
  <c r="FR67" i="1" a="1"/>
  <c r="FR67" i="1" s="1"/>
  <c r="FR68" i="1" a="1"/>
  <c r="FR68" i="1" s="1"/>
  <c r="FR69" i="1" a="1"/>
  <c r="FR69" i="1" s="1"/>
  <c r="FR70" i="1" a="1"/>
  <c r="FR70" i="1" s="1"/>
  <c r="GH60" i="1" a="1"/>
  <c r="GH60" i="1" s="1"/>
  <c r="GH61" i="1" a="1"/>
  <c r="GH61" i="1" s="1"/>
  <c r="GH62" i="1" a="1"/>
  <c r="GH62" i="1" s="1"/>
  <c r="GH63" i="1" a="1"/>
  <c r="GH63" i="1" s="1"/>
  <c r="GH64" i="1" a="1"/>
  <c r="GH64" i="1" s="1"/>
  <c r="GH65" i="1" a="1"/>
  <c r="GH65" i="1" s="1"/>
  <c r="GH66" i="1" a="1"/>
  <c r="GH66" i="1" s="1"/>
  <c r="GH67" i="1" a="1"/>
  <c r="GH67" i="1" s="1"/>
  <c r="GH68" i="1" a="1"/>
  <c r="GH68" i="1" s="1"/>
  <c r="GH69" i="1" a="1"/>
  <c r="GH69" i="1" s="1"/>
  <c r="GH70" i="1" a="1"/>
  <c r="GH70" i="1" s="1"/>
  <c r="GX60" i="1" a="1"/>
  <c r="GX60" i="1" s="1"/>
  <c r="GX61" i="1" a="1"/>
  <c r="GX61" i="1" s="1"/>
  <c r="GX62" i="1" a="1"/>
  <c r="GX62" i="1" s="1"/>
  <c r="GX63" i="1" a="1"/>
  <c r="GX63" i="1" s="1"/>
  <c r="GX64" i="1" a="1"/>
  <c r="GX64" i="1" s="1"/>
  <c r="GX65" i="1" a="1"/>
  <c r="GX65" i="1" s="1"/>
  <c r="GX66" i="1" a="1"/>
  <c r="GX66" i="1" s="1"/>
  <c r="GX67" i="1" a="1"/>
  <c r="GX67" i="1" s="1"/>
  <c r="GX68" i="1" a="1"/>
  <c r="GX68" i="1" s="1"/>
  <c r="GX69" i="1" a="1"/>
  <c r="GX69" i="1" s="1"/>
  <c r="GX70" i="1" a="1"/>
  <c r="GX70" i="1" s="1"/>
  <c r="FS60" i="1" a="1"/>
  <c r="FS60" i="1" s="1"/>
  <c r="FS61" i="1" a="1"/>
  <c r="FS61" i="1" s="1"/>
  <c r="FS62" i="1" a="1"/>
  <c r="FS62" i="1" s="1"/>
  <c r="FS63" i="1" a="1"/>
  <c r="FS63" i="1" s="1"/>
  <c r="FS64" i="1" a="1"/>
  <c r="FS64" i="1" s="1"/>
  <c r="FS65" i="1" a="1"/>
  <c r="FS65" i="1" s="1"/>
  <c r="FS66" i="1" a="1"/>
  <c r="FS66" i="1" s="1"/>
  <c r="FS67" i="1" a="1"/>
  <c r="FS67" i="1" s="1"/>
  <c r="FS68" i="1" a="1"/>
  <c r="FS68" i="1" s="1"/>
  <c r="FS69" i="1" a="1"/>
  <c r="FS69" i="1" s="1"/>
  <c r="FS70" i="1" a="1"/>
  <c r="FS70" i="1" s="1"/>
  <c r="GI60" i="1" a="1"/>
  <c r="GI60" i="1" s="1"/>
  <c r="GI61" i="1" a="1"/>
  <c r="GI61" i="1" s="1"/>
  <c r="GI62" i="1" a="1"/>
  <c r="GI62" i="1" s="1"/>
  <c r="GI63" i="1" a="1"/>
  <c r="GI63" i="1" s="1"/>
  <c r="GI64" i="1" a="1"/>
  <c r="GI64" i="1" s="1"/>
  <c r="GI65" i="1" a="1"/>
  <c r="GI65" i="1" s="1"/>
  <c r="GI66" i="1" a="1"/>
  <c r="GI66" i="1" s="1"/>
  <c r="GI67" i="1" a="1"/>
  <c r="GI67" i="1" s="1"/>
  <c r="GI68" i="1" a="1"/>
  <c r="GI68" i="1" s="1"/>
  <c r="GI69" i="1" a="1"/>
  <c r="GI69" i="1" s="1"/>
  <c r="GI70" i="1" a="1"/>
  <c r="GI70" i="1" s="1"/>
  <c r="FT60" i="1" a="1"/>
  <c r="FT60" i="1" s="1"/>
  <c r="FT61" i="1" a="1"/>
  <c r="FT61" i="1" s="1"/>
  <c r="FT62" i="1" a="1"/>
  <c r="FT62" i="1" s="1"/>
  <c r="FT63" i="1" a="1"/>
  <c r="FT63" i="1" s="1"/>
  <c r="FT64" i="1" a="1"/>
  <c r="FT64" i="1" s="1"/>
  <c r="FT65" i="1" a="1"/>
  <c r="FT65" i="1" s="1"/>
  <c r="FT66" i="1" a="1"/>
  <c r="FT66" i="1" s="1"/>
  <c r="FT67" i="1" a="1"/>
  <c r="FT67" i="1" s="1"/>
  <c r="FT68" i="1" a="1"/>
  <c r="FT68" i="1" s="1"/>
  <c r="FT69" i="1" a="1"/>
  <c r="FT69" i="1" s="1"/>
  <c r="FT70" i="1" a="1"/>
  <c r="FT70" i="1" s="1"/>
  <c r="GJ60" i="1" a="1"/>
  <c r="GJ60" i="1" s="1"/>
  <c r="GJ61" i="1" a="1"/>
  <c r="GJ61" i="1" s="1"/>
  <c r="GJ62" i="1" a="1"/>
  <c r="GJ62" i="1" s="1"/>
  <c r="GJ63" i="1" a="1"/>
  <c r="GJ63" i="1" s="1"/>
  <c r="GJ64" i="1" a="1"/>
  <c r="GJ64" i="1" s="1"/>
  <c r="GJ65" i="1" a="1"/>
  <c r="GJ65" i="1" s="1"/>
  <c r="GJ66" i="1" a="1"/>
  <c r="GJ66" i="1" s="1"/>
  <c r="GJ67" i="1" a="1"/>
  <c r="GJ67" i="1" s="1"/>
  <c r="GJ68" i="1" a="1"/>
  <c r="GJ68" i="1" s="1"/>
  <c r="GJ69" i="1" a="1"/>
  <c r="GJ69" i="1" s="1"/>
  <c r="GJ70" i="1" a="1"/>
  <c r="GJ70" i="1" s="1"/>
  <c r="FU60" i="1" a="1"/>
  <c r="FU60" i="1" s="1"/>
  <c r="FU61" i="1" a="1"/>
  <c r="FU61" i="1" s="1"/>
  <c r="FU62" i="1" a="1"/>
  <c r="FU62" i="1" s="1"/>
  <c r="FU63" i="1" a="1"/>
  <c r="FU63" i="1" s="1"/>
  <c r="FU64" i="1" a="1"/>
  <c r="FU64" i="1" s="1"/>
  <c r="FU65" i="1" a="1"/>
  <c r="FU65" i="1" s="1"/>
  <c r="FU66" i="1" a="1"/>
  <c r="FU66" i="1" s="1"/>
  <c r="FU67" i="1" a="1"/>
  <c r="FU67" i="1" s="1"/>
  <c r="FU68" i="1" a="1"/>
  <c r="FU68" i="1" s="1"/>
  <c r="FU69" i="1" a="1"/>
  <c r="FU69" i="1" s="1"/>
  <c r="FU70" i="1" a="1"/>
  <c r="FU70" i="1" s="1"/>
  <c r="FV60" i="1" a="1"/>
  <c r="FV60" i="1" s="1"/>
  <c r="FV61" i="1" a="1"/>
  <c r="FV61" i="1" s="1"/>
  <c r="FV62" i="1" a="1"/>
  <c r="FV62" i="1" s="1"/>
  <c r="FV63" i="1" a="1"/>
  <c r="FV63" i="1" s="1"/>
  <c r="FV64" i="1" a="1"/>
  <c r="FV64" i="1" s="1"/>
  <c r="FV65" i="1" a="1"/>
  <c r="FV65" i="1" s="1"/>
  <c r="FV66" i="1" a="1"/>
  <c r="FV66" i="1" s="1"/>
  <c r="FV67" i="1" a="1"/>
  <c r="FV67" i="1" s="1"/>
  <c r="FV68" i="1" a="1"/>
  <c r="FV68" i="1" s="1"/>
  <c r="FV69" i="1" a="1"/>
  <c r="FV69" i="1" s="1"/>
  <c r="FV70" i="1" a="1"/>
  <c r="FV70" i="1" s="1"/>
  <c r="FW60" i="1" a="1"/>
  <c r="FW60" i="1" s="1"/>
  <c r="FW61" i="1" a="1"/>
  <c r="FW61" i="1" s="1"/>
  <c r="FW62" i="1" a="1"/>
  <c r="FW62" i="1" s="1"/>
  <c r="FW63" i="1" a="1"/>
  <c r="FW63" i="1" s="1"/>
  <c r="FW64" i="1" a="1"/>
  <c r="FW64" i="1" s="1"/>
  <c r="FW65" i="1" a="1"/>
  <c r="FW65" i="1" s="1"/>
  <c r="FW66" i="1" a="1"/>
  <c r="FW66" i="1" s="1"/>
  <c r="FW67" i="1" a="1"/>
  <c r="FW67" i="1" s="1"/>
  <c r="FW68" i="1" a="1"/>
  <c r="FW68" i="1" s="1"/>
  <c r="FW69" i="1" a="1"/>
  <c r="FW69" i="1" s="1"/>
  <c r="FW70" i="1" a="1"/>
  <c r="FW70" i="1" s="1"/>
  <c r="FX60" i="1" a="1"/>
  <c r="FX60" i="1" s="1"/>
  <c r="FX61" i="1" a="1"/>
  <c r="FX61" i="1" s="1"/>
  <c r="FX62" i="1" a="1"/>
  <c r="FX62" i="1" s="1"/>
  <c r="FX63" i="1" a="1"/>
  <c r="FX63" i="1" s="1"/>
  <c r="FX64" i="1" a="1"/>
  <c r="FX64" i="1" s="1"/>
  <c r="FX65" i="1" a="1"/>
  <c r="FX65" i="1" s="1"/>
  <c r="FX66" i="1" a="1"/>
  <c r="FX66" i="1" s="1"/>
  <c r="FX67" i="1" a="1"/>
  <c r="FX67" i="1" s="1"/>
  <c r="FX68" i="1" a="1"/>
  <c r="FX68" i="1" s="1"/>
  <c r="FX69" i="1" a="1"/>
  <c r="FX69" i="1" s="1"/>
  <c r="FX70" i="1" a="1"/>
  <c r="FX70" i="1" s="1"/>
  <c r="FY60" i="1" a="1"/>
  <c r="FY60" i="1" s="1"/>
  <c r="FY61" i="1" a="1"/>
  <c r="FY61" i="1" s="1"/>
  <c r="FY62" i="1" a="1"/>
  <c r="FY62" i="1" s="1"/>
  <c r="FY63" i="1" a="1"/>
  <c r="FY63" i="1" s="1"/>
  <c r="FY64" i="1" a="1"/>
  <c r="FY64" i="1" s="1"/>
  <c r="FY65" i="1" a="1"/>
  <c r="FY65" i="1" s="1"/>
  <c r="FY66" i="1" a="1"/>
  <c r="FY66" i="1" s="1"/>
  <c r="FY67" i="1" a="1"/>
  <c r="FY67" i="1" s="1"/>
  <c r="FY68" i="1" a="1"/>
  <c r="FY68" i="1" s="1"/>
  <c r="FY69" i="1" a="1"/>
  <c r="FY69" i="1" s="1"/>
  <c r="FY70" i="1" a="1"/>
  <c r="FY70" i="1" s="1"/>
  <c r="FZ60" i="1" a="1"/>
  <c r="FZ60" i="1" s="1"/>
  <c r="FZ61" i="1" a="1"/>
  <c r="FZ61" i="1" s="1"/>
  <c r="FZ62" i="1" a="1"/>
  <c r="FZ62" i="1" s="1"/>
  <c r="FZ63" i="1" a="1"/>
  <c r="FZ63" i="1" s="1"/>
  <c r="FZ64" i="1" a="1"/>
  <c r="FZ64" i="1" s="1"/>
  <c r="FZ65" i="1" a="1"/>
  <c r="FZ65" i="1" s="1"/>
  <c r="FZ66" i="1" a="1"/>
  <c r="FZ66" i="1" s="1"/>
  <c r="FZ67" i="1" a="1"/>
  <c r="FZ67" i="1" s="1"/>
  <c r="FZ68" i="1" a="1"/>
  <c r="FZ68" i="1" s="1"/>
  <c r="FZ69" i="1" a="1"/>
  <c r="FZ69" i="1" s="1"/>
  <c r="FZ70" i="1" a="1"/>
  <c r="FZ70" i="1" s="1"/>
  <c r="GA60" i="1" a="1"/>
  <c r="GA60" i="1" s="1"/>
  <c r="GA61" i="1" a="1"/>
  <c r="GA61" i="1" s="1"/>
  <c r="GA62" i="1" a="1"/>
  <c r="GA62" i="1" s="1"/>
  <c r="GA63" i="1" a="1"/>
  <c r="GA63" i="1" s="1"/>
  <c r="GA64" i="1" a="1"/>
  <c r="GA64" i="1" s="1"/>
  <c r="GA65" i="1" a="1"/>
  <c r="GA65" i="1" s="1"/>
  <c r="GA66" i="1" a="1"/>
  <c r="GA66" i="1" s="1"/>
  <c r="GA67" i="1" a="1"/>
  <c r="GA67" i="1" s="1"/>
  <c r="GA68" i="1" a="1"/>
  <c r="GA68" i="1" s="1"/>
  <c r="GA69" i="1" a="1"/>
  <c r="GA69" i="1" s="1"/>
  <c r="GA70" i="1" a="1"/>
  <c r="GA70" i="1" s="1"/>
  <c r="FN60" i="1" a="1"/>
  <c r="FN60" i="1" s="1"/>
  <c r="FN61" i="1" a="1"/>
  <c r="FN61" i="1" s="1"/>
  <c r="FN62" i="1" a="1"/>
  <c r="FN62" i="1" s="1"/>
  <c r="FN63" i="1" a="1"/>
  <c r="FN63" i="1" s="1"/>
  <c r="FN64" i="1" a="1"/>
  <c r="FN64" i="1" s="1"/>
  <c r="FN65" i="1" a="1"/>
  <c r="FN65" i="1" s="1"/>
  <c r="FN66" i="1" a="1"/>
  <c r="FN66" i="1" s="1"/>
  <c r="FN67" i="1" a="1"/>
  <c r="FN67" i="1" s="1"/>
  <c r="FN68" i="1" a="1"/>
  <c r="FN68" i="1" s="1"/>
  <c r="FN69" i="1" a="1"/>
  <c r="FN69" i="1" s="1"/>
  <c r="FN70" i="1" a="1"/>
  <c r="FN70" i="1" s="1"/>
  <c r="GD60" i="1" a="1"/>
  <c r="GD60" i="1" s="1"/>
  <c r="GD61" i="1" a="1"/>
  <c r="GD61" i="1" s="1"/>
  <c r="GD62" i="1" a="1"/>
  <c r="GD62" i="1" s="1"/>
  <c r="GD63" i="1" a="1"/>
  <c r="GD63" i="1" s="1"/>
  <c r="GD64" i="1" a="1"/>
  <c r="GD64" i="1" s="1"/>
  <c r="GD65" i="1" a="1"/>
  <c r="GD65" i="1" s="1"/>
  <c r="GD66" i="1" a="1"/>
  <c r="GD66" i="1" s="1"/>
  <c r="GD67" i="1" a="1"/>
  <c r="GD67" i="1" s="1"/>
  <c r="GD68" i="1" a="1"/>
  <c r="GD68" i="1" s="1"/>
  <c r="GD69" i="1" a="1"/>
  <c r="GD69" i="1" s="1"/>
  <c r="GD70" i="1" a="1"/>
  <c r="GD70" i="1" s="1"/>
  <c r="GB60" i="1" a="1"/>
  <c r="GB60" i="1" s="1"/>
  <c r="GB61" i="1" a="1"/>
  <c r="GB61" i="1" s="1"/>
  <c r="GB62" i="1" a="1"/>
  <c r="GB62" i="1" s="1"/>
  <c r="GB63" i="1" a="1"/>
  <c r="GB63" i="1" s="1"/>
  <c r="GB64" i="1" a="1"/>
  <c r="GB64" i="1" s="1"/>
  <c r="GB65" i="1" a="1"/>
  <c r="GB65" i="1" s="1"/>
  <c r="GB66" i="1" a="1"/>
  <c r="GB66" i="1" s="1"/>
  <c r="GB67" i="1" a="1"/>
  <c r="GB67" i="1" s="1"/>
  <c r="GB68" i="1" a="1"/>
  <c r="GB68" i="1" s="1"/>
  <c r="GB69" i="1" a="1"/>
  <c r="GB69" i="1" s="1"/>
  <c r="GB70" i="1" a="1"/>
  <c r="GB70" i="1" s="1"/>
  <c r="FM60" i="1" a="1"/>
  <c r="FM60" i="1" s="1"/>
  <c r="FM61" i="1" a="1"/>
  <c r="FM61" i="1" s="1"/>
  <c r="FM62" i="1" a="1"/>
  <c r="FM62" i="1" s="1"/>
  <c r="FM63" i="1" a="1"/>
  <c r="FM63" i="1" s="1"/>
  <c r="FM64" i="1" a="1"/>
  <c r="FM64" i="1" s="1"/>
  <c r="FM65" i="1" a="1"/>
  <c r="FM65" i="1" s="1"/>
  <c r="FM66" i="1" a="1"/>
  <c r="FM66" i="1" s="1"/>
  <c r="FM67" i="1" a="1"/>
  <c r="FM67" i="1" s="1"/>
  <c r="FM68" i="1" a="1"/>
  <c r="FM68" i="1" s="1"/>
  <c r="FM69" i="1" a="1"/>
  <c r="FM69" i="1" s="1"/>
  <c r="FM70" i="1" a="1"/>
  <c r="FM70" i="1" s="1"/>
  <c r="GE60" i="1" a="1"/>
  <c r="GE60" i="1" s="1"/>
  <c r="GE61" i="1" a="1"/>
  <c r="GE61" i="1" s="1"/>
  <c r="GE62" i="1" a="1"/>
  <c r="GE62" i="1" s="1"/>
  <c r="GE63" i="1" a="1"/>
  <c r="GE63" i="1" s="1"/>
  <c r="GE64" i="1" a="1"/>
  <c r="GE64" i="1" s="1"/>
  <c r="GE65" i="1" a="1"/>
  <c r="GE65" i="1" s="1"/>
  <c r="GE66" i="1" a="1"/>
  <c r="GE66" i="1" s="1"/>
  <c r="GE67" i="1" a="1"/>
  <c r="GE67" i="1" s="1"/>
  <c r="GE68" i="1" a="1"/>
  <c r="GE68" i="1" s="1"/>
  <c r="GE69" i="1" a="1"/>
  <c r="GE69" i="1" s="1"/>
  <c r="GE70" i="1" a="1"/>
  <c r="GE70" i="1" s="1"/>
  <c r="GC60" i="1" a="1"/>
  <c r="GC60" i="1" s="1"/>
  <c r="GC61" i="1" a="1"/>
  <c r="GC61" i="1" s="1"/>
  <c r="GC62" i="1" a="1"/>
  <c r="GC62" i="1" s="1"/>
  <c r="GC63" i="1" a="1"/>
  <c r="GC63" i="1" s="1"/>
  <c r="GC64" i="1" a="1"/>
  <c r="GC64" i="1" s="1"/>
  <c r="GC65" i="1" a="1"/>
  <c r="GC65" i="1" s="1"/>
  <c r="GC66" i="1" a="1"/>
  <c r="GC66" i="1" s="1"/>
  <c r="GC67" i="1" a="1"/>
  <c r="GC67" i="1" s="1"/>
  <c r="GC68" i="1" a="1"/>
  <c r="GC68" i="1" s="1"/>
  <c r="GC69" i="1" a="1"/>
  <c r="GC69" i="1" s="1"/>
  <c r="GC70" i="1" a="1"/>
  <c r="GC70" i="1" s="1"/>
  <c r="FL60" i="1" a="1"/>
  <c r="FL60" i="1" s="1"/>
  <c r="FL61" i="1" a="1"/>
  <c r="FL61" i="1" s="1"/>
  <c r="FL62" i="1" a="1"/>
  <c r="FL62" i="1" s="1"/>
  <c r="FL63" i="1" a="1"/>
  <c r="FL63" i="1" s="1"/>
  <c r="FL64" i="1" a="1"/>
  <c r="FL64" i="1" s="1"/>
  <c r="FL65" i="1" a="1"/>
  <c r="FL65" i="1" s="1"/>
  <c r="FL66" i="1" a="1"/>
  <c r="FL66" i="1" s="1"/>
  <c r="FL67" i="1" a="1"/>
  <c r="FL67" i="1" s="1"/>
  <c r="FL68" i="1" a="1"/>
  <c r="FL68" i="1" s="1"/>
  <c r="FL69" i="1" a="1"/>
  <c r="FL69" i="1" s="1"/>
  <c r="FL70" i="1" a="1"/>
  <c r="FL70" i="1" s="1"/>
  <c r="FA18" i="1"/>
  <c r="FB18" i="1"/>
  <c r="EZ18" i="1"/>
  <c r="EY18" i="1"/>
  <c r="M35" i="1" a="1"/>
  <c r="M35" i="1" s="1"/>
  <c r="M31" i="1" a="1"/>
  <c r="M31" i="1" s="1"/>
  <c r="M39" i="1" a="1"/>
  <c r="M39" i="1" s="1"/>
  <c r="M23" i="1" a="1"/>
  <c r="M23" i="1" s="1"/>
  <c r="M37" i="1" a="1"/>
  <c r="M37" i="1" s="1"/>
  <c r="M38" i="1" a="1"/>
  <c r="M38" i="1" s="1"/>
  <c r="P38" i="1" s="1"/>
  <c r="M24" i="1" a="1"/>
  <c r="M24" i="1" s="1"/>
  <c r="M34" i="1" a="1"/>
  <c r="M34" i="1" s="1"/>
  <c r="M36" i="1" a="1"/>
  <c r="M36" i="1" s="1"/>
  <c r="M30" i="1" a="1"/>
  <c r="M30" i="1" s="1"/>
  <c r="M29" i="1" a="1"/>
  <c r="M29" i="1" s="1"/>
  <c r="M43" i="1" a="1"/>
  <c r="M43" i="1" s="1"/>
  <c r="M33" i="1" a="1"/>
  <c r="M33" i="1" s="1"/>
  <c r="M40" i="1" a="1"/>
  <c r="M40" i="1" s="1"/>
  <c r="M42" i="1" a="1"/>
  <c r="M42" i="1" s="1"/>
  <c r="M32" i="1" a="1"/>
  <c r="M32" i="1" s="1"/>
  <c r="M41" i="1" a="1"/>
  <c r="M41" i="1" s="1"/>
  <c r="M22" i="1" a="1"/>
  <c r="M22" i="1" s="1"/>
  <c r="JK33" i="1" a="1"/>
  <c r="JK33" i="1" s="1"/>
  <c r="JK38" i="1" a="1"/>
  <c r="JK38" i="1" s="1"/>
  <c r="JK40" i="1" a="1"/>
  <c r="JK40" i="1" s="1"/>
  <c r="JK26" i="1" a="1"/>
  <c r="JK26" i="1" s="1"/>
  <c r="JK36" i="1" a="1"/>
  <c r="JK36" i="1" s="1"/>
  <c r="JK28" i="1" a="1"/>
  <c r="JK28" i="1" s="1"/>
  <c r="JK27" i="1" a="1"/>
  <c r="JK27" i="1" s="1"/>
  <c r="JK31" i="1" a="1"/>
  <c r="JK31" i="1" s="1"/>
  <c r="JK42" i="1" a="1"/>
  <c r="JK42" i="1" s="1"/>
  <c r="JK25" i="1" a="1"/>
  <c r="JK25" i="1" s="1"/>
  <c r="JK32" i="1" a="1"/>
  <c r="JK32" i="1" s="1"/>
  <c r="JK43" i="1" a="1"/>
  <c r="JK43" i="1" s="1"/>
  <c r="JK35" i="1" a="1"/>
  <c r="JK35" i="1" s="1"/>
  <c r="JK23" i="1" a="1"/>
  <c r="JK23" i="1" s="1"/>
  <c r="JK24" i="1" a="1"/>
  <c r="JK24" i="1" s="1"/>
  <c r="JK34" i="1" a="1"/>
  <c r="JK34" i="1" s="1"/>
  <c r="JK30" i="1" a="1"/>
  <c r="JK30" i="1" s="1"/>
  <c r="JK37" i="1" a="1"/>
  <c r="JK37" i="1" s="1"/>
  <c r="JK41" i="1" a="1"/>
  <c r="JK41" i="1" s="1"/>
  <c r="JK29" i="1" a="1"/>
  <c r="JK29" i="1" s="1"/>
  <c r="JK22" i="1" a="1"/>
  <c r="JK22" i="1" s="1"/>
  <c r="JK39" i="1" a="1"/>
  <c r="JK39" i="1" s="1"/>
  <c r="GO24" i="1" a="1"/>
  <c r="GO24" i="1" s="1"/>
  <c r="GO38" i="1" a="1"/>
  <c r="GO38" i="1" s="1"/>
  <c r="GO34" i="1" a="1"/>
  <c r="GO34" i="1" s="1"/>
  <c r="GO32" i="1" a="1"/>
  <c r="GO32" i="1" s="1"/>
  <c r="GO41" i="1" a="1"/>
  <c r="GO41" i="1" s="1"/>
  <c r="GO43" i="1" a="1"/>
  <c r="GO43" i="1" s="1"/>
  <c r="GO22" i="1" a="1"/>
  <c r="GO22" i="1" s="1"/>
  <c r="GO26" i="1" a="1"/>
  <c r="GO26" i="1" s="1"/>
  <c r="GO23" i="1" a="1"/>
  <c r="GO23" i="1" s="1"/>
  <c r="GO39" i="1" a="1"/>
  <c r="GO39" i="1" s="1"/>
  <c r="GO27" i="1" a="1"/>
  <c r="GO27" i="1" s="1"/>
  <c r="GO29" i="1" a="1"/>
  <c r="GO29" i="1" s="1"/>
  <c r="GO42" i="1" a="1"/>
  <c r="GO42" i="1" s="1"/>
  <c r="GO30" i="1" a="1"/>
  <c r="GO30" i="1" s="1"/>
  <c r="GO37" i="1" a="1"/>
  <c r="GO37" i="1" s="1"/>
  <c r="GO36" i="1" a="1"/>
  <c r="GO36" i="1" s="1"/>
  <c r="GO33" i="1" a="1"/>
  <c r="GO33" i="1" s="1"/>
  <c r="GO40" i="1" a="1"/>
  <c r="GO40" i="1" s="1"/>
  <c r="GO28" i="1" a="1"/>
  <c r="GO28" i="1" s="1"/>
  <c r="GO31" i="1" a="1"/>
  <c r="GO31" i="1" s="1"/>
  <c r="GO25" i="1" a="1"/>
  <c r="GO25" i="1" s="1"/>
  <c r="GO35" i="1" a="1"/>
  <c r="GO35" i="1" s="1"/>
  <c r="NH34" i="1" a="1"/>
  <c r="NH34" i="1" s="1"/>
  <c r="NH23" i="1" a="1"/>
  <c r="NH23" i="1" s="1"/>
  <c r="NH30" i="1" a="1"/>
  <c r="NH30" i="1" s="1"/>
  <c r="NH32" i="1" a="1"/>
  <c r="NH32" i="1" s="1"/>
  <c r="NH33" i="1" a="1"/>
  <c r="NH33" i="1" s="1"/>
  <c r="NH24" i="1" a="1"/>
  <c r="NH24" i="1" s="1"/>
  <c r="NH41" i="1" a="1"/>
  <c r="NH41" i="1" s="1"/>
  <c r="NH25" i="1" a="1"/>
  <c r="NH25" i="1" s="1"/>
  <c r="NH38" i="1" a="1"/>
  <c r="NH38" i="1" s="1"/>
  <c r="NH29" i="1" a="1"/>
  <c r="NH29" i="1" s="1"/>
  <c r="NH37" i="1" a="1"/>
  <c r="NH37" i="1" s="1"/>
  <c r="NH36" i="1" a="1"/>
  <c r="NH36" i="1" s="1"/>
  <c r="NH27" i="1" a="1"/>
  <c r="NH27" i="1" s="1"/>
  <c r="NH42" i="1" a="1"/>
  <c r="NH42" i="1" s="1"/>
  <c r="NH43" i="1" a="1"/>
  <c r="NH43" i="1" s="1"/>
  <c r="NH31" i="1" a="1"/>
  <c r="NH31" i="1" s="1"/>
  <c r="NH39" i="1" a="1"/>
  <c r="NH39" i="1" s="1"/>
  <c r="NH22" i="1" a="1"/>
  <c r="NH22" i="1" s="1"/>
  <c r="NH26" i="1" a="1"/>
  <c r="NH26" i="1" s="1"/>
  <c r="NH28" i="1" a="1"/>
  <c r="NH28" i="1" s="1"/>
  <c r="NH35" i="1" a="1"/>
  <c r="NH35" i="1" s="1"/>
  <c r="NH40" i="1" a="1"/>
  <c r="NH40" i="1" s="1"/>
  <c r="BV41" i="1" a="1"/>
  <c r="BV41" i="1" s="1"/>
  <c r="BV27" i="1" a="1"/>
  <c r="BV27" i="1" s="1"/>
  <c r="BV32" i="1" a="1"/>
  <c r="BV32" i="1" s="1"/>
  <c r="BV30" i="1" a="1"/>
  <c r="BV30" i="1" s="1"/>
  <c r="BV43" i="1" a="1"/>
  <c r="BV43" i="1" s="1"/>
  <c r="BV42" i="1" a="1"/>
  <c r="BV42" i="1" s="1"/>
  <c r="BV38" i="1" a="1"/>
  <c r="BV38" i="1" s="1"/>
  <c r="BV34" i="1" a="1"/>
  <c r="BV34" i="1" s="1"/>
  <c r="BV25" i="1" a="1"/>
  <c r="BV25" i="1" s="1"/>
  <c r="BV39" i="1" a="1"/>
  <c r="BV39" i="1" s="1"/>
  <c r="BV26" i="1" a="1"/>
  <c r="BV26" i="1" s="1"/>
  <c r="BV28" i="1" a="1"/>
  <c r="BV28" i="1" s="1"/>
  <c r="BV24" i="1" a="1"/>
  <c r="BV24" i="1" s="1"/>
  <c r="BV36" i="1" a="1"/>
  <c r="BV36" i="1" s="1"/>
  <c r="BV23" i="1" a="1"/>
  <c r="BV23" i="1" s="1"/>
  <c r="BV37" i="1" a="1"/>
  <c r="BV37" i="1" s="1"/>
  <c r="BV31" i="1" a="1"/>
  <c r="BV31" i="1" s="1"/>
  <c r="BV33" i="1" a="1"/>
  <c r="BV33" i="1" s="1"/>
  <c r="BV22" i="1" a="1"/>
  <c r="BV22" i="1" s="1"/>
  <c r="BV29" i="1" a="1"/>
  <c r="BV29" i="1" s="1"/>
  <c r="BV40" i="1" a="1"/>
  <c r="BV40" i="1" s="1"/>
  <c r="BV35" i="1" a="1"/>
  <c r="BV35" i="1" s="1"/>
  <c r="OA27" i="1" a="1"/>
  <c r="OA27" i="1" s="1"/>
  <c r="OA37" i="1" a="1"/>
  <c r="OA37" i="1" s="1"/>
  <c r="OA42" i="1" a="1"/>
  <c r="OA42" i="1" s="1"/>
  <c r="OA29" i="1" a="1"/>
  <c r="OA29" i="1" s="1"/>
  <c r="OA36" i="1" a="1"/>
  <c r="OA36" i="1" s="1"/>
  <c r="OA31" i="1" a="1"/>
  <c r="OA31" i="1" s="1"/>
  <c r="OA43" i="1" a="1"/>
  <c r="OA43" i="1" s="1"/>
  <c r="OA39" i="1" a="1"/>
  <c r="OA39" i="1" s="1"/>
  <c r="OA26" i="1" a="1"/>
  <c r="OA26" i="1" s="1"/>
  <c r="OA30" i="1" a="1"/>
  <c r="OA30" i="1" s="1"/>
  <c r="OA41" i="1" a="1"/>
  <c r="OA41" i="1" s="1"/>
  <c r="OA24" i="1" a="1"/>
  <c r="OA24" i="1" s="1"/>
  <c r="OA38" i="1" a="1"/>
  <c r="OA38" i="1" s="1"/>
  <c r="OA34" i="1" a="1"/>
  <c r="OA34" i="1" s="1"/>
  <c r="OA22" i="1" a="1"/>
  <c r="OA22" i="1" s="1"/>
  <c r="OA40" i="1" a="1"/>
  <c r="OA40" i="1" s="1"/>
  <c r="OA25" i="1" a="1"/>
  <c r="OA25" i="1" s="1"/>
  <c r="OA23" i="1" a="1"/>
  <c r="OA23" i="1" s="1"/>
  <c r="OA33" i="1" a="1"/>
  <c r="OA33" i="1" s="1"/>
  <c r="OA35" i="1" a="1"/>
  <c r="OA35" i="1" s="1"/>
  <c r="OA32" i="1" a="1"/>
  <c r="OA32" i="1" s="1"/>
  <c r="OA28" i="1" a="1"/>
  <c r="OA28" i="1" s="1"/>
  <c r="IP60" i="1" a="1"/>
  <c r="IP60" i="1" s="1"/>
  <c r="IP61" i="1" a="1"/>
  <c r="IP61" i="1" s="1"/>
  <c r="IP62" i="1" a="1"/>
  <c r="IP62" i="1" s="1"/>
  <c r="IP63" i="1" a="1"/>
  <c r="IP63" i="1" s="1"/>
  <c r="IP64" i="1" a="1"/>
  <c r="IP64" i="1" s="1"/>
  <c r="IP65" i="1" a="1"/>
  <c r="IP65" i="1" s="1"/>
  <c r="IP66" i="1" a="1"/>
  <c r="IP66" i="1" s="1"/>
  <c r="IP67" i="1" a="1"/>
  <c r="IP67" i="1" s="1"/>
  <c r="IP68" i="1" a="1"/>
  <c r="IP68" i="1" s="1"/>
  <c r="IP69" i="1" a="1"/>
  <c r="IP69" i="1" s="1"/>
  <c r="IP70" i="1" a="1"/>
  <c r="IP70" i="1" s="1"/>
  <c r="OF60" i="1" a="1"/>
  <c r="OF60" i="1" s="1"/>
  <c r="OF61" i="1" a="1"/>
  <c r="OF61" i="1" s="1"/>
  <c r="OF62" i="1" a="1"/>
  <c r="OF62" i="1" s="1"/>
  <c r="OF63" i="1" a="1"/>
  <c r="OF63" i="1" s="1"/>
  <c r="OF64" i="1" a="1"/>
  <c r="OF64" i="1" s="1"/>
  <c r="OF65" i="1" a="1"/>
  <c r="OF65" i="1" s="1"/>
  <c r="OF66" i="1" a="1"/>
  <c r="OF66" i="1" s="1"/>
  <c r="OF67" i="1" a="1"/>
  <c r="OF67" i="1" s="1"/>
  <c r="OF68" i="1" a="1"/>
  <c r="OF68" i="1" s="1"/>
  <c r="OF69" i="1" a="1"/>
  <c r="OF69" i="1" s="1"/>
  <c r="OF70" i="1" a="1"/>
  <c r="OF70" i="1" s="1"/>
  <c r="IQ60" i="1" a="1"/>
  <c r="IQ60" i="1" s="1"/>
  <c r="IQ61" i="1" a="1"/>
  <c r="IQ61" i="1" s="1"/>
  <c r="IQ62" i="1" a="1"/>
  <c r="IQ62" i="1" s="1"/>
  <c r="IQ63" i="1" a="1"/>
  <c r="IQ63" i="1" s="1"/>
  <c r="IQ64" i="1" a="1"/>
  <c r="IQ64" i="1" s="1"/>
  <c r="IQ65" i="1" a="1"/>
  <c r="IQ65" i="1" s="1"/>
  <c r="IQ66" i="1" a="1"/>
  <c r="IQ66" i="1" s="1"/>
  <c r="IQ67" i="1" a="1"/>
  <c r="IQ67" i="1" s="1"/>
  <c r="IQ68" i="1" a="1"/>
  <c r="IQ68" i="1" s="1"/>
  <c r="IQ69" i="1" a="1"/>
  <c r="IQ69" i="1" s="1"/>
  <c r="IQ70" i="1" a="1"/>
  <c r="IQ70" i="1" s="1"/>
  <c r="NM60" i="1" a="1"/>
  <c r="NM60" i="1" s="1"/>
  <c r="NM61" i="1" a="1"/>
  <c r="NM61" i="1" s="1"/>
  <c r="NM62" i="1" a="1"/>
  <c r="NM62" i="1" s="1"/>
  <c r="NM63" i="1" a="1"/>
  <c r="NM63" i="1" s="1"/>
  <c r="NM64" i="1" a="1"/>
  <c r="NM64" i="1" s="1"/>
  <c r="NM65" i="1" a="1"/>
  <c r="NM65" i="1" s="1"/>
  <c r="NM66" i="1" a="1"/>
  <c r="NM66" i="1" s="1"/>
  <c r="NM67" i="1" a="1"/>
  <c r="NM67" i="1" s="1"/>
  <c r="NM68" i="1" a="1"/>
  <c r="NM68" i="1" s="1"/>
  <c r="NM69" i="1" a="1"/>
  <c r="NM69" i="1" s="1"/>
  <c r="NM70" i="1" a="1"/>
  <c r="NM70" i="1" s="1"/>
  <c r="CA60" i="1" a="1"/>
  <c r="CA60" i="1" s="1"/>
  <c r="CA61" i="1" a="1"/>
  <c r="CA61" i="1" s="1"/>
  <c r="CA62" i="1" a="1"/>
  <c r="CA62" i="1" s="1"/>
  <c r="CA63" i="1" a="1"/>
  <c r="CA63" i="1" s="1"/>
  <c r="CA64" i="1" a="1"/>
  <c r="CA64" i="1" s="1"/>
  <c r="CA65" i="1" a="1"/>
  <c r="CA65" i="1" s="1"/>
  <c r="CA66" i="1" a="1"/>
  <c r="CA66" i="1" s="1"/>
  <c r="CA67" i="1" a="1"/>
  <c r="CA67" i="1" s="1"/>
  <c r="CA68" i="1" a="1"/>
  <c r="CA68" i="1" s="1"/>
  <c r="CA69" i="1" a="1"/>
  <c r="CA69" i="1" s="1"/>
  <c r="CA70" i="1" a="1"/>
  <c r="CA70" i="1" s="1"/>
  <c r="BP60" i="1" a="1"/>
  <c r="BP60" i="1" s="1"/>
  <c r="BP61" i="1" a="1"/>
  <c r="BP61" i="1" s="1"/>
  <c r="BP62" i="1" a="1"/>
  <c r="BP62" i="1" s="1"/>
  <c r="BP63" i="1" a="1"/>
  <c r="BP63" i="1" s="1"/>
  <c r="BP64" i="1" a="1"/>
  <c r="BP64" i="1" s="1"/>
  <c r="BP65" i="1" a="1"/>
  <c r="BP65" i="1" s="1"/>
  <c r="BP66" i="1" a="1"/>
  <c r="BP66" i="1" s="1"/>
  <c r="BP67" i="1" a="1"/>
  <c r="BP67" i="1" s="1"/>
  <c r="BP68" i="1" a="1"/>
  <c r="BP68" i="1" s="1"/>
  <c r="BP69" i="1" a="1"/>
  <c r="BP69" i="1" s="1"/>
  <c r="BP70" i="1" a="1"/>
  <c r="BP70" i="1" s="1"/>
  <c r="IH24" i="1" a="1"/>
  <c r="IH24" i="1" s="1"/>
  <c r="IH33" i="1" a="1"/>
  <c r="IH33" i="1" s="1"/>
  <c r="IH37" i="1" a="1"/>
  <c r="IH37" i="1" s="1"/>
  <c r="IH34" i="1" a="1"/>
  <c r="IH34" i="1" s="1"/>
  <c r="IH32" i="1" a="1"/>
  <c r="IH32" i="1" s="1"/>
  <c r="IH26" i="1" a="1"/>
  <c r="IH26" i="1" s="1"/>
  <c r="IH41" i="1" a="1"/>
  <c r="IH41" i="1" s="1"/>
  <c r="IH40" i="1" a="1"/>
  <c r="IH40" i="1" s="1"/>
  <c r="IH39" i="1" a="1"/>
  <c r="IH39" i="1" s="1"/>
  <c r="IH43" i="1" a="1"/>
  <c r="IH43" i="1" s="1"/>
  <c r="IH27" i="1" a="1"/>
  <c r="IH27" i="1" s="1"/>
  <c r="IH23" i="1" a="1"/>
  <c r="IH23" i="1" s="1"/>
  <c r="IH42" i="1" a="1"/>
  <c r="IH42" i="1" s="1"/>
  <c r="IH29" i="1" a="1"/>
  <c r="IH29" i="1" s="1"/>
  <c r="IH22" i="1" a="1"/>
  <c r="IH22" i="1" s="1"/>
  <c r="IH35" i="1" a="1"/>
  <c r="IH35" i="1" s="1"/>
  <c r="IH30" i="1" a="1"/>
  <c r="IH30" i="1" s="1"/>
  <c r="IH36" i="1" a="1"/>
  <c r="IH36" i="1" s="1"/>
  <c r="IH28" i="1" a="1"/>
  <c r="IH28" i="1" s="1"/>
  <c r="IH31" i="1" a="1"/>
  <c r="IH31" i="1" s="1"/>
  <c r="IH38" i="1" a="1"/>
  <c r="IH38" i="1" s="1"/>
  <c r="IH25" i="1" a="1"/>
  <c r="IH25" i="1" s="1"/>
  <c r="GT37" i="1" a="1"/>
  <c r="GT37" i="1" s="1"/>
  <c r="GT36" i="1" a="1"/>
  <c r="GT36" i="1" s="1"/>
  <c r="GT31" i="1" a="1"/>
  <c r="GT31" i="1" s="1"/>
  <c r="GT35" i="1" a="1"/>
  <c r="GT35" i="1" s="1"/>
  <c r="GT38" i="1" a="1"/>
  <c r="GT38" i="1" s="1"/>
  <c r="GT41" i="1" a="1"/>
  <c r="GT41" i="1" s="1"/>
  <c r="GT33" i="1" a="1"/>
  <c r="GT33" i="1" s="1"/>
  <c r="GT42" i="1" a="1"/>
  <c r="GT42" i="1" s="1"/>
  <c r="GT23" i="1" a="1"/>
  <c r="GT23" i="1" s="1"/>
  <c r="GT40" i="1" a="1"/>
  <c r="GT40" i="1" s="1"/>
  <c r="GT39" i="1" a="1"/>
  <c r="GT39" i="1" s="1"/>
  <c r="GT27" i="1" a="1"/>
  <c r="GT27" i="1" s="1"/>
  <c r="GT22" i="1" a="1"/>
  <c r="GT22" i="1" s="1"/>
  <c r="GT30" i="1" a="1"/>
  <c r="GT30" i="1" s="1"/>
  <c r="GT25" i="1" a="1"/>
  <c r="GT25" i="1" s="1"/>
  <c r="GT29" i="1" a="1"/>
  <c r="GT29" i="1" s="1"/>
  <c r="GT34" i="1" a="1"/>
  <c r="GT34" i="1" s="1"/>
  <c r="GT26" i="1" a="1"/>
  <c r="GT26" i="1" s="1"/>
  <c r="GT28" i="1" a="1"/>
  <c r="GT28" i="1" s="1"/>
  <c r="GT43" i="1" a="1"/>
  <c r="GT43" i="1" s="1"/>
  <c r="GT24" i="1" a="1"/>
  <c r="GT24" i="1" s="1"/>
  <c r="GT32" i="1" a="1"/>
  <c r="GT32" i="1" s="1"/>
  <c r="DS33" i="1" a="1"/>
  <c r="DS33" i="1" s="1"/>
  <c r="DS27" i="1" a="1"/>
  <c r="DS27" i="1" s="1"/>
  <c r="DS25" i="1" a="1"/>
  <c r="DS25" i="1" s="1"/>
  <c r="DS23" i="1" a="1"/>
  <c r="DS23" i="1" s="1"/>
  <c r="DS28" i="1" a="1"/>
  <c r="DS28" i="1" s="1"/>
  <c r="DS38" i="1" a="1"/>
  <c r="DS38" i="1" s="1"/>
  <c r="DS36" i="1" a="1"/>
  <c r="DS36" i="1" s="1"/>
  <c r="DS35" i="1" a="1"/>
  <c r="DS35" i="1" s="1"/>
  <c r="DS31" i="1" a="1"/>
  <c r="DS31" i="1" s="1"/>
  <c r="DS34" i="1" a="1"/>
  <c r="DS34" i="1" s="1"/>
  <c r="DS42" i="1" a="1"/>
  <c r="DS42" i="1" s="1"/>
  <c r="DS24" i="1" a="1"/>
  <c r="DS24" i="1" s="1"/>
  <c r="DS43" i="1" a="1"/>
  <c r="DS43" i="1" s="1"/>
  <c r="DS29" i="1" a="1"/>
  <c r="DS29" i="1" s="1"/>
  <c r="DS22" i="1" a="1"/>
  <c r="DS22" i="1" s="1"/>
  <c r="DS37" i="1" a="1"/>
  <c r="DS37" i="1" s="1"/>
  <c r="DS30" i="1" a="1"/>
  <c r="DS30" i="1" s="1"/>
  <c r="DS39" i="1" a="1"/>
  <c r="DS39" i="1" s="1"/>
  <c r="DS41" i="1" a="1"/>
  <c r="DS41" i="1" s="1"/>
  <c r="DS32" i="1" a="1"/>
  <c r="DS32" i="1" s="1"/>
  <c r="DS40" i="1" a="1"/>
  <c r="DS40" i="1" s="1"/>
  <c r="DS26" i="1" a="1"/>
  <c r="DS26" i="1" s="1"/>
  <c r="CC36" i="1" a="1"/>
  <c r="CC36" i="1" s="1"/>
  <c r="CC40" i="1" a="1"/>
  <c r="CC40" i="1" s="1"/>
  <c r="CC29" i="1" a="1"/>
  <c r="CC29" i="1" s="1"/>
  <c r="CC24" i="1" a="1"/>
  <c r="CC24" i="1" s="1"/>
  <c r="CC32" i="1" a="1"/>
  <c r="CC32" i="1" s="1"/>
  <c r="CC35" i="1" a="1"/>
  <c r="CC35" i="1" s="1"/>
  <c r="CC38" i="1" a="1"/>
  <c r="CC38" i="1" s="1"/>
  <c r="CC42" i="1" a="1"/>
  <c r="CC42" i="1" s="1"/>
  <c r="CC28" i="1" a="1"/>
  <c r="CC28" i="1" s="1"/>
  <c r="CC22" i="1" a="1"/>
  <c r="CC22" i="1" s="1"/>
  <c r="CC33" i="1" a="1"/>
  <c r="CC33" i="1" s="1"/>
  <c r="CC31" i="1" a="1"/>
  <c r="CC31" i="1" s="1"/>
  <c r="CC37" i="1" a="1"/>
  <c r="CC37" i="1" s="1"/>
  <c r="CC34" i="1" a="1"/>
  <c r="CC34" i="1" s="1"/>
  <c r="CC26" i="1" a="1"/>
  <c r="CC26" i="1" s="1"/>
  <c r="CC41" i="1" a="1"/>
  <c r="CC41" i="1" s="1"/>
  <c r="CC27" i="1" a="1"/>
  <c r="CC27" i="1" s="1"/>
  <c r="CC23" i="1" a="1"/>
  <c r="CC23" i="1" s="1"/>
  <c r="CC43" i="1" a="1"/>
  <c r="CC43" i="1" s="1"/>
  <c r="CC30" i="1" a="1"/>
  <c r="CC30" i="1" s="1"/>
  <c r="CC25" i="1" a="1"/>
  <c r="CC25" i="1" s="1"/>
  <c r="LY29" i="1" a="1"/>
  <c r="LY29" i="1" s="1"/>
  <c r="LY36" i="1" a="1"/>
  <c r="LY36" i="1" s="1"/>
  <c r="LY30" i="1" a="1"/>
  <c r="LY30" i="1" s="1"/>
  <c r="LY22" i="1" a="1"/>
  <c r="LY22" i="1" s="1"/>
  <c r="LY33" i="1" a="1"/>
  <c r="LY33" i="1" s="1"/>
  <c r="LY31" i="1" a="1"/>
  <c r="LY31" i="1" s="1"/>
  <c r="LY43" i="1" a="1"/>
  <c r="LY43" i="1" s="1"/>
  <c r="LY32" i="1" a="1"/>
  <c r="LY32" i="1" s="1"/>
  <c r="LY26" i="1" a="1"/>
  <c r="LY26" i="1" s="1"/>
  <c r="LY40" i="1" a="1"/>
  <c r="LY40" i="1" s="1"/>
  <c r="LY39" i="1" a="1"/>
  <c r="LY39" i="1" s="1"/>
  <c r="LY41" i="1" a="1"/>
  <c r="LY41" i="1" s="1"/>
  <c r="LY38" i="1" a="1"/>
  <c r="LY38" i="1" s="1"/>
  <c r="LY35" i="1" a="1"/>
  <c r="LY35" i="1" s="1"/>
  <c r="LY24" i="1" a="1"/>
  <c r="LY24" i="1" s="1"/>
  <c r="LY23" i="1" a="1"/>
  <c r="LY23" i="1" s="1"/>
  <c r="LY25" i="1" a="1"/>
  <c r="LY25" i="1" s="1"/>
  <c r="LY27" i="1" a="1"/>
  <c r="LY27" i="1" s="1"/>
  <c r="LY34" i="1" a="1"/>
  <c r="LY34" i="1" s="1"/>
  <c r="LY28" i="1" a="1"/>
  <c r="LY28" i="1" s="1"/>
  <c r="LY37" i="1" a="1"/>
  <c r="LY37" i="1" s="1"/>
  <c r="LY42" i="1" a="1"/>
  <c r="LY42" i="1" s="1"/>
  <c r="IN60" i="1" a="1"/>
  <c r="IN60" i="1" s="1"/>
  <c r="IN61" i="1" a="1"/>
  <c r="IN61" i="1" s="1"/>
  <c r="IN62" i="1" a="1"/>
  <c r="IN62" i="1" s="1"/>
  <c r="IN63" i="1" a="1"/>
  <c r="IN63" i="1" s="1"/>
  <c r="IN64" i="1" a="1"/>
  <c r="IN64" i="1" s="1"/>
  <c r="IN65" i="1" a="1"/>
  <c r="IN65" i="1" s="1"/>
  <c r="IN66" i="1" a="1"/>
  <c r="IN66" i="1" s="1"/>
  <c r="IN67" i="1" a="1"/>
  <c r="IN67" i="1" s="1"/>
  <c r="IN68" i="1" a="1"/>
  <c r="IN68" i="1" s="1"/>
  <c r="IN69" i="1" a="1"/>
  <c r="IN69" i="1" s="1"/>
  <c r="IN70" i="1" a="1"/>
  <c r="IN70" i="1" s="1"/>
  <c r="NN60" i="1" a="1"/>
  <c r="NN60" i="1" s="1"/>
  <c r="NN61" i="1" a="1"/>
  <c r="NN61" i="1" s="1"/>
  <c r="NN62" i="1" a="1"/>
  <c r="NN62" i="1" s="1"/>
  <c r="NN63" i="1" a="1"/>
  <c r="NN63" i="1" s="1"/>
  <c r="NN64" i="1" a="1"/>
  <c r="NN64" i="1" s="1"/>
  <c r="NN65" i="1" a="1"/>
  <c r="NN65" i="1" s="1"/>
  <c r="NN66" i="1" a="1"/>
  <c r="NN66" i="1" s="1"/>
  <c r="NN67" i="1" a="1"/>
  <c r="NN67" i="1" s="1"/>
  <c r="NN68" i="1" a="1"/>
  <c r="NN68" i="1" s="1"/>
  <c r="NN69" i="1" a="1"/>
  <c r="NN69" i="1" s="1"/>
  <c r="NN70" i="1" a="1"/>
  <c r="NN70" i="1" s="1"/>
  <c r="L60" i="1" a="1"/>
  <c r="L60" i="1" s="1"/>
  <c r="L61" i="1" a="1"/>
  <c r="L61" i="1" s="1"/>
  <c r="L62" i="1" a="1"/>
  <c r="L62" i="1" s="1"/>
  <c r="L63" i="1" a="1"/>
  <c r="L63" i="1" s="1"/>
  <c r="L64" i="1" a="1"/>
  <c r="L64" i="1" s="1"/>
  <c r="L65" i="1" a="1"/>
  <c r="L65" i="1" s="1"/>
  <c r="L66" i="1" a="1"/>
  <c r="L66" i="1" s="1"/>
  <c r="L67" i="1" a="1"/>
  <c r="L67" i="1" s="1"/>
  <c r="L68" i="1" a="1"/>
  <c r="L68" i="1" s="1"/>
  <c r="L69" i="1" a="1"/>
  <c r="L69" i="1" s="1"/>
  <c r="L70" i="1" a="1"/>
  <c r="L70" i="1" s="1"/>
  <c r="NV60" i="1" a="1"/>
  <c r="NV60" i="1" s="1"/>
  <c r="NV61" i="1" a="1"/>
  <c r="NV61" i="1" s="1"/>
  <c r="NV62" i="1" a="1"/>
  <c r="NV62" i="1" s="1"/>
  <c r="NV63" i="1" a="1"/>
  <c r="NV63" i="1" s="1"/>
  <c r="NV64" i="1" a="1"/>
  <c r="NV64" i="1" s="1"/>
  <c r="NV65" i="1" a="1"/>
  <c r="NV65" i="1" s="1"/>
  <c r="NV66" i="1" a="1"/>
  <c r="NV66" i="1" s="1"/>
  <c r="NV67" i="1" a="1"/>
  <c r="NV67" i="1" s="1"/>
  <c r="NV68" i="1" a="1"/>
  <c r="NV68" i="1" s="1"/>
  <c r="NV69" i="1" a="1"/>
  <c r="NV69" i="1" s="1"/>
  <c r="NV70" i="1" a="1"/>
  <c r="NV70" i="1" s="1"/>
  <c r="FP30" i="1" a="1"/>
  <c r="FP30" i="1" s="1"/>
  <c r="FP34" i="1" a="1"/>
  <c r="FP34" i="1" s="1"/>
  <c r="FP28" i="1" a="1"/>
  <c r="FP28" i="1" s="1"/>
  <c r="FP32" i="1" a="1"/>
  <c r="FP32" i="1" s="1"/>
  <c r="FP40" i="1" a="1"/>
  <c r="FP40" i="1" s="1"/>
  <c r="FP35" i="1" a="1"/>
  <c r="FP35" i="1" s="1"/>
  <c r="FP36" i="1" a="1"/>
  <c r="FP36" i="1" s="1"/>
  <c r="FP42" i="1" a="1"/>
  <c r="FP42" i="1" s="1"/>
  <c r="FP27" i="1" a="1"/>
  <c r="FP27" i="1" s="1"/>
  <c r="FP26" i="1" a="1"/>
  <c r="FP26" i="1" s="1"/>
  <c r="FP43" i="1" a="1"/>
  <c r="FP43" i="1" s="1"/>
  <c r="FP31" i="1" a="1"/>
  <c r="FP31" i="1" s="1"/>
  <c r="FP37" i="1" a="1"/>
  <c r="FP37" i="1" s="1"/>
  <c r="FP41" i="1" a="1"/>
  <c r="FP41" i="1" s="1"/>
  <c r="FP23" i="1" a="1"/>
  <c r="FP23" i="1" s="1"/>
  <c r="FP38" i="1" a="1"/>
  <c r="FP38" i="1" s="1"/>
  <c r="FP39" i="1" a="1"/>
  <c r="FP39" i="1" s="1"/>
  <c r="FP24" i="1" a="1"/>
  <c r="FP24" i="1" s="1"/>
  <c r="FP33" i="1" a="1"/>
  <c r="FP33" i="1" s="1"/>
  <c r="FP22" i="1" a="1"/>
  <c r="FP22" i="1" s="1"/>
  <c r="FP29" i="1" a="1"/>
  <c r="FP29" i="1" s="1"/>
  <c r="FP25" i="1" a="1"/>
  <c r="FP25" i="1" s="1"/>
  <c r="KJ28" i="1" a="1"/>
  <c r="KJ28" i="1" s="1"/>
  <c r="KJ30" i="1" a="1"/>
  <c r="KJ30" i="1" s="1"/>
  <c r="KJ35" i="1" a="1"/>
  <c r="KJ35" i="1" s="1"/>
  <c r="KJ29" i="1" a="1"/>
  <c r="KJ29" i="1" s="1"/>
  <c r="KJ41" i="1" a="1"/>
  <c r="KJ41" i="1" s="1"/>
  <c r="KJ34" i="1" a="1"/>
  <c r="KJ34" i="1" s="1"/>
  <c r="KJ24" i="1" a="1"/>
  <c r="KJ24" i="1" s="1"/>
  <c r="KJ37" i="1" a="1"/>
  <c r="KJ37" i="1" s="1"/>
  <c r="KJ22" i="1" a="1"/>
  <c r="KJ22" i="1" s="1"/>
  <c r="KJ36" i="1" a="1"/>
  <c r="KJ36" i="1" s="1"/>
  <c r="KJ31" i="1" a="1"/>
  <c r="KJ31" i="1" s="1"/>
  <c r="KJ27" i="1" a="1"/>
  <c r="KJ27" i="1" s="1"/>
  <c r="KJ38" i="1" a="1"/>
  <c r="KJ38" i="1" s="1"/>
  <c r="KJ40" i="1" a="1"/>
  <c r="KJ40" i="1" s="1"/>
  <c r="KJ25" i="1" a="1"/>
  <c r="KJ25" i="1" s="1"/>
  <c r="KJ33" i="1" a="1"/>
  <c r="KJ33" i="1" s="1"/>
  <c r="KJ43" i="1" a="1"/>
  <c r="KJ43" i="1" s="1"/>
  <c r="KJ39" i="1" a="1"/>
  <c r="KJ39" i="1" s="1"/>
  <c r="KJ26" i="1" a="1"/>
  <c r="KJ26" i="1" s="1"/>
  <c r="KJ42" i="1" a="1"/>
  <c r="KJ42" i="1" s="1"/>
  <c r="KJ32" i="1" a="1"/>
  <c r="KJ32" i="1" s="1"/>
  <c r="KJ23" i="1" a="1"/>
  <c r="KJ23" i="1" s="1"/>
  <c r="IM26" i="1" a="1"/>
  <c r="IM26" i="1" s="1"/>
  <c r="IM23" i="1" a="1"/>
  <c r="IM23" i="1" s="1"/>
  <c r="IM42" i="1" a="1"/>
  <c r="IM42" i="1" s="1"/>
  <c r="IM22" i="1" a="1"/>
  <c r="IM22" i="1" s="1"/>
  <c r="IM33" i="1" a="1"/>
  <c r="IM33" i="1" s="1"/>
  <c r="IM36" i="1" a="1"/>
  <c r="IM36" i="1" s="1"/>
  <c r="IM38" i="1" a="1"/>
  <c r="IM38" i="1" s="1"/>
  <c r="IM27" i="1" a="1"/>
  <c r="IM27" i="1" s="1"/>
  <c r="IM31" i="1" a="1"/>
  <c r="IM31" i="1" s="1"/>
  <c r="IM39" i="1" a="1"/>
  <c r="IM39" i="1" s="1"/>
  <c r="IM35" i="1" a="1"/>
  <c r="IM35" i="1" s="1"/>
  <c r="IM29" i="1" a="1"/>
  <c r="IM29" i="1" s="1"/>
  <c r="IM41" i="1" a="1"/>
  <c r="IM41" i="1" s="1"/>
  <c r="IM30" i="1" a="1"/>
  <c r="IM30" i="1" s="1"/>
  <c r="IM34" i="1" a="1"/>
  <c r="IM34" i="1" s="1"/>
  <c r="IM28" i="1" a="1"/>
  <c r="IM28" i="1" s="1"/>
  <c r="IM32" i="1" a="1"/>
  <c r="IM32" i="1" s="1"/>
  <c r="IM24" i="1" a="1"/>
  <c r="IM24" i="1" s="1"/>
  <c r="IM25" i="1" a="1"/>
  <c r="IM25" i="1" s="1"/>
  <c r="IM43" i="1" a="1"/>
  <c r="IM43" i="1" s="1"/>
  <c r="IM40" i="1" a="1"/>
  <c r="IM40" i="1" s="1"/>
  <c r="IM37" i="1" a="1"/>
  <c r="IM37" i="1" s="1"/>
  <c r="NN22" i="1" a="1"/>
  <c r="NN22" i="1" s="1"/>
  <c r="NN38" i="1" a="1"/>
  <c r="NN38" i="1" s="1"/>
  <c r="NN41" i="1" a="1"/>
  <c r="NN41" i="1" s="1"/>
  <c r="NN36" i="1" a="1"/>
  <c r="NN36" i="1" s="1"/>
  <c r="NN28" i="1" a="1"/>
  <c r="NN28" i="1" s="1"/>
  <c r="NN25" i="1" a="1"/>
  <c r="NN25" i="1" s="1"/>
  <c r="NN43" i="1" a="1"/>
  <c r="NN43" i="1" s="1"/>
  <c r="NN31" i="1" a="1"/>
  <c r="NN31" i="1" s="1"/>
  <c r="NN24" i="1" a="1"/>
  <c r="NN24" i="1" s="1"/>
  <c r="NN35" i="1" a="1"/>
  <c r="NN35" i="1" s="1"/>
  <c r="NN23" i="1" a="1"/>
  <c r="NN23" i="1" s="1"/>
  <c r="NN37" i="1" a="1"/>
  <c r="NN37" i="1" s="1"/>
  <c r="NN32" i="1" a="1"/>
  <c r="NN32" i="1" s="1"/>
  <c r="NN30" i="1" a="1"/>
  <c r="NN30" i="1" s="1"/>
  <c r="NN29" i="1" a="1"/>
  <c r="NN29" i="1" s="1"/>
  <c r="NN34" i="1" a="1"/>
  <c r="NN34" i="1" s="1"/>
  <c r="NN33" i="1" a="1"/>
  <c r="NN33" i="1" s="1"/>
  <c r="NN27" i="1" a="1"/>
  <c r="NN27" i="1" s="1"/>
  <c r="NN40" i="1" a="1"/>
  <c r="NN40" i="1" s="1"/>
  <c r="NN39" i="1" a="1"/>
  <c r="NN39" i="1" s="1"/>
  <c r="NN42" i="1" a="1"/>
  <c r="NN42" i="1" s="1"/>
  <c r="NN26" i="1" a="1"/>
  <c r="NN26" i="1" s="1"/>
  <c r="CM60" i="1" a="1"/>
  <c r="CM60" i="1" s="1"/>
  <c r="CM61" i="1" a="1"/>
  <c r="CM61" i="1" s="1"/>
  <c r="CM62" i="1" a="1"/>
  <c r="CM62" i="1" s="1"/>
  <c r="CM63" i="1" a="1"/>
  <c r="CM63" i="1" s="1"/>
  <c r="CM64" i="1" a="1"/>
  <c r="CM64" i="1" s="1"/>
  <c r="CM65" i="1" a="1"/>
  <c r="CM65" i="1" s="1"/>
  <c r="CM66" i="1" a="1"/>
  <c r="CM66" i="1" s="1"/>
  <c r="CM67" i="1" a="1"/>
  <c r="CM67" i="1" s="1"/>
  <c r="CM68" i="1" a="1"/>
  <c r="CM68" i="1" s="1"/>
  <c r="CM69" i="1" a="1"/>
  <c r="CM69" i="1" s="1"/>
  <c r="CM70" i="1" a="1"/>
  <c r="CM70" i="1" s="1"/>
  <c r="MK60" i="1" a="1"/>
  <c r="MK60" i="1" s="1"/>
  <c r="MK61" i="1" a="1"/>
  <c r="MK61" i="1" s="1"/>
  <c r="MK62" i="1" a="1"/>
  <c r="MK62" i="1" s="1"/>
  <c r="MK63" i="1" a="1"/>
  <c r="MK63" i="1" s="1"/>
  <c r="MK64" i="1" a="1"/>
  <c r="MK64" i="1" s="1"/>
  <c r="MK65" i="1" a="1"/>
  <c r="MK65" i="1" s="1"/>
  <c r="MK66" i="1" a="1"/>
  <c r="MK66" i="1" s="1"/>
  <c r="MK67" i="1" a="1"/>
  <c r="MK67" i="1" s="1"/>
  <c r="MK68" i="1" a="1"/>
  <c r="MK68" i="1" s="1"/>
  <c r="MK69" i="1" a="1"/>
  <c r="MK69" i="1" s="1"/>
  <c r="MK70" i="1" a="1"/>
  <c r="MK70" i="1" s="1"/>
  <c r="MJ60" i="1" a="1"/>
  <c r="MJ60" i="1" s="1"/>
  <c r="MJ61" i="1" a="1"/>
  <c r="MJ61" i="1" s="1"/>
  <c r="MJ62" i="1" a="1"/>
  <c r="MJ62" i="1" s="1"/>
  <c r="MJ63" i="1" a="1"/>
  <c r="MJ63" i="1" s="1"/>
  <c r="MJ64" i="1" a="1"/>
  <c r="MJ64" i="1" s="1"/>
  <c r="MJ65" i="1" a="1"/>
  <c r="MJ65" i="1" s="1"/>
  <c r="MJ66" i="1" a="1"/>
  <c r="MJ66" i="1" s="1"/>
  <c r="MJ67" i="1" a="1"/>
  <c r="MJ67" i="1" s="1"/>
  <c r="MJ68" i="1" a="1"/>
  <c r="MJ68" i="1" s="1"/>
  <c r="MJ69" i="1" a="1"/>
  <c r="MJ69" i="1" s="1"/>
  <c r="MJ70" i="1" a="1"/>
  <c r="MJ70" i="1" s="1"/>
  <c r="MQ60" i="1" a="1"/>
  <c r="MQ60" i="1" s="1"/>
  <c r="MQ61" i="1" a="1"/>
  <c r="MQ61" i="1" s="1"/>
  <c r="MQ62" i="1" a="1"/>
  <c r="MQ62" i="1" s="1"/>
  <c r="MQ63" i="1" a="1"/>
  <c r="MQ63" i="1" s="1"/>
  <c r="MQ64" i="1" a="1"/>
  <c r="MQ64" i="1" s="1"/>
  <c r="MQ65" i="1" a="1"/>
  <c r="MQ65" i="1" s="1"/>
  <c r="MQ66" i="1" a="1"/>
  <c r="MQ66" i="1" s="1"/>
  <c r="MQ67" i="1" a="1"/>
  <c r="MQ67" i="1" s="1"/>
  <c r="MQ68" i="1" a="1"/>
  <c r="MQ68" i="1" s="1"/>
  <c r="MQ69" i="1" a="1"/>
  <c r="MQ69" i="1" s="1"/>
  <c r="MQ70" i="1" a="1"/>
  <c r="MQ70" i="1" s="1"/>
  <c r="MC34" i="1" a="1"/>
  <c r="MC34" i="1" s="1"/>
  <c r="MC33" i="1" a="1"/>
  <c r="MC33" i="1" s="1"/>
  <c r="MC38" i="1" a="1"/>
  <c r="MC38" i="1" s="1"/>
  <c r="MC27" i="1" a="1"/>
  <c r="MC27" i="1" s="1"/>
  <c r="MC37" i="1" a="1"/>
  <c r="MC37" i="1" s="1"/>
  <c r="MC22" i="1" a="1"/>
  <c r="MC22" i="1" s="1"/>
  <c r="MC29" i="1" a="1"/>
  <c r="MC29" i="1" s="1"/>
  <c r="MC42" i="1" a="1"/>
  <c r="MC42" i="1" s="1"/>
  <c r="MC41" i="1" a="1"/>
  <c r="MC41" i="1" s="1"/>
  <c r="MC39" i="1" a="1"/>
  <c r="MC39" i="1" s="1"/>
  <c r="MC30" i="1" a="1"/>
  <c r="MC30" i="1" s="1"/>
  <c r="MC26" i="1" a="1"/>
  <c r="MC26" i="1" s="1"/>
  <c r="MC25" i="1" a="1"/>
  <c r="MC25" i="1" s="1"/>
  <c r="MC43" i="1" a="1"/>
  <c r="MC43" i="1" s="1"/>
  <c r="MC32" i="1" a="1"/>
  <c r="MC32" i="1" s="1"/>
  <c r="MC24" i="1" a="1"/>
  <c r="MC24" i="1" s="1"/>
  <c r="MC40" i="1" a="1"/>
  <c r="MC40" i="1" s="1"/>
  <c r="MC23" i="1" a="1"/>
  <c r="MC23" i="1" s="1"/>
  <c r="MC35" i="1" a="1"/>
  <c r="MC35" i="1" s="1"/>
  <c r="MC36" i="1" a="1"/>
  <c r="MC36" i="1" s="1"/>
  <c r="MC28" i="1" a="1"/>
  <c r="MC28" i="1" s="1"/>
  <c r="MC31" i="1" a="1"/>
  <c r="MC31" i="1" s="1"/>
  <c r="W37" i="1" a="1"/>
  <c r="W37" i="1" s="1"/>
  <c r="MP37" i="1" s="1"/>
  <c r="W32" i="1" a="1"/>
  <c r="W32" i="1" s="1"/>
  <c r="MP32" i="1" s="1"/>
  <c r="W40" i="1" a="1"/>
  <c r="W40" i="1" s="1"/>
  <c r="MP40" i="1" s="1"/>
  <c r="W26" i="1" a="1"/>
  <c r="W26" i="1" s="1"/>
  <c r="MP26" i="1" s="1"/>
  <c r="W27" i="1" a="1"/>
  <c r="W27" i="1" s="1"/>
  <c r="MP27" i="1" s="1"/>
  <c r="W30" i="1" a="1"/>
  <c r="W30" i="1" s="1"/>
  <c r="MP30" i="1" s="1"/>
  <c r="W33" i="1" a="1"/>
  <c r="W33" i="1" s="1"/>
  <c r="MP33" i="1" s="1"/>
  <c r="W35" i="1" a="1"/>
  <c r="W35" i="1" s="1"/>
  <c r="MP35" i="1" s="1"/>
  <c r="W25" i="1" a="1"/>
  <c r="W25" i="1" s="1"/>
  <c r="MP25" i="1" s="1"/>
  <c r="W43" i="1" a="1"/>
  <c r="W43" i="1" s="1"/>
  <c r="MP43" i="1" s="1"/>
  <c r="W28" i="1" a="1"/>
  <c r="W28" i="1" s="1"/>
  <c r="MP28" i="1" s="1"/>
  <c r="W31" i="1" a="1"/>
  <c r="W31" i="1" s="1"/>
  <c r="MP31" i="1" s="1"/>
  <c r="W34" i="1" a="1"/>
  <c r="W34" i="1" s="1"/>
  <c r="MP34" i="1" s="1"/>
  <c r="W41" i="1" a="1"/>
  <c r="W41" i="1" s="1"/>
  <c r="MP41" i="1" s="1"/>
  <c r="W42" i="1" a="1"/>
  <c r="W42" i="1" s="1"/>
  <c r="MP42" i="1" s="1"/>
  <c r="W39" i="1" a="1"/>
  <c r="W39" i="1" s="1"/>
  <c r="MP39" i="1" s="1"/>
  <c r="W29" i="1" a="1"/>
  <c r="W29" i="1" s="1"/>
  <c r="MP29" i="1" s="1"/>
  <c r="W23" i="1" a="1"/>
  <c r="W23" i="1" s="1"/>
  <c r="MP23" i="1" s="1"/>
  <c r="W22" i="1" a="1"/>
  <c r="W22" i="1" s="1"/>
  <c r="MP22" i="1" s="1"/>
  <c r="W24" i="1" a="1"/>
  <c r="W24" i="1" s="1"/>
  <c r="MP24" i="1" s="1"/>
  <c r="W38" i="1" a="1"/>
  <c r="W38" i="1" s="1"/>
  <c r="MP38" i="1" s="1"/>
  <c r="KP22" i="1" a="1"/>
  <c r="KP22" i="1" s="1"/>
  <c r="KP23" i="1" a="1"/>
  <c r="KP23" i="1" s="1"/>
  <c r="KP43" i="1" a="1"/>
  <c r="KP43" i="1" s="1"/>
  <c r="KP32" i="1" a="1"/>
  <c r="KP32" i="1" s="1"/>
  <c r="KP40" i="1" a="1"/>
  <c r="KP40" i="1" s="1"/>
  <c r="KP24" i="1" a="1"/>
  <c r="KP24" i="1" s="1"/>
  <c r="KP37" i="1" a="1"/>
  <c r="KP37" i="1" s="1"/>
  <c r="KP36" i="1" a="1"/>
  <c r="KP36" i="1" s="1"/>
  <c r="KP29" i="1" a="1"/>
  <c r="KP29" i="1" s="1"/>
  <c r="KP38" i="1" a="1"/>
  <c r="KP38" i="1" s="1"/>
  <c r="KP42" i="1" a="1"/>
  <c r="KP42" i="1" s="1"/>
  <c r="KP39" i="1" a="1"/>
  <c r="KP39" i="1" s="1"/>
  <c r="KP41" i="1" a="1"/>
  <c r="KP41" i="1" s="1"/>
  <c r="KP34" i="1" a="1"/>
  <c r="KP34" i="1" s="1"/>
  <c r="KP27" i="1" a="1"/>
  <c r="KP27" i="1" s="1"/>
  <c r="KP33" i="1" a="1"/>
  <c r="KP33" i="1" s="1"/>
  <c r="KP28" i="1" a="1"/>
  <c r="KP28" i="1" s="1"/>
  <c r="KP30" i="1" a="1"/>
  <c r="KP30" i="1" s="1"/>
  <c r="KP25" i="1" a="1"/>
  <c r="KP25" i="1" s="1"/>
  <c r="KP26" i="1" a="1"/>
  <c r="KP26" i="1" s="1"/>
  <c r="KP31" i="1" a="1"/>
  <c r="KP31" i="1" s="1"/>
  <c r="KP35" i="1" a="1"/>
  <c r="KP35" i="1" s="1"/>
  <c r="JU34" i="1" a="1"/>
  <c r="JU34" i="1" s="1"/>
  <c r="JU42" i="1" a="1"/>
  <c r="JU42" i="1" s="1"/>
  <c r="JU24" i="1" a="1"/>
  <c r="JU24" i="1" s="1"/>
  <c r="JU32" i="1" a="1"/>
  <c r="JU32" i="1" s="1"/>
  <c r="JU40" i="1" a="1"/>
  <c r="JU40" i="1" s="1"/>
  <c r="JU37" i="1" a="1"/>
  <c r="JU37" i="1" s="1"/>
  <c r="JU30" i="1" a="1"/>
  <c r="JU30" i="1" s="1"/>
  <c r="JU41" i="1" a="1"/>
  <c r="JU41" i="1" s="1"/>
  <c r="JU35" i="1" a="1"/>
  <c r="JU35" i="1" s="1"/>
  <c r="JU43" i="1" a="1"/>
  <c r="JU43" i="1" s="1"/>
  <c r="JU28" i="1" a="1"/>
  <c r="JU28" i="1" s="1"/>
  <c r="JU26" i="1" a="1"/>
  <c r="JU26" i="1" s="1"/>
  <c r="JU23" i="1" a="1"/>
  <c r="JU23" i="1" s="1"/>
  <c r="JU38" i="1" a="1"/>
  <c r="JU38" i="1" s="1"/>
  <c r="JU36" i="1" a="1"/>
  <c r="JU36" i="1" s="1"/>
  <c r="JU25" i="1" a="1"/>
  <c r="JU25" i="1" s="1"/>
  <c r="JU31" i="1" a="1"/>
  <c r="JU31" i="1" s="1"/>
  <c r="JU29" i="1" a="1"/>
  <c r="JU29" i="1" s="1"/>
  <c r="JU33" i="1" a="1"/>
  <c r="JU33" i="1" s="1"/>
  <c r="JU27" i="1" a="1"/>
  <c r="JU27" i="1" s="1"/>
  <c r="JU22" i="1" a="1"/>
  <c r="JU22" i="1" s="1"/>
  <c r="JU39" i="1" a="1"/>
  <c r="JU39" i="1" s="1"/>
  <c r="IY22" i="1" a="1"/>
  <c r="IY22" i="1" s="1"/>
  <c r="IY29" i="1" a="1"/>
  <c r="IY29" i="1" s="1"/>
  <c r="IY31" i="1" a="1"/>
  <c r="IY31" i="1" s="1"/>
  <c r="IY24" i="1" a="1"/>
  <c r="IY24" i="1" s="1"/>
  <c r="IY35" i="1" a="1"/>
  <c r="IY35" i="1" s="1"/>
  <c r="IY30" i="1" a="1"/>
  <c r="IY30" i="1" s="1"/>
  <c r="IY40" i="1" a="1"/>
  <c r="IY40" i="1" s="1"/>
  <c r="IY26" i="1" a="1"/>
  <c r="IY26" i="1" s="1"/>
  <c r="IY43" i="1" a="1"/>
  <c r="IY43" i="1" s="1"/>
  <c r="IY42" i="1" a="1"/>
  <c r="IY42" i="1" s="1"/>
  <c r="IY39" i="1" a="1"/>
  <c r="IY39" i="1" s="1"/>
  <c r="IY23" i="1" a="1"/>
  <c r="IY23" i="1" s="1"/>
  <c r="IY32" i="1" a="1"/>
  <c r="IY32" i="1" s="1"/>
  <c r="IY41" i="1" a="1"/>
  <c r="IY41" i="1" s="1"/>
  <c r="IY37" i="1" a="1"/>
  <c r="IY37" i="1" s="1"/>
  <c r="IY38" i="1" a="1"/>
  <c r="IY38" i="1" s="1"/>
  <c r="IY28" i="1" a="1"/>
  <c r="IY28" i="1" s="1"/>
  <c r="IY27" i="1" a="1"/>
  <c r="IY27" i="1" s="1"/>
  <c r="IY36" i="1" a="1"/>
  <c r="IY36" i="1" s="1"/>
  <c r="IY33" i="1" a="1"/>
  <c r="IY33" i="1" s="1"/>
  <c r="IY25" i="1" a="1"/>
  <c r="IY25" i="1" s="1"/>
  <c r="IY34" i="1" a="1"/>
  <c r="IY34" i="1" s="1"/>
  <c r="CG60" i="1" a="1"/>
  <c r="CG60" i="1" s="1"/>
  <c r="CG61" i="1" a="1"/>
  <c r="CG61" i="1" s="1"/>
  <c r="CG62" i="1" a="1"/>
  <c r="CG62" i="1" s="1"/>
  <c r="CG63" i="1" a="1"/>
  <c r="CG63" i="1" s="1"/>
  <c r="CG64" i="1" a="1"/>
  <c r="CG64" i="1" s="1"/>
  <c r="CG65" i="1" a="1"/>
  <c r="CG65" i="1" s="1"/>
  <c r="CG66" i="1" a="1"/>
  <c r="CG66" i="1" s="1"/>
  <c r="CG67" i="1" a="1"/>
  <c r="CG67" i="1" s="1"/>
  <c r="CG68" i="1" a="1"/>
  <c r="CG68" i="1" s="1"/>
  <c r="CG69" i="1" a="1"/>
  <c r="CG69" i="1" s="1"/>
  <c r="CG70" i="1" a="1"/>
  <c r="CG70" i="1" s="1"/>
  <c r="IK60" i="1" a="1"/>
  <c r="IK60" i="1" s="1"/>
  <c r="IK61" i="1" a="1"/>
  <c r="IK61" i="1" s="1"/>
  <c r="IK62" i="1" a="1"/>
  <c r="IK62" i="1" s="1"/>
  <c r="IK63" i="1" a="1"/>
  <c r="IK63" i="1" s="1"/>
  <c r="IK64" i="1" a="1"/>
  <c r="IK64" i="1" s="1"/>
  <c r="IK65" i="1" a="1"/>
  <c r="IK65" i="1" s="1"/>
  <c r="IK66" i="1" a="1"/>
  <c r="IK66" i="1" s="1"/>
  <c r="IK67" i="1" a="1"/>
  <c r="IK67" i="1" s="1"/>
  <c r="IK68" i="1" a="1"/>
  <c r="IK68" i="1" s="1"/>
  <c r="IK69" i="1" a="1"/>
  <c r="IK69" i="1" s="1"/>
  <c r="IK70" i="1" a="1"/>
  <c r="IK70" i="1" s="1"/>
  <c r="IS60" i="1" a="1"/>
  <c r="IS60" i="1" s="1"/>
  <c r="IS61" i="1" a="1"/>
  <c r="IS61" i="1" s="1"/>
  <c r="IS62" i="1" a="1"/>
  <c r="IS62" i="1" s="1"/>
  <c r="IS63" i="1" a="1"/>
  <c r="IS63" i="1" s="1"/>
  <c r="IS64" i="1" a="1"/>
  <c r="IS64" i="1" s="1"/>
  <c r="IS65" i="1" a="1"/>
  <c r="IS65" i="1" s="1"/>
  <c r="IS66" i="1" a="1"/>
  <c r="IS66" i="1" s="1"/>
  <c r="IS67" i="1" a="1"/>
  <c r="IS67" i="1" s="1"/>
  <c r="IS68" i="1" a="1"/>
  <c r="IS68" i="1" s="1"/>
  <c r="IS69" i="1" a="1"/>
  <c r="IS69" i="1" s="1"/>
  <c r="IS70" i="1" a="1"/>
  <c r="IS70" i="1" s="1"/>
  <c r="HL60" i="1" a="1"/>
  <c r="HL60" i="1" s="1"/>
  <c r="HL61" i="1" a="1"/>
  <c r="HL61" i="1" s="1"/>
  <c r="HL62" i="1" a="1"/>
  <c r="HL62" i="1" s="1"/>
  <c r="HL63" i="1" a="1"/>
  <c r="HL63" i="1" s="1"/>
  <c r="HL64" i="1" a="1"/>
  <c r="HL64" i="1" s="1"/>
  <c r="HL65" i="1" a="1"/>
  <c r="HL65" i="1" s="1"/>
  <c r="HL66" i="1" a="1"/>
  <c r="HL66" i="1" s="1"/>
  <c r="HL67" i="1" a="1"/>
  <c r="HL67" i="1" s="1"/>
  <c r="HL68" i="1" a="1"/>
  <c r="HL68" i="1" s="1"/>
  <c r="HL69" i="1" a="1"/>
  <c r="HL69" i="1" s="1"/>
  <c r="HL70" i="1" a="1"/>
  <c r="HL70" i="1" s="1"/>
  <c r="FQ23" i="1" a="1"/>
  <c r="FQ23" i="1" s="1"/>
  <c r="FQ42" i="1" a="1"/>
  <c r="FQ42" i="1" s="1"/>
  <c r="FQ43" i="1" a="1"/>
  <c r="FQ43" i="1" s="1"/>
  <c r="FQ22" i="1" a="1"/>
  <c r="FQ22" i="1" s="1"/>
  <c r="FQ41" i="1" a="1"/>
  <c r="FQ41" i="1" s="1"/>
  <c r="FQ29" i="1" a="1"/>
  <c r="FQ29" i="1" s="1"/>
  <c r="FQ30" i="1" a="1"/>
  <c r="FQ30" i="1" s="1"/>
  <c r="FQ40" i="1" a="1"/>
  <c r="FQ40" i="1" s="1"/>
  <c r="FQ24" i="1" a="1"/>
  <c r="FQ24" i="1" s="1"/>
  <c r="FQ39" i="1" a="1"/>
  <c r="FQ39" i="1" s="1"/>
  <c r="FQ38" i="1" a="1"/>
  <c r="FQ38" i="1" s="1"/>
  <c r="FQ25" i="1" a="1"/>
  <c r="FQ25" i="1" s="1"/>
  <c r="FQ35" i="1" a="1"/>
  <c r="FQ35" i="1" s="1"/>
  <c r="FQ32" i="1" a="1"/>
  <c r="FQ32" i="1" s="1"/>
  <c r="FQ33" i="1" a="1"/>
  <c r="FQ33" i="1" s="1"/>
  <c r="FQ34" i="1" a="1"/>
  <c r="FQ34" i="1" s="1"/>
  <c r="FQ26" i="1" a="1"/>
  <c r="FQ26" i="1" s="1"/>
  <c r="FQ28" i="1" a="1"/>
  <c r="FQ28" i="1" s="1"/>
  <c r="FQ27" i="1" a="1"/>
  <c r="FQ27" i="1" s="1"/>
  <c r="FQ31" i="1" a="1"/>
  <c r="FQ31" i="1" s="1"/>
  <c r="FQ36" i="1" a="1"/>
  <c r="FQ36" i="1" s="1"/>
  <c r="FQ37" i="1" a="1"/>
  <c r="FQ37" i="1" s="1"/>
  <c r="FU32" i="1" a="1"/>
  <c r="FU32" i="1" s="1"/>
  <c r="FU26" i="1" a="1"/>
  <c r="FU26" i="1" s="1"/>
  <c r="FU34" i="1" a="1"/>
  <c r="FU34" i="1" s="1"/>
  <c r="FU35" i="1" a="1"/>
  <c r="FU35" i="1" s="1"/>
  <c r="FU43" i="1" a="1"/>
  <c r="FU43" i="1" s="1"/>
  <c r="FU39" i="1" a="1"/>
  <c r="FU39" i="1" s="1"/>
  <c r="FU37" i="1" a="1"/>
  <c r="FU37" i="1" s="1"/>
  <c r="FU23" i="1" a="1"/>
  <c r="FU23" i="1" s="1"/>
  <c r="FU33" i="1" a="1"/>
  <c r="FU33" i="1" s="1"/>
  <c r="FU28" i="1" a="1"/>
  <c r="FU28" i="1" s="1"/>
  <c r="FU25" i="1" a="1"/>
  <c r="FU25" i="1" s="1"/>
  <c r="FU22" i="1" a="1"/>
  <c r="FU22" i="1" s="1"/>
  <c r="FU38" i="1" a="1"/>
  <c r="FU38" i="1" s="1"/>
  <c r="FU29" i="1" a="1"/>
  <c r="FU29" i="1" s="1"/>
  <c r="FU36" i="1" a="1"/>
  <c r="FU36" i="1" s="1"/>
  <c r="FU27" i="1" a="1"/>
  <c r="FU27" i="1" s="1"/>
  <c r="FU31" i="1" a="1"/>
  <c r="FU31" i="1" s="1"/>
  <c r="FU40" i="1" a="1"/>
  <c r="FU40" i="1" s="1"/>
  <c r="FU24" i="1" a="1"/>
  <c r="FU24" i="1" s="1"/>
  <c r="FU30" i="1" a="1"/>
  <c r="FU30" i="1" s="1"/>
  <c r="MJ25" i="1" a="1"/>
  <c r="MJ25" i="1" s="1"/>
  <c r="MJ40" i="1" a="1"/>
  <c r="MJ40" i="1" s="1"/>
  <c r="MJ33" i="1" a="1"/>
  <c r="MJ33" i="1" s="1"/>
  <c r="MJ26" i="1" a="1"/>
  <c r="MJ26" i="1" s="1"/>
  <c r="MJ41" i="1" a="1"/>
  <c r="MJ41" i="1" s="1"/>
  <c r="MJ22" i="1" a="1"/>
  <c r="MJ22" i="1" s="1"/>
  <c r="MJ23" i="1" a="1"/>
  <c r="MJ23" i="1" s="1"/>
  <c r="MJ43" i="1" a="1"/>
  <c r="MJ43" i="1" s="1"/>
  <c r="MJ27" i="1" a="1"/>
  <c r="MJ27" i="1" s="1"/>
  <c r="MJ32" i="1" a="1"/>
  <c r="MJ32" i="1" s="1"/>
  <c r="MJ28" i="1" a="1"/>
  <c r="MJ28" i="1" s="1"/>
  <c r="MJ35" i="1" a="1"/>
  <c r="MJ35" i="1" s="1"/>
  <c r="MJ39" i="1" a="1"/>
  <c r="MJ39" i="1" s="1"/>
  <c r="MJ30" i="1" a="1"/>
  <c r="MJ30" i="1" s="1"/>
  <c r="MJ29" i="1" a="1"/>
  <c r="MJ29" i="1" s="1"/>
  <c r="MJ38" i="1" a="1"/>
  <c r="MJ38" i="1" s="1"/>
  <c r="MJ36" i="1" a="1"/>
  <c r="MJ36" i="1" s="1"/>
  <c r="MJ37" i="1" a="1"/>
  <c r="MJ37" i="1" s="1"/>
  <c r="MJ31" i="1" a="1"/>
  <c r="MJ31" i="1" s="1"/>
  <c r="MJ34" i="1" a="1"/>
  <c r="MJ34" i="1" s="1"/>
  <c r="MJ24" i="1" a="1"/>
  <c r="MJ24" i="1" s="1"/>
  <c r="MJ42" i="1" a="1"/>
  <c r="MJ42" i="1" s="1"/>
  <c r="AD42" i="1" a="1"/>
  <c r="AD42" i="1" s="1"/>
  <c r="AD40" i="1" a="1"/>
  <c r="AD40" i="1" s="1"/>
  <c r="AD38" i="1" a="1"/>
  <c r="AD38" i="1" s="1"/>
  <c r="AD34" i="1" a="1"/>
  <c r="AD34" i="1" s="1"/>
  <c r="AD24" i="1" a="1"/>
  <c r="AD24" i="1" s="1"/>
  <c r="AD35" i="1" a="1"/>
  <c r="AD35" i="1" s="1"/>
  <c r="AD39" i="1" a="1"/>
  <c r="AD39" i="1" s="1"/>
  <c r="AD26" i="1" a="1"/>
  <c r="AD26" i="1" s="1"/>
  <c r="AD33" i="1" a="1"/>
  <c r="AD33" i="1" s="1"/>
  <c r="AD25" i="1" a="1"/>
  <c r="AD25" i="1" s="1"/>
  <c r="AD28" i="1" a="1"/>
  <c r="AD28" i="1" s="1"/>
  <c r="AD22" i="1" a="1"/>
  <c r="AD22" i="1" s="1"/>
  <c r="AD41" i="1" a="1"/>
  <c r="AD41" i="1" s="1"/>
  <c r="AD32" i="1" a="1"/>
  <c r="AD32" i="1" s="1"/>
  <c r="AD37" i="1" a="1"/>
  <c r="AD37" i="1" s="1"/>
  <c r="AD36" i="1" a="1"/>
  <c r="AD36" i="1" s="1"/>
  <c r="AD23" i="1" a="1"/>
  <c r="AD23" i="1" s="1"/>
  <c r="AD43" i="1" a="1"/>
  <c r="AD43" i="1" s="1"/>
  <c r="AD31" i="1" a="1"/>
  <c r="AD31" i="1" s="1"/>
  <c r="AD27" i="1" a="1"/>
  <c r="AD27" i="1" s="1"/>
  <c r="AD30" i="1" a="1"/>
  <c r="AD30" i="1" s="1"/>
  <c r="AD29" i="1" a="1"/>
  <c r="AD29" i="1" s="1"/>
  <c r="KU34" i="1" a="1"/>
  <c r="KU34" i="1" s="1"/>
  <c r="KU41" i="1" a="1"/>
  <c r="KU41" i="1" s="1"/>
  <c r="KU31" i="1" a="1"/>
  <c r="KU31" i="1" s="1"/>
  <c r="KU25" i="1" a="1"/>
  <c r="KU25" i="1" s="1"/>
  <c r="KU29" i="1" a="1"/>
  <c r="KU29" i="1" s="1"/>
  <c r="KU38" i="1" a="1"/>
  <c r="KU38" i="1" s="1"/>
  <c r="KU22" i="1" a="1"/>
  <c r="KU22" i="1" s="1"/>
  <c r="KU23" i="1" a="1"/>
  <c r="KU23" i="1" s="1"/>
  <c r="KU28" i="1" a="1"/>
  <c r="KU28" i="1" s="1"/>
  <c r="KU27" i="1" a="1"/>
  <c r="KU27" i="1" s="1"/>
  <c r="KU35" i="1" a="1"/>
  <c r="KU35" i="1" s="1"/>
  <c r="KU32" i="1" a="1"/>
  <c r="KU32" i="1" s="1"/>
  <c r="KU40" i="1" a="1"/>
  <c r="KU40" i="1" s="1"/>
  <c r="KU26" i="1" a="1"/>
  <c r="KU26" i="1" s="1"/>
  <c r="KU30" i="1" a="1"/>
  <c r="KU30" i="1" s="1"/>
  <c r="KU37" i="1" a="1"/>
  <c r="KU37" i="1" s="1"/>
  <c r="KU39" i="1" a="1"/>
  <c r="KU39" i="1" s="1"/>
  <c r="KU42" i="1" a="1"/>
  <c r="KU42" i="1" s="1"/>
  <c r="KU43" i="1" a="1"/>
  <c r="KU43" i="1" s="1"/>
  <c r="KU24" i="1" a="1"/>
  <c r="KU24" i="1" s="1"/>
  <c r="KU33" i="1" a="1"/>
  <c r="KU33" i="1" s="1"/>
  <c r="KU36" i="1" a="1"/>
  <c r="KU36" i="1" s="1"/>
  <c r="JZ23" i="1" a="1"/>
  <c r="JZ23" i="1" s="1"/>
  <c r="JZ43" i="1" a="1"/>
  <c r="JZ43" i="1" s="1"/>
  <c r="JZ42" i="1" a="1"/>
  <c r="JZ42" i="1" s="1"/>
  <c r="JZ36" i="1" a="1"/>
  <c r="JZ36" i="1" s="1"/>
  <c r="JZ28" i="1" a="1"/>
  <c r="JZ28" i="1" s="1"/>
  <c r="JZ38" i="1" a="1"/>
  <c r="JZ38" i="1" s="1"/>
  <c r="JZ25" i="1" a="1"/>
  <c r="JZ25" i="1" s="1"/>
  <c r="JZ33" i="1" a="1"/>
  <c r="JZ33" i="1" s="1"/>
  <c r="JZ31" i="1" a="1"/>
  <c r="JZ31" i="1" s="1"/>
  <c r="JZ29" i="1" a="1"/>
  <c r="JZ29" i="1" s="1"/>
  <c r="JZ32" i="1" a="1"/>
  <c r="JZ32" i="1" s="1"/>
  <c r="JZ27" i="1" a="1"/>
  <c r="JZ27" i="1" s="1"/>
  <c r="JZ40" i="1" a="1"/>
  <c r="JZ40" i="1" s="1"/>
  <c r="JZ41" i="1" a="1"/>
  <c r="JZ41" i="1" s="1"/>
  <c r="JZ34" i="1" a="1"/>
  <c r="JZ34" i="1" s="1"/>
  <c r="JZ37" i="1" a="1"/>
  <c r="JZ37" i="1" s="1"/>
  <c r="JZ26" i="1" a="1"/>
  <c r="JZ26" i="1" s="1"/>
  <c r="JZ35" i="1" a="1"/>
  <c r="JZ35" i="1" s="1"/>
  <c r="JZ24" i="1" a="1"/>
  <c r="JZ24" i="1" s="1"/>
  <c r="JZ30" i="1" a="1"/>
  <c r="JZ30" i="1" s="1"/>
  <c r="JZ22" i="1" a="1"/>
  <c r="JZ22" i="1" s="1"/>
  <c r="JZ39" i="1" a="1"/>
  <c r="JZ39" i="1" s="1"/>
  <c r="JN35" i="1" a="1"/>
  <c r="JN35" i="1" s="1"/>
  <c r="JN40" i="1" a="1"/>
  <c r="JN40" i="1" s="1"/>
  <c r="JN32" i="1" a="1"/>
  <c r="JN32" i="1" s="1"/>
  <c r="JN37" i="1" a="1"/>
  <c r="JN37" i="1" s="1"/>
  <c r="JN34" i="1" a="1"/>
  <c r="JN34" i="1" s="1"/>
  <c r="JN22" i="1" a="1"/>
  <c r="JN22" i="1" s="1"/>
  <c r="JN27" i="1" a="1"/>
  <c r="JN27" i="1" s="1"/>
  <c r="JN41" i="1" a="1"/>
  <c r="JN41" i="1" s="1"/>
  <c r="JN26" i="1" a="1"/>
  <c r="JN26" i="1" s="1"/>
  <c r="JN33" i="1" a="1"/>
  <c r="JN33" i="1" s="1"/>
  <c r="JN43" i="1" a="1"/>
  <c r="JN43" i="1" s="1"/>
  <c r="JN36" i="1" a="1"/>
  <c r="JN36" i="1" s="1"/>
  <c r="JN31" i="1" a="1"/>
  <c r="JN31" i="1" s="1"/>
  <c r="JN30" i="1" a="1"/>
  <c r="JN30" i="1" s="1"/>
  <c r="JN23" i="1" a="1"/>
  <c r="JN23" i="1" s="1"/>
  <c r="JN39" i="1" a="1"/>
  <c r="JN39" i="1" s="1"/>
  <c r="JN42" i="1" a="1"/>
  <c r="JN42" i="1" s="1"/>
  <c r="JN29" i="1" a="1"/>
  <c r="JN29" i="1" s="1"/>
  <c r="JN24" i="1" a="1"/>
  <c r="JN24" i="1" s="1"/>
  <c r="JN28" i="1" a="1"/>
  <c r="JN28" i="1" s="1"/>
  <c r="JN25" i="1" a="1"/>
  <c r="JN25" i="1" s="1"/>
  <c r="JN38" i="1" a="1"/>
  <c r="JN38" i="1" s="1"/>
  <c r="IJ60" i="1" a="1"/>
  <c r="IJ60" i="1" s="1"/>
  <c r="IJ61" i="1" a="1"/>
  <c r="IJ61" i="1" s="1"/>
  <c r="IJ62" i="1" a="1"/>
  <c r="IJ62" i="1" s="1"/>
  <c r="IJ63" i="1" a="1"/>
  <c r="IJ63" i="1" s="1"/>
  <c r="IJ64" i="1" a="1"/>
  <c r="IJ64" i="1" s="1"/>
  <c r="IJ65" i="1" a="1"/>
  <c r="IJ65" i="1" s="1"/>
  <c r="IJ66" i="1" a="1"/>
  <c r="IJ66" i="1" s="1"/>
  <c r="IJ67" i="1" a="1"/>
  <c r="IJ67" i="1" s="1"/>
  <c r="IJ68" i="1" a="1"/>
  <c r="IJ68" i="1" s="1"/>
  <c r="IJ69" i="1" a="1"/>
  <c r="IJ69" i="1" s="1"/>
  <c r="IJ70" i="1" a="1"/>
  <c r="IJ70" i="1" s="1"/>
  <c r="NR60" i="1" a="1"/>
  <c r="NR60" i="1" s="1"/>
  <c r="NR61" i="1" a="1"/>
  <c r="NR61" i="1" s="1"/>
  <c r="NR62" i="1" a="1"/>
  <c r="NR62" i="1" s="1"/>
  <c r="NR63" i="1" a="1"/>
  <c r="NR63" i="1" s="1"/>
  <c r="NR64" i="1" a="1"/>
  <c r="NR64" i="1" s="1"/>
  <c r="NR65" i="1" a="1"/>
  <c r="NR65" i="1" s="1"/>
  <c r="NR66" i="1" a="1"/>
  <c r="NR66" i="1" s="1"/>
  <c r="NR67" i="1" a="1"/>
  <c r="NR67" i="1" s="1"/>
  <c r="NR68" i="1" a="1"/>
  <c r="NR68" i="1" s="1"/>
  <c r="NR69" i="1" a="1"/>
  <c r="NR69" i="1" s="1"/>
  <c r="NR70" i="1" a="1"/>
  <c r="NR70" i="1" s="1"/>
  <c r="NJ60" i="1" a="1"/>
  <c r="NJ60" i="1" s="1"/>
  <c r="NJ61" i="1" a="1"/>
  <c r="NJ61" i="1" s="1"/>
  <c r="NJ62" i="1" a="1"/>
  <c r="NJ62" i="1" s="1"/>
  <c r="NJ63" i="1" a="1"/>
  <c r="NJ63" i="1" s="1"/>
  <c r="NJ64" i="1" a="1"/>
  <c r="NJ64" i="1" s="1"/>
  <c r="NJ65" i="1" a="1"/>
  <c r="NJ65" i="1" s="1"/>
  <c r="NJ66" i="1" a="1"/>
  <c r="NJ66" i="1" s="1"/>
  <c r="NJ67" i="1" a="1"/>
  <c r="NJ67" i="1" s="1"/>
  <c r="NJ68" i="1" a="1"/>
  <c r="NJ68" i="1" s="1"/>
  <c r="NJ69" i="1" a="1"/>
  <c r="NJ69" i="1" s="1"/>
  <c r="NJ70" i="1" a="1"/>
  <c r="NJ70" i="1" s="1"/>
  <c r="EV25" i="1" a="1"/>
  <c r="EV25" i="1" s="1"/>
  <c r="EV29" i="1" a="1"/>
  <c r="EV29" i="1" s="1"/>
  <c r="EV27" i="1" a="1"/>
  <c r="EV27" i="1" s="1"/>
  <c r="EV36" i="1" a="1"/>
  <c r="EV36" i="1" s="1"/>
  <c r="EV30" i="1" a="1"/>
  <c r="EV30" i="1" s="1"/>
  <c r="EV43" i="1" a="1"/>
  <c r="EV43" i="1" s="1"/>
  <c r="EV37" i="1" a="1"/>
  <c r="EV37" i="1" s="1"/>
  <c r="EV34" i="1" a="1"/>
  <c r="EV34" i="1" s="1"/>
  <c r="EV33" i="1" a="1"/>
  <c r="EV33" i="1" s="1"/>
  <c r="EV28" i="1" a="1"/>
  <c r="EV28" i="1" s="1"/>
  <c r="EV22" i="1" a="1"/>
  <c r="EV22" i="1" s="1"/>
  <c r="EV42" i="1" a="1"/>
  <c r="EV42" i="1" s="1"/>
  <c r="EV31" i="1" a="1"/>
  <c r="EV31" i="1" s="1"/>
  <c r="EV40" i="1" a="1"/>
  <c r="EV40" i="1" s="1"/>
  <c r="EV24" i="1" a="1"/>
  <c r="EV24" i="1" s="1"/>
  <c r="EV26" i="1" a="1"/>
  <c r="EV26" i="1" s="1"/>
  <c r="EV39" i="1" a="1"/>
  <c r="EV39" i="1" s="1"/>
  <c r="EV38" i="1" a="1"/>
  <c r="EV38" i="1" s="1"/>
  <c r="EV35" i="1" a="1"/>
  <c r="EV35" i="1" s="1"/>
  <c r="EV23" i="1" a="1"/>
  <c r="EV23" i="1" s="1"/>
  <c r="EV32" i="1" a="1"/>
  <c r="EV32" i="1" s="1"/>
  <c r="EV41" i="1" a="1"/>
  <c r="EV41" i="1" s="1"/>
  <c r="GH37" i="1" a="1"/>
  <c r="GH37" i="1" s="1"/>
  <c r="GH38" i="1" a="1"/>
  <c r="GH38" i="1" s="1"/>
  <c r="GH31" i="1" a="1"/>
  <c r="GH31" i="1" s="1"/>
  <c r="GH34" i="1" a="1"/>
  <c r="GH34" i="1" s="1"/>
  <c r="GH33" i="1" a="1"/>
  <c r="GH33" i="1" s="1"/>
  <c r="GH22" i="1" a="1"/>
  <c r="GH22" i="1" s="1"/>
  <c r="GH39" i="1" a="1"/>
  <c r="GH39" i="1" s="1"/>
  <c r="GH25" i="1" a="1"/>
  <c r="GH25" i="1" s="1"/>
  <c r="GH40" i="1" a="1"/>
  <c r="GH40" i="1" s="1"/>
  <c r="GH35" i="1" a="1"/>
  <c r="GH35" i="1" s="1"/>
  <c r="GH43" i="1" a="1"/>
  <c r="GH43" i="1" s="1"/>
  <c r="GH26" i="1" a="1"/>
  <c r="GH26" i="1" s="1"/>
  <c r="GH28" i="1" a="1"/>
  <c r="GH28" i="1" s="1"/>
  <c r="GH24" i="1" a="1"/>
  <c r="GH24" i="1" s="1"/>
  <c r="GH30" i="1" a="1"/>
  <c r="GH30" i="1" s="1"/>
  <c r="GH27" i="1" a="1"/>
  <c r="GH27" i="1" s="1"/>
  <c r="GH23" i="1" a="1"/>
  <c r="GH23" i="1" s="1"/>
  <c r="GH32" i="1" a="1"/>
  <c r="GH32" i="1" s="1"/>
  <c r="GH29" i="1" a="1"/>
  <c r="GH29" i="1" s="1"/>
  <c r="GH36" i="1" a="1"/>
  <c r="GH36" i="1" s="1"/>
  <c r="MQ22" i="1" a="1"/>
  <c r="MQ22" i="1" s="1"/>
  <c r="MQ30" i="1" a="1"/>
  <c r="MQ30" i="1" s="1"/>
  <c r="MQ41" i="1" a="1"/>
  <c r="MQ41" i="1" s="1"/>
  <c r="MQ43" i="1" a="1"/>
  <c r="MQ43" i="1" s="1"/>
  <c r="MQ39" i="1" a="1"/>
  <c r="MQ39" i="1" s="1"/>
  <c r="MQ29" i="1" a="1"/>
  <c r="MQ29" i="1" s="1"/>
  <c r="MQ32" i="1" a="1"/>
  <c r="MQ32" i="1" s="1"/>
  <c r="MQ23" i="1" a="1"/>
  <c r="MQ23" i="1" s="1"/>
  <c r="MQ34" i="1" a="1"/>
  <c r="MQ34" i="1" s="1"/>
  <c r="MQ28" i="1" a="1"/>
  <c r="MQ28" i="1" s="1"/>
  <c r="MQ33" i="1" a="1"/>
  <c r="MQ33" i="1" s="1"/>
  <c r="MQ40" i="1" a="1"/>
  <c r="MQ40" i="1" s="1"/>
  <c r="MQ26" i="1" a="1"/>
  <c r="MQ26" i="1" s="1"/>
  <c r="MQ38" i="1" a="1"/>
  <c r="MQ38" i="1" s="1"/>
  <c r="MQ25" i="1" a="1"/>
  <c r="MQ25" i="1" s="1"/>
  <c r="MQ36" i="1" a="1"/>
  <c r="MQ36" i="1" s="1"/>
  <c r="MQ42" i="1" a="1"/>
  <c r="MQ42" i="1" s="1"/>
  <c r="MQ31" i="1" a="1"/>
  <c r="MQ31" i="1" s="1"/>
  <c r="MQ27" i="1" a="1"/>
  <c r="MQ27" i="1" s="1"/>
  <c r="MQ35" i="1" a="1"/>
  <c r="MQ35" i="1" s="1"/>
  <c r="MQ24" i="1" a="1"/>
  <c r="MQ24" i="1" s="1"/>
  <c r="BO26" i="1" a="1"/>
  <c r="BO26" i="1" s="1"/>
  <c r="BO31" i="1" a="1"/>
  <c r="BO31" i="1" s="1"/>
  <c r="BO41" i="1" a="1"/>
  <c r="BO41" i="1" s="1"/>
  <c r="BO39" i="1" a="1"/>
  <c r="BO39" i="1" s="1"/>
  <c r="BO35" i="1" a="1"/>
  <c r="BO35" i="1" s="1"/>
  <c r="BO32" i="1" a="1"/>
  <c r="BO32" i="1" s="1"/>
  <c r="BO30" i="1" a="1"/>
  <c r="BO30" i="1" s="1"/>
  <c r="BO25" i="1" a="1"/>
  <c r="BO25" i="1" s="1"/>
  <c r="BO29" i="1" a="1"/>
  <c r="BO29" i="1" s="1"/>
  <c r="BO24" i="1" a="1"/>
  <c r="BO24" i="1" s="1"/>
  <c r="BO43" i="1" a="1"/>
  <c r="BO43" i="1" s="1"/>
  <c r="BO37" i="1" a="1"/>
  <c r="BO37" i="1" s="1"/>
  <c r="BO42" i="1" a="1"/>
  <c r="BO42" i="1" s="1"/>
  <c r="BO40" i="1" a="1"/>
  <c r="BO40" i="1" s="1"/>
  <c r="BO22" i="1" a="1"/>
  <c r="BO22" i="1" s="1"/>
  <c r="BO23" i="1" a="1"/>
  <c r="BO23" i="1" s="1"/>
  <c r="BO28" i="1" a="1"/>
  <c r="BO28" i="1" s="1"/>
  <c r="BO38" i="1" a="1"/>
  <c r="BO38" i="1" s="1"/>
  <c r="BO34" i="1" a="1"/>
  <c r="BO34" i="1" s="1"/>
  <c r="BO33" i="1" a="1"/>
  <c r="BO33" i="1" s="1"/>
  <c r="BO36" i="1" a="1"/>
  <c r="BO36" i="1" s="1"/>
  <c r="BO27" i="1" a="1"/>
  <c r="BO27" i="1" s="1"/>
  <c r="KZ28" i="1" a="1"/>
  <c r="KZ28" i="1" s="1"/>
  <c r="KZ33" i="1" a="1"/>
  <c r="KZ33" i="1" s="1"/>
  <c r="KZ25" i="1" a="1"/>
  <c r="KZ25" i="1" s="1"/>
  <c r="KZ31" i="1" a="1"/>
  <c r="KZ31" i="1" s="1"/>
  <c r="KZ38" i="1" a="1"/>
  <c r="KZ38" i="1" s="1"/>
  <c r="KZ40" i="1" a="1"/>
  <c r="KZ40" i="1" s="1"/>
  <c r="KZ26" i="1" a="1"/>
  <c r="KZ26" i="1" s="1"/>
  <c r="KZ27" i="1" a="1"/>
  <c r="KZ27" i="1" s="1"/>
  <c r="KZ36" i="1" a="1"/>
  <c r="KZ36" i="1" s="1"/>
  <c r="KZ42" i="1" a="1"/>
  <c r="KZ42" i="1" s="1"/>
  <c r="KZ34" i="1" a="1"/>
  <c r="KZ34" i="1" s="1"/>
  <c r="KZ43" i="1" a="1"/>
  <c r="KZ43" i="1" s="1"/>
  <c r="KZ39" i="1" a="1"/>
  <c r="KZ39" i="1" s="1"/>
  <c r="KZ32" i="1" a="1"/>
  <c r="KZ32" i="1" s="1"/>
  <c r="KZ35" i="1" a="1"/>
  <c r="KZ35" i="1" s="1"/>
  <c r="KZ23" i="1" a="1"/>
  <c r="KZ23" i="1" s="1"/>
  <c r="KZ22" i="1" a="1"/>
  <c r="KZ22" i="1" s="1"/>
  <c r="KZ24" i="1" a="1"/>
  <c r="KZ24" i="1" s="1"/>
  <c r="KZ37" i="1" a="1"/>
  <c r="KZ37" i="1" s="1"/>
  <c r="KZ41" i="1" a="1"/>
  <c r="KZ41" i="1" s="1"/>
  <c r="KZ30" i="1" a="1"/>
  <c r="KZ30" i="1" s="1"/>
  <c r="KZ29" i="1" a="1"/>
  <c r="KZ29" i="1" s="1"/>
  <c r="OM28" i="1" a="1"/>
  <c r="OM28" i="1" s="1"/>
  <c r="OM24" i="1" a="1"/>
  <c r="OM24" i="1" s="1"/>
  <c r="OM30" i="1" a="1"/>
  <c r="OM30" i="1" s="1"/>
  <c r="OM36" i="1" a="1"/>
  <c r="OM36" i="1" s="1"/>
  <c r="OM42" i="1" a="1"/>
  <c r="OM42" i="1" s="1"/>
  <c r="OM33" i="1" a="1"/>
  <c r="OM33" i="1" s="1"/>
  <c r="OM31" i="1" a="1"/>
  <c r="OM31" i="1" s="1"/>
  <c r="OM37" i="1" a="1"/>
  <c r="OM37" i="1" s="1"/>
  <c r="OM26" i="1" a="1"/>
  <c r="OM26" i="1" s="1"/>
  <c r="OM39" i="1" a="1"/>
  <c r="OM39" i="1" s="1"/>
  <c r="OM29" i="1" a="1"/>
  <c r="OM29" i="1" s="1"/>
  <c r="OM34" i="1" a="1"/>
  <c r="OM34" i="1" s="1"/>
  <c r="OM22" i="1" a="1"/>
  <c r="OM22" i="1" s="1"/>
  <c r="OM27" i="1" a="1"/>
  <c r="OM27" i="1" s="1"/>
  <c r="OM40" i="1" a="1"/>
  <c r="OM40" i="1" s="1"/>
  <c r="OM25" i="1" a="1"/>
  <c r="OM25" i="1" s="1"/>
  <c r="OM23" i="1" a="1"/>
  <c r="OM23" i="1" s="1"/>
  <c r="OM38" i="1" a="1"/>
  <c r="OM38" i="1" s="1"/>
  <c r="OM43" i="1" a="1"/>
  <c r="OM43" i="1" s="1"/>
  <c r="OM35" i="1" a="1"/>
  <c r="OM35" i="1" s="1"/>
  <c r="OM32" i="1" a="1"/>
  <c r="OM32" i="1" s="1"/>
  <c r="OM41" i="1" a="1"/>
  <c r="OM41" i="1" s="1"/>
  <c r="KU60" i="1" a="1"/>
  <c r="KU60" i="1" s="1"/>
  <c r="KU61" i="1" a="1"/>
  <c r="KU61" i="1" s="1"/>
  <c r="KU62" i="1" a="1"/>
  <c r="KU62" i="1" s="1"/>
  <c r="KU63" i="1" a="1"/>
  <c r="KU63" i="1" s="1"/>
  <c r="KU64" i="1" a="1"/>
  <c r="KU64" i="1" s="1"/>
  <c r="KU65" i="1" a="1"/>
  <c r="KU65" i="1" s="1"/>
  <c r="KU66" i="1" a="1"/>
  <c r="KU66" i="1" s="1"/>
  <c r="KU67" i="1" a="1"/>
  <c r="KU67" i="1" s="1"/>
  <c r="KU68" i="1" a="1"/>
  <c r="KU68" i="1" s="1"/>
  <c r="KU69" i="1" a="1"/>
  <c r="KU69" i="1" s="1"/>
  <c r="KU70" i="1" a="1"/>
  <c r="KU70" i="1" s="1"/>
  <c r="MN60" i="1" a="1"/>
  <c r="MN60" i="1" s="1"/>
  <c r="MN61" i="1" a="1"/>
  <c r="MN61" i="1" s="1"/>
  <c r="MN62" i="1" a="1"/>
  <c r="MN62" i="1" s="1"/>
  <c r="MN63" i="1" a="1"/>
  <c r="MN63" i="1" s="1"/>
  <c r="MN64" i="1" a="1"/>
  <c r="MN64" i="1" s="1"/>
  <c r="MN65" i="1" a="1"/>
  <c r="MN65" i="1" s="1"/>
  <c r="MN66" i="1" a="1"/>
  <c r="MN66" i="1" s="1"/>
  <c r="MN67" i="1" a="1"/>
  <c r="MN67" i="1" s="1"/>
  <c r="MN68" i="1" a="1"/>
  <c r="MN68" i="1" s="1"/>
  <c r="MN69" i="1" a="1"/>
  <c r="MN69" i="1" s="1"/>
  <c r="MN70" i="1" a="1"/>
  <c r="MN70" i="1" s="1"/>
  <c r="NH60" i="1" a="1"/>
  <c r="NH60" i="1" s="1"/>
  <c r="NH61" i="1" a="1"/>
  <c r="NH61" i="1" s="1"/>
  <c r="NH62" i="1" a="1"/>
  <c r="NH62" i="1" s="1"/>
  <c r="NH63" i="1" a="1"/>
  <c r="NH63" i="1" s="1"/>
  <c r="NH64" i="1" a="1"/>
  <c r="NH64" i="1" s="1"/>
  <c r="NH65" i="1" a="1"/>
  <c r="NH65" i="1" s="1"/>
  <c r="NH66" i="1" a="1"/>
  <c r="NH66" i="1" s="1"/>
  <c r="NH67" i="1" a="1"/>
  <c r="NH67" i="1" s="1"/>
  <c r="NH68" i="1" a="1"/>
  <c r="NH68" i="1" s="1"/>
  <c r="NH69" i="1" a="1"/>
  <c r="NH69" i="1" s="1"/>
  <c r="NH70" i="1" a="1"/>
  <c r="NH70" i="1" s="1"/>
  <c r="NP24" i="1" a="1"/>
  <c r="NP24" i="1" s="1"/>
  <c r="NP32" i="1" a="1"/>
  <c r="NP32" i="1" s="1"/>
  <c r="NP34" i="1" a="1"/>
  <c r="NP34" i="1" s="1"/>
  <c r="NP26" i="1" a="1"/>
  <c r="NP26" i="1" s="1"/>
  <c r="NP41" i="1" a="1"/>
  <c r="NP41" i="1" s="1"/>
  <c r="NP40" i="1" a="1"/>
  <c r="NP40" i="1" s="1"/>
  <c r="NP25" i="1" a="1"/>
  <c r="NP25" i="1" s="1"/>
  <c r="NP43" i="1" a="1"/>
  <c r="NP43" i="1" s="1"/>
  <c r="NP42" i="1" a="1"/>
  <c r="NP42" i="1" s="1"/>
  <c r="NP27" i="1" a="1"/>
  <c r="NP27" i="1" s="1"/>
  <c r="NP23" i="1" a="1"/>
  <c r="NP23" i="1" s="1"/>
  <c r="NP29" i="1" a="1"/>
  <c r="NP29" i="1" s="1"/>
  <c r="NP30" i="1" a="1"/>
  <c r="NP30" i="1" s="1"/>
  <c r="NP22" i="1" a="1"/>
  <c r="NP22" i="1" s="1"/>
  <c r="NP35" i="1" a="1"/>
  <c r="NP35" i="1" s="1"/>
  <c r="NP36" i="1" a="1"/>
  <c r="NP36" i="1" s="1"/>
  <c r="NP31" i="1" a="1"/>
  <c r="NP31" i="1" s="1"/>
  <c r="NP37" i="1" a="1"/>
  <c r="NP37" i="1" s="1"/>
  <c r="NP33" i="1" a="1"/>
  <c r="NP33" i="1" s="1"/>
  <c r="NP39" i="1" a="1"/>
  <c r="NP39" i="1" s="1"/>
  <c r="NP38" i="1" a="1"/>
  <c r="NP38" i="1" s="1"/>
  <c r="JH28" i="1" a="1"/>
  <c r="JH28" i="1" s="1"/>
  <c r="JH23" i="1" a="1"/>
  <c r="JH23" i="1" s="1"/>
  <c r="JH35" i="1" a="1"/>
  <c r="JH35" i="1" s="1"/>
  <c r="JH36" i="1" a="1"/>
  <c r="JH36" i="1" s="1"/>
  <c r="JH43" i="1" a="1"/>
  <c r="JH43" i="1" s="1"/>
  <c r="JH30" i="1" a="1"/>
  <c r="JH30" i="1" s="1"/>
  <c r="JH29" i="1" a="1"/>
  <c r="JH29" i="1" s="1"/>
  <c r="JH24" i="1" a="1"/>
  <c r="JH24" i="1" s="1"/>
  <c r="JH25" i="1" a="1"/>
  <c r="JH25" i="1" s="1"/>
  <c r="JH38" i="1" a="1"/>
  <c r="JH38" i="1" s="1"/>
  <c r="JH42" i="1" a="1"/>
  <c r="JH42" i="1" s="1"/>
  <c r="JH31" i="1" a="1"/>
  <c r="JH31" i="1" s="1"/>
  <c r="JH41" i="1" a="1"/>
  <c r="JH41" i="1" s="1"/>
  <c r="JH37" i="1" a="1"/>
  <c r="JH37" i="1" s="1"/>
  <c r="JH33" i="1" a="1"/>
  <c r="JH33" i="1" s="1"/>
  <c r="JH32" i="1" a="1"/>
  <c r="JH32" i="1" s="1"/>
  <c r="JH34" i="1" a="1"/>
  <c r="JH34" i="1" s="1"/>
  <c r="JH39" i="1" a="1"/>
  <c r="JH39" i="1" s="1"/>
  <c r="JH26" i="1" a="1"/>
  <c r="JH26" i="1" s="1"/>
  <c r="JH27" i="1" a="1"/>
  <c r="JH27" i="1" s="1"/>
  <c r="JH40" i="1" a="1"/>
  <c r="JH40" i="1" s="1"/>
  <c r="JH22" i="1" a="1"/>
  <c r="JH22" i="1" s="1"/>
  <c r="GM34" i="1" a="1"/>
  <c r="GM34" i="1" s="1"/>
  <c r="GM43" i="1" a="1"/>
  <c r="GM43" i="1" s="1"/>
  <c r="GM40" i="1" a="1"/>
  <c r="GM40" i="1" s="1"/>
  <c r="GM39" i="1" a="1"/>
  <c r="GM39" i="1" s="1"/>
  <c r="GM23" i="1" a="1"/>
  <c r="GM23" i="1" s="1"/>
  <c r="GM33" i="1" a="1"/>
  <c r="GM33" i="1" s="1"/>
  <c r="GM27" i="1" a="1"/>
  <c r="GM27" i="1" s="1"/>
  <c r="GM26" i="1" a="1"/>
  <c r="GM26" i="1" s="1"/>
  <c r="GM38" i="1" a="1"/>
  <c r="GM38" i="1" s="1"/>
  <c r="GM25" i="1" a="1"/>
  <c r="GM25" i="1" s="1"/>
  <c r="GM37" i="1" a="1"/>
  <c r="GM37" i="1" s="1"/>
  <c r="GM35" i="1" a="1"/>
  <c r="GM35" i="1" s="1"/>
  <c r="GM32" i="1" a="1"/>
  <c r="GM32" i="1" s="1"/>
  <c r="GM36" i="1" a="1"/>
  <c r="GM36" i="1" s="1"/>
  <c r="GM22" i="1" a="1"/>
  <c r="GM22" i="1" s="1"/>
  <c r="GM28" i="1" a="1"/>
  <c r="GM28" i="1" s="1"/>
  <c r="GM30" i="1" a="1"/>
  <c r="GM30" i="1" s="1"/>
  <c r="GM24" i="1" a="1"/>
  <c r="GM24" i="1" s="1"/>
  <c r="GM31" i="1" a="1"/>
  <c r="GM31" i="1" s="1"/>
  <c r="GM29" i="1" a="1"/>
  <c r="GM29" i="1" s="1"/>
  <c r="GM41" i="1" a="1"/>
  <c r="GM41" i="1" s="1"/>
  <c r="GM42" i="1" a="1"/>
  <c r="GM42" i="1" s="1"/>
  <c r="NF26" i="1" a="1"/>
  <c r="NF26" i="1" s="1"/>
  <c r="NF24" i="1" a="1"/>
  <c r="NF24" i="1" s="1"/>
  <c r="NF39" i="1" a="1"/>
  <c r="NF39" i="1" s="1"/>
  <c r="NF28" i="1" a="1"/>
  <c r="NF28" i="1" s="1"/>
  <c r="NF41" i="1" a="1"/>
  <c r="NF41" i="1" s="1"/>
  <c r="NF29" i="1" a="1"/>
  <c r="NF29" i="1" s="1"/>
  <c r="NF25" i="1" a="1"/>
  <c r="NF25" i="1" s="1"/>
  <c r="NF32" i="1" a="1"/>
  <c r="NF32" i="1" s="1"/>
  <c r="NF36" i="1" a="1"/>
  <c r="NF36" i="1" s="1"/>
  <c r="NF27" i="1" a="1"/>
  <c r="NF27" i="1" s="1"/>
  <c r="NF43" i="1" a="1"/>
  <c r="NF43" i="1" s="1"/>
  <c r="NF31" i="1" a="1"/>
  <c r="NF31" i="1" s="1"/>
  <c r="NF34" i="1" a="1"/>
  <c r="NF34" i="1" s="1"/>
  <c r="NF22" i="1" a="1"/>
  <c r="NF22" i="1" s="1"/>
  <c r="NF42" i="1" a="1"/>
  <c r="NF42" i="1" s="1"/>
  <c r="NF40" i="1" a="1"/>
  <c r="NF40" i="1" s="1"/>
  <c r="NF33" i="1" a="1"/>
  <c r="NF33" i="1" s="1"/>
  <c r="NF38" i="1" a="1"/>
  <c r="NF38" i="1" s="1"/>
  <c r="NF35" i="1" a="1"/>
  <c r="NF35" i="1" s="1"/>
  <c r="NF37" i="1" a="1"/>
  <c r="NF37" i="1" s="1"/>
  <c r="NF30" i="1" a="1"/>
  <c r="NF30" i="1" s="1"/>
  <c r="NF23" i="1" a="1"/>
  <c r="NF23" i="1" s="1"/>
  <c r="BT27" i="1" a="1"/>
  <c r="BT27" i="1" s="1"/>
  <c r="BT37" i="1" a="1"/>
  <c r="BT37" i="1" s="1"/>
  <c r="BT26" i="1" a="1"/>
  <c r="BT26" i="1" s="1"/>
  <c r="BT41" i="1" a="1"/>
  <c r="BT41" i="1" s="1"/>
  <c r="BT31" i="1" a="1"/>
  <c r="BT31" i="1" s="1"/>
  <c r="BT39" i="1" a="1"/>
  <c r="BT39" i="1" s="1"/>
  <c r="BT30" i="1" a="1"/>
  <c r="BT30" i="1" s="1"/>
  <c r="BT23" i="1" a="1"/>
  <c r="BT23" i="1" s="1"/>
  <c r="BT36" i="1" a="1"/>
  <c r="BT36" i="1" s="1"/>
  <c r="BT40" i="1" a="1"/>
  <c r="BT40" i="1" s="1"/>
  <c r="BT22" i="1" a="1"/>
  <c r="BT22" i="1" s="1"/>
  <c r="BT24" i="1" a="1"/>
  <c r="BT24" i="1" s="1"/>
  <c r="BT38" i="1" a="1"/>
  <c r="BT38" i="1" s="1"/>
  <c r="BT29" i="1" a="1"/>
  <c r="BT29" i="1" s="1"/>
  <c r="BT25" i="1" a="1"/>
  <c r="BT25" i="1" s="1"/>
  <c r="BT33" i="1" a="1"/>
  <c r="BT33" i="1" s="1"/>
  <c r="BT28" i="1" a="1"/>
  <c r="BT28" i="1" s="1"/>
  <c r="BT42" i="1" a="1"/>
  <c r="BT42" i="1" s="1"/>
  <c r="BT35" i="1" a="1"/>
  <c r="BT35" i="1" s="1"/>
  <c r="BT32" i="1" a="1"/>
  <c r="BT32" i="1" s="1"/>
  <c r="BT34" i="1" a="1"/>
  <c r="BT34" i="1" s="1"/>
  <c r="BT43" i="1" a="1"/>
  <c r="BT43" i="1" s="1"/>
  <c r="LE32" i="1" a="1"/>
  <c r="LE32" i="1" s="1"/>
  <c r="LE27" i="1" a="1"/>
  <c r="LE27" i="1" s="1"/>
  <c r="LE29" i="1" a="1"/>
  <c r="LE29" i="1" s="1"/>
  <c r="LE37" i="1" a="1"/>
  <c r="LE37" i="1" s="1"/>
  <c r="LE43" i="1" a="1"/>
  <c r="LE43" i="1" s="1"/>
  <c r="LE39" i="1" a="1"/>
  <c r="LE39" i="1" s="1"/>
  <c r="LE23" i="1" a="1"/>
  <c r="LE23" i="1" s="1"/>
  <c r="LE41" i="1" a="1"/>
  <c r="LE41" i="1" s="1"/>
  <c r="LE42" i="1" a="1"/>
  <c r="LE42" i="1" s="1"/>
  <c r="LE35" i="1" a="1"/>
  <c r="LE35" i="1" s="1"/>
  <c r="LE34" i="1" a="1"/>
  <c r="LE34" i="1" s="1"/>
  <c r="LE24" i="1" a="1"/>
  <c r="LE24" i="1" s="1"/>
  <c r="LE25" i="1" a="1"/>
  <c r="LE25" i="1" s="1"/>
  <c r="LE30" i="1" a="1"/>
  <c r="LE30" i="1" s="1"/>
  <c r="LE22" i="1" a="1"/>
  <c r="LE22" i="1" s="1"/>
  <c r="LE28" i="1" a="1"/>
  <c r="LE28" i="1" s="1"/>
  <c r="LE40" i="1" a="1"/>
  <c r="LE40" i="1" s="1"/>
  <c r="LE33" i="1" a="1"/>
  <c r="LE33" i="1" s="1"/>
  <c r="LE31" i="1" a="1"/>
  <c r="LE31" i="1" s="1"/>
  <c r="LE38" i="1" a="1"/>
  <c r="LE38" i="1" s="1"/>
  <c r="LE26" i="1" a="1"/>
  <c r="LE26" i="1" s="1"/>
  <c r="LE36" i="1" a="1"/>
  <c r="LE36" i="1" s="1"/>
  <c r="Y39" i="1" a="1"/>
  <c r="Y39" i="1" s="1"/>
  <c r="Y31" i="1" a="1"/>
  <c r="Y31" i="1" s="1"/>
  <c r="Y34" i="1" a="1"/>
  <c r="Y34" i="1" s="1"/>
  <c r="Y29" i="1" a="1"/>
  <c r="Y29" i="1" s="1"/>
  <c r="Y37" i="1" a="1"/>
  <c r="Y37" i="1" s="1"/>
  <c r="Y22" i="1" a="1"/>
  <c r="Y22" i="1" s="1"/>
  <c r="Y32" i="1" a="1"/>
  <c r="Y32" i="1" s="1"/>
  <c r="Y41" i="1" a="1"/>
  <c r="Y41" i="1" s="1"/>
  <c r="Y35" i="1" a="1"/>
  <c r="Y35" i="1" s="1"/>
  <c r="Y25" i="1" a="1"/>
  <c r="Y25" i="1" s="1"/>
  <c r="Y26" i="1" a="1"/>
  <c r="Y26" i="1" s="1"/>
  <c r="Y27" i="1" a="1"/>
  <c r="Y27" i="1" s="1"/>
  <c r="Y33" i="1" a="1"/>
  <c r="Y33" i="1" s="1"/>
  <c r="Y38" i="1" a="1"/>
  <c r="Y38" i="1" s="1"/>
  <c r="Y24" i="1" a="1"/>
  <c r="Y24" i="1" s="1"/>
  <c r="Y28" i="1" a="1"/>
  <c r="Y28" i="1" s="1"/>
  <c r="Y30" i="1" a="1"/>
  <c r="Y30" i="1" s="1"/>
  <c r="Y43" i="1" a="1"/>
  <c r="Y43" i="1" s="1"/>
  <c r="Y42" i="1" a="1"/>
  <c r="Y42" i="1" s="1"/>
  <c r="Y36" i="1" a="1"/>
  <c r="Y36" i="1" s="1"/>
  <c r="Y40" i="1" a="1"/>
  <c r="Y40" i="1" s="1"/>
  <c r="Y23" i="1" a="1"/>
  <c r="Y23" i="1" s="1"/>
  <c r="BK26" i="1" a="1"/>
  <c r="BK26" i="1" s="1"/>
  <c r="BK34" i="1" a="1"/>
  <c r="BK34" i="1" s="1"/>
  <c r="BK23" i="1" a="1"/>
  <c r="BK23" i="1" s="1"/>
  <c r="BK24" i="1" a="1"/>
  <c r="BK24" i="1" s="1"/>
  <c r="BK30" i="1" a="1"/>
  <c r="BK30" i="1" s="1"/>
  <c r="BK40" i="1" a="1"/>
  <c r="BK40" i="1" s="1"/>
  <c r="BK25" i="1" a="1"/>
  <c r="BK25" i="1" s="1"/>
  <c r="BK22" i="1" a="1"/>
  <c r="BK22" i="1" s="1"/>
  <c r="BK35" i="1" a="1"/>
  <c r="BK35" i="1" s="1"/>
  <c r="BK33" i="1" a="1"/>
  <c r="BK33" i="1" s="1"/>
  <c r="BK29" i="1" a="1"/>
  <c r="BK29" i="1" s="1"/>
  <c r="BK38" i="1" a="1"/>
  <c r="BK38" i="1" s="1"/>
  <c r="BK28" i="1" a="1"/>
  <c r="BK28" i="1" s="1"/>
  <c r="BK32" i="1" a="1"/>
  <c r="BK32" i="1" s="1"/>
  <c r="BK42" i="1" a="1"/>
  <c r="BK42" i="1" s="1"/>
  <c r="BK41" i="1" a="1"/>
  <c r="BK41" i="1" s="1"/>
  <c r="BK27" i="1" a="1"/>
  <c r="BK27" i="1" s="1"/>
  <c r="BK37" i="1" a="1"/>
  <c r="BK37" i="1" s="1"/>
  <c r="BK36" i="1" a="1"/>
  <c r="BK36" i="1" s="1"/>
  <c r="BK31" i="1" a="1"/>
  <c r="BK31" i="1" s="1"/>
  <c r="BK39" i="1" a="1"/>
  <c r="BK39" i="1" s="1"/>
  <c r="BK43" i="1" a="1"/>
  <c r="BK43" i="1" s="1"/>
  <c r="BM30" i="1" a="1"/>
  <c r="BM30" i="1" s="1"/>
  <c r="BM27" i="1" a="1"/>
  <c r="BM27" i="1" s="1"/>
  <c r="BM22" i="1" a="1"/>
  <c r="BM22" i="1" s="1"/>
  <c r="BM26" i="1" a="1"/>
  <c r="BM26" i="1" s="1"/>
  <c r="BM43" i="1" a="1"/>
  <c r="BM43" i="1" s="1"/>
  <c r="BM39" i="1" a="1"/>
  <c r="BM39" i="1" s="1"/>
  <c r="BM34" i="1" a="1"/>
  <c r="BM34" i="1" s="1"/>
  <c r="BM25" i="1" a="1"/>
  <c r="BM25" i="1" s="1"/>
  <c r="BM42" i="1" a="1"/>
  <c r="BM42" i="1" s="1"/>
  <c r="BM38" i="1" a="1"/>
  <c r="BM38" i="1" s="1"/>
  <c r="BM23" i="1" a="1"/>
  <c r="BM23" i="1" s="1"/>
  <c r="BM24" i="1" a="1"/>
  <c r="BM24" i="1" s="1"/>
  <c r="BM33" i="1" a="1"/>
  <c r="BM33" i="1" s="1"/>
  <c r="BM40" i="1" a="1"/>
  <c r="BM40" i="1" s="1"/>
  <c r="BM41" i="1" a="1"/>
  <c r="BM41" i="1" s="1"/>
  <c r="BM35" i="1" a="1"/>
  <c r="BM35" i="1" s="1"/>
  <c r="BM28" i="1" a="1"/>
  <c r="BM28" i="1" s="1"/>
  <c r="BM32" i="1" a="1"/>
  <c r="BM32" i="1" s="1"/>
  <c r="BM29" i="1" a="1"/>
  <c r="BM29" i="1" s="1"/>
  <c r="BM36" i="1" a="1"/>
  <c r="BM36" i="1" s="1"/>
  <c r="BM31" i="1" a="1"/>
  <c r="BM31" i="1" s="1"/>
  <c r="BM37" i="1" a="1"/>
  <c r="BM37" i="1" s="1"/>
  <c r="MC60" i="1" a="1"/>
  <c r="MC60" i="1" s="1"/>
  <c r="MC61" i="1" a="1"/>
  <c r="MC61" i="1" s="1"/>
  <c r="MC62" i="1" a="1"/>
  <c r="MC62" i="1" s="1"/>
  <c r="MC63" i="1" a="1"/>
  <c r="MC63" i="1" s="1"/>
  <c r="MC64" i="1" a="1"/>
  <c r="MC64" i="1" s="1"/>
  <c r="MC65" i="1" a="1"/>
  <c r="MC65" i="1" s="1"/>
  <c r="MC66" i="1" a="1"/>
  <c r="MC66" i="1" s="1"/>
  <c r="MC67" i="1" a="1"/>
  <c r="MC67" i="1" s="1"/>
  <c r="MC68" i="1" a="1"/>
  <c r="MC68" i="1" s="1"/>
  <c r="MC69" i="1" a="1"/>
  <c r="MC69" i="1" s="1"/>
  <c r="MC70" i="1" a="1"/>
  <c r="MC70" i="1" s="1"/>
  <c r="IX60" i="1" a="1"/>
  <c r="IX60" i="1" s="1"/>
  <c r="IX61" i="1" a="1"/>
  <c r="IX61" i="1" s="1"/>
  <c r="IX62" i="1" a="1"/>
  <c r="IX62" i="1" s="1"/>
  <c r="IX63" i="1" a="1"/>
  <c r="IX63" i="1" s="1"/>
  <c r="IX64" i="1" a="1"/>
  <c r="IX64" i="1" s="1"/>
  <c r="IX65" i="1" a="1"/>
  <c r="IX65" i="1" s="1"/>
  <c r="IX66" i="1" a="1"/>
  <c r="IX66" i="1" s="1"/>
  <c r="IX67" i="1" a="1"/>
  <c r="IX67" i="1" s="1"/>
  <c r="IX68" i="1" a="1"/>
  <c r="IX68" i="1" s="1"/>
  <c r="IX69" i="1" a="1"/>
  <c r="IX69" i="1" s="1"/>
  <c r="IX70" i="1" a="1"/>
  <c r="IX70" i="1" s="1"/>
  <c r="BD60" i="1" a="1"/>
  <c r="BD60" i="1" s="1"/>
  <c r="BD61" i="1" a="1"/>
  <c r="BD61" i="1" s="1"/>
  <c r="BD62" i="1" a="1"/>
  <c r="BD62" i="1" s="1"/>
  <c r="BD63" i="1" a="1"/>
  <c r="BD63" i="1" s="1"/>
  <c r="BD64" i="1" a="1"/>
  <c r="BD64" i="1" s="1"/>
  <c r="BD65" i="1" a="1"/>
  <c r="BD65" i="1" s="1"/>
  <c r="BD66" i="1" a="1"/>
  <c r="BD66" i="1" s="1"/>
  <c r="BD67" i="1" a="1"/>
  <c r="BD67" i="1" s="1"/>
  <c r="BD68" i="1" a="1"/>
  <c r="BD68" i="1" s="1"/>
  <c r="BD69" i="1" a="1"/>
  <c r="BD69" i="1" s="1"/>
  <c r="BD70" i="1" a="1"/>
  <c r="BD70" i="1" s="1"/>
  <c r="MH60" i="1" a="1"/>
  <c r="MH60" i="1" s="1"/>
  <c r="MH61" i="1" a="1"/>
  <c r="MH61" i="1" s="1"/>
  <c r="MH62" i="1" a="1"/>
  <c r="MH62" i="1" s="1"/>
  <c r="MH63" i="1" a="1"/>
  <c r="MH63" i="1" s="1"/>
  <c r="MH64" i="1" a="1"/>
  <c r="MH64" i="1" s="1"/>
  <c r="MH65" i="1" a="1"/>
  <c r="MH65" i="1" s="1"/>
  <c r="MH66" i="1" a="1"/>
  <c r="MH66" i="1" s="1"/>
  <c r="MH67" i="1" a="1"/>
  <c r="MH67" i="1" s="1"/>
  <c r="MH68" i="1" a="1"/>
  <c r="MH68" i="1" s="1"/>
  <c r="MH69" i="1" a="1"/>
  <c r="MH69" i="1" s="1"/>
  <c r="MH70" i="1" a="1"/>
  <c r="MH70" i="1" s="1"/>
  <c r="FW35" i="1" a="1"/>
  <c r="FW35" i="1" s="1"/>
  <c r="FW43" i="1" a="1"/>
  <c r="FW43" i="1" s="1"/>
  <c r="FW36" i="1" a="1"/>
  <c r="FW36" i="1" s="1"/>
  <c r="FW29" i="1" a="1"/>
  <c r="FW29" i="1" s="1"/>
  <c r="FW33" i="1" a="1"/>
  <c r="FW33" i="1" s="1"/>
  <c r="FW34" i="1" a="1"/>
  <c r="FW34" i="1" s="1"/>
  <c r="FW23" i="1" a="1"/>
  <c r="FW23" i="1" s="1"/>
  <c r="FW38" i="1" a="1"/>
  <c r="FW38" i="1" s="1"/>
  <c r="FW37" i="1" a="1"/>
  <c r="FW37" i="1" s="1"/>
  <c r="FW27" i="1" a="1"/>
  <c r="FW27" i="1" s="1"/>
  <c r="FW28" i="1" a="1"/>
  <c r="FW28" i="1" s="1"/>
  <c r="FW39" i="1" a="1"/>
  <c r="FW39" i="1" s="1"/>
  <c r="FW31" i="1" a="1"/>
  <c r="FW31" i="1" s="1"/>
  <c r="FW40" i="1" a="1"/>
  <c r="FW40" i="1" s="1"/>
  <c r="FW25" i="1" a="1"/>
  <c r="FW25" i="1" s="1"/>
  <c r="FW22" i="1" a="1"/>
  <c r="FW22" i="1" s="1"/>
  <c r="FW30" i="1" a="1"/>
  <c r="FW30" i="1" s="1"/>
  <c r="FW24" i="1" a="1"/>
  <c r="FW24" i="1" s="1"/>
  <c r="FW26" i="1" a="1"/>
  <c r="FW26" i="1" s="1"/>
  <c r="FW32" i="1" a="1"/>
  <c r="FW32" i="1" s="1"/>
  <c r="GR34" i="1" a="1"/>
  <c r="GR34" i="1" s="1"/>
  <c r="GR26" i="1" a="1"/>
  <c r="GR26" i="1" s="1"/>
  <c r="GR31" i="1" a="1"/>
  <c r="GR31" i="1" s="1"/>
  <c r="GR43" i="1" a="1"/>
  <c r="GR43" i="1" s="1"/>
  <c r="GR35" i="1" a="1"/>
  <c r="GR35" i="1" s="1"/>
  <c r="GR23" i="1" a="1"/>
  <c r="GR23" i="1" s="1"/>
  <c r="GR37" i="1" a="1"/>
  <c r="GR37" i="1" s="1"/>
  <c r="GR22" i="1" a="1"/>
  <c r="GR22" i="1" s="1"/>
  <c r="GR33" i="1" a="1"/>
  <c r="GR33" i="1" s="1"/>
  <c r="GR27" i="1" a="1"/>
  <c r="GR27" i="1" s="1"/>
  <c r="GR41" i="1" a="1"/>
  <c r="GR41" i="1" s="1"/>
  <c r="GR38" i="1" a="1"/>
  <c r="GR38" i="1" s="1"/>
  <c r="GR42" i="1" a="1"/>
  <c r="GR42" i="1" s="1"/>
  <c r="GR29" i="1" a="1"/>
  <c r="GR29" i="1" s="1"/>
  <c r="GR39" i="1" a="1"/>
  <c r="GR39" i="1" s="1"/>
  <c r="GR24" i="1" a="1"/>
  <c r="GR24" i="1" s="1"/>
  <c r="GR30" i="1" a="1"/>
  <c r="GR30" i="1" s="1"/>
  <c r="GR32" i="1" a="1"/>
  <c r="GR32" i="1" s="1"/>
  <c r="GR36" i="1" a="1"/>
  <c r="GR36" i="1" s="1"/>
  <c r="GR28" i="1" a="1"/>
  <c r="GR28" i="1" s="1"/>
  <c r="GR40" i="1" a="1"/>
  <c r="GR40" i="1" s="1"/>
  <c r="GR25" i="1" a="1"/>
  <c r="GR25" i="1" s="1"/>
  <c r="NK25" i="1" a="1"/>
  <c r="NK25" i="1" s="1"/>
  <c r="NK41" i="1" a="1"/>
  <c r="NK41" i="1" s="1"/>
  <c r="NK22" i="1" a="1"/>
  <c r="NK22" i="1" s="1"/>
  <c r="NK43" i="1" a="1"/>
  <c r="NK43" i="1" s="1"/>
  <c r="NK28" i="1" a="1"/>
  <c r="NK28" i="1" s="1"/>
  <c r="NK36" i="1" a="1"/>
  <c r="NK36" i="1" s="1"/>
  <c r="NK27" i="1" a="1"/>
  <c r="NK27" i="1" s="1"/>
  <c r="NK26" i="1" a="1"/>
  <c r="NK26" i="1" s="1"/>
  <c r="NK30" i="1" a="1"/>
  <c r="NK30" i="1" s="1"/>
  <c r="NK35" i="1" a="1"/>
  <c r="NK35" i="1" s="1"/>
  <c r="NK23" i="1" a="1"/>
  <c r="NK23" i="1" s="1"/>
  <c r="NK31" i="1" a="1"/>
  <c r="NK31" i="1" s="1"/>
  <c r="NK33" i="1" a="1"/>
  <c r="NK33" i="1" s="1"/>
  <c r="NK24" i="1" a="1"/>
  <c r="NK24" i="1" s="1"/>
  <c r="NK42" i="1" a="1"/>
  <c r="NK42" i="1" s="1"/>
  <c r="NK29" i="1" a="1"/>
  <c r="NK29" i="1" s="1"/>
  <c r="NK40" i="1" a="1"/>
  <c r="NK40" i="1" s="1"/>
  <c r="NK37" i="1" a="1"/>
  <c r="NK37" i="1" s="1"/>
  <c r="NK38" i="1" a="1"/>
  <c r="NK38" i="1" s="1"/>
  <c r="NK32" i="1" a="1"/>
  <c r="NK32" i="1" s="1"/>
  <c r="NK34" i="1" a="1"/>
  <c r="NK34" i="1" s="1"/>
  <c r="NK39" i="1" a="1"/>
  <c r="NK39" i="1" s="1"/>
  <c r="BY39" i="1" a="1"/>
  <c r="BY39" i="1" s="1"/>
  <c r="BY36" i="1" a="1"/>
  <c r="BY36" i="1" s="1"/>
  <c r="BY40" i="1" a="1"/>
  <c r="BY40" i="1" s="1"/>
  <c r="BY29" i="1" a="1"/>
  <c r="BY29" i="1" s="1"/>
  <c r="BY30" i="1" a="1"/>
  <c r="BY30" i="1" s="1"/>
  <c r="BY31" i="1" a="1"/>
  <c r="BY31" i="1" s="1"/>
  <c r="BY27" i="1" a="1"/>
  <c r="BY27" i="1" s="1"/>
  <c r="BY35" i="1" a="1"/>
  <c r="BY35" i="1" s="1"/>
  <c r="BY23" i="1" a="1"/>
  <c r="BY23" i="1" s="1"/>
  <c r="BY28" i="1" a="1"/>
  <c r="BY28" i="1" s="1"/>
  <c r="BY25" i="1" a="1"/>
  <c r="BY25" i="1" s="1"/>
  <c r="BY24" i="1" a="1"/>
  <c r="BY24" i="1" s="1"/>
  <c r="BY37" i="1" a="1"/>
  <c r="BY37" i="1" s="1"/>
  <c r="BY33" i="1" a="1"/>
  <c r="BY33" i="1" s="1"/>
  <c r="BY43" i="1" a="1"/>
  <c r="BY43" i="1" s="1"/>
  <c r="BY38" i="1" a="1"/>
  <c r="BY38" i="1" s="1"/>
  <c r="BY42" i="1" a="1"/>
  <c r="BY42" i="1" s="1"/>
  <c r="BY22" i="1" a="1"/>
  <c r="BY22" i="1" s="1"/>
  <c r="BY32" i="1" a="1"/>
  <c r="BY32" i="1" s="1"/>
  <c r="BY41" i="1" a="1"/>
  <c r="BY41" i="1" s="1"/>
  <c r="BY26" i="1" a="1"/>
  <c r="BY26" i="1" s="1"/>
  <c r="BY34" i="1" a="1"/>
  <c r="BY34" i="1" s="1"/>
  <c r="LW34" i="1" a="1"/>
  <c r="LW34" i="1" s="1"/>
  <c r="LW42" i="1" a="1"/>
  <c r="LW42" i="1" s="1"/>
  <c r="LW33" i="1" a="1"/>
  <c r="LW33" i="1" s="1"/>
  <c r="LW38" i="1" a="1"/>
  <c r="LW38" i="1" s="1"/>
  <c r="LW41" i="1" a="1"/>
  <c r="LW41" i="1" s="1"/>
  <c r="LW40" i="1" a="1"/>
  <c r="LW40" i="1" s="1"/>
  <c r="LW35" i="1" a="1"/>
  <c r="LW35" i="1" s="1"/>
  <c r="LW30" i="1" a="1"/>
  <c r="LW30" i="1" s="1"/>
  <c r="LW31" i="1" a="1"/>
  <c r="LW31" i="1" s="1"/>
  <c r="LW32" i="1" a="1"/>
  <c r="LW32" i="1" s="1"/>
  <c r="LW24" i="1" a="1"/>
  <c r="LW24" i="1" s="1"/>
  <c r="LW27" i="1" a="1"/>
  <c r="LW27" i="1" s="1"/>
  <c r="LW29" i="1" a="1"/>
  <c r="LW29" i="1" s="1"/>
  <c r="LW36" i="1" a="1"/>
  <c r="LW36" i="1" s="1"/>
  <c r="LW25" i="1" a="1"/>
  <c r="LW25" i="1" s="1"/>
  <c r="LW39" i="1" a="1"/>
  <c r="LW39" i="1" s="1"/>
  <c r="LW37" i="1" a="1"/>
  <c r="LW37" i="1" s="1"/>
  <c r="LW26" i="1" a="1"/>
  <c r="LW26" i="1" s="1"/>
  <c r="LW43" i="1" a="1"/>
  <c r="LW43" i="1" s="1"/>
  <c r="LW23" i="1" a="1"/>
  <c r="LW23" i="1" s="1"/>
  <c r="LW22" i="1" a="1"/>
  <c r="LW22" i="1" s="1"/>
  <c r="LW28" i="1" a="1"/>
  <c r="LW28" i="1" s="1"/>
  <c r="FZ33" i="1" a="1"/>
  <c r="FZ33" i="1" s="1"/>
  <c r="FZ35" i="1" a="1"/>
  <c r="FZ35" i="1" s="1"/>
  <c r="FZ28" i="1" a="1"/>
  <c r="FZ28" i="1" s="1"/>
  <c r="FZ26" i="1" a="1"/>
  <c r="FZ26" i="1" s="1"/>
  <c r="FZ22" i="1" a="1"/>
  <c r="FZ22" i="1" s="1"/>
  <c r="FZ25" i="1" a="1"/>
  <c r="FZ25" i="1" s="1"/>
  <c r="FZ38" i="1" a="1"/>
  <c r="FZ38" i="1" s="1"/>
  <c r="FZ27" i="1" a="1"/>
  <c r="FZ27" i="1" s="1"/>
  <c r="FZ40" i="1" a="1"/>
  <c r="FZ40" i="1" s="1"/>
  <c r="FZ32" i="1" a="1"/>
  <c r="FZ32" i="1" s="1"/>
  <c r="FZ36" i="1" a="1"/>
  <c r="FZ36" i="1" s="1"/>
  <c r="FZ31" i="1" a="1"/>
  <c r="FZ31" i="1" s="1"/>
  <c r="FZ43" i="1" a="1"/>
  <c r="FZ43" i="1" s="1"/>
  <c r="FZ23" i="1" a="1"/>
  <c r="FZ23" i="1" s="1"/>
  <c r="FZ24" i="1" a="1"/>
  <c r="FZ24" i="1" s="1"/>
  <c r="FZ30" i="1" a="1"/>
  <c r="FZ30" i="1" s="1"/>
  <c r="FZ39" i="1" a="1"/>
  <c r="FZ39" i="1" s="1"/>
  <c r="FZ29" i="1" a="1"/>
  <c r="FZ29" i="1" s="1"/>
  <c r="FZ34" i="1" a="1"/>
  <c r="FZ34" i="1" s="1"/>
  <c r="FZ37" i="1" a="1"/>
  <c r="FZ37" i="1" s="1"/>
  <c r="GB24" i="1" a="1"/>
  <c r="GB24" i="1" s="1"/>
  <c r="GB32" i="1" a="1"/>
  <c r="GB32" i="1" s="1"/>
  <c r="GB38" i="1" a="1"/>
  <c r="GB38" i="1" s="1"/>
  <c r="GB35" i="1" a="1"/>
  <c r="GB35" i="1" s="1"/>
  <c r="GB30" i="1" a="1"/>
  <c r="GB30" i="1" s="1"/>
  <c r="GB37" i="1" a="1"/>
  <c r="GB37" i="1" s="1"/>
  <c r="GB28" i="1" a="1"/>
  <c r="GB28" i="1" s="1"/>
  <c r="GB26" i="1" a="1"/>
  <c r="GB26" i="1" s="1"/>
  <c r="GB36" i="1" a="1"/>
  <c r="GB36" i="1" s="1"/>
  <c r="GB31" i="1" a="1"/>
  <c r="GB31" i="1" s="1"/>
  <c r="GB43" i="1" a="1"/>
  <c r="GB43" i="1" s="1"/>
  <c r="GB34" i="1" a="1"/>
  <c r="GB34" i="1" s="1"/>
  <c r="GB39" i="1" a="1"/>
  <c r="GB39" i="1" s="1"/>
  <c r="GB23" i="1" a="1"/>
  <c r="GB23" i="1" s="1"/>
  <c r="GB22" i="1" a="1"/>
  <c r="GB22" i="1" s="1"/>
  <c r="GB29" i="1" a="1"/>
  <c r="GB29" i="1" s="1"/>
  <c r="GB40" i="1" a="1"/>
  <c r="GB40" i="1" s="1"/>
  <c r="GB27" i="1" a="1"/>
  <c r="GB27" i="1" s="1"/>
  <c r="GB25" i="1" a="1"/>
  <c r="GB25" i="1" s="1"/>
  <c r="GB33" i="1" a="1"/>
  <c r="GB33" i="1" s="1"/>
  <c r="GD26" i="1" a="1"/>
  <c r="GD26" i="1" s="1"/>
  <c r="GD23" i="1" a="1"/>
  <c r="GD23" i="1" s="1"/>
  <c r="GD39" i="1" a="1"/>
  <c r="GD39" i="1" s="1"/>
  <c r="GD22" i="1" a="1"/>
  <c r="GD22" i="1" s="1"/>
  <c r="GD25" i="1" a="1"/>
  <c r="GD25" i="1" s="1"/>
  <c r="GD28" i="1" a="1"/>
  <c r="GD28" i="1" s="1"/>
  <c r="GD43" i="1" a="1"/>
  <c r="GD43" i="1" s="1"/>
  <c r="GD29" i="1" a="1"/>
  <c r="GD29" i="1" s="1"/>
  <c r="GD36" i="1" a="1"/>
  <c r="GD36" i="1" s="1"/>
  <c r="GD31" i="1" a="1"/>
  <c r="GD31" i="1" s="1"/>
  <c r="GD40" i="1" a="1"/>
  <c r="GD40" i="1" s="1"/>
  <c r="GD35" i="1" a="1"/>
  <c r="GD35" i="1" s="1"/>
  <c r="GD34" i="1" a="1"/>
  <c r="GD34" i="1" s="1"/>
  <c r="GD27" i="1" a="1"/>
  <c r="GD27" i="1" s="1"/>
  <c r="GD38" i="1" a="1"/>
  <c r="GD38" i="1" s="1"/>
  <c r="GD33" i="1" a="1"/>
  <c r="GD33" i="1" s="1"/>
  <c r="GD32" i="1" a="1"/>
  <c r="GD32" i="1" s="1"/>
  <c r="GD30" i="1" a="1"/>
  <c r="GD30" i="1" s="1"/>
  <c r="GD37" i="1" a="1"/>
  <c r="GD37" i="1" s="1"/>
  <c r="GD24" i="1" a="1"/>
  <c r="GD24" i="1" s="1"/>
  <c r="CP60" i="1" a="1"/>
  <c r="CP60" i="1" s="1"/>
  <c r="CP61" i="1" a="1"/>
  <c r="CP61" i="1" s="1"/>
  <c r="CP62" i="1" a="1"/>
  <c r="CP62" i="1" s="1"/>
  <c r="CP63" i="1" a="1"/>
  <c r="CP63" i="1" s="1"/>
  <c r="CP64" i="1" a="1"/>
  <c r="CP64" i="1" s="1"/>
  <c r="CP65" i="1" a="1"/>
  <c r="CP65" i="1" s="1"/>
  <c r="CP66" i="1" a="1"/>
  <c r="CP66" i="1" s="1"/>
  <c r="CP67" i="1" a="1"/>
  <c r="CP67" i="1" s="1"/>
  <c r="CP68" i="1" a="1"/>
  <c r="CP68" i="1" s="1"/>
  <c r="CP69" i="1" a="1"/>
  <c r="CP69" i="1" s="1"/>
  <c r="CP70" i="1" a="1"/>
  <c r="CP70" i="1" s="1"/>
  <c r="IM60" i="1" a="1"/>
  <c r="IM60" i="1" s="1"/>
  <c r="IM61" i="1" a="1"/>
  <c r="IM61" i="1" s="1"/>
  <c r="IM62" i="1" a="1"/>
  <c r="IM62" i="1" s="1"/>
  <c r="IM63" i="1" a="1"/>
  <c r="IM63" i="1" s="1"/>
  <c r="IM64" i="1" a="1"/>
  <c r="IM64" i="1" s="1"/>
  <c r="IM65" i="1" a="1"/>
  <c r="IM65" i="1" s="1"/>
  <c r="IM66" i="1" a="1"/>
  <c r="IM66" i="1" s="1"/>
  <c r="IM67" i="1" a="1"/>
  <c r="IM67" i="1" s="1"/>
  <c r="IM68" i="1" a="1"/>
  <c r="IM68" i="1" s="1"/>
  <c r="IM69" i="1" a="1"/>
  <c r="IM69" i="1" s="1"/>
  <c r="IM70" i="1" a="1"/>
  <c r="IM70" i="1" s="1"/>
  <c r="IA60" i="1" a="1"/>
  <c r="IA60" i="1" s="1"/>
  <c r="IA61" i="1" a="1"/>
  <c r="IA61" i="1" s="1"/>
  <c r="IA62" i="1" a="1"/>
  <c r="IA62" i="1" s="1"/>
  <c r="IA63" i="1" a="1"/>
  <c r="IA63" i="1" s="1"/>
  <c r="IA64" i="1" a="1"/>
  <c r="IA64" i="1" s="1"/>
  <c r="IA65" i="1" a="1"/>
  <c r="IA65" i="1" s="1"/>
  <c r="IA66" i="1" a="1"/>
  <c r="IA66" i="1" s="1"/>
  <c r="IA67" i="1" a="1"/>
  <c r="IA67" i="1" s="1"/>
  <c r="IA68" i="1" a="1"/>
  <c r="IA68" i="1" s="1"/>
  <c r="IA69" i="1" a="1"/>
  <c r="IA69" i="1" s="1"/>
  <c r="IA70" i="1" a="1"/>
  <c r="IA70" i="1" s="1"/>
  <c r="CM47" i="1" a="1"/>
  <c r="CM47" i="1" s="1"/>
  <c r="CM48" i="1" s="1" a="1"/>
  <c r="CM48" i="1" s="1"/>
  <c r="CM49" i="1" a="1"/>
  <c r="CM49" i="1" s="1"/>
  <c r="CM50" i="1" s="1" a="1"/>
  <c r="CM50" i="1" s="1"/>
  <c r="CM45" i="1" a="1"/>
  <c r="CM45" i="1" s="1"/>
  <c r="CM46" i="1" s="1" a="1"/>
  <c r="CM46" i="1" s="1"/>
  <c r="CS49" i="1" a="1"/>
  <c r="CS49" i="1" s="1"/>
  <c r="CS50" i="1" s="1" a="1"/>
  <c r="CS50" i="1" s="1"/>
  <c r="CS45" i="1" a="1"/>
  <c r="CS45" i="1" s="1"/>
  <c r="CS46" i="1" s="1" a="1"/>
  <c r="CS46" i="1" s="1"/>
  <c r="CS47" i="1" a="1"/>
  <c r="CS47" i="1" s="1"/>
  <c r="CS48" i="1" s="1" a="1"/>
  <c r="CS48" i="1" s="1"/>
  <c r="IK23" i="1" a="1"/>
  <c r="IK23" i="1" s="1"/>
  <c r="IK35" i="1" a="1"/>
  <c r="IK35" i="1" s="1"/>
  <c r="IK27" i="1" a="1"/>
  <c r="IK27" i="1" s="1"/>
  <c r="IK34" i="1" a="1"/>
  <c r="IK34" i="1" s="1"/>
  <c r="IK43" i="1" a="1"/>
  <c r="IK43" i="1" s="1"/>
  <c r="IK42" i="1" a="1"/>
  <c r="IK42" i="1" s="1"/>
  <c r="IK25" i="1" a="1"/>
  <c r="IK25" i="1" s="1"/>
  <c r="IK22" i="1" a="1"/>
  <c r="IK22" i="1" s="1"/>
  <c r="IK30" i="1" a="1"/>
  <c r="IK30" i="1" s="1"/>
  <c r="IK28" i="1" a="1"/>
  <c r="IK28" i="1" s="1"/>
  <c r="IK29" i="1" a="1"/>
  <c r="IK29" i="1" s="1"/>
  <c r="IK36" i="1" a="1"/>
  <c r="IK36" i="1" s="1"/>
  <c r="IK38" i="1" a="1"/>
  <c r="IK38" i="1" s="1"/>
  <c r="IK24" i="1" a="1"/>
  <c r="IK24" i="1" s="1"/>
  <c r="IK40" i="1" a="1"/>
  <c r="IK40" i="1" s="1"/>
  <c r="IK32" i="1" a="1"/>
  <c r="IK32" i="1" s="1"/>
  <c r="IK31" i="1" a="1"/>
  <c r="IK31" i="1" s="1"/>
  <c r="IK33" i="1" a="1"/>
  <c r="IK33" i="1" s="1"/>
  <c r="IK37" i="1" a="1"/>
  <c r="IK37" i="1" s="1"/>
  <c r="IK26" i="1" a="1"/>
  <c r="IK26" i="1" s="1"/>
  <c r="IK41" i="1" a="1"/>
  <c r="IK41" i="1" s="1"/>
  <c r="IK39" i="1" a="1"/>
  <c r="IK39" i="1" s="1"/>
  <c r="GW38" i="1" a="1"/>
  <c r="GW38" i="1" s="1"/>
  <c r="GW43" i="1" a="1"/>
  <c r="GW43" i="1" s="1"/>
  <c r="GW24" i="1" a="1"/>
  <c r="GW24" i="1" s="1"/>
  <c r="GW39" i="1" a="1"/>
  <c r="GW39" i="1" s="1"/>
  <c r="GW34" i="1" a="1"/>
  <c r="GW34" i="1" s="1"/>
  <c r="GW32" i="1" a="1"/>
  <c r="GW32" i="1" s="1"/>
  <c r="GW23" i="1" a="1"/>
  <c r="GW23" i="1" s="1"/>
  <c r="GW33" i="1" a="1"/>
  <c r="GW33" i="1" s="1"/>
  <c r="GW36" i="1" a="1"/>
  <c r="GW36" i="1" s="1"/>
  <c r="GW28" i="1" a="1"/>
  <c r="GW28" i="1" s="1"/>
  <c r="GW37" i="1" a="1"/>
  <c r="GW37" i="1" s="1"/>
  <c r="GW41" i="1" a="1"/>
  <c r="GW41" i="1" s="1"/>
  <c r="GW29" i="1" a="1"/>
  <c r="GW29" i="1" s="1"/>
  <c r="GW40" i="1" a="1"/>
  <c r="GW40" i="1" s="1"/>
  <c r="GW25" i="1" a="1"/>
  <c r="GW25" i="1" s="1"/>
  <c r="GW42" i="1" a="1"/>
  <c r="GW42" i="1" s="1"/>
  <c r="GW31" i="1" a="1"/>
  <c r="GW31" i="1" s="1"/>
  <c r="GW27" i="1" a="1"/>
  <c r="GW27" i="1" s="1"/>
  <c r="GW22" i="1" a="1"/>
  <c r="GW22" i="1" s="1"/>
  <c r="GW35" i="1" a="1"/>
  <c r="GW35" i="1" s="1"/>
  <c r="GW26" i="1" a="1"/>
  <c r="GW26" i="1" s="1"/>
  <c r="GW30" i="1" a="1"/>
  <c r="GW30" i="1" s="1"/>
  <c r="NL28" i="1" a="1"/>
  <c r="NL28" i="1" s="1"/>
  <c r="NL24" i="1" a="1"/>
  <c r="NL24" i="1" s="1"/>
  <c r="NL29" i="1" a="1"/>
  <c r="NL29" i="1" s="1"/>
  <c r="NL37" i="1" a="1"/>
  <c r="NL37" i="1" s="1"/>
  <c r="NL36" i="1" a="1"/>
  <c r="NL36" i="1" s="1"/>
  <c r="NL22" i="1" a="1"/>
  <c r="NL22" i="1" s="1"/>
  <c r="NL32" i="1" a="1"/>
  <c r="NL32" i="1" s="1"/>
  <c r="NL40" i="1" a="1"/>
  <c r="NL40" i="1" s="1"/>
  <c r="NL26" i="1" a="1"/>
  <c r="NL26" i="1" s="1"/>
  <c r="NL31" i="1" a="1"/>
  <c r="NL31" i="1" s="1"/>
  <c r="NL27" i="1" a="1"/>
  <c r="NL27" i="1" s="1"/>
  <c r="NL38" i="1" a="1"/>
  <c r="NL38" i="1" s="1"/>
  <c r="NL43" i="1" a="1"/>
  <c r="NL43" i="1" s="1"/>
  <c r="NL35" i="1" a="1"/>
  <c r="NL35" i="1" s="1"/>
  <c r="NL39" i="1" a="1"/>
  <c r="NL39" i="1" s="1"/>
  <c r="NL30" i="1" a="1"/>
  <c r="NL30" i="1" s="1"/>
  <c r="NL41" i="1" a="1"/>
  <c r="NL41" i="1" s="1"/>
  <c r="NL23" i="1" a="1"/>
  <c r="NL23" i="1" s="1"/>
  <c r="NL33" i="1" a="1"/>
  <c r="NL33" i="1" s="1"/>
  <c r="NL42" i="1" a="1"/>
  <c r="NL42" i="1" s="1"/>
  <c r="NL25" i="1" a="1"/>
  <c r="NL25" i="1" s="1"/>
  <c r="NL34" i="1" a="1"/>
  <c r="NL34" i="1" s="1"/>
  <c r="FO27" i="1" a="1"/>
  <c r="FO27" i="1" s="1"/>
  <c r="FO40" i="1" a="1"/>
  <c r="FO40" i="1" s="1"/>
  <c r="FO35" i="1" a="1"/>
  <c r="FO35" i="1" s="1"/>
  <c r="FO34" i="1" a="1"/>
  <c r="FO34" i="1" s="1"/>
  <c r="FO38" i="1" a="1"/>
  <c r="FO38" i="1" s="1"/>
  <c r="FO28" i="1" a="1"/>
  <c r="FO28" i="1" s="1"/>
  <c r="FO22" i="1" a="1"/>
  <c r="FO22" i="1" s="1"/>
  <c r="FO25" i="1" a="1"/>
  <c r="FO25" i="1" s="1"/>
  <c r="FO24" i="1" a="1"/>
  <c r="FO24" i="1" s="1"/>
  <c r="FO30" i="1" a="1"/>
  <c r="FO30" i="1" s="1"/>
  <c r="FO36" i="1" a="1"/>
  <c r="FO36" i="1" s="1"/>
  <c r="FO26" i="1" a="1"/>
  <c r="FO26" i="1" s="1"/>
  <c r="FO43" i="1" a="1"/>
  <c r="FO43" i="1" s="1"/>
  <c r="FO41" i="1" a="1"/>
  <c r="FO41" i="1" s="1"/>
  <c r="FO31" i="1" a="1"/>
  <c r="FO31" i="1" s="1"/>
  <c r="FO23" i="1" a="1"/>
  <c r="FO23" i="1" s="1"/>
  <c r="FO32" i="1" a="1"/>
  <c r="FO32" i="1" s="1"/>
  <c r="FO37" i="1" a="1"/>
  <c r="FO37" i="1" s="1"/>
  <c r="FO42" i="1" a="1"/>
  <c r="FO42" i="1" s="1"/>
  <c r="FO39" i="1" a="1"/>
  <c r="FO39" i="1" s="1"/>
  <c r="FO29" i="1" a="1"/>
  <c r="FO29" i="1" s="1"/>
  <c r="FO33" i="1" a="1"/>
  <c r="FO33" i="1" s="1"/>
  <c r="HK32" i="1" a="1"/>
  <c r="HK32" i="1" s="1"/>
  <c r="HK37" i="1" a="1"/>
  <c r="HK37" i="1" s="1"/>
  <c r="HK30" i="1" a="1"/>
  <c r="HK30" i="1" s="1"/>
  <c r="HK36" i="1" a="1"/>
  <c r="HK36" i="1" s="1"/>
  <c r="HK42" i="1" a="1"/>
  <c r="HK42" i="1" s="1"/>
  <c r="HK31" i="1" a="1"/>
  <c r="HK31" i="1" s="1"/>
  <c r="HK26" i="1" a="1"/>
  <c r="HK26" i="1" s="1"/>
  <c r="HK39" i="1" a="1"/>
  <c r="HK39" i="1" s="1"/>
  <c r="HK29" i="1" a="1"/>
  <c r="HK29" i="1" s="1"/>
  <c r="HK38" i="1" a="1"/>
  <c r="HK38" i="1" s="1"/>
  <c r="HK34" i="1" a="1"/>
  <c r="HK34" i="1" s="1"/>
  <c r="HK33" i="1" a="1"/>
  <c r="HK33" i="1" s="1"/>
  <c r="HK22" i="1" a="1"/>
  <c r="HK22" i="1" s="1"/>
  <c r="HK40" i="1" a="1"/>
  <c r="HK40" i="1" s="1"/>
  <c r="HK25" i="1" a="1"/>
  <c r="HK25" i="1" s="1"/>
  <c r="HK23" i="1" a="1"/>
  <c r="HK23" i="1" s="1"/>
  <c r="HK27" i="1" a="1"/>
  <c r="HK27" i="1" s="1"/>
  <c r="HK35" i="1" a="1"/>
  <c r="HK35" i="1" s="1"/>
  <c r="HK43" i="1" a="1"/>
  <c r="HK43" i="1" s="1"/>
  <c r="HK24" i="1" a="1"/>
  <c r="HK24" i="1" s="1"/>
  <c r="HK41" i="1" a="1"/>
  <c r="HK41" i="1" s="1"/>
  <c r="HK28" i="1" a="1"/>
  <c r="HK28" i="1" s="1"/>
  <c r="HM43" i="1" a="1"/>
  <c r="HM43" i="1" s="1"/>
  <c r="HM31" i="1" a="1"/>
  <c r="HM31" i="1" s="1"/>
  <c r="HM23" i="1" a="1"/>
  <c r="HM23" i="1" s="1"/>
  <c r="HM41" i="1" a="1"/>
  <c r="HM41" i="1" s="1"/>
  <c r="HM28" i="1" a="1"/>
  <c r="HM28" i="1" s="1"/>
  <c r="HM27" i="1" a="1"/>
  <c r="HM27" i="1" s="1"/>
  <c r="HM30" i="1" a="1"/>
  <c r="HM30" i="1" s="1"/>
  <c r="HM29" i="1" a="1"/>
  <c r="HM29" i="1" s="1"/>
  <c r="HM34" i="1" a="1"/>
  <c r="HM34" i="1" s="1"/>
  <c r="HM32" i="1" a="1"/>
  <c r="HM32" i="1" s="1"/>
  <c r="HM24" i="1" a="1"/>
  <c r="HM24" i="1" s="1"/>
  <c r="HM36" i="1" a="1"/>
  <c r="HM36" i="1" s="1"/>
  <c r="HM37" i="1" a="1"/>
  <c r="HM37" i="1" s="1"/>
  <c r="HM25" i="1" a="1"/>
  <c r="HM25" i="1" s="1"/>
  <c r="HM40" i="1" a="1"/>
  <c r="HM40" i="1" s="1"/>
  <c r="HM38" i="1" a="1"/>
  <c r="HM38" i="1" s="1"/>
  <c r="HM33" i="1" a="1"/>
  <c r="HM33" i="1" s="1"/>
  <c r="HM26" i="1" a="1"/>
  <c r="HM26" i="1" s="1"/>
  <c r="HM39" i="1" a="1"/>
  <c r="HM39" i="1" s="1"/>
  <c r="HM42" i="1" a="1"/>
  <c r="HM42" i="1" s="1"/>
  <c r="HM22" i="1" a="1"/>
  <c r="HM22" i="1" s="1"/>
  <c r="HM35" i="1" a="1"/>
  <c r="HM35" i="1" s="1"/>
  <c r="HO26" i="1" a="1"/>
  <c r="HO26" i="1" s="1"/>
  <c r="HO33" i="1" a="1"/>
  <c r="HO33" i="1" s="1"/>
  <c r="HO36" i="1" a="1"/>
  <c r="HO36" i="1" s="1"/>
  <c r="HO27" i="1" a="1"/>
  <c r="HO27" i="1" s="1"/>
  <c r="HO31" i="1" a="1"/>
  <c r="HO31" i="1" s="1"/>
  <c r="HO42" i="1" a="1"/>
  <c r="HO42" i="1" s="1"/>
  <c r="HO30" i="1" a="1"/>
  <c r="HO30" i="1" s="1"/>
  <c r="HO29" i="1" a="1"/>
  <c r="HO29" i="1" s="1"/>
  <c r="HO35" i="1" a="1"/>
  <c r="HO35" i="1" s="1"/>
  <c r="HO24" i="1" a="1"/>
  <c r="HO24" i="1" s="1"/>
  <c r="HO40" i="1" a="1"/>
  <c r="HO40" i="1" s="1"/>
  <c r="HO37" i="1" a="1"/>
  <c r="HO37" i="1" s="1"/>
  <c r="HO39" i="1" a="1"/>
  <c r="HO39" i="1" s="1"/>
  <c r="HO43" i="1" a="1"/>
  <c r="HO43" i="1" s="1"/>
  <c r="HO32" i="1" a="1"/>
  <c r="HO32" i="1" s="1"/>
  <c r="HO38" i="1" a="1"/>
  <c r="HO38" i="1" s="1"/>
  <c r="HO41" i="1" a="1"/>
  <c r="HO41" i="1" s="1"/>
  <c r="HO22" i="1" a="1"/>
  <c r="HO22" i="1" s="1"/>
  <c r="HO25" i="1" a="1"/>
  <c r="HO25" i="1" s="1"/>
  <c r="HO28" i="1" a="1"/>
  <c r="HO28" i="1" s="1"/>
  <c r="HO23" i="1" a="1"/>
  <c r="HO23" i="1" s="1"/>
  <c r="HO34" i="1" a="1"/>
  <c r="HO34" i="1" s="1"/>
  <c r="KN60" i="1" a="1"/>
  <c r="KN60" i="1" s="1"/>
  <c r="KN61" i="1" a="1"/>
  <c r="KN61" i="1" s="1"/>
  <c r="KN62" i="1" a="1"/>
  <c r="KN62" i="1" s="1"/>
  <c r="KN63" i="1" a="1"/>
  <c r="KN63" i="1" s="1"/>
  <c r="KN64" i="1" a="1"/>
  <c r="KN64" i="1" s="1"/>
  <c r="KN65" i="1" a="1"/>
  <c r="KN65" i="1" s="1"/>
  <c r="KN66" i="1" a="1"/>
  <c r="KN66" i="1" s="1"/>
  <c r="KN67" i="1" a="1"/>
  <c r="KN67" i="1" s="1"/>
  <c r="KN68" i="1" a="1"/>
  <c r="KN68" i="1" s="1"/>
  <c r="KN69" i="1" a="1"/>
  <c r="KN69" i="1" s="1"/>
  <c r="KN70" i="1" a="1"/>
  <c r="KN70" i="1" s="1"/>
  <c r="HQ60" i="1" a="1"/>
  <c r="HQ60" i="1" s="1"/>
  <c r="HQ61" i="1" a="1"/>
  <c r="HQ61" i="1" s="1"/>
  <c r="HQ62" i="1" a="1"/>
  <c r="HQ62" i="1" s="1"/>
  <c r="HQ63" i="1" a="1"/>
  <c r="HQ63" i="1" s="1"/>
  <c r="HQ64" i="1" a="1"/>
  <c r="HQ64" i="1" s="1"/>
  <c r="HQ65" i="1" a="1"/>
  <c r="HQ65" i="1" s="1"/>
  <c r="HQ66" i="1" a="1"/>
  <c r="HQ66" i="1" s="1"/>
  <c r="HQ67" i="1" a="1"/>
  <c r="HQ67" i="1" s="1"/>
  <c r="HQ68" i="1" a="1"/>
  <c r="HQ68" i="1" s="1"/>
  <c r="HQ69" i="1" a="1"/>
  <c r="HQ69" i="1" s="1"/>
  <c r="HQ70" i="1" a="1"/>
  <c r="HQ70" i="1" s="1"/>
  <c r="BF60" i="1" a="1"/>
  <c r="BF60" i="1" s="1"/>
  <c r="BF61" i="1" a="1"/>
  <c r="BF61" i="1" s="1"/>
  <c r="BF62" i="1" a="1"/>
  <c r="BF62" i="1" s="1"/>
  <c r="BF63" i="1" a="1"/>
  <c r="BF63" i="1" s="1"/>
  <c r="BF64" i="1" a="1"/>
  <c r="BF64" i="1" s="1"/>
  <c r="BF65" i="1" a="1"/>
  <c r="BF65" i="1" s="1"/>
  <c r="BF66" i="1" a="1"/>
  <c r="BF66" i="1" s="1"/>
  <c r="BF67" i="1" a="1"/>
  <c r="BF67" i="1" s="1"/>
  <c r="BF68" i="1" a="1"/>
  <c r="BF68" i="1" s="1"/>
  <c r="BF69" i="1" a="1"/>
  <c r="BF69" i="1" s="1"/>
  <c r="BF70" i="1" a="1"/>
  <c r="BF70" i="1" s="1"/>
  <c r="NG60" i="1" a="1"/>
  <c r="NG60" i="1" s="1"/>
  <c r="NG61" i="1" a="1"/>
  <c r="NG61" i="1" s="1"/>
  <c r="NG62" i="1" a="1"/>
  <c r="NG62" i="1" s="1"/>
  <c r="NG63" i="1" a="1"/>
  <c r="NG63" i="1" s="1"/>
  <c r="NG64" i="1" a="1"/>
  <c r="NG64" i="1" s="1"/>
  <c r="NG65" i="1" a="1"/>
  <c r="NG65" i="1" s="1"/>
  <c r="NG66" i="1" a="1"/>
  <c r="NG66" i="1" s="1"/>
  <c r="NG67" i="1" a="1"/>
  <c r="NG67" i="1" s="1"/>
  <c r="NG68" i="1" a="1"/>
  <c r="NG68" i="1" s="1"/>
  <c r="NG69" i="1" a="1"/>
  <c r="NG69" i="1" s="1"/>
  <c r="NG70" i="1" a="1"/>
  <c r="NG70" i="1" s="1"/>
  <c r="NA60" i="1" a="1"/>
  <c r="NA60" i="1" s="1"/>
  <c r="NA61" i="1" a="1"/>
  <c r="NA61" i="1" s="1"/>
  <c r="NA62" i="1" a="1"/>
  <c r="NA62" i="1" s="1"/>
  <c r="NA63" i="1" a="1"/>
  <c r="NA63" i="1" s="1"/>
  <c r="NA64" i="1" a="1"/>
  <c r="NA64" i="1" s="1"/>
  <c r="NA65" i="1" a="1"/>
  <c r="NA65" i="1" s="1"/>
  <c r="NA66" i="1" a="1"/>
  <c r="NA66" i="1" s="1"/>
  <c r="NA67" i="1" a="1"/>
  <c r="NA67" i="1" s="1"/>
  <c r="NA68" i="1" a="1"/>
  <c r="NA68" i="1" s="1"/>
  <c r="NA69" i="1" a="1"/>
  <c r="NA69" i="1" s="1"/>
  <c r="NA70" i="1" a="1"/>
  <c r="NA70" i="1" s="1"/>
  <c r="AB34" i="1" a="1"/>
  <c r="AB34" i="1" s="1"/>
  <c r="AB26" i="1" a="1"/>
  <c r="AB26" i="1" s="1"/>
  <c r="AB32" i="1" a="1"/>
  <c r="AB32" i="1" s="1"/>
  <c r="AB36" i="1" a="1"/>
  <c r="AB36" i="1" s="1"/>
  <c r="AB39" i="1" a="1"/>
  <c r="AB39" i="1" s="1"/>
  <c r="AB27" i="1" a="1"/>
  <c r="AB27" i="1" s="1"/>
  <c r="AB31" i="1" a="1"/>
  <c r="AB31" i="1" s="1"/>
  <c r="AB35" i="1" a="1"/>
  <c r="AB35" i="1" s="1"/>
  <c r="AB42" i="1" a="1"/>
  <c r="AB42" i="1" s="1"/>
  <c r="AB23" i="1" a="1"/>
  <c r="AB23" i="1" s="1"/>
  <c r="AB30" i="1" a="1"/>
  <c r="AB30" i="1" s="1"/>
  <c r="AB41" i="1" a="1"/>
  <c r="AB41" i="1" s="1"/>
  <c r="AB33" i="1" a="1"/>
  <c r="AB33" i="1" s="1"/>
  <c r="AB37" i="1" a="1"/>
  <c r="AB37" i="1" s="1"/>
  <c r="AB29" i="1" a="1"/>
  <c r="AB29" i="1" s="1"/>
  <c r="AB24" i="1" a="1"/>
  <c r="AB24" i="1" s="1"/>
  <c r="AB25" i="1" a="1"/>
  <c r="AB25" i="1" s="1"/>
  <c r="AB40" i="1" a="1"/>
  <c r="AB40" i="1" s="1"/>
  <c r="AB43" i="1" a="1"/>
  <c r="AB43" i="1" s="1"/>
  <c r="AB28" i="1" a="1"/>
  <c r="AB28" i="1" s="1"/>
  <c r="AB22" i="1" a="1"/>
  <c r="AB22" i="1" s="1"/>
  <c r="AB38" i="1" a="1"/>
  <c r="AB38" i="1" s="1"/>
  <c r="KM31" i="1" a="1"/>
  <c r="KM31" i="1" s="1"/>
  <c r="KM42" i="1" a="1"/>
  <c r="KM42" i="1" s="1"/>
  <c r="KM32" i="1" a="1"/>
  <c r="KM32" i="1" s="1"/>
  <c r="KM40" i="1" a="1"/>
  <c r="KM40" i="1" s="1"/>
  <c r="KM37" i="1" a="1"/>
  <c r="KM37" i="1" s="1"/>
  <c r="KM24" i="1" a="1"/>
  <c r="KM24" i="1" s="1"/>
  <c r="KM22" i="1" a="1"/>
  <c r="KM22" i="1" s="1"/>
  <c r="KM41" i="1" a="1"/>
  <c r="KM41" i="1" s="1"/>
  <c r="KM26" i="1" a="1"/>
  <c r="KM26" i="1" s="1"/>
  <c r="KM23" i="1" a="1"/>
  <c r="KM23" i="1" s="1"/>
  <c r="KM43" i="1" a="1"/>
  <c r="KM43" i="1" s="1"/>
  <c r="KM33" i="1" a="1"/>
  <c r="KM33" i="1" s="1"/>
  <c r="KM27" i="1" a="1"/>
  <c r="KM27" i="1" s="1"/>
  <c r="KM39" i="1" a="1"/>
  <c r="KM39" i="1" s="1"/>
  <c r="KM25" i="1" a="1"/>
  <c r="KM25" i="1" s="1"/>
  <c r="KM29" i="1" a="1"/>
  <c r="KM29" i="1" s="1"/>
  <c r="KM38" i="1" a="1"/>
  <c r="KM38" i="1" s="1"/>
  <c r="KM35" i="1" a="1"/>
  <c r="KM35" i="1" s="1"/>
  <c r="KM36" i="1" a="1"/>
  <c r="KM36" i="1" s="1"/>
  <c r="KM30" i="1" a="1"/>
  <c r="KM30" i="1" s="1"/>
  <c r="KM28" i="1" a="1"/>
  <c r="KM28" i="1" s="1"/>
  <c r="KM34" i="1" a="1"/>
  <c r="KM34" i="1" s="1"/>
  <c r="JS35" i="1" a="1"/>
  <c r="JS35" i="1" s="1"/>
  <c r="JS24" i="1" a="1"/>
  <c r="JS24" i="1" s="1"/>
  <c r="JS25" i="1" a="1"/>
  <c r="JS25" i="1" s="1"/>
  <c r="JS37" i="1" a="1"/>
  <c r="JS37" i="1" s="1"/>
  <c r="JS34" i="1" a="1"/>
  <c r="JS34" i="1" s="1"/>
  <c r="JS42" i="1" a="1"/>
  <c r="JS42" i="1" s="1"/>
  <c r="JS38" i="1" a="1"/>
  <c r="JS38" i="1" s="1"/>
  <c r="JS28" i="1" a="1"/>
  <c r="JS28" i="1" s="1"/>
  <c r="JS29" i="1" a="1"/>
  <c r="JS29" i="1" s="1"/>
  <c r="JS30" i="1" a="1"/>
  <c r="JS30" i="1" s="1"/>
  <c r="JS41" i="1" a="1"/>
  <c r="JS41" i="1" s="1"/>
  <c r="JS33" i="1" a="1"/>
  <c r="JS33" i="1" s="1"/>
  <c r="JS22" i="1" a="1"/>
  <c r="JS22" i="1" s="1"/>
  <c r="JS26" i="1" a="1"/>
  <c r="JS26" i="1" s="1"/>
  <c r="JS31" i="1" a="1"/>
  <c r="JS31" i="1" s="1"/>
  <c r="JS32" i="1" a="1"/>
  <c r="JS32" i="1" s="1"/>
  <c r="JS40" i="1" a="1"/>
  <c r="JS40" i="1" s="1"/>
  <c r="JS36" i="1" a="1"/>
  <c r="JS36" i="1" s="1"/>
  <c r="JS43" i="1" a="1"/>
  <c r="JS43" i="1" s="1"/>
  <c r="JS39" i="1" a="1"/>
  <c r="JS39" i="1" s="1"/>
  <c r="JS27" i="1" a="1"/>
  <c r="JS27" i="1" s="1"/>
  <c r="JS23" i="1" a="1"/>
  <c r="JS23" i="1" s="1"/>
  <c r="IP39" i="1" a="1"/>
  <c r="IP39" i="1" s="1"/>
  <c r="IP33" i="1" a="1"/>
  <c r="IP33" i="1" s="1"/>
  <c r="IP38" i="1" a="1"/>
  <c r="IP38" i="1" s="1"/>
  <c r="IP34" i="1" a="1"/>
  <c r="IP34" i="1" s="1"/>
  <c r="IP37" i="1" a="1"/>
  <c r="IP37" i="1" s="1"/>
  <c r="IP32" i="1" a="1"/>
  <c r="IP32" i="1" s="1"/>
  <c r="IP27" i="1" a="1"/>
  <c r="IP27" i="1" s="1"/>
  <c r="IP28" i="1" a="1"/>
  <c r="IP28" i="1" s="1"/>
  <c r="IP25" i="1" a="1"/>
  <c r="IP25" i="1" s="1"/>
  <c r="IP26" i="1" a="1"/>
  <c r="IP26" i="1" s="1"/>
  <c r="IP36" i="1" a="1"/>
  <c r="IP36" i="1" s="1"/>
  <c r="IP35" i="1" a="1"/>
  <c r="IP35" i="1" s="1"/>
  <c r="IP40" i="1" a="1"/>
  <c r="IP40" i="1" s="1"/>
  <c r="IP31" i="1" a="1"/>
  <c r="IP31" i="1" s="1"/>
  <c r="IP42" i="1" a="1"/>
  <c r="IP42" i="1" s="1"/>
  <c r="IP22" i="1" a="1"/>
  <c r="IP22" i="1" s="1"/>
  <c r="IP24" i="1" a="1"/>
  <c r="IP24" i="1" s="1"/>
  <c r="IP30" i="1" a="1"/>
  <c r="IP30" i="1" s="1"/>
  <c r="IP23" i="1" a="1"/>
  <c r="IP23" i="1" s="1"/>
  <c r="IP41" i="1" a="1"/>
  <c r="IP41" i="1" s="1"/>
  <c r="IP29" i="1" a="1"/>
  <c r="IP29" i="1" s="1"/>
  <c r="IP43" i="1" a="1"/>
  <c r="IP43" i="1" s="1"/>
  <c r="IR31" i="1" a="1"/>
  <c r="IR31" i="1" s="1"/>
  <c r="IR23" i="1" a="1"/>
  <c r="IR23" i="1" s="1"/>
  <c r="IR33" i="1" a="1"/>
  <c r="IR33" i="1" s="1"/>
  <c r="IR38" i="1" a="1"/>
  <c r="IR38" i="1" s="1"/>
  <c r="IR22" i="1" a="1"/>
  <c r="IR22" i="1" s="1"/>
  <c r="IR24" i="1" a="1"/>
  <c r="IR24" i="1" s="1"/>
  <c r="IR30" i="1" a="1"/>
  <c r="IR30" i="1" s="1"/>
  <c r="IR32" i="1" a="1"/>
  <c r="IR32" i="1" s="1"/>
  <c r="IR41" i="1" a="1"/>
  <c r="IR41" i="1" s="1"/>
  <c r="IR35" i="1" a="1"/>
  <c r="IR35" i="1" s="1"/>
  <c r="IR37" i="1" a="1"/>
  <c r="IR37" i="1" s="1"/>
  <c r="IR42" i="1" a="1"/>
  <c r="IR42" i="1" s="1"/>
  <c r="IR39" i="1" a="1"/>
  <c r="IR39" i="1" s="1"/>
  <c r="IR29" i="1" a="1"/>
  <c r="IR29" i="1" s="1"/>
  <c r="IR26" i="1" a="1"/>
  <c r="IR26" i="1" s="1"/>
  <c r="IR34" i="1" a="1"/>
  <c r="IR34" i="1" s="1"/>
  <c r="IR28" i="1" a="1"/>
  <c r="IR28" i="1" s="1"/>
  <c r="IR43" i="1" a="1"/>
  <c r="IR43" i="1" s="1"/>
  <c r="IR25" i="1" a="1"/>
  <c r="IR25" i="1" s="1"/>
  <c r="IR36" i="1" a="1"/>
  <c r="IR36" i="1" s="1"/>
  <c r="IR40" i="1" a="1"/>
  <c r="IR40" i="1" s="1"/>
  <c r="IR27" i="1" a="1"/>
  <c r="IR27" i="1" s="1"/>
  <c r="IT35" i="1" a="1"/>
  <c r="IT35" i="1" s="1"/>
  <c r="IT26" i="1" a="1"/>
  <c r="IT26" i="1" s="1"/>
  <c r="IT23" i="1" a="1"/>
  <c r="IT23" i="1" s="1"/>
  <c r="IT24" i="1" a="1"/>
  <c r="IT24" i="1" s="1"/>
  <c r="IT30" i="1" a="1"/>
  <c r="IT30" i="1" s="1"/>
  <c r="IT34" i="1" a="1"/>
  <c r="IT34" i="1" s="1"/>
  <c r="IT25" i="1" a="1"/>
  <c r="IT25" i="1" s="1"/>
  <c r="IT40" i="1" a="1"/>
  <c r="IT40" i="1" s="1"/>
  <c r="IT22" i="1" a="1"/>
  <c r="IT22" i="1" s="1"/>
  <c r="IT33" i="1" a="1"/>
  <c r="IT33" i="1" s="1"/>
  <c r="IT41" i="1" a="1"/>
  <c r="IT41" i="1" s="1"/>
  <c r="IT29" i="1" a="1"/>
  <c r="IT29" i="1" s="1"/>
  <c r="IT28" i="1" a="1"/>
  <c r="IT28" i="1" s="1"/>
  <c r="IT32" i="1" a="1"/>
  <c r="IT32" i="1" s="1"/>
  <c r="IT38" i="1" a="1"/>
  <c r="IT38" i="1" s="1"/>
  <c r="IT36" i="1" a="1"/>
  <c r="IT36" i="1" s="1"/>
  <c r="IT42" i="1" a="1"/>
  <c r="IT42" i="1" s="1"/>
  <c r="IT27" i="1" a="1"/>
  <c r="IT27" i="1" s="1"/>
  <c r="IT37" i="1" a="1"/>
  <c r="IT37" i="1" s="1"/>
  <c r="IT31" i="1" a="1"/>
  <c r="IT31" i="1" s="1"/>
  <c r="IT43" i="1" a="1"/>
  <c r="IT43" i="1" s="1"/>
  <c r="IT39" i="1" a="1"/>
  <c r="IT39" i="1" s="1"/>
  <c r="IV41" i="1" a="1"/>
  <c r="IV41" i="1" s="1"/>
  <c r="IV27" i="1" a="1"/>
  <c r="IV27" i="1" s="1"/>
  <c r="IV26" i="1" a="1"/>
  <c r="IV26" i="1" s="1"/>
  <c r="IV43" i="1" a="1"/>
  <c r="IV43" i="1" s="1"/>
  <c r="IV32" i="1" a="1"/>
  <c r="IV32" i="1" s="1"/>
  <c r="IV37" i="1" a="1"/>
  <c r="IV37" i="1" s="1"/>
  <c r="IV40" i="1" a="1"/>
  <c r="IV40" i="1" s="1"/>
  <c r="IV30" i="1" a="1"/>
  <c r="IV30" i="1" s="1"/>
  <c r="IV25" i="1" a="1"/>
  <c r="IV25" i="1" s="1"/>
  <c r="IV23" i="1" a="1"/>
  <c r="IV23" i="1" s="1"/>
  <c r="IV35" i="1" a="1"/>
  <c r="IV35" i="1" s="1"/>
  <c r="IV34" i="1" a="1"/>
  <c r="IV34" i="1" s="1"/>
  <c r="IV22" i="1" a="1"/>
  <c r="IV22" i="1" s="1"/>
  <c r="IV39" i="1" a="1"/>
  <c r="IV39" i="1" s="1"/>
  <c r="IV42" i="1" a="1"/>
  <c r="IV42" i="1" s="1"/>
  <c r="IV38" i="1" a="1"/>
  <c r="IV38" i="1" s="1"/>
  <c r="IV24" i="1" a="1"/>
  <c r="IV24" i="1" s="1"/>
  <c r="IV28" i="1" a="1"/>
  <c r="IV28" i="1" s="1"/>
  <c r="IV33" i="1" a="1"/>
  <c r="IV33" i="1" s="1"/>
  <c r="IV36" i="1" a="1"/>
  <c r="IV36" i="1" s="1"/>
  <c r="IV29" i="1" a="1"/>
  <c r="IV29" i="1" s="1"/>
  <c r="IV31" i="1" a="1"/>
  <c r="IV31" i="1" s="1"/>
  <c r="KO60" i="1" a="1"/>
  <c r="KO60" i="1" s="1"/>
  <c r="KO61" i="1" a="1"/>
  <c r="KO61" i="1" s="1"/>
  <c r="KO62" i="1" a="1"/>
  <c r="KO62" i="1" s="1"/>
  <c r="KO63" i="1" a="1"/>
  <c r="KO63" i="1" s="1"/>
  <c r="KO64" i="1" a="1"/>
  <c r="KO64" i="1" s="1"/>
  <c r="KO65" i="1" a="1"/>
  <c r="KO65" i="1" s="1"/>
  <c r="KO66" i="1" a="1"/>
  <c r="KO66" i="1" s="1"/>
  <c r="KO67" i="1" a="1"/>
  <c r="KO67" i="1" s="1"/>
  <c r="KO68" i="1" a="1"/>
  <c r="KO68" i="1" s="1"/>
  <c r="KO69" i="1" a="1"/>
  <c r="KO69" i="1" s="1"/>
  <c r="KO70" i="1" a="1"/>
  <c r="KO70" i="1" s="1"/>
  <c r="HJ60" i="1" a="1"/>
  <c r="HJ60" i="1" s="1"/>
  <c r="HJ61" i="1" a="1"/>
  <c r="HJ61" i="1" s="1"/>
  <c r="HJ62" i="1" a="1"/>
  <c r="HJ62" i="1" s="1"/>
  <c r="HJ63" i="1" a="1"/>
  <c r="HJ63" i="1" s="1"/>
  <c r="HJ64" i="1" a="1"/>
  <c r="HJ64" i="1" s="1"/>
  <c r="HJ65" i="1" a="1"/>
  <c r="HJ65" i="1" s="1"/>
  <c r="HJ66" i="1" a="1"/>
  <c r="HJ66" i="1" s="1"/>
  <c r="HJ67" i="1" a="1"/>
  <c r="HJ67" i="1" s="1"/>
  <c r="HJ68" i="1" a="1"/>
  <c r="HJ68" i="1" s="1"/>
  <c r="HJ69" i="1" a="1"/>
  <c r="HJ69" i="1" s="1"/>
  <c r="HJ70" i="1" a="1"/>
  <c r="HJ70" i="1" s="1"/>
  <c r="MI60" i="1" a="1"/>
  <c r="MI60" i="1" s="1"/>
  <c r="MI61" i="1" a="1"/>
  <c r="MI61" i="1" s="1"/>
  <c r="MI62" i="1" a="1"/>
  <c r="MI62" i="1" s="1"/>
  <c r="MI63" i="1" a="1"/>
  <c r="MI63" i="1" s="1"/>
  <c r="MI64" i="1" a="1"/>
  <c r="MI64" i="1" s="1"/>
  <c r="MI65" i="1" a="1"/>
  <c r="MI65" i="1" s="1"/>
  <c r="MI66" i="1" a="1"/>
  <c r="MI66" i="1" s="1"/>
  <c r="MI67" i="1" a="1"/>
  <c r="MI67" i="1" s="1"/>
  <c r="MI68" i="1" a="1"/>
  <c r="MI68" i="1" s="1"/>
  <c r="MI69" i="1" a="1"/>
  <c r="MI69" i="1" s="1"/>
  <c r="MI70" i="1" a="1"/>
  <c r="MI70" i="1" s="1"/>
  <c r="LV60" i="1" a="1"/>
  <c r="LV60" i="1" s="1"/>
  <c r="LV61" i="1" a="1"/>
  <c r="LV61" i="1" s="1"/>
  <c r="LV62" i="1" a="1"/>
  <c r="LV62" i="1" s="1"/>
  <c r="LV63" i="1" a="1"/>
  <c r="LV63" i="1" s="1"/>
  <c r="LV64" i="1" a="1"/>
  <c r="LV64" i="1" s="1"/>
  <c r="LV65" i="1" a="1"/>
  <c r="LV65" i="1" s="1"/>
  <c r="LV66" i="1" a="1"/>
  <c r="LV66" i="1" s="1"/>
  <c r="LV67" i="1" a="1"/>
  <c r="LV67" i="1" s="1"/>
  <c r="LV68" i="1" a="1"/>
  <c r="LV68" i="1" s="1"/>
  <c r="LV69" i="1" a="1"/>
  <c r="LV69" i="1" s="1"/>
  <c r="LV70" i="1" a="1"/>
  <c r="LV70" i="1" s="1"/>
  <c r="MF60" i="1" a="1"/>
  <c r="MF60" i="1" s="1"/>
  <c r="MF61" i="1" a="1"/>
  <c r="MF61" i="1" s="1"/>
  <c r="MF62" i="1" a="1"/>
  <c r="MF62" i="1" s="1"/>
  <c r="MF63" i="1" a="1"/>
  <c r="MF63" i="1" s="1"/>
  <c r="MF64" i="1" a="1"/>
  <c r="MF64" i="1" s="1"/>
  <c r="MF65" i="1" a="1"/>
  <c r="MF65" i="1" s="1"/>
  <c r="MF66" i="1" a="1"/>
  <c r="MF66" i="1" s="1"/>
  <c r="MF67" i="1" a="1"/>
  <c r="MF67" i="1" s="1"/>
  <c r="MF68" i="1" a="1"/>
  <c r="MF68" i="1" s="1"/>
  <c r="MF69" i="1" a="1"/>
  <c r="MF69" i="1" s="1"/>
  <c r="MF70" i="1" a="1"/>
  <c r="MF70" i="1" s="1"/>
  <c r="NB60" i="1" a="1"/>
  <c r="NB60" i="1" s="1"/>
  <c r="NB61" i="1" a="1"/>
  <c r="NB61" i="1" s="1"/>
  <c r="NB62" i="1" a="1"/>
  <c r="NB62" i="1" s="1"/>
  <c r="NB63" i="1" a="1"/>
  <c r="NB63" i="1" s="1"/>
  <c r="NB64" i="1" a="1"/>
  <c r="NB64" i="1" s="1"/>
  <c r="NB65" i="1" a="1"/>
  <c r="NB65" i="1" s="1"/>
  <c r="NB66" i="1" a="1"/>
  <c r="NB66" i="1" s="1"/>
  <c r="NB67" i="1" a="1"/>
  <c r="NB67" i="1" s="1"/>
  <c r="NB68" i="1" a="1"/>
  <c r="NB68" i="1" s="1"/>
  <c r="NB69" i="1" a="1"/>
  <c r="NB69" i="1" s="1"/>
  <c r="NB70" i="1" a="1"/>
  <c r="NB70" i="1" s="1"/>
  <c r="FA19" i="1"/>
  <c r="FB19" i="1"/>
  <c r="EZ19" i="1"/>
  <c r="EY19" i="1"/>
  <c r="FS37" i="1" a="1"/>
  <c r="FS37" i="1" s="1"/>
  <c r="FS23" i="1" a="1"/>
  <c r="FS23" i="1" s="1"/>
  <c r="FS42" i="1" a="1"/>
  <c r="FS42" i="1" s="1"/>
  <c r="FS43" i="1" a="1"/>
  <c r="FS43" i="1" s="1"/>
  <c r="FS39" i="1" a="1"/>
  <c r="FS39" i="1" s="1"/>
  <c r="FS24" i="1" a="1"/>
  <c r="FS24" i="1" s="1"/>
  <c r="FS22" i="1" a="1"/>
  <c r="FS22" i="1" s="1"/>
  <c r="FS41" i="1" a="1"/>
  <c r="FS41" i="1" s="1"/>
  <c r="FS40" i="1" a="1"/>
  <c r="FS40" i="1" s="1"/>
  <c r="FS29" i="1" a="1"/>
  <c r="FS29" i="1" s="1"/>
  <c r="FS38" i="1" a="1"/>
  <c r="FS38" i="1" s="1"/>
  <c r="FS25" i="1" a="1"/>
  <c r="FS25" i="1" s="1"/>
  <c r="FS35" i="1" a="1"/>
  <c r="FS35" i="1" s="1"/>
  <c r="FS32" i="1" a="1"/>
  <c r="FS32" i="1" s="1"/>
  <c r="FS28" i="1" a="1"/>
  <c r="FS28" i="1" s="1"/>
  <c r="FS33" i="1" a="1"/>
  <c r="FS33" i="1" s="1"/>
  <c r="FS34" i="1" a="1"/>
  <c r="FS34" i="1" s="1"/>
  <c r="FS27" i="1" a="1"/>
  <c r="FS27" i="1" s="1"/>
  <c r="FS26" i="1" a="1"/>
  <c r="FS26" i="1" s="1"/>
  <c r="FS31" i="1" a="1"/>
  <c r="FS31" i="1" s="1"/>
  <c r="FS30" i="1" a="1"/>
  <c r="FS30" i="1" s="1"/>
  <c r="FS36" i="1" a="1"/>
  <c r="FS36" i="1" s="1"/>
  <c r="MF30" i="1" a="1"/>
  <c r="MF30" i="1" s="1"/>
  <c r="MF35" i="1" a="1"/>
  <c r="MF35" i="1" s="1"/>
  <c r="MF25" i="1" a="1"/>
  <c r="MF25" i="1" s="1"/>
  <c r="MF29" i="1" a="1"/>
  <c r="MF29" i="1" s="1"/>
  <c r="MF37" i="1" a="1"/>
  <c r="MF37" i="1" s="1"/>
  <c r="MF28" i="1" a="1"/>
  <c r="MF28" i="1" s="1"/>
  <c r="MF38" i="1" a="1"/>
  <c r="MF38" i="1" s="1"/>
  <c r="MF24" i="1" a="1"/>
  <c r="MF24" i="1" s="1"/>
  <c r="MF31" i="1" a="1"/>
  <c r="MF31" i="1" s="1"/>
  <c r="MF36" i="1" a="1"/>
  <c r="MF36" i="1" s="1"/>
  <c r="MF40" i="1" a="1"/>
  <c r="MF40" i="1" s="1"/>
  <c r="MF32" i="1" a="1"/>
  <c r="MF32" i="1" s="1"/>
  <c r="MF33" i="1" a="1"/>
  <c r="MF33" i="1" s="1"/>
  <c r="MF42" i="1" a="1"/>
  <c r="MF42" i="1" s="1"/>
  <c r="MF26" i="1" a="1"/>
  <c r="MF26" i="1" s="1"/>
  <c r="MF41" i="1" a="1"/>
  <c r="MF41" i="1" s="1"/>
  <c r="MF22" i="1" a="1"/>
  <c r="MF22" i="1" s="1"/>
  <c r="MF23" i="1" a="1"/>
  <c r="MF23" i="1" s="1"/>
  <c r="MF39" i="1" a="1"/>
  <c r="MF39" i="1" s="1"/>
  <c r="MF43" i="1" a="1"/>
  <c r="MF43" i="1" s="1"/>
  <c r="MF27" i="1" a="1"/>
  <c r="MF27" i="1" s="1"/>
  <c r="MF34" i="1" a="1"/>
  <c r="MF34" i="1" s="1"/>
  <c r="T42" i="1" a="1"/>
  <c r="T42" i="1" s="1"/>
  <c r="T26" i="1" a="1"/>
  <c r="T26" i="1" s="1"/>
  <c r="ER26" i="1" s="1"/>
  <c r="T22" i="1" a="1"/>
  <c r="T22" i="1" s="1"/>
  <c r="ES22" i="1" s="1"/>
  <c r="T37" i="1" a="1"/>
  <c r="T37" i="1" s="1"/>
  <c r="T25" i="1" a="1"/>
  <c r="T25" i="1" s="1"/>
  <c r="ES25" i="1" s="1"/>
  <c r="T23" i="1" a="1"/>
  <c r="T23" i="1" s="1"/>
  <c r="ER23" i="1" s="1"/>
  <c r="T24" i="1" a="1"/>
  <c r="T24" i="1" s="1"/>
  <c r="ES24" i="1" s="1"/>
  <c r="T43" i="1" a="1"/>
  <c r="T43" i="1" s="1"/>
  <c r="ER43" i="1" s="1"/>
  <c r="T30" i="1" a="1"/>
  <c r="T30" i="1" s="1"/>
  <c r="ES30" i="1" s="1"/>
  <c r="T34" i="1" a="1"/>
  <c r="T34" i="1" s="1"/>
  <c r="ER34" i="1" s="1"/>
  <c r="T29" i="1" a="1"/>
  <c r="T29" i="1" s="1"/>
  <c r="ER29" i="1" s="1"/>
  <c r="T28" i="1" a="1"/>
  <c r="T28" i="1" s="1"/>
  <c r="ES28" i="1" s="1"/>
  <c r="T41" i="1" a="1"/>
  <c r="T41" i="1" s="1"/>
  <c r="T40" i="1" a="1"/>
  <c r="T40" i="1" s="1"/>
  <c r="ES40" i="1" s="1"/>
  <c r="T39" i="1" a="1"/>
  <c r="T39" i="1" s="1"/>
  <c r="T38" i="1" a="1"/>
  <c r="T38" i="1" s="1"/>
  <c r="T35" i="1" a="1"/>
  <c r="T35" i="1" s="1"/>
  <c r="T36" i="1" a="1"/>
  <c r="T36" i="1" s="1"/>
  <c r="T27" i="1" a="1"/>
  <c r="T27" i="1" s="1"/>
  <c r="ES27" i="1" s="1"/>
  <c r="KS25" i="1" a="1"/>
  <c r="KS25" i="1" s="1"/>
  <c r="KS28" i="1" a="1"/>
  <c r="KS28" i="1" s="1"/>
  <c r="KS24" i="1" a="1"/>
  <c r="KS24" i="1" s="1"/>
  <c r="KS40" i="1" a="1"/>
  <c r="KS40" i="1" s="1"/>
  <c r="KS22" i="1" a="1"/>
  <c r="KS22" i="1" s="1"/>
  <c r="KS33" i="1" a="1"/>
  <c r="KS33" i="1" s="1"/>
  <c r="KS36" i="1" a="1"/>
  <c r="KS36" i="1" s="1"/>
  <c r="KS37" i="1" a="1"/>
  <c r="KS37" i="1" s="1"/>
  <c r="KS26" i="1" a="1"/>
  <c r="KS26" i="1" s="1"/>
  <c r="KS31" i="1" a="1"/>
  <c r="KS31" i="1" s="1"/>
  <c r="KS32" i="1" a="1"/>
  <c r="KS32" i="1" s="1"/>
  <c r="KS23" i="1" a="1"/>
  <c r="KS23" i="1" s="1"/>
  <c r="KS27" i="1" a="1"/>
  <c r="KS27" i="1" s="1"/>
  <c r="KS43" i="1" a="1"/>
  <c r="KS43" i="1" s="1"/>
  <c r="KS39" i="1" a="1"/>
  <c r="KS39" i="1" s="1"/>
  <c r="KS35" i="1" a="1"/>
  <c r="KS35" i="1" s="1"/>
  <c r="KS34" i="1" a="1"/>
  <c r="KS34" i="1" s="1"/>
  <c r="KS30" i="1" a="1"/>
  <c r="KS30" i="1" s="1"/>
  <c r="KS42" i="1" a="1"/>
  <c r="KS42" i="1" s="1"/>
  <c r="KS38" i="1" a="1"/>
  <c r="KS38" i="1" s="1"/>
  <c r="KS29" i="1" a="1"/>
  <c r="KS29" i="1" s="1"/>
  <c r="KS41" i="1" a="1"/>
  <c r="KS41" i="1" s="1"/>
  <c r="JX38" i="1" a="1"/>
  <c r="JX38" i="1" s="1"/>
  <c r="JX27" i="1" a="1"/>
  <c r="JX27" i="1" s="1"/>
  <c r="JX25" i="1" a="1"/>
  <c r="JX25" i="1" s="1"/>
  <c r="JX28" i="1" a="1"/>
  <c r="JX28" i="1" s="1"/>
  <c r="JX40" i="1" a="1"/>
  <c r="JX40" i="1" s="1"/>
  <c r="JX32" i="1" a="1"/>
  <c r="JX32" i="1" s="1"/>
  <c r="JX33" i="1" a="1"/>
  <c r="JX33" i="1" s="1"/>
  <c r="JX37" i="1" a="1"/>
  <c r="JX37" i="1" s="1"/>
  <c r="JX34" i="1" a="1"/>
  <c r="JX34" i="1" s="1"/>
  <c r="JX29" i="1" a="1"/>
  <c r="JX29" i="1" s="1"/>
  <c r="JX22" i="1" a="1"/>
  <c r="JX22" i="1" s="1"/>
  <c r="JX42" i="1" a="1"/>
  <c r="JX42" i="1" s="1"/>
  <c r="JX30" i="1" a="1"/>
  <c r="JX30" i="1" s="1"/>
  <c r="JX41" i="1" a="1"/>
  <c r="JX41" i="1" s="1"/>
  <c r="JX36" i="1" a="1"/>
  <c r="JX36" i="1" s="1"/>
  <c r="JX31" i="1" a="1"/>
  <c r="JX31" i="1" s="1"/>
  <c r="JX26" i="1" a="1"/>
  <c r="JX26" i="1" s="1"/>
  <c r="JX35" i="1" a="1"/>
  <c r="JX35" i="1" s="1"/>
  <c r="JX43" i="1" a="1"/>
  <c r="JX43" i="1" s="1"/>
  <c r="JX23" i="1" a="1"/>
  <c r="JX23" i="1" s="1"/>
  <c r="JX39" i="1" a="1"/>
  <c r="JX39" i="1" s="1"/>
  <c r="JX24" i="1" a="1"/>
  <c r="JX24" i="1" s="1"/>
  <c r="JB29" i="1" a="1"/>
  <c r="JB29" i="1" s="1"/>
  <c r="JB30" i="1" a="1"/>
  <c r="JB30" i="1" s="1"/>
  <c r="JB38" i="1" a="1"/>
  <c r="JB38" i="1" s="1"/>
  <c r="JB24" i="1" a="1"/>
  <c r="JB24" i="1" s="1"/>
  <c r="JB25" i="1" a="1"/>
  <c r="JB25" i="1" s="1"/>
  <c r="JB22" i="1" a="1"/>
  <c r="JB22" i="1" s="1"/>
  <c r="JB39" i="1" a="1"/>
  <c r="JB39" i="1" s="1"/>
  <c r="JB27" i="1" a="1"/>
  <c r="JB27" i="1" s="1"/>
  <c r="JB34" i="1" a="1"/>
  <c r="JB34" i="1" s="1"/>
  <c r="JB41" i="1" a="1"/>
  <c r="JB41" i="1" s="1"/>
  <c r="JB28" i="1" a="1"/>
  <c r="JB28" i="1" s="1"/>
  <c r="JB33" i="1" a="1"/>
  <c r="JB33" i="1" s="1"/>
  <c r="JB36" i="1" a="1"/>
  <c r="JB36" i="1" s="1"/>
  <c r="JB42" i="1" a="1"/>
  <c r="JB42" i="1" s="1"/>
  <c r="JB31" i="1" a="1"/>
  <c r="JB31" i="1" s="1"/>
  <c r="JB43" i="1" a="1"/>
  <c r="JB43" i="1" s="1"/>
  <c r="JB26" i="1" a="1"/>
  <c r="JB26" i="1" s="1"/>
  <c r="JB40" i="1" a="1"/>
  <c r="JB40" i="1" s="1"/>
  <c r="JB23" i="1" a="1"/>
  <c r="JB23" i="1" s="1"/>
  <c r="JB37" i="1" a="1"/>
  <c r="JB37" i="1" s="1"/>
  <c r="JB32" i="1" a="1"/>
  <c r="JB32" i="1" s="1"/>
  <c r="JB35" i="1" a="1"/>
  <c r="JB35" i="1" s="1"/>
  <c r="LY60" i="1" a="1"/>
  <c r="LY60" i="1" s="1"/>
  <c r="LY61" i="1" a="1"/>
  <c r="LY61" i="1" s="1"/>
  <c r="LY62" i="1" a="1"/>
  <c r="LY62" i="1" s="1"/>
  <c r="LY63" i="1" a="1"/>
  <c r="LY63" i="1" s="1"/>
  <c r="LY64" i="1" a="1"/>
  <c r="LY64" i="1" s="1"/>
  <c r="LY65" i="1" a="1"/>
  <c r="LY65" i="1" s="1"/>
  <c r="LY66" i="1" a="1"/>
  <c r="LY66" i="1" s="1"/>
  <c r="LY67" i="1" a="1"/>
  <c r="LY67" i="1" s="1"/>
  <c r="LY68" i="1" a="1"/>
  <c r="LY68" i="1" s="1"/>
  <c r="LY69" i="1" a="1"/>
  <c r="LY69" i="1" s="1"/>
  <c r="LY70" i="1" a="1"/>
  <c r="LY70" i="1" s="1"/>
  <c r="KP60" i="1" a="1"/>
  <c r="KP60" i="1" s="1"/>
  <c r="KP61" i="1" a="1"/>
  <c r="KP61" i="1" s="1"/>
  <c r="KP62" i="1" a="1"/>
  <c r="KP62" i="1" s="1"/>
  <c r="KP63" i="1" a="1"/>
  <c r="KP63" i="1" s="1"/>
  <c r="KP64" i="1" a="1"/>
  <c r="KP64" i="1" s="1"/>
  <c r="KP65" i="1" a="1"/>
  <c r="KP65" i="1" s="1"/>
  <c r="KP66" i="1" a="1"/>
  <c r="KP66" i="1" s="1"/>
  <c r="KP67" i="1" a="1"/>
  <c r="KP67" i="1" s="1"/>
  <c r="KP68" i="1" a="1"/>
  <c r="KP68" i="1" s="1"/>
  <c r="KP69" i="1" a="1"/>
  <c r="KP69" i="1" s="1"/>
  <c r="KP70" i="1" a="1"/>
  <c r="KP70" i="1" s="1"/>
  <c r="HR36" i="1" a="1"/>
  <c r="HR36" i="1" s="1"/>
  <c r="HR42" i="1" a="1"/>
  <c r="HR42" i="1" s="1"/>
  <c r="HR43" i="1" a="1"/>
  <c r="HR43" i="1" s="1"/>
  <c r="HR31" i="1" a="1"/>
  <c r="HR31" i="1" s="1"/>
  <c r="HR26" i="1" a="1"/>
  <c r="HR26" i="1" s="1"/>
  <c r="HR34" i="1" a="1"/>
  <c r="HR34" i="1" s="1"/>
  <c r="HR24" i="1" a="1"/>
  <c r="HR24" i="1" s="1"/>
  <c r="HR25" i="1" a="1"/>
  <c r="HR25" i="1" s="1"/>
  <c r="HR38" i="1" a="1"/>
  <c r="HR38" i="1" s="1"/>
  <c r="HR39" i="1" a="1"/>
  <c r="HR39" i="1" s="1"/>
  <c r="HR41" i="1" a="1"/>
  <c r="HR41" i="1" s="1"/>
  <c r="HR28" i="1" a="1"/>
  <c r="HR28" i="1" s="1"/>
  <c r="HR40" i="1" a="1"/>
  <c r="HR40" i="1" s="1"/>
  <c r="HR33" i="1" a="1"/>
  <c r="HR33" i="1" s="1"/>
  <c r="HR27" i="1" a="1"/>
  <c r="HR27" i="1" s="1"/>
  <c r="HR23" i="1" a="1"/>
  <c r="HR23" i="1" s="1"/>
  <c r="HR32" i="1" a="1"/>
  <c r="HR32" i="1" s="1"/>
  <c r="HR22" i="1" a="1"/>
  <c r="HR22" i="1" s="1"/>
  <c r="HR37" i="1" a="1"/>
  <c r="HR37" i="1" s="1"/>
  <c r="HR35" i="1" a="1"/>
  <c r="HR35" i="1" s="1"/>
  <c r="HR30" i="1" a="1"/>
  <c r="HR30" i="1" s="1"/>
  <c r="HR29" i="1" a="1"/>
  <c r="HR29" i="1" s="1"/>
  <c r="GF28" i="1" a="1"/>
  <c r="GF28" i="1" s="1"/>
  <c r="GF27" i="1" a="1"/>
  <c r="GF27" i="1" s="1"/>
  <c r="GF26" i="1" a="1"/>
  <c r="GF26" i="1" s="1"/>
  <c r="GF31" i="1" a="1"/>
  <c r="GF31" i="1" s="1"/>
  <c r="GF32" i="1" a="1"/>
  <c r="GF32" i="1" s="1"/>
  <c r="GF36" i="1" a="1"/>
  <c r="GF36" i="1" s="1"/>
  <c r="GF35" i="1" a="1"/>
  <c r="GF35" i="1" s="1"/>
  <c r="GF33" i="1" a="1"/>
  <c r="GF33" i="1" s="1"/>
  <c r="GF34" i="1" a="1"/>
  <c r="GF34" i="1" s="1"/>
  <c r="GF38" i="1" a="1"/>
  <c r="GF38" i="1" s="1"/>
  <c r="GF23" i="1" a="1"/>
  <c r="GF23" i="1" s="1"/>
  <c r="GF29" i="1" a="1"/>
  <c r="GF29" i="1" s="1"/>
  <c r="GF22" i="1" a="1"/>
  <c r="GF22" i="1" s="1"/>
  <c r="GF37" i="1" a="1"/>
  <c r="GF37" i="1" s="1"/>
  <c r="GF43" i="1" a="1"/>
  <c r="GF43" i="1" s="1"/>
  <c r="GF24" i="1" a="1"/>
  <c r="GF24" i="1" s="1"/>
  <c r="GF39" i="1" a="1"/>
  <c r="GF39" i="1" s="1"/>
  <c r="GF25" i="1" a="1"/>
  <c r="GF25" i="1" s="1"/>
  <c r="GF30" i="1" a="1"/>
  <c r="GF30" i="1" s="1"/>
  <c r="GF40" i="1" a="1"/>
  <c r="GF40" i="1" s="1"/>
  <c r="MM23" i="1" a="1"/>
  <c r="MM23" i="1" s="1"/>
  <c r="MM42" i="1" a="1"/>
  <c r="MM42" i="1" s="1"/>
  <c r="MM28" i="1" a="1"/>
  <c r="MM28" i="1" s="1"/>
  <c r="MM35" i="1" a="1"/>
  <c r="MM35" i="1" s="1"/>
  <c r="MM43" i="1" a="1"/>
  <c r="MM43" i="1" s="1"/>
  <c r="MM30" i="1" a="1"/>
  <c r="MM30" i="1" s="1"/>
  <c r="MM36" i="1" a="1"/>
  <c r="MM36" i="1" s="1"/>
  <c r="MM31" i="1" a="1"/>
  <c r="MM31" i="1" s="1"/>
  <c r="MM29" i="1" a="1"/>
  <c r="MM29" i="1" s="1"/>
  <c r="MM27" i="1" a="1"/>
  <c r="MM27" i="1" s="1"/>
  <c r="MM32" i="1" a="1"/>
  <c r="MM32" i="1" s="1"/>
  <c r="MM40" i="1" a="1"/>
  <c r="MM40" i="1" s="1"/>
  <c r="MM37" i="1" a="1"/>
  <c r="MM37" i="1" s="1"/>
  <c r="MM38" i="1" a="1"/>
  <c r="MM38" i="1" s="1"/>
  <c r="MM39" i="1" a="1"/>
  <c r="MM39" i="1" s="1"/>
  <c r="MM33" i="1" a="1"/>
  <c r="MM33" i="1" s="1"/>
  <c r="MM41" i="1" a="1"/>
  <c r="MM41" i="1" s="1"/>
  <c r="MM24" i="1" a="1"/>
  <c r="MM24" i="1" s="1"/>
  <c r="MM34" i="1" a="1"/>
  <c r="MM34" i="1" s="1"/>
  <c r="MM26" i="1" a="1"/>
  <c r="MM26" i="1" s="1"/>
  <c r="MM25" i="1" a="1"/>
  <c r="MM25" i="1" s="1"/>
  <c r="MM22" i="1" a="1"/>
  <c r="MM22" i="1" s="1"/>
  <c r="AG34" i="1" a="1"/>
  <c r="AG34" i="1" s="1"/>
  <c r="AG28" i="1" a="1"/>
  <c r="AG28" i="1" s="1"/>
  <c r="AG41" i="1" a="1"/>
  <c r="AG41" i="1" s="1"/>
  <c r="AG35" i="1" a="1"/>
  <c r="AG35" i="1" s="1"/>
  <c r="AG39" i="1" a="1"/>
  <c r="AG39" i="1" s="1"/>
  <c r="AG30" i="1" a="1"/>
  <c r="AG30" i="1" s="1"/>
  <c r="AG27" i="1" a="1"/>
  <c r="AG27" i="1" s="1"/>
  <c r="AG42" i="1" a="1"/>
  <c r="AG42" i="1" s="1"/>
  <c r="AG24" i="1" a="1"/>
  <c r="AG24" i="1" s="1"/>
  <c r="AG43" i="1" a="1"/>
  <c r="AG43" i="1" s="1"/>
  <c r="AG37" i="1" a="1"/>
  <c r="AG37" i="1" s="1"/>
  <c r="AG36" i="1" a="1"/>
  <c r="AG36" i="1" s="1"/>
  <c r="AG32" i="1" a="1"/>
  <c r="AG32" i="1" s="1"/>
  <c r="AG26" i="1" a="1"/>
  <c r="AG26" i="1" s="1"/>
  <c r="AG31" i="1" a="1"/>
  <c r="AG31" i="1" s="1"/>
  <c r="AG33" i="1" a="1"/>
  <c r="AG33" i="1" s="1"/>
  <c r="AG23" i="1" a="1"/>
  <c r="AG23" i="1" s="1"/>
  <c r="AG40" i="1" a="1"/>
  <c r="AG40" i="1" s="1"/>
  <c r="AG38" i="1" a="1"/>
  <c r="AG38" i="1" s="1"/>
  <c r="AG22" i="1" a="1"/>
  <c r="AG22" i="1" s="1"/>
  <c r="AG25" i="1" a="1"/>
  <c r="AG25" i="1" s="1"/>
  <c r="AG29" i="1" a="1"/>
  <c r="AG29" i="1" s="1"/>
  <c r="KX33" i="1" a="1"/>
  <c r="KX33" i="1" s="1"/>
  <c r="KX25" i="1" a="1"/>
  <c r="KX25" i="1" s="1"/>
  <c r="KX31" i="1" a="1"/>
  <c r="KX31" i="1" s="1"/>
  <c r="KX38" i="1" a="1"/>
  <c r="KX38" i="1" s="1"/>
  <c r="KX40" i="1" a="1"/>
  <c r="KX40" i="1" s="1"/>
  <c r="KX26" i="1" a="1"/>
  <c r="KX26" i="1" s="1"/>
  <c r="KX27" i="1" a="1"/>
  <c r="KX27" i="1" s="1"/>
  <c r="KX36" i="1" a="1"/>
  <c r="KX36" i="1" s="1"/>
  <c r="KX42" i="1" a="1"/>
  <c r="KX42" i="1" s="1"/>
  <c r="KX34" i="1" a="1"/>
  <c r="KX34" i="1" s="1"/>
  <c r="KX43" i="1" a="1"/>
  <c r="KX43" i="1" s="1"/>
  <c r="KX39" i="1" a="1"/>
  <c r="KX39" i="1" s="1"/>
  <c r="KX32" i="1" a="1"/>
  <c r="KX32" i="1" s="1"/>
  <c r="KX35" i="1" a="1"/>
  <c r="KX35" i="1" s="1"/>
  <c r="KX23" i="1" a="1"/>
  <c r="KX23" i="1" s="1"/>
  <c r="KX22" i="1" a="1"/>
  <c r="KX22" i="1" s="1"/>
  <c r="KX24" i="1" a="1"/>
  <c r="KX24" i="1" s="1"/>
  <c r="KX41" i="1" a="1"/>
  <c r="KX41" i="1" s="1"/>
  <c r="KX30" i="1" a="1"/>
  <c r="KX30" i="1" s="1"/>
  <c r="KX37" i="1" a="1"/>
  <c r="KX37" i="1" s="1"/>
  <c r="KX29" i="1" a="1"/>
  <c r="KX29" i="1" s="1"/>
  <c r="KX28" i="1" a="1"/>
  <c r="KX28" i="1" s="1"/>
  <c r="JQ29" i="1" a="1"/>
  <c r="JQ29" i="1" s="1"/>
  <c r="JQ33" i="1" a="1"/>
  <c r="JQ33" i="1" s="1"/>
  <c r="JQ32" i="1" a="1"/>
  <c r="JQ32" i="1" s="1"/>
  <c r="JQ38" i="1" a="1"/>
  <c r="JQ38" i="1" s="1"/>
  <c r="JQ40" i="1" a="1"/>
  <c r="JQ40" i="1" s="1"/>
  <c r="JQ27" i="1" a="1"/>
  <c r="JQ27" i="1" s="1"/>
  <c r="JQ41" i="1" a="1"/>
  <c r="JQ41" i="1" s="1"/>
  <c r="JQ34" i="1" a="1"/>
  <c r="JQ34" i="1" s="1"/>
  <c r="JQ37" i="1" a="1"/>
  <c r="JQ37" i="1" s="1"/>
  <c r="JQ36" i="1" a="1"/>
  <c r="JQ36" i="1" s="1"/>
  <c r="JQ26" i="1" a="1"/>
  <c r="JQ26" i="1" s="1"/>
  <c r="JQ22" i="1" a="1"/>
  <c r="JQ22" i="1" s="1"/>
  <c r="JQ35" i="1" a="1"/>
  <c r="JQ35" i="1" s="1"/>
  <c r="JQ30" i="1" a="1"/>
  <c r="JQ30" i="1" s="1"/>
  <c r="JQ24" i="1" a="1"/>
  <c r="JQ24" i="1" s="1"/>
  <c r="JQ39" i="1" a="1"/>
  <c r="JQ39" i="1" s="1"/>
  <c r="JQ23" i="1" a="1"/>
  <c r="JQ23" i="1" s="1"/>
  <c r="JQ43" i="1" a="1"/>
  <c r="JQ43" i="1" s="1"/>
  <c r="JQ42" i="1" a="1"/>
  <c r="JQ42" i="1" s="1"/>
  <c r="JQ28" i="1" a="1"/>
  <c r="JQ28" i="1" s="1"/>
  <c r="JQ31" i="1" a="1"/>
  <c r="JQ31" i="1" s="1"/>
  <c r="JQ25" i="1" a="1"/>
  <c r="JQ25" i="1" s="1"/>
  <c r="LW60" i="1" a="1"/>
  <c r="LW60" i="1" s="1"/>
  <c r="LW61" i="1" a="1"/>
  <c r="LW61" i="1" s="1"/>
  <c r="LW62" i="1" a="1"/>
  <c r="LW62" i="1" s="1"/>
  <c r="LW63" i="1" a="1"/>
  <c r="LW63" i="1" s="1"/>
  <c r="LW64" i="1" a="1"/>
  <c r="LW64" i="1" s="1"/>
  <c r="LW65" i="1" a="1"/>
  <c r="LW65" i="1" s="1"/>
  <c r="LW66" i="1" a="1"/>
  <c r="LW66" i="1" s="1"/>
  <c r="LW67" i="1" a="1"/>
  <c r="LW67" i="1" s="1"/>
  <c r="LW68" i="1" a="1"/>
  <c r="LW68" i="1" s="1"/>
  <c r="LW69" i="1" a="1"/>
  <c r="LW69" i="1" s="1"/>
  <c r="LW70" i="1" a="1"/>
  <c r="LW70" i="1" s="1"/>
  <c r="MM60" i="1" a="1"/>
  <c r="MM60" i="1" s="1"/>
  <c r="MM61" i="1" a="1"/>
  <c r="MM61" i="1" s="1"/>
  <c r="MM62" i="1" a="1"/>
  <c r="MM62" i="1" s="1"/>
  <c r="MM63" i="1" a="1"/>
  <c r="MM63" i="1" s="1"/>
  <c r="MM64" i="1" a="1"/>
  <c r="MM64" i="1" s="1"/>
  <c r="MM65" i="1" a="1"/>
  <c r="MM65" i="1" s="1"/>
  <c r="MM66" i="1" a="1"/>
  <c r="MM66" i="1" s="1"/>
  <c r="MM67" i="1" a="1"/>
  <c r="MM67" i="1" s="1"/>
  <c r="MM68" i="1" a="1"/>
  <c r="MM68" i="1" s="1"/>
  <c r="MM69" i="1" a="1"/>
  <c r="MM69" i="1" s="1"/>
  <c r="MM70" i="1" a="1"/>
  <c r="MM70" i="1" s="1"/>
  <c r="IV60" i="1" a="1"/>
  <c r="IV60" i="1" s="1"/>
  <c r="IV61" i="1" a="1"/>
  <c r="IV61" i="1" s="1"/>
  <c r="IV62" i="1" a="1"/>
  <c r="IV62" i="1" s="1"/>
  <c r="IV63" i="1" a="1"/>
  <c r="IV63" i="1" s="1"/>
  <c r="IV64" i="1" a="1"/>
  <c r="IV64" i="1" s="1"/>
  <c r="IV65" i="1" a="1"/>
  <c r="IV65" i="1" s="1"/>
  <c r="IV66" i="1" a="1"/>
  <c r="IV66" i="1" s="1"/>
  <c r="IV67" i="1" a="1"/>
  <c r="IV67" i="1" s="1"/>
  <c r="IV68" i="1" a="1"/>
  <c r="IV68" i="1" s="1"/>
  <c r="IV69" i="1" a="1"/>
  <c r="IV69" i="1" s="1"/>
  <c r="IV70" i="1" a="1"/>
  <c r="IV70" i="1" s="1"/>
  <c r="K60" i="1" a="1"/>
  <c r="K60" i="1" s="1"/>
  <c r="K61" i="1" a="1"/>
  <c r="K61" i="1" s="1"/>
  <c r="K62" i="1" a="1"/>
  <c r="K62" i="1" s="1"/>
  <c r="K63" i="1" a="1"/>
  <c r="K63" i="1" s="1"/>
  <c r="K64" i="1" a="1"/>
  <c r="K64" i="1" s="1"/>
  <c r="K65" i="1" a="1"/>
  <c r="K65" i="1" s="1"/>
  <c r="K66" i="1" a="1"/>
  <c r="K66" i="1" s="1"/>
  <c r="K67" i="1" a="1"/>
  <c r="K67" i="1" s="1"/>
  <c r="K68" i="1" a="1"/>
  <c r="K68" i="1" s="1"/>
  <c r="K69" i="1" a="1"/>
  <c r="K69" i="1" s="1"/>
  <c r="K70" i="1" a="1"/>
  <c r="K70" i="1" s="1"/>
  <c r="JF30" i="1" a="1"/>
  <c r="JF30" i="1" s="1"/>
  <c r="JF42" i="1" a="1"/>
  <c r="JF42" i="1" s="1"/>
  <c r="JF29" i="1" a="1"/>
  <c r="JF29" i="1" s="1"/>
  <c r="JF34" i="1" a="1"/>
  <c r="JF34" i="1" s="1"/>
  <c r="JF41" i="1" a="1"/>
  <c r="JF41" i="1" s="1"/>
  <c r="JF28" i="1" a="1"/>
  <c r="JF28" i="1" s="1"/>
  <c r="JF35" i="1" a="1"/>
  <c r="JF35" i="1" s="1"/>
  <c r="JF24" i="1" a="1"/>
  <c r="JF24" i="1" s="1"/>
  <c r="JF26" i="1" a="1"/>
  <c r="JF26" i="1" s="1"/>
  <c r="JF32" i="1" a="1"/>
  <c r="JF32" i="1" s="1"/>
  <c r="JF38" i="1" a="1"/>
  <c r="JF38" i="1" s="1"/>
  <c r="JF40" i="1" a="1"/>
  <c r="JF40" i="1" s="1"/>
  <c r="JF22" i="1" a="1"/>
  <c r="JF22" i="1" s="1"/>
  <c r="JF31" i="1" a="1"/>
  <c r="JF31" i="1" s="1"/>
  <c r="JF33" i="1" a="1"/>
  <c r="JF33" i="1" s="1"/>
  <c r="JF23" i="1" a="1"/>
  <c r="JF23" i="1" s="1"/>
  <c r="JF39" i="1" a="1"/>
  <c r="JF39" i="1" s="1"/>
  <c r="JF43" i="1" a="1"/>
  <c r="JF43" i="1" s="1"/>
  <c r="JF36" i="1" a="1"/>
  <c r="JF36" i="1" s="1"/>
  <c r="JF27" i="1" a="1"/>
  <c r="JF27" i="1" s="1"/>
  <c r="JF37" i="1" a="1"/>
  <c r="JF37" i="1" s="1"/>
  <c r="JF25" i="1" a="1"/>
  <c r="JF25" i="1" s="1"/>
  <c r="GK38" i="1" a="1"/>
  <c r="GK38" i="1" s="1"/>
  <c r="GK37" i="1" a="1"/>
  <c r="GK37" i="1" s="1"/>
  <c r="GK25" i="1" a="1"/>
  <c r="GK25" i="1" s="1"/>
  <c r="GK28" i="1" a="1"/>
  <c r="GK28" i="1" s="1"/>
  <c r="GK41" i="1" a="1"/>
  <c r="GK41" i="1" s="1"/>
  <c r="GK33" i="1" a="1"/>
  <c r="GK33" i="1" s="1"/>
  <c r="GK32" i="1" a="1"/>
  <c r="GK32" i="1" s="1"/>
  <c r="GK34" i="1" a="1"/>
  <c r="GK34" i="1" s="1"/>
  <c r="GK22" i="1" a="1"/>
  <c r="GK22" i="1" s="1"/>
  <c r="GK27" i="1" a="1"/>
  <c r="GK27" i="1" s="1"/>
  <c r="GK40" i="1" a="1"/>
  <c r="GK40" i="1" s="1"/>
  <c r="GK35" i="1" a="1"/>
  <c r="GK35" i="1" s="1"/>
  <c r="GK30" i="1" a="1"/>
  <c r="GK30" i="1" s="1"/>
  <c r="GK26" i="1" a="1"/>
  <c r="GK26" i="1" s="1"/>
  <c r="GK43" i="1" a="1"/>
  <c r="GK43" i="1" s="1"/>
  <c r="GK36" i="1" a="1"/>
  <c r="GK36" i="1" s="1"/>
  <c r="GK31" i="1" a="1"/>
  <c r="GK31" i="1" s="1"/>
  <c r="GK23" i="1" a="1"/>
  <c r="GK23" i="1" s="1"/>
  <c r="GK39" i="1" a="1"/>
  <c r="GK39" i="1" s="1"/>
  <c r="GK29" i="1" a="1"/>
  <c r="GK29" i="1" s="1"/>
  <c r="GK24" i="1" a="1"/>
  <c r="GK24" i="1" s="1"/>
  <c r="GK42" i="1" a="1"/>
  <c r="GK42" i="1" s="1"/>
  <c r="EX34" i="1" a="1"/>
  <c r="EX34" i="1" s="1"/>
  <c r="EX28" i="1" a="1"/>
  <c r="EX28" i="1" s="1"/>
  <c r="EX25" i="1" a="1"/>
  <c r="EX25" i="1" s="1"/>
  <c r="EX27" i="1" a="1"/>
  <c r="EX27" i="1" s="1"/>
  <c r="EX36" i="1" a="1"/>
  <c r="EX36" i="1" s="1"/>
  <c r="EX23" i="1" a="1"/>
  <c r="EX23" i="1" s="1"/>
  <c r="EX38" i="1" a="1"/>
  <c r="EX38" i="1" s="1"/>
  <c r="EX31" i="1" a="1"/>
  <c r="EX31" i="1" s="1"/>
  <c r="EX43" i="1" a="1"/>
  <c r="EX43" i="1" s="1"/>
  <c r="EX37" i="1" a="1"/>
  <c r="EX37" i="1" s="1"/>
  <c r="EX35" i="1" a="1"/>
  <c r="EX35" i="1" s="1"/>
  <c r="EX29" i="1" a="1"/>
  <c r="EX29" i="1" s="1"/>
  <c r="EX22" i="1" a="1"/>
  <c r="EX22" i="1" s="1"/>
  <c r="EX24" i="1" a="1"/>
  <c r="EX24" i="1" s="1"/>
  <c r="EX30" i="1" a="1"/>
  <c r="EX30" i="1" s="1"/>
  <c r="EX32" i="1" a="1"/>
  <c r="EX32" i="1" s="1"/>
  <c r="EX41" i="1" a="1"/>
  <c r="EX41" i="1" s="1"/>
  <c r="EX33" i="1" a="1"/>
  <c r="EX33" i="1" s="1"/>
  <c r="EX39" i="1" a="1"/>
  <c r="EX39" i="1" s="1"/>
  <c r="EX40" i="1" a="1"/>
  <c r="EX40" i="1" s="1"/>
  <c r="EX26" i="1" a="1"/>
  <c r="EX26" i="1" s="1"/>
  <c r="EX42" i="1" a="1"/>
  <c r="EX42" i="1" s="1"/>
  <c r="BR31" i="1" a="1"/>
  <c r="BR31" i="1" s="1"/>
  <c r="BR32" i="1" a="1"/>
  <c r="BR32" i="1" s="1"/>
  <c r="BR30" i="1" a="1"/>
  <c r="BR30" i="1" s="1"/>
  <c r="BR22" i="1" a="1"/>
  <c r="BR22" i="1" s="1"/>
  <c r="BR42" i="1" a="1"/>
  <c r="BR42" i="1" s="1"/>
  <c r="BR25" i="1" a="1"/>
  <c r="BR25" i="1" s="1"/>
  <c r="BR23" i="1" a="1"/>
  <c r="BR23" i="1" s="1"/>
  <c r="BR24" i="1" a="1"/>
  <c r="BR24" i="1" s="1"/>
  <c r="BR29" i="1" a="1"/>
  <c r="BR29" i="1" s="1"/>
  <c r="BR28" i="1" a="1"/>
  <c r="BR28" i="1" s="1"/>
  <c r="BR40" i="1" a="1"/>
  <c r="BR40" i="1" s="1"/>
  <c r="BR38" i="1" a="1"/>
  <c r="BR38" i="1" s="1"/>
  <c r="BR33" i="1" a="1"/>
  <c r="BR33" i="1" s="1"/>
  <c r="BR34" i="1" a="1"/>
  <c r="BR34" i="1" s="1"/>
  <c r="BR27" i="1" a="1"/>
  <c r="BR27" i="1" s="1"/>
  <c r="BR39" i="1" a="1"/>
  <c r="BR39" i="1" s="1"/>
  <c r="BR37" i="1" a="1"/>
  <c r="BR37" i="1" s="1"/>
  <c r="BR36" i="1" a="1"/>
  <c r="BR36" i="1" s="1"/>
  <c r="BR35" i="1" a="1"/>
  <c r="BR35" i="1" s="1"/>
  <c r="BR41" i="1" a="1"/>
  <c r="BR41" i="1" s="1"/>
  <c r="BR26" i="1" a="1"/>
  <c r="BR26" i="1" s="1"/>
  <c r="BR43" i="1" a="1"/>
  <c r="BR43" i="1" s="1"/>
  <c r="LC23" i="1" a="1"/>
  <c r="LC23" i="1" s="1"/>
  <c r="LC38" i="1" a="1"/>
  <c r="LC38" i="1" s="1"/>
  <c r="LC31" i="1" a="1"/>
  <c r="LC31" i="1" s="1"/>
  <c r="LC28" i="1" a="1"/>
  <c r="LC28" i="1" s="1"/>
  <c r="LC24" i="1" a="1"/>
  <c r="LC24" i="1" s="1"/>
  <c r="LC29" i="1" a="1"/>
  <c r="LC29" i="1" s="1"/>
  <c r="LC34" i="1" a="1"/>
  <c r="LC34" i="1" s="1"/>
  <c r="LC32" i="1" a="1"/>
  <c r="LC32" i="1" s="1"/>
  <c r="LC25" i="1" a="1"/>
  <c r="LC25" i="1" s="1"/>
  <c r="LC33" i="1" a="1"/>
  <c r="LC33" i="1" s="1"/>
  <c r="LC41" i="1" a="1"/>
  <c r="LC41" i="1" s="1"/>
  <c r="LC37" i="1" a="1"/>
  <c r="LC37" i="1" s="1"/>
  <c r="LC40" i="1" a="1"/>
  <c r="LC40" i="1" s="1"/>
  <c r="LC26" i="1" a="1"/>
  <c r="LC26" i="1" s="1"/>
  <c r="LC42" i="1" a="1"/>
  <c r="LC42" i="1" s="1"/>
  <c r="LC27" i="1" a="1"/>
  <c r="LC27" i="1" s="1"/>
  <c r="LC43" i="1" a="1"/>
  <c r="LC43" i="1" s="1"/>
  <c r="LC35" i="1" a="1"/>
  <c r="LC35" i="1" s="1"/>
  <c r="LC22" i="1" a="1"/>
  <c r="LC22" i="1" s="1"/>
  <c r="LC39" i="1" a="1"/>
  <c r="LC39" i="1" s="1"/>
  <c r="LC36" i="1" a="1"/>
  <c r="LC36" i="1" s="1"/>
  <c r="LC30" i="1" a="1"/>
  <c r="LC30" i="1" s="1"/>
  <c r="LX60" i="1" a="1"/>
  <c r="LX60" i="1" s="1"/>
  <c r="LX61" i="1" a="1"/>
  <c r="LX61" i="1" s="1"/>
  <c r="LX62" i="1" a="1"/>
  <c r="LX62" i="1" s="1"/>
  <c r="LX63" i="1" a="1"/>
  <c r="LX63" i="1" s="1"/>
  <c r="LX64" i="1" a="1"/>
  <c r="LX64" i="1" s="1"/>
  <c r="LX65" i="1" a="1"/>
  <c r="LX65" i="1" s="1"/>
  <c r="LX66" i="1" a="1"/>
  <c r="LX66" i="1" s="1"/>
  <c r="LX67" i="1" a="1"/>
  <c r="LX67" i="1" s="1"/>
  <c r="LX68" i="1" a="1"/>
  <c r="LX68" i="1" s="1"/>
  <c r="LX69" i="1" a="1"/>
  <c r="LX69" i="1" s="1"/>
  <c r="LX70" i="1" a="1"/>
  <c r="LX70" i="1" s="1"/>
  <c r="NY60" i="1" a="1"/>
  <c r="NY60" i="1" s="1"/>
  <c r="NY61" i="1" a="1"/>
  <c r="NY61" i="1" s="1"/>
  <c r="NY62" i="1" a="1"/>
  <c r="NY62" i="1" s="1"/>
  <c r="NY63" i="1" a="1"/>
  <c r="NY63" i="1" s="1"/>
  <c r="NY64" i="1" a="1"/>
  <c r="NY64" i="1" s="1"/>
  <c r="NY65" i="1" a="1"/>
  <c r="NY65" i="1" s="1"/>
  <c r="NY66" i="1" a="1"/>
  <c r="NY66" i="1" s="1"/>
  <c r="NY67" i="1" a="1"/>
  <c r="NY67" i="1" s="1"/>
  <c r="NY68" i="1" a="1"/>
  <c r="NY68" i="1" s="1"/>
  <c r="NY69" i="1" a="1"/>
  <c r="NY69" i="1" s="1"/>
  <c r="NY70" i="1" a="1"/>
  <c r="NY70" i="1" s="1"/>
  <c r="BY60" i="1" a="1"/>
  <c r="BY60" i="1" s="1"/>
  <c r="BY61" i="1" a="1"/>
  <c r="BY61" i="1" s="1"/>
  <c r="BY62" i="1" a="1"/>
  <c r="BY62" i="1" s="1"/>
  <c r="BY63" i="1" a="1"/>
  <c r="BY63" i="1" s="1"/>
  <c r="BY64" i="1" a="1"/>
  <c r="BY64" i="1" s="1"/>
  <c r="BY65" i="1" a="1"/>
  <c r="BY65" i="1" s="1"/>
  <c r="BY66" i="1" a="1"/>
  <c r="BY66" i="1" s="1"/>
  <c r="BY67" i="1" a="1"/>
  <c r="BY67" i="1" s="1"/>
  <c r="BY68" i="1" a="1"/>
  <c r="BY68" i="1" s="1"/>
  <c r="BY69" i="1" a="1"/>
  <c r="BY69" i="1" s="1"/>
  <c r="BY70" i="1" a="1"/>
  <c r="BY70" i="1" s="1"/>
  <c r="MY60" i="1" a="1"/>
  <c r="MY60" i="1" s="1"/>
  <c r="MY61" i="1" a="1"/>
  <c r="MY61" i="1" s="1"/>
  <c r="MY62" i="1" a="1"/>
  <c r="MY62" i="1" s="1"/>
  <c r="MY63" i="1" a="1"/>
  <c r="MY63" i="1" s="1"/>
  <c r="MY64" i="1" a="1"/>
  <c r="MY64" i="1" s="1"/>
  <c r="MY65" i="1" a="1"/>
  <c r="MY65" i="1" s="1"/>
  <c r="MY66" i="1" a="1"/>
  <c r="MY66" i="1" s="1"/>
  <c r="MY67" i="1" a="1"/>
  <c r="MY67" i="1" s="1"/>
  <c r="MY68" i="1" a="1"/>
  <c r="MY68" i="1" s="1"/>
  <c r="MY69" i="1" a="1"/>
  <c r="MY69" i="1" s="1"/>
  <c r="MY70" i="1" a="1"/>
  <c r="MY70" i="1" s="1"/>
  <c r="NX60" i="1" a="1"/>
  <c r="NX60" i="1" s="1"/>
  <c r="NX61" i="1" a="1"/>
  <c r="NX61" i="1" s="1"/>
  <c r="NX62" i="1" a="1"/>
  <c r="NX62" i="1" s="1"/>
  <c r="NX63" i="1" a="1"/>
  <c r="NX63" i="1" s="1"/>
  <c r="NX64" i="1" a="1"/>
  <c r="NX64" i="1" s="1"/>
  <c r="NX65" i="1" a="1"/>
  <c r="NX65" i="1" s="1"/>
  <c r="NX66" i="1" a="1"/>
  <c r="NX66" i="1" s="1"/>
  <c r="NX67" i="1" a="1"/>
  <c r="NX67" i="1" s="1"/>
  <c r="NX68" i="1" a="1"/>
  <c r="NX68" i="1" s="1"/>
  <c r="NX69" i="1" a="1"/>
  <c r="NX69" i="1" s="1"/>
  <c r="NX70" i="1" a="1"/>
  <c r="NX70" i="1" s="1"/>
  <c r="JC41" i="1" a="1"/>
  <c r="JC41" i="1" s="1"/>
  <c r="JC33" i="1" a="1"/>
  <c r="JC33" i="1" s="1"/>
  <c r="JC28" i="1" a="1"/>
  <c r="JC28" i="1" s="1"/>
  <c r="JC36" i="1" a="1"/>
  <c r="JC36" i="1" s="1"/>
  <c r="JC37" i="1" a="1"/>
  <c r="JC37" i="1" s="1"/>
  <c r="JC34" i="1" a="1"/>
  <c r="JC34" i="1" s="1"/>
  <c r="JC43" i="1" a="1"/>
  <c r="JC43" i="1" s="1"/>
  <c r="JC27" i="1" a="1"/>
  <c r="JC27" i="1" s="1"/>
  <c r="JC31" i="1" a="1"/>
  <c r="JC31" i="1" s="1"/>
  <c r="JC29" i="1" a="1"/>
  <c r="JC29" i="1" s="1"/>
  <c r="JC42" i="1" a="1"/>
  <c r="JC42" i="1" s="1"/>
  <c r="JC23" i="1" a="1"/>
  <c r="JC23" i="1" s="1"/>
  <c r="JC22" i="1" a="1"/>
  <c r="JC22" i="1" s="1"/>
  <c r="JC30" i="1" a="1"/>
  <c r="JC30" i="1" s="1"/>
  <c r="JC35" i="1" a="1"/>
  <c r="JC35" i="1" s="1"/>
  <c r="JC39" i="1" a="1"/>
  <c r="JC39" i="1" s="1"/>
  <c r="JC26" i="1" a="1"/>
  <c r="JC26" i="1" s="1"/>
  <c r="JC40" i="1" a="1"/>
  <c r="JC40" i="1" s="1"/>
  <c r="JC32" i="1" a="1"/>
  <c r="JC32" i="1" s="1"/>
  <c r="JC38" i="1" a="1"/>
  <c r="JC38" i="1" s="1"/>
  <c r="JC24" i="1" a="1"/>
  <c r="JC24" i="1" s="1"/>
  <c r="JC25" i="1" a="1"/>
  <c r="JC25" i="1" s="1"/>
  <c r="JL31" i="1" a="1"/>
  <c r="JL31" i="1" s="1"/>
  <c r="JL23" i="1" a="1"/>
  <c r="JL23" i="1" s="1"/>
  <c r="JL43" i="1" a="1"/>
  <c r="JL43" i="1" s="1"/>
  <c r="JL22" i="1" a="1"/>
  <c r="JL22" i="1" s="1"/>
  <c r="JL27" i="1" a="1"/>
  <c r="JL27" i="1" s="1"/>
  <c r="JL32" i="1" a="1"/>
  <c r="JL32" i="1" s="1"/>
  <c r="JL35" i="1" a="1"/>
  <c r="JL35" i="1" s="1"/>
  <c r="JL30" i="1" a="1"/>
  <c r="JL30" i="1" s="1"/>
  <c r="JL29" i="1" a="1"/>
  <c r="JL29" i="1" s="1"/>
  <c r="JL39" i="1" a="1"/>
  <c r="JL39" i="1" s="1"/>
  <c r="JL38" i="1" a="1"/>
  <c r="JL38" i="1" s="1"/>
  <c r="JL40" i="1" a="1"/>
  <c r="JL40" i="1" s="1"/>
  <c r="JL24" i="1" a="1"/>
  <c r="JL24" i="1" s="1"/>
  <c r="JL34" i="1" a="1"/>
  <c r="JL34" i="1" s="1"/>
  <c r="JL42" i="1" a="1"/>
  <c r="JL42" i="1" s="1"/>
  <c r="JL37" i="1" a="1"/>
  <c r="JL37" i="1" s="1"/>
  <c r="JL28" i="1" a="1"/>
  <c r="JL28" i="1" s="1"/>
  <c r="JL33" i="1" a="1"/>
  <c r="JL33" i="1" s="1"/>
  <c r="JL25" i="1" a="1"/>
  <c r="JL25" i="1" s="1"/>
  <c r="JL26" i="1" a="1"/>
  <c r="JL26" i="1" s="1"/>
  <c r="JL41" i="1" a="1"/>
  <c r="JL41" i="1" s="1"/>
  <c r="JL36" i="1" a="1"/>
  <c r="JL36" i="1" s="1"/>
  <c r="GP25" i="1" a="1"/>
  <c r="GP25" i="1" s="1"/>
  <c r="GP31" i="1" a="1"/>
  <c r="GP31" i="1" s="1"/>
  <c r="GP28" i="1" a="1"/>
  <c r="GP28" i="1" s="1"/>
  <c r="GP34" i="1" a="1"/>
  <c r="GP34" i="1" s="1"/>
  <c r="GP24" i="1" a="1"/>
  <c r="GP24" i="1" s="1"/>
  <c r="GP29" i="1" a="1"/>
  <c r="GP29" i="1" s="1"/>
  <c r="GP40" i="1" a="1"/>
  <c r="GP40" i="1" s="1"/>
  <c r="GP22" i="1" a="1"/>
  <c r="GP22" i="1" s="1"/>
  <c r="GP32" i="1" a="1"/>
  <c r="GP32" i="1" s="1"/>
  <c r="GP37" i="1" a="1"/>
  <c r="GP37" i="1" s="1"/>
  <c r="GP38" i="1" a="1"/>
  <c r="GP38" i="1" s="1"/>
  <c r="GP35" i="1" a="1"/>
  <c r="GP35" i="1" s="1"/>
  <c r="GP41" i="1" a="1"/>
  <c r="GP41" i="1" s="1"/>
  <c r="GP33" i="1" a="1"/>
  <c r="GP33" i="1" s="1"/>
  <c r="GP26" i="1" a="1"/>
  <c r="GP26" i="1" s="1"/>
  <c r="GP27" i="1" a="1"/>
  <c r="GP27" i="1" s="1"/>
  <c r="GP39" i="1" a="1"/>
  <c r="GP39" i="1" s="1"/>
  <c r="GP30" i="1" a="1"/>
  <c r="GP30" i="1" s="1"/>
  <c r="GP23" i="1" a="1"/>
  <c r="GP23" i="1" s="1"/>
  <c r="GP36" i="1" a="1"/>
  <c r="GP36" i="1" s="1"/>
  <c r="GP42" i="1" a="1"/>
  <c r="GP42" i="1" s="1"/>
  <c r="GP43" i="1" a="1"/>
  <c r="GP43" i="1" s="1"/>
  <c r="NI26" i="1" a="1"/>
  <c r="NI26" i="1" s="1"/>
  <c r="NI43" i="1" a="1"/>
  <c r="NI43" i="1" s="1"/>
  <c r="NI37" i="1" a="1"/>
  <c r="NI37" i="1" s="1"/>
  <c r="NI42" i="1" a="1"/>
  <c r="NI42" i="1" s="1"/>
  <c r="NI23" i="1" a="1"/>
  <c r="NI23" i="1" s="1"/>
  <c r="NI39" i="1" a="1"/>
  <c r="NI39" i="1" s="1"/>
  <c r="NI35" i="1" a="1"/>
  <c r="NI35" i="1" s="1"/>
  <c r="NI40" i="1" a="1"/>
  <c r="NI40" i="1" s="1"/>
  <c r="NI25" i="1" a="1"/>
  <c r="NI25" i="1" s="1"/>
  <c r="NI22" i="1" a="1"/>
  <c r="NI22" i="1" s="1"/>
  <c r="NI24" i="1" a="1"/>
  <c r="NI24" i="1" s="1"/>
  <c r="NI34" i="1" a="1"/>
  <c r="NI34" i="1" s="1"/>
  <c r="NI33" i="1" a="1"/>
  <c r="NI33" i="1" s="1"/>
  <c r="NI29" i="1" a="1"/>
  <c r="NI29" i="1" s="1"/>
  <c r="NI28" i="1" a="1"/>
  <c r="NI28" i="1" s="1"/>
  <c r="NI41" i="1" a="1"/>
  <c r="NI41" i="1" s="1"/>
  <c r="NI36" i="1" a="1"/>
  <c r="NI36" i="1" s="1"/>
  <c r="NI38" i="1" a="1"/>
  <c r="NI38" i="1" s="1"/>
  <c r="NI27" i="1" a="1"/>
  <c r="NI27" i="1" s="1"/>
  <c r="NI31" i="1" a="1"/>
  <c r="NI31" i="1" s="1"/>
  <c r="NI32" i="1" a="1"/>
  <c r="NI32" i="1" s="1"/>
  <c r="NI30" i="1" a="1"/>
  <c r="NI30" i="1" s="1"/>
  <c r="BW29" i="1" a="1"/>
  <c r="BW29" i="1" s="1"/>
  <c r="BW33" i="1" a="1"/>
  <c r="BW33" i="1" s="1"/>
  <c r="BW25" i="1" a="1"/>
  <c r="BW25" i="1" s="1"/>
  <c r="BW35" i="1" a="1"/>
  <c r="BW35" i="1" s="1"/>
  <c r="BW32" i="1" a="1"/>
  <c r="BW32" i="1" s="1"/>
  <c r="BW28" i="1" a="1"/>
  <c r="BW28" i="1" s="1"/>
  <c r="BW42" i="1" a="1"/>
  <c r="BW42" i="1" s="1"/>
  <c r="BW27" i="1" a="1"/>
  <c r="BW27" i="1" s="1"/>
  <c r="BW26" i="1" a="1"/>
  <c r="BW26" i="1" s="1"/>
  <c r="BW36" i="1" a="1"/>
  <c r="BW36" i="1" s="1"/>
  <c r="BW41" i="1" a="1"/>
  <c r="BW41" i="1" s="1"/>
  <c r="BW30" i="1" a="1"/>
  <c r="BW30" i="1" s="1"/>
  <c r="BW22" i="1" a="1"/>
  <c r="BW22" i="1" s="1"/>
  <c r="BW34" i="1" a="1"/>
  <c r="BW34" i="1" s="1"/>
  <c r="BW37" i="1" a="1"/>
  <c r="BW37" i="1" s="1"/>
  <c r="BW43" i="1" a="1"/>
  <c r="BW43" i="1" s="1"/>
  <c r="BW23" i="1" a="1"/>
  <c r="BW23" i="1" s="1"/>
  <c r="BW39" i="1" a="1"/>
  <c r="BW39" i="1" s="1"/>
  <c r="BW40" i="1" a="1"/>
  <c r="BW40" i="1" s="1"/>
  <c r="BW38" i="1" a="1"/>
  <c r="BW38" i="1" s="1"/>
  <c r="BW24" i="1" a="1"/>
  <c r="BW24" i="1" s="1"/>
  <c r="BW31" i="1" a="1"/>
  <c r="BW31" i="1" s="1"/>
  <c r="LU22" i="1" a="1"/>
  <c r="LU22" i="1" s="1"/>
  <c r="LU29" i="1" a="1"/>
  <c r="LU29" i="1" s="1"/>
  <c r="LU33" i="1" a="1"/>
  <c r="LU33" i="1" s="1"/>
  <c r="LU27" i="1" a="1"/>
  <c r="LU27" i="1" s="1"/>
  <c r="LU34" i="1" a="1"/>
  <c r="LU34" i="1" s="1"/>
  <c r="LU28" i="1" a="1"/>
  <c r="LU28" i="1" s="1"/>
  <c r="LU35" i="1" a="1"/>
  <c r="LU35" i="1" s="1"/>
  <c r="LU36" i="1" a="1"/>
  <c r="LU36" i="1" s="1"/>
  <c r="LU42" i="1" a="1"/>
  <c r="LU42" i="1" s="1"/>
  <c r="LU30" i="1" a="1"/>
  <c r="LU30" i="1" s="1"/>
  <c r="LU31" i="1" a="1"/>
  <c r="LU31" i="1" s="1"/>
  <c r="LU40" i="1" a="1"/>
  <c r="LU40" i="1" s="1"/>
  <c r="LU26" i="1" a="1"/>
  <c r="LU26" i="1" s="1"/>
  <c r="LU25" i="1" a="1"/>
  <c r="LU25" i="1" s="1"/>
  <c r="LU37" i="1" a="1"/>
  <c r="LU37" i="1" s="1"/>
  <c r="LU23" i="1" a="1"/>
  <c r="LU23" i="1" s="1"/>
  <c r="LU32" i="1" a="1"/>
  <c r="LU32" i="1" s="1"/>
  <c r="LU24" i="1" a="1"/>
  <c r="LU24" i="1" s="1"/>
  <c r="LU43" i="1" a="1"/>
  <c r="LU43" i="1" s="1"/>
  <c r="LU39" i="1" a="1"/>
  <c r="LU39" i="1" s="1"/>
  <c r="LU41" i="1" a="1"/>
  <c r="LU41" i="1" s="1"/>
  <c r="LU38" i="1" a="1"/>
  <c r="LU38" i="1" s="1"/>
  <c r="KH26" i="1" a="1"/>
  <c r="KH26" i="1" s="1"/>
  <c r="KH43" i="1" a="1"/>
  <c r="KH43" i="1" s="1"/>
  <c r="KH41" i="1" a="1"/>
  <c r="KH41" i="1" s="1"/>
  <c r="KH28" i="1" a="1"/>
  <c r="KH28" i="1" s="1"/>
  <c r="KH22" i="1" a="1"/>
  <c r="KH22" i="1" s="1"/>
  <c r="KH42" i="1" a="1"/>
  <c r="KH42" i="1" s="1"/>
  <c r="KH23" i="1" a="1"/>
  <c r="KH23" i="1" s="1"/>
  <c r="KH40" i="1" a="1"/>
  <c r="KH40" i="1" s="1"/>
  <c r="KH36" i="1" a="1"/>
  <c r="KH36" i="1" s="1"/>
  <c r="KH32" i="1" a="1"/>
  <c r="KH32" i="1" s="1"/>
  <c r="KH31" i="1" a="1"/>
  <c r="KH31" i="1" s="1"/>
  <c r="KH33" i="1" a="1"/>
  <c r="KH33" i="1" s="1"/>
  <c r="KH29" i="1" a="1"/>
  <c r="KH29" i="1" s="1"/>
  <c r="KH37" i="1" a="1"/>
  <c r="KH37" i="1" s="1"/>
  <c r="KH27" i="1" a="1"/>
  <c r="KH27" i="1" s="1"/>
  <c r="KH30" i="1" a="1"/>
  <c r="KH30" i="1" s="1"/>
  <c r="KH24" i="1" a="1"/>
  <c r="KH24" i="1" s="1"/>
  <c r="KH34" i="1" a="1"/>
  <c r="KH34" i="1" s="1"/>
  <c r="KH38" i="1" a="1"/>
  <c r="KH38" i="1" s="1"/>
  <c r="KH25" i="1" a="1"/>
  <c r="KH25" i="1" s="1"/>
  <c r="KH35" i="1" a="1"/>
  <c r="KH35" i="1" s="1"/>
  <c r="KH39" i="1" a="1"/>
  <c r="KH39" i="1" s="1"/>
  <c r="KC26" i="1" a="1"/>
  <c r="KC26" i="1" s="1"/>
  <c r="KC43" i="1" a="1"/>
  <c r="KC43" i="1" s="1"/>
  <c r="KC28" i="1" a="1"/>
  <c r="KC28" i="1" s="1"/>
  <c r="KC25" i="1" a="1"/>
  <c r="KC25" i="1" s="1"/>
  <c r="KC33" i="1" a="1"/>
  <c r="KC33" i="1" s="1"/>
  <c r="KC36" i="1" a="1"/>
  <c r="KC36" i="1" s="1"/>
  <c r="KC40" i="1" a="1"/>
  <c r="KC40" i="1" s="1"/>
  <c r="KC34" i="1" a="1"/>
  <c r="KC34" i="1" s="1"/>
  <c r="KC22" i="1" a="1"/>
  <c r="KC22" i="1" s="1"/>
  <c r="KC38" i="1" a="1"/>
  <c r="KC38" i="1" s="1"/>
  <c r="KC24" i="1" a="1"/>
  <c r="KC24" i="1" s="1"/>
  <c r="KC31" i="1" a="1"/>
  <c r="KC31" i="1" s="1"/>
  <c r="KC23" i="1" a="1"/>
  <c r="KC23" i="1" s="1"/>
  <c r="KC30" i="1" a="1"/>
  <c r="KC30" i="1" s="1"/>
  <c r="KC35" i="1" a="1"/>
  <c r="KC35" i="1" s="1"/>
  <c r="KC27" i="1" a="1"/>
  <c r="KC27" i="1" s="1"/>
  <c r="KC32" i="1" a="1"/>
  <c r="KC32" i="1" s="1"/>
  <c r="KC41" i="1" a="1"/>
  <c r="KC41" i="1" s="1"/>
  <c r="KC39" i="1" a="1"/>
  <c r="KC39" i="1" s="1"/>
  <c r="KC37" i="1" a="1"/>
  <c r="KC37" i="1" s="1"/>
  <c r="KC42" i="1" a="1"/>
  <c r="KC42" i="1" s="1"/>
  <c r="KC29" i="1" a="1"/>
  <c r="KC29" i="1" s="1"/>
  <c r="KF40" i="1" a="1"/>
  <c r="KF40" i="1" s="1"/>
  <c r="KF24" i="1" a="1"/>
  <c r="KF24" i="1" s="1"/>
  <c r="KF36" i="1" a="1"/>
  <c r="KF36" i="1" s="1"/>
  <c r="KF41" i="1" a="1"/>
  <c r="KF41" i="1" s="1"/>
  <c r="KF32" i="1" a="1"/>
  <c r="KF32" i="1" s="1"/>
  <c r="KF35" i="1" a="1"/>
  <c r="KF35" i="1" s="1"/>
  <c r="KF27" i="1" a="1"/>
  <c r="KF27" i="1" s="1"/>
  <c r="KF29" i="1" a="1"/>
  <c r="KF29" i="1" s="1"/>
  <c r="KF43" i="1" a="1"/>
  <c r="KF43" i="1" s="1"/>
  <c r="KF37" i="1" a="1"/>
  <c r="KF37" i="1" s="1"/>
  <c r="KF39" i="1" a="1"/>
  <c r="KF39" i="1" s="1"/>
  <c r="KF38" i="1" a="1"/>
  <c r="KF38" i="1" s="1"/>
  <c r="KF26" i="1" a="1"/>
  <c r="KF26" i="1" s="1"/>
  <c r="KF25" i="1" a="1"/>
  <c r="KF25" i="1" s="1"/>
  <c r="KF33" i="1" a="1"/>
  <c r="KF33" i="1" s="1"/>
  <c r="KF22" i="1" a="1"/>
  <c r="KF22" i="1" s="1"/>
  <c r="KF28" i="1" a="1"/>
  <c r="KF28" i="1" s="1"/>
  <c r="KF23" i="1" a="1"/>
  <c r="KF23" i="1" s="1"/>
  <c r="KF31" i="1" a="1"/>
  <c r="KF31" i="1" s="1"/>
  <c r="KF42" i="1" a="1"/>
  <c r="KF42" i="1" s="1"/>
  <c r="KF34" i="1" a="1"/>
  <c r="KF34" i="1" s="1"/>
  <c r="KF30" i="1" a="1"/>
  <c r="KF30" i="1" s="1"/>
  <c r="OA60" i="1" a="1"/>
  <c r="OA60" i="1" s="1"/>
  <c r="OA61" i="1" a="1"/>
  <c r="OA61" i="1" s="1"/>
  <c r="OA62" i="1" a="1"/>
  <c r="OA62" i="1" s="1"/>
  <c r="OA63" i="1" a="1"/>
  <c r="OA63" i="1" s="1"/>
  <c r="OA64" i="1" a="1"/>
  <c r="OA64" i="1" s="1"/>
  <c r="OA65" i="1" a="1"/>
  <c r="OA65" i="1" s="1"/>
  <c r="OA66" i="1" a="1"/>
  <c r="OA66" i="1" s="1"/>
  <c r="OA67" i="1" a="1"/>
  <c r="OA67" i="1" s="1"/>
  <c r="OA68" i="1" a="1"/>
  <c r="OA68" i="1" s="1"/>
  <c r="OA69" i="1" a="1"/>
  <c r="OA69" i="1" s="1"/>
  <c r="OA70" i="1" a="1"/>
  <c r="OA70" i="1" s="1"/>
  <c r="HP60" i="1" a="1"/>
  <c r="HP60" i="1" s="1"/>
  <c r="HP61" i="1" a="1"/>
  <c r="HP61" i="1" s="1"/>
  <c r="HP62" i="1" a="1"/>
  <c r="HP62" i="1" s="1"/>
  <c r="HP63" i="1" a="1"/>
  <c r="HP63" i="1" s="1"/>
  <c r="HP64" i="1" a="1"/>
  <c r="HP64" i="1" s="1"/>
  <c r="HP65" i="1" a="1"/>
  <c r="HP65" i="1" s="1"/>
  <c r="HP66" i="1" a="1"/>
  <c r="HP66" i="1" s="1"/>
  <c r="HP67" i="1" a="1"/>
  <c r="HP67" i="1" s="1"/>
  <c r="HP68" i="1" a="1"/>
  <c r="HP68" i="1" s="1"/>
  <c r="HP69" i="1" a="1"/>
  <c r="HP69" i="1" s="1"/>
  <c r="HP70" i="1" a="1"/>
  <c r="HP70" i="1" s="1"/>
  <c r="KQ60" i="1" a="1"/>
  <c r="KQ60" i="1" s="1"/>
  <c r="KQ61" i="1" a="1"/>
  <c r="KQ61" i="1" s="1"/>
  <c r="KQ62" i="1" a="1"/>
  <c r="KQ62" i="1" s="1"/>
  <c r="KQ63" i="1" a="1"/>
  <c r="KQ63" i="1" s="1"/>
  <c r="KQ64" i="1" a="1"/>
  <c r="KQ64" i="1" s="1"/>
  <c r="KQ65" i="1" a="1"/>
  <c r="KQ65" i="1" s="1"/>
  <c r="KQ66" i="1" a="1"/>
  <c r="KQ66" i="1" s="1"/>
  <c r="KQ67" i="1" a="1"/>
  <c r="KQ67" i="1" s="1"/>
  <c r="KQ68" i="1" a="1"/>
  <c r="KQ68" i="1" s="1"/>
  <c r="KQ69" i="1" a="1"/>
  <c r="KQ69" i="1" s="1"/>
  <c r="KQ70" i="1" a="1"/>
  <c r="KQ70" i="1" s="1"/>
  <c r="HK60" i="1" a="1"/>
  <c r="HK60" i="1" s="1"/>
  <c r="HK61" i="1" a="1"/>
  <c r="HK61" i="1" s="1"/>
  <c r="HK62" i="1" a="1"/>
  <c r="HK62" i="1" s="1"/>
  <c r="HK63" i="1" a="1"/>
  <c r="HK63" i="1" s="1"/>
  <c r="HK64" i="1" a="1"/>
  <c r="HK64" i="1" s="1"/>
  <c r="HK65" i="1" a="1"/>
  <c r="HK65" i="1" s="1"/>
  <c r="HK66" i="1" a="1"/>
  <c r="HK66" i="1" s="1"/>
  <c r="HK67" i="1" a="1"/>
  <c r="HK67" i="1" s="1"/>
  <c r="HK68" i="1" a="1"/>
  <c r="HK68" i="1" s="1"/>
  <c r="HK69" i="1" a="1"/>
  <c r="HK69" i="1" s="1"/>
  <c r="HK70" i="1" a="1"/>
  <c r="HK70" i="1" s="1"/>
  <c r="AF60" i="1" a="1"/>
  <c r="AF60" i="1" s="1"/>
  <c r="AF61" i="1" a="1"/>
  <c r="AF61" i="1" s="1"/>
  <c r="AF62" i="1" a="1"/>
  <c r="AF62" i="1" s="1"/>
  <c r="AF63" i="1" a="1"/>
  <c r="AF63" i="1" s="1"/>
  <c r="AF64" i="1" a="1"/>
  <c r="AF64" i="1" s="1"/>
  <c r="AF65" i="1" a="1"/>
  <c r="AF65" i="1" s="1"/>
  <c r="AF66" i="1" a="1"/>
  <c r="AF66" i="1" s="1"/>
  <c r="AF67" i="1" a="1"/>
  <c r="AF67" i="1" s="1"/>
  <c r="AF68" i="1" a="1"/>
  <c r="AF68" i="1" s="1"/>
  <c r="AF69" i="1" a="1"/>
  <c r="AF69" i="1" s="1"/>
  <c r="AF70" i="1" a="1"/>
  <c r="AF70" i="1" s="1"/>
  <c r="FB21" i="1"/>
  <c r="EY21" i="1"/>
  <c r="EZ21" i="1"/>
  <c r="FA21" i="1"/>
  <c r="JD39" i="1" a="1"/>
  <c r="JD39" i="1" s="1"/>
  <c r="JD41" i="1" a="1"/>
  <c r="JD41" i="1" s="1"/>
  <c r="JD24" i="1" a="1"/>
  <c r="JD24" i="1" s="1"/>
  <c r="JD43" i="1" a="1"/>
  <c r="JD43" i="1" s="1"/>
  <c r="JD35" i="1" a="1"/>
  <c r="JD35" i="1" s="1"/>
  <c r="JD40" i="1" a="1"/>
  <c r="JD40" i="1" s="1"/>
  <c r="JD25" i="1" a="1"/>
  <c r="JD25" i="1" s="1"/>
  <c r="JD23" i="1" a="1"/>
  <c r="JD23" i="1" s="1"/>
  <c r="JD28" i="1" a="1"/>
  <c r="JD28" i="1" s="1"/>
  <c r="JD30" i="1" a="1"/>
  <c r="JD30" i="1" s="1"/>
  <c r="JD36" i="1" a="1"/>
  <c r="JD36" i="1" s="1"/>
  <c r="JD37" i="1" a="1"/>
  <c r="JD37" i="1" s="1"/>
  <c r="JD26" i="1" a="1"/>
  <c r="JD26" i="1" s="1"/>
  <c r="JD42" i="1" a="1"/>
  <c r="JD42" i="1" s="1"/>
  <c r="JD34" i="1" a="1"/>
  <c r="JD34" i="1" s="1"/>
  <c r="JD38" i="1" a="1"/>
  <c r="JD38" i="1" s="1"/>
  <c r="JD22" i="1" a="1"/>
  <c r="JD22" i="1" s="1"/>
  <c r="JD31" i="1" a="1"/>
  <c r="JD31" i="1" s="1"/>
  <c r="JD29" i="1" a="1"/>
  <c r="JD29" i="1" s="1"/>
  <c r="JD33" i="1" a="1"/>
  <c r="JD33" i="1" s="1"/>
  <c r="JD27" i="1" a="1"/>
  <c r="JD27" i="1" s="1"/>
  <c r="JD32" i="1" a="1"/>
  <c r="JD32" i="1" s="1"/>
  <c r="II23" i="1" a="1"/>
  <c r="II23" i="1" s="1"/>
  <c r="II37" i="1" a="1"/>
  <c r="II37" i="1" s="1"/>
  <c r="II35" i="1" a="1"/>
  <c r="II35" i="1" s="1"/>
  <c r="II27" i="1" a="1"/>
  <c r="II27" i="1" s="1"/>
  <c r="II34" i="1" a="1"/>
  <c r="II34" i="1" s="1"/>
  <c r="II43" i="1" a="1"/>
  <c r="II43" i="1" s="1"/>
  <c r="II42" i="1" a="1"/>
  <c r="II42" i="1" s="1"/>
  <c r="II25" i="1" a="1"/>
  <c r="II25" i="1" s="1"/>
  <c r="II22" i="1" a="1"/>
  <c r="II22" i="1" s="1"/>
  <c r="II30" i="1" a="1"/>
  <c r="II30" i="1" s="1"/>
  <c r="II29" i="1" a="1"/>
  <c r="II29" i="1" s="1"/>
  <c r="II28" i="1" a="1"/>
  <c r="II28" i="1" s="1"/>
  <c r="II36" i="1" a="1"/>
  <c r="II36" i="1" s="1"/>
  <c r="II38" i="1" a="1"/>
  <c r="II38" i="1" s="1"/>
  <c r="II24" i="1" a="1"/>
  <c r="II24" i="1" s="1"/>
  <c r="II40" i="1" a="1"/>
  <c r="II40" i="1" s="1"/>
  <c r="II32" i="1" a="1"/>
  <c r="II32" i="1" s="1"/>
  <c r="II31" i="1" a="1"/>
  <c r="II31" i="1" s="1"/>
  <c r="II33" i="1" a="1"/>
  <c r="II33" i="1" s="1"/>
  <c r="II26" i="1" a="1"/>
  <c r="II26" i="1" s="1"/>
  <c r="II41" i="1" a="1"/>
  <c r="II41" i="1" s="1"/>
  <c r="II39" i="1" a="1"/>
  <c r="II39" i="1" s="1"/>
  <c r="GU22" i="1" a="1"/>
  <c r="GU22" i="1" s="1"/>
  <c r="GU23" i="1" a="1"/>
  <c r="GU23" i="1" s="1"/>
  <c r="GU31" i="1" a="1"/>
  <c r="GU31" i="1" s="1"/>
  <c r="GU25" i="1" a="1"/>
  <c r="GU25" i="1" s="1"/>
  <c r="GU29" i="1" a="1"/>
  <c r="GU29" i="1" s="1"/>
  <c r="GU41" i="1" a="1"/>
  <c r="GU41" i="1" s="1"/>
  <c r="GU28" i="1" a="1"/>
  <c r="GU28" i="1" s="1"/>
  <c r="GU33" i="1" a="1"/>
  <c r="GU33" i="1" s="1"/>
  <c r="GU32" i="1" a="1"/>
  <c r="GU32" i="1" s="1"/>
  <c r="GU27" i="1" a="1"/>
  <c r="GU27" i="1" s="1"/>
  <c r="GU30" i="1" a="1"/>
  <c r="GU30" i="1" s="1"/>
  <c r="GU40" i="1" a="1"/>
  <c r="GU40" i="1" s="1"/>
  <c r="GU37" i="1" a="1"/>
  <c r="GU37" i="1" s="1"/>
  <c r="GU35" i="1" a="1"/>
  <c r="GU35" i="1" s="1"/>
  <c r="GU26" i="1" a="1"/>
  <c r="GU26" i="1" s="1"/>
  <c r="GU42" i="1" a="1"/>
  <c r="GU42" i="1" s="1"/>
  <c r="GU43" i="1" a="1"/>
  <c r="GU43" i="1" s="1"/>
  <c r="GU39" i="1" a="1"/>
  <c r="GU39" i="1" s="1"/>
  <c r="GU24" i="1" a="1"/>
  <c r="GU24" i="1" s="1"/>
  <c r="GU36" i="1" a="1"/>
  <c r="GU36" i="1" s="1"/>
  <c r="GU38" i="1" a="1"/>
  <c r="GU38" i="1" s="1"/>
  <c r="GU34" i="1" a="1"/>
  <c r="GU34" i="1" s="1"/>
  <c r="DT25" i="1" a="1"/>
  <c r="DT25" i="1" s="1"/>
  <c r="DT28" i="1" a="1"/>
  <c r="DT28" i="1" s="1"/>
  <c r="DT43" i="1" a="1"/>
  <c r="DT43" i="1" s="1"/>
  <c r="DT26" i="1" a="1"/>
  <c r="DT26" i="1" s="1"/>
  <c r="DT38" i="1" a="1"/>
  <c r="DT38" i="1" s="1"/>
  <c r="DT36" i="1" a="1"/>
  <c r="DT36" i="1" s="1"/>
  <c r="DT23" i="1" a="1"/>
  <c r="DT23" i="1" s="1"/>
  <c r="DT31" i="1" a="1"/>
  <c r="DT31" i="1" s="1"/>
  <c r="DT27" i="1" a="1"/>
  <c r="DT27" i="1" s="1"/>
  <c r="DT22" i="1" a="1"/>
  <c r="DT22" i="1" s="1"/>
  <c r="DT33" i="1" a="1"/>
  <c r="DT33" i="1" s="1"/>
  <c r="DT39" i="1" a="1"/>
  <c r="DT39" i="1" s="1"/>
  <c r="DT42" i="1" a="1"/>
  <c r="DT42" i="1" s="1"/>
  <c r="DT24" i="1" a="1"/>
  <c r="DT24" i="1" s="1"/>
  <c r="DT35" i="1" a="1"/>
  <c r="DT35" i="1" s="1"/>
  <c r="DT29" i="1" a="1"/>
  <c r="DT29" i="1" s="1"/>
  <c r="DT30" i="1" a="1"/>
  <c r="DT30" i="1" s="1"/>
  <c r="DT34" i="1" a="1"/>
  <c r="DT34" i="1" s="1"/>
  <c r="DT40" i="1" a="1"/>
  <c r="DT40" i="1" s="1"/>
  <c r="DT37" i="1" a="1"/>
  <c r="DT37" i="1" s="1"/>
  <c r="DT41" i="1" a="1"/>
  <c r="DT41" i="1" s="1"/>
  <c r="DT32" i="1" a="1"/>
  <c r="DT32" i="1" s="1"/>
  <c r="FL25" i="1" a="1"/>
  <c r="FL25" i="1" s="1"/>
  <c r="FL37" i="1" a="1"/>
  <c r="FL37" i="1" s="1"/>
  <c r="FL33" i="1" a="1"/>
  <c r="FL33" i="1" s="1"/>
  <c r="FL28" i="1" a="1"/>
  <c r="FL28" i="1" s="1"/>
  <c r="FL27" i="1" a="1"/>
  <c r="FL27" i="1" s="1"/>
  <c r="FL22" i="1" a="1"/>
  <c r="FL22" i="1" s="1"/>
  <c r="FL40" i="1" a="1"/>
  <c r="FL40" i="1" s="1"/>
  <c r="FL23" i="1" a="1"/>
  <c r="FL23" i="1" s="1"/>
  <c r="FL29" i="1" a="1"/>
  <c r="FL29" i="1" s="1"/>
  <c r="FL34" i="1" a="1"/>
  <c r="FL34" i="1" s="1"/>
  <c r="FL30" i="1" a="1"/>
  <c r="FL30" i="1" s="1"/>
  <c r="FL32" i="1" a="1"/>
  <c r="FL32" i="1" s="1"/>
  <c r="FL43" i="1" a="1"/>
  <c r="FL43" i="1" s="1"/>
  <c r="FL36" i="1" a="1"/>
  <c r="FL36" i="1" s="1"/>
  <c r="FL31" i="1" a="1"/>
  <c r="FL31" i="1" s="1"/>
  <c r="FL24" i="1" a="1"/>
  <c r="FL24" i="1" s="1"/>
  <c r="FL26" i="1" a="1"/>
  <c r="FL26" i="1" s="1"/>
  <c r="FL39" i="1" a="1"/>
  <c r="FL39" i="1" s="1"/>
  <c r="FL35" i="1" a="1"/>
  <c r="FL35" i="1" s="1"/>
  <c r="FL38" i="1" a="1"/>
  <c r="FL38" i="1" s="1"/>
  <c r="LZ25" i="1" a="1"/>
  <c r="LZ25" i="1" s="1"/>
  <c r="LZ41" i="1" a="1"/>
  <c r="LZ41" i="1" s="1"/>
  <c r="LZ34" i="1" a="1"/>
  <c r="LZ34" i="1" s="1"/>
  <c r="LZ22" i="1" a="1"/>
  <c r="LZ22" i="1" s="1"/>
  <c r="LZ26" i="1" a="1"/>
  <c r="LZ26" i="1" s="1"/>
  <c r="LZ43" i="1" a="1"/>
  <c r="LZ43" i="1" s="1"/>
  <c r="LZ28" i="1" a="1"/>
  <c r="LZ28" i="1" s="1"/>
  <c r="LZ40" i="1" a="1"/>
  <c r="LZ40" i="1" s="1"/>
  <c r="LZ36" i="1" a="1"/>
  <c r="LZ36" i="1" s="1"/>
  <c r="LZ32" i="1" a="1"/>
  <c r="LZ32" i="1" s="1"/>
  <c r="LZ38" i="1" a="1"/>
  <c r="LZ38" i="1" s="1"/>
  <c r="LZ27" i="1" a="1"/>
  <c r="LZ27" i="1" s="1"/>
  <c r="LZ30" i="1" a="1"/>
  <c r="LZ30" i="1" s="1"/>
  <c r="LZ33" i="1" a="1"/>
  <c r="LZ33" i="1" s="1"/>
  <c r="LZ23" i="1" a="1"/>
  <c r="LZ23" i="1" s="1"/>
  <c r="LZ42" i="1" a="1"/>
  <c r="LZ42" i="1" s="1"/>
  <c r="LZ35" i="1" a="1"/>
  <c r="LZ35" i="1" s="1"/>
  <c r="LZ31" i="1" a="1"/>
  <c r="LZ31" i="1" s="1"/>
  <c r="LZ24" i="1" a="1"/>
  <c r="LZ24" i="1" s="1"/>
  <c r="LZ37" i="1" a="1"/>
  <c r="LZ37" i="1" s="1"/>
  <c r="LZ39" i="1" a="1"/>
  <c r="LZ39" i="1" s="1"/>
  <c r="LZ29" i="1" a="1"/>
  <c r="LZ29" i="1" s="1"/>
  <c r="LZ60" i="1" a="1"/>
  <c r="LZ60" i="1" s="1"/>
  <c r="LZ61" i="1" a="1"/>
  <c r="LZ61" i="1" s="1"/>
  <c r="LZ62" i="1" a="1"/>
  <c r="LZ62" i="1" s="1"/>
  <c r="LZ63" i="1" a="1"/>
  <c r="LZ63" i="1" s="1"/>
  <c r="LZ64" i="1" a="1"/>
  <c r="LZ64" i="1" s="1"/>
  <c r="LZ65" i="1" a="1"/>
  <c r="LZ65" i="1" s="1"/>
  <c r="LZ66" i="1" a="1"/>
  <c r="LZ66" i="1" s="1"/>
  <c r="LZ67" i="1" a="1"/>
  <c r="LZ67" i="1" s="1"/>
  <c r="LZ68" i="1" a="1"/>
  <c r="LZ68" i="1" s="1"/>
  <c r="LZ69" i="1" a="1"/>
  <c r="LZ69" i="1" s="1"/>
  <c r="LZ70" i="1" a="1"/>
  <c r="LZ70" i="1" s="1"/>
  <c r="HF60" i="1" a="1"/>
  <c r="HF60" i="1" s="1"/>
  <c r="HF61" i="1" a="1"/>
  <c r="HF61" i="1" s="1"/>
  <c r="HF62" i="1" a="1"/>
  <c r="HF62" i="1" s="1"/>
  <c r="HF63" i="1" a="1"/>
  <c r="HF63" i="1" s="1"/>
  <c r="HF64" i="1" a="1"/>
  <c r="HF64" i="1" s="1"/>
  <c r="HF65" i="1" a="1"/>
  <c r="HF65" i="1" s="1"/>
  <c r="HF66" i="1" a="1"/>
  <c r="HF66" i="1" s="1"/>
  <c r="HF67" i="1" a="1"/>
  <c r="HF67" i="1" s="1"/>
  <c r="HF68" i="1" a="1"/>
  <c r="HF68" i="1" s="1"/>
  <c r="HF69" i="1" a="1"/>
  <c r="HF69" i="1" s="1"/>
  <c r="HF70" i="1" a="1"/>
  <c r="HF70" i="1" s="1"/>
  <c r="MD60" i="1" a="1"/>
  <c r="MD60" i="1" s="1"/>
  <c r="MD61" i="1" a="1"/>
  <c r="MD61" i="1" s="1"/>
  <c r="MD62" i="1" a="1"/>
  <c r="MD62" i="1" s="1"/>
  <c r="MD63" i="1" a="1"/>
  <c r="MD63" i="1" s="1"/>
  <c r="MD64" i="1" a="1"/>
  <c r="MD64" i="1" s="1"/>
  <c r="MD65" i="1" a="1"/>
  <c r="MD65" i="1" s="1"/>
  <c r="MD66" i="1" a="1"/>
  <c r="MD66" i="1" s="1"/>
  <c r="MD67" i="1" a="1"/>
  <c r="MD67" i="1" s="1"/>
  <c r="MD68" i="1" a="1"/>
  <c r="MD68" i="1" s="1"/>
  <c r="MD69" i="1" a="1"/>
  <c r="MD69" i="1" s="1"/>
  <c r="MD70" i="1" a="1"/>
  <c r="MD70" i="1" s="1"/>
  <c r="JJ40" i="1" a="1"/>
  <c r="JJ40" i="1" s="1"/>
  <c r="JJ33" i="1" a="1"/>
  <c r="JJ33" i="1" s="1"/>
  <c r="JJ34" i="1" a="1"/>
  <c r="JJ34" i="1" s="1"/>
  <c r="JJ27" i="1" a="1"/>
  <c r="JJ27" i="1" s="1"/>
  <c r="JJ37" i="1" a="1"/>
  <c r="JJ37" i="1" s="1"/>
  <c r="JJ26" i="1" a="1"/>
  <c r="JJ26" i="1" s="1"/>
  <c r="JJ22" i="1" a="1"/>
  <c r="JJ22" i="1" s="1"/>
  <c r="JJ36" i="1" a="1"/>
  <c r="JJ36" i="1" s="1"/>
  <c r="JJ39" i="1" a="1"/>
  <c r="JJ39" i="1" s="1"/>
  <c r="JJ35" i="1" a="1"/>
  <c r="JJ35" i="1" s="1"/>
  <c r="JJ42" i="1" a="1"/>
  <c r="JJ42" i="1" s="1"/>
  <c r="JJ30" i="1" a="1"/>
  <c r="JJ30" i="1" s="1"/>
  <c r="JJ24" i="1" a="1"/>
  <c r="JJ24" i="1" s="1"/>
  <c r="JJ23" i="1" a="1"/>
  <c r="JJ23" i="1" s="1"/>
  <c r="JJ43" i="1" a="1"/>
  <c r="JJ43" i="1" s="1"/>
  <c r="JJ28" i="1" a="1"/>
  <c r="JJ28" i="1" s="1"/>
  <c r="JJ25" i="1" a="1"/>
  <c r="JJ25" i="1" s="1"/>
  <c r="JJ31" i="1" a="1"/>
  <c r="JJ31" i="1" s="1"/>
  <c r="JJ41" i="1" a="1"/>
  <c r="JJ41" i="1" s="1"/>
  <c r="JJ29" i="1" a="1"/>
  <c r="JJ29" i="1" s="1"/>
  <c r="JJ32" i="1" a="1"/>
  <c r="JJ32" i="1" s="1"/>
  <c r="JJ38" i="1" a="1"/>
  <c r="JJ38" i="1" s="1"/>
  <c r="KK23" i="1" a="1"/>
  <c r="KK23" i="1" s="1"/>
  <c r="KK41" i="1" a="1"/>
  <c r="KK41" i="1" s="1"/>
  <c r="KK42" i="1" a="1"/>
  <c r="KK42" i="1" s="1"/>
  <c r="KK30" i="1" a="1"/>
  <c r="KK30" i="1" s="1"/>
  <c r="KK36" i="1" a="1"/>
  <c r="KK36" i="1" s="1"/>
  <c r="KK38" i="1" a="1"/>
  <c r="KK38" i="1" s="1"/>
  <c r="KK31" i="1" a="1"/>
  <c r="KK31" i="1" s="1"/>
  <c r="KK29" i="1" a="1"/>
  <c r="KK29" i="1" s="1"/>
  <c r="KK27" i="1" a="1"/>
  <c r="KK27" i="1" s="1"/>
  <c r="KK37" i="1" a="1"/>
  <c r="KK37" i="1" s="1"/>
  <c r="KK39" i="1" a="1"/>
  <c r="KK39" i="1" s="1"/>
  <c r="KK24" i="1" a="1"/>
  <c r="KK24" i="1" s="1"/>
  <c r="KK32" i="1" a="1"/>
  <c r="KK32" i="1" s="1"/>
  <c r="KK25" i="1" a="1"/>
  <c r="KK25" i="1" s="1"/>
  <c r="KK28" i="1" a="1"/>
  <c r="KK28" i="1" s="1"/>
  <c r="KK22" i="1" a="1"/>
  <c r="KK22" i="1" s="1"/>
  <c r="KK33" i="1" a="1"/>
  <c r="KK33" i="1" s="1"/>
  <c r="KK35" i="1" a="1"/>
  <c r="KK35" i="1" s="1"/>
  <c r="KK40" i="1" a="1"/>
  <c r="KK40" i="1" s="1"/>
  <c r="KK43" i="1" a="1"/>
  <c r="KK43" i="1" s="1"/>
  <c r="KK34" i="1" a="1"/>
  <c r="KK34" i="1" s="1"/>
  <c r="KK26" i="1" a="1"/>
  <c r="KK26" i="1" s="1"/>
  <c r="IN40" i="1" a="1"/>
  <c r="IN40" i="1" s="1"/>
  <c r="IN43" i="1" a="1"/>
  <c r="IN43" i="1" s="1"/>
  <c r="IN23" i="1" a="1"/>
  <c r="IN23" i="1" s="1"/>
  <c r="IN24" i="1" a="1"/>
  <c r="IN24" i="1" s="1"/>
  <c r="IN37" i="1" a="1"/>
  <c r="IN37" i="1" s="1"/>
  <c r="IN38" i="1" a="1"/>
  <c r="IN38" i="1" s="1"/>
  <c r="IN25" i="1" a="1"/>
  <c r="IN25" i="1" s="1"/>
  <c r="IN32" i="1" a="1"/>
  <c r="IN32" i="1" s="1"/>
  <c r="IN33" i="1" a="1"/>
  <c r="IN33" i="1" s="1"/>
  <c r="IN29" i="1" a="1"/>
  <c r="IN29" i="1" s="1"/>
  <c r="IN34" i="1" a="1"/>
  <c r="IN34" i="1" s="1"/>
  <c r="IN41" i="1" a="1"/>
  <c r="IN41" i="1" s="1"/>
  <c r="IN28" i="1" a="1"/>
  <c r="IN28" i="1" s="1"/>
  <c r="IN39" i="1" a="1"/>
  <c r="IN39" i="1" s="1"/>
  <c r="IN27" i="1" a="1"/>
  <c r="IN27" i="1" s="1"/>
  <c r="IN36" i="1" a="1"/>
  <c r="IN36" i="1" s="1"/>
  <c r="IN30" i="1" a="1"/>
  <c r="IN30" i="1" s="1"/>
  <c r="IN42" i="1" a="1"/>
  <c r="IN42" i="1" s="1"/>
  <c r="IN31" i="1" a="1"/>
  <c r="IN31" i="1" s="1"/>
  <c r="IN35" i="1" a="1"/>
  <c r="IN35" i="1" s="1"/>
  <c r="IN26" i="1" a="1"/>
  <c r="IN26" i="1" s="1"/>
  <c r="IN22" i="1" a="1"/>
  <c r="IN22" i="1" s="1"/>
  <c r="NO26" i="1" a="1"/>
  <c r="NO26" i="1" s="1"/>
  <c r="NO41" i="1" a="1"/>
  <c r="NO41" i="1" s="1"/>
  <c r="NO34" i="1" a="1"/>
  <c r="NO34" i="1" s="1"/>
  <c r="NO42" i="1" a="1"/>
  <c r="NO42" i="1" s="1"/>
  <c r="NO39" i="1" a="1"/>
  <c r="NO39" i="1" s="1"/>
  <c r="NO23" i="1" a="1"/>
  <c r="NO23" i="1" s="1"/>
  <c r="NO27" i="1" a="1"/>
  <c r="NO27" i="1" s="1"/>
  <c r="NO25" i="1" a="1"/>
  <c r="NO25" i="1" s="1"/>
  <c r="NO35" i="1" a="1"/>
  <c r="NO35" i="1" s="1"/>
  <c r="NO43" i="1" a="1"/>
  <c r="NO43" i="1" s="1"/>
  <c r="NO32" i="1" a="1"/>
  <c r="NO32" i="1" s="1"/>
  <c r="NO29" i="1" a="1"/>
  <c r="NO29" i="1" s="1"/>
  <c r="NO30" i="1" a="1"/>
  <c r="NO30" i="1" s="1"/>
  <c r="NO40" i="1" a="1"/>
  <c r="NO40" i="1" s="1"/>
  <c r="NO22" i="1" a="1"/>
  <c r="NO22" i="1" s="1"/>
  <c r="NO28" i="1" a="1"/>
  <c r="NO28" i="1" s="1"/>
  <c r="NO33" i="1" a="1"/>
  <c r="NO33" i="1" s="1"/>
  <c r="NO37" i="1" a="1"/>
  <c r="NO37" i="1" s="1"/>
  <c r="NO36" i="1" a="1"/>
  <c r="NO36" i="1" s="1"/>
  <c r="NO24" i="1" a="1"/>
  <c r="NO24" i="1" s="1"/>
  <c r="NO31" i="1" a="1"/>
  <c r="NO31" i="1" s="1"/>
  <c r="NO38" i="1" a="1"/>
  <c r="NO38" i="1" s="1"/>
  <c r="MY24" i="1" a="1"/>
  <c r="MY24" i="1" s="1"/>
  <c r="MX24" i="1" s="1" a="1"/>
  <c r="MX24" i="1" s="1"/>
  <c r="MY22" i="1" a="1"/>
  <c r="MY22" i="1" s="1"/>
  <c r="MX22" i="1" s="1" a="1"/>
  <c r="MX22" i="1" s="1"/>
  <c r="MY35" i="1" a="1"/>
  <c r="MY35" i="1" s="1"/>
  <c r="MX35" i="1" s="1" a="1"/>
  <c r="MX35" i="1" s="1"/>
  <c r="MY34" i="1" a="1"/>
  <c r="MY34" i="1" s="1"/>
  <c r="MX34" i="1" s="1" a="1"/>
  <c r="MX34" i="1" s="1"/>
  <c r="MY40" i="1" a="1"/>
  <c r="MY40" i="1" s="1"/>
  <c r="MX40" i="1" s="1" a="1"/>
  <c r="MX40" i="1" s="1"/>
  <c r="MY25" i="1" a="1"/>
  <c r="MY25" i="1" s="1"/>
  <c r="MX25" i="1" s="1" a="1"/>
  <c r="MX25" i="1" s="1"/>
  <c r="MY41" i="1" a="1"/>
  <c r="MY41" i="1" s="1"/>
  <c r="MX41" i="1" s="1" a="1"/>
  <c r="MX41" i="1" s="1"/>
  <c r="MY33" i="1" a="1"/>
  <c r="MY33" i="1" s="1"/>
  <c r="MX33" i="1" s="1" a="1"/>
  <c r="MX33" i="1" s="1"/>
  <c r="MY23" i="1" a="1"/>
  <c r="MY23" i="1" s="1"/>
  <c r="MX23" i="1" s="1" a="1"/>
  <c r="MX23" i="1" s="1"/>
  <c r="MY38" i="1" a="1"/>
  <c r="MY38" i="1" s="1"/>
  <c r="MX38" i="1" s="1" a="1"/>
  <c r="MX38" i="1" s="1"/>
  <c r="MY30" i="1" a="1"/>
  <c r="MY30" i="1" s="1"/>
  <c r="MX30" i="1" s="1" a="1"/>
  <c r="MX30" i="1" s="1"/>
  <c r="MY32" i="1" a="1"/>
  <c r="MY32" i="1" s="1"/>
  <c r="MX32" i="1" s="1" a="1"/>
  <c r="MX32" i="1" s="1"/>
  <c r="MY42" i="1" a="1"/>
  <c r="MY42" i="1" s="1"/>
  <c r="MX42" i="1" s="1" a="1"/>
  <c r="MX42" i="1" s="1"/>
  <c r="MY28" i="1" a="1"/>
  <c r="MY28" i="1" s="1"/>
  <c r="MX28" i="1" s="1" a="1"/>
  <c r="MX28" i="1" s="1"/>
  <c r="MY37" i="1" a="1"/>
  <c r="MY37" i="1" s="1"/>
  <c r="MX37" i="1" s="1" a="1"/>
  <c r="MX37" i="1" s="1"/>
  <c r="MY29" i="1" a="1"/>
  <c r="MY29" i="1" s="1"/>
  <c r="MX29" i="1" s="1" a="1"/>
  <c r="MX29" i="1" s="1"/>
  <c r="MY27" i="1" a="1"/>
  <c r="MY27" i="1" s="1"/>
  <c r="MX27" i="1" s="1" a="1"/>
  <c r="MX27" i="1" s="1"/>
  <c r="MY36" i="1" a="1"/>
  <c r="MY36" i="1" s="1"/>
  <c r="MX36" i="1" s="1" a="1"/>
  <c r="MX36" i="1" s="1"/>
  <c r="MY39" i="1" a="1"/>
  <c r="MY39" i="1" s="1"/>
  <c r="MX39" i="1" s="1" a="1"/>
  <c r="MX39" i="1" s="1"/>
  <c r="MY31" i="1" a="1"/>
  <c r="MY31" i="1" s="1"/>
  <c r="MX31" i="1" s="1" a="1"/>
  <c r="MX31" i="1" s="1"/>
  <c r="MY26" i="1" a="1"/>
  <c r="MY26" i="1" s="1"/>
  <c r="MX26" i="1" s="1" a="1"/>
  <c r="MX26" i="1" s="1"/>
  <c r="MY43" i="1" a="1"/>
  <c r="MY43" i="1" s="1"/>
  <c r="MX43" i="1" s="1" a="1"/>
  <c r="MX43" i="1" s="1"/>
  <c r="NA31" i="1" a="1"/>
  <c r="NA31" i="1" s="1"/>
  <c r="NA29" i="1" a="1"/>
  <c r="NA29" i="1" s="1"/>
  <c r="NA33" i="1" a="1"/>
  <c r="NA33" i="1" s="1"/>
  <c r="NA40" i="1" a="1"/>
  <c r="NA40" i="1" s="1"/>
  <c r="NA32" i="1" a="1"/>
  <c r="NA32" i="1" s="1"/>
  <c r="NA39" i="1" a="1"/>
  <c r="NA39" i="1" s="1"/>
  <c r="NA34" i="1" a="1"/>
  <c r="NA34" i="1" s="1"/>
  <c r="NA26" i="1" a="1"/>
  <c r="NA26" i="1" s="1"/>
  <c r="NA25" i="1" a="1"/>
  <c r="NA25" i="1" s="1"/>
  <c r="NA22" i="1" a="1"/>
  <c r="NA22" i="1" s="1"/>
  <c r="NA27" i="1" a="1"/>
  <c r="NA27" i="1" s="1"/>
  <c r="NA38" i="1" a="1"/>
  <c r="NA38" i="1" s="1"/>
  <c r="NA41" i="1" a="1"/>
  <c r="NA41" i="1" s="1"/>
  <c r="NA42" i="1" a="1"/>
  <c r="NA42" i="1" s="1"/>
  <c r="NA43" i="1" a="1"/>
  <c r="NA43" i="1" s="1"/>
  <c r="NA28" i="1" a="1"/>
  <c r="NA28" i="1" s="1"/>
  <c r="NA35" i="1" a="1"/>
  <c r="NA35" i="1" s="1"/>
  <c r="NA23" i="1" a="1"/>
  <c r="NA23" i="1" s="1"/>
  <c r="NA37" i="1" a="1"/>
  <c r="NA37" i="1" s="1"/>
  <c r="NA36" i="1" a="1"/>
  <c r="NA36" i="1" s="1"/>
  <c r="NA24" i="1" a="1"/>
  <c r="NA24" i="1" s="1"/>
  <c r="NA30" i="1" a="1"/>
  <c r="NA30" i="1" s="1"/>
  <c r="NC25" i="1" a="1"/>
  <c r="NC25" i="1" s="1"/>
  <c r="NC35" i="1" a="1"/>
  <c r="NC35" i="1" s="1"/>
  <c r="NC37" i="1" a="1"/>
  <c r="NC37" i="1" s="1"/>
  <c r="NC36" i="1" a="1"/>
  <c r="NC36" i="1" s="1"/>
  <c r="NC22" i="1" a="1"/>
  <c r="NC22" i="1" s="1"/>
  <c r="NC41" i="1" a="1"/>
  <c r="NC41" i="1" s="1"/>
  <c r="NC34" i="1" a="1"/>
  <c r="NC34" i="1" s="1"/>
  <c r="NC28" i="1" a="1"/>
  <c r="NC28" i="1" s="1"/>
  <c r="NC29" i="1" a="1"/>
  <c r="NC29" i="1" s="1"/>
  <c r="NC42" i="1" a="1"/>
  <c r="NC42" i="1" s="1"/>
  <c r="NC31" i="1" a="1"/>
  <c r="NC31" i="1" s="1"/>
  <c r="NC43" i="1" a="1"/>
  <c r="NC43" i="1" s="1"/>
  <c r="NC33" i="1" a="1"/>
  <c r="NC33" i="1" s="1"/>
  <c r="NC26" i="1" a="1"/>
  <c r="NC26" i="1" s="1"/>
  <c r="NC27" i="1" a="1"/>
  <c r="NC27" i="1" s="1"/>
  <c r="NC40" i="1" a="1"/>
  <c r="NC40" i="1" s="1"/>
  <c r="NC32" i="1" a="1"/>
  <c r="NC32" i="1" s="1"/>
  <c r="NC38" i="1" a="1"/>
  <c r="NC38" i="1" s="1"/>
  <c r="NC24" i="1" a="1"/>
  <c r="NC24" i="1" s="1"/>
  <c r="NC23" i="1" a="1"/>
  <c r="NC23" i="1" s="1"/>
  <c r="NC39" i="1" a="1"/>
  <c r="NC39" i="1" s="1"/>
  <c r="NC30" i="1" a="1"/>
  <c r="NC30" i="1" s="1"/>
  <c r="HH60" i="1" a="1"/>
  <c r="HH60" i="1" s="1"/>
  <c r="HH61" i="1" a="1"/>
  <c r="HH61" i="1" s="1"/>
  <c r="HH62" i="1" a="1"/>
  <c r="HH62" i="1" s="1"/>
  <c r="HH63" i="1" a="1"/>
  <c r="HH63" i="1" s="1"/>
  <c r="HH64" i="1" a="1"/>
  <c r="HH64" i="1" s="1"/>
  <c r="HH65" i="1" a="1"/>
  <c r="HH65" i="1" s="1"/>
  <c r="HH66" i="1" a="1"/>
  <c r="HH66" i="1" s="1"/>
  <c r="HH67" i="1" a="1"/>
  <c r="HH67" i="1" s="1"/>
  <c r="HH68" i="1" a="1"/>
  <c r="HH68" i="1" s="1"/>
  <c r="HH69" i="1" a="1"/>
  <c r="HH69" i="1" s="1"/>
  <c r="HH70" i="1" a="1"/>
  <c r="HH70" i="1" s="1"/>
  <c r="NZ60" i="1" a="1"/>
  <c r="NZ60" i="1" s="1"/>
  <c r="NZ61" i="1" a="1"/>
  <c r="NZ61" i="1" s="1"/>
  <c r="NZ62" i="1" a="1"/>
  <c r="NZ62" i="1" s="1"/>
  <c r="NZ63" i="1" a="1"/>
  <c r="NZ63" i="1" s="1"/>
  <c r="NZ64" i="1" a="1"/>
  <c r="NZ64" i="1" s="1"/>
  <c r="NZ65" i="1" a="1"/>
  <c r="NZ65" i="1" s="1"/>
  <c r="NZ66" i="1" a="1"/>
  <c r="NZ66" i="1" s="1"/>
  <c r="NZ67" i="1" a="1"/>
  <c r="NZ67" i="1" s="1"/>
  <c r="NZ68" i="1" a="1"/>
  <c r="NZ68" i="1" s="1"/>
  <c r="NZ69" i="1" a="1"/>
  <c r="NZ69" i="1" s="1"/>
  <c r="NZ70" i="1" a="1"/>
  <c r="NZ70" i="1" s="1"/>
  <c r="BE60" i="1" a="1"/>
  <c r="BE60" i="1" s="1"/>
  <c r="BE61" i="1" a="1"/>
  <c r="BE61" i="1" s="1"/>
  <c r="BE62" i="1" a="1"/>
  <c r="BE62" i="1" s="1"/>
  <c r="BE63" i="1" a="1"/>
  <c r="BE63" i="1" s="1"/>
  <c r="BE64" i="1" a="1"/>
  <c r="BE64" i="1" s="1"/>
  <c r="BE65" i="1" a="1"/>
  <c r="BE65" i="1" s="1"/>
  <c r="BE66" i="1" a="1"/>
  <c r="BE66" i="1" s="1"/>
  <c r="BE67" i="1" a="1"/>
  <c r="BE67" i="1" s="1"/>
  <c r="BE68" i="1" a="1"/>
  <c r="BE68" i="1" s="1"/>
  <c r="BE69" i="1" a="1"/>
  <c r="BE69" i="1" s="1"/>
  <c r="BE70" i="1" a="1"/>
  <c r="BE70" i="1" s="1"/>
  <c r="KC60" i="1" a="1"/>
  <c r="KC60" i="1" s="1"/>
  <c r="KC61" i="1" a="1"/>
  <c r="KC61" i="1" s="1"/>
  <c r="KC62" i="1" a="1"/>
  <c r="KC62" i="1" s="1"/>
  <c r="KC63" i="1" a="1"/>
  <c r="KC63" i="1" s="1"/>
  <c r="KC64" i="1" a="1"/>
  <c r="KC64" i="1" s="1"/>
  <c r="KC65" i="1" a="1"/>
  <c r="KC65" i="1" s="1"/>
  <c r="KC66" i="1" a="1"/>
  <c r="KC66" i="1" s="1"/>
  <c r="KC67" i="1" a="1"/>
  <c r="KC67" i="1" s="1"/>
  <c r="KC68" i="1" a="1"/>
  <c r="KC68" i="1" s="1"/>
  <c r="KC69" i="1" a="1"/>
  <c r="KC69" i="1" s="1"/>
  <c r="KC70" i="1" a="1"/>
  <c r="KC70" i="1" s="1"/>
  <c r="AG60" i="1" a="1"/>
  <c r="AG60" i="1" s="1"/>
  <c r="AG61" i="1" a="1"/>
  <c r="AG61" i="1" s="1"/>
  <c r="AG62" i="1" a="1"/>
  <c r="AG62" i="1" s="1"/>
  <c r="AG63" i="1" a="1"/>
  <c r="AG63" i="1" s="1"/>
  <c r="AG64" i="1" a="1"/>
  <c r="AG64" i="1" s="1"/>
  <c r="AG65" i="1" a="1"/>
  <c r="AG65" i="1" s="1"/>
  <c r="AG66" i="1" a="1"/>
  <c r="AG66" i="1" s="1"/>
  <c r="AG67" i="1" a="1"/>
  <c r="AG67" i="1" s="1"/>
  <c r="AG68" i="1" a="1"/>
  <c r="AG68" i="1" s="1"/>
  <c r="AG69" i="1" a="1"/>
  <c r="AG69" i="1" s="1"/>
  <c r="AG70" i="1" a="1"/>
  <c r="AG70" i="1" s="1"/>
  <c r="MD27" i="1" a="1"/>
  <c r="MD27" i="1" s="1"/>
  <c r="MD43" i="1" a="1"/>
  <c r="MD43" i="1" s="1"/>
  <c r="MD41" i="1" a="1"/>
  <c r="MD41" i="1" s="1"/>
  <c r="MD42" i="1" a="1"/>
  <c r="MD42" i="1" s="1"/>
  <c r="MD28" i="1" a="1"/>
  <c r="MD28" i="1" s="1"/>
  <c r="MD25" i="1" a="1"/>
  <c r="MD25" i="1" s="1"/>
  <c r="MD29" i="1" a="1"/>
  <c r="MD29" i="1" s="1"/>
  <c r="MD30" i="1" a="1"/>
  <c r="MD30" i="1" s="1"/>
  <c r="MD22" i="1" a="1"/>
  <c r="MD22" i="1" s="1"/>
  <c r="MD38" i="1" a="1"/>
  <c r="MD38" i="1" s="1"/>
  <c r="MD32" i="1" a="1"/>
  <c r="MD32" i="1" s="1"/>
  <c r="MD24" i="1" a="1"/>
  <c r="MD24" i="1" s="1"/>
  <c r="MD40" i="1" a="1"/>
  <c r="MD40" i="1" s="1"/>
  <c r="MD36" i="1" a="1"/>
  <c r="MD36" i="1" s="1"/>
  <c r="MD33" i="1" a="1"/>
  <c r="MD33" i="1" s="1"/>
  <c r="MD31" i="1" a="1"/>
  <c r="MD31" i="1" s="1"/>
  <c r="MD26" i="1" a="1"/>
  <c r="MD26" i="1" s="1"/>
  <c r="MD37" i="1" a="1"/>
  <c r="MD37" i="1" s="1"/>
  <c r="MD39" i="1" a="1"/>
  <c r="MD39" i="1" s="1"/>
  <c r="MD23" i="1" a="1"/>
  <c r="MD23" i="1" s="1"/>
  <c r="MD35" i="1" a="1"/>
  <c r="MD35" i="1" s="1"/>
  <c r="MD34" i="1" a="1"/>
  <c r="MD34" i="1" s="1"/>
  <c r="L36" i="1" a="1"/>
  <c r="L36" i="1" s="1"/>
  <c r="L35" i="1" a="1"/>
  <c r="L35" i="1" s="1"/>
  <c r="L38" i="1" a="1"/>
  <c r="L38" i="1" s="1"/>
  <c r="L29" i="1" a="1"/>
  <c r="L29" i="1" s="1"/>
  <c r="L27" i="1" a="1"/>
  <c r="L27" i="1" s="1"/>
  <c r="L40" i="1" a="1"/>
  <c r="L40" i="1" s="1"/>
  <c r="L32" i="1" a="1"/>
  <c r="L32" i="1" s="1"/>
  <c r="L28" i="1" a="1"/>
  <c r="L28" i="1" s="1"/>
  <c r="L42" i="1" a="1"/>
  <c r="L42" i="1" s="1"/>
  <c r="L34" i="1" a="1"/>
  <c r="L34" i="1" s="1"/>
  <c r="L25" i="1" a="1"/>
  <c r="L25" i="1" s="1"/>
  <c r="L43" i="1" a="1"/>
  <c r="L43" i="1" s="1"/>
  <c r="L31" i="1" a="1"/>
  <c r="L31" i="1" s="1"/>
  <c r="L30" i="1" a="1"/>
  <c r="L30" i="1" s="1"/>
  <c r="L39" i="1" a="1"/>
  <c r="L39" i="1" s="1"/>
  <c r="L26" i="1" a="1"/>
  <c r="L26" i="1" s="1"/>
  <c r="L41" i="1" a="1"/>
  <c r="L41" i="1" s="1"/>
  <c r="L37" i="1" a="1"/>
  <c r="L37" i="1" s="1"/>
  <c r="L33" i="1" a="1"/>
  <c r="L33" i="1" s="1"/>
  <c r="KQ39" i="1" a="1"/>
  <c r="KQ39" i="1" s="1"/>
  <c r="KQ40" i="1" a="1"/>
  <c r="KQ40" i="1" s="1"/>
  <c r="KQ32" i="1" a="1"/>
  <c r="KQ32" i="1" s="1"/>
  <c r="KQ43" i="1" a="1"/>
  <c r="KQ43" i="1" s="1"/>
  <c r="KQ26" i="1" a="1"/>
  <c r="KQ26" i="1" s="1"/>
  <c r="KQ34" i="1" a="1"/>
  <c r="KQ34" i="1" s="1"/>
  <c r="KQ24" i="1" a="1"/>
  <c r="KQ24" i="1" s="1"/>
  <c r="KQ28" i="1" a="1"/>
  <c r="KQ28" i="1" s="1"/>
  <c r="KQ30" i="1" a="1"/>
  <c r="KQ30" i="1" s="1"/>
  <c r="KQ23" i="1" a="1"/>
  <c r="KQ23" i="1" s="1"/>
  <c r="KQ41" i="1" a="1"/>
  <c r="KQ41" i="1" s="1"/>
  <c r="KQ35" i="1" a="1"/>
  <c r="KQ35" i="1" s="1"/>
  <c r="KQ22" i="1" a="1"/>
  <c r="KQ22" i="1" s="1"/>
  <c r="KQ37" i="1" a="1"/>
  <c r="KQ37" i="1" s="1"/>
  <c r="KQ42" i="1" a="1"/>
  <c r="KQ42" i="1" s="1"/>
  <c r="KQ38" i="1" a="1"/>
  <c r="KQ38" i="1" s="1"/>
  <c r="KQ27" i="1" a="1"/>
  <c r="KQ27" i="1" s="1"/>
  <c r="KQ36" i="1" a="1"/>
  <c r="KQ36" i="1" s="1"/>
  <c r="KQ25" i="1" a="1"/>
  <c r="KQ25" i="1" s="1"/>
  <c r="KQ33" i="1" a="1"/>
  <c r="KQ33" i="1" s="1"/>
  <c r="KQ29" i="1" a="1"/>
  <c r="KQ29" i="1" s="1"/>
  <c r="KQ31" i="1" a="1"/>
  <c r="KQ31" i="1" s="1"/>
  <c r="JV39" i="1" a="1"/>
  <c r="JV39" i="1" s="1"/>
  <c r="JV36" i="1" a="1"/>
  <c r="JV36" i="1" s="1"/>
  <c r="JV29" i="1" a="1"/>
  <c r="JV29" i="1" s="1"/>
  <c r="JV31" i="1" a="1"/>
  <c r="JV31" i="1" s="1"/>
  <c r="JV43" i="1" a="1"/>
  <c r="JV43" i="1" s="1"/>
  <c r="JV32" i="1" a="1"/>
  <c r="JV32" i="1" s="1"/>
  <c r="JV40" i="1" a="1"/>
  <c r="JV40" i="1" s="1"/>
  <c r="JV34" i="1" a="1"/>
  <c r="JV34" i="1" s="1"/>
  <c r="JV27" i="1" a="1"/>
  <c r="JV27" i="1" s="1"/>
  <c r="JV30" i="1" a="1"/>
  <c r="JV30" i="1" s="1"/>
  <c r="JV35" i="1" a="1"/>
  <c r="JV35" i="1" s="1"/>
  <c r="JV22" i="1" a="1"/>
  <c r="JV22" i="1" s="1"/>
  <c r="JV37" i="1" a="1"/>
  <c r="JV37" i="1" s="1"/>
  <c r="JV41" i="1" a="1"/>
  <c r="JV41" i="1" s="1"/>
  <c r="JV26" i="1" a="1"/>
  <c r="JV26" i="1" s="1"/>
  <c r="JV25" i="1" a="1"/>
  <c r="JV25" i="1" s="1"/>
  <c r="JV24" i="1" a="1"/>
  <c r="JV24" i="1" s="1"/>
  <c r="JV38" i="1" a="1"/>
  <c r="JV38" i="1" s="1"/>
  <c r="JV23" i="1" a="1"/>
  <c r="JV23" i="1" s="1"/>
  <c r="JV42" i="1" a="1"/>
  <c r="JV42" i="1" s="1"/>
  <c r="JV28" i="1" a="1"/>
  <c r="JV28" i="1" s="1"/>
  <c r="JV33" i="1" a="1"/>
  <c r="JV33" i="1" s="1"/>
  <c r="IZ23" i="1" a="1"/>
  <c r="IZ23" i="1" s="1"/>
  <c r="IZ36" i="1" a="1"/>
  <c r="IZ36" i="1" s="1"/>
  <c r="IZ33" i="1" a="1"/>
  <c r="IZ33" i="1" s="1"/>
  <c r="IZ38" i="1" a="1"/>
  <c r="IZ38" i="1" s="1"/>
  <c r="IZ29" i="1" a="1"/>
  <c r="IZ29" i="1" s="1"/>
  <c r="IZ31" i="1" a="1"/>
  <c r="IZ31" i="1" s="1"/>
  <c r="IZ39" i="1" a="1"/>
  <c r="IZ39" i="1" s="1"/>
  <c r="IZ37" i="1" a="1"/>
  <c r="IZ37" i="1" s="1"/>
  <c r="IZ27" i="1" a="1"/>
  <c r="IZ27" i="1" s="1"/>
  <c r="IZ34" i="1" a="1"/>
  <c r="IZ34" i="1" s="1"/>
  <c r="IZ22" i="1" a="1"/>
  <c r="IZ22" i="1" s="1"/>
  <c r="IZ28" i="1" a="1"/>
  <c r="IZ28" i="1" s="1"/>
  <c r="IZ25" i="1" a="1"/>
  <c r="IZ25" i="1" s="1"/>
  <c r="IZ30" i="1" a="1"/>
  <c r="IZ30" i="1" s="1"/>
  <c r="IZ42" i="1" a="1"/>
  <c r="IZ42" i="1" s="1"/>
  <c r="IZ32" i="1" a="1"/>
  <c r="IZ32" i="1" s="1"/>
  <c r="IZ35" i="1" a="1"/>
  <c r="IZ35" i="1" s="1"/>
  <c r="IZ40" i="1" a="1"/>
  <c r="IZ40" i="1" s="1"/>
  <c r="IZ24" i="1" a="1"/>
  <c r="IZ24" i="1" s="1"/>
  <c r="IZ26" i="1" a="1"/>
  <c r="IZ26" i="1" s="1"/>
  <c r="IZ43" i="1" a="1"/>
  <c r="IZ43" i="1" s="1"/>
  <c r="IZ41" i="1" a="1"/>
  <c r="IZ41" i="1" s="1"/>
  <c r="NZ26" i="1" a="1"/>
  <c r="NZ26" i="1" s="1"/>
  <c r="NZ38" i="1" a="1"/>
  <c r="NZ38" i="1" s="1"/>
  <c r="NZ39" i="1" a="1"/>
  <c r="NZ39" i="1" s="1"/>
  <c r="NZ24" i="1" a="1"/>
  <c r="NZ24" i="1" s="1"/>
  <c r="NZ23" i="1" a="1"/>
  <c r="NZ23" i="1" s="1"/>
  <c r="NZ37" i="1" a="1"/>
  <c r="NZ37" i="1" s="1"/>
  <c r="NZ22" i="1" a="1"/>
  <c r="NZ22" i="1" s="1"/>
  <c r="NZ30" i="1" a="1"/>
  <c r="NZ30" i="1" s="1"/>
  <c r="NZ41" i="1" a="1"/>
  <c r="NZ41" i="1" s="1"/>
  <c r="NZ35" i="1" a="1"/>
  <c r="NZ35" i="1" s="1"/>
  <c r="NZ32" i="1" a="1"/>
  <c r="NZ32" i="1" s="1"/>
  <c r="NZ34" i="1" a="1"/>
  <c r="NZ34" i="1" s="1"/>
  <c r="NZ29" i="1" a="1"/>
  <c r="NZ29" i="1" s="1"/>
  <c r="NZ40" i="1" a="1"/>
  <c r="NZ40" i="1" s="1"/>
  <c r="NZ43" i="1" a="1"/>
  <c r="NZ43" i="1" s="1"/>
  <c r="NZ28" i="1" a="1"/>
  <c r="NZ28" i="1" s="1"/>
  <c r="NZ25" i="1" a="1"/>
  <c r="NZ25" i="1" s="1"/>
  <c r="NZ36" i="1" a="1"/>
  <c r="NZ36" i="1" s="1"/>
  <c r="NZ42" i="1" a="1"/>
  <c r="NZ42" i="1" s="1"/>
  <c r="NZ33" i="1" a="1"/>
  <c r="NZ33" i="1" s="1"/>
  <c r="NZ27" i="1" a="1"/>
  <c r="NZ27" i="1" s="1"/>
  <c r="NZ31" i="1" a="1"/>
  <c r="NZ31" i="1" s="1"/>
  <c r="OB39" i="1" a="1"/>
  <c r="OB39" i="1" s="1"/>
  <c r="OB35" i="1" a="1"/>
  <c r="OB35" i="1" s="1"/>
  <c r="OB29" i="1" a="1"/>
  <c r="OB29" i="1" s="1"/>
  <c r="OB24" i="1" a="1"/>
  <c r="OB24" i="1" s="1"/>
  <c r="OB41" i="1" a="1"/>
  <c r="OB41" i="1" s="1"/>
  <c r="OB26" i="1" a="1"/>
  <c r="OB26" i="1" s="1"/>
  <c r="OB43" i="1" a="1"/>
  <c r="OB43" i="1" s="1"/>
  <c r="OB27" i="1" a="1"/>
  <c r="OB27" i="1" s="1"/>
  <c r="OB33" i="1" a="1"/>
  <c r="OB33" i="1" s="1"/>
  <c r="OB34" i="1" a="1"/>
  <c r="OB34" i="1" s="1"/>
  <c r="OB40" i="1" a="1"/>
  <c r="OB40" i="1" s="1"/>
  <c r="OB22" i="1" a="1"/>
  <c r="OB22" i="1" s="1"/>
  <c r="OB38" i="1" a="1"/>
  <c r="OB38" i="1" s="1"/>
  <c r="OB25" i="1" a="1"/>
  <c r="OB25" i="1" s="1"/>
  <c r="OB23" i="1" a="1"/>
  <c r="OB23" i="1" s="1"/>
  <c r="OB30" i="1" a="1"/>
  <c r="OB30" i="1" s="1"/>
  <c r="OB32" i="1" a="1"/>
  <c r="OB32" i="1" s="1"/>
  <c r="OB36" i="1" a="1"/>
  <c r="OB36" i="1" s="1"/>
  <c r="OB28" i="1" a="1"/>
  <c r="OB28" i="1" s="1"/>
  <c r="OB31" i="1" a="1"/>
  <c r="OB31" i="1" s="1"/>
  <c r="OB42" i="1" a="1"/>
  <c r="OB42" i="1" s="1"/>
  <c r="OB37" i="1" a="1"/>
  <c r="OB37" i="1" s="1"/>
  <c r="OF34" i="1" a="1"/>
  <c r="OF34" i="1" s="1"/>
  <c r="OF40" i="1" a="1"/>
  <c r="OF40" i="1" s="1"/>
  <c r="OF43" i="1" a="1"/>
  <c r="OF43" i="1" s="1"/>
  <c r="OF26" i="1" a="1"/>
  <c r="OF26" i="1" s="1"/>
  <c r="OF22" i="1" a="1"/>
  <c r="OF22" i="1" s="1"/>
  <c r="OF39" i="1" a="1"/>
  <c r="OF39" i="1" s="1"/>
  <c r="OF35" i="1" a="1"/>
  <c r="OF35" i="1" s="1"/>
  <c r="OF25" i="1" a="1"/>
  <c r="OF25" i="1" s="1"/>
  <c r="OF32" i="1" a="1"/>
  <c r="OF32" i="1" s="1"/>
  <c r="OF27" i="1" a="1"/>
  <c r="OF27" i="1" s="1"/>
  <c r="OF33" i="1" a="1"/>
  <c r="OF33" i="1" s="1"/>
  <c r="OF38" i="1" a="1"/>
  <c r="OF38" i="1" s="1"/>
  <c r="OF29" i="1" a="1"/>
  <c r="OF29" i="1" s="1"/>
  <c r="OF42" i="1" a="1"/>
  <c r="OF42" i="1" s="1"/>
  <c r="OF36" i="1" a="1"/>
  <c r="OF36" i="1" s="1"/>
  <c r="OF28" i="1" a="1"/>
  <c r="OF28" i="1" s="1"/>
  <c r="OF23" i="1" a="1"/>
  <c r="OF23" i="1" s="1"/>
  <c r="OF30" i="1" a="1"/>
  <c r="OF30" i="1" s="1"/>
  <c r="OF37" i="1" a="1"/>
  <c r="OF37" i="1" s="1"/>
  <c r="OF41" i="1" a="1"/>
  <c r="OF41" i="1" s="1"/>
  <c r="OF31" i="1" a="1"/>
  <c r="OF31" i="1" s="1"/>
  <c r="OF24" i="1" a="1"/>
  <c r="OF24" i="1" s="1"/>
  <c r="KK60" i="1" a="1"/>
  <c r="KK60" i="1" s="1"/>
  <c r="KK61" i="1" a="1"/>
  <c r="KK61" i="1" s="1"/>
  <c r="KK62" i="1" a="1"/>
  <c r="KK62" i="1" s="1"/>
  <c r="KK63" i="1" a="1"/>
  <c r="KK63" i="1" s="1"/>
  <c r="KK64" i="1" a="1"/>
  <c r="KK64" i="1" s="1"/>
  <c r="KK65" i="1" a="1"/>
  <c r="KK65" i="1" s="1"/>
  <c r="KK66" i="1" a="1"/>
  <c r="KK66" i="1" s="1"/>
  <c r="KK67" i="1" a="1"/>
  <c r="KK67" i="1" s="1"/>
  <c r="KK68" i="1" a="1"/>
  <c r="KK68" i="1" s="1"/>
  <c r="KK69" i="1" a="1"/>
  <c r="KK69" i="1" s="1"/>
  <c r="KK70" i="1" a="1"/>
  <c r="KK70" i="1" s="1"/>
  <c r="HM60" i="1" a="1"/>
  <c r="HM60" i="1" s="1"/>
  <c r="HM61" i="1" a="1"/>
  <c r="HM61" i="1" s="1"/>
  <c r="HM62" i="1" a="1"/>
  <c r="HM62" i="1" s="1"/>
  <c r="HM63" i="1" a="1"/>
  <c r="HM63" i="1" s="1"/>
  <c r="HM64" i="1" a="1"/>
  <c r="HM64" i="1" s="1"/>
  <c r="HM65" i="1" a="1"/>
  <c r="HM65" i="1" s="1"/>
  <c r="HM66" i="1" a="1"/>
  <c r="HM66" i="1" s="1"/>
  <c r="HM67" i="1" a="1"/>
  <c r="HM67" i="1" s="1"/>
  <c r="HM68" i="1" a="1"/>
  <c r="HM68" i="1" s="1"/>
  <c r="HM69" i="1" a="1"/>
  <c r="HM69" i="1" s="1"/>
  <c r="HM70" i="1" a="1"/>
  <c r="HM70" i="1" s="1"/>
  <c r="IO60" i="1" a="1"/>
  <c r="IO60" i="1" s="1"/>
  <c r="IO61" i="1" a="1"/>
  <c r="IO61" i="1" s="1"/>
  <c r="IO62" i="1" a="1"/>
  <c r="IO62" i="1" s="1"/>
  <c r="IO63" i="1" a="1"/>
  <c r="IO63" i="1" s="1"/>
  <c r="IO64" i="1" a="1"/>
  <c r="IO64" i="1" s="1"/>
  <c r="IO65" i="1" a="1"/>
  <c r="IO65" i="1" s="1"/>
  <c r="IO66" i="1" a="1"/>
  <c r="IO66" i="1" s="1"/>
  <c r="IO67" i="1" a="1"/>
  <c r="IO67" i="1" s="1"/>
  <c r="IO68" i="1" a="1"/>
  <c r="IO68" i="1" s="1"/>
  <c r="IO69" i="1" a="1"/>
  <c r="IO69" i="1" s="1"/>
  <c r="IO70" i="1" a="1"/>
  <c r="IO70" i="1" s="1"/>
  <c r="KI60" i="1" a="1"/>
  <c r="KI60" i="1" s="1"/>
  <c r="KI61" i="1" a="1"/>
  <c r="KI61" i="1" s="1"/>
  <c r="KI62" i="1" a="1"/>
  <c r="KI62" i="1" s="1"/>
  <c r="KI63" i="1" a="1"/>
  <c r="KI63" i="1" s="1"/>
  <c r="KI64" i="1" a="1"/>
  <c r="KI64" i="1" s="1"/>
  <c r="KI65" i="1" a="1"/>
  <c r="KI65" i="1" s="1"/>
  <c r="KI66" i="1" a="1"/>
  <c r="KI66" i="1" s="1"/>
  <c r="KI67" i="1" a="1"/>
  <c r="KI67" i="1" s="1"/>
  <c r="KI68" i="1" a="1"/>
  <c r="KI68" i="1" s="1"/>
  <c r="KI69" i="1" a="1"/>
  <c r="KI69" i="1" s="1"/>
  <c r="KI70" i="1" a="1"/>
  <c r="KI70" i="1" s="1"/>
  <c r="V60" i="1" a="1"/>
  <c r="V60" i="1" s="1"/>
  <c r="V61" i="1" a="1"/>
  <c r="V61" i="1" s="1"/>
  <c r="V62" i="1" a="1"/>
  <c r="V62" i="1" s="1"/>
  <c r="V63" i="1" a="1"/>
  <c r="V63" i="1" s="1"/>
  <c r="V64" i="1" a="1"/>
  <c r="V64" i="1" s="1"/>
  <c r="V65" i="1" a="1"/>
  <c r="V65" i="1" s="1"/>
  <c r="V66" i="1" a="1"/>
  <c r="V66" i="1" s="1"/>
  <c r="V67" i="1" a="1"/>
  <c r="V67" i="1" s="1"/>
  <c r="V68" i="1" a="1"/>
  <c r="V68" i="1" s="1"/>
  <c r="V69" i="1" a="1"/>
  <c r="V69" i="1" s="1"/>
  <c r="V70" i="1" a="1"/>
  <c r="V70" i="1" s="1"/>
  <c r="FV40" i="1" a="1"/>
  <c r="FV40" i="1" s="1"/>
  <c r="FV31" i="1" a="1"/>
  <c r="FV31" i="1" s="1"/>
  <c r="FV34" i="1" a="1"/>
  <c r="FV34" i="1" s="1"/>
  <c r="FV26" i="1" a="1"/>
  <c r="FV26" i="1" s="1"/>
  <c r="FV35" i="1" a="1"/>
  <c r="FV35" i="1" s="1"/>
  <c r="FV23" i="1" a="1"/>
  <c r="FV23" i="1" s="1"/>
  <c r="FV32" i="1" a="1"/>
  <c r="FV32" i="1" s="1"/>
  <c r="FV28" i="1" a="1"/>
  <c r="FV28" i="1" s="1"/>
  <c r="FV38" i="1" a="1"/>
  <c r="FV38" i="1" s="1"/>
  <c r="FV25" i="1" a="1"/>
  <c r="FV25" i="1" s="1"/>
  <c r="FV33" i="1" a="1"/>
  <c r="FV33" i="1" s="1"/>
  <c r="FV37" i="1" a="1"/>
  <c r="FV37" i="1" s="1"/>
  <c r="FV27" i="1" a="1"/>
  <c r="FV27" i="1" s="1"/>
  <c r="FV22" i="1" a="1"/>
  <c r="FV22" i="1" s="1"/>
  <c r="FV30" i="1" a="1"/>
  <c r="FV30" i="1" s="1"/>
  <c r="FV29" i="1" a="1"/>
  <c r="FV29" i="1" s="1"/>
  <c r="FV24" i="1" a="1"/>
  <c r="FV24" i="1" s="1"/>
  <c r="FV43" i="1" a="1"/>
  <c r="FV43" i="1" s="1"/>
  <c r="FV39" i="1" a="1"/>
  <c r="FV39" i="1" s="1"/>
  <c r="FV36" i="1" a="1"/>
  <c r="FV36" i="1" s="1"/>
  <c r="MK28" i="1" a="1"/>
  <c r="MK28" i="1" s="1"/>
  <c r="MK35" i="1" a="1"/>
  <c r="MK35" i="1" s="1"/>
  <c r="MK43" i="1" a="1"/>
  <c r="MK43" i="1" s="1"/>
  <c r="MK30" i="1" a="1"/>
  <c r="MK30" i="1" s="1"/>
  <c r="MK36" i="1" a="1"/>
  <c r="MK36" i="1" s="1"/>
  <c r="MK31" i="1" a="1"/>
  <c r="MK31" i="1" s="1"/>
  <c r="MK29" i="1" a="1"/>
  <c r="MK29" i="1" s="1"/>
  <c r="MK27" i="1" a="1"/>
  <c r="MK27" i="1" s="1"/>
  <c r="MK32" i="1" a="1"/>
  <c r="MK32" i="1" s="1"/>
  <c r="MK40" i="1" a="1"/>
  <c r="MK40" i="1" s="1"/>
  <c r="MK38" i="1" a="1"/>
  <c r="MK38" i="1" s="1"/>
  <c r="MK39" i="1" a="1"/>
  <c r="MK39" i="1" s="1"/>
  <c r="MK33" i="1" a="1"/>
  <c r="MK33" i="1" s="1"/>
  <c r="MK41" i="1" a="1"/>
  <c r="MK41" i="1" s="1"/>
  <c r="MK34" i="1" a="1"/>
  <c r="MK34" i="1" s="1"/>
  <c r="MK24" i="1" a="1"/>
  <c r="MK24" i="1" s="1"/>
  <c r="MK37" i="1" a="1"/>
  <c r="MK37" i="1" s="1"/>
  <c r="MK26" i="1" a="1"/>
  <c r="MK26" i="1" s="1"/>
  <c r="MK25" i="1" a="1"/>
  <c r="MK25" i="1" s="1"/>
  <c r="MK22" i="1" a="1"/>
  <c r="MK22" i="1" s="1"/>
  <c r="MK42" i="1" a="1"/>
  <c r="MK42" i="1" s="1"/>
  <c r="MK23" i="1" a="1"/>
  <c r="MK23" i="1" s="1"/>
  <c r="AE22" i="1" a="1"/>
  <c r="AE22" i="1" s="1"/>
  <c r="AE43" i="1" a="1"/>
  <c r="AE43" i="1" s="1"/>
  <c r="AE34" i="1" a="1"/>
  <c r="AE34" i="1" s="1"/>
  <c r="AE25" i="1" a="1"/>
  <c r="AE25" i="1" s="1"/>
  <c r="AE23" i="1" a="1"/>
  <c r="AE23" i="1" s="1"/>
  <c r="AE40" i="1" a="1"/>
  <c r="AE40" i="1" s="1"/>
  <c r="AE24" i="1" a="1"/>
  <c r="AE24" i="1" s="1"/>
  <c r="AE30" i="1" a="1"/>
  <c r="AE30" i="1" s="1"/>
  <c r="AE28" i="1" a="1"/>
  <c r="AE28" i="1" s="1"/>
  <c r="AE39" i="1" a="1"/>
  <c r="AE39" i="1" s="1"/>
  <c r="AE29" i="1" a="1"/>
  <c r="AE29" i="1" s="1"/>
  <c r="AE42" i="1" a="1"/>
  <c r="AE42" i="1" s="1"/>
  <c r="AE41" i="1" a="1"/>
  <c r="AE41" i="1" s="1"/>
  <c r="AE31" i="1" a="1"/>
  <c r="AE31" i="1" s="1"/>
  <c r="AE37" i="1" a="1"/>
  <c r="AE37" i="1" s="1"/>
  <c r="AE36" i="1" a="1"/>
  <c r="AE36" i="1" s="1"/>
  <c r="AE32" i="1" a="1"/>
  <c r="AE32" i="1" s="1"/>
  <c r="AE33" i="1" a="1"/>
  <c r="AE33" i="1" s="1"/>
  <c r="AE38" i="1" a="1"/>
  <c r="AE38" i="1" s="1"/>
  <c r="AE35" i="1" a="1"/>
  <c r="AE35" i="1" s="1"/>
  <c r="AE26" i="1" a="1"/>
  <c r="AE26" i="1" s="1"/>
  <c r="AE27" i="1" a="1"/>
  <c r="AE27" i="1" s="1"/>
  <c r="KV24" i="1" a="1"/>
  <c r="KV24" i="1" s="1"/>
  <c r="KV39" i="1" a="1"/>
  <c r="KV39" i="1" s="1"/>
  <c r="KV42" i="1" a="1"/>
  <c r="KV42" i="1" s="1"/>
  <c r="KV31" i="1" a="1"/>
  <c r="KV31" i="1" s="1"/>
  <c r="KV23" i="1" a="1"/>
  <c r="KV23" i="1" s="1"/>
  <c r="KV36" i="1" a="1"/>
  <c r="KV36" i="1" s="1"/>
  <c r="KV33" i="1" a="1"/>
  <c r="KV33" i="1" s="1"/>
  <c r="KV38" i="1" a="1"/>
  <c r="KV38" i="1" s="1"/>
  <c r="KV29" i="1" a="1"/>
  <c r="KV29" i="1" s="1"/>
  <c r="KV27" i="1" a="1"/>
  <c r="KV27" i="1" s="1"/>
  <c r="KV25" i="1" a="1"/>
  <c r="KV25" i="1" s="1"/>
  <c r="KV32" i="1" a="1"/>
  <c r="KV32" i="1" s="1"/>
  <c r="KV35" i="1" a="1"/>
  <c r="KV35" i="1" s="1"/>
  <c r="KV34" i="1" a="1"/>
  <c r="KV34" i="1" s="1"/>
  <c r="KV30" i="1" a="1"/>
  <c r="KV30" i="1" s="1"/>
  <c r="KV26" i="1" a="1"/>
  <c r="KV26" i="1" s="1"/>
  <c r="KV37" i="1" a="1"/>
  <c r="KV37" i="1" s="1"/>
  <c r="KV40" i="1" a="1"/>
  <c r="KV40" i="1" s="1"/>
  <c r="KV28" i="1" a="1"/>
  <c r="KV28" i="1" s="1"/>
  <c r="KV43" i="1" a="1"/>
  <c r="KV43" i="1" s="1"/>
  <c r="KV22" i="1" a="1"/>
  <c r="KV22" i="1" s="1"/>
  <c r="KV41" i="1" a="1"/>
  <c r="KV41" i="1" s="1"/>
  <c r="KA24" i="1" a="1"/>
  <c r="KA24" i="1" s="1"/>
  <c r="KA34" i="1" a="1"/>
  <c r="KA34" i="1" s="1"/>
  <c r="KA30" i="1" a="1"/>
  <c r="KA30" i="1" s="1"/>
  <c r="KA29" i="1" a="1"/>
  <c r="KA29" i="1" s="1"/>
  <c r="KA32" i="1" a="1"/>
  <c r="KA32" i="1" s="1"/>
  <c r="KA22" i="1" a="1"/>
  <c r="KA22" i="1" s="1"/>
  <c r="KA37" i="1" a="1"/>
  <c r="KA37" i="1" s="1"/>
  <c r="KA33" i="1" a="1"/>
  <c r="KA33" i="1" s="1"/>
  <c r="KA39" i="1" a="1"/>
  <c r="KA39" i="1" s="1"/>
  <c r="KA38" i="1" a="1"/>
  <c r="KA38" i="1" s="1"/>
  <c r="KA40" i="1" a="1"/>
  <c r="KA40" i="1" s="1"/>
  <c r="KA26" i="1" a="1"/>
  <c r="KA26" i="1" s="1"/>
  <c r="KA42" i="1" a="1"/>
  <c r="KA42" i="1" s="1"/>
  <c r="KA28" i="1" a="1"/>
  <c r="KA28" i="1" s="1"/>
  <c r="KA31" i="1" a="1"/>
  <c r="KA31" i="1" s="1"/>
  <c r="KA36" i="1" a="1"/>
  <c r="KA36" i="1" s="1"/>
  <c r="KA27" i="1" a="1"/>
  <c r="KA27" i="1" s="1"/>
  <c r="KA25" i="1" a="1"/>
  <c r="KA25" i="1" s="1"/>
  <c r="KA43" i="1" a="1"/>
  <c r="KA43" i="1" s="1"/>
  <c r="KA41" i="1" a="1"/>
  <c r="KA41" i="1" s="1"/>
  <c r="KA35" i="1" a="1"/>
  <c r="KA35" i="1" s="1"/>
  <c r="KA23" i="1" a="1"/>
  <c r="KA23" i="1" s="1"/>
  <c r="JO33" i="1" a="1"/>
  <c r="JO33" i="1" s="1"/>
  <c r="JO39" i="1" a="1"/>
  <c r="JO39" i="1" s="1"/>
  <c r="JO34" i="1" a="1"/>
  <c r="JO34" i="1" s="1"/>
  <c r="JO37" i="1" a="1"/>
  <c r="JO37" i="1" s="1"/>
  <c r="JO41" i="1" a="1"/>
  <c r="JO41" i="1" s="1"/>
  <c r="JO29" i="1" a="1"/>
  <c r="JO29" i="1" s="1"/>
  <c r="JO22" i="1" a="1"/>
  <c r="JO22" i="1" s="1"/>
  <c r="JO36" i="1" a="1"/>
  <c r="JO36" i="1" s="1"/>
  <c r="JO27" i="1" a="1"/>
  <c r="JO27" i="1" s="1"/>
  <c r="JO30" i="1" a="1"/>
  <c r="JO30" i="1" s="1"/>
  <c r="JO42" i="1" a="1"/>
  <c r="JO42" i="1" s="1"/>
  <c r="JO35" i="1" a="1"/>
  <c r="JO35" i="1" s="1"/>
  <c r="JO26" i="1" a="1"/>
  <c r="JO26" i="1" s="1"/>
  <c r="JO43" i="1" a="1"/>
  <c r="JO43" i="1" s="1"/>
  <c r="JO31" i="1" a="1"/>
  <c r="JO31" i="1" s="1"/>
  <c r="JO23" i="1" a="1"/>
  <c r="JO23" i="1" s="1"/>
  <c r="JO40" i="1" a="1"/>
  <c r="JO40" i="1" s="1"/>
  <c r="JO32" i="1" a="1"/>
  <c r="JO32" i="1" s="1"/>
  <c r="JO25" i="1" a="1"/>
  <c r="JO25" i="1" s="1"/>
  <c r="JO24" i="1" a="1"/>
  <c r="JO24" i="1" s="1"/>
  <c r="JO28" i="1" a="1"/>
  <c r="JO28" i="1" s="1"/>
  <c r="JO38" i="1" a="1"/>
  <c r="JO38" i="1" s="1"/>
  <c r="KS60" i="1" a="1"/>
  <c r="KS60" i="1" s="1"/>
  <c r="KS61" i="1" a="1"/>
  <c r="KS61" i="1" s="1"/>
  <c r="KS62" i="1" a="1"/>
  <c r="KS62" i="1" s="1"/>
  <c r="KS63" i="1" a="1"/>
  <c r="KS63" i="1" s="1"/>
  <c r="KS64" i="1" a="1"/>
  <c r="KS64" i="1" s="1"/>
  <c r="KS65" i="1" a="1"/>
  <c r="KS65" i="1" s="1"/>
  <c r="KS66" i="1" a="1"/>
  <c r="KS66" i="1" s="1"/>
  <c r="KS67" i="1" a="1"/>
  <c r="KS67" i="1" s="1"/>
  <c r="KS68" i="1" a="1"/>
  <c r="KS68" i="1" s="1"/>
  <c r="KS69" i="1" a="1"/>
  <c r="KS69" i="1" s="1"/>
  <c r="KS70" i="1" a="1"/>
  <c r="KS70" i="1" s="1"/>
  <c r="HN60" i="1" a="1"/>
  <c r="HN60" i="1" s="1"/>
  <c r="HN61" i="1" a="1"/>
  <c r="HN61" i="1" s="1"/>
  <c r="HN62" i="1" a="1"/>
  <c r="HN62" i="1" s="1"/>
  <c r="HN63" i="1" a="1"/>
  <c r="HN63" i="1" s="1"/>
  <c r="HN64" i="1" a="1"/>
  <c r="HN64" i="1" s="1"/>
  <c r="HN65" i="1" a="1"/>
  <c r="HN65" i="1" s="1"/>
  <c r="HN66" i="1" a="1"/>
  <c r="HN66" i="1" s="1"/>
  <c r="HN67" i="1" a="1"/>
  <c r="HN67" i="1" s="1"/>
  <c r="HN68" i="1" a="1"/>
  <c r="HN68" i="1" s="1"/>
  <c r="HN69" i="1" a="1"/>
  <c r="HN69" i="1" s="1"/>
  <c r="HN70" i="1" a="1"/>
  <c r="HN70" i="1" s="1"/>
  <c r="MS60" i="1" a="1"/>
  <c r="MS60" i="1" s="1"/>
  <c r="MS61" i="1" a="1"/>
  <c r="MS61" i="1" s="1"/>
  <c r="MS62" i="1" a="1"/>
  <c r="MS62" i="1" s="1"/>
  <c r="MS63" i="1" a="1"/>
  <c r="MS63" i="1" s="1"/>
  <c r="MS64" i="1" a="1"/>
  <c r="MS64" i="1" s="1"/>
  <c r="MS65" i="1" a="1"/>
  <c r="MS65" i="1" s="1"/>
  <c r="MS66" i="1" a="1"/>
  <c r="MS66" i="1" s="1"/>
  <c r="MS67" i="1" a="1"/>
  <c r="MS67" i="1" s="1"/>
  <c r="MS68" i="1" a="1"/>
  <c r="MS68" i="1" s="1"/>
  <c r="MS69" i="1" a="1"/>
  <c r="MS69" i="1" s="1"/>
  <c r="MS70" i="1" a="1"/>
  <c r="MS70" i="1" s="1"/>
  <c r="BK60" i="1" a="1"/>
  <c r="BK60" i="1" s="1"/>
  <c r="BK61" i="1" a="1"/>
  <c r="BK61" i="1" s="1"/>
  <c r="BK62" i="1" a="1"/>
  <c r="BK62" i="1" s="1"/>
  <c r="BK63" i="1" a="1"/>
  <c r="BK63" i="1" s="1"/>
  <c r="BK64" i="1" a="1"/>
  <c r="BK64" i="1" s="1"/>
  <c r="BK65" i="1" a="1"/>
  <c r="BK65" i="1" s="1"/>
  <c r="BK66" i="1" a="1"/>
  <c r="BK66" i="1" s="1"/>
  <c r="BK67" i="1" a="1"/>
  <c r="BK67" i="1" s="1"/>
  <c r="BK68" i="1" a="1"/>
  <c r="BK68" i="1" s="1"/>
  <c r="BK69" i="1" a="1"/>
  <c r="BK69" i="1" s="1"/>
  <c r="BK70" i="1" a="1"/>
  <c r="BK70" i="1" s="1"/>
  <c r="FA20" i="1"/>
  <c r="FB20" i="1"/>
  <c r="EZ20" i="1"/>
  <c r="EY20" i="1"/>
  <c r="EW29" i="1" a="1"/>
  <c r="EW29" i="1" s="1"/>
  <c r="EW40" i="1" a="1"/>
  <c r="EW40" i="1" s="1"/>
  <c r="EW34" i="1" a="1"/>
  <c r="EW34" i="1" s="1"/>
  <c r="EW25" i="1" a="1"/>
  <c r="EW25" i="1" s="1"/>
  <c r="EW33" i="1" a="1"/>
  <c r="EW33" i="1" s="1"/>
  <c r="EW42" i="1" a="1"/>
  <c r="EW42" i="1" s="1"/>
  <c r="EW36" i="1" a="1"/>
  <c r="EW36" i="1" s="1"/>
  <c r="EW28" i="1" a="1"/>
  <c r="EW28" i="1" s="1"/>
  <c r="EW31" i="1" a="1"/>
  <c r="EW31" i="1" s="1"/>
  <c r="EW41" i="1" a="1"/>
  <c r="EW41" i="1" s="1"/>
  <c r="EW24" i="1" a="1"/>
  <c r="EW24" i="1" s="1"/>
  <c r="EW26" i="1" a="1"/>
  <c r="EW26" i="1" s="1"/>
  <c r="EW27" i="1" a="1"/>
  <c r="EW27" i="1" s="1"/>
  <c r="EW38" i="1" a="1"/>
  <c r="EW38" i="1" s="1"/>
  <c r="EW39" i="1" a="1"/>
  <c r="EW39" i="1" s="1"/>
  <c r="EW22" i="1" a="1"/>
  <c r="EW22" i="1" s="1"/>
  <c r="EW35" i="1" a="1"/>
  <c r="EW35" i="1" s="1"/>
  <c r="EW37" i="1" a="1"/>
  <c r="EW37" i="1" s="1"/>
  <c r="EW30" i="1" a="1"/>
  <c r="EW30" i="1" s="1"/>
  <c r="EW23" i="1" a="1"/>
  <c r="EW23" i="1" s="1"/>
  <c r="EW32" i="1" a="1"/>
  <c r="EW32" i="1" s="1"/>
  <c r="EW43" i="1" a="1"/>
  <c r="EW43" i="1" s="1"/>
  <c r="GI24" i="1" a="1"/>
  <c r="GI24" i="1" s="1"/>
  <c r="GI26" i="1" a="1"/>
  <c r="GI26" i="1" s="1"/>
  <c r="GI43" i="1" a="1"/>
  <c r="GI43" i="1" s="1"/>
  <c r="GI39" i="1" a="1"/>
  <c r="GI39" i="1" s="1"/>
  <c r="GI36" i="1" a="1"/>
  <c r="GI36" i="1" s="1"/>
  <c r="GI22" i="1" a="1"/>
  <c r="GI22" i="1" s="1"/>
  <c r="GI25" i="1" a="1"/>
  <c r="GI25" i="1" s="1"/>
  <c r="GI33" i="1" a="1"/>
  <c r="GI33" i="1" s="1"/>
  <c r="GI38" i="1" a="1"/>
  <c r="GI38" i="1" s="1"/>
  <c r="GI23" i="1" a="1"/>
  <c r="GI23" i="1" s="1"/>
  <c r="GI40" i="1" a="1"/>
  <c r="GI40" i="1" s="1"/>
  <c r="GI29" i="1" a="1"/>
  <c r="GI29" i="1" s="1"/>
  <c r="GI31" i="1" a="1"/>
  <c r="GI31" i="1" s="1"/>
  <c r="GI35" i="1" a="1"/>
  <c r="GI35" i="1" s="1"/>
  <c r="GI34" i="1" a="1"/>
  <c r="GI34" i="1" s="1"/>
  <c r="GI32" i="1" a="1"/>
  <c r="GI32" i="1" s="1"/>
  <c r="GI28" i="1" a="1"/>
  <c r="GI28" i="1" s="1"/>
  <c r="GI27" i="1" a="1"/>
  <c r="GI27" i="1" s="1"/>
  <c r="GI30" i="1" a="1"/>
  <c r="GI30" i="1" s="1"/>
  <c r="GI37" i="1" a="1"/>
  <c r="GI37" i="1" s="1"/>
  <c r="MR36" i="1" a="1"/>
  <c r="MR36" i="1" s="1"/>
  <c r="MR43" i="1" a="1"/>
  <c r="MR43" i="1" s="1"/>
  <c r="MR33" i="1" a="1"/>
  <c r="MR33" i="1" s="1"/>
  <c r="MR39" i="1" a="1"/>
  <c r="MR39" i="1" s="1"/>
  <c r="MR38" i="1" a="1"/>
  <c r="MR38" i="1" s="1"/>
  <c r="MR22" i="1" a="1"/>
  <c r="MR22" i="1" s="1"/>
  <c r="MR26" i="1" a="1"/>
  <c r="MR26" i="1" s="1"/>
  <c r="MR25" i="1" a="1"/>
  <c r="MR25" i="1" s="1"/>
  <c r="MR24" i="1" a="1"/>
  <c r="MR24" i="1" s="1"/>
  <c r="MR40" i="1" a="1"/>
  <c r="MR40" i="1" s="1"/>
  <c r="MR42" i="1" a="1"/>
  <c r="MR42" i="1" s="1"/>
  <c r="MR34" i="1" a="1"/>
  <c r="MR34" i="1" s="1"/>
  <c r="MR23" i="1" a="1"/>
  <c r="MR23" i="1" s="1"/>
  <c r="MR32" i="1" a="1"/>
  <c r="MR32" i="1" s="1"/>
  <c r="MR28" i="1" a="1"/>
  <c r="MR28" i="1" s="1"/>
  <c r="MR41" i="1" a="1"/>
  <c r="MR41" i="1" s="1"/>
  <c r="MR35" i="1" a="1"/>
  <c r="MR35" i="1" s="1"/>
  <c r="MR29" i="1" a="1"/>
  <c r="MR29" i="1" s="1"/>
  <c r="MR31" i="1" a="1"/>
  <c r="MR31" i="1" s="1"/>
  <c r="MR30" i="1" a="1"/>
  <c r="MR30" i="1" s="1"/>
  <c r="MR27" i="1" a="1"/>
  <c r="MR27" i="1" s="1"/>
  <c r="BP41" i="1" a="1"/>
  <c r="BP41" i="1" s="1"/>
  <c r="BP28" i="1" a="1"/>
  <c r="BP28" i="1" s="1"/>
  <c r="BP27" i="1" a="1"/>
  <c r="BP27" i="1" s="1"/>
  <c r="BP42" i="1" a="1"/>
  <c r="BP42" i="1" s="1"/>
  <c r="BP25" i="1" a="1"/>
  <c r="BP25" i="1" s="1"/>
  <c r="BP40" i="1" a="1"/>
  <c r="BP40" i="1" s="1"/>
  <c r="BP36" i="1" a="1"/>
  <c r="BP36" i="1" s="1"/>
  <c r="BP31" i="1" a="1"/>
  <c r="BP31" i="1" s="1"/>
  <c r="BP34" i="1" a="1"/>
  <c r="BP34" i="1" s="1"/>
  <c r="BP39" i="1" a="1"/>
  <c r="BP39" i="1" s="1"/>
  <c r="BP43" i="1" a="1"/>
  <c r="BP43" i="1" s="1"/>
  <c r="BP26" i="1" a="1"/>
  <c r="BP26" i="1" s="1"/>
  <c r="BP30" i="1" a="1"/>
  <c r="BP30" i="1" s="1"/>
  <c r="BP33" i="1" a="1"/>
  <c r="BP33" i="1" s="1"/>
  <c r="BP24" i="1" a="1"/>
  <c r="BP24" i="1" s="1"/>
  <c r="BP23" i="1" a="1"/>
  <c r="BP23" i="1" s="1"/>
  <c r="BP22" i="1" a="1"/>
  <c r="BP22" i="1" s="1"/>
  <c r="BP32" i="1" a="1"/>
  <c r="BP32" i="1" s="1"/>
  <c r="BP37" i="1" a="1"/>
  <c r="BP37" i="1" s="1"/>
  <c r="BP29" i="1" a="1"/>
  <c r="BP29" i="1" s="1"/>
  <c r="BP38" i="1" a="1"/>
  <c r="BP38" i="1" s="1"/>
  <c r="BP35" i="1" a="1"/>
  <c r="BP35" i="1" s="1"/>
  <c r="LA36" i="1" a="1"/>
  <c r="LA36" i="1" s="1"/>
  <c r="LA43" i="1" a="1"/>
  <c r="LA43" i="1" s="1"/>
  <c r="LA31" i="1" a="1"/>
  <c r="LA31" i="1" s="1"/>
  <c r="LA35" i="1" a="1"/>
  <c r="LA35" i="1" s="1"/>
  <c r="LA23" i="1" a="1"/>
  <c r="LA23" i="1" s="1"/>
  <c r="LA32" i="1" a="1"/>
  <c r="LA32" i="1" s="1"/>
  <c r="LA24" i="1" a="1"/>
  <c r="LA24" i="1" s="1"/>
  <c r="LA30" i="1" a="1"/>
  <c r="LA30" i="1" s="1"/>
  <c r="LA39" i="1" a="1"/>
  <c r="LA39" i="1" s="1"/>
  <c r="LA41" i="1" a="1"/>
  <c r="LA41" i="1" s="1"/>
  <c r="LA37" i="1" a="1"/>
  <c r="LA37" i="1" s="1"/>
  <c r="LA29" i="1" a="1"/>
  <c r="LA29" i="1" s="1"/>
  <c r="LA34" i="1" a="1"/>
  <c r="LA34" i="1" s="1"/>
  <c r="LA33" i="1" a="1"/>
  <c r="LA33" i="1" s="1"/>
  <c r="LA38" i="1" a="1"/>
  <c r="LA38" i="1" s="1"/>
  <c r="LA40" i="1" a="1"/>
  <c r="LA40" i="1" s="1"/>
  <c r="LA25" i="1" a="1"/>
  <c r="LA25" i="1" s="1"/>
  <c r="LA28" i="1" a="1"/>
  <c r="LA28" i="1" s="1"/>
  <c r="LA26" i="1" a="1"/>
  <c r="LA26" i="1" s="1"/>
  <c r="LA22" i="1" a="1"/>
  <c r="LA22" i="1" s="1"/>
  <c r="LA42" i="1" a="1"/>
  <c r="LA42" i="1" s="1"/>
  <c r="LA27" i="1" a="1"/>
  <c r="LA27" i="1" s="1"/>
  <c r="OL39" i="1" a="1"/>
  <c r="OL39" i="1" s="1"/>
  <c r="OL32" i="1" a="1"/>
  <c r="OL32" i="1" s="1"/>
  <c r="OL33" i="1" a="1"/>
  <c r="OL33" i="1" s="1"/>
  <c r="OL40" i="1" a="1"/>
  <c r="OL40" i="1" s="1"/>
  <c r="OL26" i="1" a="1"/>
  <c r="OL26" i="1" s="1"/>
  <c r="OL25" i="1" a="1"/>
  <c r="OL25" i="1" s="1"/>
  <c r="OL23" i="1" a="1"/>
  <c r="OL23" i="1" s="1"/>
  <c r="OL22" i="1" a="1"/>
  <c r="OL22" i="1" s="1"/>
  <c r="OL28" i="1" a="1"/>
  <c r="OL28" i="1" s="1"/>
  <c r="OL38" i="1" a="1"/>
  <c r="OL38" i="1" s="1"/>
  <c r="OL34" i="1" a="1"/>
  <c r="OL34" i="1" s="1"/>
  <c r="OL27" i="1" a="1"/>
  <c r="OL27" i="1" s="1"/>
  <c r="OL29" i="1" a="1"/>
  <c r="OL29" i="1" s="1"/>
  <c r="OL36" i="1" a="1"/>
  <c r="OL36" i="1" s="1"/>
  <c r="OL37" i="1" a="1"/>
  <c r="OL37" i="1" s="1"/>
  <c r="OL31" i="1" a="1"/>
  <c r="OL31" i="1" s="1"/>
  <c r="OL30" i="1" a="1"/>
  <c r="OL30" i="1" s="1"/>
  <c r="OL35" i="1" a="1"/>
  <c r="OL35" i="1" s="1"/>
  <c r="OL42" i="1" a="1"/>
  <c r="OL42" i="1" s="1"/>
  <c r="OL43" i="1" a="1"/>
  <c r="OL43" i="1" s="1"/>
  <c r="OL41" i="1" a="1"/>
  <c r="OL41" i="1" s="1"/>
  <c r="OL24" i="1" a="1"/>
  <c r="OL24" i="1" s="1"/>
  <c r="KT60" i="1" a="1"/>
  <c r="KT60" i="1" s="1"/>
  <c r="KT61" i="1" a="1"/>
  <c r="KT61" i="1" s="1"/>
  <c r="KT62" i="1" a="1"/>
  <c r="KT62" i="1" s="1"/>
  <c r="KT63" i="1" a="1"/>
  <c r="KT63" i="1" s="1"/>
  <c r="KT64" i="1" a="1"/>
  <c r="KT64" i="1" s="1"/>
  <c r="KT65" i="1" a="1"/>
  <c r="KT65" i="1" s="1"/>
  <c r="KT66" i="1" a="1"/>
  <c r="KT66" i="1" s="1"/>
  <c r="KT67" i="1" a="1"/>
  <c r="KT67" i="1" s="1"/>
  <c r="KT68" i="1" a="1"/>
  <c r="KT68" i="1" s="1"/>
  <c r="KT69" i="1" a="1"/>
  <c r="KT69" i="1" s="1"/>
  <c r="KT70" i="1" a="1"/>
  <c r="KT70" i="1" s="1"/>
  <c r="HR60" i="1" a="1"/>
  <c r="HR60" i="1" s="1"/>
  <c r="HR61" i="1" a="1"/>
  <c r="HR61" i="1" s="1"/>
  <c r="HR62" i="1" a="1"/>
  <c r="HR62" i="1" s="1"/>
  <c r="HR63" i="1" a="1"/>
  <c r="HR63" i="1" s="1"/>
  <c r="HR64" i="1" a="1"/>
  <c r="HR64" i="1" s="1"/>
  <c r="HR65" i="1" a="1"/>
  <c r="HR65" i="1" s="1"/>
  <c r="HR66" i="1" a="1"/>
  <c r="HR66" i="1" s="1"/>
  <c r="HR67" i="1" a="1"/>
  <c r="HR67" i="1" s="1"/>
  <c r="HR68" i="1" a="1"/>
  <c r="HR68" i="1" s="1"/>
  <c r="HR69" i="1" a="1"/>
  <c r="HR69" i="1" s="1"/>
  <c r="HR70" i="1" a="1"/>
  <c r="HR70" i="1" s="1"/>
  <c r="IW60" i="1" a="1"/>
  <c r="IW60" i="1" s="1"/>
  <c r="IW61" i="1" a="1"/>
  <c r="IW61" i="1" s="1"/>
  <c r="IW62" i="1" a="1"/>
  <c r="IW62" i="1" s="1"/>
  <c r="IW63" i="1" a="1"/>
  <c r="IW63" i="1" s="1"/>
  <c r="IW64" i="1" a="1"/>
  <c r="IW64" i="1" s="1"/>
  <c r="IW65" i="1" a="1"/>
  <c r="IW65" i="1" s="1"/>
  <c r="IW66" i="1" a="1"/>
  <c r="IW66" i="1" s="1"/>
  <c r="IW67" i="1" a="1"/>
  <c r="IW67" i="1" s="1"/>
  <c r="IW68" i="1" a="1"/>
  <c r="IW68" i="1" s="1"/>
  <c r="IW69" i="1" a="1"/>
  <c r="IW69" i="1" s="1"/>
  <c r="IW70" i="1" a="1"/>
  <c r="IW70" i="1" s="1"/>
  <c r="HU60" i="1" a="1"/>
  <c r="HU60" i="1" s="1"/>
  <c r="HU61" i="1" a="1"/>
  <c r="HU61" i="1" s="1"/>
  <c r="HU62" i="1" a="1"/>
  <c r="HU62" i="1" s="1"/>
  <c r="HU63" i="1" a="1"/>
  <c r="HU63" i="1" s="1"/>
  <c r="HU64" i="1" a="1"/>
  <c r="HU64" i="1" s="1"/>
  <c r="HU65" i="1" a="1"/>
  <c r="HU65" i="1" s="1"/>
  <c r="HU66" i="1" a="1"/>
  <c r="HU66" i="1" s="1"/>
  <c r="HU67" i="1" a="1"/>
  <c r="HU67" i="1" s="1"/>
  <c r="HU68" i="1" a="1"/>
  <c r="HU68" i="1" s="1"/>
  <c r="HU69" i="1" a="1"/>
  <c r="HU69" i="1" s="1"/>
  <c r="HU70" i="1" a="1"/>
  <c r="HU70" i="1" s="1"/>
  <c r="I60" i="1" a="1"/>
  <c r="I60" i="1" s="1"/>
  <c r="I61" i="1" a="1"/>
  <c r="I61" i="1" s="1"/>
  <c r="I62" i="1" a="1"/>
  <c r="I62" i="1" s="1"/>
  <c r="I63" i="1" a="1"/>
  <c r="I63" i="1" s="1"/>
  <c r="I64" i="1" a="1"/>
  <c r="I64" i="1" s="1"/>
  <c r="I65" i="1" a="1"/>
  <c r="I65" i="1" s="1"/>
  <c r="I66" i="1" a="1"/>
  <c r="I66" i="1" s="1"/>
  <c r="I67" i="1" a="1"/>
  <c r="I67" i="1" s="1"/>
  <c r="I68" i="1" a="1"/>
  <c r="I68" i="1" s="1"/>
  <c r="I69" i="1" a="1"/>
  <c r="I69" i="1" s="1"/>
  <c r="I70" i="1" a="1"/>
  <c r="I70" i="1" s="1"/>
  <c r="JI39" i="1" a="1"/>
  <c r="JI39" i="1" s="1"/>
  <c r="JI33" i="1" a="1"/>
  <c r="JI33" i="1" s="1"/>
  <c r="JI37" i="1" a="1"/>
  <c r="JI37" i="1" s="1"/>
  <c r="JI41" i="1" a="1"/>
  <c r="JI41" i="1" s="1"/>
  <c r="JI25" i="1" a="1"/>
  <c r="JI25" i="1" s="1"/>
  <c r="JI34" i="1" a="1"/>
  <c r="JI34" i="1" s="1"/>
  <c r="JI42" i="1" a="1"/>
  <c r="JI42" i="1" s="1"/>
  <c r="JI28" i="1" a="1"/>
  <c r="JI28" i="1" s="1"/>
  <c r="JI27" i="1" a="1"/>
  <c r="JI27" i="1" s="1"/>
  <c r="JI29" i="1" a="1"/>
  <c r="JI29" i="1" s="1"/>
  <c r="JI38" i="1" a="1"/>
  <c r="JI38" i="1" s="1"/>
  <c r="JI30" i="1" a="1"/>
  <c r="JI30" i="1" s="1"/>
  <c r="JI35" i="1" a="1"/>
  <c r="JI35" i="1" s="1"/>
  <c r="JI23" i="1" a="1"/>
  <c r="JI23" i="1" s="1"/>
  <c r="JI22" i="1" a="1"/>
  <c r="JI22" i="1" s="1"/>
  <c r="JI26" i="1" a="1"/>
  <c r="JI26" i="1" s="1"/>
  <c r="JI36" i="1" a="1"/>
  <c r="JI36" i="1" s="1"/>
  <c r="JI31" i="1" a="1"/>
  <c r="JI31" i="1" s="1"/>
  <c r="JI43" i="1" a="1"/>
  <c r="JI43" i="1" s="1"/>
  <c r="JI40" i="1" a="1"/>
  <c r="JI40" i="1" s="1"/>
  <c r="JI32" i="1" a="1"/>
  <c r="JI32" i="1" s="1"/>
  <c r="JI24" i="1" a="1"/>
  <c r="JI24" i="1" s="1"/>
  <c r="GN39" i="1" a="1"/>
  <c r="GN39" i="1" s="1"/>
  <c r="GN33" i="1" a="1"/>
  <c r="GN33" i="1" s="1"/>
  <c r="GN38" i="1" a="1"/>
  <c r="GN38" i="1" s="1"/>
  <c r="GN27" i="1" a="1"/>
  <c r="GN27" i="1" s="1"/>
  <c r="GN30" i="1" a="1"/>
  <c r="GN30" i="1" s="1"/>
  <c r="GN37" i="1" a="1"/>
  <c r="GN37" i="1" s="1"/>
  <c r="GN22" i="1" a="1"/>
  <c r="GN22" i="1" s="1"/>
  <c r="GN43" i="1" a="1"/>
  <c r="GN43" i="1" s="1"/>
  <c r="GN42" i="1" a="1"/>
  <c r="GN42" i="1" s="1"/>
  <c r="GN36" i="1" a="1"/>
  <c r="GN36" i="1" s="1"/>
  <c r="GN34" i="1" a="1"/>
  <c r="GN34" i="1" s="1"/>
  <c r="GN29" i="1" a="1"/>
  <c r="GN29" i="1" s="1"/>
  <c r="GN24" i="1" a="1"/>
  <c r="GN24" i="1" s="1"/>
  <c r="GN31" i="1" a="1"/>
  <c r="GN31" i="1" s="1"/>
  <c r="GN32" i="1" a="1"/>
  <c r="GN32" i="1" s="1"/>
  <c r="GN40" i="1" a="1"/>
  <c r="GN40" i="1" s="1"/>
  <c r="GN25" i="1" a="1"/>
  <c r="GN25" i="1" s="1"/>
  <c r="GN35" i="1" a="1"/>
  <c r="GN35" i="1" s="1"/>
  <c r="GN26" i="1" a="1"/>
  <c r="GN26" i="1" s="1"/>
  <c r="GN41" i="1" a="1"/>
  <c r="GN41" i="1" s="1"/>
  <c r="GN28" i="1" a="1"/>
  <c r="GN28" i="1" s="1"/>
  <c r="GN23" i="1" a="1"/>
  <c r="GN23" i="1" s="1"/>
  <c r="NG25" i="1" a="1"/>
  <c r="NG25" i="1" s="1"/>
  <c r="NG39" i="1" a="1"/>
  <c r="NG39" i="1" s="1"/>
  <c r="NG33" i="1" a="1"/>
  <c r="NG33" i="1" s="1"/>
  <c r="NG41" i="1" a="1"/>
  <c r="NG41" i="1" s="1"/>
  <c r="NG28" i="1" a="1"/>
  <c r="NG28" i="1" s="1"/>
  <c r="NG38" i="1" a="1"/>
  <c r="NG38" i="1" s="1"/>
  <c r="NG37" i="1" a="1"/>
  <c r="NG37" i="1" s="1"/>
  <c r="NG42" i="1" a="1"/>
  <c r="NG42" i="1" s="1"/>
  <c r="NG34" i="1" a="1"/>
  <c r="NG34" i="1" s="1"/>
  <c r="NG24" i="1" a="1"/>
  <c r="NG24" i="1" s="1"/>
  <c r="NG40" i="1" a="1"/>
  <c r="NG40" i="1" s="1"/>
  <c r="NG36" i="1" a="1"/>
  <c r="NG36" i="1" s="1"/>
  <c r="NG27" i="1" a="1"/>
  <c r="NG27" i="1" s="1"/>
  <c r="NG43" i="1" a="1"/>
  <c r="NG43" i="1" s="1"/>
  <c r="NG26" i="1" a="1"/>
  <c r="NG26" i="1" s="1"/>
  <c r="NG32" i="1" a="1"/>
  <c r="NG32" i="1" s="1"/>
  <c r="NG31" i="1" a="1"/>
  <c r="NG31" i="1" s="1"/>
  <c r="NG23" i="1" a="1"/>
  <c r="NG23" i="1" s="1"/>
  <c r="NG30" i="1" a="1"/>
  <c r="NG30" i="1" s="1"/>
  <c r="NG35" i="1" a="1"/>
  <c r="NG35" i="1" s="1"/>
  <c r="NG29" i="1" a="1"/>
  <c r="NG29" i="1" s="1"/>
  <c r="NG22" i="1" a="1"/>
  <c r="NG22" i="1" s="1"/>
  <c r="BU40" i="1" a="1"/>
  <c r="BU40" i="1" s="1"/>
  <c r="BU33" i="1" a="1"/>
  <c r="BU33" i="1" s="1"/>
  <c r="BU25" i="1" a="1"/>
  <c r="BU25" i="1" s="1"/>
  <c r="BU26" i="1" a="1"/>
  <c r="BU26" i="1" s="1"/>
  <c r="BU43" i="1" a="1"/>
  <c r="BU43" i="1" s="1"/>
  <c r="BU41" i="1" a="1"/>
  <c r="BU41" i="1" s="1"/>
  <c r="BU22" i="1" a="1"/>
  <c r="BU22" i="1" s="1"/>
  <c r="BU34" i="1" a="1"/>
  <c r="BU34" i="1" s="1"/>
  <c r="BU23" i="1" a="1"/>
  <c r="BU23" i="1" s="1"/>
  <c r="BU37" i="1" a="1"/>
  <c r="BU37" i="1" s="1"/>
  <c r="BU28" i="1" a="1"/>
  <c r="BU28" i="1" s="1"/>
  <c r="BU27" i="1" a="1"/>
  <c r="BU27" i="1" s="1"/>
  <c r="BU39" i="1" a="1"/>
  <c r="BU39" i="1" s="1"/>
  <c r="BU36" i="1" a="1"/>
  <c r="BU36" i="1" s="1"/>
  <c r="BU30" i="1" a="1"/>
  <c r="BU30" i="1" s="1"/>
  <c r="BU32" i="1" a="1"/>
  <c r="BU32" i="1" s="1"/>
  <c r="BU29" i="1" a="1"/>
  <c r="BU29" i="1" s="1"/>
  <c r="BU24" i="1" a="1"/>
  <c r="BU24" i="1" s="1"/>
  <c r="BU42" i="1" a="1"/>
  <c r="BU42" i="1" s="1"/>
  <c r="BU31" i="1" a="1"/>
  <c r="BU31" i="1" s="1"/>
  <c r="BU38" i="1" a="1"/>
  <c r="BU38" i="1" s="1"/>
  <c r="BU35" i="1" a="1"/>
  <c r="BU35" i="1" s="1"/>
  <c r="MA60" i="1" a="1"/>
  <c r="MA60" i="1" s="1"/>
  <c r="MA61" i="1" a="1"/>
  <c r="MA61" i="1" s="1"/>
  <c r="MA62" i="1" a="1"/>
  <c r="MA62" i="1" s="1"/>
  <c r="MA63" i="1" a="1"/>
  <c r="MA63" i="1" s="1"/>
  <c r="MA64" i="1" a="1"/>
  <c r="MA64" i="1" s="1"/>
  <c r="MA65" i="1" a="1"/>
  <c r="MA65" i="1" s="1"/>
  <c r="MA66" i="1" a="1"/>
  <c r="MA66" i="1" s="1"/>
  <c r="MA67" i="1" a="1"/>
  <c r="MA67" i="1" s="1"/>
  <c r="MA68" i="1" a="1"/>
  <c r="MA68" i="1" s="1"/>
  <c r="MA69" i="1" a="1"/>
  <c r="MA69" i="1" s="1"/>
  <c r="MA70" i="1" a="1"/>
  <c r="MA70" i="1" s="1"/>
  <c r="HO60" i="1" a="1"/>
  <c r="HO60" i="1" s="1"/>
  <c r="HO61" i="1" a="1"/>
  <c r="HO61" i="1" s="1"/>
  <c r="HO62" i="1" a="1"/>
  <c r="HO62" i="1" s="1"/>
  <c r="HO63" i="1" a="1"/>
  <c r="HO63" i="1" s="1"/>
  <c r="HO64" i="1" a="1"/>
  <c r="HO64" i="1" s="1"/>
  <c r="HO65" i="1" a="1"/>
  <c r="HO65" i="1" s="1"/>
  <c r="HO66" i="1" a="1"/>
  <c r="HO66" i="1" s="1"/>
  <c r="HO67" i="1" a="1"/>
  <c r="HO67" i="1" s="1"/>
  <c r="HO68" i="1" a="1"/>
  <c r="HO68" i="1" s="1"/>
  <c r="HO69" i="1" a="1"/>
  <c r="HO69" i="1" s="1"/>
  <c r="HO70" i="1" a="1"/>
  <c r="HO70" i="1" s="1"/>
  <c r="NP60" i="1" a="1"/>
  <c r="NP60" i="1" s="1"/>
  <c r="NP61" i="1" a="1"/>
  <c r="NP61" i="1" s="1"/>
  <c r="NP62" i="1" a="1"/>
  <c r="NP62" i="1" s="1"/>
  <c r="NP63" i="1" a="1"/>
  <c r="NP63" i="1" s="1"/>
  <c r="NP64" i="1" a="1"/>
  <c r="NP64" i="1" s="1"/>
  <c r="NP65" i="1" a="1"/>
  <c r="NP65" i="1" s="1"/>
  <c r="NP66" i="1" a="1"/>
  <c r="NP66" i="1" s="1"/>
  <c r="NP67" i="1" a="1"/>
  <c r="NP67" i="1" s="1"/>
  <c r="NP68" i="1" a="1"/>
  <c r="NP68" i="1" s="1"/>
  <c r="NP69" i="1" a="1"/>
  <c r="NP69" i="1" s="1"/>
  <c r="NP70" i="1" a="1"/>
  <c r="NP70" i="1" s="1"/>
  <c r="ME60" i="1" a="1"/>
  <c r="ME60" i="1" s="1"/>
  <c r="ME61" i="1" a="1"/>
  <c r="ME61" i="1" s="1"/>
  <c r="ME62" i="1" a="1"/>
  <c r="ME62" i="1" s="1"/>
  <c r="ME63" i="1" a="1"/>
  <c r="ME63" i="1" s="1"/>
  <c r="ME64" i="1" a="1"/>
  <c r="ME64" i="1" s="1"/>
  <c r="ME65" i="1" a="1"/>
  <c r="ME65" i="1" s="1"/>
  <c r="ME66" i="1" a="1"/>
  <c r="ME66" i="1" s="1"/>
  <c r="ME67" i="1" a="1"/>
  <c r="ME67" i="1" s="1"/>
  <c r="ME68" i="1" a="1"/>
  <c r="ME68" i="1" s="1"/>
  <c r="ME69" i="1" a="1"/>
  <c r="ME69" i="1" s="1"/>
  <c r="ME70" i="1" a="1"/>
  <c r="ME70" i="1" s="1"/>
  <c r="NC60" i="1" a="1"/>
  <c r="NC60" i="1" s="1"/>
  <c r="NC61" i="1" a="1"/>
  <c r="NC61" i="1" s="1"/>
  <c r="NC62" i="1" a="1"/>
  <c r="NC62" i="1" s="1"/>
  <c r="NC63" i="1" a="1"/>
  <c r="NC63" i="1" s="1"/>
  <c r="NC64" i="1" a="1"/>
  <c r="NC64" i="1" s="1"/>
  <c r="NC65" i="1" a="1"/>
  <c r="NC65" i="1" s="1"/>
  <c r="NC66" i="1" a="1"/>
  <c r="NC66" i="1" s="1"/>
  <c r="NC67" i="1" a="1"/>
  <c r="NC67" i="1" s="1"/>
  <c r="NC68" i="1" a="1"/>
  <c r="NC68" i="1" s="1"/>
  <c r="NC69" i="1" a="1"/>
  <c r="NC69" i="1" s="1"/>
  <c r="NC70" i="1" a="1"/>
  <c r="NC70" i="1" s="1"/>
  <c r="BQ60" i="1" a="1"/>
  <c r="BQ60" i="1" s="1"/>
  <c r="BQ61" i="1" a="1"/>
  <c r="BQ61" i="1" s="1"/>
  <c r="BQ62" i="1" a="1"/>
  <c r="BQ62" i="1" s="1"/>
  <c r="BQ63" i="1" a="1"/>
  <c r="BQ63" i="1" s="1"/>
  <c r="BQ64" i="1" a="1"/>
  <c r="BQ64" i="1" s="1"/>
  <c r="BQ65" i="1" a="1"/>
  <c r="BQ65" i="1" s="1"/>
  <c r="BQ66" i="1" a="1"/>
  <c r="BQ66" i="1" s="1"/>
  <c r="BQ67" i="1" a="1"/>
  <c r="BQ67" i="1" s="1"/>
  <c r="BQ68" i="1" a="1"/>
  <c r="BQ68" i="1" s="1"/>
  <c r="BQ69" i="1" a="1"/>
  <c r="BQ69" i="1" s="1"/>
  <c r="BQ70" i="1" a="1"/>
  <c r="BQ70" i="1" s="1"/>
  <c r="GS41" i="1" a="1"/>
  <c r="GS41" i="1" s="1"/>
  <c r="GS43" i="1" a="1"/>
  <c r="GS43" i="1" s="1"/>
  <c r="GS37" i="1" a="1"/>
  <c r="GS37" i="1" s="1"/>
  <c r="GS29" i="1" a="1"/>
  <c r="GS29" i="1" s="1"/>
  <c r="GS23" i="1" a="1"/>
  <c r="GS23" i="1" s="1"/>
  <c r="GS35" i="1" a="1"/>
  <c r="GS35" i="1" s="1"/>
  <c r="GS22" i="1" a="1"/>
  <c r="GS22" i="1" s="1"/>
  <c r="GS33" i="1" a="1"/>
  <c r="GS33" i="1" s="1"/>
  <c r="GS27" i="1" a="1"/>
  <c r="GS27" i="1" s="1"/>
  <c r="GS42" i="1" a="1"/>
  <c r="GS42" i="1" s="1"/>
  <c r="GS39" i="1" a="1"/>
  <c r="GS39" i="1" s="1"/>
  <c r="GS26" i="1" a="1"/>
  <c r="GS26" i="1" s="1"/>
  <c r="GS36" i="1" a="1"/>
  <c r="GS36" i="1" s="1"/>
  <c r="GS32" i="1" a="1"/>
  <c r="GS32" i="1" s="1"/>
  <c r="GS28" i="1" a="1"/>
  <c r="GS28" i="1" s="1"/>
  <c r="GS30" i="1" a="1"/>
  <c r="GS30" i="1" s="1"/>
  <c r="GS24" i="1" a="1"/>
  <c r="GS24" i="1" s="1"/>
  <c r="GS31" i="1" a="1"/>
  <c r="GS31" i="1" s="1"/>
  <c r="GS34" i="1" a="1"/>
  <c r="GS34" i="1" s="1"/>
  <c r="GS25" i="1" a="1"/>
  <c r="GS25" i="1" s="1"/>
  <c r="GS40" i="1" a="1"/>
  <c r="GS40" i="1" s="1"/>
  <c r="GS38" i="1" a="1"/>
  <c r="GS38" i="1" s="1"/>
  <c r="DR39" i="1" a="1"/>
  <c r="DR39" i="1" s="1"/>
  <c r="DR37" i="1" a="1"/>
  <c r="DR37" i="1" s="1"/>
  <c r="DR29" i="1" a="1"/>
  <c r="DR29" i="1" s="1"/>
  <c r="DR27" i="1" a="1"/>
  <c r="DR27" i="1" s="1"/>
  <c r="DR28" i="1" a="1"/>
  <c r="DR28" i="1" s="1"/>
  <c r="DR42" i="1" a="1"/>
  <c r="DR42" i="1" s="1"/>
  <c r="DR25" i="1" a="1"/>
  <c r="DR25" i="1" s="1"/>
  <c r="DR43" i="1" a="1"/>
  <c r="DR43" i="1" s="1"/>
  <c r="DR36" i="1" a="1"/>
  <c r="DR36" i="1" s="1"/>
  <c r="DR40" i="1" a="1"/>
  <c r="DR40" i="1" s="1"/>
  <c r="DR32" i="1" a="1"/>
  <c r="DR32" i="1" s="1"/>
  <c r="DR31" i="1" a="1"/>
  <c r="DR31" i="1" s="1"/>
  <c r="DR35" i="1" a="1"/>
  <c r="DR35" i="1" s="1"/>
  <c r="DR33" i="1" a="1"/>
  <c r="DR33" i="1" s="1"/>
  <c r="DR30" i="1" a="1"/>
  <c r="DR30" i="1" s="1"/>
  <c r="DR24" i="1" a="1"/>
  <c r="DR24" i="1" s="1"/>
  <c r="DR34" i="1" a="1"/>
  <c r="DR34" i="1" s="1"/>
  <c r="DR22" i="1" a="1"/>
  <c r="DR22" i="1" s="1"/>
  <c r="DR26" i="1" a="1"/>
  <c r="DR26" i="1" s="1"/>
  <c r="DR23" i="1" a="1"/>
  <c r="DR23" i="1" s="1"/>
  <c r="DR38" i="1" a="1"/>
  <c r="DR38" i="1" s="1"/>
  <c r="DR41" i="1" a="1"/>
  <c r="DR41" i="1" s="1"/>
  <c r="BZ42" i="1" a="1"/>
  <c r="BZ42" i="1" s="1"/>
  <c r="BZ34" i="1" a="1"/>
  <c r="BZ34" i="1" s="1"/>
  <c r="BZ31" i="1" a="1"/>
  <c r="BZ31" i="1" s="1"/>
  <c r="BZ22" i="1" a="1"/>
  <c r="BZ22" i="1" s="1"/>
  <c r="BZ32" i="1" a="1"/>
  <c r="BZ32" i="1" s="1"/>
  <c r="BZ35" i="1" a="1"/>
  <c r="BZ35" i="1" s="1"/>
  <c r="BZ27" i="1" a="1"/>
  <c r="BZ27" i="1" s="1"/>
  <c r="BZ30" i="1" a="1"/>
  <c r="BZ30" i="1" s="1"/>
  <c r="BZ26" i="1" a="1"/>
  <c r="BZ26" i="1" s="1"/>
  <c r="BZ43" i="1" a="1"/>
  <c r="BZ43" i="1" s="1"/>
  <c r="BZ37" i="1" a="1"/>
  <c r="BZ37" i="1" s="1"/>
  <c r="BZ38" i="1" a="1"/>
  <c r="BZ38" i="1" s="1"/>
  <c r="BZ23" i="1" a="1"/>
  <c r="BZ23" i="1" s="1"/>
  <c r="BZ33" i="1" a="1"/>
  <c r="BZ33" i="1" s="1"/>
  <c r="BZ24" i="1" a="1"/>
  <c r="BZ24" i="1" s="1"/>
  <c r="BZ41" i="1" a="1"/>
  <c r="BZ41" i="1" s="1"/>
  <c r="BZ40" i="1" a="1"/>
  <c r="BZ40" i="1" s="1"/>
  <c r="BZ25" i="1" a="1"/>
  <c r="BZ25" i="1" s="1"/>
  <c r="BZ39" i="1" a="1"/>
  <c r="BZ39" i="1" s="1"/>
  <c r="BZ36" i="1" a="1"/>
  <c r="BZ36" i="1" s="1"/>
  <c r="BZ28" i="1" a="1"/>
  <c r="BZ28" i="1" s="1"/>
  <c r="BZ29" i="1" a="1"/>
  <c r="BZ29" i="1" s="1"/>
  <c r="LX42" i="1" a="1"/>
  <c r="LX42" i="1" s="1"/>
  <c r="LX28" i="1" a="1"/>
  <c r="LX28" i="1" s="1"/>
  <c r="LX23" i="1" a="1"/>
  <c r="LX23" i="1" s="1"/>
  <c r="LX32" i="1" a="1"/>
  <c r="LX32" i="1" s="1"/>
  <c r="LX22" i="1" a="1"/>
  <c r="LX22" i="1" s="1"/>
  <c r="LX35" i="1" a="1"/>
  <c r="LX35" i="1" s="1"/>
  <c r="LX27" i="1" a="1"/>
  <c r="LX27" i="1" s="1"/>
  <c r="LX40" i="1" a="1"/>
  <c r="LX40" i="1" s="1"/>
  <c r="LX37" i="1" a="1"/>
  <c r="LX37" i="1" s="1"/>
  <c r="LX43" i="1" a="1"/>
  <c r="LX43" i="1" s="1"/>
  <c r="LX30" i="1" a="1"/>
  <c r="LX30" i="1" s="1"/>
  <c r="LX26" i="1" a="1"/>
  <c r="LX26" i="1" s="1"/>
  <c r="LX31" i="1" a="1"/>
  <c r="LX31" i="1" s="1"/>
  <c r="LX36" i="1" a="1"/>
  <c r="LX36" i="1" s="1"/>
  <c r="LX38" i="1" a="1"/>
  <c r="LX38" i="1" s="1"/>
  <c r="LX24" i="1" a="1"/>
  <c r="LX24" i="1" s="1"/>
  <c r="LX25" i="1" a="1"/>
  <c r="LX25" i="1" s="1"/>
  <c r="LX39" i="1" a="1"/>
  <c r="LX39" i="1" s="1"/>
  <c r="LX29" i="1" a="1"/>
  <c r="LX29" i="1" s="1"/>
  <c r="LX33" i="1" a="1"/>
  <c r="LX33" i="1" s="1"/>
  <c r="LX34" i="1" a="1"/>
  <c r="LX34" i="1" s="1"/>
  <c r="LX41" i="1" a="1"/>
  <c r="LX41" i="1" s="1"/>
  <c r="KR60" i="1" a="1"/>
  <c r="KR60" i="1" s="1"/>
  <c r="KR61" i="1" a="1"/>
  <c r="KR61" i="1" s="1"/>
  <c r="KR62" i="1" a="1"/>
  <c r="KR62" i="1" s="1"/>
  <c r="KR63" i="1" a="1"/>
  <c r="KR63" i="1" s="1"/>
  <c r="KR64" i="1" a="1"/>
  <c r="KR64" i="1" s="1"/>
  <c r="KR65" i="1" a="1"/>
  <c r="KR65" i="1" s="1"/>
  <c r="KR66" i="1" a="1"/>
  <c r="KR66" i="1" s="1"/>
  <c r="KR67" i="1" a="1"/>
  <c r="KR67" i="1" s="1"/>
  <c r="KR68" i="1" a="1"/>
  <c r="KR68" i="1" s="1"/>
  <c r="KR69" i="1" a="1"/>
  <c r="KR69" i="1" s="1"/>
  <c r="KR70" i="1" a="1"/>
  <c r="KR70" i="1" s="1"/>
  <c r="MW60" i="1" a="1"/>
  <c r="MW60" i="1" s="1"/>
  <c r="MW61" i="1" a="1"/>
  <c r="MW61" i="1" s="1"/>
  <c r="MW62" i="1" a="1"/>
  <c r="MW62" i="1" s="1"/>
  <c r="MW63" i="1" a="1"/>
  <c r="MW63" i="1" s="1"/>
  <c r="MW64" i="1" a="1"/>
  <c r="MW64" i="1" s="1"/>
  <c r="MW65" i="1" a="1"/>
  <c r="MW65" i="1" s="1"/>
  <c r="MW66" i="1" a="1"/>
  <c r="MW66" i="1" s="1"/>
  <c r="MW67" i="1" a="1"/>
  <c r="MW67" i="1" s="1"/>
  <c r="MW68" i="1" a="1"/>
  <c r="MW68" i="1" s="1"/>
  <c r="MW69" i="1" a="1"/>
  <c r="MW69" i="1" s="1"/>
  <c r="MW70" i="1" a="1"/>
  <c r="MW70" i="1" s="1"/>
  <c r="ND60" i="1" a="1"/>
  <c r="ND60" i="1" s="1"/>
  <c r="ND61" i="1" a="1"/>
  <c r="ND61" i="1" s="1"/>
  <c r="ND62" i="1" a="1"/>
  <c r="ND62" i="1" s="1"/>
  <c r="ND63" i="1" a="1"/>
  <c r="ND63" i="1" s="1"/>
  <c r="ND64" i="1" a="1"/>
  <c r="ND64" i="1" s="1"/>
  <c r="ND65" i="1" a="1"/>
  <c r="ND65" i="1" s="1"/>
  <c r="ND66" i="1" a="1"/>
  <c r="ND66" i="1" s="1"/>
  <c r="ND67" i="1" a="1"/>
  <c r="ND67" i="1" s="1"/>
  <c r="ND68" i="1" a="1"/>
  <c r="ND68" i="1" s="1"/>
  <c r="ND69" i="1" a="1"/>
  <c r="ND69" i="1" s="1"/>
  <c r="ND70" i="1" a="1"/>
  <c r="ND70"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NR39" i="1" a="1"/>
  <c r="NR39" i="1" s="1"/>
  <c r="NR22" i="1" a="1"/>
  <c r="NR22" i="1" s="1"/>
  <c r="NR29" i="1" a="1"/>
  <c r="NR29" i="1" s="1"/>
  <c r="NR27" i="1" a="1"/>
  <c r="NR27" i="1" s="1"/>
  <c r="NR38" i="1" a="1"/>
  <c r="NR38" i="1" s="1"/>
  <c r="NR35" i="1" a="1"/>
  <c r="NR35" i="1" s="1"/>
  <c r="NR32" i="1" a="1"/>
  <c r="NR32" i="1" s="1"/>
  <c r="NR36" i="1" a="1"/>
  <c r="NR36" i="1" s="1"/>
  <c r="NR40" i="1" a="1"/>
  <c r="NR40" i="1" s="1"/>
  <c r="NR25" i="1" a="1"/>
  <c r="NR25" i="1" s="1"/>
  <c r="NR31" i="1" a="1"/>
  <c r="NR31" i="1" s="1"/>
  <c r="NR30" i="1" a="1"/>
  <c r="NR30" i="1" s="1"/>
  <c r="NR42" i="1" a="1"/>
  <c r="NR42" i="1" s="1"/>
  <c r="NR26" i="1" a="1"/>
  <c r="NR26" i="1" s="1"/>
  <c r="NR28" i="1" a="1"/>
  <c r="NR28" i="1" s="1"/>
  <c r="NR43" i="1" a="1"/>
  <c r="NR43" i="1" s="1"/>
  <c r="NR24" i="1" a="1"/>
  <c r="NR24" i="1" s="1"/>
  <c r="NR34" i="1" a="1"/>
  <c r="NR34" i="1" s="1"/>
  <c r="NR41" i="1" a="1"/>
  <c r="NR41" i="1" s="1"/>
  <c r="NR23" i="1" a="1"/>
  <c r="NR23" i="1" s="1"/>
  <c r="NR37" i="1" a="1"/>
  <c r="NR37" i="1" s="1"/>
  <c r="NR33" i="1" a="1"/>
  <c r="NR33" i="1" s="1"/>
  <c r="IL22" i="1" a="1"/>
  <c r="IL22" i="1" s="1"/>
  <c r="IL37" i="1" a="1"/>
  <c r="IL37" i="1" s="1"/>
  <c r="IL26" i="1" a="1"/>
  <c r="IL26" i="1" s="1"/>
  <c r="IL31" i="1" a="1"/>
  <c r="IL31" i="1" s="1"/>
  <c r="IL42" i="1" a="1"/>
  <c r="IL42" i="1" s="1"/>
  <c r="IL27" i="1" a="1"/>
  <c r="IL27" i="1" s="1"/>
  <c r="IL34" i="1" a="1"/>
  <c r="IL34" i="1" s="1"/>
  <c r="IL36" i="1" a="1"/>
  <c r="IL36" i="1" s="1"/>
  <c r="IL39" i="1" a="1"/>
  <c r="IL39" i="1" s="1"/>
  <c r="IL25" i="1" a="1"/>
  <c r="IL25" i="1" s="1"/>
  <c r="IL43" i="1" a="1"/>
  <c r="IL43" i="1" s="1"/>
  <c r="IL35" i="1" a="1"/>
  <c r="IL35" i="1" s="1"/>
  <c r="IL23" i="1" a="1"/>
  <c r="IL23" i="1" s="1"/>
  <c r="IL24" i="1" a="1"/>
  <c r="IL24" i="1" s="1"/>
  <c r="IL30" i="1" a="1"/>
  <c r="IL30" i="1" s="1"/>
  <c r="IL41" i="1" a="1"/>
  <c r="IL41" i="1" s="1"/>
  <c r="IL32" i="1" a="1"/>
  <c r="IL32" i="1" s="1"/>
  <c r="IL29" i="1" a="1"/>
  <c r="IL29" i="1" s="1"/>
  <c r="IL28" i="1" a="1"/>
  <c r="IL28" i="1" s="1"/>
  <c r="IL33" i="1" a="1"/>
  <c r="IL33" i="1" s="1"/>
  <c r="IL38" i="1" a="1"/>
  <c r="IL38" i="1" s="1"/>
  <c r="IL40" i="1" a="1"/>
  <c r="IL40" i="1" s="1"/>
  <c r="GX26" i="1" a="1"/>
  <c r="GX26" i="1" s="1"/>
  <c r="GX23" i="1" a="1"/>
  <c r="GX23" i="1" s="1"/>
  <c r="GX30" i="1" a="1"/>
  <c r="GX30" i="1" s="1"/>
  <c r="GX39" i="1" a="1"/>
  <c r="GX39" i="1" s="1"/>
  <c r="GX42" i="1" a="1"/>
  <c r="GX42" i="1" s="1"/>
  <c r="GX24" i="1" a="1"/>
  <c r="GX24" i="1" s="1"/>
  <c r="GX36" i="1" a="1"/>
  <c r="GX36" i="1" s="1"/>
  <c r="GX32" i="1" a="1"/>
  <c r="GX32" i="1" s="1"/>
  <c r="GX33" i="1" a="1"/>
  <c r="GX33" i="1" s="1"/>
  <c r="GX28" i="1" a="1"/>
  <c r="GX28" i="1" s="1"/>
  <c r="GX31" i="1" a="1"/>
  <c r="GX31" i="1" s="1"/>
  <c r="GX38" i="1" a="1"/>
  <c r="GX38" i="1" s="1"/>
  <c r="GX34" i="1" a="1"/>
  <c r="GX34" i="1" s="1"/>
  <c r="GX25" i="1" a="1"/>
  <c r="GX25" i="1" s="1"/>
  <c r="GX29" i="1" a="1"/>
  <c r="GX29" i="1" s="1"/>
  <c r="GX40" i="1" a="1"/>
  <c r="GX40" i="1" s="1"/>
  <c r="GX41" i="1" a="1"/>
  <c r="GX41" i="1" s="1"/>
  <c r="GX27" i="1" a="1"/>
  <c r="GX27" i="1" s="1"/>
  <c r="GX37" i="1" a="1"/>
  <c r="GX37" i="1" s="1"/>
  <c r="GX35" i="1" a="1"/>
  <c r="GX35" i="1" s="1"/>
  <c r="GX43" i="1" a="1"/>
  <c r="GX43" i="1" s="1"/>
  <c r="GX22" i="1" a="1"/>
  <c r="GX22" i="1" s="1"/>
  <c r="NM30" i="1" a="1"/>
  <c r="NM30" i="1" s="1"/>
  <c r="NM24" i="1" a="1"/>
  <c r="NM24" i="1" s="1"/>
  <c r="NM26" i="1" a="1"/>
  <c r="NM26" i="1" s="1"/>
  <c r="NM35" i="1" a="1"/>
  <c r="NM35" i="1" s="1"/>
  <c r="NM23" i="1" a="1"/>
  <c r="NM23" i="1" s="1"/>
  <c r="NM43" i="1" a="1"/>
  <c r="NM43" i="1" s="1"/>
  <c r="NM22" i="1" a="1"/>
  <c r="NM22" i="1" s="1"/>
  <c r="NM39" i="1" a="1"/>
  <c r="NM39" i="1" s="1"/>
  <c r="NM42" i="1" a="1"/>
  <c r="NM42" i="1" s="1"/>
  <c r="NM33" i="1" a="1"/>
  <c r="NM33" i="1" s="1"/>
  <c r="NM28" i="1" a="1"/>
  <c r="NM28" i="1" s="1"/>
  <c r="NM36" i="1" a="1"/>
  <c r="NM36" i="1" s="1"/>
  <c r="NM38" i="1" a="1"/>
  <c r="NM38" i="1" s="1"/>
  <c r="NM32" i="1" a="1"/>
  <c r="NM32" i="1" s="1"/>
  <c r="NM25" i="1" a="1"/>
  <c r="NM25" i="1" s="1"/>
  <c r="NM31" i="1" a="1"/>
  <c r="NM31" i="1" s="1"/>
  <c r="NM27" i="1" a="1"/>
  <c r="NM27" i="1" s="1"/>
  <c r="NM29" i="1" a="1"/>
  <c r="NM29" i="1" s="1"/>
  <c r="NM37" i="1" a="1"/>
  <c r="NM37" i="1" s="1"/>
  <c r="NM34" i="1" a="1"/>
  <c r="NM34" i="1" s="1"/>
  <c r="NM40" i="1" a="1"/>
  <c r="NM40" i="1" s="1"/>
  <c r="NM41" i="1" a="1"/>
  <c r="NM41" i="1" s="1"/>
  <c r="X23" i="1" a="1"/>
  <c r="X23" i="1" s="1"/>
  <c r="X22" i="1" a="1"/>
  <c r="X22" i="1" s="1"/>
  <c r="X36" i="1" a="1"/>
  <c r="X36" i="1" s="1"/>
  <c r="X24" i="1" a="1"/>
  <c r="X24" i="1" s="1"/>
  <c r="X30" i="1" a="1"/>
  <c r="X30" i="1" s="1"/>
  <c r="X31" i="1" a="1"/>
  <c r="X31" i="1" s="1"/>
  <c r="X37" i="1" a="1"/>
  <c r="X37" i="1" s="1"/>
  <c r="X29" i="1" a="1"/>
  <c r="X29" i="1" s="1"/>
  <c r="X34" i="1" a="1"/>
  <c r="X34" i="1" s="1"/>
  <c r="X41" i="1" a="1"/>
  <c r="X41" i="1" s="1"/>
  <c r="X42" i="1" a="1"/>
  <c r="X42" i="1" s="1"/>
  <c r="X33" i="1" a="1"/>
  <c r="X33" i="1" s="1"/>
  <c r="X35" i="1" a="1"/>
  <c r="X35" i="1" s="1"/>
  <c r="X38" i="1" a="1"/>
  <c r="X38" i="1" s="1"/>
  <c r="X26" i="1" a="1"/>
  <c r="X26" i="1" s="1"/>
  <c r="X32" i="1" a="1"/>
  <c r="X32" i="1" s="1"/>
  <c r="X25" i="1" a="1"/>
  <c r="X25" i="1" s="1"/>
  <c r="X39" i="1" a="1"/>
  <c r="X39" i="1" s="1"/>
  <c r="X40" i="1" a="1"/>
  <c r="X40" i="1" s="1"/>
  <c r="X27" i="1" a="1"/>
  <c r="X27" i="1" s="1"/>
  <c r="X28" i="1" a="1"/>
  <c r="X28" i="1" s="1"/>
  <c r="X43" i="1" a="1"/>
  <c r="X43" i="1" s="1"/>
  <c r="IT60" i="1" a="1"/>
  <c r="IT60" i="1" s="1"/>
  <c r="IT61" i="1" a="1"/>
  <c r="IT61" i="1" s="1"/>
  <c r="IT62" i="1" a="1"/>
  <c r="IT62" i="1" s="1"/>
  <c r="IT63" i="1" a="1"/>
  <c r="IT63" i="1" s="1"/>
  <c r="IT64" i="1" a="1"/>
  <c r="IT64" i="1" s="1"/>
  <c r="IT65" i="1" a="1"/>
  <c r="IT65" i="1" s="1"/>
  <c r="IT66" i="1" a="1"/>
  <c r="IT66" i="1" s="1"/>
  <c r="IT67" i="1" a="1"/>
  <c r="IT67" i="1" s="1"/>
  <c r="IT68" i="1" a="1"/>
  <c r="IT68" i="1" s="1"/>
  <c r="IT69" i="1" a="1"/>
  <c r="IT69" i="1" s="1"/>
  <c r="IT70" i="1" a="1"/>
  <c r="IT70" i="1" s="1"/>
  <c r="KJ60" i="1" a="1"/>
  <c r="KJ60" i="1" s="1"/>
  <c r="KJ61" i="1" a="1"/>
  <c r="KJ61" i="1" s="1"/>
  <c r="KJ62" i="1" a="1"/>
  <c r="KJ62" i="1" s="1"/>
  <c r="KJ63" i="1" a="1"/>
  <c r="KJ63" i="1" s="1"/>
  <c r="KJ64" i="1" a="1"/>
  <c r="KJ64" i="1" s="1"/>
  <c r="KJ65" i="1" a="1"/>
  <c r="KJ65" i="1" s="1"/>
  <c r="KJ66" i="1" a="1"/>
  <c r="KJ66" i="1" s="1"/>
  <c r="KJ67" i="1" a="1"/>
  <c r="KJ67" i="1" s="1"/>
  <c r="KJ68" i="1" a="1"/>
  <c r="KJ68" i="1" s="1"/>
  <c r="KJ69" i="1" a="1"/>
  <c r="KJ69" i="1" s="1"/>
  <c r="KJ70" i="1" a="1"/>
  <c r="KJ70" i="1" s="1"/>
  <c r="NW60" i="1" a="1"/>
  <c r="NW60" i="1" s="1"/>
  <c r="NW61" i="1" a="1"/>
  <c r="NW61" i="1" s="1"/>
  <c r="NW62" i="1" a="1"/>
  <c r="NW62" i="1" s="1"/>
  <c r="NW63" i="1" a="1"/>
  <c r="NW63" i="1" s="1"/>
  <c r="NW64" i="1" a="1"/>
  <c r="NW64" i="1" s="1"/>
  <c r="NW65" i="1" a="1"/>
  <c r="NW65" i="1" s="1"/>
  <c r="NW66" i="1" a="1"/>
  <c r="NW66" i="1" s="1"/>
  <c r="NW67" i="1" a="1"/>
  <c r="NW67" i="1" s="1"/>
  <c r="NW68" i="1" a="1"/>
  <c r="NW68" i="1" s="1"/>
  <c r="NW69" i="1" a="1"/>
  <c r="NW69" i="1" s="1"/>
  <c r="NW70" i="1" a="1"/>
  <c r="NW70" i="1" s="1"/>
  <c r="BR60" i="1" a="1"/>
  <c r="BR60" i="1" s="1"/>
  <c r="BR61" i="1" a="1"/>
  <c r="BR61" i="1" s="1"/>
  <c r="BR62" i="1" a="1"/>
  <c r="BR62" i="1" s="1"/>
  <c r="BR63" i="1" a="1"/>
  <c r="BR63" i="1" s="1"/>
  <c r="BR64" i="1" a="1"/>
  <c r="BR64" i="1" s="1"/>
  <c r="BR65" i="1" a="1"/>
  <c r="BR65" i="1" s="1"/>
  <c r="BR66" i="1" a="1"/>
  <c r="BR66" i="1" s="1"/>
  <c r="BR67" i="1" a="1"/>
  <c r="BR67" i="1" s="1"/>
  <c r="BR68" i="1" a="1"/>
  <c r="BR68" i="1" s="1"/>
  <c r="BR69" i="1" a="1"/>
  <c r="BR69" i="1" s="1"/>
  <c r="BR70" i="1" a="1"/>
  <c r="BR70" i="1" s="1"/>
  <c r="EU25" i="1" a="1"/>
  <c r="EU25" i="1" s="1"/>
  <c r="EU33" i="1" a="1"/>
  <c r="EU33" i="1" s="1"/>
  <c r="EU29" i="1" a="1"/>
  <c r="EU29" i="1" s="1"/>
  <c r="EU40" i="1" a="1"/>
  <c r="EU40" i="1" s="1"/>
  <c r="EU38" i="1" a="1"/>
  <c r="EU38" i="1" s="1"/>
  <c r="EU24" i="1" a="1"/>
  <c r="EU24" i="1" s="1"/>
  <c r="EU41" i="1" a="1"/>
  <c r="EU41" i="1" s="1"/>
  <c r="EU30" i="1" a="1"/>
  <c r="EU30" i="1" s="1"/>
  <c r="EU42" i="1" a="1"/>
  <c r="EU42" i="1" s="1"/>
  <c r="EU35" i="1" a="1"/>
  <c r="EU35" i="1" s="1"/>
  <c r="EU26" i="1" a="1"/>
  <c r="EU26" i="1" s="1"/>
  <c r="EU36" i="1" a="1"/>
  <c r="EU36" i="1" s="1"/>
  <c r="EU22" i="1" a="1"/>
  <c r="EU22" i="1" s="1"/>
  <c r="EU31" i="1" a="1"/>
  <c r="EU31" i="1" s="1"/>
  <c r="EU39" i="1" a="1"/>
  <c r="EU39" i="1" s="1"/>
  <c r="EU37" i="1" a="1"/>
  <c r="EU37" i="1" s="1"/>
  <c r="EU28" i="1" a="1"/>
  <c r="EU28" i="1" s="1"/>
  <c r="EU23" i="1" a="1"/>
  <c r="EU23" i="1" s="1"/>
  <c r="EU43" i="1" a="1"/>
  <c r="EU43" i="1" s="1"/>
  <c r="EU32" i="1" a="1"/>
  <c r="EU32" i="1" s="1"/>
  <c r="EU34" i="1" a="1"/>
  <c r="EU34" i="1" s="1"/>
  <c r="EU27" i="1" a="1"/>
  <c r="EU27" i="1" s="1"/>
  <c r="DN23" i="1" a="1"/>
  <c r="DN23" i="1" s="1"/>
  <c r="DN31" i="1" a="1"/>
  <c r="DN31" i="1" s="1"/>
  <c r="DN38" i="1" a="1"/>
  <c r="DN38" i="1" s="1"/>
  <c r="DN43" i="1" a="1"/>
  <c r="DN43" i="1" s="1"/>
  <c r="DN33" i="1" a="1"/>
  <c r="DN33" i="1" s="1"/>
  <c r="DN42" i="1" a="1"/>
  <c r="DN42" i="1" s="1"/>
  <c r="DN26" i="1" a="1"/>
  <c r="DN26" i="1" s="1"/>
  <c r="DN30" i="1" a="1"/>
  <c r="DN30" i="1" s="1"/>
  <c r="DN24" i="1" a="1"/>
  <c r="DN24" i="1" s="1"/>
  <c r="DN22" i="1" a="1"/>
  <c r="DN22" i="1" s="1"/>
  <c r="DN35" i="1" a="1"/>
  <c r="DN35" i="1" s="1"/>
  <c r="DN25" i="1" a="1"/>
  <c r="DN25" i="1" s="1"/>
  <c r="DN32" i="1" a="1"/>
  <c r="DN32" i="1" s="1"/>
  <c r="DN34" i="1" a="1"/>
  <c r="DN34" i="1" s="1"/>
  <c r="DN39" i="1" a="1"/>
  <c r="DN39" i="1" s="1"/>
  <c r="DN41" i="1" a="1"/>
  <c r="DN41" i="1" s="1"/>
  <c r="DN28" i="1" a="1"/>
  <c r="DN28" i="1" s="1"/>
  <c r="DN27" i="1" a="1"/>
  <c r="DN27" i="1" s="1"/>
  <c r="DN29" i="1" a="1"/>
  <c r="DN29" i="1" s="1"/>
  <c r="DN37" i="1" a="1"/>
  <c r="DN37" i="1" s="1"/>
  <c r="DN36" i="1" a="1"/>
  <c r="DN36" i="1" s="1"/>
  <c r="DN40" i="1" a="1"/>
  <c r="DN40" i="1" s="1"/>
  <c r="AC22" i="1" a="1"/>
  <c r="AC22" i="1" s="1"/>
  <c r="AC31" i="1" a="1"/>
  <c r="AC31" i="1" s="1"/>
  <c r="AC32" i="1" a="1"/>
  <c r="AC32" i="1" s="1"/>
  <c r="AC42" i="1" a="1"/>
  <c r="AC42" i="1" s="1"/>
  <c r="AC30" i="1" a="1"/>
  <c r="AC30" i="1" s="1"/>
  <c r="AC26" i="1" a="1"/>
  <c r="AC26" i="1" s="1"/>
  <c r="AC41" i="1" a="1"/>
  <c r="AC41" i="1" s="1"/>
  <c r="AC24" i="1" a="1"/>
  <c r="AC24" i="1" s="1"/>
  <c r="AC37" i="1" a="1"/>
  <c r="AC37" i="1" s="1"/>
  <c r="AC25" i="1" a="1"/>
  <c r="AC25" i="1" s="1"/>
  <c r="AC23" i="1" a="1"/>
  <c r="AC23" i="1" s="1"/>
  <c r="AC28" i="1" a="1"/>
  <c r="AC28" i="1" s="1"/>
  <c r="AC43" i="1" a="1"/>
  <c r="AC43" i="1" s="1"/>
  <c r="AC35" i="1" a="1"/>
  <c r="AC35" i="1" s="1"/>
  <c r="AC33" i="1" a="1"/>
  <c r="AC33" i="1" s="1"/>
  <c r="AC29" i="1" a="1"/>
  <c r="AC29" i="1" s="1"/>
  <c r="AC34" i="1" a="1"/>
  <c r="AC34" i="1" s="1"/>
  <c r="AC27" i="1" a="1"/>
  <c r="AC27" i="1" s="1"/>
  <c r="AC40" i="1" a="1"/>
  <c r="AC40" i="1" s="1"/>
  <c r="AC39" i="1" a="1"/>
  <c r="AC39" i="1" s="1"/>
  <c r="AC38" i="1" a="1"/>
  <c r="AC38" i="1" s="1"/>
  <c r="AC36" i="1" a="1"/>
  <c r="AC36" i="1" s="1"/>
  <c r="KN34" i="1" a="1"/>
  <c r="KN34" i="1" s="1"/>
  <c r="KN40" i="1" a="1"/>
  <c r="KN40" i="1" s="1"/>
  <c r="KN26" i="1" a="1"/>
  <c r="KN26" i="1" s="1"/>
  <c r="KN30" i="1" a="1"/>
  <c r="KN30" i="1" s="1"/>
  <c r="KN23" i="1" a="1"/>
  <c r="KN23" i="1" s="1"/>
  <c r="KN35" i="1" a="1"/>
  <c r="KN35" i="1" s="1"/>
  <c r="KN24" i="1" a="1"/>
  <c r="KN24" i="1" s="1"/>
  <c r="KN43" i="1" a="1"/>
  <c r="KN43" i="1" s="1"/>
  <c r="KN37" i="1" a="1"/>
  <c r="KN37" i="1" s="1"/>
  <c r="KN22" i="1" a="1"/>
  <c r="KN22" i="1" s="1"/>
  <c r="KN39" i="1" a="1"/>
  <c r="KN39" i="1" s="1"/>
  <c r="KN41" i="1" a="1"/>
  <c r="KN41" i="1" s="1"/>
  <c r="KN36" i="1" a="1"/>
  <c r="KN36" i="1" s="1"/>
  <c r="KN42" i="1" a="1"/>
  <c r="KN42" i="1" s="1"/>
  <c r="KN38" i="1" a="1"/>
  <c r="KN38" i="1" s="1"/>
  <c r="KN28" i="1" a="1"/>
  <c r="KN28" i="1" s="1"/>
  <c r="KN31" i="1" a="1"/>
  <c r="KN31" i="1" s="1"/>
  <c r="KN25" i="1" a="1"/>
  <c r="KN25" i="1" s="1"/>
  <c r="KN33" i="1" a="1"/>
  <c r="KN33" i="1" s="1"/>
  <c r="KN29" i="1" a="1"/>
  <c r="KN29" i="1" s="1"/>
  <c r="KN27" i="1" a="1"/>
  <c r="KN27" i="1" s="1"/>
  <c r="KN32" i="1" a="1"/>
  <c r="KN32" i="1" s="1"/>
  <c r="JT34" i="1" a="1"/>
  <c r="JT34" i="1" s="1"/>
  <c r="JT29" i="1" a="1"/>
  <c r="JT29" i="1" s="1"/>
  <c r="JT31" i="1" a="1"/>
  <c r="JT31" i="1" s="1"/>
  <c r="JT37" i="1" a="1"/>
  <c r="JT37" i="1" s="1"/>
  <c r="JT30" i="1" a="1"/>
  <c r="JT30" i="1" s="1"/>
  <c r="JT33" i="1" a="1"/>
  <c r="JT33" i="1" s="1"/>
  <c r="JT24" i="1" a="1"/>
  <c r="JT24" i="1" s="1"/>
  <c r="JT35" i="1" a="1"/>
  <c r="JT35" i="1" s="1"/>
  <c r="JT42" i="1" a="1"/>
  <c r="JT42" i="1" s="1"/>
  <c r="JT26" i="1" a="1"/>
  <c r="JT26" i="1" s="1"/>
  <c r="JT43" i="1" a="1"/>
  <c r="JT43" i="1" s="1"/>
  <c r="JT22" i="1" a="1"/>
  <c r="JT22" i="1" s="1"/>
  <c r="JT39" i="1" a="1"/>
  <c r="JT39" i="1" s="1"/>
  <c r="JT40" i="1" a="1"/>
  <c r="JT40" i="1" s="1"/>
  <c r="JT41" i="1" a="1"/>
  <c r="JT41" i="1" s="1"/>
  <c r="JT23" i="1" a="1"/>
  <c r="JT23" i="1" s="1"/>
  <c r="JT38" i="1" a="1"/>
  <c r="JT38" i="1" s="1"/>
  <c r="JT32" i="1" a="1"/>
  <c r="JT32" i="1" s="1"/>
  <c r="JT28" i="1" a="1"/>
  <c r="JT28" i="1" s="1"/>
  <c r="JT27" i="1" a="1"/>
  <c r="JT27" i="1" s="1"/>
  <c r="JT36" i="1" a="1"/>
  <c r="JT36" i="1" s="1"/>
  <c r="JT25" i="1" a="1"/>
  <c r="JT25" i="1" s="1"/>
  <c r="IX26" i="1" a="1"/>
  <c r="IX26" i="1" s="1"/>
  <c r="IX32" i="1" a="1"/>
  <c r="IX32" i="1" s="1"/>
  <c r="IX37" i="1" a="1"/>
  <c r="IX37" i="1" s="1"/>
  <c r="IX43" i="1" a="1"/>
  <c r="IX43" i="1" s="1"/>
  <c r="IX24" i="1" a="1"/>
  <c r="IX24" i="1" s="1"/>
  <c r="IX31" i="1" a="1"/>
  <c r="IX31" i="1" s="1"/>
  <c r="IX41" i="1" a="1"/>
  <c r="IX41" i="1" s="1"/>
  <c r="IX29" i="1" a="1"/>
  <c r="IX29" i="1" s="1"/>
  <c r="IX33" i="1" a="1"/>
  <c r="IX33" i="1" s="1"/>
  <c r="IX38" i="1" a="1"/>
  <c r="IX38" i="1" s="1"/>
  <c r="IX25" i="1" a="1"/>
  <c r="IX25" i="1" s="1"/>
  <c r="IX23" i="1" a="1"/>
  <c r="IX23" i="1" s="1"/>
  <c r="IX27" i="1" a="1"/>
  <c r="IX27" i="1" s="1"/>
  <c r="IX39" i="1" a="1"/>
  <c r="IX39" i="1" s="1"/>
  <c r="IX22" i="1" a="1"/>
  <c r="IX22" i="1" s="1"/>
  <c r="IX34" i="1" a="1"/>
  <c r="IX34" i="1" s="1"/>
  <c r="IX36" i="1" a="1"/>
  <c r="IX36" i="1" s="1"/>
  <c r="IX42" i="1" a="1"/>
  <c r="IX42" i="1" s="1"/>
  <c r="IX28" i="1" a="1"/>
  <c r="IX28" i="1" s="1"/>
  <c r="IX30" i="1" a="1"/>
  <c r="IX30" i="1" s="1"/>
  <c r="IX35" i="1" a="1"/>
  <c r="IX35" i="1" s="1"/>
  <c r="IX40" i="1" a="1"/>
  <c r="IX40" i="1" s="1"/>
  <c r="FY28" i="1" a="1"/>
  <c r="FY28" i="1" s="1"/>
  <c r="FY37" i="1" a="1"/>
  <c r="FY37" i="1" s="1"/>
  <c r="FY43" i="1" a="1"/>
  <c r="FY43" i="1" s="1"/>
  <c r="FY35" i="1" a="1"/>
  <c r="FY35" i="1" s="1"/>
  <c r="FY25" i="1" a="1"/>
  <c r="FY25" i="1" s="1"/>
  <c r="FY23" i="1" a="1"/>
  <c r="FY23" i="1" s="1"/>
  <c r="FY24" i="1" a="1"/>
  <c r="FY24" i="1" s="1"/>
  <c r="FY36" i="1" a="1"/>
  <c r="FY36" i="1" s="1"/>
  <c r="FY31" i="1" a="1"/>
  <c r="FY31" i="1" s="1"/>
  <c r="FY22" i="1" a="1"/>
  <c r="FY22" i="1" s="1"/>
  <c r="FY33" i="1" a="1"/>
  <c r="FY33" i="1" s="1"/>
  <c r="FY29" i="1" a="1"/>
  <c r="FY29" i="1" s="1"/>
  <c r="FY27" i="1" a="1"/>
  <c r="FY27" i="1" s="1"/>
  <c r="FY38" i="1" a="1"/>
  <c r="FY38" i="1" s="1"/>
  <c r="FY39" i="1" a="1"/>
  <c r="FY39" i="1" s="1"/>
  <c r="FY30" i="1" a="1"/>
  <c r="FY30" i="1" s="1"/>
  <c r="FY40" i="1" a="1"/>
  <c r="FY40" i="1" s="1"/>
  <c r="FY32" i="1" a="1"/>
  <c r="FY32" i="1" s="1"/>
  <c r="FY34" i="1" a="1"/>
  <c r="FY34" i="1" s="1"/>
  <c r="FY26" i="1" a="1"/>
  <c r="FY26" i="1" s="1"/>
  <c r="Z40" i="1" a="1"/>
  <c r="Z40" i="1" s="1"/>
  <c r="Z36" i="1" a="1"/>
  <c r="Z36" i="1" s="1"/>
  <c r="Z24" i="1" a="1"/>
  <c r="Z24" i="1" s="1"/>
  <c r="Z31" i="1" a="1"/>
  <c r="Z31" i="1" s="1"/>
  <c r="Z23" i="1" a="1"/>
  <c r="Z23" i="1" s="1"/>
  <c r="Z33" i="1" a="1"/>
  <c r="Z33" i="1" s="1"/>
  <c r="Z38" i="1" a="1"/>
  <c r="Z38" i="1" s="1"/>
  <c r="Z35" i="1" a="1"/>
  <c r="Z35" i="1" s="1"/>
  <c r="Z30" i="1" a="1"/>
  <c r="Z30" i="1" s="1"/>
  <c r="Z42" i="1" a="1"/>
  <c r="Z42" i="1" s="1"/>
  <c r="Z34" i="1" a="1"/>
  <c r="Z34" i="1" s="1"/>
  <c r="Z32" i="1" a="1"/>
  <c r="Z32" i="1" s="1"/>
  <c r="Z37" i="1" a="1"/>
  <c r="Z37" i="1" s="1"/>
  <c r="Z29" i="1" a="1"/>
  <c r="Z29" i="1" s="1"/>
  <c r="Z39" i="1" a="1"/>
  <c r="Z39" i="1" s="1"/>
  <c r="Z27" i="1" a="1"/>
  <c r="Z27" i="1" s="1"/>
  <c r="Z41" i="1" a="1"/>
  <c r="Z41" i="1" s="1"/>
  <c r="Z25" i="1" a="1"/>
  <c r="Z25" i="1" s="1"/>
  <c r="Z28" i="1" a="1"/>
  <c r="Z28" i="1" s="1"/>
  <c r="Z26" i="1" a="1"/>
  <c r="Z26" i="1" s="1"/>
  <c r="Z43" i="1" a="1"/>
  <c r="Z43" i="1" s="1"/>
  <c r="Z22" i="1" a="1"/>
  <c r="Z22" i="1" s="1"/>
  <c r="BL31" i="1" a="1"/>
  <c r="BL31" i="1" s="1"/>
  <c r="BL27" i="1" a="1"/>
  <c r="BL27" i="1" s="1"/>
  <c r="BL33" i="1" a="1"/>
  <c r="BL33" i="1" s="1"/>
  <c r="BL41" i="1" a="1"/>
  <c r="BL41" i="1" s="1"/>
  <c r="BL40" i="1" a="1"/>
  <c r="BL40" i="1" s="1"/>
  <c r="BL38" i="1" a="1"/>
  <c r="BL38" i="1" s="1"/>
  <c r="BL24" i="1" a="1"/>
  <c r="BL24" i="1" s="1"/>
  <c r="BL35" i="1" a="1"/>
  <c r="BL35" i="1" s="1"/>
  <c r="BL23" i="1" a="1"/>
  <c r="BL23" i="1" s="1"/>
  <c r="BL30" i="1" a="1"/>
  <c r="BL30" i="1" s="1"/>
  <c r="BL32" i="1" a="1"/>
  <c r="BL32" i="1" s="1"/>
  <c r="BL37" i="1" a="1"/>
  <c r="BL37" i="1" s="1"/>
  <c r="BL42" i="1" a="1"/>
  <c r="BL42" i="1" s="1"/>
  <c r="BL25" i="1" a="1"/>
  <c r="BL25" i="1" s="1"/>
  <c r="BL29" i="1" a="1"/>
  <c r="BL29" i="1" s="1"/>
  <c r="BL39" i="1" a="1"/>
  <c r="BL39" i="1" s="1"/>
  <c r="BL28" i="1" a="1"/>
  <c r="BL28" i="1" s="1"/>
  <c r="BL22" i="1" a="1"/>
  <c r="BL22" i="1" s="1"/>
  <c r="BL34" i="1" a="1"/>
  <c r="BL34" i="1" s="1"/>
  <c r="BL36" i="1" a="1"/>
  <c r="BL36" i="1" s="1"/>
  <c r="BL26" i="1" a="1"/>
  <c r="BL26" i="1" s="1"/>
  <c r="BL43" i="1" a="1"/>
  <c r="BL43" i="1" s="1"/>
  <c r="BN37" i="1" a="1"/>
  <c r="BN37" i="1" s="1"/>
  <c r="BN35" i="1" a="1"/>
  <c r="BN35" i="1" s="1"/>
  <c r="BN33" i="1" a="1"/>
  <c r="BN33" i="1" s="1"/>
  <c r="BN36" i="1" a="1"/>
  <c r="BN36" i="1" s="1"/>
  <c r="BN34" i="1" a="1"/>
  <c r="BN34" i="1" s="1"/>
  <c r="BN27" i="1" a="1"/>
  <c r="BN27" i="1" s="1"/>
  <c r="BN31" i="1" a="1"/>
  <c r="BN31" i="1" s="1"/>
  <c r="BN29" i="1" a="1"/>
  <c r="BN29" i="1" s="1"/>
  <c r="BN30" i="1" a="1"/>
  <c r="BN30" i="1" s="1"/>
  <c r="BN32" i="1" a="1"/>
  <c r="BN32" i="1" s="1"/>
  <c r="BN39" i="1" a="1"/>
  <c r="BN39" i="1" s="1"/>
  <c r="BN24" i="1" a="1"/>
  <c r="BN24" i="1" s="1"/>
  <c r="BN43" i="1" a="1"/>
  <c r="BN43" i="1" s="1"/>
  <c r="BN40" i="1" a="1"/>
  <c r="BN40" i="1" s="1"/>
  <c r="BN41" i="1" a="1"/>
  <c r="BN41" i="1" s="1"/>
  <c r="BN25" i="1" a="1"/>
  <c r="BN25" i="1" s="1"/>
  <c r="BN28" i="1" a="1"/>
  <c r="BN28" i="1" s="1"/>
  <c r="BN42" i="1" a="1"/>
  <c r="BN42" i="1" s="1"/>
  <c r="BN26" i="1" a="1"/>
  <c r="BN26" i="1" s="1"/>
  <c r="BN23" i="1" a="1"/>
  <c r="BN23" i="1" s="1"/>
  <c r="BN22" i="1" a="1"/>
  <c r="BN22" i="1" s="1"/>
  <c r="BN38" i="1" a="1"/>
  <c r="BN38" i="1" s="1"/>
  <c r="KF60" i="1" a="1"/>
  <c r="KF60" i="1" s="1"/>
  <c r="KF61" i="1" a="1"/>
  <c r="KF61" i="1" s="1"/>
  <c r="KF62" i="1" a="1"/>
  <c r="KF62" i="1" s="1"/>
  <c r="KF63" i="1" a="1"/>
  <c r="KF63" i="1" s="1"/>
  <c r="KF64" i="1" a="1"/>
  <c r="KF64" i="1" s="1"/>
  <c r="KF65" i="1" a="1"/>
  <c r="KF65" i="1" s="1"/>
  <c r="KF66" i="1" a="1"/>
  <c r="KF66" i="1" s="1"/>
  <c r="KF67" i="1" a="1"/>
  <c r="KF67" i="1" s="1"/>
  <c r="KF68" i="1" a="1"/>
  <c r="KF68" i="1" s="1"/>
  <c r="KF69" i="1" a="1"/>
  <c r="KF69" i="1" s="1"/>
  <c r="KF70" i="1" a="1"/>
  <c r="KF70" i="1" s="1"/>
  <c r="BS60" i="1" a="1"/>
  <c r="BS60" i="1" s="1"/>
  <c r="BS61" i="1" a="1"/>
  <c r="BS61" i="1" s="1"/>
  <c r="BS62" i="1" a="1"/>
  <c r="BS62" i="1" s="1"/>
  <c r="BS63" i="1" a="1"/>
  <c r="BS63" i="1" s="1"/>
  <c r="BS64" i="1" a="1"/>
  <c r="BS64" i="1" s="1"/>
  <c r="BS65" i="1" a="1"/>
  <c r="BS65" i="1" s="1"/>
  <c r="BS66" i="1" a="1"/>
  <c r="BS66" i="1" s="1"/>
  <c r="BS67" i="1" a="1"/>
  <c r="BS67" i="1" s="1"/>
  <c r="BS68" i="1" a="1"/>
  <c r="BS68" i="1" s="1"/>
  <c r="BS69" i="1" a="1"/>
  <c r="BS69" i="1" s="1"/>
  <c r="BS70" i="1" a="1"/>
  <c r="BS70" i="1" s="1"/>
  <c r="AD60" i="1" a="1"/>
  <c r="AD60" i="1" s="1"/>
  <c r="AD61" i="1" a="1"/>
  <c r="AD61" i="1" s="1"/>
  <c r="AD62" i="1" a="1"/>
  <c r="AD62" i="1" s="1"/>
  <c r="AD63" i="1" a="1"/>
  <c r="AD63" i="1" s="1"/>
  <c r="AD64" i="1" a="1"/>
  <c r="AD64" i="1" s="1"/>
  <c r="AD65" i="1" a="1"/>
  <c r="AD65" i="1" s="1"/>
  <c r="AD66" i="1" a="1"/>
  <c r="AD66" i="1" s="1"/>
  <c r="AD67" i="1" a="1"/>
  <c r="AD67" i="1" s="1"/>
  <c r="AD68" i="1" a="1"/>
  <c r="AD68" i="1" s="1"/>
  <c r="AD69" i="1" a="1"/>
  <c r="AD69" i="1" s="1"/>
  <c r="AD70" i="1" a="1"/>
  <c r="AD70" i="1" s="1"/>
  <c r="KI43" i="1" a="1"/>
  <c r="KI43" i="1" s="1"/>
  <c r="KI34" i="1" a="1"/>
  <c r="KI34" i="1" s="1"/>
  <c r="KI40" i="1" a="1"/>
  <c r="KI40" i="1" s="1"/>
  <c r="KI23" i="1" a="1"/>
  <c r="KI23" i="1" s="1"/>
  <c r="KI36" i="1" a="1"/>
  <c r="KI36" i="1" s="1"/>
  <c r="KI41" i="1" a="1"/>
  <c r="KI41" i="1" s="1"/>
  <c r="KI31" i="1" a="1"/>
  <c r="KI31" i="1" s="1"/>
  <c r="KI32" i="1" a="1"/>
  <c r="KI32" i="1" s="1"/>
  <c r="KI38" i="1" a="1"/>
  <c r="KI38" i="1" s="1"/>
  <c r="KI27" i="1" a="1"/>
  <c r="KI27" i="1" s="1"/>
  <c r="KI37" i="1" a="1"/>
  <c r="KI37" i="1" s="1"/>
  <c r="KI29" i="1" a="1"/>
  <c r="KI29" i="1" s="1"/>
  <c r="KI30" i="1" a="1"/>
  <c r="KI30" i="1" s="1"/>
  <c r="KI39" i="1" a="1"/>
  <c r="KI39" i="1" s="1"/>
  <c r="KI24" i="1" a="1"/>
  <c r="KI24" i="1" s="1"/>
  <c r="KI25" i="1" a="1"/>
  <c r="KI25" i="1" s="1"/>
  <c r="KI22" i="1" a="1"/>
  <c r="KI22" i="1" s="1"/>
  <c r="KI35" i="1" a="1"/>
  <c r="KI35" i="1" s="1"/>
  <c r="KI28" i="1" a="1"/>
  <c r="KI28" i="1" s="1"/>
  <c r="KI33" i="1" a="1"/>
  <c r="KI33" i="1" s="1"/>
  <c r="KI26" i="1" a="1"/>
  <c r="KI26" i="1" s="1"/>
  <c r="KI42" i="1" a="1"/>
  <c r="KI42" i="1" s="1"/>
  <c r="FT36" i="1" a="1"/>
  <c r="FT36" i="1" s="1"/>
  <c r="FT25" i="1" a="1"/>
  <c r="FT25" i="1" s="1"/>
  <c r="FT31" i="1" a="1"/>
  <c r="FT31" i="1" s="1"/>
  <c r="FT28" i="1" a="1"/>
  <c r="FT28" i="1" s="1"/>
  <c r="FT33" i="1" a="1"/>
  <c r="FT33" i="1" s="1"/>
  <c r="FT27" i="1" a="1"/>
  <c r="FT27" i="1" s="1"/>
  <c r="FT38" i="1" a="1"/>
  <c r="FT38" i="1" s="1"/>
  <c r="FT29" i="1" a="1"/>
  <c r="FT29" i="1" s="1"/>
  <c r="FT32" i="1" a="1"/>
  <c r="FT32" i="1" s="1"/>
  <c r="FT22" i="1" a="1"/>
  <c r="FT22" i="1" s="1"/>
  <c r="FT40" i="1" a="1"/>
  <c r="FT40" i="1" s="1"/>
  <c r="FT30" i="1" a="1"/>
  <c r="FT30" i="1" s="1"/>
  <c r="FT24" i="1" a="1"/>
  <c r="FT24" i="1" s="1"/>
  <c r="FT39" i="1" a="1"/>
  <c r="FT39" i="1" s="1"/>
  <c r="FT37" i="1" a="1"/>
  <c r="FT37" i="1" s="1"/>
  <c r="FT26" i="1" a="1"/>
  <c r="FT26" i="1" s="1"/>
  <c r="FT35" i="1" a="1"/>
  <c r="FT35" i="1" s="1"/>
  <c r="FT43" i="1" a="1"/>
  <c r="FT43" i="1" s="1"/>
  <c r="FT34" i="1" a="1"/>
  <c r="FT34" i="1" s="1"/>
  <c r="FT23" i="1" a="1"/>
  <c r="FT23" i="1" s="1"/>
  <c r="MH40" i="1" a="1"/>
  <c r="MH40" i="1" s="1"/>
  <c r="MH24" i="1" a="1"/>
  <c r="MH24" i="1" s="1"/>
  <c r="MH30" i="1" a="1"/>
  <c r="MH30" i="1" s="1"/>
  <c r="MH37" i="1" a="1"/>
  <c r="MH37" i="1" s="1"/>
  <c r="MH41" i="1" a="1"/>
  <c r="MH41" i="1" s="1"/>
  <c r="MH22" i="1" a="1"/>
  <c r="MH22" i="1" s="1"/>
  <c r="MH39" i="1" a="1"/>
  <c r="MH39" i="1" s="1"/>
  <c r="MH33" i="1" a="1"/>
  <c r="MH33" i="1" s="1"/>
  <c r="MH38" i="1" a="1"/>
  <c r="MH38" i="1" s="1"/>
  <c r="MH26" i="1" a="1"/>
  <c r="MH26" i="1" s="1"/>
  <c r="MH42" i="1" a="1"/>
  <c r="MH42" i="1" s="1"/>
  <c r="MH36" i="1" a="1"/>
  <c r="MH36" i="1" s="1"/>
  <c r="MH28" i="1" a="1"/>
  <c r="MH28" i="1" s="1"/>
  <c r="MH25" i="1" a="1"/>
  <c r="MH25" i="1" s="1"/>
  <c r="MH31" i="1" a="1"/>
  <c r="MH31" i="1" s="1"/>
  <c r="MH27" i="1" a="1"/>
  <c r="MH27" i="1" s="1"/>
  <c r="MH29" i="1" a="1"/>
  <c r="MH29" i="1" s="1"/>
  <c r="MH32" i="1" a="1"/>
  <c r="MH32" i="1" s="1"/>
  <c r="MH43" i="1" a="1"/>
  <c r="MH43" i="1" s="1"/>
  <c r="MH34" i="1" a="1"/>
  <c r="MH34" i="1" s="1"/>
  <c r="MH35" i="1" a="1"/>
  <c r="MH35" i="1" s="1"/>
  <c r="MH23" i="1" a="1"/>
  <c r="MH23" i="1" s="1"/>
  <c r="K26" i="1" a="1"/>
  <c r="K26" i="1" s="1"/>
  <c r="CK26" i="1" s="1"/>
  <c r="K27" i="1" a="1"/>
  <c r="K27" i="1" s="1"/>
  <c r="CF27" i="1" s="1"/>
  <c r="K40" i="1" a="1"/>
  <c r="K40" i="1" s="1"/>
  <c r="CV40" i="1" s="1"/>
  <c r="K30" i="1" a="1"/>
  <c r="K30" i="1" s="1"/>
  <c r="CR30" i="1" s="1"/>
  <c r="K25" i="1" a="1"/>
  <c r="K25" i="1" s="1"/>
  <c r="CE25" i="1" s="1"/>
  <c r="K43" i="1" a="1"/>
  <c r="K43" i="1" s="1"/>
  <c r="CR43" i="1" s="1"/>
  <c r="K29" i="1" a="1"/>
  <c r="K29" i="1" s="1"/>
  <c r="CL29" i="1" s="1"/>
  <c r="K36" i="1" a="1"/>
  <c r="K36" i="1" s="1"/>
  <c r="CK36" i="1" s="1"/>
  <c r="K28" i="1" a="1"/>
  <c r="K28" i="1" s="1"/>
  <c r="CL28" i="1" s="1"/>
  <c r="K34" i="1" a="1"/>
  <c r="K34" i="1" s="1"/>
  <c r="CK34" i="1" s="1"/>
  <c r="K31" i="1" a="1"/>
  <c r="K31" i="1" s="1"/>
  <c r="CU31" i="1" s="1"/>
  <c r="K42" i="1" a="1"/>
  <c r="K42" i="1" s="1"/>
  <c r="CV42" i="1" s="1"/>
  <c r="K23" i="1" a="1"/>
  <c r="K23" i="1" s="1"/>
  <c r="CO23" i="1" s="1"/>
  <c r="K35" i="1" a="1"/>
  <c r="K35" i="1" s="1"/>
  <c r="CF35" i="1" s="1"/>
  <c r="K32" i="1" a="1"/>
  <c r="K32" i="1" s="1"/>
  <c r="CO32" i="1" s="1"/>
  <c r="K22" i="1" a="1"/>
  <c r="K22" i="1" s="1"/>
  <c r="CE22" i="1" s="1"/>
  <c r="K24" i="1" a="1"/>
  <c r="K24" i="1" s="1"/>
  <c r="CE24" i="1" s="1"/>
  <c r="K33" i="1" a="1"/>
  <c r="K33" i="1" s="1"/>
  <c r="CV33" i="1" s="1"/>
  <c r="K38" i="1" a="1"/>
  <c r="K38" i="1" s="1"/>
  <c r="K37" i="1" a="1"/>
  <c r="K37" i="1" s="1"/>
  <c r="CU37" i="1" s="1"/>
  <c r="K41" i="1" a="1"/>
  <c r="K41" i="1" s="1"/>
  <c r="CE41" i="1" s="1"/>
  <c r="KT37" i="1" a="1"/>
  <c r="KT37" i="1" s="1"/>
  <c r="KT22" i="1" a="1"/>
  <c r="KT22" i="1" s="1"/>
  <c r="KT26" i="1" a="1"/>
  <c r="KT26" i="1" s="1"/>
  <c r="KT39" i="1" a="1"/>
  <c r="KT39" i="1" s="1"/>
  <c r="KT23" i="1" a="1"/>
  <c r="KT23" i="1" s="1"/>
  <c r="KT42" i="1" a="1"/>
  <c r="KT42" i="1" s="1"/>
  <c r="KT43" i="1" a="1"/>
  <c r="KT43" i="1" s="1"/>
  <c r="KT31" i="1" a="1"/>
  <c r="KT31" i="1" s="1"/>
  <c r="KT28" i="1" a="1"/>
  <c r="KT28" i="1" s="1"/>
  <c r="KT36" i="1" a="1"/>
  <c r="KT36" i="1" s="1"/>
  <c r="KT27" i="1" a="1"/>
  <c r="KT27" i="1" s="1"/>
  <c r="KT25" i="1" a="1"/>
  <c r="KT25" i="1" s="1"/>
  <c r="KT29" i="1" a="1"/>
  <c r="KT29" i="1" s="1"/>
  <c r="KT32" i="1" a="1"/>
  <c r="KT32" i="1" s="1"/>
  <c r="KT35" i="1" a="1"/>
  <c r="KT35" i="1" s="1"/>
  <c r="KT38" i="1" a="1"/>
  <c r="KT38" i="1" s="1"/>
  <c r="KT41" i="1" a="1"/>
  <c r="KT41" i="1" s="1"/>
  <c r="KT34" i="1" a="1"/>
  <c r="KT34" i="1" s="1"/>
  <c r="KT40" i="1" a="1"/>
  <c r="KT40" i="1" s="1"/>
  <c r="KT24" i="1" a="1"/>
  <c r="KT24" i="1" s="1"/>
  <c r="KT33" i="1" a="1"/>
  <c r="KT33" i="1" s="1"/>
  <c r="KT30" i="1" a="1"/>
  <c r="KT30" i="1" s="1"/>
  <c r="JY22" i="1" a="1"/>
  <c r="JY22" i="1" s="1"/>
  <c r="JY30" i="1" a="1"/>
  <c r="JY30" i="1" s="1"/>
  <c r="JY41" i="1" a="1"/>
  <c r="JY41" i="1" s="1"/>
  <c r="JY35" i="1" a="1"/>
  <c r="JY35" i="1" s="1"/>
  <c r="JY26" i="1" a="1"/>
  <c r="JY26" i="1" s="1"/>
  <c r="JY32" i="1" a="1"/>
  <c r="JY32" i="1" s="1"/>
  <c r="JY40" i="1" a="1"/>
  <c r="JY40" i="1" s="1"/>
  <c r="JY43" i="1" a="1"/>
  <c r="JY43" i="1" s="1"/>
  <c r="JY39" i="1" a="1"/>
  <c r="JY39" i="1" s="1"/>
  <c r="JY23" i="1" a="1"/>
  <c r="JY23" i="1" s="1"/>
  <c r="JY28" i="1" a="1"/>
  <c r="JY28" i="1" s="1"/>
  <c r="JY25" i="1" a="1"/>
  <c r="JY25" i="1" s="1"/>
  <c r="JY27" i="1" a="1"/>
  <c r="JY27" i="1" s="1"/>
  <c r="JY36" i="1" a="1"/>
  <c r="JY36" i="1" s="1"/>
  <c r="JY24" i="1" a="1"/>
  <c r="JY24" i="1" s="1"/>
  <c r="JY34" i="1" a="1"/>
  <c r="JY34" i="1" s="1"/>
  <c r="JY33" i="1" a="1"/>
  <c r="JY33" i="1" s="1"/>
  <c r="JY31" i="1" a="1"/>
  <c r="JY31" i="1" s="1"/>
  <c r="JY37" i="1" a="1"/>
  <c r="JY37" i="1" s="1"/>
  <c r="JY38" i="1" a="1"/>
  <c r="JY38" i="1" s="1"/>
  <c r="JY29" i="1" a="1"/>
  <c r="JY29" i="1" s="1"/>
  <c r="JY42" i="1" a="1"/>
  <c r="JY42" i="1" s="1"/>
  <c r="JM36" i="1" a="1"/>
  <c r="JM36" i="1" s="1"/>
  <c r="JM28" i="1" a="1"/>
  <c r="JM28" i="1" s="1"/>
  <c r="JM35" i="1" a="1"/>
  <c r="JM35" i="1" s="1"/>
  <c r="JM29" i="1" a="1"/>
  <c r="JM29" i="1" s="1"/>
  <c r="JM32" i="1" a="1"/>
  <c r="JM32" i="1" s="1"/>
  <c r="JM24" i="1" a="1"/>
  <c r="JM24" i="1" s="1"/>
  <c r="JM40" i="1" a="1"/>
  <c r="JM40" i="1" s="1"/>
  <c r="JM38" i="1" a="1"/>
  <c r="JM38" i="1" s="1"/>
  <c r="JM34" i="1" a="1"/>
  <c r="JM34" i="1" s="1"/>
  <c r="JM41" i="1" a="1"/>
  <c r="JM41" i="1" s="1"/>
  <c r="JM27" i="1" a="1"/>
  <c r="JM27" i="1" s="1"/>
  <c r="JM33" i="1" a="1"/>
  <c r="JM33" i="1" s="1"/>
  <c r="JM22" i="1" a="1"/>
  <c r="JM22" i="1" s="1"/>
  <c r="JM37" i="1" a="1"/>
  <c r="JM37" i="1" s="1"/>
  <c r="JM26" i="1" a="1"/>
  <c r="JM26" i="1" s="1"/>
  <c r="JM31" i="1" a="1"/>
  <c r="JM31" i="1" s="1"/>
  <c r="JM42" i="1" a="1"/>
  <c r="JM42" i="1" s="1"/>
  <c r="JM30" i="1" a="1"/>
  <c r="JM30" i="1" s="1"/>
  <c r="JM23" i="1" a="1"/>
  <c r="JM23" i="1" s="1"/>
  <c r="JM39" i="1" a="1"/>
  <c r="JM39" i="1" s="1"/>
  <c r="JM25" i="1" a="1"/>
  <c r="JM25" i="1" s="1"/>
  <c r="JM43" i="1" a="1"/>
  <c r="JM43" i="1" s="1"/>
  <c r="HJ43" i="1" a="1"/>
  <c r="HJ43" i="1" s="1"/>
  <c r="HJ37" i="1" a="1"/>
  <c r="HJ37" i="1" s="1"/>
  <c r="HJ34" i="1" a="1"/>
  <c r="HJ34" i="1" s="1"/>
  <c r="HJ28" i="1" a="1"/>
  <c r="HJ28" i="1" s="1"/>
  <c r="HJ42" i="1" a="1"/>
  <c r="HJ42" i="1" s="1"/>
  <c r="HJ25" i="1" a="1"/>
  <c r="HJ25" i="1" s="1"/>
  <c r="HJ27" i="1" a="1"/>
  <c r="HJ27" i="1" s="1"/>
  <c r="HJ36" i="1" a="1"/>
  <c r="HJ36" i="1" s="1"/>
  <c r="HJ23" i="1" a="1"/>
  <c r="HJ23" i="1" s="1"/>
  <c r="HJ31" i="1" a="1"/>
  <c r="HJ31" i="1" s="1"/>
  <c r="HJ38" i="1" a="1"/>
  <c r="HJ38" i="1" s="1"/>
  <c r="HJ29" i="1" a="1"/>
  <c r="HJ29" i="1" s="1"/>
  <c r="HJ22" i="1" a="1"/>
  <c r="HJ22" i="1" s="1"/>
  <c r="HJ33" i="1" a="1"/>
  <c r="HJ33" i="1" s="1"/>
  <c r="HJ24" i="1" a="1"/>
  <c r="HJ24" i="1" s="1"/>
  <c r="HJ30" i="1" a="1"/>
  <c r="HJ30" i="1" s="1"/>
  <c r="HJ35" i="1" a="1"/>
  <c r="HJ35" i="1" s="1"/>
  <c r="HJ41" i="1" a="1"/>
  <c r="HJ41" i="1" s="1"/>
  <c r="HJ39" i="1" a="1"/>
  <c r="HJ39" i="1" s="1"/>
  <c r="HJ32" i="1" a="1"/>
  <c r="HJ32" i="1" s="1"/>
  <c r="HJ26" i="1" a="1"/>
  <c r="HJ26" i="1" s="1"/>
  <c r="HJ40" i="1" a="1"/>
  <c r="HJ40" i="1" s="1"/>
  <c r="GA38" i="1" a="1"/>
  <c r="GA38" i="1" s="1"/>
  <c r="GA24" i="1" a="1"/>
  <c r="GA24" i="1" s="1"/>
  <c r="GA30" i="1" a="1"/>
  <c r="GA30" i="1" s="1"/>
  <c r="GA23" i="1" a="1"/>
  <c r="GA23" i="1" s="1"/>
  <c r="GA28" i="1" a="1"/>
  <c r="GA28" i="1" s="1"/>
  <c r="GA37" i="1" a="1"/>
  <c r="GA37" i="1" s="1"/>
  <c r="GA40" i="1" a="1"/>
  <c r="GA40" i="1" s="1"/>
  <c r="GA36" i="1" a="1"/>
  <c r="GA36" i="1" s="1"/>
  <c r="GA29" i="1" a="1"/>
  <c r="GA29" i="1" s="1"/>
  <c r="GA31" i="1" a="1"/>
  <c r="GA31" i="1" s="1"/>
  <c r="GA32" i="1" a="1"/>
  <c r="GA32" i="1" s="1"/>
  <c r="GA39" i="1" a="1"/>
  <c r="GA39" i="1" s="1"/>
  <c r="GA34" i="1" a="1"/>
  <c r="GA34" i="1" s="1"/>
  <c r="GA35" i="1" a="1"/>
  <c r="GA35" i="1" s="1"/>
  <c r="GA26" i="1" a="1"/>
  <c r="GA26" i="1" s="1"/>
  <c r="GA43" i="1" a="1"/>
  <c r="GA43" i="1" s="1"/>
  <c r="GA27" i="1" a="1"/>
  <c r="GA27" i="1" s="1"/>
  <c r="GA25" i="1" a="1"/>
  <c r="GA25" i="1" s="1"/>
  <c r="GA22" i="1" a="1"/>
  <c r="GA22" i="1" s="1"/>
  <c r="GA33" i="1" a="1"/>
  <c r="GA33" i="1" s="1"/>
  <c r="GC33" i="1" a="1"/>
  <c r="GC33" i="1" s="1"/>
  <c r="GC23" i="1" a="1"/>
  <c r="GC23" i="1" s="1"/>
  <c r="GC40" i="1" a="1"/>
  <c r="GC40" i="1" s="1"/>
  <c r="GC32" i="1" a="1"/>
  <c r="GC32" i="1" s="1"/>
  <c r="GC28" i="1" a="1"/>
  <c r="GC28" i="1" s="1"/>
  <c r="GC35" i="1" a="1"/>
  <c r="GC35" i="1" s="1"/>
  <c r="GC27" i="1" a="1"/>
  <c r="GC27" i="1" s="1"/>
  <c r="GC29" i="1" a="1"/>
  <c r="GC29" i="1" s="1"/>
  <c r="GC25" i="1" a="1"/>
  <c r="GC25" i="1" s="1"/>
  <c r="GC36" i="1" a="1"/>
  <c r="GC36" i="1" s="1"/>
  <c r="GC43" i="1" a="1"/>
  <c r="GC43" i="1" s="1"/>
  <c r="GC31" i="1" a="1"/>
  <c r="GC31" i="1" s="1"/>
  <c r="GC22" i="1" a="1"/>
  <c r="GC22" i="1" s="1"/>
  <c r="GC26" i="1" a="1"/>
  <c r="GC26" i="1" s="1"/>
  <c r="GC38" i="1" a="1"/>
  <c r="GC38" i="1" s="1"/>
  <c r="GC24" i="1" a="1"/>
  <c r="GC24" i="1" s="1"/>
  <c r="GC30" i="1" a="1"/>
  <c r="GC30" i="1" s="1"/>
  <c r="GC39" i="1" a="1"/>
  <c r="GC39" i="1" s="1"/>
  <c r="GC34" i="1" a="1"/>
  <c r="GC34" i="1" s="1"/>
  <c r="GC37" i="1" a="1"/>
  <c r="GC37" i="1" s="1"/>
  <c r="GE24" i="1" a="1"/>
  <c r="GE24" i="1" s="1"/>
  <c r="GE25" i="1" a="1"/>
  <c r="GE25" i="1" s="1"/>
  <c r="GE39" i="1" a="1"/>
  <c r="GE39" i="1" s="1"/>
  <c r="GE35" i="1" a="1"/>
  <c r="GE35" i="1" s="1"/>
  <c r="GE28" i="1" a="1"/>
  <c r="GE28" i="1" s="1"/>
  <c r="GE34" i="1" a="1"/>
  <c r="GE34" i="1" s="1"/>
  <c r="GE38" i="1" a="1"/>
  <c r="GE38" i="1" s="1"/>
  <c r="GE36" i="1" a="1"/>
  <c r="GE36" i="1" s="1"/>
  <c r="GE40" i="1" a="1"/>
  <c r="GE40" i="1" s="1"/>
  <c r="GE33" i="1" a="1"/>
  <c r="GE33" i="1" s="1"/>
  <c r="GE31" i="1" a="1"/>
  <c r="GE31" i="1" s="1"/>
  <c r="GE27" i="1" a="1"/>
  <c r="GE27" i="1" s="1"/>
  <c r="GE37" i="1" a="1"/>
  <c r="GE37" i="1" s="1"/>
  <c r="GE29" i="1" a="1"/>
  <c r="GE29" i="1" s="1"/>
  <c r="GE26" i="1" a="1"/>
  <c r="GE26" i="1" s="1"/>
  <c r="GE32" i="1" a="1"/>
  <c r="GE32" i="1" s="1"/>
  <c r="GE43" i="1" a="1"/>
  <c r="GE43" i="1" s="1"/>
  <c r="GE23" i="1" a="1"/>
  <c r="GE23" i="1" s="1"/>
  <c r="GE30" i="1" a="1"/>
  <c r="GE30" i="1" s="1"/>
  <c r="GE22" i="1" a="1"/>
  <c r="GE22" i="1" s="1"/>
  <c r="OM60" i="1" a="1"/>
  <c r="OM60" i="1" s="1"/>
  <c r="OM61" i="1" a="1"/>
  <c r="OM61" i="1" s="1"/>
  <c r="OM62" i="1" a="1"/>
  <c r="OM62" i="1" s="1"/>
  <c r="OM63" i="1" a="1"/>
  <c r="OM63" i="1" s="1"/>
  <c r="OM64" i="1" a="1"/>
  <c r="OM64" i="1" s="1"/>
  <c r="OM65" i="1" a="1"/>
  <c r="OM65" i="1" s="1"/>
  <c r="OM66" i="1" a="1"/>
  <c r="OM66" i="1" s="1"/>
  <c r="OM67" i="1" a="1"/>
  <c r="OM67" i="1" s="1"/>
  <c r="OM68" i="1" a="1"/>
  <c r="OM68" i="1" s="1"/>
  <c r="OM69" i="1" a="1"/>
  <c r="OM69" i="1" s="1"/>
  <c r="OM70" i="1" a="1"/>
  <c r="OM70" i="1" s="1"/>
  <c r="NO60" i="1" a="1"/>
  <c r="NO60" i="1" s="1"/>
  <c r="NO61" i="1" a="1"/>
  <c r="NO61" i="1" s="1"/>
  <c r="NO62" i="1" a="1"/>
  <c r="NO62" i="1" s="1"/>
  <c r="NO63" i="1" a="1"/>
  <c r="NO63" i="1" s="1"/>
  <c r="NO64" i="1" a="1"/>
  <c r="NO64" i="1" s="1"/>
  <c r="NO65" i="1" a="1"/>
  <c r="NO65" i="1" s="1"/>
  <c r="NO66" i="1" a="1"/>
  <c r="NO66" i="1" s="1"/>
  <c r="NO67" i="1" a="1"/>
  <c r="NO67" i="1" s="1"/>
  <c r="NO68" i="1" a="1"/>
  <c r="NO68" i="1" s="1"/>
  <c r="NO69" i="1" a="1"/>
  <c r="NO69" i="1" s="1"/>
  <c r="NO70" i="1" a="1"/>
  <c r="NO70" i="1" s="1"/>
  <c r="LF60" i="1" a="1"/>
  <c r="LF60" i="1" s="1"/>
  <c r="LF61" i="1" a="1"/>
  <c r="LF61" i="1" s="1"/>
  <c r="LF62" i="1" a="1"/>
  <c r="LF62" i="1" s="1"/>
  <c r="LF63" i="1" a="1"/>
  <c r="LF63" i="1" s="1"/>
  <c r="LF64" i="1" a="1"/>
  <c r="LF64" i="1" s="1"/>
  <c r="LF65" i="1" a="1"/>
  <c r="LF65" i="1" s="1"/>
  <c r="LF66" i="1" a="1"/>
  <c r="LF66" i="1" s="1"/>
  <c r="LF67" i="1" a="1"/>
  <c r="LF67" i="1" s="1"/>
  <c r="LF68" i="1" a="1"/>
  <c r="LF68" i="1" s="1"/>
  <c r="LF69" i="1" a="1"/>
  <c r="LF69" i="1" s="1"/>
  <c r="LF70" i="1" a="1"/>
  <c r="LF70" i="1" s="1"/>
  <c r="CS60" i="1" a="1"/>
  <c r="CS60" i="1" s="1"/>
  <c r="CS61" i="1" a="1"/>
  <c r="CS61" i="1" s="1"/>
  <c r="CS62" i="1" a="1"/>
  <c r="CS62" i="1" s="1"/>
  <c r="CS63" i="1" a="1"/>
  <c r="CS63" i="1" s="1"/>
  <c r="CS64" i="1" a="1"/>
  <c r="CS64" i="1" s="1"/>
  <c r="CS65" i="1" a="1"/>
  <c r="CS65" i="1" s="1"/>
  <c r="CS66" i="1" a="1"/>
  <c r="CS66" i="1" s="1"/>
  <c r="CS67" i="1" a="1"/>
  <c r="CS67" i="1" s="1"/>
  <c r="CS68" i="1" a="1"/>
  <c r="CS68" i="1" s="1"/>
  <c r="CS69" i="1" a="1"/>
  <c r="CS69" i="1" s="1"/>
  <c r="CS70" i="1" a="1"/>
  <c r="CS70" i="1" s="1"/>
  <c r="BT60" i="1" a="1"/>
  <c r="BT60" i="1" s="1"/>
  <c r="BT61" i="1" a="1"/>
  <c r="BT61" i="1" s="1"/>
  <c r="BT62" i="1" a="1"/>
  <c r="BT62" i="1" s="1"/>
  <c r="BT63" i="1" a="1"/>
  <c r="BT63" i="1" s="1"/>
  <c r="BT64" i="1" a="1"/>
  <c r="BT64" i="1" s="1"/>
  <c r="BT65" i="1" a="1"/>
  <c r="BT65" i="1" s="1"/>
  <c r="BT66" i="1" a="1"/>
  <c r="BT66" i="1" s="1"/>
  <c r="BT67" i="1" a="1"/>
  <c r="BT67" i="1" s="1"/>
  <c r="BT68" i="1" a="1"/>
  <c r="BT68" i="1" s="1"/>
  <c r="BT69" i="1" a="1"/>
  <c r="BT69" i="1" s="1"/>
  <c r="BT70" i="1" a="1"/>
  <c r="BT70" i="1" s="1"/>
  <c r="MZ60" i="1" a="1"/>
  <c r="MZ60" i="1" s="1"/>
  <c r="MZ61" i="1" a="1"/>
  <c r="MZ61" i="1" s="1"/>
  <c r="MZ62" i="1" a="1"/>
  <c r="MZ62" i="1" s="1"/>
  <c r="MZ63" i="1" a="1"/>
  <c r="MZ63" i="1" s="1"/>
  <c r="MZ64" i="1" a="1"/>
  <c r="MZ64" i="1" s="1"/>
  <c r="MZ65" i="1" a="1"/>
  <c r="MZ65" i="1" s="1"/>
  <c r="MZ66" i="1" a="1"/>
  <c r="MZ66" i="1" s="1"/>
  <c r="MZ67" i="1" a="1"/>
  <c r="MZ67" i="1" s="1"/>
  <c r="MZ68" i="1" a="1"/>
  <c r="MZ68" i="1" s="1"/>
  <c r="MZ69" i="1" a="1"/>
  <c r="MZ69" i="1" s="1"/>
  <c r="MZ70" i="1" a="1"/>
  <c r="MZ70" i="1" s="1"/>
  <c r="KO23" i="1" a="1"/>
  <c r="KO23" i="1" s="1"/>
  <c r="KO39" i="1" a="1"/>
  <c r="KO39" i="1" s="1"/>
  <c r="KO24" i="1" a="1"/>
  <c r="KO24" i="1" s="1"/>
  <c r="KO27" i="1" a="1"/>
  <c r="KO27" i="1" s="1"/>
  <c r="KO41" i="1" a="1"/>
  <c r="KO41" i="1" s="1"/>
  <c r="KO38" i="1" a="1"/>
  <c r="KO38" i="1" s="1"/>
  <c r="KO25" i="1" a="1"/>
  <c r="KO25" i="1" s="1"/>
  <c r="KO33" i="1" a="1"/>
  <c r="KO33" i="1" s="1"/>
  <c r="KO28" i="1" a="1"/>
  <c r="KO28" i="1" s="1"/>
  <c r="KO36" i="1" a="1"/>
  <c r="KO36" i="1" s="1"/>
  <c r="KO32" i="1" a="1"/>
  <c r="KO32" i="1" s="1"/>
  <c r="KO37" i="1" a="1"/>
  <c r="KO37" i="1" s="1"/>
  <c r="KO42" i="1" a="1"/>
  <c r="KO42" i="1" s="1"/>
  <c r="KO29" i="1" a="1"/>
  <c r="KO29" i="1" s="1"/>
  <c r="KO34" i="1" a="1"/>
  <c r="KO34" i="1" s="1"/>
  <c r="KO22" i="1" a="1"/>
  <c r="KO22" i="1" s="1"/>
  <c r="KO31" i="1" a="1"/>
  <c r="KO31" i="1" s="1"/>
  <c r="KO40" i="1" a="1"/>
  <c r="KO40" i="1" s="1"/>
  <c r="KO35" i="1" a="1"/>
  <c r="KO35" i="1" s="1"/>
  <c r="KO30" i="1" a="1"/>
  <c r="KO30" i="1" s="1"/>
  <c r="KO26" i="1" a="1"/>
  <c r="KO26" i="1" s="1"/>
  <c r="KO43" i="1" a="1"/>
  <c r="KO43" i="1" s="1"/>
  <c r="ET25" i="1" a="1"/>
  <c r="ET25" i="1" s="1"/>
  <c r="ET42" i="1" a="1"/>
  <c r="ET42" i="1" s="1"/>
  <c r="ET37" i="1" a="1"/>
  <c r="ET37" i="1" s="1"/>
  <c r="ET23" i="1" a="1"/>
  <c r="ET23" i="1" s="1"/>
  <c r="ET22" i="1" a="1"/>
  <c r="ET22" i="1" s="1"/>
  <c r="ET33" i="1" a="1"/>
  <c r="ET33" i="1" s="1"/>
  <c r="ET29" i="1" a="1"/>
  <c r="ET29" i="1" s="1"/>
  <c r="ET28" i="1" a="1"/>
  <c r="ET28" i="1" s="1"/>
  <c r="ET31" i="1" a="1"/>
  <c r="ET31" i="1" s="1"/>
  <c r="ET36" i="1" a="1"/>
  <c r="ET36" i="1" s="1"/>
  <c r="ET40" i="1" a="1"/>
  <c r="ET40" i="1" s="1"/>
  <c r="ET27" i="1" a="1"/>
  <c r="ET27" i="1" s="1"/>
  <c r="ET38" i="1" a="1"/>
  <c r="ET38" i="1" s="1"/>
  <c r="ET26" i="1" a="1"/>
  <c r="ET26" i="1" s="1"/>
  <c r="ET39" i="1" a="1"/>
  <c r="ET39" i="1" s="1"/>
  <c r="ET35" i="1" a="1"/>
  <c r="ET35" i="1" s="1"/>
  <c r="ET32" i="1" a="1"/>
  <c r="ET32" i="1" s="1"/>
  <c r="ET41" i="1" a="1"/>
  <c r="ET41" i="1" s="1"/>
  <c r="ET34" i="1" a="1"/>
  <c r="ET34" i="1" s="1"/>
  <c r="ET24" i="1" a="1"/>
  <c r="ET24" i="1" s="1"/>
  <c r="ET30" i="1" a="1"/>
  <c r="ET30" i="1" s="1"/>
  <c r="ET43" i="1" a="1"/>
  <c r="ET43" i="1" s="1"/>
  <c r="GG30" i="1" a="1"/>
  <c r="GG30" i="1" s="1"/>
  <c r="GG27" i="1" a="1"/>
  <c r="GG27" i="1" s="1"/>
  <c r="GG36" i="1" a="1"/>
  <c r="GG36" i="1" s="1"/>
  <c r="GG34" i="1" a="1"/>
  <c r="GG34" i="1" s="1"/>
  <c r="GG40" i="1" a="1"/>
  <c r="GG40" i="1" s="1"/>
  <c r="GG29" i="1" a="1"/>
  <c r="GG29" i="1" s="1"/>
  <c r="GG25" i="1" a="1"/>
  <c r="GG25" i="1" s="1"/>
  <c r="GG26" i="1" a="1"/>
  <c r="GG26" i="1" s="1"/>
  <c r="GG43" i="1" a="1"/>
  <c r="GG43" i="1" s="1"/>
  <c r="GG24" i="1" a="1"/>
  <c r="GG24" i="1" s="1"/>
  <c r="GG39" i="1" a="1"/>
  <c r="GG39" i="1" s="1"/>
  <c r="GG23" i="1" a="1"/>
  <c r="GG23" i="1" s="1"/>
  <c r="GG32" i="1" a="1"/>
  <c r="GG32" i="1" s="1"/>
  <c r="GG35" i="1" a="1"/>
  <c r="GG35" i="1" s="1"/>
  <c r="GG22" i="1" a="1"/>
  <c r="GG22" i="1" s="1"/>
  <c r="GG37" i="1" a="1"/>
  <c r="GG37" i="1" s="1"/>
  <c r="GG38" i="1" a="1"/>
  <c r="GG38" i="1" s="1"/>
  <c r="GG28" i="1" a="1"/>
  <c r="GG28" i="1" s="1"/>
  <c r="GG33" i="1" a="1"/>
  <c r="GG33" i="1" s="1"/>
  <c r="GG31" i="1" a="1"/>
  <c r="GG31" i="1" s="1"/>
  <c r="MN32" i="1" a="1"/>
  <c r="MN32" i="1" s="1"/>
  <c r="MN36" i="1" a="1"/>
  <c r="MN36" i="1" s="1"/>
  <c r="MN25" i="1" a="1"/>
  <c r="MN25" i="1" s="1"/>
  <c r="MN31" i="1" a="1"/>
  <c r="MN31" i="1" s="1"/>
  <c r="MN26" i="1" a="1"/>
  <c r="MN26" i="1" s="1"/>
  <c r="MN22" i="1" a="1"/>
  <c r="MN22" i="1" s="1"/>
  <c r="MN40" i="1" a="1"/>
  <c r="MN40" i="1" s="1"/>
  <c r="MN30" i="1" a="1"/>
  <c r="MN30" i="1" s="1"/>
  <c r="MN24" i="1" a="1"/>
  <c r="MN24" i="1" s="1"/>
  <c r="MN33" i="1" a="1"/>
  <c r="MN33" i="1" s="1"/>
  <c r="MN43" i="1" a="1"/>
  <c r="MN43" i="1" s="1"/>
  <c r="MN42" i="1" a="1"/>
  <c r="MN42" i="1" s="1"/>
  <c r="MN41" i="1" a="1"/>
  <c r="MN41" i="1" s="1"/>
  <c r="MN23" i="1" a="1"/>
  <c r="MN23" i="1" s="1"/>
  <c r="MN39" i="1" a="1"/>
  <c r="MN39" i="1" s="1"/>
  <c r="MN35" i="1" a="1"/>
  <c r="MN35" i="1" s="1"/>
  <c r="MN38" i="1" a="1"/>
  <c r="MN38" i="1" s="1"/>
  <c r="MN34" i="1" a="1"/>
  <c r="MN34" i="1" s="1"/>
  <c r="MN29" i="1" a="1"/>
  <c r="MN29" i="1" s="1"/>
  <c r="MN27" i="1" a="1"/>
  <c r="MN27" i="1" s="1"/>
  <c r="MN28" i="1" a="1"/>
  <c r="MN28" i="1" s="1"/>
  <c r="MN37" i="1" a="1"/>
  <c r="MN37" i="1" s="1"/>
  <c r="U41" i="1" a="1"/>
  <c r="U41" i="1" s="1"/>
  <c r="EB41" i="1" s="1"/>
  <c r="U37" i="1" a="1"/>
  <c r="U37" i="1" s="1"/>
  <c r="EB37" i="1" s="1"/>
  <c r="U32" i="1" a="1"/>
  <c r="U32" i="1" s="1"/>
  <c r="EB32" i="1" s="1"/>
  <c r="U35" i="1" a="1"/>
  <c r="U35" i="1" s="1"/>
  <c r="EB35" i="1" s="1"/>
  <c r="U33" i="1" a="1"/>
  <c r="U33" i="1" s="1"/>
  <c r="EB33" i="1" s="1"/>
  <c r="U38" i="1" a="1"/>
  <c r="U38" i="1" s="1"/>
  <c r="EB38" i="1" s="1"/>
  <c r="U26" i="1" a="1"/>
  <c r="U26" i="1" s="1"/>
  <c r="EB26" i="1" s="1"/>
  <c r="U39" i="1" a="1"/>
  <c r="U39" i="1" s="1"/>
  <c r="EB39" i="1" s="1"/>
  <c r="U28" i="1" a="1"/>
  <c r="U28" i="1" s="1"/>
  <c r="EB28" i="1" s="1"/>
  <c r="U22" i="1" a="1"/>
  <c r="U22" i="1" s="1"/>
  <c r="EB22" i="1" s="1"/>
  <c r="U27" i="1" a="1"/>
  <c r="U27" i="1" s="1"/>
  <c r="EB27" i="1" s="1"/>
  <c r="U25" i="1" a="1"/>
  <c r="U25" i="1" s="1"/>
  <c r="EB25" i="1" s="1"/>
  <c r="U31" i="1" a="1"/>
  <c r="U31" i="1" s="1"/>
  <c r="EB31" i="1" s="1"/>
  <c r="U43" i="1" a="1"/>
  <c r="U43" i="1" s="1"/>
  <c r="EB43" i="1" s="1"/>
  <c r="U36" i="1" a="1"/>
  <c r="U36" i="1" s="1"/>
  <c r="EB36" i="1" s="1"/>
  <c r="U42" i="1" a="1"/>
  <c r="U42" i="1" s="1"/>
  <c r="EB42" i="1" s="1"/>
  <c r="U23" i="1" a="1"/>
  <c r="U23" i="1" s="1"/>
  <c r="EB23" i="1" s="1"/>
  <c r="U24" i="1" a="1"/>
  <c r="U24" i="1" s="1"/>
  <c r="EB24" i="1" s="1"/>
  <c r="U40" i="1" a="1"/>
  <c r="U40" i="1" s="1"/>
  <c r="EB40" i="1" s="1"/>
  <c r="U30" i="1" a="1"/>
  <c r="U30" i="1" s="1"/>
  <c r="EB30" i="1" s="1"/>
  <c r="U34" i="1" a="1"/>
  <c r="U34" i="1" s="1"/>
  <c r="EB34" i="1" s="1"/>
  <c r="U29" i="1" a="1"/>
  <c r="U29" i="1" s="1"/>
  <c r="EB29" i="1" s="1"/>
  <c r="KY40" i="1" a="1"/>
  <c r="KY40" i="1" s="1"/>
  <c r="KY43" i="1" a="1"/>
  <c r="KY43" i="1" s="1"/>
  <c r="KY35" i="1" a="1"/>
  <c r="KY35" i="1" s="1"/>
  <c r="KY25" i="1" a="1"/>
  <c r="KY25" i="1" s="1"/>
  <c r="KY42" i="1" a="1"/>
  <c r="KY42" i="1" s="1"/>
  <c r="KY23" i="1" a="1"/>
  <c r="KY23" i="1" s="1"/>
  <c r="KY31" i="1" a="1"/>
  <c r="KY31" i="1" s="1"/>
  <c r="KY39" i="1" a="1"/>
  <c r="KY39" i="1" s="1"/>
  <c r="KY24" i="1" a="1"/>
  <c r="KY24" i="1" s="1"/>
  <c r="KY30" i="1" a="1"/>
  <c r="KY30" i="1" s="1"/>
  <c r="KY29" i="1" a="1"/>
  <c r="KY29" i="1" s="1"/>
  <c r="KY41" i="1" a="1"/>
  <c r="KY41" i="1" s="1"/>
  <c r="KY34" i="1" a="1"/>
  <c r="KY34" i="1" s="1"/>
  <c r="KY28" i="1" a="1"/>
  <c r="KY28" i="1" s="1"/>
  <c r="KY26" i="1" a="1"/>
  <c r="KY26" i="1" s="1"/>
  <c r="KY32" i="1" a="1"/>
  <c r="KY32" i="1" s="1"/>
  <c r="KY33" i="1" a="1"/>
  <c r="KY33" i="1" s="1"/>
  <c r="KY38" i="1" a="1"/>
  <c r="KY38" i="1" s="1"/>
  <c r="KY22" i="1" a="1"/>
  <c r="KY22" i="1" s="1"/>
  <c r="KY37" i="1" a="1"/>
  <c r="KY37" i="1" s="1"/>
  <c r="KY27" i="1" a="1"/>
  <c r="KY27" i="1" s="1"/>
  <c r="KY36" i="1" a="1"/>
  <c r="KY36" i="1" s="1"/>
  <c r="IQ43" i="1" a="1"/>
  <c r="IQ43" i="1" s="1"/>
  <c r="IQ39" i="1" a="1"/>
  <c r="IQ39" i="1" s="1"/>
  <c r="IQ41" i="1" a="1"/>
  <c r="IQ41" i="1" s="1"/>
  <c r="IQ23" i="1" a="1"/>
  <c r="IQ23" i="1" s="1"/>
  <c r="IQ27" i="1" a="1"/>
  <c r="IQ27" i="1" s="1"/>
  <c r="IQ29" i="1" a="1"/>
  <c r="IQ29" i="1" s="1"/>
  <c r="IQ28" i="1" a="1"/>
  <c r="IQ28" i="1" s="1"/>
  <c r="IQ34" i="1" a="1"/>
  <c r="IQ34" i="1" s="1"/>
  <c r="IQ32" i="1" a="1"/>
  <c r="IQ32" i="1" s="1"/>
  <c r="IQ33" i="1" a="1"/>
  <c r="IQ33" i="1" s="1"/>
  <c r="IQ38" i="1" a="1"/>
  <c r="IQ38" i="1" s="1"/>
  <c r="IQ24" i="1" a="1"/>
  <c r="IQ24" i="1" s="1"/>
  <c r="IQ25" i="1" a="1"/>
  <c r="IQ25" i="1" s="1"/>
  <c r="IQ31" i="1" a="1"/>
  <c r="IQ31" i="1" s="1"/>
  <c r="IQ37" i="1" a="1"/>
  <c r="IQ37" i="1" s="1"/>
  <c r="IQ36" i="1" a="1"/>
  <c r="IQ36" i="1" s="1"/>
  <c r="IQ40" i="1" a="1"/>
  <c r="IQ40" i="1" s="1"/>
  <c r="IQ26" i="1" a="1"/>
  <c r="IQ26" i="1" s="1"/>
  <c r="IQ35" i="1" a="1"/>
  <c r="IQ35" i="1" s="1"/>
  <c r="IQ42" i="1" a="1"/>
  <c r="IQ42" i="1" s="1"/>
  <c r="IQ22" i="1" a="1"/>
  <c r="IQ22" i="1" s="1"/>
  <c r="IQ30" i="1" a="1"/>
  <c r="IQ30" i="1" s="1"/>
  <c r="HL26" i="1" a="1"/>
  <c r="HL26" i="1" s="1"/>
  <c r="HL42" i="1" a="1"/>
  <c r="HL42" i="1" s="1"/>
  <c r="HL22" i="1" a="1"/>
  <c r="HL22" i="1" s="1"/>
  <c r="HL35" i="1" a="1"/>
  <c r="HL35" i="1" s="1"/>
  <c r="HL43" i="1" a="1"/>
  <c r="HL43" i="1" s="1"/>
  <c r="HL39" i="1" a="1"/>
  <c r="HL39" i="1" s="1"/>
  <c r="HL27" i="1" a="1"/>
  <c r="HL27" i="1" s="1"/>
  <c r="HL23" i="1" a="1"/>
  <c r="HL23" i="1" s="1"/>
  <c r="HL33" i="1" a="1"/>
  <c r="HL33" i="1" s="1"/>
  <c r="HL36" i="1" a="1"/>
  <c r="HL36" i="1" s="1"/>
  <c r="HL24" i="1" a="1"/>
  <c r="HL24" i="1" s="1"/>
  <c r="HL31" i="1" a="1"/>
  <c r="HL31" i="1" s="1"/>
  <c r="HL29" i="1" a="1"/>
  <c r="HL29" i="1" s="1"/>
  <c r="HL30" i="1" a="1"/>
  <c r="HL30" i="1" s="1"/>
  <c r="HL28" i="1" a="1"/>
  <c r="HL28" i="1" s="1"/>
  <c r="HL34" i="1" a="1"/>
  <c r="HL34" i="1" s="1"/>
  <c r="HL32" i="1" a="1"/>
  <c r="HL32" i="1" s="1"/>
  <c r="HL41" i="1" a="1"/>
  <c r="HL41" i="1" s="1"/>
  <c r="HL25" i="1" a="1"/>
  <c r="HL25" i="1" s="1"/>
  <c r="HL40" i="1" a="1"/>
  <c r="HL40" i="1" s="1"/>
  <c r="HL38" i="1" a="1"/>
  <c r="HL38" i="1" s="1"/>
  <c r="HL37" i="1" a="1"/>
  <c r="HL37" i="1" s="1"/>
  <c r="HN41" i="1" a="1"/>
  <c r="HN41" i="1" s="1"/>
  <c r="HN34" i="1" a="1"/>
  <c r="HN34" i="1" s="1"/>
  <c r="HN40" i="1" a="1"/>
  <c r="HN40" i="1" s="1"/>
  <c r="HN25" i="1" a="1"/>
  <c r="HN25" i="1" s="1"/>
  <c r="HN22" i="1" a="1"/>
  <c r="HN22" i="1" s="1"/>
  <c r="HN23" i="1" a="1"/>
  <c r="HN23" i="1" s="1"/>
  <c r="HN38" i="1" a="1"/>
  <c r="HN38" i="1" s="1"/>
  <c r="HN33" i="1" a="1"/>
  <c r="HN33" i="1" s="1"/>
  <c r="HN28" i="1" a="1"/>
  <c r="HN28" i="1" s="1"/>
  <c r="HN27" i="1" a="1"/>
  <c r="HN27" i="1" s="1"/>
  <c r="HN32" i="1" a="1"/>
  <c r="HN32" i="1" s="1"/>
  <c r="HN35" i="1" a="1"/>
  <c r="HN35" i="1" s="1"/>
  <c r="HN36" i="1" a="1"/>
  <c r="HN36" i="1" s="1"/>
  <c r="HN42" i="1" a="1"/>
  <c r="HN42" i="1" s="1"/>
  <c r="HN37" i="1" a="1"/>
  <c r="HN37" i="1" s="1"/>
  <c r="HN29" i="1" a="1"/>
  <c r="HN29" i="1" s="1"/>
  <c r="HN43" i="1" a="1"/>
  <c r="HN43" i="1" s="1"/>
  <c r="HN31" i="1" a="1"/>
  <c r="HN31" i="1" s="1"/>
  <c r="HN26" i="1" a="1"/>
  <c r="HN26" i="1" s="1"/>
  <c r="HN24" i="1" a="1"/>
  <c r="HN24" i="1" s="1"/>
  <c r="HN39" i="1" a="1"/>
  <c r="HN39" i="1" s="1"/>
  <c r="HN30" i="1" a="1"/>
  <c r="HN30" i="1" s="1"/>
  <c r="HP33" i="1" a="1"/>
  <c r="HP33" i="1" s="1"/>
  <c r="HP29" i="1" a="1"/>
  <c r="HP29" i="1" s="1"/>
  <c r="HP30" i="1" a="1"/>
  <c r="HP30" i="1" s="1"/>
  <c r="HP35" i="1" a="1"/>
  <c r="HP35" i="1" s="1"/>
  <c r="HP37" i="1" a="1"/>
  <c r="HP37" i="1" s="1"/>
  <c r="HP28" i="1" a="1"/>
  <c r="HP28" i="1" s="1"/>
  <c r="HP24" i="1" a="1"/>
  <c r="HP24" i="1" s="1"/>
  <c r="HP39" i="1" a="1"/>
  <c r="HP39" i="1" s="1"/>
  <c r="HP36" i="1" a="1"/>
  <c r="HP36" i="1" s="1"/>
  <c r="HP41" i="1" a="1"/>
  <c r="HP41" i="1" s="1"/>
  <c r="HP25" i="1" a="1"/>
  <c r="HP25" i="1" s="1"/>
  <c r="HP31" i="1" a="1"/>
  <c r="HP31" i="1" s="1"/>
  <c r="HP22" i="1" a="1"/>
  <c r="HP22" i="1" s="1"/>
  <c r="HP34" i="1" a="1"/>
  <c r="HP34" i="1" s="1"/>
  <c r="HP42" i="1" a="1"/>
  <c r="HP42" i="1" s="1"/>
  <c r="HP40" i="1" a="1"/>
  <c r="HP40" i="1" s="1"/>
  <c r="HP43" i="1" a="1"/>
  <c r="HP43" i="1" s="1"/>
  <c r="HP26" i="1" a="1"/>
  <c r="HP26" i="1" s="1"/>
  <c r="HP38" i="1" a="1"/>
  <c r="HP38" i="1" s="1"/>
  <c r="HP23" i="1" a="1"/>
  <c r="HP23" i="1" s="1"/>
  <c r="HP27" i="1" a="1"/>
  <c r="HP27" i="1" s="1"/>
  <c r="HP32" i="1" a="1"/>
  <c r="HP32" i="1" s="1"/>
  <c r="KM60" i="1" a="1"/>
  <c r="KM60" i="1" s="1"/>
  <c r="KM61" i="1" a="1"/>
  <c r="KM61" i="1" s="1"/>
  <c r="KM62" i="1" a="1"/>
  <c r="KM62" i="1" s="1"/>
  <c r="KM63" i="1" a="1"/>
  <c r="KM63" i="1" s="1"/>
  <c r="KM64" i="1" a="1"/>
  <c r="KM64" i="1" s="1"/>
  <c r="KM65" i="1" a="1"/>
  <c r="KM65" i="1" s="1"/>
  <c r="KM66" i="1" a="1"/>
  <c r="KM66" i="1" s="1"/>
  <c r="KM67" i="1" a="1"/>
  <c r="KM67" i="1" s="1"/>
  <c r="KM68" i="1" a="1"/>
  <c r="KM68" i="1" s="1"/>
  <c r="KM69" i="1" a="1"/>
  <c r="KM69" i="1" s="1"/>
  <c r="KM70" i="1" a="1"/>
  <c r="KM70" i="1" s="1"/>
  <c r="ML60" i="1" a="1"/>
  <c r="ML60" i="1" s="1"/>
  <c r="ML61" i="1" a="1"/>
  <c r="ML61" i="1" s="1"/>
  <c r="ML62" i="1" a="1"/>
  <c r="ML62" i="1" s="1"/>
  <c r="ML63" i="1" a="1"/>
  <c r="ML63" i="1" s="1"/>
  <c r="ML64" i="1" a="1"/>
  <c r="ML64" i="1" s="1"/>
  <c r="ML65" i="1" a="1"/>
  <c r="ML65" i="1" s="1"/>
  <c r="ML66" i="1" a="1"/>
  <c r="ML66" i="1" s="1"/>
  <c r="ML67" i="1" a="1"/>
  <c r="ML67" i="1" s="1"/>
  <c r="ML68" i="1" a="1"/>
  <c r="ML68" i="1" s="1"/>
  <c r="ML69" i="1" a="1"/>
  <c r="ML69" i="1" s="1"/>
  <c r="ML70" i="1" a="1"/>
  <c r="ML70" i="1" s="1"/>
  <c r="KH60" i="1" a="1"/>
  <c r="KH60" i="1" s="1"/>
  <c r="KH61" i="1" a="1"/>
  <c r="KH61" i="1" s="1"/>
  <c r="KH62" i="1" a="1"/>
  <c r="KH62" i="1" s="1"/>
  <c r="KH63" i="1" a="1"/>
  <c r="KH63" i="1" s="1"/>
  <c r="KH64" i="1" a="1"/>
  <c r="KH64" i="1" s="1"/>
  <c r="KH65" i="1" a="1"/>
  <c r="KH65" i="1" s="1"/>
  <c r="KH66" i="1" a="1"/>
  <c r="KH66" i="1" s="1"/>
  <c r="KH67" i="1" a="1"/>
  <c r="KH67" i="1" s="1"/>
  <c r="KH68" i="1" a="1"/>
  <c r="KH68" i="1" s="1"/>
  <c r="KH69" i="1" a="1"/>
  <c r="KH69" i="1" s="1"/>
  <c r="KH70" i="1" a="1"/>
  <c r="KH70" i="1" s="1"/>
  <c r="BU60" i="1" a="1"/>
  <c r="BU60" i="1" s="1"/>
  <c r="BU61" i="1" a="1"/>
  <c r="BU61" i="1" s="1"/>
  <c r="BU62" i="1" a="1"/>
  <c r="BU62" i="1" s="1"/>
  <c r="BU63" i="1" a="1"/>
  <c r="BU63" i="1" s="1"/>
  <c r="BU64" i="1" a="1"/>
  <c r="BU64" i="1" s="1"/>
  <c r="BU65" i="1" a="1"/>
  <c r="BU65" i="1" s="1"/>
  <c r="BU66" i="1" a="1"/>
  <c r="BU66" i="1" s="1"/>
  <c r="BU67" i="1" a="1"/>
  <c r="BU67" i="1" s="1"/>
  <c r="BU68" i="1" a="1"/>
  <c r="BU68" i="1" s="1"/>
  <c r="BU69" i="1" a="1"/>
  <c r="BU69" i="1" s="1"/>
  <c r="BU70" i="1" a="1"/>
  <c r="BU70" i="1" s="1"/>
  <c r="AE60" i="1" a="1"/>
  <c r="AE60" i="1" s="1"/>
  <c r="AE61" i="1" a="1"/>
  <c r="AE61" i="1" s="1"/>
  <c r="AE62" i="1" a="1"/>
  <c r="AE62" i="1" s="1"/>
  <c r="AE63" i="1" a="1"/>
  <c r="AE63" i="1" s="1"/>
  <c r="AE64" i="1" a="1"/>
  <c r="AE64" i="1" s="1"/>
  <c r="AE65" i="1" a="1"/>
  <c r="AE65" i="1" s="1"/>
  <c r="AE66" i="1" a="1"/>
  <c r="AE66" i="1" s="1"/>
  <c r="AE67" i="1" a="1"/>
  <c r="AE67" i="1" s="1"/>
  <c r="AE68" i="1" a="1"/>
  <c r="AE68" i="1" s="1"/>
  <c r="AE69" i="1" a="1"/>
  <c r="AE69" i="1" s="1"/>
  <c r="AE70" i="1" a="1"/>
  <c r="AE70" i="1" s="1"/>
  <c r="CP45" i="1" a="1"/>
  <c r="CP45" i="1" s="1"/>
  <c r="CP46" i="1" s="1" a="1"/>
  <c r="CP46" i="1" s="1"/>
  <c r="CP49" i="1" a="1"/>
  <c r="CP49" i="1" s="1"/>
  <c r="CP50" i="1" s="1" a="1"/>
  <c r="CP50" i="1" s="1"/>
  <c r="CP47" i="1" a="1"/>
  <c r="CP47" i="1" s="1"/>
  <c r="CP48" i="1" s="1" a="1"/>
  <c r="CP48" i="1" s="1"/>
  <c r="MA43" i="1" a="1"/>
  <c r="MA43" i="1" s="1"/>
  <c r="MA33" i="1" a="1"/>
  <c r="MA33" i="1" s="1"/>
  <c r="MA38" i="1" a="1"/>
  <c r="MA38" i="1" s="1"/>
  <c r="MA22" i="1" a="1"/>
  <c r="MA22" i="1" s="1"/>
  <c r="MA42" i="1" a="1"/>
  <c r="MA42" i="1" s="1"/>
  <c r="MA39" i="1" a="1"/>
  <c r="MA39" i="1" s="1"/>
  <c r="MA27" i="1" a="1"/>
  <c r="MA27" i="1" s="1"/>
  <c r="MA28" i="1" a="1"/>
  <c r="MA28" i="1" s="1"/>
  <c r="MA40" i="1" a="1"/>
  <c r="MA40" i="1" s="1"/>
  <c r="MA25" i="1" a="1"/>
  <c r="MA25" i="1" s="1"/>
  <c r="MA32" i="1" a="1"/>
  <c r="MA32" i="1" s="1"/>
  <c r="MA37" i="1" a="1"/>
  <c r="MA37" i="1" s="1"/>
  <c r="MA36" i="1" a="1"/>
  <c r="MA36" i="1" s="1"/>
  <c r="MA26" i="1" a="1"/>
  <c r="MA26" i="1" s="1"/>
  <c r="MA30" i="1" a="1"/>
  <c r="MA30" i="1" s="1"/>
  <c r="MA31" i="1" a="1"/>
  <c r="MA31" i="1" s="1"/>
  <c r="MA24" i="1" a="1"/>
  <c r="MA24" i="1" s="1"/>
  <c r="MA23" i="1" a="1"/>
  <c r="MA23" i="1" s="1"/>
  <c r="MA35" i="1" a="1"/>
  <c r="MA35" i="1" s="1"/>
  <c r="MA34" i="1" a="1"/>
  <c r="MA34" i="1" s="1"/>
  <c r="MA41" i="1" a="1"/>
  <c r="MA41" i="1" s="1"/>
  <c r="MA29" i="1" a="1"/>
  <c r="MA29" i="1" s="1"/>
  <c r="JG27" i="1" a="1"/>
  <c r="JG27" i="1" s="1"/>
  <c r="JG40" i="1" a="1"/>
  <c r="JG40" i="1" s="1"/>
  <c r="JG39" i="1" a="1"/>
  <c r="JG39" i="1" s="1"/>
  <c r="JG34" i="1" a="1"/>
  <c r="JG34" i="1" s="1"/>
  <c r="JG22" i="1" a="1"/>
  <c r="JG22" i="1" s="1"/>
  <c r="JG43" i="1" a="1"/>
  <c r="JG43" i="1" s="1"/>
  <c r="JG37" i="1" a="1"/>
  <c r="JG37" i="1" s="1"/>
  <c r="JG24" i="1" a="1"/>
  <c r="JG24" i="1" s="1"/>
  <c r="JG30" i="1" a="1"/>
  <c r="JG30" i="1" s="1"/>
  <c r="JG28" i="1" a="1"/>
  <c r="JG28" i="1" s="1"/>
  <c r="JG26" i="1" a="1"/>
  <c r="JG26" i="1" s="1"/>
  <c r="JG25" i="1" a="1"/>
  <c r="JG25" i="1" s="1"/>
  <c r="JG35" i="1" a="1"/>
  <c r="JG35" i="1" s="1"/>
  <c r="JG41" i="1" a="1"/>
  <c r="JG41" i="1" s="1"/>
  <c r="JG42" i="1" a="1"/>
  <c r="JG42" i="1" s="1"/>
  <c r="JG23" i="1" a="1"/>
  <c r="JG23" i="1" s="1"/>
  <c r="JG36" i="1" a="1"/>
  <c r="JG36" i="1" s="1"/>
  <c r="JG38" i="1" a="1"/>
  <c r="JG38" i="1" s="1"/>
  <c r="JG31" i="1" a="1"/>
  <c r="JG31" i="1" s="1"/>
  <c r="JG33" i="1" a="1"/>
  <c r="JG33" i="1" s="1"/>
  <c r="JG32" i="1" a="1"/>
  <c r="JG32" i="1" s="1"/>
  <c r="JG29" i="1" a="1"/>
  <c r="JG29" i="1" s="1"/>
  <c r="GL24" i="1" a="1"/>
  <c r="GL24" i="1" s="1"/>
  <c r="GL30" i="1" a="1"/>
  <c r="GL30" i="1" s="1"/>
  <c r="GL34" i="1" a="1"/>
  <c r="GL34" i="1" s="1"/>
  <c r="GL36" i="1" a="1"/>
  <c r="GL36" i="1" s="1"/>
  <c r="GL40" i="1" a="1"/>
  <c r="GL40" i="1" s="1"/>
  <c r="GL32" i="1" a="1"/>
  <c r="GL32" i="1" s="1"/>
  <c r="GL26" i="1" a="1"/>
  <c r="GL26" i="1" s="1"/>
  <c r="GL33" i="1" a="1"/>
  <c r="GL33" i="1" s="1"/>
  <c r="GL43" i="1" a="1"/>
  <c r="GL43" i="1" s="1"/>
  <c r="GL39" i="1" a="1"/>
  <c r="GL39" i="1" s="1"/>
  <c r="GL41" i="1" a="1"/>
  <c r="GL41" i="1" s="1"/>
  <c r="GL35" i="1" a="1"/>
  <c r="GL35" i="1" s="1"/>
  <c r="GL23" i="1" a="1"/>
  <c r="GL23" i="1" s="1"/>
  <c r="GL25" i="1" a="1"/>
  <c r="GL25" i="1" s="1"/>
  <c r="GL31" i="1" a="1"/>
  <c r="GL31" i="1" s="1"/>
  <c r="GL37" i="1" a="1"/>
  <c r="GL37" i="1" s="1"/>
  <c r="GL28" i="1" a="1"/>
  <c r="GL28" i="1" s="1"/>
  <c r="GL27" i="1" a="1"/>
  <c r="GL27" i="1" s="1"/>
  <c r="GL38" i="1" a="1"/>
  <c r="GL38" i="1" s="1"/>
  <c r="GL42" i="1" a="1"/>
  <c r="GL42" i="1" s="1"/>
  <c r="GL29" i="1" a="1"/>
  <c r="GL29" i="1" s="1"/>
  <c r="GL22" i="1" a="1"/>
  <c r="GL22" i="1" s="1"/>
  <c r="NE24" i="1" a="1"/>
  <c r="NE24" i="1" s="1"/>
  <c r="NE22" i="1" a="1"/>
  <c r="NE22" i="1" s="1"/>
  <c r="NE37" i="1" a="1"/>
  <c r="NE37" i="1" s="1"/>
  <c r="NE41" i="1" a="1"/>
  <c r="NE41" i="1" s="1"/>
  <c r="NE28" i="1" a="1"/>
  <c r="NE28" i="1" s="1"/>
  <c r="NE38" i="1" a="1"/>
  <c r="NE38" i="1" s="1"/>
  <c r="NE25" i="1" a="1"/>
  <c r="NE25" i="1" s="1"/>
  <c r="NE34" i="1" a="1"/>
  <c r="NE34" i="1" s="1"/>
  <c r="NE42" i="1" a="1"/>
  <c r="NE42" i="1" s="1"/>
  <c r="NE36" i="1" a="1"/>
  <c r="NE36" i="1" s="1"/>
  <c r="NE27" i="1" a="1"/>
  <c r="NE27" i="1" s="1"/>
  <c r="NE26" i="1" a="1"/>
  <c r="NE26" i="1" s="1"/>
  <c r="NE43" i="1" a="1"/>
  <c r="NE43" i="1" s="1"/>
  <c r="NE31" i="1" a="1"/>
  <c r="NE31" i="1" s="1"/>
  <c r="NE23" i="1" a="1"/>
  <c r="NE23" i="1" s="1"/>
  <c r="NE32" i="1" a="1"/>
  <c r="NE32" i="1" s="1"/>
  <c r="NE30" i="1" a="1"/>
  <c r="NE30" i="1" s="1"/>
  <c r="NE40" i="1" a="1"/>
  <c r="NE40" i="1" s="1"/>
  <c r="NE35" i="1" a="1"/>
  <c r="NE35" i="1" s="1"/>
  <c r="NE29" i="1" a="1"/>
  <c r="NE29" i="1" s="1"/>
  <c r="NE33" i="1" a="1"/>
  <c r="NE33" i="1" s="1"/>
  <c r="NE39" i="1" a="1"/>
  <c r="NE39" i="1" s="1"/>
  <c r="BS37" i="1" a="1"/>
  <c r="BS37" i="1" s="1"/>
  <c r="BS41" i="1" a="1"/>
  <c r="BS41" i="1" s="1"/>
  <c r="BS28" i="1" a="1"/>
  <c r="BS28" i="1" s="1"/>
  <c r="BS24" i="1" a="1"/>
  <c r="BS24" i="1" s="1"/>
  <c r="BS31" i="1" a="1"/>
  <c r="BS31" i="1" s="1"/>
  <c r="BS32" i="1" a="1"/>
  <c r="BS32" i="1" s="1"/>
  <c r="BS42" i="1" a="1"/>
  <c r="BS42" i="1" s="1"/>
  <c r="BS30" i="1" a="1"/>
  <c r="BS30" i="1" s="1"/>
  <c r="BS26" i="1" a="1"/>
  <c r="BS26" i="1" s="1"/>
  <c r="BS43" i="1" a="1"/>
  <c r="BS43" i="1" s="1"/>
  <c r="BS39" i="1" a="1"/>
  <c r="BS39" i="1" s="1"/>
  <c r="BS23" i="1" a="1"/>
  <c r="BS23" i="1" s="1"/>
  <c r="BS36" i="1" a="1"/>
  <c r="BS36" i="1" s="1"/>
  <c r="BS35" i="1" a="1"/>
  <c r="BS35" i="1" s="1"/>
  <c r="BS29" i="1" a="1"/>
  <c r="BS29" i="1" s="1"/>
  <c r="BS40" i="1" a="1"/>
  <c r="BS40" i="1" s="1"/>
  <c r="BS27" i="1" a="1"/>
  <c r="BS27" i="1" s="1"/>
  <c r="BS38" i="1" a="1"/>
  <c r="BS38" i="1" s="1"/>
  <c r="BS34" i="1" a="1"/>
  <c r="BS34" i="1" s="1"/>
  <c r="BS33" i="1" a="1"/>
  <c r="BS33" i="1" s="1"/>
  <c r="BS25" i="1" a="1"/>
  <c r="BS25" i="1" s="1"/>
  <c r="BS22" i="1" a="1"/>
  <c r="BS22" i="1" s="1"/>
  <c r="LD39" i="1" a="1"/>
  <c r="LD39" i="1" s="1"/>
  <c r="LD26" i="1" a="1"/>
  <c r="LD26" i="1" s="1"/>
  <c r="LD23" i="1" a="1"/>
  <c r="LD23" i="1" s="1"/>
  <c r="LD22" i="1" a="1"/>
  <c r="LD22" i="1" s="1"/>
  <c r="LD37" i="1" a="1"/>
  <c r="LD37" i="1" s="1"/>
  <c r="LD24" i="1" a="1"/>
  <c r="LD24" i="1" s="1"/>
  <c r="LD30" i="1" a="1"/>
  <c r="LD30" i="1" s="1"/>
  <c r="LD41" i="1" a="1"/>
  <c r="LD41" i="1" s="1"/>
  <c r="LD28" i="1" a="1"/>
  <c r="LD28" i="1" s="1"/>
  <c r="LD43" i="1" a="1"/>
  <c r="LD43" i="1" s="1"/>
  <c r="LD35" i="1" a="1"/>
  <c r="LD35" i="1" s="1"/>
  <c r="LD29" i="1" a="1"/>
  <c r="LD29" i="1" s="1"/>
  <c r="LD42" i="1" a="1"/>
  <c r="LD42" i="1" s="1"/>
  <c r="LD38" i="1" a="1"/>
  <c r="LD38" i="1" s="1"/>
  <c r="LD25" i="1" a="1"/>
  <c r="LD25" i="1" s="1"/>
  <c r="LD36" i="1" a="1"/>
  <c r="LD36" i="1" s="1"/>
  <c r="LD33" i="1" a="1"/>
  <c r="LD33" i="1" s="1"/>
  <c r="LD31" i="1" a="1"/>
  <c r="LD31" i="1" s="1"/>
  <c r="LD32" i="1" a="1"/>
  <c r="LD32" i="1" s="1"/>
  <c r="LD40" i="1" a="1"/>
  <c r="LD40" i="1" s="1"/>
  <c r="LD27" i="1" a="1"/>
  <c r="LD27" i="1" s="1"/>
  <c r="LD34" i="1" a="1"/>
  <c r="LD34" i="1" s="1"/>
  <c r="IS26" i="1" a="1"/>
  <c r="IS26" i="1" s="1"/>
  <c r="IS39" i="1" a="1"/>
  <c r="IS39" i="1" s="1"/>
  <c r="IS27" i="1" a="1"/>
  <c r="IS27" i="1" s="1"/>
  <c r="IS34" i="1" a="1"/>
  <c r="IS34" i="1" s="1"/>
  <c r="IS25" i="1" a="1"/>
  <c r="IS25" i="1" s="1"/>
  <c r="IS43" i="1" a="1"/>
  <c r="IS43" i="1" s="1"/>
  <c r="IS22" i="1" a="1"/>
  <c r="IS22" i="1" s="1"/>
  <c r="IS35" i="1" a="1"/>
  <c r="IS35" i="1" s="1"/>
  <c r="IS40" i="1" a="1"/>
  <c r="IS40" i="1" s="1"/>
  <c r="IS23" i="1" a="1"/>
  <c r="IS23" i="1" s="1"/>
  <c r="IS42" i="1" a="1"/>
  <c r="IS42" i="1" s="1"/>
  <c r="IS41" i="1" a="1"/>
  <c r="IS41" i="1" s="1"/>
  <c r="IS29" i="1" a="1"/>
  <c r="IS29" i="1" s="1"/>
  <c r="IS28" i="1" a="1"/>
  <c r="IS28" i="1" s="1"/>
  <c r="IS24" i="1" a="1"/>
  <c r="IS24" i="1" s="1"/>
  <c r="IS30" i="1" a="1"/>
  <c r="IS30" i="1" s="1"/>
  <c r="IS32" i="1" a="1"/>
  <c r="IS32" i="1" s="1"/>
  <c r="IS36" i="1" a="1"/>
  <c r="IS36" i="1" s="1"/>
  <c r="IS33" i="1" a="1"/>
  <c r="IS33" i="1" s="1"/>
  <c r="IS37" i="1" a="1"/>
  <c r="IS37" i="1" s="1"/>
  <c r="IS31" i="1" a="1"/>
  <c r="IS31" i="1" s="1"/>
  <c r="IS38" i="1" a="1"/>
  <c r="IS38" i="1" s="1"/>
  <c r="IU43" i="1" a="1"/>
  <c r="IU43" i="1" s="1"/>
  <c r="IU27" i="1" a="1"/>
  <c r="IU27" i="1" s="1"/>
  <c r="IU33" i="1" a="1"/>
  <c r="IU33" i="1" s="1"/>
  <c r="IU40" i="1" a="1"/>
  <c r="IU40" i="1" s="1"/>
  <c r="IU39" i="1" a="1"/>
  <c r="IU39" i="1" s="1"/>
  <c r="IU38" i="1" a="1"/>
  <c r="IU38" i="1" s="1"/>
  <c r="IU24" i="1" a="1"/>
  <c r="IU24" i="1" s="1"/>
  <c r="IU41" i="1" a="1"/>
  <c r="IU41" i="1" s="1"/>
  <c r="IU23" i="1" a="1"/>
  <c r="IU23" i="1" s="1"/>
  <c r="IU30" i="1" a="1"/>
  <c r="IU30" i="1" s="1"/>
  <c r="IU34" i="1" a="1"/>
  <c r="IU34" i="1" s="1"/>
  <c r="IU32" i="1" a="1"/>
  <c r="IU32" i="1" s="1"/>
  <c r="IU35" i="1" a="1"/>
  <c r="IU35" i="1" s="1"/>
  <c r="IU28" i="1" a="1"/>
  <c r="IU28" i="1" s="1"/>
  <c r="IU37" i="1" a="1"/>
  <c r="IU37" i="1" s="1"/>
  <c r="IU25" i="1" a="1"/>
  <c r="IU25" i="1" s="1"/>
  <c r="IU36" i="1" a="1"/>
  <c r="IU36" i="1" s="1"/>
  <c r="IU42" i="1" a="1"/>
  <c r="IU42" i="1" s="1"/>
  <c r="IU29" i="1" a="1"/>
  <c r="IU29" i="1" s="1"/>
  <c r="IU31" i="1" a="1"/>
  <c r="IU31" i="1" s="1"/>
  <c r="IU22" i="1" a="1"/>
  <c r="IU22" i="1" s="1"/>
  <c r="IU26" i="1" a="1"/>
  <c r="IU26" i="1" s="1"/>
  <c r="IW39" i="1" a="1"/>
  <c r="IW39" i="1" s="1"/>
  <c r="IW23" i="1" a="1"/>
  <c r="IW23" i="1" s="1"/>
  <c r="IW36" i="1" a="1"/>
  <c r="IW36" i="1" s="1"/>
  <c r="IW38" i="1" a="1"/>
  <c r="IW38" i="1" s="1"/>
  <c r="IW40" i="1" a="1"/>
  <c r="IW40" i="1" s="1"/>
  <c r="IW31" i="1" a="1"/>
  <c r="IW31" i="1" s="1"/>
  <c r="IW33" i="1" a="1"/>
  <c r="IW33" i="1" s="1"/>
  <c r="IW25" i="1" a="1"/>
  <c r="IW25" i="1" s="1"/>
  <c r="IW27" i="1" a="1"/>
  <c r="IW27" i="1" s="1"/>
  <c r="IW37" i="1" a="1"/>
  <c r="IW37" i="1" s="1"/>
  <c r="IW32" i="1" a="1"/>
  <c r="IW32" i="1" s="1"/>
  <c r="IW29" i="1" a="1"/>
  <c r="IW29" i="1" s="1"/>
  <c r="IW30" i="1" a="1"/>
  <c r="IW30" i="1" s="1"/>
  <c r="IW34" i="1" a="1"/>
  <c r="IW34" i="1" s="1"/>
  <c r="IW22" i="1" a="1"/>
  <c r="IW22" i="1" s="1"/>
  <c r="IW24" i="1" a="1"/>
  <c r="IW24" i="1" s="1"/>
  <c r="IW28" i="1" a="1"/>
  <c r="IW28" i="1" s="1"/>
  <c r="IW35" i="1" a="1"/>
  <c r="IW35" i="1" s="1"/>
  <c r="IW43" i="1" a="1"/>
  <c r="IW43" i="1" s="1"/>
  <c r="IW26" i="1" a="1"/>
  <c r="IW26" i="1" s="1"/>
  <c r="IW41" i="1" a="1"/>
  <c r="IW41" i="1" s="1"/>
  <c r="IW42" i="1" a="1"/>
  <c r="IW42" i="1" s="1"/>
  <c r="IR60" i="1" a="1"/>
  <c r="IR60" i="1" s="1"/>
  <c r="IR61" i="1" a="1"/>
  <c r="IR61" i="1" s="1"/>
  <c r="IR62" i="1" a="1"/>
  <c r="IR62" i="1" s="1"/>
  <c r="IR63" i="1" a="1"/>
  <c r="IR63" i="1" s="1"/>
  <c r="IR64" i="1" a="1"/>
  <c r="IR64" i="1" s="1"/>
  <c r="IR65" i="1" a="1"/>
  <c r="IR65" i="1" s="1"/>
  <c r="IR66" i="1" a="1"/>
  <c r="IR66" i="1" s="1"/>
  <c r="IR67" i="1" a="1"/>
  <c r="IR67" i="1" s="1"/>
  <c r="IR68" i="1" a="1"/>
  <c r="IR68" i="1" s="1"/>
  <c r="IR69" i="1" a="1"/>
  <c r="IR69" i="1" s="1"/>
  <c r="IR70" i="1" a="1"/>
  <c r="IR70" i="1" s="1"/>
  <c r="BV60" i="1" a="1"/>
  <c r="BV60" i="1" s="1"/>
  <c r="BV61" i="1" a="1"/>
  <c r="BV61" i="1" s="1"/>
  <c r="BV62" i="1" a="1"/>
  <c r="BV62" i="1" s="1"/>
  <c r="BV63" i="1" a="1"/>
  <c r="BV63" i="1" s="1"/>
  <c r="BV64" i="1" a="1"/>
  <c r="BV64" i="1" s="1"/>
  <c r="BV65" i="1" a="1"/>
  <c r="BV65" i="1" s="1"/>
  <c r="BV66" i="1" a="1"/>
  <c r="BV66" i="1" s="1"/>
  <c r="BV67" i="1" a="1"/>
  <c r="BV67" i="1" s="1"/>
  <c r="BV68" i="1" a="1"/>
  <c r="BV68" i="1" s="1"/>
  <c r="BV69" i="1" a="1"/>
  <c r="BV69" i="1" s="1"/>
  <c r="BV70" i="1" a="1"/>
  <c r="BV70" i="1" s="1"/>
  <c r="BL60" i="1" a="1"/>
  <c r="BL60" i="1" s="1"/>
  <c r="BL61" i="1" a="1"/>
  <c r="BL61" i="1" s="1"/>
  <c r="BL62" i="1" a="1"/>
  <c r="BL62" i="1" s="1"/>
  <c r="BL63" i="1" a="1"/>
  <c r="BL63" i="1" s="1"/>
  <c r="BL64" i="1" a="1"/>
  <c r="BL64" i="1" s="1"/>
  <c r="BL65" i="1" a="1"/>
  <c r="BL65" i="1" s="1"/>
  <c r="BL66" i="1" a="1"/>
  <c r="BL66" i="1" s="1"/>
  <c r="BL67" i="1" a="1"/>
  <c r="BL67" i="1" s="1"/>
  <c r="BL68" i="1" a="1"/>
  <c r="BL68" i="1" s="1"/>
  <c r="BL69" i="1" a="1"/>
  <c r="BL69" i="1" s="1"/>
  <c r="BL70" i="1" a="1"/>
  <c r="BL70" i="1" s="1"/>
  <c r="CG49" i="1" a="1"/>
  <c r="CG49" i="1" s="1"/>
  <c r="CG50" i="1" s="1" a="1"/>
  <c r="CG50" i="1" s="1"/>
  <c r="CG45" i="1" a="1"/>
  <c r="CG45" i="1" s="1"/>
  <c r="CG46" i="1" s="1" a="1"/>
  <c r="CG46" i="1" s="1"/>
  <c r="CG47" i="1" a="1"/>
  <c r="CG47" i="1" s="1"/>
  <c r="CG48" i="1" s="1" a="1"/>
  <c r="CG48" i="1" s="1"/>
  <c r="MB37" i="1" a="1"/>
  <c r="MB37" i="1" s="1"/>
  <c r="MB32" i="1" a="1"/>
  <c r="MB32" i="1" s="1"/>
  <c r="MB43" i="1" a="1"/>
  <c r="MB43" i="1" s="1"/>
  <c r="MB23" i="1" a="1"/>
  <c r="MB23" i="1" s="1"/>
  <c r="MB28" i="1" a="1"/>
  <c r="MB28" i="1" s="1"/>
  <c r="MB34" i="1" a="1"/>
  <c r="MB34" i="1" s="1"/>
  <c r="MB27" i="1" a="1"/>
  <c r="MB27" i="1" s="1"/>
  <c r="MB22" i="1" a="1"/>
  <c r="MB22" i="1" s="1"/>
  <c r="MB31" i="1" a="1"/>
  <c r="MB31" i="1" s="1"/>
  <c r="MB35" i="1" a="1"/>
  <c r="MB35" i="1" s="1"/>
  <c r="MB30" i="1" a="1"/>
  <c r="MB30" i="1" s="1"/>
  <c r="MB38" i="1" a="1"/>
  <c r="MB38" i="1" s="1"/>
  <c r="MB33" i="1" a="1"/>
  <c r="MB33" i="1" s="1"/>
  <c r="MB29" i="1" a="1"/>
  <c r="MB29" i="1" s="1"/>
  <c r="MB24" i="1" a="1"/>
  <c r="MB24" i="1" s="1"/>
  <c r="MB39" i="1" a="1"/>
  <c r="MB39" i="1" s="1"/>
  <c r="MB42" i="1" a="1"/>
  <c r="MB42" i="1" s="1"/>
  <c r="MB36" i="1" a="1"/>
  <c r="MB36" i="1" s="1"/>
  <c r="MB40" i="1" a="1"/>
  <c r="MB40" i="1" s="1"/>
  <c r="MB25" i="1" a="1"/>
  <c r="MB25" i="1" s="1"/>
  <c r="MB26" i="1" a="1"/>
  <c r="MB26" i="1" s="1"/>
  <c r="MB41" i="1" a="1"/>
  <c r="MB41" i="1" s="1"/>
  <c r="ID36" i="1" a="1"/>
  <c r="ID36" i="1" s="1"/>
  <c r="ID31" i="1" a="1"/>
  <c r="ID31" i="1" s="1"/>
  <c r="ID30" i="1" a="1"/>
  <c r="ID30" i="1" s="1"/>
  <c r="ID32" i="1" a="1"/>
  <c r="ID32" i="1" s="1"/>
  <c r="ID43" i="1" a="1"/>
  <c r="ID43" i="1" s="1"/>
  <c r="ID37" i="1" a="1"/>
  <c r="ID37" i="1" s="1"/>
  <c r="ID23" i="1" a="1"/>
  <c r="ID23" i="1" s="1"/>
  <c r="ID39" i="1" a="1"/>
  <c r="ID39" i="1" s="1"/>
  <c r="ID40" i="1" a="1"/>
  <c r="ID40" i="1" s="1"/>
  <c r="ID24" i="1" a="1"/>
  <c r="ID24" i="1" s="1"/>
  <c r="ID38" i="1" a="1"/>
  <c r="ID38" i="1" s="1"/>
  <c r="ID34" i="1" a="1"/>
  <c r="ID34" i="1" s="1"/>
  <c r="ID25" i="1" a="1"/>
  <c r="ID25" i="1" s="1"/>
  <c r="ID29" i="1" a="1"/>
  <c r="ID29" i="1" s="1"/>
  <c r="ID41" i="1" a="1"/>
  <c r="ID41" i="1" s="1"/>
  <c r="ID26" i="1" a="1"/>
  <c r="ID26" i="1" s="1"/>
  <c r="ID22" i="1" a="1"/>
  <c r="ID22" i="1" s="1"/>
  <c r="ID28" i="1" a="1"/>
  <c r="ID28" i="1" s="1"/>
  <c r="ID33" i="1" a="1"/>
  <c r="ID33" i="1" s="1"/>
  <c r="ID42" i="1" a="1"/>
  <c r="ID42" i="1" s="1"/>
  <c r="ID27" i="1" a="1"/>
  <c r="ID27" i="1" s="1"/>
  <c r="GQ26" i="1" a="1"/>
  <c r="GQ26" i="1" s="1"/>
  <c r="GQ23" i="1" a="1"/>
  <c r="GQ23" i="1" s="1"/>
  <c r="GQ27" i="1" a="1"/>
  <c r="GQ27" i="1" s="1"/>
  <c r="GQ39" i="1" a="1"/>
  <c r="GQ39" i="1" s="1"/>
  <c r="GQ33" i="1" a="1"/>
  <c r="GQ33" i="1" s="1"/>
  <c r="GQ38" i="1" a="1"/>
  <c r="GQ38" i="1" s="1"/>
  <c r="GQ28" i="1" a="1"/>
  <c r="GQ28" i="1" s="1"/>
  <c r="GQ42" i="1" a="1"/>
  <c r="GQ42" i="1" s="1"/>
  <c r="GQ24" i="1" a="1"/>
  <c r="GQ24" i="1" s="1"/>
  <c r="GQ25" i="1" a="1"/>
  <c r="GQ25" i="1" s="1"/>
  <c r="GQ36" i="1" a="1"/>
  <c r="GQ36" i="1" s="1"/>
  <c r="GQ40" i="1" a="1"/>
  <c r="GQ40" i="1" s="1"/>
  <c r="GQ29" i="1" a="1"/>
  <c r="GQ29" i="1" s="1"/>
  <c r="GQ31" i="1" a="1"/>
  <c r="GQ31" i="1" s="1"/>
  <c r="GQ32" i="1" a="1"/>
  <c r="GQ32" i="1" s="1"/>
  <c r="GQ35" i="1" a="1"/>
  <c r="GQ35" i="1" s="1"/>
  <c r="GQ30" i="1" a="1"/>
  <c r="GQ30" i="1" s="1"/>
  <c r="GQ41" i="1" a="1"/>
  <c r="GQ41" i="1" s="1"/>
  <c r="GQ34" i="1" a="1"/>
  <c r="GQ34" i="1" s="1"/>
  <c r="GQ22" i="1" a="1"/>
  <c r="GQ22" i="1" s="1"/>
  <c r="GQ43" i="1" a="1"/>
  <c r="GQ43" i="1" s="1"/>
  <c r="GQ37" i="1" a="1"/>
  <c r="GQ37" i="1" s="1"/>
  <c r="NJ25" i="1" a="1"/>
  <c r="NJ25" i="1" s="1"/>
  <c r="NJ22" i="1" a="1"/>
  <c r="NJ22" i="1" s="1"/>
  <c r="NJ28" i="1" a="1"/>
  <c r="NJ28" i="1" s="1"/>
  <c r="NJ29" i="1" a="1"/>
  <c r="NJ29" i="1" s="1"/>
  <c r="NJ40" i="1" a="1"/>
  <c r="NJ40" i="1" s="1"/>
  <c r="NJ30" i="1" a="1"/>
  <c r="NJ30" i="1" s="1"/>
  <c r="NJ37" i="1" a="1"/>
  <c r="NJ37" i="1" s="1"/>
  <c r="NJ43" i="1" a="1"/>
  <c r="NJ43" i="1" s="1"/>
  <c r="NJ35" i="1" a="1"/>
  <c r="NJ35" i="1" s="1"/>
  <c r="NJ36" i="1" a="1"/>
  <c r="NJ36" i="1" s="1"/>
  <c r="NJ31" i="1" a="1"/>
  <c r="NJ31" i="1" s="1"/>
  <c r="NJ32" i="1" a="1"/>
  <c r="NJ32" i="1" s="1"/>
  <c r="NJ23" i="1" a="1"/>
  <c r="NJ23" i="1" s="1"/>
  <c r="NJ41" i="1" a="1"/>
  <c r="NJ41" i="1" s="1"/>
  <c r="NJ26" i="1" a="1"/>
  <c r="NJ26" i="1" s="1"/>
  <c r="NJ33" i="1" a="1"/>
  <c r="NJ33" i="1" s="1"/>
  <c r="NJ39" i="1" a="1"/>
  <c r="NJ39" i="1" s="1"/>
  <c r="NJ42" i="1" a="1"/>
  <c r="NJ42" i="1" s="1"/>
  <c r="NJ38" i="1" a="1"/>
  <c r="NJ38" i="1" s="1"/>
  <c r="NJ34" i="1" a="1"/>
  <c r="NJ34" i="1" s="1"/>
  <c r="NJ27" i="1" a="1"/>
  <c r="NJ27" i="1" s="1"/>
  <c r="NJ24" i="1" a="1"/>
  <c r="NJ24" i="1" s="1"/>
  <c r="BX34" i="1" a="1"/>
  <c r="BX34" i="1" s="1"/>
  <c r="BX40" i="1" a="1"/>
  <c r="BX40" i="1" s="1"/>
  <c r="BX39" i="1" a="1"/>
  <c r="BX39" i="1" s="1"/>
  <c r="BX30" i="1" a="1"/>
  <c r="BX30" i="1" s="1"/>
  <c r="BX26" i="1" a="1"/>
  <c r="BX26" i="1" s="1"/>
  <c r="BX31" i="1" a="1"/>
  <c r="BX31" i="1" s="1"/>
  <c r="BX24" i="1" a="1"/>
  <c r="BX24" i="1" s="1"/>
  <c r="BX33" i="1" a="1"/>
  <c r="BX33" i="1" s="1"/>
  <c r="BX43" i="1" a="1"/>
  <c r="BX43" i="1" s="1"/>
  <c r="BX32" i="1" a="1"/>
  <c r="BX32" i="1" s="1"/>
  <c r="BX23" i="1" a="1"/>
  <c r="BX23" i="1" s="1"/>
  <c r="BX35" i="1" a="1"/>
  <c r="BX35" i="1" s="1"/>
  <c r="BX36" i="1" a="1"/>
  <c r="BX36" i="1" s="1"/>
  <c r="BX25" i="1" a="1"/>
  <c r="BX25" i="1" s="1"/>
  <c r="BX42" i="1" a="1"/>
  <c r="BX42" i="1" s="1"/>
  <c r="BX37" i="1" a="1"/>
  <c r="BX37" i="1" s="1"/>
  <c r="BX41" i="1" a="1"/>
  <c r="BX41" i="1" s="1"/>
  <c r="BX38" i="1" a="1"/>
  <c r="BX38" i="1" s="1"/>
  <c r="BX27" i="1" a="1"/>
  <c r="BX27" i="1" s="1"/>
  <c r="BX28" i="1" a="1"/>
  <c r="BX28" i="1" s="1"/>
  <c r="BX22" i="1" a="1"/>
  <c r="BX22" i="1" s="1"/>
  <c r="BX29" i="1" a="1"/>
  <c r="BX29" i="1" s="1"/>
  <c r="LV37" i="1" a="1"/>
  <c r="LV37" i="1" s="1"/>
  <c r="LV31" i="1" a="1"/>
  <c r="LV31" i="1" s="1"/>
  <c r="LV38" i="1" a="1"/>
  <c r="LV38" i="1" s="1"/>
  <c r="LV32" i="1" a="1"/>
  <c r="LV32" i="1" s="1"/>
  <c r="LV23" i="1" a="1"/>
  <c r="LV23" i="1" s="1"/>
  <c r="LV39" i="1" a="1"/>
  <c r="LV39" i="1" s="1"/>
  <c r="LV33" i="1" a="1"/>
  <c r="LV33" i="1" s="1"/>
  <c r="LV34" i="1" a="1"/>
  <c r="LV34" i="1" s="1"/>
  <c r="LV27" i="1" a="1"/>
  <c r="LV27" i="1" s="1"/>
  <c r="LV22" i="1" a="1"/>
  <c r="LV22" i="1" s="1"/>
  <c r="LV29" i="1" a="1"/>
  <c r="LV29" i="1" s="1"/>
  <c r="LV30" i="1" a="1"/>
  <c r="LV30" i="1" s="1"/>
  <c r="LV25" i="1" a="1"/>
  <c r="LV25" i="1" s="1"/>
  <c r="LV24" i="1" a="1"/>
  <c r="LV24" i="1" s="1"/>
  <c r="LV41" i="1" a="1"/>
  <c r="LV41" i="1" s="1"/>
  <c r="LV28" i="1" a="1"/>
  <c r="LV28" i="1" s="1"/>
  <c r="LV35" i="1" a="1"/>
  <c r="LV35" i="1" s="1"/>
  <c r="LV40" i="1" a="1"/>
  <c r="LV40" i="1" s="1"/>
  <c r="LV36" i="1" a="1"/>
  <c r="LV36" i="1" s="1"/>
  <c r="LV42" i="1" a="1"/>
  <c r="LV42" i="1" s="1"/>
  <c r="LV26" i="1" a="1"/>
  <c r="LV26" i="1" s="1"/>
  <c r="LV43" i="1" a="1"/>
  <c r="LV43" i="1" s="1"/>
  <c r="KL60" i="1" a="1"/>
  <c r="KL60" i="1" s="1"/>
  <c r="KL61" i="1" a="1"/>
  <c r="KL61" i="1" s="1"/>
  <c r="KL62" i="1" a="1"/>
  <c r="KL62" i="1" s="1"/>
  <c r="KL63" i="1" a="1"/>
  <c r="KL63" i="1" s="1"/>
  <c r="KL64" i="1" a="1"/>
  <c r="KL64" i="1" s="1"/>
  <c r="KL65" i="1" a="1"/>
  <c r="KL65" i="1" s="1"/>
  <c r="KL66" i="1" a="1"/>
  <c r="KL66" i="1" s="1"/>
  <c r="KL67" i="1" a="1"/>
  <c r="KL67" i="1" s="1"/>
  <c r="KL68" i="1" a="1"/>
  <c r="KL68" i="1" s="1"/>
  <c r="KL69" i="1" a="1"/>
  <c r="KL69" i="1" s="1"/>
  <c r="KL70" i="1" a="1"/>
  <c r="KL70" i="1" s="1"/>
  <c r="MB60" i="1" a="1"/>
  <c r="MB60" i="1" s="1"/>
  <c r="MB61" i="1" a="1"/>
  <c r="MB61" i="1" s="1"/>
  <c r="MB62" i="1" a="1"/>
  <c r="MB62" i="1" s="1"/>
  <c r="MB63" i="1" a="1"/>
  <c r="MB63" i="1" s="1"/>
  <c r="MB64" i="1" a="1"/>
  <c r="MB64" i="1" s="1"/>
  <c r="MB65" i="1" a="1"/>
  <c r="MB65" i="1" s="1"/>
  <c r="MB66" i="1" a="1"/>
  <c r="MB66" i="1" s="1"/>
  <c r="MB67" i="1" a="1"/>
  <c r="MB67" i="1" s="1"/>
  <c r="MB68" i="1" a="1"/>
  <c r="MB68" i="1" s="1"/>
  <c r="MB69" i="1" a="1"/>
  <c r="MB69" i="1" s="1"/>
  <c r="MB70" i="1" a="1"/>
  <c r="MB70" i="1" s="1"/>
  <c r="OB60" i="1" a="1"/>
  <c r="OB60" i="1" s="1"/>
  <c r="OB61" i="1" a="1"/>
  <c r="OB61" i="1" s="1"/>
  <c r="OB62" i="1" a="1"/>
  <c r="OB62" i="1" s="1"/>
  <c r="OB63" i="1" a="1"/>
  <c r="OB63" i="1" s="1"/>
  <c r="OB64" i="1" a="1"/>
  <c r="OB64" i="1" s="1"/>
  <c r="OB65" i="1" a="1"/>
  <c r="OB65" i="1" s="1"/>
  <c r="OB66" i="1" a="1"/>
  <c r="OB66" i="1" s="1"/>
  <c r="OB67" i="1" a="1"/>
  <c r="OB67" i="1" s="1"/>
  <c r="OB68" i="1" a="1"/>
  <c r="OB68" i="1" s="1"/>
  <c r="OB69" i="1" a="1"/>
  <c r="OB69" i="1" s="1"/>
  <c r="OB70" i="1" a="1"/>
  <c r="OB70" i="1" s="1"/>
  <c r="BM60" i="1" a="1"/>
  <c r="BM60" i="1" s="1"/>
  <c r="BM61" i="1" a="1"/>
  <c r="BM61" i="1" s="1"/>
  <c r="BM62" i="1" a="1"/>
  <c r="BM62" i="1" s="1"/>
  <c r="BM63" i="1" a="1"/>
  <c r="BM63" i="1" s="1"/>
  <c r="BM64" i="1" a="1"/>
  <c r="BM64" i="1" s="1"/>
  <c r="BM65" i="1" a="1"/>
  <c r="BM65" i="1" s="1"/>
  <c r="BM66" i="1" a="1"/>
  <c r="BM66" i="1" s="1"/>
  <c r="BM67" i="1" a="1"/>
  <c r="BM67" i="1" s="1"/>
  <c r="BM68" i="1" a="1"/>
  <c r="BM68" i="1" s="1"/>
  <c r="BM69" i="1" a="1"/>
  <c r="BM69" i="1" s="1"/>
  <c r="BM70" i="1" a="1"/>
  <c r="BM70" i="1" s="1"/>
  <c r="MI35" i="1" a="1"/>
  <c r="MI35" i="1" s="1"/>
  <c r="MI30" i="1" a="1"/>
  <c r="MI30" i="1" s="1"/>
  <c r="MI43" i="1" a="1"/>
  <c r="MI43" i="1" s="1"/>
  <c r="MI25" i="1" a="1"/>
  <c r="MI25" i="1" s="1"/>
  <c r="MI28" i="1" a="1"/>
  <c r="MI28" i="1" s="1"/>
  <c r="MI29" i="1" a="1"/>
  <c r="MI29" i="1" s="1"/>
  <c r="MI27" i="1" a="1"/>
  <c r="MI27" i="1" s="1"/>
  <c r="MI32" i="1" a="1"/>
  <c r="MI32" i="1" s="1"/>
  <c r="MI40" i="1" a="1"/>
  <c r="MI40" i="1" s="1"/>
  <c r="MI36" i="1" a="1"/>
  <c r="MI36" i="1" s="1"/>
  <c r="MI38" i="1" a="1"/>
  <c r="MI38" i="1" s="1"/>
  <c r="MI34" i="1" a="1"/>
  <c r="MI34" i="1" s="1"/>
  <c r="MI39" i="1" a="1"/>
  <c r="MI39" i="1" s="1"/>
  <c r="MI31" i="1" a="1"/>
  <c r="MI31" i="1" s="1"/>
  <c r="MI33" i="1" a="1"/>
  <c r="MI33" i="1" s="1"/>
  <c r="MI22" i="1" a="1"/>
  <c r="MI22" i="1" s="1"/>
  <c r="MI24" i="1" a="1"/>
  <c r="MI24" i="1" s="1"/>
  <c r="MI37" i="1" a="1"/>
  <c r="MI37" i="1" s="1"/>
  <c r="MI26" i="1" a="1"/>
  <c r="MI26" i="1" s="1"/>
  <c r="MI41" i="1" a="1"/>
  <c r="MI41" i="1" s="1"/>
  <c r="MI23" i="1" a="1"/>
  <c r="MI23" i="1" s="1"/>
  <c r="MI42" i="1" a="1"/>
  <c r="MI42" i="1" s="1"/>
  <c r="IJ31" i="1" a="1"/>
  <c r="IJ31" i="1" s="1"/>
  <c r="IJ33" i="1" a="1"/>
  <c r="IJ33" i="1" s="1"/>
  <c r="IJ25" i="1" a="1"/>
  <c r="IJ25" i="1" s="1"/>
  <c r="IJ38" i="1" a="1"/>
  <c r="IJ38" i="1" s="1"/>
  <c r="IJ29" i="1" a="1"/>
  <c r="IJ29" i="1" s="1"/>
  <c r="IJ24" i="1" a="1"/>
  <c r="IJ24" i="1" s="1"/>
  <c r="IJ34" i="1" a="1"/>
  <c r="IJ34" i="1" s="1"/>
  <c r="IJ41" i="1" a="1"/>
  <c r="IJ41" i="1" s="1"/>
  <c r="IJ35" i="1" a="1"/>
  <c r="IJ35" i="1" s="1"/>
  <c r="IJ32" i="1" a="1"/>
  <c r="IJ32" i="1" s="1"/>
  <c r="IJ37" i="1" a="1"/>
  <c r="IJ37" i="1" s="1"/>
  <c r="IJ26" i="1" a="1"/>
  <c r="IJ26" i="1" s="1"/>
  <c r="IJ22" i="1" a="1"/>
  <c r="IJ22" i="1" s="1"/>
  <c r="IJ27" i="1" a="1"/>
  <c r="IJ27" i="1" s="1"/>
  <c r="IJ40" i="1" a="1"/>
  <c r="IJ40" i="1" s="1"/>
  <c r="IJ39" i="1" a="1"/>
  <c r="IJ39" i="1" s="1"/>
  <c r="IJ43" i="1" a="1"/>
  <c r="IJ43" i="1" s="1"/>
  <c r="IJ30" i="1" a="1"/>
  <c r="IJ30" i="1" s="1"/>
  <c r="IJ36" i="1" a="1"/>
  <c r="IJ36" i="1" s="1"/>
  <c r="IJ42" i="1" a="1"/>
  <c r="IJ42" i="1" s="1"/>
  <c r="IJ28" i="1" a="1"/>
  <c r="IJ28" i="1" s="1"/>
  <c r="IJ23" i="1" a="1"/>
  <c r="IJ23" i="1" s="1"/>
  <c r="GV38" i="1" a="1"/>
  <c r="GV38" i="1" s="1"/>
  <c r="GV24" i="1" a="1"/>
  <c r="GV24" i="1" s="1"/>
  <c r="GV25" i="1" a="1"/>
  <c r="GV25" i="1" s="1"/>
  <c r="GV23" i="1" a="1"/>
  <c r="GV23" i="1" s="1"/>
  <c r="GV33" i="1" a="1"/>
  <c r="GV33" i="1" s="1"/>
  <c r="GV32" i="1" a="1"/>
  <c r="GV32" i="1" s="1"/>
  <c r="GV41" i="1" a="1"/>
  <c r="GV41" i="1" s="1"/>
  <c r="GV22" i="1" a="1"/>
  <c r="GV22" i="1" s="1"/>
  <c r="GV37" i="1" a="1"/>
  <c r="GV37" i="1" s="1"/>
  <c r="GV29" i="1" a="1"/>
  <c r="GV29" i="1" s="1"/>
  <c r="GV40" i="1" a="1"/>
  <c r="GV40" i="1" s="1"/>
  <c r="GV27" i="1" a="1"/>
  <c r="GV27" i="1" s="1"/>
  <c r="GV35" i="1" a="1"/>
  <c r="GV35" i="1" s="1"/>
  <c r="GV30" i="1" a="1"/>
  <c r="GV30" i="1" s="1"/>
  <c r="GV43" i="1" a="1"/>
  <c r="GV43" i="1" s="1"/>
  <c r="GV42" i="1" a="1"/>
  <c r="GV42" i="1" s="1"/>
  <c r="GV39" i="1" a="1"/>
  <c r="GV39" i="1" s="1"/>
  <c r="GV26" i="1" a="1"/>
  <c r="GV26" i="1" s="1"/>
  <c r="GV34" i="1" a="1"/>
  <c r="GV34" i="1" s="1"/>
  <c r="GV36" i="1" a="1"/>
  <c r="GV36" i="1" s="1"/>
  <c r="GV28" i="1" a="1"/>
  <c r="GV28" i="1" s="1"/>
  <c r="GV31" i="1" a="1"/>
  <c r="GV31" i="1" s="1"/>
  <c r="DU37" i="1" a="1"/>
  <c r="DU37" i="1" s="1"/>
  <c r="DU42" i="1" a="1"/>
  <c r="DU42" i="1" s="1"/>
  <c r="DU23" i="1" a="1"/>
  <c r="DU23" i="1" s="1"/>
  <c r="DU43" i="1" a="1"/>
  <c r="DU43" i="1" s="1"/>
  <c r="DU39" i="1" a="1"/>
  <c r="DU39" i="1" s="1"/>
  <c r="DU32" i="1" a="1"/>
  <c r="DU32" i="1" s="1"/>
  <c r="DU33" i="1" a="1"/>
  <c r="DU33" i="1" s="1"/>
  <c r="DU29" i="1" a="1"/>
  <c r="DU29" i="1" s="1"/>
  <c r="DU38" i="1" a="1"/>
  <c r="DU38" i="1" s="1"/>
  <c r="DU28" i="1" a="1"/>
  <c r="DU28" i="1" s="1"/>
  <c r="DU25" i="1" a="1"/>
  <c r="DU25" i="1" s="1"/>
  <c r="DU40" i="1" a="1"/>
  <c r="DU40" i="1" s="1"/>
  <c r="DU24" i="1" a="1"/>
  <c r="DU24" i="1" s="1"/>
  <c r="DU36" i="1" a="1"/>
  <c r="DU36" i="1" s="1"/>
  <c r="DU34" i="1" a="1"/>
  <c r="DU34" i="1" s="1"/>
  <c r="DU22" i="1" a="1"/>
  <c r="DU22" i="1" s="1"/>
  <c r="DU31" i="1" a="1"/>
  <c r="DU31" i="1" s="1"/>
  <c r="DU41" i="1" a="1"/>
  <c r="DU41" i="1" s="1"/>
  <c r="DU27" i="1" a="1"/>
  <c r="DU27" i="1" s="1"/>
  <c r="DU26" i="1" a="1"/>
  <c r="DU26" i="1" s="1"/>
  <c r="DU30" i="1" a="1"/>
  <c r="DU30" i="1" s="1"/>
  <c r="DU35" i="1" a="1"/>
  <c r="DU35" i="1" s="1"/>
  <c r="FN29" i="1" a="1"/>
  <c r="FN29" i="1" s="1"/>
  <c r="FN25" i="1" a="1"/>
  <c r="FN25" i="1" s="1"/>
  <c r="FN35" i="1" a="1"/>
  <c r="FN35" i="1" s="1"/>
  <c r="FN31" i="1" a="1"/>
  <c r="FN31" i="1" s="1"/>
  <c r="FN32" i="1" a="1"/>
  <c r="FN32" i="1" s="1"/>
  <c r="FN33" i="1" a="1"/>
  <c r="FN33" i="1" s="1"/>
  <c r="FN27" i="1" a="1"/>
  <c r="FN27" i="1" s="1"/>
  <c r="FN36" i="1" a="1"/>
  <c r="FN36" i="1" s="1"/>
  <c r="FN38" i="1" a="1"/>
  <c r="FN38" i="1" s="1"/>
  <c r="FN22" i="1" a="1"/>
  <c r="FN22" i="1" s="1"/>
  <c r="FN37" i="1" a="1"/>
  <c r="FN37" i="1" s="1"/>
  <c r="FN39" i="1" a="1"/>
  <c r="FN39" i="1" s="1"/>
  <c r="FN26" i="1" a="1"/>
  <c r="FN26" i="1" s="1"/>
  <c r="FN24" i="1" a="1"/>
  <c r="FN24" i="1" s="1"/>
  <c r="FN23" i="1" a="1"/>
  <c r="FN23" i="1" s="1"/>
  <c r="FN43" i="1" a="1"/>
  <c r="FN43" i="1" s="1"/>
  <c r="FN30" i="1" a="1"/>
  <c r="FN30" i="1" s="1"/>
  <c r="FN34" i="1" a="1"/>
  <c r="FN34" i="1" s="1"/>
  <c r="FN40" i="1" a="1"/>
  <c r="FN40" i="1" s="1"/>
  <c r="FN28" i="1" a="1"/>
  <c r="FN28" i="1" s="1"/>
  <c r="CH60" i="1" a="1"/>
  <c r="CH60" i="1" s="1"/>
  <c r="CH61" i="1" a="1"/>
  <c r="CH61" i="1" s="1"/>
  <c r="CH62" i="1" a="1"/>
  <c r="CH62" i="1" s="1"/>
  <c r="CH63" i="1" a="1"/>
  <c r="CH63" i="1" s="1"/>
  <c r="CH64" i="1" a="1"/>
  <c r="CH64" i="1" s="1"/>
  <c r="CH65" i="1" a="1"/>
  <c r="CH65" i="1" s="1"/>
  <c r="CH66" i="1" a="1"/>
  <c r="CH66" i="1" s="1"/>
  <c r="CH67" i="1" a="1"/>
  <c r="CH67" i="1" s="1"/>
  <c r="CH68" i="1" a="1"/>
  <c r="CH68" i="1" s="1"/>
  <c r="CH69" i="1" a="1"/>
  <c r="CH69" i="1" s="1"/>
  <c r="CH70" i="1" a="1"/>
  <c r="CH70" i="1" s="1"/>
  <c r="CC60" i="1" a="1"/>
  <c r="CC60" i="1" s="1"/>
  <c r="CC61" i="1" a="1"/>
  <c r="CC61" i="1" s="1"/>
  <c r="CC62" i="1" a="1"/>
  <c r="CC62" i="1" s="1"/>
  <c r="CC63" i="1" a="1"/>
  <c r="CC63" i="1" s="1"/>
  <c r="CC64" i="1" a="1"/>
  <c r="CC64" i="1" s="1"/>
  <c r="CC65" i="1" a="1"/>
  <c r="CC65" i="1" s="1"/>
  <c r="CC66" i="1" a="1"/>
  <c r="CC66" i="1" s="1"/>
  <c r="CC67" i="1" a="1"/>
  <c r="CC67" i="1" s="1"/>
  <c r="CC68" i="1" a="1"/>
  <c r="CC68" i="1" s="1"/>
  <c r="CC69" i="1" a="1"/>
  <c r="CC69" i="1" s="1"/>
  <c r="CC70" i="1" a="1"/>
  <c r="CC70" i="1" s="1"/>
  <c r="NK60" i="1" a="1"/>
  <c r="NK60" i="1" s="1"/>
  <c r="NK61" i="1" a="1"/>
  <c r="NK61" i="1" s="1"/>
  <c r="NK62" i="1" a="1"/>
  <c r="NK62" i="1" s="1"/>
  <c r="NK63" i="1" a="1"/>
  <c r="NK63" i="1" s="1"/>
  <c r="NK64" i="1" a="1"/>
  <c r="NK64" i="1" s="1"/>
  <c r="NK65" i="1" a="1"/>
  <c r="NK65" i="1" s="1"/>
  <c r="NK66" i="1" a="1"/>
  <c r="NK66" i="1" s="1"/>
  <c r="NK67" i="1" a="1"/>
  <c r="NK67" i="1" s="1"/>
  <c r="NK68" i="1" a="1"/>
  <c r="NK68" i="1" s="1"/>
  <c r="NK69" i="1" a="1"/>
  <c r="NK69" i="1" s="1"/>
  <c r="NK70" i="1" a="1"/>
  <c r="NK70" i="1" s="1"/>
  <c r="BW60" i="1" a="1"/>
  <c r="BW60" i="1" s="1"/>
  <c r="BW61" i="1" a="1"/>
  <c r="BW61" i="1" s="1"/>
  <c r="BW62" i="1" a="1"/>
  <c r="BW62" i="1" s="1"/>
  <c r="BW63" i="1" a="1"/>
  <c r="BW63" i="1" s="1"/>
  <c r="BW64" i="1" a="1"/>
  <c r="BW64" i="1" s="1"/>
  <c r="BW65" i="1" a="1"/>
  <c r="BW65" i="1" s="1"/>
  <c r="BW66" i="1" a="1"/>
  <c r="BW66" i="1" s="1"/>
  <c r="BW67" i="1" a="1"/>
  <c r="BW67" i="1" s="1"/>
  <c r="BW68" i="1" a="1"/>
  <c r="BW68" i="1" s="1"/>
  <c r="BW69" i="1" a="1"/>
  <c r="BW69" i="1" s="1"/>
  <c r="BW70" i="1" a="1"/>
  <c r="BW70" i="1" s="1"/>
  <c r="NE60" i="1" a="1"/>
  <c r="NE60" i="1" s="1"/>
  <c r="NE61" i="1" a="1"/>
  <c r="NE61" i="1" s="1"/>
  <c r="NE62" i="1" a="1"/>
  <c r="NE62" i="1" s="1"/>
  <c r="NE63" i="1" a="1"/>
  <c r="NE63" i="1" s="1"/>
  <c r="NE64" i="1" a="1"/>
  <c r="NE64" i="1" s="1"/>
  <c r="NE65" i="1" a="1"/>
  <c r="NE65" i="1" s="1"/>
  <c r="NE66" i="1" a="1"/>
  <c r="NE66" i="1" s="1"/>
  <c r="NE67" i="1" a="1"/>
  <c r="NE67" i="1" s="1"/>
  <c r="NE68" i="1" a="1"/>
  <c r="NE68" i="1" s="1"/>
  <c r="NE69" i="1" a="1"/>
  <c r="NE69" i="1" s="1"/>
  <c r="NE70" i="1" a="1"/>
  <c r="NE70" i="1" s="1"/>
  <c r="I28" i="1" a="1"/>
  <c r="I28" i="1" s="1"/>
  <c r="I41" i="1" a="1"/>
  <c r="I41" i="1" s="1"/>
  <c r="I24" i="1" a="1"/>
  <c r="I24" i="1" s="1"/>
  <c r="I22" i="1" a="1"/>
  <c r="I22" i="1" s="1"/>
  <c r="I27" i="1" a="1"/>
  <c r="I27" i="1" s="1"/>
  <c r="I30" i="1" a="1"/>
  <c r="I30" i="1" s="1"/>
  <c r="I29" i="1" a="1"/>
  <c r="I29" i="1" s="1"/>
  <c r="I23" i="1" a="1"/>
  <c r="I23" i="1" s="1"/>
  <c r="I31" i="1" a="1"/>
  <c r="I31" i="1" s="1"/>
  <c r="I38" i="1" a="1"/>
  <c r="I38" i="1" s="1"/>
  <c r="I35" i="1" a="1"/>
  <c r="I35" i="1" s="1"/>
  <c r="I33" i="1" a="1"/>
  <c r="I33" i="1" s="1"/>
  <c r="I42" i="1" a="1"/>
  <c r="I42" i="1" s="1"/>
  <c r="I43" i="1" a="1"/>
  <c r="I43" i="1" s="1"/>
  <c r="I37" i="1" a="1"/>
  <c r="I37" i="1" s="1"/>
  <c r="I40" i="1" a="1"/>
  <c r="I40" i="1" s="1"/>
  <c r="I32" i="1" a="1"/>
  <c r="I32" i="1" s="1"/>
  <c r="I25" i="1" a="1"/>
  <c r="I25" i="1" s="1"/>
  <c r="I26" i="1" a="1"/>
  <c r="I26" i="1" s="1"/>
  <c r="I34" i="1" a="1"/>
  <c r="I34" i="1" s="1"/>
  <c r="I39" i="1" a="1"/>
  <c r="I39" i="1" s="1"/>
  <c r="I36" i="1" a="1"/>
  <c r="I36" i="1" s="1"/>
  <c r="AA43" i="1" a="1"/>
  <c r="AA43" i="1" s="1"/>
  <c r="AA23" i="1" a="1"/>
  <c r="AA23" i="1" s="1"/>
  <c r="AA35" i="1" a="1"/>
  <c r="AA35" i="1" s="1"/>
  <c r="AA33" i="1" a="1"/>
  <c r="AA33" i="1" s="1"/>
  <c r="AA24" i="1" a="1"/>
  <c r="AA24" i="1" s="1"/>
  <c r="AA37" i="1" a="1"/>
  <c r="AA37" i="1" s="1"/>
  <c r="AA39" i="1" a="1"/>
  <c r="AA39" i="1" s="1"/>
  <c r="AA29" i="1" a="1"/>
  <c r="AA29" i="1" s="1"/>
  <c r="AA25" i="1" a="1"/>
  <c r="AA25" i="1" s="1"/>
  <c r="AA26" i="1" a="1"/>
  <c r="AA26" i="1" s="1"/>
  <c r="AA38" i="1" a="1"/>
  <c r="AA38" i="1" s="1"/>
  <c r="AA28" i="1" a="1"/>
  <c r="AA28" i="1" s="1"/>
  <c r="AA27" i="1" a="1"/>
  <c r="AA27" i="1" s="1"/>
  <c r="AA31" i="1" a="1"/>
  <c r="AA31" i="1" s="1"/>
  <c r="AA34" i="1" a="1"/>
  <c r="AA34" i="1" s="1"/>
  <c r="AA40" i="1" a="1"/>
  <c r="AA40" i="1" s="1"/>
  <c r="AA30" i="1" a="1"/>
  <c r="AA30" i="1" s="1"/>
  <c r="AA22" i="1" a="1"/>
  <c r="AA22" i="1" s="1"/>
  <c r="AA36" i="1" a="1"/>
  <c r="AA36" i="1" s="1"/>
  <c r="AA32" i="1" a="1"/>
  <c r="AA32" i="1" s="1"/>
  <c r="KL34" i="1" a="1"/>
  <c r="KL34" i="1" s="1"/>
  <c r="KL29" i="1" a="1"/>
  <c r="KL29" i="1" s="1"/>
  <c r="KL31" i="1" a="1"/>
  <c r="KL31" i="1" s="1"/>
  <c r="KL33" i="1" a="1"/>
  <c r="KL33" i="1" s="1"/>
  <c r="KL24" i="1" a="1"/>
  <c r="KL24" i="1" s="1"/>
  <c r="KL42" i="1" a="1"/>
  <c r="KL42" i="1" s="1"/>
  <c r="KL22" i="1" a="1"/>
  <c r="KL22" i="1" s="1"/>
  <c r="KL37" i="1" a="1"/>
  <c r="KL37" i="1" s="1"/>
  <c r="KL43" i="1" a="1"/>
  <c r="KL43" i="1" s="1"/>
  <c r="KL39" i="1" a="1"/>
  <c r="KL39" i="1" s="1"/>
  <c r="KL41" i="1" a="1"/>
  <c r="KL41" i="1" s="1"/>
  <c r="KL40" i="1" a="1"/>
  <c r="KL40" i="1" s="1"/>
  <c r="KL35" i="1" a="1"/>
  <c r="KL35" i="1" s="1"/>
  <c r="KL32" i="1" a="1"/>
  <c r="KL32" i="1" s="1"/>
  <c r="KL28" i="1" a="1"/>
  <c r="KL28" i="1" s="1"/>
  <c r="KL38" i="1" a="1"/>
  <c r="KL38" i="1" s="1"/>
  <c r="KL30" i="1" a="1"/>
  <c r="KL30" i="1" s="1"/>
  <c r="KL27" i="1" a="1"/>
  <c r="KL27" i="1" s="1"/>
  <c r="KL23" i="1" a="1"/>
  <c r="KL23" i="1" s="1"/>
  <c r="KL36" i="1" a="1"/>
  <c r="KL36" i="1" s="1"/>
  <c r="KL25" i="1" a="1"/>
  <c r="KL25" i="1" s="1"/>
  <c r="KL26" i="1" a="1"/>
  <c r="KL26" i="1" s="1"/>
  <c r="JR22" i="1" a="1"/>
  <c r="JR22" i="1" s="1"/>
  <c r="JR23" i="1" a="1"/>
  <c r="JR23" i="1" s="1"/>
  <c r="JR27" i="1" a="1"/>
  <c r="JR27" i="1" s="1"/>
  <c r="JR24" i="1" a="1"/>
  <c r="JR24" i="1" s="1"/>
  <c r="JR29" i="1" a="1"/>
  <c r="JR29" i="1" s="1"/>
  <c r="JR41" i="1" a="1"/>
  <c r="JR41" i="1" s="1"/>
  <c r="JR28" i="1" a="1"/>
  <c r="JR28" i="1" s="1"/>
  <c r="JR35" i="1" a="1"/>
  <c r="JR35" i="1" s="1"/>
  <c r="JR30" i="1" a="1"/>
  <c r="JR30" i="1" s="1"/>
  <c r="JR39" i="1" a="1"/>
  <c r="JR39" i="1" s="1"/>
  <c r="JR36" i="1" a="1"/>
  <c r="JR36" i="1" s="1"/>
  <c r="JR25" i="1" a="1"/>
  <c r="JR25" i="1" s="1"/>
  <c r="JR38" i="1" a="1"/>
  <c r="JR38" i="1" s="1"/>
  <c r="JR31" i="1" a="1"/>
  <c r="JR31" i="1" s="1"/>
  <c r="JR42" i="1" a="1"/>
  <c r="JR42" i="1" s="1"/>
  <c r="JR43" i="1" a="1"/>
  <c r="JR43" i="1" s="1"/>
  <c r="JR40" i="1" a="1"/>
  <c r="JR40" i="1" s="1"/>
  <c r="JR33" i="1" a="1"/>
  <c r="JR33" i="1" s="1"/>
  <c r="JR37" i="1" a="1"/>
  <c r="JR37" i="1" s="1"/>
  <c r="JR26" i="1" a="1"/>
  <c r="JR26" i="1" s="1"/>
  <c r="JR34" i="1" a="1"/>
  <c r="JR34" i="1" s="1"/>
  <c r="JR32" i="1" a="1"/>
  <c r="JR32" i="1" s="1"/>
  <c r="IO26" i="1" a="1"/>
  <c r="IO26" i="1" s="1"/>
  <c r="IO41" i="1" a="1"/>
  <c r="IO41" i="1" s="1"/>
  <c r="IO23" i="1" a="1"/>
  <c r="IO23" i="1" s="1"/>
  <c r="IO37" i="1" a="1"/>
  <c r="IO37" i="1" s="1"/>
  <c r="IO24" i="1" a="1"/>
  <c r="IO24" i="1" s="1"/>
  <c r="IO22" i="1" a="1"/>
  <c r="IO22" i="1" s="1"/>
  <c r="IO33" i="1" a="1"/>
  <c r="IO33" i="1" s="1"/>
  <c r="IO29" i="1" a="1"/>
  <c r="IO29" i="1" s="1"/>
  <c r="IO38" i="1" a="1"/>
  <c r="IO38" i="1" s="1"/>
  <c r="IO27" i="1" a="1"/>
  <c r="IO27" i="1" s="1"/>
  <c r="IO39" i="1" a="1"/>
  <c r="IO39" i="1" s="1"/>
  <c r="IO42" i="1" a="1"/>
  <c r="IO42" i="1" s="1"/>
  <c r="IO32" i="1" a="1"/>
  <c r="IO32" i="1" s="1"/>
  <c r="IO36" i="1" a="1"/>
  <c r="IO36" i="1" s="1"/>
  <c r="IO28" i="1" a="1"/>
  <c r="IO28" i="1" s="1"/>
  <c r="IO34" i="1" a="1"/>
  <c r="IO34" i="1" s="1"/>
  <c r="IO25" i="1" a="1"/>
  <c r="IO25" i="1" s="1"/>
  <c r="IO40" i="1" a="1"/>
  <c r="IO40" i="1" s="1"/>
  <c r="IO35" i="1" a="1"/>
  <c r="IO35" i="1" s="1"/>
  <c r="IO43" i="1" a="1"/>
  <c r="IO43" i="1" s="1"/>
  <c r="IO31" i="1" a="1"/>
  <c r="IO31" i="1" s="1"/>
  <c r="IO30" i="1" a="1"/>
  <c r="IO30" i="1" s="1"/>
  <c r="BZ60" i="1" a="1"/>
  <c r="BZ60" i="1" s="1"/>
  <c r="BZ61" i="1" a="1"/>
  <c r="BZ61" i="1" s="1"/>
  <c r="BZ62" i="1" a="1"/>
  <c r="BZ62" i="1" s="1"/>
  <c r="BZ63" i="1" a="1"/>
  <c r="BZ63" i="1" s="1"/>
  <c r="BZ64" i="1" a="1"/>
  <c r="BZ64" i="1" s="1"/>
  <c r="BZ65" i="1" a="1"/>
  <c r="BZ65" i="1" s="1"/>
  <c r="BZ66" i="1" a="1"/>
  <c r="BZ66" i="1" s="1"/>
  <c r="BZ67" i="1" a="1"/>
  <c r="BZ67" i="1" s="1"/>
  <c r="BZ68" i="1" a="1"/>
  <c r="BZ68" i="1" s="1"/>
  <c r="BZ69" i="1" a="1"/>
  <c r="BZ69" i="1" s="1"/>
  <c r="BZ70" i="1" a="1"/>
  <c r="BZ70" i="1" s="1"/>
  <c r="ID60" i="1" a="1"/>
  <c r="ID60" i="1" s="1"/>
  <c r="ID61" i="1" a="1"/>
  <c r="ID61" i="1" s="1"/>
  <c r="ID62" i="1" a="1"/>
  <c r="ID62" i="1" s="1"/>
  <c r="ID63" i="1" a="1"/>
  <c r="ID63" i="1" s="1"/>
  <c r="ID64" i="1" a="1"/>
  <c r="ID64" i="1" s="1"/>
  <c r="ID65" i="1" a="1"/>
  <c r="ID65" i="1" s="1"/>
  <c r="ID66" i="1" a="1"/>
  <c r="ID66" i="1" s="1"/>
  <c r="ID67" i="1" a="1"/>
  <c r="ID67" i="1" s="1"/>
  <c r="ID68" i="1" a="1"/>
  <c r="ID68" i="1" s="1"/>
  <c r="ID69" i="1" a="1"/>
  <c r="ID69" i="1" s="1"/>
  <c r="ID70" i="1" a="1"/>
  <c r="ID70" i="1" s="1"/>
  <c r="BN60" i="1" a="1"/>
  <c r="BN60" i="1" s="1"/>
  <c r="BN61" i="1" a="1"/>
  <c r="BN61" i="1" s="1"/>
  <c r="BN62" i="1" a="1"/>
  <c r="BN62" i="1" s="1"/>
  <c r="BN63" i="1" a="1"/>
  <c r="BN63" i="1" s="1"/>
  <c r="BN64" i="1" a="1"/>
  <c r="BN64" i="1" s="1"/>
  <c r="BN65" i="1" a="1"/>
  <c r="BN65" i="1" s="1"/>
  <c r="BN66" i="1" a="1"/>
  <c r="BN66" i="1" s="1"/>
  <c r="BN67" i="1" a="1"/>
  <c r="BN67" i="1" s="1"/>
  <c r="BN68" i="1" a="1"/>
  <c r="BN68" i="1" s="1"/>
  <c r="BN69" i="1" a="1"/>
  <c r="BN69" i="1" s="1"/>
  <c r="BN70" i="1" a="1"/>
  <c r="BN70" i="1" s="1"/>
  <c r="FR41" i="1" a="1"/>
  <c r="FR41" i="1" s="1"/>
  <c r="FR33" i="1" a="1"/>
  <c r="FR33" i="1" s="1"/>
  <c r="FR37" i="1" a="1"/>
  <c r="FR37" i="1" s="1"/>
  <c r="FR42" i="1" a="1"/>
  <c r="FR42" i="1" s="1"/>
  <c r="FR38" i="1" a="1"/>
  <c r="FR38" i="1" s="1"/>
  <c r="FR26" i="1" a="1"/>
  <c r="FR26" i="1" s="1"/>
  <c r="FR32" i="1" a="1"/>
  <c r="FR32" i="1" s="1"/>
  <c r="FR30" i="1" a="1"/>
  <c r="FR30" i="1" s="1"/>
  <c r="FR36" i="1" a="1"/>
  <c r="FR36" i="1" s="1"/>
  <c r="FR39" i="1" a="1"/>
  <c r="FR39" i="1" s="1"/>
  <c r="FR43" i="1" a="1"/>
  <c r="FR43" i="1" s="1"/>
  <c r="FR22" i="1" a="1"/>
  <c r="FR22" i="1" s="1"/>
  <c r="FR23" i="1" a="1"/>
  <c r="FR23" i="1" s="1"/>
  <c r="FR28" i="1" a="1"/>
  <c r="FR28" i="1" s="1"/>
  <c r="FR35" i="1" a="1"/>
  <c r="FR35" i="1" s="1"/>
  <c r="FR24" i="1" a="1"/>
  <c r="FR24" i="1" s="1"/>
  <c r="FR40" i="1" a="1"/>
  <c r="FR40" i="1" s="1"/>
  <c r="FR25" i="1" a="1"/>
  <c r="FR25" i="1" s="1"/>
  <c r="FR29" i="1" a="1"/>
  <c r="FR29" i="1" s="1"/>
  <c r="FR34" i="1" a="1"/>
  <c r="FR34" i="1" s="1"/>
  <c r="FR27" i="1" a="1"/>
  <c r="FR27" i="1" s="1"/>
  <c r="FR31" i="1" a="1"/>
  <c r="FR31" i="1" s="1"/>
  <c r="ME29" i="1" a="1"/>
  <c r="ME29" i="1" s="1"/>
  <c r="ME31" i="1" a="1"/>
  <c r="ME31" i="1" s="1"/>
  <c r="ME22" i="1" a="1"/>
  <c r="ME22" i="1" s="1"/>
  <c r="ME30" i="1" a="1"/>
  <c r="ME30" i="1" s="1"/>
  <c r="ME27" i="1" a="1"/>
  <c r="ME27" i="1" s="1"/>
  <c r="ME32" i="1" a="1"/>
  <c r="ME32" i="1" s="1"/>
  <c r="ME35" i="1" a="1"/>
  <c r="ME35" i="1" s="1"/>
  <c r="ME26" i="1" a="1"/>
  <c r="ME26" i="1" s="1"/>
  <c r="ME40" i="1" a="1"/>
  <c r="ME40" i="1" s="1"/>
  <c r="ME41" i="1" a="1"/>
  <c r="ME41" i="1" s="1"/>
  <c r="ME43" i="1" a="1"/>
  <c r="ME43" i="1" s="1"/>
  <c r="ME39" i="1" a="1"/>
  <c r="ME39" i="1" s="1"/>
  <c r="ME23" i="1" a="1"/>
  <c r="ME23" i="1" s="1"/>
  <c r="ME25" i="1" a="1"/>
  <c r="ME25" i="1" s="1"/>
  <c r="ME24" i="1" a="1"/>
  <c r="ME24" i="1" s="1"/>
  <c r="ME34" i="1" a="1"/>
  <c r="ME34" i="1" s="1"/>
  <c r="ME33" i="1" a="1"/>
  <c r="ME33" i="1" s="1"/>
  <c r="ME28" i="1" a="1"/>
  <c r="ME28" i="1" s="1"/>
  <c r="ME38" i="1" a="1"/>
  <c r="ME38" i="1" s="1"/>
  <c r="ME37" i="1" a="1"/>
  <c r="ME37" i="1" s="1"/>
  <c r="ME36" i="1" a="1"/>
  <c r="ME36" i="1" s="1"/>
  <c r="ME42" i="1" a="1"/>
  <c r="ME42" i="1" s="1"/>
  <c r="N39" i="1" a="1"/>
  <c r="N39" i="1" s="1"/>
  <c r="N34" i="1" a="1"/>
  <c r="N34" i="1" s="1"/>
  <c r="EQ34" i="1" s="1"/>
  <c r="N25" i="1" a="1"/>
  <c r="N25" i="1" s="1"/>
  <c r="OG25" i="1" s="1"/>
  <c r="N31" i="1" a="1"/>
  <c r="N31" i="1" s="1"/>
  <c r="N40" i="1" a="1"/>
  <c r="N40" i="1" s="1"/>
  <c r="N32" i="1" a="1"/>
  <c r="N32" i="1" s="1"/>
  <c r="N28" i="1" a="1"/>
  <c r="N28" i="1" s="1"/>
  <c r="OG28" i="1" s="1"/>
  <c r="N42" i="1" a="1"/>
  <c r="N42" i="1" s="1"/>
  <c r="N43" i="1" a="1"/>
  <c r="N43" i="1" s="1"/>
  <c r="N24" i="1" a="1"/>
  <c r="N24" i="1" s="1"/>
  <c r="OG24" i="1" s="1"/>
  <c r="N22" i="1" a="1"/>
  <c r="N22" i="1" s="1"/>
  <c r="N36" i="1" a="1"/>
  <c r="N36" i="1" s="1"/>
  <c r="N26" i="1" a="1"/>
  <c r="N26" i="1" s="1"/>
  <c r="OG26" i="1" s="1"/>
  <c r="N37" i="1" a="1"/>
  <c r="N37" i="1" s="1"/>
  <c r="N38" i="1" a="1"/>
  <c r="N38" i="1" s="1"/>
  <c r="N35" i="1" a="1"/>
  <c r="N35" i="1" s="1"/>
  <c r="HG35" i="1" s="1"/>
  <c r="N27" i="1" a="1"/>
  <c r="N27" i="1" s="1"/>
  <c r="OG27" i="1" s="1"/>
  <c r="N33" i="1" a="1"/>
  <c r="N33" i="1" s="1"/>
  <c r="N23" i="1" a="1"/>
  <c r="N23" i="1" s="1"/>
  <c r="N41" i="1" a="1"/>
  <c r="N41" i="1" s="1"/>
  <c r="KR22" i="1" a="1"/>
  <c r="KR22" i="1" s="1"/>
  <c r="KR43" i="1" a="1"/>
  <c r="KR43" i="1" s="1"/>
  <c r="KR39" i="1" a="1"/>
  <c r="KR39" i="1" s="1"/>
  <c r="KR23" i="1" a="1"/>
  <c r="KR23" i="1" s="1"/>
  <c r="KR36" i="1" a="1"/>
  <c r="KR36" i="1" s="1"/>
  <c r="KR42" i="1" a="1"/>
  <c r="KR42" i="1" s="1"/>
  <c r="KR38" i="1" a="1"/>
  <c r="KR38" i="1" s="1"/>
  <c r="KR33" i="1" a="1"/>
  <c r="KR33" i="1" s="1"/>
  <c r="KR28" i="1" a="1"/>
  <c r="KR28" i="1" s="1"/>
  <c r="KR25" i="1" a="1"/>
  <c r="KR25" i="1" s="1"/>
  <c r="KR31" i="1" a="1"/>
  <c r="KR31" i="1" s="1"/>
  <c r="KR29" i="1" a="1"/>
  <c r="KR29" i="1" s="1"/>
  <c r="KR32" i="1" a="1"/>
  <c r="KR32" i="1" s="1"/>
  <c r="KR27" i="1" a="1"/>
  <c r="KR27" i="1" s="1"/>
  <c r="KR34" i="1" a="1"/>
  <c r="KR34" i="1" s="1"/>
  <c r="KR40" i="1" a="1"/>
  <c r="KR40" i="1" s="1"/>
  <c r="KR41" i="1" a="1"/>
  <c r="KR41" i="1" s="1"/>
  <c r="KR37" i="1" a="1"/>
  <c r="KR37" i="1" s="1"/>
  <c r="KR24" i="1" a="1"/>
  <c r="KR24" i="1" s="1"/>
  <c r="KR26" i="1" a="1"/>
  <c r="KR26" i="1" s="1"/>
  <c r="KR35" i="1" a="1"/>
  <c r="KR35" i="1" s="1"/>
  <c r="KR30" i="1" a="1"/>
  <c r="KR30" i="1" s="1"/>
  <c r="JW27" i="1" a="1"/>
  <c r="JW27" i="1" s="1"/>
  <c r="JW24" i="1" a="1"/>
  <c r="JW24" i="1" s="1"/>
  <c r="JW38" i="1" a="1"/>
  <c r="JW38" i="1" s="1"/>
  <c r="JW37" i="1" a="1"/>
  <c r="JW37" i="1" s="1"/>
  <c r="JW34" i="1" a="1"/>
  <c r="JW34" i="1" s="1"/>
  <c r="JW33" i="1" a="1"/>
  <c r="JW33" i="1" s="1"/>
  <c r="JW41" i="1" a="1"/>
  <c r="JW41" i="1" s="1"/>
  <c r="JW26" i="1" a="1"/>
  <c r="JW26" i="1" s="1"/>
  <c r="JW29" i="1" a="1"/>
  <c r="JW29" i="1" s="1"/>
  <c r="JW22" i="1" a="1"/>
  <c r="JW22" i="1" s="1"/>
  <c r="JW39" i="1" a="1"/>
  <c r="JW39" i="1" s="1"/>
  <c r="JW42" i="1" a="1"/>
  <c r="JW42" i="1" s="1"/>
  <c r="JW43" i="1" a="1"/>
  <c r="JW43" i="1" s="1"/>
  <c r="JW23" i="1" a="1"/>
  <c r="JW23" i="1" s="1"/>
  <c r="JW36" i="1" a="1"/>
  <c r="JW36" i="1" s="1"/>
  <c r="JW28" i="1" a="1"/>
  <c r="JW28" i="1" s="1"/>
  <c r="JW31" i="1" a="1"/>
  <c r="JW31" i="1" s="1"/>
  <c r="JW32" i="1" a="1"/>
  <c r="JW32" i="1" s="1"/>
  <c r="JW30" i="1" a="1"/>
  <c r="JW30" i="1" s="1"/>
  <c r="JW40" i="1" a="1"/>
  <c r="JW40" i="1" s="1"/>
  <c r="JW25" i="1" a="1"/>
  <c r="JW25" i="1" s="1"/>
  <c r="JW35" i="1" a="1"/>
  <c r="JW35" i="1" s="1"/>
  <c r="JA32" i="1" a="1"/>
  <c r="JA32" i="1" s="1"/>
  <c r="JA24" i="1" a="1"/>
  <c r="JA24" i="1" s="1"/>
  <c r="JA33" i="1" a="1"/>
  <c r="JA33" i="1" s="1"/>
  <c r="JA25" i="1" a="1"/>
  <c r="JA25" i="1" s="1"/>
  <c r="JA41" i="1" a="1"/>
  <c r="JA41" i="1" s="1"/>
  <c r="JA29" i="1" a="1"/>
  <c r="JA29" i="1" s="1"/>
  <c r="JA36" i="1" a="1"/>
  <c r="JA36" i="1" s="1"/>
  <c r="JA42" i="1" a="1"/>
  <c r="JA42" i="1" s="1"/>
  <c r="JA43" i="1" a="1"/>
  <c r="JA43" i="1" s="1"/>
  <c r="JA31" i="1" a="1"/>
  <c r="JA31" i="1" s="1"/>
  <c r="JA28" i="1" a="1"/>
  <c r="JA28" i="1" s="1"/>
  <c r="JA34" i="1" a="1"/>
  <c r="JA34" i="1" s="1"/>
  <c r="JA22" i="1" a="1"/>
  <c r="JA22" i="1" s="1"/>
  <c r="JA35" i="1" a="1"/>
  <c r="JA35" i="1" s="1"/>
  <c r="JA30" i="1" a="1"/>
  <c r="JA30" i="1" s="1"/>
  <c r="JA27" i="1" a="1"/>
  <c r="JA27" i="1" s="1"/>
  <c r="JA26" i="1" a="1"/>
  <c r="JA26" i="1" s="1"/>
  <c r="JA37" i="1" a="1"/>
  <c r="JA37" i="1" s="1"/>
  <c r="JA38" i="1" a="1"/>
  <c r="JA38" i="1" s="1"/>
  <c r="JA40" i="1" a="1"/>
  <c r="JA40" i="1" s="1"/>
  <c r="JA39" i="1" a="1"/>
  <c r="JA39" i="1" s="1"/>
  <c r="JA23" i="1" a="1"/>
  <c r="JA23" i="1" s="1"/>
  <c r="LF22" i="1" a="1"/>
  <c r="LF22" i="1" s="1"/>
  <c r="LF33" i="1" a="1"/>
  <c r="LF33" i="1" s="1"/>
  <c r="LF38" i="1" a="1"/>
  <c r="LF38" i="1" s="1"/>
  <c r="LF29" i="1" a="1"/>
  <c r="LF29" i="1" s="1"/>
  <c r="LF28" i="1" a="1"/>
  <c r="LF28" i="1" s="1"/>
  <c r="LF27" i="1" a="1"/>
  <c r="LF27" i="1" s="1"/>
  <c r="LF36" i="1" a="1"/>
  <c r="LF36" i="1" s="1"/>
  <c r="LF31" i="1" a="1"/>
  <c r="LF31" i="1" s="1"/>
  <c r="LF32" i="1" a="1"/>
  <c r="LF32" i="1" s="1"/>
  <c r="LF35" i="1" a="1"/>
  <c r="LF35" i="1" s="1"/>
  <c r="LF40" i="1" a="1"/>
  <c r="LF40" i="1" s="1"/>
  <c r="LF24" i="1" a="1"/>
  <c r="LF24" i="1" s="1"/>
  <c r="LF26" i="1" a="1"/>
  <c r="LF26" i="1" s="1"/>
  <c r="LF39" i="1" a="1"/>
  <c r="LF39" i="1" s="1"/>
  <c r="LF37" i="1" a="1"/>
  <c r="LF37" i="1" s="1"/>
  <c r="LF30" i="1" a="1"/>
  <c r="LF30" i="1" s="1"/>
  <c r="LF42" i="1" a="1"/>
  <c r="LF42" i="1" s="1"/>
  <c r="LF41" i="1" a="1"/>
  <c r="LF41" i="1" s="1"/>
  <c r="LF43" i="1" a="1"/>
  <c r="LF43" i="1" s="1"/>
  <c r="LF34" i="1" a="1"/>
  <c r="LF34" i="1" s="1"/>
  <c r="LF23" i="1" a="1"/>
  <c r="LF23" i="1" s="1"/>
  <c r="LF25" i="1" a="1"/>
  <c r="LF25" i="1" s="1"/>
  <c r="KB29" i="1" a="1"/>
  <c r="KB29" i="1" s="1"/>
  <c r="KB24" i="1" a="1"/>
  <c r="KB24" i="1" s="1"/>
  <c r="KB41" i="1" a="1"/>
  <c r="KB41" i="1" s="1"/>
  <c r="KB26" i="1" a="1"/>
  <c r="KB26" i="1" s="1"/>
  <c r="KB43" i="1" a="1"/>
  <c r="KB43" i="1" s="1"/>
  <c r="KB27" i="1" a="1"/>
  <c r="KB27" i="1" s="1"/>
  <c r="KB39" i="1" a="1"/>
  <c r="KB39" i="1" s="1"/>
  <c r="KB33" i="1" a="1"/>
  <c r="KB33" i="1" s="1"/>
  <c r="KB38" i="1" a="1"/>
  <c r="KB38" i="1" s="1"/>
  <c r="KB34" i="1" a="1"/>
  <c r="KB34" i="1" s="1"/>
  <c r="KB22" i="1" a="1"/>
  <c r="KB22" i="1" s="1"/>
  <c r="KB25" i="1" a="1"/>
  <c r="KB25" i="1" s="1"/>
  <c r="KB28" i="1" a="1"/>
  <c r="KB28" i="1" s="1"/>
  <c r="KB40" i="1" a="1"/>
  <c r="KB40" i="1" s="1"/>
  <c r="KB23" i="1" a="1"/>
  <c r="KB23" i="1" s="1"/>
  <c r="KB30" i="1" a="1"/>
  <c r="KB30" i="1" s="1"/>
  <c r="KB36" i="1" a="1"/>
  <c r="KB36" i="1" s="1"/>
  <c r="KB32" i="1" a="1"/>
  <c r="KB32" i="1" s="1"/>
  <c r="KB31" i="1" a="1"/>
  <c r="KB31" i="1" s="1"/>
  <c r="KB37" i="1" a="1"/>
  <c r="KB37" i="1" s="1"/>
  <c r="KB42" i="1" a="1"/>
  <c r="KB42" i="1" s="1"/>
  <c r="KB35" i="1" a="1"/>
  <c r="KB35" i="1" s="1"/>
  <c r="KD25" i="1" a="1"/>
  <c r="KD25" i="1" s="1"/>
  <c r="KD37" i="1" a="1"/>
  <c r="KD37" i="1" s="1"/>
  <c r="KD40" i="1" a="1"/>
  <c r="KD40" i="1" s="1"/>
  <c r="KD38" i="1" a="1"/>
  <c r="KD38" i="1" s="1"/>
  <c r="KD26" i="1" a="1"/>
  <c r="KD26" i="1" s="1"/>
  <c r="KD31" i="1" a="1"/>
  <c r="KD31" i="1" s="1"/>
  <c r="KD42" i="1" a="1"/>
  <c r="KD42" i="1" s="1"/>
  <c r="KD22" i="1" a="1"/>
  <c r="KD22" i="1" s="1"/>
  <c r="KD27" i="1" a="1"/>
  <c r="KD27" i="1" s="1"/>
  <c r="KD33" i="1" a="1"/>
  <c r="KD33" i="1" s="1"/>
  <c r="KD43" i="1" a="1"/>
  <c r="KD43" i="1" s="1"/>
  <c r="KD36" i="1" a="1"/>
  <c r="KD36" i="1" s="1"/>
  <c r="KD41" i="1" a="1"/>
  <c r="KD41" i="1" s="1"/>
  <c r="KD24" i="1" a="1"/>
  <c r="KD24" i="1" s="1"/>
  <c r="KD39" i="1" a="1"/>
  <c r="KD39" i="1" s="1"/>
  <c r="KD23" i="1" a="1"/>
  <c r="KD23" i="1" s="1"/>
  <c r="KD30" i="1" a="1"/>
  <c r="KD30" i="1" s="1"/>
  <c r="KD35" i="1" a="1"/>
  <c r="KD35" i="1" s="1"/>
  <c r="KD29" i="1" a="1"/>
  <c r="KD29" i="1" s="1"/>
  <c r="KD28" i="1" a="1"/>
  <c r="KD28" i="1" s="1"/>
  <c r="KD32" i="1" a="1"/>
  <c r="KD32" i="1" s="1"/>
  <c r="KD34" i="1" a="1"/>
  <c r="KD34" i="1" s="1"/>
  <c r="KG29" i="1" a="1"/>
  <c r="KG29" i="1" s="1"/>
  <c r="KG37" i="1" a="1"/>
  <c r="KG37" i="1" s="1"/>
  <c r="KG28" i="1" a="1"/>
  <c r="KG28" i="1" s="1"/>
  <c r="KG22" i="1" a="1"/>
  <c r="KG22" i="1" s="1"/>
  <c r="KG38" i="1" a="1"/>
  <c r="KG38" i="1" s="1"/>
  <c r="KG35" i="1" a="1"/>
  <c r="KG35" i="1" s="1"/>
  <c r="KG23" i="1" a="1"/>
  <c r="KG23" i="1" s="1"/>
  <c r="KG36" i="1" a="1"/>
  <c r="KG36" i="1" s="1"/>
  <c r="KG33" i="1" a="1"/>
  <c r="KG33" i="1" s="1"/>
  <c r="KG39" i="1" a="1"/>
  <c r="KG39" i="1" s="1"/>
  <c r="KG26" i="1" a="1"/>
  <c r="KG26" i="1" s="1"/>
  <c r="KG25" i="1" a="1"/>
  <c r="KG25" i="1" s="1"/>
  <c r="KG43" i="1" a="1"/>
  <c r="KG43" i="1" s="1"/>
  <c r="KG31" i="1" a="1"/>
  <c r="KG31" i="1" s="1"/>
  <c r="KG42" i="1" a="1"/>
  <c r="KG42" i="1" s="1"/>
  <c r="KG34" i="1" a="1"/>
  <c r="KG34" i="1" s="1"/>
  <c r="KG30" i="1" a="1"/>
  <c r="KG30" i="1" s="1"/>
  <c r="KG40" i="1" a="1"/>
  <c r="KG40" i="1" s="1"/>
  <c r="KG27" i="1" a="1"/>
  <c r="KG27" i="1" s="1"/>
  <c r="KG24" i="1" a="1"/>
  <c r="KG24" i="1" s="1"/>
  <c r="KG41" i="1" a="1"/>
  <c r="KG41" i="1" s="1"/>
  <c r="KG32" i="1" a="1"/>
  <c r="KG32" i="1" s="1"/>
  <c r="LU60" i="1" a="1"/>
  <c r="LU60" i="1" s="1"/>
  <c r="LU61" i="1" a="1"/>
  <c r="LU61" i="1" s="1"/>
  <c r="LU62" i="1" a="1"/>
  <c r="LU62" i="1" s="1"/>
  <c r="LU63" i="1" a="1"/>
  <c r="LU63" i="1" s="1"/>
  <c r="LU64" i="1" a="1"/>
  <c r="LU64" i="1" s="1"/>
  <c r="LU65" i="1" a="1"/>
  <c r="LU65" i="1" s="1"/>
  <c r="LU66" i="1" a="1"/>
  <c r="LU66" i="1" s="1"/>
  <c r="LU67" i="1" a="1"/>
  <c r="LU67" i="1" s="1"/>
  <c r="LU68" i="1" a="1"/>
  <c r="LU68" i="1" s="1"/>
  <c r="LU69" i="1" a="1"/>
  <c r="LU69" i="1" s="1"/>
  <c r="LU70" i="1" a="1"/>
  <c r="LU70" i="1" s="1"/>
  <c r="IH60" i="1" a="1"/>
  <c r="IH60" i="1" s="1"/>
  <c r="IH61" i="1" a="1"/>
  <c r="IH61" i="1" s="1"/>
  <c r="IH62" i="1" a="1"/>
  <c r="IH62" i="1" s="1"/>
  <c r="IH63" i="1" a="1"/>
  <c r="IH63" i="1" s="1"/>
  <c r="IH64" i="1" a="1"/>
  <c r="IH64" i="1" s="1"/>
  <c r="IH65" i="1" a="1"/>
  <c r="IH65" i="1" s="1"/>
  <c r="IH66" i="1" a="1"/>
  <c r="IH66" i="1" s="1"/>
  <c r="IH67" i="1" a="1"/>
  <c r="IH67" i="1" s="1"/>
  <c r="IH68" i="1" a="1"/>
  <c r="IH68" i="1" s="1"/>
  <c r="IH69" i="1" a="1"/>
  <c r="IH69" i="1" s="1"/>
  <c r="IH70" i="1" a="1"/>
  <c r="IH70" i="1" s="1"/>
  <c r="NL60" i="1" a="1"/>
  <c r="NL60" i="1" s="1"/>
  <c r="NL61" i="1" a="1"/>
  <c r="NL61" i="1" s="1"/>
  <c r="NL62" i="1" a="1"/>
  <c r="NL62" i="1" s="1"/>
  <c r="NL63" i="1" a="1"/>
  <c r="NL63" i="1" s="1"/>
  <c r="NL64" i="1" a="1"/>
  <c r="NL64" i="1" s="1"/>
  <c r="NL65" i="1" a="1"/>
  <c r="NL65" i="1" s="1"/>
  <c r="NL66" i="1" a="1"/>
  <c r="NL66" i="1" s="1"/>
  <c r="NL67" i="1" a="1"/>
  <c r="NL67" i="1" s="1"/>
  <c r="NL68" i="1" a="1"/>
  <c r="NL68" i="1" s="1"/>
  <c r="NL69" i="1" a="1"/>
  <c r="NL69" i="1" s="1"/>
  <c r="NL70" i="1" a="1"/>
  <c r="NL70" i="1" s="1"/>
  <c r="NF60" i="1" a="1"/>
  <c r="NF60" i="1" s="1"/>
  <c r="NF61" i="1" a="1"/>
  <c r="NF61" i="1" s="1"/>
  <c r="NF62" i="1" a="1"/>
  <c r="NF62" i="1" s="1"/>
  <c r="NF63" i="1" a="1"/>
  <c r="NF63" i="1" s="1"/>
  <c r="NF64" i="1" a="1"/>
  <c r="NF64" i="1" s="1"/>
  <c r="NF65" i="1" a="1"/>
  <c r="NF65" i="1" s="1"/>
  <c r="NF66" i="1" a="1"/>
  <c r="NF66" i="1" s="1"/>
  <c r="NF67" i="1" a="1"/>
  <c r="NF67" i="1" s="1"/>
  <c r="NF68" i="1" a="1"/>
  <c r="NF68" i="1" s="1"/>
  <c r="NF69" i="1" a="1"/>
  <c r="NF69" i="1" s="1"/>
  <c r="NF70" i="1" a="1"/>
  <c r="NF70" i="1" s="1"/>
  <c r="J29" i="1" a="1"/>
  <c r="J29" i="1" s="1"/>
  <c r="J41" i="1" a="1"/>
  <c r="J41" i="1" s="1"/>
  <c r="J27" i="1" a="1"/>
  <c r="J27" i="1" s="1"/>
  <c r="J38" i="1" a="1"/>
  <c r="J38" i="1" s="1"/>
  <c r="J42" i="1" a="1"/>
  <c r="J42" i="1" s="1"/>
  <c r="J34" i="1" a="1"/>
  <c r="J34" i="1" s="1"/>
  <c r="J25" i="1" a="1"/>
  <c r="J25" i="1" s="1"/>
  <c r="J39" i="1" a="1"/>
  <c r="J39" i="1" s="1"/>
  <c r="J30" i="1" a="1"/>
  <c r="J30" i="1" s="1"/>
  <c r="J33" i="1" a="1"/>
  <c r="J33" i="1" s="1"/>
  <c r="J28" i="1" a="1"/>
  <c r="J28" i="1" s="1"/>
  <c r="J40" i="1" a="1"/>
  <c r="J40" i="1" s="1"/>
  <c r="J35" i="1" a="1"/>
  <c r="J35" i="1" s="1"/>
  <c r="J36" i="1" a="1"/>
  <c r="J36" i="1" s="1"/>
  <c r="J24" i="1" a="1"/>
  <c r="J24" i="1" s="1"/>
  <c r="J32" i="1" a="1"/>
  <c r="J32" i="1" s="1"/>
  <c r="J43" i="1" a="1"/>
  <c r="J43" i="1" s="1"/>
  <c r="J26" i="1" a="1"/>
  <c r="J26" i="1" s="1"/>
  <c r="J31" i="1" a="1"/>
  <c r="J31" i="1" s="1"/>
  <c r="J37" i="1" a="1"/>
  <c r="J37" i="1" s="1"/>
  <c r="J22" i="1" a="1"/>
  <c r="J22" i="1" s="1"/>
  <c r="J23" i="1" a="1"/>
  <c r="J23" i="1" s="1"/>
  <c r="HQ30" i="1" a="1"/>
  <c r="HQ30" i="1" s="1"/>
  <c r="HQ23" i="1" a="1"/>
  <c r="HQ23" i="1" s="1"/>
  <c r="HQ36" i="1" a="1"/>
  <c r="HQ36" i="1" s="1"/>
  <c r="HQ31" i="1" a="1"/>
  <c r="HQ31" i="1" s="1"/>
  <c r="HQ29" i="1" a="1"/>
  <c r="HQ29" i="1" s="1"/>
  <c r="HQ41" i="1" a="1"/>
  <c r="HQ41" i="1" s="1"/>
  <c r="HQ38" i="1" a="1"/>
  <c r="HQ38" i="1" s="1"/>
  <c r="HQ39" i="1" a="1"/>
  <c r="HQ39" i="1" s="1"/>
  <c r="HQ25" i="1" a="1"/>
  <c r="HQ25" i="1" s="1"/>
  <c r="HQ37" i="1" a="1"/>
  <c r="HQ37" i="1" s="1"/>
  <c r="HQ24" i="1" a="1"/>
  <c r="HQ24" i="1" s="1"/>
  <c r="HQ27" i="1" a="1"/>
  <c r="HQ27" i="1" s="1"/>
  <c r="HQ33" i="1" a="1"/>
  <c r="HQ33" i="1" s="1"/>
  <c r="HQ42" i="1" a="1"/>
  <c r="HQ42" i="1" s="1"/>
  <c r="HQ34" i="1" a="1"/>
  <c r="HQ34" i="1" s="1"/>
  <c r="HQ32" i="1" a="1"/>
  <c r="HQ32" i="1" s="1"/>
  <c r="HQ40" i="1" a="1"/>
  <c r="HQ40" i="1" s="1"/>
  <c r="HQ28" i="1" a="1"/>
  <c r="HQ28" i="1" s="1"/>
  <c r="HQ22" i="1" a="1"/>
  <c r="HQ22" i="1" s="1"/>
  <c r="HQ26" i="1" a="1"/>
  <c r="HQ26" i="1" s="1"/>
  <c r="HQ43" i="1" a="1"/>
  <c r="HQ43" i="1" s="1"/>
  <c r="HQ35" i="1" a="1"/>
  <c r="HQ35" i="1" s="1"/>
  <c r="FX31" i="1" a="1"/>
  <c r="FX31" i="1" s="1"/>
  <c r="FX30" i="1" a="1"/>
  <c r="FX30" i="1" s="1"/>
  <c r="FX40" i="1" a="1"/>
  <c r="FX40" i="1" s="1"/>
  <c r="FX32" i="1" a="1"/>
  <c r="FX32" i="1" s="1"/>
  <c r="FX24" i="1" a="1"/>
  <c r="FX24" i="1" s="1"/>
  <c r="FX26" i="1" a="1"/>
  <c r="FX26" i="1" s="1"/>
  <c r="FX39" i="1" a="1"/>
  <c r="FX39" i="1" s="1"/>
  <c r="FX35" i="1" a="1"/>
  <c r="FX35" i="1" s="1"/>
  <c r="FX37" i="1" a="1"/>
  <c r="FX37" i="1" s="1"/>
  <c r="FX34" i="1" a="1"/>
  <c r="FX34" i="1" s="1"/>
  <c r="FX43" i="1" a="1"/>
  <c r="FX43" i="1" s="1"/>
  <c r="FX23" i="1" a="1"/>
  <c r="FX23" i="1" s="1"/>
  <c r="FX28" i="1" a="1"/>
  <c r="FX28" i="1" s="1"/>
  <c r="FX27" i="1" a="1"/>
  <c r="FX27" i="1" s="1"/>
  <c r="FX22" i="1" a="1"/>
  <c r="FX22" i="1" s="1"/>
  <c r="FX38" i="1" a="1"/>
  <c r="FX38" i="1" s="1"/>
  <c r="FX29" i="1" a="1"/>
  <c r="FX29" i="1" s="1"/>
  <c r="FX25" i="1" a="1"/>
  <c r="FX25" i="1" s="1"/>
  <c r="FX33" i="1" a="1"/>
  <c r="FX33" i="1" s="1"/>
  <c r="FX36" i="1" a="1"/>
  <c r="FX36" i="1" s="1"/>
  <c r="ML25" i="1" a="1"/>
  <c r="ML25" i="1" s="1"/>
  <c r="ML23" i="1" a="1"/>
  <c r="ML23" i="1" s="1"/>
  <c r="ML42" i="1" a="1"/>
  <c r="ML42" i="1" s="1"/>
  <c r="ML35" i="1" a="1"/>
  <c r="ML35" i="1" s="1"/>
  <c r="ML22" i="1" a="1"/>
  <c r="ML22" i="1" s="1"/>
  <c r="ML43" i="1" a="1"/>
  <c r="ML43" i="1" s="1"/>
  <c r="ML28" i="1" a="1"/>
  <c r="ML28" i="1" s="1"/>
  <c r="ML30" i="1" a="1"/>
  <c r="ML30" i="1" s="1"/>
  <c r="ML29" i="1" a="1"/>
  <c r="ML29" i="1" s="1"/>
  <c r="ML31" i="1" a="1"/>
  <c r="ML31" i="1" s="1"/>
  <c r="ML27" i="1" a="1"/>
  <c r="ML27" i="1" s="1"/>
  <c r="ML36" i="1" a="1"/>
  <c r="ML36" i="1" s="1"/>
  <c r="ML32" i="1" a="1"/>
  <c r="ML32" i="1" s="1"/>
  <c r="ML40" i="1" a="1"/>
  <c r="ML40" i="1" s="1"/>
  <c r="ML33" i="1" a="1"/>
  <c r="ML33" i="1" s="1"/>
  <c r="ML38" i="1" a="1"/>
  <c r="ML38" i="1" s="1"/>
  <c r="ML39" i="1" a="1"/>
  <c r="ML39" i="1" s="1"/>
  <c r="ML24" i="1" a="1"/>
  <c r="ML24" i="1" s="1"/>
  <c r="ML37" i="1" a="1"/>
  <c r="ML37" i="1" s="1"/>
  <c r="ML41" i="1" a="1"/>
  <c r="ML41" i="1" s="1"/>
  <c r="ML26" i="1" a="1"/>
  <c r="ML26" i="1" s="1"/>
  <c r="ML34" i="1" a="1"/>
  <c r="ML34" i="1" s="1"/>
  <c r="AF23" i="1" a="1"/>
  <c r="AF23" i="1" s="1"/>
  <c r="AF39" i="1" a="1"/>
  <c r="AF39" i="1" s="1"/>
  <c r="AF36" i="1" a="1"/>
  <c r="AF36" i="1" s="1"/>
  <c r="AF24" i="1" a="1"/>
  <c r="AF24" i="1" s="1"/>
  <c r="AF42" i="1" a="1"/>
  <c r="AF42" i="1" s="1"/>
  <c r="AF30" i="1" a="1"/>
  <c r="AF30" i="1" s="1"/>
  <c r="AF34" i="1" a="1"/>
  <c r="AF34" i="1" s="1"/>
  <c r="AF31" i="1" a="1"/>
  <c r="AF31" i="1" s="1"/>
  <c r="AF29" i="1" a="1"/>
  <c r="AF29" i="1" s="1"/>
  <c r="AF40" i="1" a="1"/>
  <c r="AF40" i="1" s="1"/>
  <c r="AF41" i="1" a="1"/>
  <c r="AF41" i="1" s="1"/>
  <c r="AF37" i="1" a="1"/>
  <c r="AF37" i="1" s="1"/>
  <c r="AF25" i="1" a="1"/>
  <c r="AF25" i="1" s="1"/>
  <c r="AF35" i="1" a="1"/>
  <c r="AF35" i="1" s="1"/>
  <c r="AF32" i="1" a="1"/>
  <c r="AF32" i="1" s="1"/>
  <c r="AF33" i="1" a="1"/>
  <c r="AF33" i="1" s="1"/>
  <c r="AF38" i="1" a="1"/>
  <c r="AF38" i="1" s="1"/>
  <c r="AF26" i="1" a="1"/>
  <c r="AF26" i="1" s="1"/>
  <c r="AF22" i="1" a="1"/>
  <c r="AF22" i="1" s="1"/>
  <c r="AF27" i="1" a="1"/>
  <c r="AF27" i="1" s="1"/>
  <c r="AF43" i="1" a="1"/>
  <c r="AF43" i="1" s="1"/>
  <c r="AF28" i="1" a="1"/>
  <c r="AF28" i="1" s="1"/>
  <c r="KW25" i="1" a="1"/>
  <c r="KW25" i="1" s="1"/>
  <c r="KW27" i="1" a="1"/>
  <c r="KW27" i="1" s="1"/>
  <c r="KW36" i="1" a="1"/>
  <c r="KW36" i="1" s="1"/>
  <c r="KW29" i="1" a="1"/>
  <c r="KW29" i="1" s="1"/>
  <c r="KW31" i="1" a="1"/>
  <c r="KW31" i="1" s="1"/>
  <c r="KW32" i="1" a="1"/>
  <c r="KW32" i="1" s="1"/>
  <c r="KW35" i="1" a="1"/>
  <c r="KW35" i="1" s="1"/>
  <c r="KW40" i="1" a="1"/>
  <c r="KW40" i="1" s="1"/>
  <c r="KW34" i="1" a="1"/>
  <c r="KW34" i="1" s="1"/>
  <c r="KW24" i="1" a="1"/>
  <c r="KW24" i="1" s="1"/>
  <c r="KW30" i="1" a="1"/>
  <c r="KW30" i="1" s="1"/>
  <c r="KW37" i="1" a="1"/>
  <c r="KW37" i="1" s="1"/>
  <c r="KW41" i="1" a="1"/>
  <c r="KW41" i="1" s="1"/>
  <c r="KW39" i="1" a="1"/>
  <c r="KW39" i="1" s="1"/>
  <c r="KW26" i="1" a="1"/>
  <c r="KW26" i="1" s="1"/>
  <c r="KW22" i="1" a="1"/>
  <c r="KW22" i="1" s="1"/>
  <c r="KW33" i="1" a="1"/>
  <c r="KW33" i="1" s="1"/>
  <c r="KW23" i="1" a="1"/>
  <c r="KW23" i="1" s="1"/>
  <c r="KW38" i="1" a="1"/>
  <c r="KW38" i="1" s="1"/>
  <c r="KW43" i="1" a="1"/>
  <c r="KW43" i="1" s="1"/>
  <c r="KW42" i="1" a="1"/>
  <c r="KW42" i="1" s="1"/>
  <c r="KW28" i="1" a="1"/>
  <c r="KW28" i="1" s="1"/>
  <c r="JP30" i="1" a="1"/>
  <c r="JP30" i="1" s="1"/>
  <c r="JP42" i="1" a="1"/>
  <c r="JP42" i="1" s="1"/>
  <c r="JP35" i="1" a="1"/>
  <c r="JP35" i="1" s="1"/>
  <c r="JP29" i="1" a="1"/>
  <c r="JP29" i="1" s="1"/>
  <c r="JP36" i="1" a="1"/>
  <c r="JP36" i="1" s="1"/>
  <c r="JP22" i="1" a="1"/>
  <c r="JP22" i="1" s="1"/>
  <c r="JP26" i="1" a="1"/>
  <c r="JP26" i="1" s="1"/>
  <c r="JP31" i="1" a="1"/>
  <c r="JP31" i="1" s="1"/>
  <c r="JP24" i="1" a="1"/>
  <c r="JP24" i="1" s="1"/>
  <c r="JP32" i="1" a="1"/>
  <c r="JP32" i="1" s="1"/>
  <c r="JP38" i="1" a="1"/>
  <c r="JP38" i="1" s="1"/>
  <c r="JP40" i="1" a="1"/>
  <c r="JP40" i="1" s="1"/>
  <c r="JP23" i="1" a="1"/>
  <c r="JP23" i="1" s="1"/>
  <c r="JP39" i="1" a="1"/>
  <c r="JP39" i="1" s="1"/>
  <c r="JP33" i="1" a="1"/>
  <c r="JP33" i="1" s="1"/>
  <c r="JP41" i="1" a="1"/>
  <c r="JP41" i="1" s="1"/>
  <c r="JP43" i="1" a="1"/>
  <c r="JP43" i="1" s="1"/>
  <c r="JP27" i="1" a="1"/>
  <c r="JP27" i="1" s="1"/>
  <c r="JP25" i="1" a="1"/>
  <c r="JP25" i="1" s="1"/>
  <c r="JP28" i="1" a="1"/>
  <c r="JP28" i="1" s="1"/>
  <c r="JP37" i="1" a="1"/>
  <c r="JP37" i="1" s="1"/>
  <c r="JP34" i="1" a="1"/>
  <c r="JP34" i="1" s="1"/>
  <c r="MW29" i="1" a="1"/>
  <c r="MW29" i="1" s="1"/>
  <c r="MW39" i="1" a="1"/>
  <c r="MW39" i="1" s="1"/>
  <c r="MW32" i="1" a="1"/>
  <c r="MW32" i="1" s="1"/>
  <c r="MW38" i="1" a="1"/>
  <c r="MW38" i="1" s="1"/>
  <c r="MW34" i="1" a="1"/>
  <c r="MW34" i="1" s="1"/>
  <c r="MW27" i="1" a="1"/>
  <c r="MW27" i="1" s="1"/>
  <c r="MW40" i="1" a="1"/>
  <c r="MW40" i="1" s="1"/>
  <c r="MW28" i="1" a="1"/>
  <c r="MW28" i="1" s="1"/>
  <c r="MW25" i="1" a="1"/>
  <c r="MW25" i="1" s="1"/>
  <c r="MW26" i="1" a="1"/>
  <c r="MW26" i="1" s="1"/>
  <c r="MW36" i="1" a="1"/>
  <c r="MW36" i="1" s="1"/>
  <c r="MW35" i="1" a="1"/>
  <c r="MW35" i="1" s="1"/>
  <c r="MW42" i="1" a="1"/>
  <c r="MW42" i="1" s="1"/>
  <c r="MW43" i="1" a="1"/>
  <c r="MW43" i="1" s="1"/>
  <c r="MW31" i="1" a="1"/>
  <c r="MW31" i="1" s="1"/>
  <c r="MW22" i="1" a="1"/>
  <c r="MW22" i="1" s="1"/>
  <c r="MW24" i="1" a="1"/>
  <c r="MW24" i="1" s="1"/>
  <c r="MW30" i="1" a="1"/>
  <c r="MW30" i="1" s="1"/>
  <c r="MW23" i="1" a="1"/>
  <c r="MW23" i="1" s="1"/>
  <c r="MW33" i="1" a="1"/>
  <c r="MW33" i="1" s="1"/>
  <c r="MW37" i="1" a="1"/>
  <c r="MW37" i="1" s="1"/>
  <c r="MW41" i="1" a="1"/>
  <c r="MW41" i="1" s="1"/>
  <c r="IU60" i="1" a="1"/>
  <c r="IU60" i="1" s="1"/>
  <c r="IU61" i="1" a="1"/>
  <c r="IU61" i="1" s="1"/>
  <c r="IU62" i="1" a="1"/>
  <c r="IU62" i="1" s="1"/>
  <c r="IU63" i="1" a="1"/>
  <c r="IU63" i="1" s="1"/>
  <c r="IU64" i="1" a="1"/>
  <c r="IU64" i="1" s="1"/>
  <c r="IU65" i="1" a="1"/>
  <c r="IU65" i="1" s="1"/>
  <c r="IU66" i="1" a="1"/>
  <c r="IU66" i="1" s="1"/>
  <c r="IU67" i="1" a="1"/>
  <c r="IU67" i="1" s="1"/>
  <c r="IU68" i="1" a="1"/>
  <c r="IU68" i="1" s="1"/>
  <c r="IU69" i="1" a="1"/>
  <c r="IU69" i="1" s="1"/>
  <c r="IU70" i="1" a="1"/>
  <c r="IU70" i="1" s="1"/>
  <c r="IL60" i="1" a="1"/>
  <c r="IL60" i="1" s="1"/>
  <c r="IL61" i="1" a="1"/>
  <c r="IL61" i="1" s="1"/>
  <c r="IL62" i="1" a="1"/>
  <c r="IL62" i="1" s="1"/>
  <c r="IL63" i="1" a="1"/>
  <c r="IL63" i="1" s="1"/>
  <c r="IL64" i="1" a="1"/>
  <c r="IL64" i="1" s="1"/>
  <c r="IL65" i="1" a="1"/>
  <c r="IL65" i="1" s="1"/>
  <c r="IL66" i="1" a="1"/>
  <c r="IL66" i="1" s="1"/>
  <c r="IL67" i="1" a="1"/>
  <c r="IL67" i="1" s="1"/>
  <c r="IL68" i="1" a="1"/>
  <c r="IL68" i="1" s="1"/>
  <c r="IL69" i="1" a="1"/>
  <c r="IL69" i="1" s="1"/>
  <c r="IL70" i="1" a="1"/>
  <c r="IL70" i="1" s="1"/>
  <c r="II60" i="1" a="1"/>
  <c r="II60" i="1" s="1"/>
  <c r="II61" i="1" a="1"/>
  <c r="II61" i="1" s="1"/>
  <c r="II62" i="1" a="1"/>
  <c r="II62" i="1" s="1"/>
  <c r="II63" i="1" a="1"/>
  <c r="II63" i="1" s="1"/>
  <c r="II64" i="1" a="1"/>
  <c r="II64" i="1" s="1"/>
  <c r="II65" i="1" a="1"/>
  <c r="II65" i="1" s="1"/>
  <c r="II66" i="1" a="1"/>
  <c r="II66" i="1" s="1"/>
  <c r="II67" i="1" a="1"/>
  <c r="II67" i="1" s="1"/>
  <c r="II68" i="1" a="1"/>
  <c r="II68" i="1" s="1"/>
  <c r="II69" i="1" a="1"/>
  <c r="II69" i="1" s="1"/>
  <c r="II70" i="1" a="1"/>
  <c r="II70" i="1" s="1"/>
  <c r="NI60" i="1" a="1"/>
  <c r="NI60" i="1" s="1"/>
  <c r="NI61" i="1" a="1"/>
  <c r="NI61" i="1" s="1"/>
  <c r="NI62" i="1" a="1"/>
  <c r="NI62" i="1" s="1"/>
  <c r="NI63" i="1" a="1"/>
  <c r="NI63" i="1" s="1"/>
  <c r="NI64" i="1" a="1"/>
  <c r="NI64" i="1" s="1"/>
  <c r="NI65" i="1" a="1"/>
  <c r="NI65" i="1" s="1"/>
  <c r="NI66" i="1" a="1"/>
  <c r="NI66" i="1" s="1"/>
  <c r="NI67" i="1" a="1"/>
  <c r="NI67" i="1" s="1"/>
  <c r="NI68" i="1" a="1"/>
  <c r="NI68" i="1" s="1"/>
  <c r="NI69" i="1" a="1"/>
  <c r="NI69" i="1" s="1"/>
  <c r="NI70" i="1" a="1"/>
  <c r="NI70" i="1" s="1"/>
  <c r="BX60" i="1" a="1"/>
  <c r="BX60" i="1" s="1"/>
  <c r="BX61" i="1" a="1"/>
  <c r="BX61" i="1" s="1"/>
  <c r="BX62" i="1" a="1"/>
  <c r="BX62" i="1" s="1"/>
  <c r="BX63" i="1" a="1"/>
  <c r="BX63" i="1" s="1"/>
  <c r="BX64" i="1" a="1"/>
  <c r="BX64" i="1" s="1"/>
  <c r="BX65" i="1" a="1"/>
  <c r="BX65" i="1" s="1"/>
  <c r="BX66" i="1" a="1"/>
  <c r="BX66" i="1" s="1"/>
  <c r="BX67" i="1" a="1"/>
  <c r="BX67" i="1" s="1"/>
  <c r="BX68" i="1" a="1"/>
  <c r="BX68" i="1" s="1"/>
  <c r="BX69" i="1" a="1"/>
  <c r="BX69" i="1" s="1"/>
  <c r="BX70" i="1" a="1"/>
  <c r="BX70" i="1" s="1"/>
  <c r="BO60" i="1" a="1"/>
  <c r="BO60" i="1" s="1"/>
  <c r="BO61" i="1" a="1"/>
  <c r="BO61" i="1" s="1"/>
  <c r="BO62" i="1" a="1"/>
  <c r="BO62" i="1" s="1"/>
  <c r="BO63" i="1" a="1"/>
  <c r="BO63" i="1" s="1"/>
  <c r="BO64" i="1" a="1"/>
  <c r="BO64" i="1" s="1"/>
  <c r="BO65" i="1" a="1"/>
  <c r="BO65" i="1" s="1"/>
  <c r="BO66" i="1" a="1"/>
  <c r="BO66" i="1" s="1"/>
  <c r="BO67" i="1" a="1"/>
  <c r="BO67" i="1" s="1"/>
  <c r="BO68" i="1" a="1"/>
  <c r="BO68" i="1" s="1"/>
  <c r="BO69" i="1" a="1"/>
  <c r="BO69" i="1" s="1"/>
  <c r="BO70" i="1" a="1"/>
  <c r="BO70" i="1" s="1"/>
  <c r="JE35" i="1" a="1"/>
  <c r="JE35" i="1" s="1"/>
  <c r="JE29" i="1" a="1"/>
  <c r="JE29" i="1" s="1"/>
  <c r="JE43" i="1" a="1"/>
  <c r="JE43" i="1" s="1"/>
  <c r="JE39" i="1" a="1"/>
  <c r="JE39" i="1" s="1"/>
  <c r="JE37" i="1" a="1"/>
  <c r="JE37" i="1" s="1"/>
  <c r="JE30" i="1" a="1"/>
  <c r="JE30" i="1" s="1"/>
  <c r="JE24" i="1" a="1"/>
  <c r="JE24" i="1" s="1"/>
  <c r="JE34" i="1" a="1"/>
  <c r="JE34" i="1" s="1"/>
  <c r="JE25" i="1" a="1"/>
  <c r="JE25" i="1" s="1"/>
  <c r="JE41" i="1" a="1"/>
  <c r="JE41" i="1" s="1"/>
  <c r="JE28" i="1" a="1"/>
  <c r="JE28" i="1" s="1"/>
  <c r="JE42" i="1" a="1"/>
  <c r="JE42" i="1" s="1"/>
  <c r="JE38" i="1" a="1"/>
  <c r="JE38" i="1" s="1"/>
  <c r="JE33" i="1" a="1"/>
  <c r="JE33" i="1" s="1"/>
  <c r="JE40" i="1" a="1"/>
  <c r="JE40" i="1" s="1"/>
  <c r="JE26" i="1" a="1"/>
  <c r="JE26" i="1" s="1"/>
  <c r="JE36" i="1" a="1"/>
  <c r="JE36" i="1" s="1"/>
  <c r="JE22" i="1" a="1"/>
  <c r="JE22" i="1" s="1"/>
  <c r="JE32" i="1" a="1"/>
  <c r="JE32" i="1" s="1"/>
  <c r="JE31" i="1" a="1"/>
  <c r="JE31" i="1" s="1"/>
  <c r="JE27" i="1" a="1"/>
  <c r="JE27" i="1" s="1"/>
  <c r="JE23" i="1" a="1"/>
  <c r="JE23" i="1" s="1"/>
  <c r="OJ24" i="1" a="1"/>
  <c r="OJ24" i="1" s="1"/>
  <c r="OJ36" i="1" a="1"/>
  <c r="OJ36" i="1" s="1"/>
  <c r="OJ31" i="1" a="1"/>
  <c r="OJ31" i="1" s="1"/>
  <c r="OJ40" i="1" a="1"/>
  <c r="OJ40" i="1" s="1"/>
  <c r="OJ26" i="1" a="1"/>
  <c r="OJ26" i="1" s="1"/>
  <c r="OJ35" i="1" a="1"/>
  <c r="OJ35" i="1" s="1"/>
  <c r="OJ42" i="1" a="1"/>
  <c r="OJ42" i="1" s="1"/>
  <c r="OJ23" i="1" a="1"/>
  <c r="OJ23" i="1" s="1"/>
  <c r="OJ39" i="1" a="1"/>
  <c r="OJ39" i="1" s="1"/>
  <c r="OJ25" i="1" a="1"/>
  <c r="OJ25" i="1" s="1"/>
  <c r="OJ33" i="1" a="1"/>
  <c r="OJ33" i="1" s="1"/>
  <c r="OJ38" i="1" a="1"/>
  <c r="OJ38" i="1" s="1"/>
  <c r="OJ43" i="1" a="1"/>
  <c r="OJ43" i="1" s="1"/>
  <c r="OJ41" i="1" a="1"/>
  <c r="OJ41" i="1" s="1"/>
  <c r="OJ32" i="1" a="1"/>
  <c r="OJ32" i="1" s="1"/>
  <c r="OJ29" i="1" a="1"/>
  <c r="OJ29" i="1" s="1"/>
  <c r="OJ34" i="1" a="1"/>
  <c r="OJ34" i="1" s="1"/>
  <c r="OJ27" i="1" a="1"/>
  <c r="OJ27" i="1" s="1"/>
  <c r="OJ22" i="1" a="1"/>
  <c r="OJ22" i="1" s="1"/>
  <c r="OJ37" i="1" a="1"/>
  <c r="OJ37" i="1" s="1"/>
  <c r="OJ30" i="1" a="1"/>
  <c r="OJ30" i="1" s="1"/>
  <c r="OJ28" i="1" a="1"/>
  <c r="OJ28" i="1" s="1"/>
  <c r="GJ31" i="1" a="1"/>
  <c r="GJ31" i="1" s="1"/>
  <c r="GJ29" i="1" a="1"/>
  <c r="GJ29" i="1" s="1"/>
  <c r="GJ39" i="1" a="1"/>
  <c r="GJ39" i="1" s="1"/>
  <c r="GJ28" i="1" a="1"/>
  <c r="GJ28" i="1" s="1"/>
  <c r="GJ22" i="1" a="1"/>
  <c r="GJ22" i="1" s="1"/>
  <c r="GJ27" i="1" a="1"/>
  <c r="GJ27" i="1" s="1"/>
  <c r="GJ25" i="1" a="1"/>
  <c r="GJ25" i="1" s="1"/>
  <c r="GJ26" i="1" a="1"/>
  <c r="GJ26" i="1" s="1"/>
  <c r="GJ43" i="1" a="1"/>
  <c r="GJ43" i="1" s="1"/>
  <c r="GJ23" i="1" a="1"/>
  <c r="GJ23" i="1" s="1"/>
  <c r="GJ32" i="1" a="1"/>
  <c r="GJ32" i="1" s="1"/>
  <c r="GJ30" i="1" a="1"/>
  <c r="GJ30" i="1" s="1"/>
  <c r="GJ40" i="1" a="1"/>
  <c r="GJ40" i="1" s="1"/>
  <c r="GJ35" i="1" a="1"/>
  <c r="GJ35" i="1" s="1"/>
  <c r="GJ38" i="1" a="1"/>
  <c r="GJ38" i="1" s="1"/>
  <c r="GJ24" i="1" a="1"/>
  <c r="GJ24" i="1" s="1"/>
  <c r="GJ37" i="1" a="1"/>
  <c r="GJ37" i="1" s="1"/>
  <c r="GJ33" i="1" a="1"/>
  <c r="GJ33" i="1" s="1"/>
  <c r="GJ34" i="1" a="1"/>
  <c r="GJ34" i="1" s="1"/>
  <c r="GJ36" i="1" a="1"/>
  <c r="GJ36" i="1" s="1"/>
  <c r="MS35" i="1" a="1"/>
  <c r="MS35" i="1" s="1"/>
  <c r="MS39" i="1" a="1"/>
  <c r="MS39" i="1" s="1"/>
  <c r="MS32" i="1" a="1"/>
  <c r="MS32" i="1" s="1"/>
  <c r="MS24" i="1" a="1"/>
  <c r="MS24" i="1" s="1"/>
  <c r="MS29" i="1" a="1"/>
  <c r="MS29" i="1" s="1"/>
  <c r="MS25" i="1" a="1"/>
  <c r="MS25" i="1" s="1"/>
  <c r="MS22" i="1" a="1"/>
  <c r="MS22" i="1" s="1"/>
  <c r="MS33" i="1" a="1"/>
  <c r="MS33" i="1" s="1"/>
  <c r="MS28" i="1" a="1"/>
  <c r="MS28" i="1" s="1"/>
  <c r="MS34" i="1" a="1"/>
  <c r="MS34" i="1" s="1"/>
  <c r="MS37" i="1" a="1"/>
  <c r="MS37" i="1" s="1"/>
  <c r="MS41" i="1" a="1"/>
  <c r="MS41" i="1" s="1"/>
  <c r="MS42" i="1" a="1"/>
  <c r="MS42" i="1" s="1"/>
  <c r="MS36" i="1" a="1"/>
  <c r="MS36" i="1" s="1"/>
  <c r="MS23" i="1" a="1"/>
  <c r="MS23" i="1" s="1"/>
  <c r="MS27" i="1" a="1"/>
  <c r="MS27" i="1" s="1"/>
  <c r="MS26" i="1" a="1"/>
  <c r="MS26" i="1" s="1"/>
  <c r="MS43" i="1" a="1"/>
  <c r="MS43" i="1" s="1"/>
  <c r="MS30" i="1" a="1"/>
  <c r="MS30" i="1" s="1"/>
  <c r="MS40" i="1" a="1"/>
  <c r="MS40" i="1" s="1"/>
  <c r="MS31" i="1" a="1"/>
  <c r="MS31" i="1" s="1"/>
  <c r="BQ23" i="1" a="1"/>
  <c r="BQ23" i="1" s="1"/>
  <c r="BQ35" i="1" a="1"/>
  <c r="BQ35" i="1" s="1"/>
  <c r="BQ32" i="1" a="1"/>
  <c r="BQ32" i="1" s="1"/>
  <c r="BQ43" i="1" a="1"/>
  <c r="BQ43" i="1" s="1"/>
  <c r="BQ34" i="1" a="1"/>
  <c r="BQ34" i="1" s="1"/>
  <c r="BQ27" i="1" a="1"/>
  <c r="BQ27" i="1" s="1"/>
  <c r="BQ36" i="1" a="1"/>
  <c r="BQ36" i="1" s="1"/>
  <c r="BQ29" i="1" a="1"/>
  <c r="BQ29" i="1" s="1"/>
  <c r="BQ31" i="1" a="1"/>
  <c r="BQ31" i="1" s="1"/>
  <c r="BQ41" i="1" a="1"/>
  <c r="BQ41" i="1" s="1"/>
  <c r="BQ37" i="1" a="1"/>
  <c r="BQ37" i="1" s="1"/>
  <c r="BQ30" i="1" a="1"/>
  <c r="BQ30" i="1" s="1"/>
  <c r="BQ39" i="1" a="1"/>
  <c r="BQ39" i="1" s="1"/>
  <c r="BQ40" i="1" a="1"/>
  <c r="BQ40" i="1" s="1"/>
  <c r="BQ22" i="1" a="1"/>
  <c r="BQ22" i="1" s="1"/>
  <c r="BQ25" i="1" a="1"/>
  <c r="BQ25" i="1" s="1"/>
  <c r="BQ38" i="1" a="1"/>
  <c r="BQ38" i="1" s="1"/>
  <c r="BQ24" i="1" a="1"/>
  <c r="BQ24" i="1" s="1"/>
  <c r="BQ42" i="1" a="1"/>
  <c r="BQ42" i="1" s="1"/>
  <c r="BQ26" i="1" a="1"/>
  <c r="BQ26" i="1" s="1"/>
  <c r="BQ33" i="1" a="1"/>
  <c r="BQ33" i="1" s="1"/>
  <c r="BQ28" i="1" a="1"/>
  <c r="BQ28" i="1" s="1"/>
  <c r="LB32" i="1" a="1"/>
  <c r="LB32" i="1" s="1"/>
  <c r="LB40" i="1" a="1"/>
  <c r="LB40" i="1" s="1"/>
  <c r="LB26" i="1" a="1"/>
  <c r="LB26" i="1" s="1"/>
  <c r="LB39" i="1" a="1"/>
  <c r="LB39" i="1" s="1"/>
  <c r="LB33" i="1" a="1"/>
  <c r="LB33" i="1" s="1"/>
  <c r="LB34" i="1" a="1"/>
  <c r="LB34" i="1" s="1"/>
  <c r="LB37" i="1" a="1"/>
  <c r="LB37" i="1" s="1"/>
  <c r="LB42" i="1" a="1"/>
  <c r="LB42" i="1" s="1"/>
  <c r="LB38" i="1" a="1"/>
  <c r="LB38" i="1" s="1"/>
  <c r="LB28" i="1" a="1"/>
  <c r="LB28" i="1" s="1"/>
  <c r="LB25" i="1" a="1"/>
  <c r="LB25" i="1" s="1"/>
  <c r="LB27" i="1" a="1"/>
  <c r="LB27" i="1" s="1"/>
  <c r="LB36" i="1" a="1"/>
  <c r="LB36" i="1" s="1"/>
  <c r="LB22" i="1" a="1"/>
  <c r="LB22" i="1" s="1"/>
  <c r="LB43" i="1" a="1"/>
  <c r="LB43" i="1" s="1"/>
  <c r="LB29" i="1" a="1"/>
  <c r="LB29" i="1" s="1"/>
  <c r="LB31" i="1" a="1"/>
  <c r="LB31" i="1" s="1"/>
  <c r="LB35" i="1" a="1"/>
  <c r="LB35" i="1" s="1"/>
  <c r="LB23" i="1" a="1"/>
  <c r="LB23" i="1" s="1"/>
  <c r="LB24" i="1" a="1"/>
  <c r="LB24" i="1" s="1"/>
  <c r="LB30" i="1" a="1"/>
  <c r="LB30" i="1" s="1"/>
  <c r="LB41" i="1" a="1"/>
  <c r="LB41" i="1" s="1"/>
  <c r="NY43" i="1" a="1"/>
  <c r="NY43" i="1" s="1"/>
  <c r="NY31" i="1" a="1"/>
  <c r="NY31" i="1" s="1"/>
  <c r="NY36" i="1" a="1"/>
  <c r="NY36" i="1" s="1"/>
  <c r="NY37" i="1" a="1"/>
  <c r="NY37" i="1" s="1"/>
  <c r="NY38" i="1" a="1"/>
  <c r="NY38" i="1" s="1"/>
  <c r="NY27" i="1" a="1"/>
  <c r="NY27" i="1" s="1"/>
  <c r="NY23" i="1" a="1"/>
  <c r="NY23" i="1" s="1"/>
  <c r="NY32" i="1" a="1"/>
  <c r="NY32" i="1" s="1"/>
  <c r="NY39" i="1" a="1"/>
  <c r="NY39" i="1" s="1"/>
  <c r="NY34" i="1" a="1"/>
  <c r="NY34" i="1" s="1"/>
  <c r="NY33" i="1" a="1"/>
  <c r="NY33" i="1" s="1"/>
  <c r="NY35" i="1" a="1"/>
  <c r="NY35" i="1" s="1"/>
  <c r="NY29" i="1" a="1"/>
  <c r="NY29" i="1" s="1"/>
  <c r="NY40" i="1" a="1"/>
  <c r="NY40" i="1" s="1"/>
  <c r="NY41" i="1" a="1"/>
  <c r="NY41" i="1" s="1"/>
  <c r="NY30" i="1" a="1"/>
  <c r="NY30" i="1" s="1"/>
  <c r="NY25" i="1" a="1"/>
  <c r="NY25" i="1" s="1"/>
  <c r="NY24" i="1" a="1"/>
  <c r="NY24" i="1" s="1"/>
  <c r="NY42" i="1" a="1"/>
  <c r="NY42" i="1" s="1"/>
  <c r="NY26" i="1" a="1"/>
  <c r="NY26" i="1" s="1"/>
  <c r="NY22" i="1" a="1"/>
  <c r="NY22" i="1" s="1"/>
  <c r="NY28" i="1" a="1"/>
  <c r="NY28" i="1" s="1"/>
  <c r="MZ27" i="1" a="1"/>
  <c r="MZ27" i="1" s="1"/>
  <c r="MZ36" i="1" a="1"/>
  <c r="MZ36" i="1" s="1"/>
  <c r="MZ34" i="1" a="1"/>
  <c r="MZ34" i="1" s="1"/>
  <c r="MZ31" i="1" a="1"/>
  <c r="MZ31" i="1" s="1"/>
  <c r="MZ43" i="1" a="1"/>
  <c r="MZ43" i="1" s="1"/>
  <c r="MZ35" i="1" a="1"/>
  <c r="MZ35" i="1" s="1"/>
  <c r="MZ37" i="1" a="1"/>
  <c r="MZ37" i="1" s="1"/>
  <c r="MZ23" i="1" a="1"/>
  <c r="MZ23" i="1" s="1"/>
  <c r="MZ32" i="1" a="1"/>
  <c r="MZ32" i="1" s="1"/>
  <c r="MZ24" i="1" a="1"/>
  <c r="MZ24" i="1" s="1"/>
  <c r="MZ39" i="1" a="1"/>
  <c r="MZ39" i="1" s="1"/>
  <c r="MZ30" i="1" a="1"/>
  <c r="MZ30" i="1" s="1"/>
  <c r="MZ33" i="1" a="1"/>
  <c r="MZ33" i="1" s="1"/>
  <c r="MZ29" i="1" a="1"/>
  <c r="MZ29" i="1" s="1"/>
  <c r="MZ40" i="1" a="1"/>
  <c r="MZ40" i="1" s="1"/>
  <c r="MZ22" i="1" a="1"/>
  <c r="MZ22" i="1" s="1"/>
  <c r="MZ25" i="1" a="1"/>
  <c r="MZ25" i="1" s="1"/>
  <c r="MZ41" i="1" a="1"/>
  <c r="MZ41" i="1" s="1"/>
  <c r="MZ42" i="1" a="1"/>
  <c r="MZ42" i="1" s="1"/>
  <c r="MZ28" i="1" a="1"/>
  <c r="MZ28" i="1" s="1"/>
  <c r="MZ26" i="1" a="1"/>
  <c r="MZ26" i="1" s="1"/>
  <c r="MZ38" i="1" a="1"/>
  <c r="MZ38" i="1" s="1"/>
  <c r="NB30" i="1" a="1"/>
  <c r="NB30" i="1" s="1"/>
  <c r="NB39" i="1" a="1"/>
  <c r="NB39" i="1" s="1"/>
  <c r="NB41" i="1" a="1"/>
  <c r="NB41" i="1" s="1"/>
  <c r="NB26" i="1" a="1"/>
  <c r="NB26" i="1" s="1"/>
  <c r="NB43" i="1" a="1"/>
  <c r="NB43" i="1" s="1"/>
  <c r="NB27" i="1" a="1"/>
  <c r="NB27" i="1" s="1"/>
  <c r="NB33" i="1" a="1"/>
  <c r="NB33" i="1" s="1"/>
  <c r="NB40" i="1" a="1"/>
  <c r="NB40" i="1" s="1"/>
  <c r="NB28" i="1" a="1"/>
  <c r="NB28" i="1" s="1"/>
  <c r="NB34" i="1" a="1"/>
  <c r="NB34" i="1" s="1"/>
  <c r="NB22" i="1" a="1"/>
  <c r="NB22" i="1" s="1"/>
  <c r="NB24" i="1" a="1"/>
  <c r="NB24" i="1" s="1"/>
  <c r="NB38" i="1" a="1"/>
  <c r="NB38" i="1" s="1"/>
  <c r="NB25" i="1" a="1"/>
  <c r="NB25" i="1" s="1"/>
  <c r="NB36" i="1" a="1"/>
  <c r="NB36" i="1" s="1"/>
  <c r="NB23" i="1" a="1"/>
  <c r="NB23" i="1" s="1"/>
  <c r="NB31" i="1" a="1"/>
  <c r="NB31" i="1" s="1"/>
  <c r="NB35" i="1" a="1"/>
  <c r="NB35" i="1" s="1"/>
  <c r="NB32" i="1" a="1"/>
  <c r="NB32" i="1" s="1"/>
  <c r="NB37" i="1" a="1"/>
  <c r="NB37" i="1" s="1"/>
  <c r="NB42" i="1" a="1"/>
  <c r="NB42" i="1" s="1"/>
  <c r="NB29" i="1" a="1"/>
  <c r="NB29" i="1" s="1"/>
  <c r="ND35" i="1" a="1"/>
  <c r="ND35" i="1" s="1"/>
  <c r="ND26" i="1" a="1"/>
  <c r="ND26" i="1" s="1"/>
  <c r="ND43" i="1" a="1"/>
  <c r="ND43" i="1" s="1"/>
  <c r="ND42" i="1" a="1"/>
  <c r="ND42" i="1" s="1"/>
  <c r="ND36" i="1" a="1"/>
  <c r="ND36" i="1" s="1"/>
  <c r="ND34" i="1" a="1"/>
  <c r="ND34" i="1" s="1"/>
  <c r="ND22" i="1" a="1"/>
  <c r="ND22" i="1" s="1"/>
  <c r="ND39" i="1" a="1"/>
  <c r="ND39" i="1" s="1"/>
  <c r="ND25" i="1" a="1"/>
  <c r="ND25" i="1" s="1"/>
  <c r="ND23" i="1" a="1"/>
  <c r="ND23" i="1" s="1"/>
  <c r="ND31" i="1" a="1"/>
  <c r="ND31" i="1" s="1"/>
  <c r="ND32" i="1" a="1"/>
  <c r="ND32" i="1" s="1"/>
  <c r="ND33" i="1" a="1"/>
  <c r="ND33" i="1" s="1"/>
  <c r="ND38" i="1" a="1"/>
  <c r="ND38" i="1" s="1"/>
  <c r="ND40" i="1" a="1"/>
  <c r="ND40" i="1" s="1"/>
  <c r="ND24" i="1" a="1"/>
  <c r="ND24" i="1" s="1"/>
  <c r="ND29" i="1" a="1"/>
  <c r="ND29" i="1" s="1"/>
  <c r="ND37" i="1" a="1"/>
  <c r="ND37" i="1" s="1"/>
  <c r="ND27" i="1" a="1"/>
  <c r="ND27" i="1" s="1"/>
  <c r="ND30" i="1" a="1"/>
  <c r="ND30" i="1" s="1"/>
  <c r="ND28" i="1" a="1"/>
  <c r="ND28" i="1" s="1"/>
  <c r="ND41" i="1" a="1"/>
  <c r="ND41" i="1" s="1"/>
  <c r="BI60" i="1" a="1"/>
  <c r="BI60" i="1" s="1"/>
  <c r="BI61" i="1" a="1"/>
  <c r="BI61" i="1" s="1"/>
  <c r="BI62" i="1" a="1"/>
  <c r="BI62" i="1" s="1"/>
  <c r="BI63" i="1" a="1"/>
  <c r="BI63" i="1" s="1"/>
  <c r="BI64" i="1" a="1"/>
  <c r="BI64" i="1" s="1"/>
  <c r="BI65" i="1" a="1"/>
  <c r="BI65" i="1" s="1"/>
  <c r="BI66" i="1" a="1"/>
  <c r="BI66" i="1" s="1"/>
  <c r="BI67" i="1" a="1"/>
  <c r="BI67" i="1" s="1"/>
  <c r="BI68" i="1" a="1"/>
  <c r="BI68" i="1" s="1"/>
  <c r="BI69" i="1" a="1"/>
  <c r="BI69" i="1" s="1"/>
  <c r="BI70" i="1" a="1"/>
  <c r="BI70" i="1" s="1"/>
  <c r="MR60" i="1" a="1"/>
  <c r="MR60" i="1" s="1"/>
  <c r="MR61" i="1" a="1"/>
  <c r="MR61" i="1" s="1"/>
  <c r="MR62" i="1" a="1"/>
  <c r="MR62" i="1" s="1"/>
  <c r="MR63" i="1" a="1"/>
  <c r="MR63" i="1" s="1"/>
  <c r="MR64" i="1" a="1"/>
  <c r="MR64" i="1" s="1"/>
  <c r="MR65" i="1" a="1"/>
  <c r="MR65" i="1" s="1"/>
  <c r="MR66" i="1" a="1"/>
  <c r="MR66" i="1" s="1"/>
  <c r="MR67" i="1" a="1"/>
  <c r="MR67" i="1" s="1"/>
  <c r="MR68" i="1" a="1"/>
  <c r="MR68" i="1" s="1"/>
  <c r="MR69" i="1" a="1"/>
  <c r="MR69" i="1" s="1"/>
  <c r="MR70" i="1" a="1"/>
  <c r="MR70" i="1" s="1"/>
  <c r="W60" i="1" a="1"/>
  <c r="W60" i="1" s="1"/>
  <c r="W61" i="1" a="1"/>
  <c r="W61" i="1" s="1"/>
  <c r="W62" i="1" a="1"/>
  <c r="W62" i="1" s="1"/>
  <c r="W63" i="1" a="1"/>
  <c r="W63" i="1" s="1"/>
  <c r="W64" i="1" a="1"/>
  <c r="W64" i="1" s="1"/>
  <c r="W65" i="1" a="1"/>
  <c r="W65" i="1" s="1"/>
  <c r="W66" i="1" a="1"/>
  <c r="W66" i="1" s="1"/>
  <c r="W67" i="1" a="1"/>
  <c r="W67" i="1" s="1"/>
  <c r="W68" i="1" a="1"/>
  <c r="W68" i="1" s="1"/>
  <c r="W69" i="1" a="1"/>
  <c r="W69" i="1" s="1"/>
  <c r="W70" i="1" a="1"/>
  <c r="W70" i="1" s="1"/>
  <c r="NU60" i="1" a="1"/>
  <c r="NU60" i="1" s="1"/>
  <c r="NU61" i="1" a="1"/>
  <c r="NU61" i="1" s="1"/>
  <c r="NU62" i="1" a="1"/>
  <c r="NU62" i="1" s="1"/>
  <c r="NU63" i="1" a="1"/>
  <c r="NU63" i="1" s="1"/>
  <c r="NU64" i="1" a="1"/>
  <c r="NU64" i="1" s="1"/>
  <c r="NU65" i="1" a="1"/>
  <c r="NU65" i="1" s="1"/>
  <c r="NU66" i="1" a="1"/>
  <c r="NU66" i="1" s="1"/>
  <c r="NU67" i="1" a="1"/>
  <c r="NU67" i="1" s="1"/>
  <c r="NU68" i="1" a="1"/>
  <c r="NU68" i="1" s="1"/>
  <c r="NU69" i="1" a="1"/>
  <c r="NU69" i="1" s="1"/>
  <c r="NU70" i="1" a="1"/>
  <c r="NU70" i="1" s="1"/>
  <c r="FJ21" i="1"/>
  <c r="FI21" i="1"/>
  <c r="FH21" i="1"/>
  <c r="FG21" i="1"/>
  <c r="FF21" i="1"/>
  <c r="FE21" i="1"/>
  <c r="FD21" i="1"/>
  <c r="FC21" i="1"/>
  <c r="FJ19" i="1"/>
  <c r="FI19" i="1"/>
  <c r="FH19" i="1"/>
  <c r="FG19" i="1"/>
  <c r="FF19" i="1"/>
  <c r="FE19" i="1"/>
  <c r="FD19" i="1"/>
  <c r="FC19" i="1"/>
  <c r="FJ18" i="1"/>
  <c r="FI18" i="1"/>
  <c r="FH18" i="1"/>
  <c r="FG18" i="1"/>
  <c r="FF18" i="1"/>
  <c r="FE18" i="1"/>
  <c r="FD18" i="1"/>
  <c r="FC18" i="1"/>
  <c r="FJ20" i="1"/>
  <c r="FI20" i="1"/>
  <c r="FH20" i="1"/>
  <c r="FG20" i="1"/>
  <c r="FF20" i="1"/>
  <c r="FE20" i="1"/>
  <c r="FD20" i="1"/>
  <c r="FC20" i="1"/>
  <c r="FM20" i="1"/>
  <c r="FM21" i="1"/>
  <c r="FM19" i="1"/>
  <c r="DP21" i="1"/>
  <c r="DQ21" i="1"/>
  <c r="DO18" i="1"/>
  <c r="DQ18" i="1"/>
  <c r="DP18" i="1"/>
  <c r="DQ19" i="1"/>
  <c r="DP19" i="1"/>
  <c r="DP20" i="1"/>
  <c r="DQ20" i="1"/>
  <c r="DO20" i="1"/>
  <c r="DO21" i="1"/>
  <c r="DO19" i="1"/>
  <c r="ES18" i="1"/>
  <c r="CL18" i="1"/>
  <c r="D30" i="1"/>
  <c r="D38" i="1"/>
  <c r="FM18" i="1"/>
  <c r="D29" i="1"/>
  <c r="DM21" i="1"/>
  <c r="DV21" i="1"/>
  <c r="DZ21" i="1"/>
  <c r="DX21" i="1"/>
  <c r="DY21" i="1"/>
  <c r="DL21" i="1"/>
  <c r="DK21" i="1"/>
  <c r="NQ21" i="1" s="1"/>
  <c r="O21" i="1"/>
  <c r="P21" i="1"/>
  <c r="DW21" i="1"/>
  <c r="EA21" i="1"/>
  <c r="Q19" i="1"/>
  <c r="ER20" i="1"/>
  <c r="ES20" i="1"/>
  <c r="DX19" i="1"/>
  <c r="EA19" i="1"/>
  <c r="DW19" i="1"/>
  <c r="DV19" i="1"/>
  <c r="DY19" i="1"/>
  <c r="P19" i="1"/>
  <c r="DM19" i="1"/>
  <c r="DZ19" i="1"/>
  <c r="DK19" i="1"/>
  <c r="NQ19" i="1" s="1"/>
  <c r="DL19" i="1"/>
  <c r="O19" i="1"/>
  <c r="CV19" i="1"/>
  <c r="CU19" i="1"/>
  <c r="CF19" i="1"/>
  <c r="CR19" i="1"/>
  <c r="CE19" i="1"/>
  <c r="CO19" i="1"/>
  <c r="CL19" i="1"/>
  <c r="CK19" i="1"/>
  <c r="EO20" i="1"/>
  <c r="EQ20" i="1"/>
  <c r="EP20" i="1"/>
  <c r="OG20" i="1"/>
  <c r="Q20" i="1"/>
  <c r="CU20" i="1"/>
  <c r="CO20" i="1"/>
  <c r="CR20" i="1"/>
  <c r="CV20" i="1"/>
  <c r="CE20" i="1"/>
  <c r="CL20" i="1"/>
  <c r="CK20" i="1"/>
  <c r="CF20" i="1"/>
  <c r="Q21" i="1"/>
  <c r="CF21" i="1"/>
  <c r="CE21" i="1"/>
  <c r="CV21" i="1"/>
  <c r="CU21" i="1"/>
  <c r="CR21" i="1"/>
  <c r="CK21" i="1"/>
  <c r="CO21" i="1"/>
  <c r="CL21" i="1"/>
  <c r="ES21" i="1"/>
  <c r="ER21" i="1"/>
  <c r="DK20" i="1"/>
  <c r="NQ20" i="1" s="1"/>
  <c r="DY20" i="1"/>
  <c r="DW20" i="1"/>
  <c r="DM20" i="1"/>
  <c r="DV20" i="1"/>
  <c r="DL20" i="1"/>
  <c r="DX20" i="1"/>
  <c r="O20" i="1"/>
  <c r="EA20" i="1"/>
  <c r="P20" i="1"/>
  <c r="DZ20" i="1"/>
  <c r="EQ19" i="1"/>
  <c r="EP19" i="1"/>
  <c r="EO19" i="1"/>
  <c r="OG19" i="1"/>
  <c r="EP21" i="1"/>
  <c r="EO21" i="1"/>
  <c r="EQ21" i="1"/>
  <c r="OG21" i="1"/>
  <c r="ER19" i="1"/>
  <c r="ES19" i="1"/>
  <c r="CU18" i="1"/>
  <c r="CV18" i="1"/>
  <c r="CF18" i="1"/>
  <c r="CK18" i="1"/>
  <c r="CR18" i="1"/>
  <c r="CO18" i="1"/>
  <c r="CE18" i="1"/>
  <c r="MX18" i="1" a="1"/>
  <c r="MX18" i="1" s="1"/>
  <c r="ER18" i="1"/>
  <c r="D27" i="1"/>
  <c r="D42" i="1"/>
  <c r="D41" i="1"/>
  <c r="D25" i="1"/>
  <c r="D34" i="1"/>
  <c r="P18" i="1"/>
  <c r="EB18" i="1"/>
  <c r="D35" i="1"/>
  <c r="D39" i="1"/>
  <c r="D37" i="1"/>
  <c r="D36" i="1"/>
  <c r="D26" i="1"/>
  <c r="D40" i="1"/>
  <c r="D28" i="1"/>
  <c r="D43" i="1"/>
  <c r="DY18" i="1"/>
  <c r="D33" i="1"/>
  <c r="D32" i="1"/>
  <c r="D31" i="1"/>
  <c r="DV18" i="1"/>
  <c r="DW18" i="1"/>
  <c r="DX18" i="1"/>
  <c r="DM18" i="1"/>
  <c r="EO18" i="1"/>
  <c r="EP18" i="1"/>
  <c r="EQ18" i="1"/>
  <c r="Q18" i="1"/>
  <c r="DZ18" i="1"/>
  <c r="EA18" i="1"/>
  <c r="O18" i="1"/>
  <c r="OG18" i="1"/>
  <c r="DK18" i="1"/>
  <c r="DL18" i="1"/>
  <c r="EA25" i="1"/>
  <c r="DZ25" i="1"/>
  <c r="DY25" i="1"/>
  <c r="DX25" i="1"/>
  <c r="DW25" i="1"/>
  <c r="DV25" i="1"/>
  <c r="DM25" i="1"/>
  <c r="DL25" i="1"/>
  <c r="DK25" i="1"/>
  <c r="NQ25" i="1" s="1"/>
  <c r="P25" i="1"/>
  <c r="O25" i="1"/>
  <c r="EA26" i="1"/>
  <c r="DZ26" i="1"/>
  <c r="DY26" i="1"/>
  <c r="DX26" i="1"/>
  <c r="DW26" i="1"/>
  <c r="DV26" i="1"/>
  <c r="DM26" i="1"/>
  <c r="DL26" i="1"/>
  <c r="DK26" i="1"/>
  <c r="NQ26" i="1" s="1"/>
  <c r="P26" i="1"/>
  <c r="O26" i="1"/>
  <c r="DK27" i="1"/>
  <c r="NQ27" i="1" s="1"/>
  <c r="P27" i="1"/>
  <c r="O27" i="1"/>
  <c r="EA27" i="1"/>
  <c r="DZ27" i="1"/>
  <c r="DY27" i="1"/>
  <c r="DX27" i="1"/>
  <c r="DW27" i="1"/>
  <c r="DV27" i="1"/>
  <c r="DM27" i="1"/>
  <c r="DL27" i="1"/>
  <c r="MP59" i="1"/>
  <c r="CR59" i="1"/>
  <c r="CV59" i="1"/>
  <c r="CF59" i="1"/>
  <c r="CL59" i="1"/>
  <c r="CE59" i="1"/>
  <c r="CK59" i="1"/>
  <c r="CO59" i="1"/>
  <c r="CU59" i="1"/>
  <c r="FD59" i="1"/>
  <c r="FE59" i="1"/>
  <c r="FF59" i="1"/>
  <c r="FG59" i="1"/>
  <c r="FH59" i="1"/>
  <c r="FC59" i="1"/>
  <c r="FI59" i="1"/>
  <c r="FJ59" i="1"/>
  <c r="C475" i="4"/>
  <c r="P475" i="4" s="1"/>
  <c r="B474" i="4"/>
  <c r="H538" i="4"/>
  <c r="I539" i="4"/>
  <c r="G489" i="4"/>
  <c r="P460" i="4"/>
  <c r="C461" i="4"/>
  <c r="F541" i="4"/>
  <c r="E541" i="4"/>
  <c r="D541" i="4"/>
  <c r="Q541" i="4" s="1"/>
  <c r="V477" i="4"/>
  <c r="U476" i="4"/>
  <c r="S460" i="4"/>
  <c r="B460" i="4"/>
  <c r="R513" i="4"/>
  <c r="R510" i="4"/>
  <c r="R519" i="4"/>
  <c r="A542" i="4"/>
  <c r="R516" i="4"/>
  <c r="LJ14" i="1"/>
  <c r="LJ15" i="1" s="1" a="1"/>
  <c r="LJ15" i="1" s="1"/>
  <c r="LI14" i="1"/>
  <c r="LI15" i="1" s="1" a="1"/>
  <c r="LI15" i="1" s="1"/>
  <c r="IE14" i="1"/>
  <c r="IE15" i="1" s="1" a="1"/>
  <c r="IE15" i="1" s="1"/>
  <c r="IF14" i="1"/>
  <c r="IF15" i="1" s="1" a="1"/>
  <c r="IF15" i="1" s="1"/>
  <c r="HZ14" i="1"/>
  <c r="Q80" i="1" l="1"/>
  <c r="FF80" i="1"/>
  <c r="FE80" i="1"/>
  <c r="FD80" i="1"/>
  <c r="FC80" i="1"/>
  <c r="FJ80" i="1"/>
  <c r="FI80" i="1"/>
  <c r="FH80" i="1"/>
  <c r="FG80" i="1"/>
  <c r="D80" i="1"/>
  <c r="CV80" i="1"/>
  <c r="CU80" i="1"/>
  <c r="CO80" i="1"/>
  <c r="CR80" i="1"/>
  <c r="CL80" i="1"/>
  <c r="CK80" i="1"/>
  <c r="CF80" i="1"/>
  <c r="CE80" i="1"/>
  <c r="LI93" i="1" a="1"/>
  <c r="LI93" i="1" s="1"/>
  <c r="LI79" i="1" a="1"/>
  <c r="LI79" i="1" s="1"/>
  <c r="LJ93" i="1" a="1"/>
  <c r="LJ93" i="1" s="1"/>
  <c r="LJ79" i="1" a="1"/>
  <c r="LJ79" i="1" s="1"/>
  <c r="CL101" i="1"/>
  <c r="CE101" i="1"/>
  <c r="CK101" i="1"/>
  <c r="CF101" i="1"/>
  <c r="CV101" i="1"/>
  <c r="CU101" i="1"/>
  <c r="CR101" i="1"/>
  <c r="CO101" i="1"/>
  <c r="CK96" i="1"/>
  <c r="CE96" i="1"/>
  <c r="CV96" i="1"/>
  <c r="CU96" i="1"/>
  <c r="CR96" i="1"/>
  <c r="CL96" i="1"/>
  <c r="CO96" i="1"/>
  <c r="CF96" i="1"/>
  <c r="CF99" i="1"/>
  <c r="CE99" i="1"/>
  <c r="CV99" i="1"/>
  <c r="CU99" i="1"/>
  <c r="CO99" i="1"/>
  <c r="CR99" i="1"/>
  <c r="CK99" i="1"/>
  <c r="CL99" i="1"/>
  <c r="CV94" i="1"/>
  <c r="CR94" i="1"/>
  <c r="CE94" i="1"/>
  <c r="CO94" i="1"/>
  <c r="CL94" i="1"/>
  <c r="CF94" i="1"/>
  <c r="CK94" i="1"/>
  <c r="CU94" i="1"/>
  <c r="CR100" i="1"/>
  <c r="CO100" i="1"/>
  <c r="CL100" i="1"/>
  <c r="CK100" i="1"/>
  <c r="CE100" i="1"/>
  <c r="CV100" i="1"/>
  <c r="CU100" i="1"/>
  <c r="CF100" i="1"/>
  <c r="CR95" i="1"/>
  <c r="CO95" i="1"/>
  <c r="CL95" i="1"/>
  <c r="CK95" i="1"/>
  <c r="CU95" i="1"/>
  <c r="CV95" i="1"/>
  <c r="CF95" i="1"/>
  <c r="CE95" i="1"/>
  <c r="CK97" i="1"/>
  <c r="CR97" i="1"/>
  <c r="CL97" i="1"/>
  <c r="CO97" i="1"/>
  <c r="CF97" i="1"/>
  <c r="CE97" i="1"/>
  <c r="CV97" i="1"/>
  <c r="CU97" i="1"/>
  <c r="CV98" i="1"/>
  <c r="CU98" i="1"/>
  <c r="CR98" i="1"/>
  <c r="CO98" i="1"/>
  <c r="CL98" i="1"/>
  <c r="CK98" i="1"/>
  <c r="CF98" i="1"/>
  <c r="CE98" i="1"/>
  <c r="FH98" i="1"/>
  <c r="FG98" i="1"/>
  <c r="FF98" i="1"/>
  <c r="FE98" i="1"/>
  <c r="FD98" i="1"/>
  <c r="FC98" i="1"/>
  <c r="FJ98" i="1"/>
  <c r="FI98" i="1"/>
  <c r="D98" i="1"/>
  <c r="FI101" i="1"/>
  <c r="FJ101" i="1"/>
  <c r="FH101" i="1"/>
  <c r="FG101" i="1"/>
  <c r="FF101" i="1"/>
  <c r="FE101" i="1"/>
  <c r="D101" i="1"/>
  <c r="FD101" i="1"/>
  <c r="FC101" i="1"/>
  <c r="CU102" i="1"/>
  <c r="CV102" i="1"/>
  <c r="CR102" i="1"/>
  <c r="CO102" i="1"/>
  <c r="CL102" i="1"/>
  <c r="CK102" i="1"/>
  <c r="CF102" i="1"/>
  <c r="CE102" i="1"/>
  <c r="FJ102" i="1"/>
  <c r="FI102" i="1"/>
  <c r="FH102" i="1"/>
  <c r="FG102" i="1"/>
  <c r="FF102" i="1"/>
  <c r="D102" i="1"/>
  <c r="FE102" i="1"/>
  <c r="FD102" i="1"/>
  <c r="FC102" i="1"/>
  <c r="FE95" i="1"/>
  <c r="FC95" i="1"/>
  <c r="FJ95" i="1"/>
  <c r="FI95" i="1"/>
  <c r="FH95" i="1"/>
  <c r="FG95" i="1"/>
  <c r="FF95" i="1"/>
  <c r="FD95" i="1"/>
  <c r="D95" i="1"/>
  <c r="FI94" i="1"/>
  <c r="FG94" i="1"/>
  <c r="FF94" i="1"/>
  <c r="FD94" i="1"/>
  <c r="FC94" i="1"/>
  <c r="FH94" i="1"/>
  <c r="FJ94" i="1"/>
  <c r="FE94" i="1"/>
  <c r="D94" i="1"/>
  <c r="FI96" i="1"/>
  <c r="FH96" i="1"/>
  <c r="D96" i="1"/>
  <c r="FJ96" i="1"/>
  <c r="FG96" i="1"/>
  <c r="FF96" i="1"/>
  <c r="FE96" i="1"/>
  <c r="FD96" i="1"/>
  <c r="FC96" i="1"/>
  <c r="FJ100" i="1"/>
  <c r="FI100" i="1"/>
  <c r="FH100" i="1"/>
  <c r="FG100" i="1"/>
  <c r="FF100" i="1"/>
  <c r="FC100" i="1"/>
  <c r="FE100" i="1"/>
  <c r="FD100" i="1"/>
  <c r="D100" i="1"/>
  <c r="D97" i="1"/>
  <c r="FJ97" i="1"/>
  <c r="FI97" i="1"/>
  <c r="FH97" i="1"/>
  <c r="FG97" i="1"/>
  <c r="FF97" i="1"/>
  <c r="FE97" i="1"/>
  <c r="FD97" i="1"/>
  <c r="FC97" i="1"/>
  <c r="FJ99" i="1"/>
  <c r="FI99" i="1"/>
  <c r="FH99" i="1"/>
  <c r="D99" i="1"/>
  <c r="FG99" i="1"/>
  <c r="FF99" i="1"/>
  <c r="FE99" i="1"/>
  <c r="FD99" i="1"/>
  <c r="FC99" i="1"/>
  <c r="NS70" i="1"/>
  <c r="NS69" i="1"/>
  <c r="NS68" i="1"/>
  <c r="NS67" i="1"/>
  <c r="NS66" i="1"/>
  <c r="NS65" i="1"/>
  <c r="NS64" i="1"/>
  <c r="NS63" i="1"/>
  <c r="NS62" i="1"/>
  <c r="NS61" i="1"/>
  <c r="NS60" i="1"/>
  <c r="MV70" i="1"/>
  <c r="MU70" i="1"/>
  <c r="MV69" i="1"/>
  <c r="MU69" i="1"/>
  <c r="MV68" i="1"/>
  <c r="MU68" i="1"/>
  <c r="MV67" i="1"/>
  <c r="MU67" i="1"/>
  <c r="MV66" i="1"/>
  <c r="MU66" i="1"/>
  <c r="MU63" i="1"/>
  <c r="MV63" i="1"/>
  <c r="MV62" i="1"/>
  <c r="MU62" i="1"/>
  <c r="MU65" i="1"/>
  <c r="MV65" i="1"/>
  <c r="MV61" i="1"/>
  <c r="MU61" i="1"/>
  <c r="MU60" i="1"/>
  <c r="MV60" i="1"/>
  <c r="MV64" i="1"/>
  <c r="MU64" i="1"/>
  <c r="D60" i="1"/>
  <c r="D61" i="1"/>
  <c r="CZ34" i="1"/>
  <c r="CZ35" i="1" s="1"/>
  <c r="D70" i="1"/>
  <c r="D62" i="1"/>
  <c r="D69" i="1"/>
  <c r="D68" i="1"/>
  <c r="D67" i="1"/>
  <c r="D66" i="1"/>
  <c r="D65" i="1"/>
  <c r="D64" i="1"/>
  <c r="D63" i="1"/>
  <c r="ES29" i="1"/>
  <c r="CU35" i="1"/>
  <c r="CK35" i="1"/>
  <c r="CO35" i="1"/>
  <c r="CE35" i="1"/>
  <c r="CV35" i="1"/>
  <c r="CL35" i="1"/>
  <c r="CR35" i="1"/>
  <c r="FA22" i="1"/>
  <c r="FB22" i="1"/>
  <c r="EY22" i="1"/>
  <c r="EZ22" i="1"/>
  <c r="FA41" i="1"/>
  <c r="FB41" i="1"/>
  <c r="EZ41" i="1"/>
  <c r="EY41" i="1"/>
  <c r="FA32" i="1"/>
  <c r="FB32" i="1"/>
  <c r="EZ32" i="1"/>
  <c r="EY32" i="1"/>
  <c r="FA42" i="1"/>
  <c r="FB42" i="1"/>
  <c r="EZ42" i="1"/>
  <c r="EY42" i="1"/>
  <c r="FA40" i="1"/>
  <c r="FB40" i="1"/>
  <c r="EZ40" i="1"/>
  <c r="EY40" i="1"/>
  <c r="FA33" i="1"/>
  <c r="FB33" i="1"/>
  <c r="EZ33" i="1"/>
  <c r="EY33" i="1"/>
  <c r="FA43" i="1"/>
  <c r="FB43" i="1"/>
  <c r="EZ43" i="1"/>
  <c r="EY43" i="1"/>
  <c r="FA29" i="1"/>
  <c r="FB29" i="1"/>
  <c r="EZ29" i="1"/>
  <c r="EY29" i="1"/>
  <c r="FA30" i="1"/>
  <c r="FB30" i="1"/>
  <c r="EZ30" i="1"/>
  <c r="EY30" i="1"/>
  <c r="FA27" i="1"/>
  <c r="FB27" i="1"/>
  <c r="EZ27" i="1"/>
  <c r="EY27" i="1"/>
  <c r="FA36" i="1"/>
  <c r="FB36" i="1"/>
  <c r="EZ36" i="1"/>
  <c r="EY36" i="1"/>
  <c r="FA34" i="1"/>
  <c r="FB34" i="1"/>
  <c r="EZ34" i="1"/>
  <c r="EY34" i="1"/>
  <c r="FA24" i="1"/>
  <c r="FB24" i="1"/>
  <c r="EZ24" i="1"/>
  <c r="EY24" i="1"/>
  <c r="FA38" i="1"/>
  <c r="FB38" i="1"/>
  <c r="EY38" i="1"/>
  <c r="EZ38" i="1"/>
  <c r="FA26" i="1"/>
  <c r="FB26" i="1"/>
  <c r="EZ26" i="1"/>
  <c r="EY26" i="1"/>
  <c r="FB37" i="1"/>
  <c r="EY37" i="1"/>
  <c r="FA37" i="1"/>
  <c r="EZ37" i="1"/>
  <c r="FA23" i="1"/>
  <c r="FB23" i="1"/>
  <c r="EZ23" i="1"/>
  <c r="EY23" i="1"/>
  <c r="FA39" i="1"/>
  <c r="FB39" i="1"/>
  <c r="EZ39" i="1"/>
  <c r="EY39" i="1"/>
  <c r="FA31" i="1"/>
  <c r="FB31" i="1"/>
  <c r="EZ31" i="1"/>
  <c r="EY31" i="1"/>
  <c r="FA35" i="1"/>
  <c r="FB35" i="1"/>
  <c r="EZ35" i="1"/>
  <c r="EY35" i="1"/>
  <c r="HZ17" i="1"/>
  <c r="HZ15" i="1" a="1"/>
  <c r="HZ15" i="1" s="1"/>
  <c r="IF44" i="1" a="1"/>
  <c r="IF44" i="1" s="1"/>
  <c r="IF59" i="1" a="1"/>
  <c r="IF59" i="1" s="1"/>
  <c r="FA28" i="1"/>
  <c r="FB28" i="1"/>
  <c r="EZ28" i="1"/>
  <c r="EY28" i="1"/>
  <c r="LJ44" i="1" a="1"/>
  <c r="LJ44" i="1" s="1"/>
  <c r="LJ59" i="1" a="1"/>
  <c r="LJ59" i="1" s="1"/>
  <c r="IE44" i="1" a="1"/>
  <c r="IE44" i="1" s="1"/>
  <c r="IE59" i="1" a="1"/>
  <c r="IE59" i="1" s="1"/>
  <c r="FA25" i="1"/>
  <c r="FB25" i="1"/>
  <c r="EZ25" i="1"/>
  <c r="EY25" i="1"/>
  <c r="LI44" i="1" a="1"/>
  <c r="LI44" i="1" s="1"/>
  <c r="LI59" i="1" a="1"/>
  <c r="LI59" i="1" s="1"/>
  <c r="FJ33" i="1"/>
  <c r="FI33" i="1"/>
  <c r="FH33" i="1"/>
  <c r="FG33" i="1"/>
  <c r="FF33" i="1"/>
  <c r="FE33" i="1"/>
  <c r="FD33" i="1"/>
  <c r="FC33" i="1"/>
  <c r="FJ31" i="1"/>
  <c r="FI31" i="1"/>
  <c r="FH31" i="1"/>
  <c r="FG31" i="1"/>
  <c r="FF31" i="1"/>
  <c r="FE31" i="1"/>
  <c r="FD31" i="1"/>
  <c r="FC31" i="1"/>
  <c r="FJ28" i="1"/>
  <c r="FI28" i="1"/>
  <c r="FH28" i="1"/>
  <c r="FG28" i="1"/>
  <c r="FF28" i="1"/>
  <c r="FE28" i="1"/>
  <c r="FD28" i="1"/>
  <c r="FC28" i="1"/>
  <c r="FJ38" i="1"/>
  <c r="FI38" i="1"/>
  <c r="FH38" i="1"/>
  <c r="FG38" i="1"/>
  <c r="FF38" i="1"/>
  <c r="FE38" i="1"/>
  <c r="FD38" i="1"/>
  <c r="FC38" i="1"/>
  <c r="FJ29" i="1"/>
  <c r="FI29" i="1"/>
  <c r="FH29" i="1"/>
  <c r="FG29" i="1"/>
  <c r="FF29" i="1"/>
  <c r="FE29" i="1"/>
  <c r="FD29" i="1"/>
  <c r="FC29" i="1"/>
  <c r="FJ27" i="1"/>
  <c r="FI27" i="1"/>
  <c r="FH27" i="1"/>
  <c r="FG27" i="1"/>
  <c r="FF27" i="1"/>
  <c r="FE27" i="1"/>
  <c r="FD27" i="1"/>
  <c r="FC27" i="1"/>
  <c r="FJ43" i="1"/>
  <c r="FI43" i="1"/>
  <c r="FH43" i="1"/>
  <c r="FG43" i="1"/>
  <c r="FF43" i="1"/>
  <c r="FD43" i="1"/>
  <c r="FE43" i="1"/>
  <c r="FC43" i="1"/>
  <c r="FJ30" i="1"/>
  <c r="FI30" i="1"/>
  <c r="FH30" i="1"/>
  <c r="FG30" i="1"/>
  <c r="FF30" i="1"/>
  <c r="FE30" i="1"/>
  <c r="FD30" i="1"/>
  <c r="FC30" i="1"/>
  <c r="FJ26" i="1"/>
  <c r="FI26" i="1"/>
  <c r="FH26" i="1"/>
  <c r="FG26" i="1"/>
  <c r="FF26" i="1"/>
  <c r="FE26" i="1"/>
  <c r="FD26" i="1"/>
  <c r="FC26" i="1"/>
  <c r="FJ41" i="1"/>
  <c r="FI41" i="1"/>
  <c r="FH41" i="1"/>
  <c r="FG41" i="1"/>
  <c r="FF41" i="1"/>
  <c r="FE41" i="1"/>
  <c r="FD41" i="1"/>
  <c r="FC41" i="1"/>
  <c r="FJ34" i="1"/>
  <c r="FI34" i="1"/>
  <c r="FH34" i="1"/>
  <c r="FG34" i="1"/>
  <c r="FF34" i="1"/>
  <c r="FE34" i="1"/>
  <c r="FD34" i="1"/>
  <c r="FC34" i="1"/>
  <c r="FJ42" i="1"/>
  <c r="FI42" i="1"/>
  <c r="FH42" i="1"/>
  <c r="FG42" i="1"/>
  <c r="FF42" i="1"/>
  <c r="FE42" i="1"/>
  <c r="FD42" i="1"/>
  <c r="FC42" i="1"/>
  <c r="FJ25" i="1"/>
  <c r="FI25" i="1"/>
  <c r="FH25" i="1"/>
  <c r="FG25" i="1"/>
  <c r="FF25" i="1"/>
  <c r="FE25" i="1"/>
  <c r="FD25" i="1"/>
  <c r="FC25" i="1"/>
  <c r="FJ36" i="1"/>
  <c r="FI36" i="1"/>
  <c r="FH36" i="1"/>
  <c r="FG36" i="1"/>
  <c r="FF36" i="1"/>
  <c r="FE36" i="1"/>
  <c r="FD36" i="1"/>
  <c r="FC36" i="1"/>
  <c r="FJ32" i="1"/>
  <c r="FI32" i="1"/>
  <c r="FH32" i="1"/>
  <c r="FG32" i="1"/>
  <c r="FF32" i="1"/>
  <c r="FE32" i="1"/>
  <c r="FD32" i="1"/>
  <c r="FC32" i="1"/>
  <c r="FJ37" i="1"/>
  <c r="FI37" i="1"/>
  <c r="FH37" i="1"/>
  <c r="FG37" i="1"/>
  <c r="FF37" i="1"/>
  <c r="FE37" i="1"/>
  <c r="FD37" i="1"/>
  <c r="FC37" i="1"/>
  <c r="FJ40" i="1"/>
  <c r="FI40" i="1"/>
  <c r="FH40" i="1"/>
  <c r="FG40" i="1"/>
  <c r="FF40" i="1"/>
  <c r="FE40" i="1"/>
  <c r="FD40" i="1"/>
  <c r="FC40" i="1"/>
  <c r="FJ39" i="1"/>
  <c r="FI39" i="1"/>
  <c r="FH39" i="1"/>
  <c r="FG39" i="1"/>
  <c r="FF39" i="1"/>
  <c r="FE39" i="1"/>
  <c r="FD39" i="1"/>
  <c r="FC39" i="1"/>
  <c r="FJ35" i="1"/>
  <c r="FI35" i="1"/>
  <c r="FH35" i="1"/>
  <c r="FG35" i="1"/>
  <c r="FF35" i="1"/>
  <c r="FE35" i="1"/>
  <c r="FD35" i="1"/>
  <c r="FC35" i="1"/>
  <c r="FM31" i="1"/>
  <c r="FM39" i="1"/>
  <c r="FM38" i="1"/>
  <c r="FM35" i="1"/>
  <c r="FM37" i="1"/>
  <c r="FM43" i="1"/>
  <c r="FM32" i="1"/>
  <c r="FM26" i="1"/>
  <c r="FM22" i="1"/>
  <c r="FM23" i="1"/>
  <c r="FM25" i="1"/>
  <c r="FM33" i="1"/>
  <c r="FM30" i="1"/>
  <c r="FM29" i="1"/>
  <c r="FM24" i="1"/>
  <c r="FM36" i="1"/>
  <c r="FM27" i="1"/>
  <c r="FM28" i="1"/>
  <c r="FM34" i="1"/>
  <c r="FM40" i="1"/>
  <c r="CR23" i="1"/>
  <c r="CL23" i="1"/>
  <c r="CK23" i="1"/>
  <c r="CF23" i="1"/>
  <c r="CK29" i="1"/>
  <c r="CU29" i="1"/>
  <c r="CE29" i="1"/>
  <c r="CO29" i="1"/>
  <c r="CR29" i="1"/>
  <c r="CV29" i="1"/>
  <c r="CF29" i="1"/>
  <c r="CV23" i="1"/>
  <c r="CE23" i="1"/>
  <c r="CU23" i="1"/>
  <c r="ER30" i="1"/>
  <c r="CL30" i="1"/>
  <c r="CK30" i="1"/>
  <c r="CF30" i="1"/>
  <c r="CV30" i="1"/>
  <c r="CE30" i="1"/>
  <c r="CO30" i="1"/>
  <c r="CU30" i="1"/>
  <c r="CV22" i="1"/>
  <c r="CU22" i="1"/>
  <c r="CR22" i="1"/>
  <c r="CO22" i="1"/>
  <c r="CL22" i="1"/>
  <c r="CF22" i="1"/>
  <c r="CK22" i="1"/>
  <c r="DX38" i="1"/>
  <c r="DL38" i="1"/>
  <c r="DZ38" i="1"/>
  <c r="DV38" i="1"/>
  <c r="DW38" i="1"/>
  <c r="DQ43" i="1"/>
  <c r="DP43" i="1"/>
  <c r="DQ31" i="1"/>
  <c r="DP31" i="1"/>
  <c r="DQ40" i="1"/>
  <c r="DP40" i="1"/>
  <c r="DQ32" i="1"/>
  <c r="DP32" i="1"/>
  <c r="DQ33" i="1"/>
  <c r="DP33" i="1"/>
  <c r="O38" i="1"/>
  <c r="DQ38" i="1"/>
  <c r="DP38" i="1"/>
  <c r="DO30" i="1"/>
  <c r="DQ30" i="1"/>
  <c r="DP30" i="1"/>
  <c r="DQ24" i="1"/>
  <c r="DP24" i="1"/>
  <c r="DQ41" i="1"/>
  <c r="DP41" i="1"/>
  <c r="DQ29" i="1"/>
  <c r="DP29" i="1"/>
  <c r="DQ42" i="1"/>
  <c r="DP42" i="1"/>
  <c r="DQ39" i="1"/>
  <c r="DP39" i="1"/>
  <c r="DQ23" i="1"/>
  <c r="DP23" i="1"/>
  <c r="DQ36" i="1"/>
  <c r="DP36" i="1"/>
  <c r="DQ34" i="1"/>
  <c r="DP34" i="1"/>
  <c r="DQ37" i="1"/>
  <c r="DP37" i="1"/>
  <c r="DQ35" i="1"/>
  <c r="DP35" i="1"/>
  <c r="DQ22" i="1"/>
  <c r="DP22" i="1"/>
  <c r="DY38" i="1"/>
  <c r="DK38" i="1"/>
  <c r="NQ38" i="1" s="1"/>
  <c r="EA38" i="1"/>
  <c r="DM38" i="1"/>
  <c r="DO31" i="1"/>
  <c r="DO32" i="1"/>
  <c r="DO33" i="1"/>
  <c r="DO41" i="1"/>
  <c r="DO42" i="1"/>
  <c r="DO39" i="1"/>
  <c r="DO36" i="1"/>
  <c r="DO24" i="1"/>
  <c r="DO37" i="1"/>
  <c r="DO34" i="1"/>
  <c r="DO35" i="1"/>
  <c r="DO29" i="1"/>
  <c r="DO23" i="1"/>
  <c r="DO38" i="1"/>
  <c r="DO40" i="1"/>
  <c r="DO22" i="1"/>
  <c r="DO43" i="1"/>
  <c r="DV30" i="1"/>
  <c r="CE34" i="1"/>
  <c r="CV24" i="1"/>
  <c r="CE27" i="1"/>
  <c r="CO27" i="1"/>
  <c r="CU25" i="1"/>
  <c r="EP38" i="1"/>
  <c r="EO38" i="1"/>
  <c r="CU36" i="1"/>
  <c r="CL27" i="1"/>
  <c r="OG38" i="1"/>
  <c r="CR36" i="1"/>
  <c r="CR27" i="1"/>
  <c r="CO25" i="1"/>
  <c r="CO36" i="1"/>
  <c r="DW30" i="1"/>
  <c r="CL25" i="1"/>
  <c r="CF36" i="1"/>
  <c r="CK25" i="1"/>
  <c r="CV36" i="1"/>
  <c r="CV25" i="1"/>
  <c r="CE36" i="1"/>
  <c r="CL36" i="1"/>
  <c r="CU33" i="1"/>
  <c r="CU24" i="1"/>
  <c r="CK27" i="1"/>
  <c r="EQ38" i="1"/>
  <c r="CU27" i="1"/>
  <c r="CV27" i="1"/>
  <c r="CR25" i="1"/>
  <c r="CF26" i="1"/>
  <c r="CE26" i="1"/>
  <c r="CR26" i="1"/>
  <c r="CV26" i="1"/>
  <c r="CU26" i="1"/>
  <c r="CL26" i="1"/>
  <c r="CO26" i="1"/>
  <c r="CF25" i="1"/>
  <c r="CF31" i="1"/>
  <c r="CE31" i="1"/>
  <c r="CR31" i="1"/>
  <c r="CV31" i="1"/>
  <c r="CO31" i="1"/>
  <c r="CO37" i="1"/>
  <c r="CR37" i="1"/>
  <c r="CL37" i="1"/>
  <c r="CK37" i="1"/>
  <c r="CE37" i="1"/>
  <c r="CV37" i="1"/>
  <c r="CF37" i="1"/>
  <c r="CV34" i="1"/>
  <c r="CL24" i="1"/>
  <c r="CR34" i="1"/>
  <c r="CR24" i="1"/>
  <c r="CU34" i="1"/>
  <c r="CO24" i="1"/>
  <c r="CK24" i="1"/>
  <c r="CL34" i="1"/>
  <c r="CO34" i="1"/>
  <c r="CF24" i="1"/>
  <c r="CF34" i="1"/>
  <c r="Q38" i="1"/>
  <c r="CR38" i="1"/>
  <c r="CU38" i="1"/>
  <c r="CO38" i="1"/>
  <c r="CF38" i="1"/>
  <c r="CE38" i="1"/>
  <c r="CV38" i="1"/>
  <c r="CL38" i="1"/>
  <c r="CK38" i="1"/>
  <c r="ES38" i="1"/>
  <c r="ER38" i="1"/>
  <c r="CL32" i="1"/>
  <c r="CK32" i="1"/>
  <c r="CV32" i="1"/>
  <c r="CE32" i="1"/>
  <c r="CR32" i="1"/>
  <c r="CF32" i="1"/>
  <c r="CU32" i="1"/>
  <c r="CO33" i="1"/>
  <c r="CL33" i="1"/>
  <c r="CK33" i="1"/>
  <c r="CF33" i="1"/>
  <c r="CE33" i="1"/>
  <c r="CL31" i="1"/>
  <c r="CR33" i="1"/>
  <c r="CK31" i="1"/>
  <c r="CV43" i="1"/>
  <c r="CU43" i="1"/>
  <c r="CO43" i="1"/>
  <c r="CL43" i="1"/>
  <c r="CF43" i="1"/>
  <c r="CE43" i="1"/>
  <c r="CK43" i="1"/>
  <c r="CU41" i="1"/>
  <c r="CR41" i="1"/>
  <c r="CL41" i="1"/>
  <c r="CK41" i="1"/>
  <c r="CF41" i="1"/>
  <c r="CO41" i="1"/>
  <c r="CU42" i="1"/>
  <c r="CK42" i="1"/>
  <c r="CR42" i="1"/>
  <c r="CL42" i="1"/>
  <c r="CF42" i="1"/>
  <c r="CE42" i="1"/>
  <c r="CK28" i="1"/>
  <c r="CV41" i="1"/>
  <c r="CO42" i="1"/>
  <c r="CV28" i="1"/>
  <c r="CU28" i="1"/>
  <c r="CR28" i="1"/>
  <c r="CE28" i="1"/>
  <c r="CO28" i="1"/>
  <c r="CF28" i="1"/>
  <c r="CU40" i="1"/>
  <c r="CR40" i="1"/>
  <c r="CL40" i="1"/>
  <c r="CK40" i="1"/>
  <c r="CE40" i="1"/>
  <c r="CO40" i="1"/>
  <c r="CF40" i="1"/>
  <c r="EF21" i="1"/>
  <c r="EH21" i="1"/>
  <c r="ED21" i="1"/>
  <c r="EN21" i="1"/>
  <c r="EM21" i="1"/>
  <c r="EI21" i="1"/>
  <c r="EC21" i="1"/>
  <c r="EE21" i="1"/>
  <c r="EJ21" i="1"/>
  <c r="EL21" i="1"/>
  <c r="EK21" i="1"/>
  <c r="EG21" i="1"/>
  <c r="EC19" i="1"/>
  <c r="EK19" i="1"/>
  <c r="EG19" i="1"/>
  <c r="EE19" i="1"/>
  <c r="EF19" i="1"/>
  <c r="EM19" i="1"/>
  <c r="EL19" i="1"/>
  <c r="ED19" i="1"/>
  <c r="EJ19" i="1"/>
  <c r="EN19" i="1"/>
  <c r="EI19" i="1"/>
  <c r="EH19" i="1"/>
  <c r="EF20" i="1"/>
  <c r="EC20" i="1"/>
  <c r="EK20" i="1"/>
  <c r="EN20" i="1"/>
  <c r="EG20" i="1"/>
  <c r="EM20" i="1"/>
  <c r="EE20" i="1"/>
  <c r="ED20" i="1"/>
  <c r="EH20" i="1"/>
  <c r="EL20" i="1"/>
  <c r="EI20" i="1"/>
  <c r="EJ20" i="1"/>
  <c r="DX30" i="1"/>
  <c r="DY30" i="1"/>
  <c r="DZ30" i="1"/>
  <c r="EA30" i="1"/>
  <c r="O30" i="1"/>
  <c r="P30" i="1"/>
  <c r="DK30" i="1"/>
  <c r="NQ30" i="1" s="1"/>
  <c r="DL30" i="1"/>
  <c r="DM30" i="1"/>
  <c r="Q30" i="1"/>
  <c r="DX43" i="1"/>
  <c r="DL24" i="1"/>
  <c r="DL29" i="1"/>
  <c r="P40" i="1"/>
  <c r="P23" i="1"/>
  <c r="EA22" i="1"/>
  <c r="ES23" i="1"/>
  <c r="ER22" i="1"/>
  <c r="ER28" i="1"/>
  <c r="ES43" i="1"/>
  <c r="ES26" i="1"/>
  <c r="O22" i="1"/>
  <c r="DK23" i="1"/>
  <c r="NQ23" i="1" s="1"/>
  <c r="DL23" i="1"/>
  <c r="DM23" i="1"/>
  <c r="P22" i="1"/>
  <c r="DK22" i="1"/>
  <c r="NQ22" i="1" s="1"/>
  <c r="DL22" i="1"/>
  <c r="DM22" i="1"/>
  <c r="DV23" i="1"/>
  <c r="DW23" i="1"/>
  <c r="DX23" i="1"/>
  <c r="DW22" i="1"/>
  <c r="DX22" i="1"/>
  <c r="DV22" i="1"/>
  <c r="DY23" i="1"/>
  <c r="DZ23" i="1"/>
  <c r="EA23" i="1"/>
  <c r="DY22" i="1"/>
  <c r="DZ22" i="1"/>
  <c r="O23" i="1"/>
  <c r="Q23" i="1"/>
  <c r="DM29" i="1"/>
  <c r="O29" i="1"/>
  <c r="P29" i="1"/>
  <c r="Q29" i="1"/>
  <c r="DV29" i="1"/>
  <c r="DW29" i="1"/>
  <c r="DX29" i="1"/>
  <c r="DY29" i="1"/>
  <c r="DZ29" i="1"/>
  <c r="EA29" i="1"/>
  <c r="DK29" i="1"/>
  <c r="NQ29" i="1" s="1"/>
  <c r="ES34" i="1"/>
  <c r="ER40" i="1"/>
  <c r="FN41" i="1"/>
  <c r="FN42" i="1"/>
  <c r="DV40" i="1"/>
  <c r="DW40" i="1"/>
  <c r="DX40" i="1"/>
  <c r="DM40" i="1"/>
  <c r="DY40" i="1"/>
  <c r="DZ40" i="1"/>
  <c r="DK40" i="1"/>
  <c r="NQ40" i="1" s="1"/>
  <c r="EA40" i="1"/>
  <c r="DL40" i="1"/>
  <c r="ES42" i="1"/>
  <c r="ER42" i="1"/>
  <c r="DL41" i="1"/>
  <c r="DK41" i="1"/>
  <c r="NQ41" i="1" s="1"/>
  <c r="P41" i="1"/>
  <c r="EA41" i="1"/>
  <c r="DX41" i="1"/>
  <c r="DV41" i="1"/>
  <c r="O41" i="1"/>
  <c r="DY41" i="1"/>
  <c r="DM41" i="1"/>
  <c r="DW41" i="1"/>
  <c r="DZ41" i="1"/>
  <c r="DK42" i="1"/>
  <c r="NQ42" i="1" s="1"/>
  <c r="P42" i="1"/>
  <c r="O42" i="1"/>
  <c r="EA42" i="1"/>
  <c r="DZ42" i="1"/>
  <c r="DY42" i="1"/>
  <c r="DW42" i="1"/>
  <c r="DX42" i="1"/>
  <c r="DM42" i="1"/>
  <c r="DL42" i="1"/>
  <c r="DV42" i="1"/>
  <c r="Q41" i="1"/>
  <c r="Q42" i="1"/>
  <c r="OG42" i="1"/>
  <c r="EO42" i="1"/>
  <c r="EQ42" i="1"/>
  <c r="EP42" i="1"/>
  <c r="EP41" i="1"/>
  <c r="EO41" i="1"/>
  <c r="OG41" i="1"/>
  <c r="EQ41" i="1"/>
  <c r="ES41" i="1"/>
  <c r="ER41" i="1"/>
  <c r="ER24" i="1"/>
  <c r="ER27" i="1"/>
  <c r="Q34" i="1"/>
  <c r="O40" i="1"/>
  <c r="EQ28" i="1"/>
  <c r="EP28" i="1"/>
  <c r="DM24" i="1"/>
  <c r="EO28" i="1"/>
  <c r="EO24" i="1"/>
  <c r="OG23" i="1"/>
  <c r="EP34" i="1"/>
  <c r="ER25" i="1"/>
  <c r="DV24" i="1"/>
  <c r="O24" i="1"/>
  <c r="DW24" i="1"/>
  <c r="P24" i="1"/>
  <c r="DX24" i="1"/>
  <c r="DY24" i="1"/>
  <c r="DZ24" i="1"/>
  <c r="OG34" i="1"/>
  <c r="EA24" i="1"/>
  <c r="OG22" i="1"/>
  <c r="DK24" i="1"/>
  <c r="NQ24" i="1" s="1"/>
  <c r="Q22" i="1"/>
  <c r="EO34" i="1"/>
  <c r="ED18" i="1"/>
  <c r="EO25" i="1"/>
  <c r="Q24" i="1"/>
  <c r="DK39" i="1"/>
  <c r="NQ39" i="1" s="1"/>
  <c r="P39" i="1"/>
  <c r="O39" i="1"/>
  <c r="EA39" i="1"/>
  <c r="DZ39" i="1"/>
  <c r="DY39" i="1"/>
  <c r="DX39" i="1"/>
  <c r="DW39" i="1"/>
  <c r="DV39" i="1"/>
  <c r="DM39" i="1"/>
  <c r="DL39" i="1"/>
  <c r="ES39" i="1"/>
  <c r="ER39" i="1"/>
  <c r="DM36" i="1"/>
  <c r="DL36" i="1"/>
  <c r="DK36" i="1"/>
  <c r="NQ36" i="1" s="1"/>
  <c r="P36" i="1"/>
  <c r="O36" i="1"/>
  <c r="EA36" i="1"/>
  <c r="DZ36" i="1"/>
  <c r="DY36" i="1"/>
  <c r="DX36" i="1"/>
  <c r="DW36" i="1"/>
  <c r="DV36" i="1"/>
  <c r="ES37" i="1"/>
  <c r="ER37" i="1"/>
  <c r="DL37" i="1"/>
  <c r="DK37" i="1"/>
  <c r="NQ37" i="1" s="1"/>
  <c r="P37" i="1"/>
  <c r="O37" i="1"/>
  <c r="EA37" i="1"/>
  <c r="DZ37" i="1"/>
  <c r="DY37" i="1"/>
  <c r="DX37" i="1"/>
  <c r="DW37" i="1"/>
  <c r="DV37" i="1"/>
  <c r="DM37" i="1"/>
  <c r="ES36" i="1"/>
  <c r="ER36" i="1"/>
  <c r="DY35" i="1"/>
  <c r="DX35" i="1"/>
  <c r="DW35" i="1"/>
  <c r="DV35" i="1"/>
  <c r="DM35" i="1"/>
  <c r="DL35" i="1"/>
  <c r="DK35" i="1"/>
  <c r="NQ35" i="1" s="1"/>
  <c r="P35" i="1"/>
  <c r="O35" i="1"/>
  <c r="EA35" i="1"/>
  <c r="DZ35" i="1"/>
  <c r="ES35" i="1"/>
  <c r="ER35" i="1"/>
  <c r="Q36" i="1"/>
  <c r="Q37" i="1"/>
  <c r="Q39" i="1"/>
  <c r="EP25" i="1"/>
  <c r="Q35" i="1"/>
  <c r="EQ25" i="1"/>
  <c r="Q25" i="1"/>
  <c r="EP24" i="1"/>
  <c r="EQ24" i="1"/>
  <c r="EP37" i="1"/>
  <c r="EO37" i="1"/>
  <c r="OG37" i="1"/>
  <c r="EQ37" i="1"/>
  <c r="Q40" i="1"/>
  <c r="OG39" i="1"/>
  <c r="EQ39" i="1"/>
  <c r="EP39" i="1"/>
  <c r="EO39" i="1"/>
  <c r="EQ36" i="1"/>
  <c r="EP36" i="1"/>
  <c r="EO36" i="1"/>
  <c r="OG36" i="1"/>
  <c r="EQ35" i="1"/>
  <c r="EP35" i="1"/>
  <c r="EO35" i="1"/>
  <c r="OG35" i="1"/>
  <c r="DY34" i="1"/>
  <c r="DZ34" i="1"/>
  <c r="EA34" i="1"/>
  <c r="EO40" i="1"/>
  <c r="OG40" i="1"/>
  <c r="EP40" i="1"/>
  <c r="EQ40" i="1"/>
  <c r="EN18" i="1"/>
  <c r="DK33" i="1"/>
  <c r="NQ33" i="1" s="1"/>
  <c r="P33" i="1"/>
  <c r="O33" i="1"/>
  <c r="EA33" i="1"/>
  <c r="DZ33" i="1"/>
  <c r="DY33" i="1"/>
  <c r="DX33" i="1"/>
  <c r="DW33" i="1"/>
  <c r="DV33" i="1"/>
  <c r="DM33" i="1"/>
  <c r="DL33" i="1"/>
  <c r="EP32" i="1"/>
  <c r="EO32" i="1"/>
  <c r="OG32" i="1"/>
  <c r="EQ32" i="1"/>
  <c r="OG33" i="1"/>
  <c r="EQ33" i="1"/>
  <c r="EP33" i="1"/>
  <c r="EO33" i="1"/>
  <c r="EQ31" i="1"/>
  <c r="EP31" i="1"/>
  <c r="EO31" i="1"/>
  <c r="OG31" i="1"/>
  <c r="ES31" i="1"/>
  <c r="ER31" i="1"/>
  <c r="ES32" i="1"/>
  <c r="ER32" i="1"/>
  <c r="ES33" i="1"/>
  <c r="ER33" i="1"/>
  <c r="Q32" i="1"/>
  <c r="Q33" i="1"/>
  <c r="DM31" i="1"/>
  <c r="DL31" i="1"/>
  <c r="DK31" i="1"/>
  <c r="NQ31" i="1" s="1"/>
  <c r="P31" i="1"/>
  <c r="O31" i="1"/>
  <c r="EA31" i="1"/>
  <c r="DZ31" i="1"/>
  <c r="DY31" i="1"/>
  <c r="DX31" i="1"/>
  <c r="DV31" i="1"/>
  <c r="DW31" i="1"/>
  <c r="Q31" i="1"/>
  <c r="DL32" i="1"/>
  <c r="DK32" i="1"/>
  <c r="NQ32" i="1" s="1"/>
  <c r="P32" i="1"/>
  <c r="O32" i="1"/>
  <c r="EA32" i="1"/>
  <c r="DZ32" i="1"/>
  <c r="DY32" i="1"/>
  <c r="DX32" i="1"/>
  <c r="DW32" i="1"/>
  <c r="DV32" i="1"/>
  <c r="DM32" i="1"/>
  <c r="EG18" i="1"/>
  <c r="EF18" i="1"/>
  <c r="EE18" i="1"/>
  <c r="EC18" i="1"/>
  <c r="EH18" i="1"/>
  <c r="EI18" i="1"/>
  <c r="EJ18" i="1"/>
  <c r="EK18" i="1"/>
  <c r="EL18" i="1"/>
  <c r="EM18" i="1"/>
  <c r="DK34" i="1"/>
  <c r="DL34" i="1"/>
  <c r="NQ18" i="1"/>
  <c r="DV34" i="1"/>
  <c r="HG34" i="1"/>
  <c r="DW34" i="1"/>
  <c r="DX34" i="1"/>
  <c r="DM34" i="1"/>
  <c r="O34" i="1"/>
  <c r="P34" i="1"/>
  <c r="DY43" i="1"/>
  <c r="EO27" i="1"/>
  <c r="DV43" i="1"/>
  <c r="Q26" i="1"/>
  <c r="EO26" i="1"/>
  <c r="EP26" i="1"/>
  <c r="EQ26" i="1"/>
  <c r="DK43" i="1"/>
  <c r="O43" i="1"/>
  <c r="DW43" i="1"/>
  <c r="DZ43" i="1"/>
  <c r="DK28" i="1"/>
  <c r="DL28" i="1"/>
  <c r="P28" i="1"/>
  <c r="O28" i="1"/>
  <c r="EA28" i="1"/>
  <c r="DZ28" i="1"/>
  <c r="DY28" i="1"/>
  <c r="DX28" i="1"/>
  <c r="DW28" i="1"/>
  <c r="DV28" i="1"/>
  <c r="DM28" i="1"/>
  <c r="Q28" i="1"/>
  <c r="DL43" i="1"/>
  <c r="EA43" i="1"/>
  <c r="DM43" i="1"/>
  <c r="P43" i="1"/>
  <c r="OG43" i="1"/>
  <c r="EQ43" i="1"/>
  <c r="EP43" i="1"/>
  <c r="EO43" i="1"/>
  <c r="Q43" i="1"/>
  <c r="Q27" i="1"/>
  <c r="EP27" i="1"/>
  <c r="EQ27" i="1"/>
  <c r="MP65" i="1"/>
  <c r="MP60" i="1"/>
  <c r="MP70" i="1"/>
  <c r="MP67" i="1"/>
  <c r="MP69" i="1"/>
  <c r="MP61" i="1"/>
  <c r="MP68" i="1"/>
  <c r="MP63" i="1"/>
  <c r="MP62" i="1"/>
  <c r="MP66" i="1"/>
  <c r="MP64" i="1"/>
  <c r="CR60" i="1"/>
  <c r="CV60" i="1"/>
  <c r="CR68" i="1"/>
  <c r="CV68" i="1"/>
  <c r="CR70" i="1"/>
  <c r="CV70" i="1"/>
  <c r="CR64" i="1"/>
  <c r="CV64" i="1"/>
  <c r="CR62" i="1"/>
  <c r="CV62" i="1"/>
  <c r="CR63" i="1"/>
  <c r="CV63" i="1"/>
  <c r="CR65" i="1"/>
  <c r="CV65" i="1"/>
  <c r="CR69" i="1"/>
  <c r="CV69" i="1"/>
  <c r="CR67" i="1"/>
  <c r="CV67" i="1"/>
  <c r="CR66" i="1"/>
  <c r="CV66" i="1"/>
  <c r="CR61" i="1"/>
  <c r="CV61" i="1"/>
  <c r="CF61" i="1"/>
  <c r="CL61" i="1"/>
  <c r="CF60" i="1"/>
  <c r="CL60" i="1"/>
  <c r="CF68" i="1"/>
  <c r="CL68" i="1"/>
  <c r="CF62" i="1"/>
  <c r="CL62" i="1"/>
  <c r="CF70" i="1"/>
  <c r="CL70" i="1"/>
  <c r="CF64" i="1"/>
  <c r="CL64" i="1"/>
  <c r="CF65" i="1"/>
  <c r="CL65" i="1"/>
  <c r="CF63" i="1"/>
  <c r="CL63" i="1"/>
  <c r="CF67" i="1"/>
  <c r="CL67" i="1"/>
  <c r="CF69" i="1"/>
  <c r="CL69" i="1"/>
  <c r="CF66" i="1"/>
  <c r="CL66" i="1"/>
  <c r="FJ63" i="1"/>
  <c r="FI63" i="1"/>
  <c r="FH63" i="1"/>
  <c r="FG63" i="1"/>
  <c r="FF63" i="1"/>
  <c r="FE63" i="1"/>
  <c r="FD63" i="1"/>
  <c r="FC63" i="1"/>
  <c r="FJ66" i="1"/>
  <c r="FI66" i="1"/>
  <c r="FH66" i="1"/>
  <c r="FG66" i="1"/>
  <c r="FF66" i="1"/>
  <c r="FE66" i="1"/>
  <c r="FD66" i="1"/>
  <c r="FC66" i="1"/>
  <c r="FI68" i="1"/>
  <c r="FH68" i="1"/>
  <c r="FJ68" i="1"/>
  <c r="FG68" i="1"/>
  <c r="FF68" i="1"/>
  <c r="FE68" i="1"/>
  <c r="FD68" i="1"/>
  <c r="FC68" i="1"/>
  <c r="CU63" i="1"/>
  <c r="CO63" i="1"/>
  <c r="CK63" i="1"/>
  <c r="CE63" i="1"/>
  <c r="CU69" i="1"/>
  <c r="CO69" i="1"/>
  <c r="CK69" i="1"/>
  <c r="CE69" i="1"/>
  <c r="FJ64" i="1"/>
  <c r="FI64" i="1"/>
  <c r="FH64" i="1"/>
  <c r="FG64" i="1"/>
  <c r="FF64" i="1"/>
  <c r="FE64" i="1"/>
  <c r="FD64" i="1"/>
  <c r="FC64" i="1"/>
  <c r="CO66" i="1"/>
  <c r="CK66" i="1"/>
  <c r="CU66" i="1"/>
  <c r="CE66" i="1"/>
  <c r="FJ62" i="1"/>
  <c r="FI62" i="1"/>
  <c r="FH62" i="1"/>
  <c r="FG62" i="1"/>
  <c r="FF62" i="1"/>
  <c r="FE62" i="1"/>
  <c r="FD62" i="1"/>
  <c r="FC62" i="1"/>
  <c r="CK62" i="1"/>
  <c r="CE62" i="1"/>
  <c r="CO62" i="1"/>
  <c r="CU62" i="1"/>
  <c r="CU61" i="1"/>
  <c r="CO61" i="1"/>
  <c r="CK61" i="1"/>
  <c r="CE61" i="1"/>
  <c r="CU67" i="1"/>
  <c r="CO67" i="1"/>
  <c r="CK67" i="1"/>
  <c r="CE67" i="1"/>
  <c r="CO65" i="1"/>
  <c r="CU65" i="1"/>
  <c r="CK65" i="1"/>
  <c r="CE65" i="1"/>
  <c r="FJ70" i="1"/>
  <c r="FI70" i="1"/>
  <c r="FH70" i="1"/>
  <c r="FG70" i="1"/>
  <c r="FF70" i="1"/>
  <c r="FE70" i="1"/>
  <c r="FD70" i="1"/>
  <c r="FC70" i="1"/>
  <c r="CE60" i="1"/>
  <c r="CU60" i="1"/>
  <c r="CO60" i="1"/>
  <c r="CK60" i="1"/>
  <c r="FH60" i="1"/>
  <c r="FG60" i="1"/>
  <c r="FF60" i="1"/>
  <c r="FE60" i="1"/>
  <c r="FD60" i="1"/>
  <c r="FC60" i="1"/>
  <c r="FJ60" i="1"/>
  <c r="FI60" i="1"/>
  <c r="CU68" i="1"/>
  <c r="CO68" i="1"/>
  <c r="CK68" i="1"/>
  <c r="CE68" i="1"/>
  <c r="FD65" i="1"/>
  <c r="FE65" i="1"/>
  <c r="FF65" i="1"/>
  <c r="FG65" i="1"/>
  <c r="FH65" i="1"/>
  <c r="FC65" i="1"/>
  <c r="FI65" i="1"/>
  <c r="FJ65" i="1"/>
  <c r="FJ61" i="1"/>
  <c r="FI61" i="1"/>
  <c r="FH61" i="1"/>
  <c r="FG61" i="1"/>
  <c r="FF61" i="1"/>
  <c r="FE61" i="1"/>
  <c r="FD61" i="1"/>
  <c r="FC61" i="1"/>
  <c r="FE67" i="1"/>
  <c r="FD67" i="1"/>
  <c r="FF67" i="1"/>
  <c r="FC67" i="1"/>
  <c r="FJ67" i="1"/>
  <c r="FI67" i="1"/>
  <c r="FH67" i="1"/>
  <c r="FG67" i="1"/>
  <c r="CK70" i="1"/>
  <c r="CE70" i="1"/>
  <c r="CO70" i="1"/>
  <c r="CU70" i="1"/>
  <c r="CU64" i="1"/>
  <c r="CO64" i="1"/>
  <c r="CK64" i="1"/>
  <c r="CE64" i="1"/>
  <c r="FH69" i="1"/>
  <c r="FG69" i="1"/>
  <c r="FF69" i="1"/>
  <c r="FE69" i="1"/>
  <c r="FD69" i="1"/>
  <c r="FC69" i="1"/>
  <c r="FJ69" i="1"/>
  <c r="FI69" i="1"/>
  <c r="C476" i="4"/>
  <c r="P476" i="4" s="1"/>
  <c r="B475" i="4"/>
  <c r="G490" i="4"/>
  <c r="H539" i="4"/>
  <c r="I540" i="4"/>
  <c r="P461" i="4"/>
  <c r="C462" i="4"/>
  <c r="F542" i="4"/>
  <c r="E542" i="4"/>
  <c r="D542" i="4"/>
  <c r="Q542" i="4" s="1"/>
  <c r="U477" i="4"/>
  <c r="V478" i="4"/>
  <c r="S461" i="4"/>
  <c r="B461" i="4"/>
  <c r="R523" i="4"/>
  <c r="R520" i="4"/>
  <c r="A543" i="4"/>
  <c r="R514" i="4"/>
  <c r="R517" i="4"/>
  <c r="LJ17" i="1"/>
  <c r="LI17" i="1"/>
  <c r="IE17" i="1"/>
  <c r="IF17" i="1"/>
  <c r="LJ83" i="1" l="1" a="1"/>
  <c r="LJ83" i="1" s="1"/>
  <c r="LJ84" i="1" a="1"/>
  <c r="LJ84" i="1" s="1"/>
  <c r="LJ81" i="1" a="1"/>
  <c r="LJ81" i="1" s="1"/>
  <c r="LJ82" i="1" a="1"/>
  <c r="LJ82" i="1" s="1"/>
  <c r="LI81" i="1" a="1"/>
  <c r="LI81" i="1" s="1"/>
  <c r="LI83" i="1" a="1"/>
  <c r="LI83" i="1" s="1"/>
  <c r="LI84" i="1" a="1"/>
  <c r="LI84" i="1" s="1"/>
  <c r="LI82" i="1" a="1"/>
  <c r="LI82" i="1" s="1"/>
  <c r="IF80" i="1" a="1"/>
  <c r="IF80" i="1" s="1"/>
  <c r="HZ93" i="1" a="1"/>
  <c r="HZ93" i="1" s="1"/>
  <c r="HZ79" i="1" a="1"/>
  <c r="HZ79" i="1" s="1"/>
  <c r="LI80" i="1" a="1"/>
  <c r="LI80" i="1" s="1"/>
  <c r="IE80" i="1" a="1"/>
  <c r="IE80" i="1" s="1"/>
  <c r="LJ80" i="1" a="1"/>
  <c r="LJ80" i="1" s="1"/>
  <c r="LJ98" i="1" a="1"/>
  <c r="LJ98" i="1" s="1"/>
  <c r="LJ102" i="1" a="1"/>
  <c r="LJ102" i="1" s="1"/>
  <c r="LJ96" i="1" a="1"/>
  <c r="LJ96" i="1" s="1"/>
  <c r="LJ95" i="1" a="1"/>
  <c r="LJ95" i="1" s="1"/>
  <c r="LJ99" i="1" a="1"/>
  <c r="LJ99" i="1" s="1"/>
  <c r="LJ94" i="1" a="1"/>
  <c r="LJ94" i="1" s="1"/>
  <c r="LJ100" i="1" a="1"/>
  <c r="LJ100" i="1" s="1"/>
  <c r="LJ97" i="1" a="1"/>
  <c r="LJ97" i="1" s="1"/>
  <c r="LJ101" i="1" a="1"/>
  <c r="LJ101" i="1" s="1"/>
  <c r="IF101" i="1" a="1"/>
  <c r="IF101" i="1" s="1"/>
  <c r="IF94" i="1" a="1"/>
  <c r="IF94" i="1" s="1"/>
  <c r="IF102" i="1" a="1"/>
  <c r="IF102" i="1" s="1"/>
  <c r="IF99" i="1" a="1"/>
  <c r="IF99" i="1" s="1"/>
  <c r="IF96" i="1" a="1"/>
  <c r="IF96" i="1" s="1"/>
  <c r="IF95" i="1" a="1"/>
  <c r="IF95" i="1" s="1"/>
  <c r="IF100" i="1" a="1"/>
  <c r="IF100" i="1" s="1"/>
  <c r="IF98" i="1" a="1"/>
  <c r="IF98" i="1" s="1"/>
  <c r="IF97" i="1" a="1"/>
  <c r="IF97" i="1" s="1"/>
  <c r="LI99" i="1" a="1"/>
  <c r="LI99" i="1" s="1"/>
  <c r="LI101" i="1" a="1"/>
  <c r="LI101" i="1" s="1"/>
  <c r="LI96" i="1" a="1"/>
  <c r="LI96" i="1" s="1"/>
  <c r="LI102" i="1" a="1"/>
  <c r="LI102" i="1" s="1"/>
  <c r="LI100" i="1" a="1"/>
  <c r="LI100" i="1" s="1"/>
  <c r="LI95" i="1" a="1"/>
  <c r="LI95" i="1" s="1"/>
  <c r="LI94" i="1" a="1"/>
  <c r="LI94" i="1" s="1"/>
  <c r="LI97" i="1" a="1"/>
  <c r="LI97" i="1" s="1"/>
  <c r="LI98" i="1" a="1"/>
  <c r="LI98" i="1" s="1"/>
  <c r="IE98" i="1" a="1"/>
  <c r="IE98" i="1" s="1"/>
  <c r="IE101" i="1" a="1"/>
  <c r="IE101" i="1" s="1"/>
  <c r="IE100" i="1" a="1"/>
  <c r="IE100" i="1" s="1"/>
  <c r="IE94" i="1" a="1"/>
  <c r="IE94" i="1" s="1"/>
  <c r="IE96" i="1" a="1"/>
  <c r="IE96" i="1" s="1"/>
  <c r="IE99" i="1" a="1"/>
  <c r="IE99" i="1" s="1"/>
  <c r="IE95" i="1" a="1"/>
  <c r="IE95" i="1" s="1"/>
  <c r="IE97" i="1" a="1"/>
  <c r="IE97" i="1" s="1"/>
  <c r="IE102" i="1" a="1"/>
  <c r="IE102" i="1" s="1"/>
  <c r="LJ47" i="1" a="1"/>
  <c r="LJ47" i="1" s="1"/>
  <c r="LJ48" i="1" s="1" a="1"/>
  <c r="LJ48" i="1" s="1"/>
  <c r="LJ49" i="1" a="1"/>
  <c r="LJ49" i="1" s="1"/>
  <c r="LJ50" i="1" s="1" a="1"/>
  <c r="LJ50" i="1" s="1"/>
  <c r="LJ45" i="1" a="1"/>
  <c r="LJ45" i="1" s="1"/>
  <c r="LJ46" i="1" s="1" a="1"/>
  <c r="LJ46" i="1" s="1"/>
  <c r="LI60" i="1" a="1"/>
  <c r="LI60" i="1" s="1"/>
  <c r="LI61" i="1" a="1"/>
  <c r="LI61" i="1" s="1"/>
  <c r="LI62" i="1" a="1"/>
  <c r="LI62" i="1" s="1"/>
  <c r="LI63" i="1" a="1"/>
  <c r="LI63" i="1" s="1"/>
  <c r="LI64" i="1" a="1"/>
  <c r="LI64" i="1" s="1"/>
  <c r="LI65" i="1" a="1"/>
  <c r="LI65" i="1" s="1"/>
  <c r="LI66" i="1" a="1"/>
  <c r="LI66" i="1" s="1"/>
  <c r="LI67" i="1" a="1"/>
  <c r="LI67" i="1" s="1"/>
  <c r="LI68" i="1" a="1"/>
  <c r="LI68" i="1" s="1"/>
  <c r="LI69" i="1" a="1"/>
  <c r="LI69" i="1" s="1"/>
  <c r="LI70" i="1" a="1"/>
  <c r="LI70" i="1" s="1"/>
  <c r="HZ44" i="1" a="1"/>
  <c r="HZ44" i="1" s="1"/>
  <c r="HZ59" i="1" a="1"/>
  <c r="HZ59" i="1" s="1"/>
  <c r="LI49" i="1" a="1"/>
  <c r="LI49" i="1" s="1"/>
  <c r="LI50" i="1" s="1" a="1"/>
  <c r="LI50" i="1" s="1"/>
  <c r="LI45" i="1" a="1"/>
  <c r="LI45" i="1" s="1"/>
  <c r="LI46" i="1" s="1" a="1"/>
  <c r="LI46" i="1" s="1"/>
  <c r="LI47" i="1" a="1"/>
  <c r="LI47" i="1" s="1"/>
  <c r="LI48" i="1" s="1" a="1"/>
  <c r="LI48" i="1" s="1"/>
  <c r="HZ21" i="1" a="1"/>
  <c r="HZ21" i="1" s="1"/>
  <c r="HZ20" i="1" a="1"/>
  <c r="HZ20" i="1" s="1"/>
  <c r="HZ19" i="1" a="1"/>
  <c r="HZ19" i="1" s="1"/>
  <c r="HZ18" i="1" a="1"/>
  <c r="HZ18" i="1" s="1"/>
  <c r="IE60" i="1" a="1"/>
  <c r="IE60" i="1" s="1"/>
  <c r="IE61" i="1" a="1"/>
  <c r="IE61" i="1" s="1"/>
  <c r="IE62" i="1" a="1"/>
  <c r="IE62" i="1" s="1"/>
  <c r="IE63" i="1" a="1"/>
  <c r="IE63" i="1" s="1"/>
  <c r="IE64" i="1" a="1"/>
  <c r="IE64" i="1" s="1"/>
  <c r="IE65" i="1" a="1"/>
  <c r="IE65" i="1" s="1"/>
  <c r="IE66" i="1" a="1"/>
  <c r="IE66" i="1" s="1"/>
  <c r="IE67" i="1" a="1"/>
  <c r="IE67" i="1" s="1"/>
  <c r="IE68" i="1" a="1"/>
  <c r="IE68" i="1" s="1"/>
  <c r="IE69" i="1" a="1"/>
  <c r="IE69" i="1" s="1"/>
  <c r="IE70" i="1" a="1"/>
  <c r="IE70" i="1" s="1"/>
  <c r="IF60" i="1" a="1"/>
  <c r="IF60" i="1" s="1"/>
  <c r="IF61" i="1" a="1"/>
  <c r="IF61" i="1" s="1"/>
  <c r="IF62" i="1" a="1"/>
  <c r="IF62" i="1" s="1"/>
  <c r="IF63" i="1" a="1"/>
  <c r="IF63" i="1" s="1"/>
  <c r="IF64" i="1" a="1"/>
  <c r="IF64" i="1" s="1"/>
  <c r="IF65" i="1" a="1"/>
  <c r="IF65" i="1" s="1"/>
  <c r="IF66" i="1" a="1"/>
  <c r="IF66" i="1" s="1"/>
  <c r="IF67" i="1" a="1"/>
  <c r="IF67" i="1" s="1"/>
  <c r="IF68" i="1" a="1"/>
  <c r="IF68" i="1" s="1"/>
  <c r="IF69" i="1" a="1"/>
  <c r="IF69" i="1" s="1"/>
  <c r="IF70" i="1" a="1"/>
  <c r="IF70" i="1" s="1"/>
  <c r="IE20" i="1" a="1"/>
  <c r="IE20" i="1" s="1"/>
  <c r="IE18" i="1" a="1"/>
  <c r="IE18" i="1" s="1"/>
  <c r="IE19" i="1" a="1"/>
  <c r="IE19" i="1" s="1"/>
  <c r="IE21" i="1" a="1"/>
  <c r="IE21" i="1" s="1"/>
  <c r="LJ60" i="1" a="1"/>
  <c r="LJ60" i="1" s="1"/>
  <c r="LJ61" i="1" a="1"/>
  <c r="LJ61" i="1" s="1"/>
  <c r="LJ62" i="1" a="1"/>
  <c r="LJ62" i="1" s="1"/>
  <c r="LJ63" i="1" a="1"/>
  <c r="LJ63" i="1" s="1"/>
  <c r="LJ64" i="1" a="1"/>
  <c r="LJ64" i="1" s="1"/>
  <c r="LJ65" i="1" a="1"/>
  <c r="LJ65" i="1" s="1"/>
  <c r="LJ66" i="1" a="1"/>
  <c r="LJ66" i="1" s="1"/>
  <c r="LJ67" i="1" a="1"/>
  <c r="LJ67" i="1" s="1"/>
  <c r="LJ68" i="1" a="1"/>
  <c r="LJ68" i="1" s="1"/>
  <c r="LJ69" i="1" a="1"/>
  <c r="LJ69" i="1" s="1"/>
  <c r="LJ70" i="1" a="1"/>
  <c r="LJ70" i="1" s="1"/>
  <c r="LI21" i="1" a="1"/>
  <c r="LI21" i="1" s="1"/>
  <c r="LI18" i="1" a="1"/>
  <c r="LI18" i="1" s="1"/>
  <c r="LI20" i="1" a="1"/>
  <c r="LI20" i="1" s="1"/>
  <c r="LI19" i="1" a="1"/>
  <c r="LI19" i="1" s="1"/>
  <c r="IF18" i="1" a="1"/>
  <c r="IF18" i="1" s="1"/>
  <c r="IF19" i="1" a="1"/>
  <c r="IF19" i="1" s="1"/>
  <c r="IF20" i="1" a="1"/>
  <c r="IF20" i="1" s="1"/>
  <c r="IF21" i="1" a="1"/>
  <c r="IF21" i="1" s="1"/>
  <c r="LJ18" i="1" a="1"/>
  <c r="LJ18" i="1" s="1"/>
  <c r="LJ20" i="1" a="1"/>
  <c r="LJ20" i="1" s="1"/>
  <c r="LJ19" i="1" a="1"/>
  <c r="LJ19" i="1" s="1"/>
  <c r="LJ21" i="1" a="1"/>
  <c r="LJ21" i="1" s="1"/>
  <c r="IF49" i="1" a="1"/>
  <c r="IF49" i="1" s="1"/>
  <c r="IF50" i="1" s="1" a="1"/>
  <c r="IF50" i="1" s="1"/>
  <c r="IF45" i="1" a="1"/>
  <c r="IF45" i="1" s="1"/>
  <c r="IF46" i="1" s="1" a="1"/>
  <c r="IF46" i="1" s="1"/>
  <c r="IF47" i="1" a="1"/>
  <c r="IF47" i="1" s="1"/>
  <c r="IF48" i="1" s="1" a="1"/>
  <c r="IF48" i="1" s="1"/>
  <c r="IE49" i="1" a="1"/>
  <c r="IE49" i="1" s="1"/>
  <c r="IE50" i="1" s="1" a="1"/>
  <c r="IE50" i="1" s="1"/>
  <c r="IE45" i="1" a="1"/>
  <c r="IE45" i="1" s="1"/>
  <c r="IE46" i="1" s="1" a="1"/>
  <c r="IE46" i="1" s="1"/>
  <c r="IE47" i="1" a="1"/>
  <c r="IE47" i="1" s="1"/>
  <c r="IE48" i="1" s="1" a="1"/>
  <c r="IE48" i="1" s="1"/>
  <c r="EG38" i="1"/>
  <c r="EC38" i="1"/>
  <c r="EH38" i="1"/>
  <c r="EI38" i="1"/>
  <c r="EJ38" i="1"/>
  <c r="EK38" i="1"/>
  <c r="EL38" i="1"/>
  <c r="ED38" i="1"/>
  <c r="EM38" i="1"/>
  <c r="EE38" i="1"/>
  <c r="EN38" i="1"/>
  <c r="EF38" i="1"/>
  <c r="EH30" i="1"/>
  <c r="EF30" i="1"/>
  <c r="EJ30" i="1"/>
  <c r="EM30" i="1"/>
  <c r="ED30" i="1"/>
  <c r="EN30" i="1"/>
  <c r="EI30" i="1"/>
  <c r="EL30" i="1"/>
  <c r="EK30" i="1"/>
  <c r="EC30" i="1"/>
  <c r="EE30" i="1"/>
  <c r="EG30" i="1"/>
  <c r="EH29" i="1"/>
  <c r="EL22" i="1"/>
  <c r="EL29" i="1"/>
  <c r="EI29" i="1"/>
  <c r="EJ29" i="1"/>
  <c r="EG29" i="1"/>
  <c r="EE29" i="1"/>
  <c r="EM29" i="1"/>
  <c r="EN29" i="1"/>
  <c r="EK29" i="1"/>
  <c r="EF29" i="1"/>
  <c r="EC29" i="1"/>
  <c r="ED29" i="1"/>
  <c r="EF42" i="1"/>
  <c r="EG42" i="1"/>
  <c r="EE42" i="1"/>
  <c r="ED42" i="1"/>
  <c r="EN42" i="1"/>
  <c r="EM42" i="1"/>
  <c r="EL42" i="1"/>
  <c r="EK42" i="1"/>
  <c r="EJ42" i="1"/>
  <c r="EC42" i="1"/>
  <c r="EI42" i="1"/>
  <c r="EH42" i="1"/>
  <c r="EC41" i="1"/>
  <c r="EG41" i="1"/>
  <c r="EF41" i="1"/>
  <c r="EN41" i="1"/>
  <c r="EK41" i="1"/>
  <c r="EM41" i="1"/>
  <c r="EL41" i="1"/>
  <c r="EJ41" i="1"/>
  <c r="EI41" i="1"/>
  <c r="EH41" i="1"/>
  <c r="EE41" i="1"/>
  <c r="ED41" i="1"/>
  <c r="EN23" i="1"/>
  <c r="EL23" i="1"/>
  <c r="EG23" i="1"/>
  <c r="EJ23" i="1"/>
  <c r="EF23" i="1"/>
  <c r="EH22" i="1"/>
  <c r="EJ22" i="1"/>
  <c r="EC22" i="1"/>
  <c r="EN22" i="1"/>
  <c r="EI22" i="1"/>
  <c r="EK22" i="1"/>
  <c r="ED23" i="1"/>
  <c r="ED22" i="1"/>
  <c r="EE22" i="1"/>
  <c r="EF22" i="1"/>
  <c r="EG22" i="1"/>
  <c r="EM22" i="1"/>
  <c r="EM23" i="1"/>
  <c r="EE23" i="1"/>
  <c r="EH23" i="1"/>
  <c r="EI23" i="1"/>
  <c r="EK23" i="1"/>
  <c r="EC23" i="1"/>
  <c r="EC24" i="1"/>
  <c r="EL24" i="1"/>
  <c r="EJ40" i="1"/>
  <c r="EN25" i="1"/>
  <c r="EH24" i="1"/>
  <c r="EM24" i="1"/>
  <c r="EN24" i="1"/>
  <c r="EI24" i="1"/>
  <c r="EJ24" i="1"/>
  <c r="EK24" i="1"/>
  <c r="ED24" i="1"/>
  <c r="EE24" i="1"/>
  <c r="EF24" i="1"/>
  <c r="EG24" i="1"/>
  <c r="EM34" i="1"/>
  <c r="EE25" i="1"/>
  <c r="EC40" i="1"/>
  <c r="ED25" i="1"/>
  <c r="ED40" i="1"/>
  <c r="EF25" i="1"/>
  <c r="EF40" i="1"/>
  <c r="EG25" i="1"/>
  <c r="EG40" i="1"/>
  <c r="EH25" i="1"/>
  <c r="EM40" i="1"/>
  <c r="EK25" i="1"/>
  <c r="EL40" i="1"/>
  <c r="EL25" i="1"/>
  <c r="EH40" i="1"/>
  <c r="EM25" i="1"/>
  <c r="EK40" i="1"/>
  <c r="EL35" i="1"/>
  <c r="EK35" i="1"/>
  <c r="EJ35" i="1"/>
  <c r="EI35" i="1"/>
  <c r="EH35" i="1"/>
  <c r="EC35" i="1"/>
  <c r="EG35" i="1"/>
  <c r="EF35" i="1"/>
  <c r="EE35" i="1"/>
  <c r="ED35" i="1"/>
  <c r="EN35" i="1"/>
  <c r="EM35" i="1"/>
  <c r="EE40" i="1"/>
  <c r="EH36" i="1"/>
  <c r="EC36" i="1"/>
  <c r="EG36" i="1"/>
  <c r="EF36" i="1"/>
  <c r="EE36" i="1"/>
  <c r="ED36" i="1"/>
  <c r="EN36" i="1"/>
  <c r="EM36" i="1"/>
  <c r="EL36" i="1"/>
  <c r="EK36" i="1"/>
  <c r="EJ36" i="1"/>
  <c r="EI36" i="1"/>
  <c r="EN40" i="1"/>
  <c r="EC25" i="1"/>
  <c r="EI40" i="1"/>
  <c r="EI25" i="1"/>
  <c r="EJ25" i="1"/>
  <c r="EG39" i="1"/>
  <c r="EF39" i="1"/>
  <c r="EE39" i="1"/>
  <c r="ED39" i="1"/>
  <c r="EN39" i="1"/>
  <c r="EM39" i="1"/>
  <c r="EL39" i="1"/>
  <c r="EK39" i="1"/>
  <c r="EJ39" i="1"/>
  <c r="EI39" i="1"/>
  <c r="EH39" i="1"/>
  <c r="EC39" i="1"/>
  <c r="EC37" i="1"/>
  <c r="EG37" i="1"/>
  <c r="EF37" i="1"/>
  <c r="EE37" i="1"/>
  <c r="ED37" i="1"/>
  <c r="EN37" i="1"/>
  <c r="EM37" i="1"/>
  <c r="EL37" i="1"/>
  <c r="EK37" i="1"/>
  <c r="EJ37" i="1"/>
  <c r="EI37" i="1"/>
  <c r="EH37" i="1"/>
  <c r="EN34" i="1"/>
  <c r="EF34" i="1"/>
  <c r="EH26" i="1"/>
  <c r="EH31" i="1"/>
  <c r="EC31" i="1"/>
  <c r="EG31" i="1"/>
  <c r="EF31" i="1"/>
  <c r="EE31" i="1"/>
  <c r="ED31" i="1"/>
  <c r="EN31" i="1"/>
  <c r="EM31" i="1"/>
  <c r="EL31" i="1"/>
  <c r="EK31" i="1"/>
  <c r="EI31" i="1"/>
  <c r="EJ31" i="1"/>
  <c r="EG33" i="1"/>
  <c r="EF33" i="1"/>
  <c r="EE33" i="1"/>
  <c r="ED33" i="1"/>
  <c r="EN33" i="1"/>
  <c r="EM33" i="1"/>
  <c r="EL33" i="1"/>
  <c r="EK33" i="1"/>
  <c r="EJ33" i="1"/>
  <c r="EI33" i="1"/>
  <c r="EH33" i="1"/>
  <c r="EC33" i="1"/>
  <c r="EC32" i="1"/>
  <c r="EG32" i="1"/>
  <c r="EF32" i="1"/>
  <c r="EE32" i="1"/>
  <c r="ED32" i="1"/>
  <c r="EN32" i="1"/>
  <c r="EM32" i="1"/>
  <c r="EL32" i="1"/>
  <c r="EK32" i="1"/>
  <c r="EJ32" i="1"/>
  <c r="EI32" i="1"/>
  <c r="EH32" i="1"/>
  <c r="ED34" i="1"/>
  <c r="NQ34" i="1"/>
  <c r="NQ43" i="1"/>
  <c r="EJ34" i="1"/>
  <c r="EK34" i="1"/>
  <c r="EG34" i="1"/>
  <c r="EH34" i="1"/>
  <c r="EE34" i="1"/>
  <c r="EL34" i="1"/>
  <c r="EC34" i="1"/>
  <c r="EI34" i="1"/>
  <c r="EF26" i="1"/>
  <c r="EJ26" i="1"/>
  <c r="EC26" i="1"/>
  <c r="EK26" i="1"/>
  <c r="EL26" i="1"/>
  <c r="EM26" i="1"/>
  <c r="EN26" i="1"/>
  <c r="ED26" i="1"/>
  <c r="EE26" i="1"/>
  <c r="EI26" i="1"/>
  <c r="EG26" i="1"/>
  <c r="EC27" i="1"/>
  <c r="EG28" i="1"/>
  <c r="EF28" i="1"/>
  <c r="EE28" i="1"/>
  <c r="ED28" i="1"/>
  <c r="EN28" i="1"/>
  <c r="EM28" i="1"/>
  <c r="EL28" i="1"/>
  <c r="EK28" i="1"/>
  <c r="EJ28" i="1"/>
  <c r="EI28" i="1"/>
  <c r="EH28" i="1"/>
  <c r="EC28" i="1"/>
  <c r="EH27" i="1"/>
  <c r="EI27" i="1"/>
  <c r="EJ27" i="1"/>
  <c r="EK27" i="1"/>
  <c r="EL27" i="1"/>
  <c r="EM27" i="1"/>
  <c r="EN27" i="1"/>
  <c r="ED27" i="1"/>
  <c r="EE27" i="1"/>
  <c r="EF27" i="1"/>
  <c r="EG27" i="1"/>
  <c r="EG43" i="1"/>
  <c r="EF43" i="1"/>
  <c r="EE43" i="1"/>
  <c r="ED43" i="1"/>
  <c r="EN43" i="1"/>
  <c r="EM43" i="1"/>
  <c r="EL43" i="1"/>
  <c r="EK43" i="1"/>
  <c r="EJ43" i="1"/>
  <c r="EI43" i="1"/>
  <c r="EH43" i="1"/>
  <c r="EC43" i="1"/>
  <c r="B476" i="4"/>
  <c r="C477" i="4"/>
  <c r="P477" i="4" s="1"/>
  <c r="H540" i="4"/>
  <c r="I541" i="4"/>
  <c r="G491" i="4"/>
  <c r="P462" i="4"/>
  <c r="C463" i="4"/>
  <c r="F543" i="4"/>
  <c r="E543" i="4"/>
  <c r="D543" i="4"/>
  <c r="Q543" i="4" s="1"/>
  <c r="V479" i="4"/>
  <c r="U478" i="4"/>
  <c r="S462" i="4"/>
  <c r="B462" i="4"/>
  <c r="R524" i="4"/>
  <c r="R518" i="4"/>
  <c r="A544" i="4"/>
  <c r="R527" i="4"/>
  <c r="R521" i="4"/>
  <c r="HZ84" i="1" l="1" a="1"/>
  <c r="HZ84" i="1" s="1"/>
  <c r="HZ81" i="1" a="1"/>
  <c r="HZ81" i="1" s="1"/>
  <c r="HZ83" i="1" a="1"/>
  <c r="HZ83" i="1" s="1"/>
  <c r="HZ82" i="1" a="1"/>
  <c r="HZ82" i="1" s="1"/>
  <c r="HZ80" i="1" a="1"/>
  <c r="HZ80" i="1" s="1"/>
  <c r="HZ94" i="1" a="1"/>
  <c r="HZ94" i="1" s="1"/>
  <c r="HZ98" i="1" a="1"/>
  <c r="HZ98" i="1" s="1"/>
  <c r="HZ97" i="1" a="1"/>
  <c r="HZ97" i="1" s="1"/>
  <c r="HZ96" i="1" a="1"/>
  <c r="HZ96" i="1" s="1"/>
  <c r="HZ99" i="1" a="1"/>
  <c r="HZ99" i="1" s="1"/>
  <c r="HZ102" i="1" a="1"/>
  <c r="HZ102" i="1" s="1"/>
  <c r="HZ100" i="1" a="1"/>
  <c r="HZ100" i="1" s="1"/>
  <c r="HZ95" i="1" a="1"/>
  <c r="HZ95" i="1" s="1"/>
  <c r="HZ101" i="1" a="1"/>
  <c r="HZ101" i="1" s="1"/>
  <c r="HZ49" i="1" a="1"/>
  <c r="HZ49" i="1" s="1"/>
  <c r="HZ50" i="1" s="1" a="1"/>
  <c r="HZ50" i="1" s="1"/>
  <c r="HZ45" i="1" a="1"/>
  <c r="HZ45" i="1" s="1"/>
  <c r="HZ46" i="1" s="1" a="1"/>
  <c r="HZ46" i="1" s="1"/>
  <c r="HZ47" i="1" a="1"/>
  <c r="HZ47" i="1" s="1"/>
  <c r="HZ48" i="1" s="1" a="1"/>
  <c r="HZ48" i="1" s="1"/>
  <c r="IE32" i="1" a="1"/>
  <c r="IE32" i="1" s="1"/>
  <c r="IE35" i="1" a="1"/>
  <c r="IE35" i="1" s="1"/>
  <c r="IE40" i="1" a="1"/>
  <c r="IE40" i="1" s="1"/>
  <c r="IE34" i="1" a="1"/>
  <c r="IE34" i="1" s="1"/>
  <c r="IE24" i="1" a="1"/>
  <c r="IE24" i="1" s="1"/>
  <c r="IE30" i="1" a="1"/>
  <c r="IE30" i="1" s="1"/>
  <c r="IE41" i="1" a="1"/>
  <c r="IE41" i="1" s="1"/>
  <c r="IE37" i="1" a="1"/>
  <c r="IE37" i="1" s="1"/>
  <c r="IE26" i="1" a="1"/>
  <c r="IE26" i="1" s="1"/>
  <c r="IE22" i="1" a="1"/>
  <c r="IE22" i="1" s="1"/>
  <c r="IE39" i="1" a="1"/>
  <c r="IE39" i="1" s="1"/>
  <c r="IE33" i="1" a="1"/>
  <c r="IE33" i="1" s="1"/>
  <c r="IE42" i="1" a="1"/>
  <c r="IE42" i="1" s="1"/>
  <c r="IE23" i="1" a="1"/>
  <c r="IE23" i="1" s="1"/>
  <c r="IE36" i="1" a="1"/>
  <c r="IE36" i="1" s="1"/>
  <c r="IE43" i="1" a="1"/>
  <c r="IE43" i="1" s="1"/>
  <c r="IE28" i="1" a="1"/>
  <c r="IE28" i="1" s="1"/>
  <c r="IE25" i="1" a="1"/>
  <c r="IE25" i="1" s="1"/>
  <c r="IE31" i="1" a="1"/>
  <c r="IE31" i="1" s="1"/>
  <c r="IE27" i="1" a="1"/>
  <c r="IE27" i="1" s="1"/>
  <c r="IE29" i="1" a="1"/>
  <c r="IE29" i="1" s="1"/>
  <c r="IE38" i="1" a="1"/>
  <c r="IE38" i="1" s="1"/>
  <c r="HZ34" i="1" a="1"/>
  <c r="HZ34" i="1" s="1"/>
  <c r="HZ40" i="1" a="1"/>
  <c r="HZ40" i="1" s="1"/>
  <c r="HZ22" i="1" a="1"/>
  <c r="HZ22" i="1" s="1"/>
  <c r="HZ35" i="1" a="1"/>
  <c r="HZ35" i="1" s="1"/>
  <c r="HZ30" i="1" a="1"/>
  <c r="HZ30" i="1" s="1"/>
  <c r="HZ43" i="1" a="1"/>
  <c r="HZ43" i="1" s="1"/>
  <c r="HZ36" i="1" a="1"/>
  <c r="HZ36" i="1" s="1"/>
  <c r="HZ26" i="1" a="1"/>
  <c r="HZ26" i="1" s="1"/>
  <c r="HZ31" i="1" a="1"/>
  <c r="HZ31" i="1" s="1"/>
  <c r="HZ23" i="1" a="1"/>
  <c r="HZ23" i="1" s="1"/>
  <c r="HZ24" i="1" a="1"/>
  <c r="HZ24" i="1" s="1"/>
  <c r="HZ39" i="1" a="1"/>
  <c r="HZ39" i="1" s="1"/>
  <c r="HZ29" i="1" a="1"/>
  <c r="HZ29" i="1" s="1"/>
  <c r="HZ41" i="1" a="1"/>
  <c r="HZ41" i="1" s="1"/>
  <c r="HZ37" i="1" a="1"/>
  <c r="HZ37" i="1" s="1"/>
  <c r="HZ25" i="1" a="1"/>
  <c r="HZ25" i="1" s="1"/>
  <c r="HZ42" i="1" a="1"/>
  <c r="HZ42" i="1" s="1"/>
  <c r="HZ38" i="1" a="1"/>
  <c r="HZ38" i="1" s="1"/>
  <c r="HZ33" i="1" a="1"/>
  <c r="HZ33" i="1" s="1"/>
  <c r="HZ27" i="1" a="1"/>
  <c r="HZ27" i="1" s="1"/>
  <c r="HZ28" i="1" a="1"/>
  <c r="HZ28" i="1" s="1"/>
  <c r="HZ32" i="1" a="1"/>
  <c r="HZ32" i="1" s="1"/>
  <c r="LJ40" i="1" a="1"/>
  <c r="LJ40" i="1" s="1"/>
  <c r="LJ33" i="1" a="1"/>
  <c r="LJ33" i="1" s="1"/>
  <c r="LJ39" i="1" a="1"/>
  <c r="LJ39" i="1" s="1"/>
  <c r="LJ26" i="1" a="1"/>
  <c r="LJ26" i="1" s="1"/>
  <c r="LJ38" i="1" a="1"/>
  <c r="LJ38" i="1" s="1"/>
  <c r="LJ32" i="1" a="1"/>
  <c r="LJ32" i="1" s="1"/>
  <c r="LJ34" i="1" a="1"/>
  <c r="LJ34" i="1" s="1"/>
  <c r="LJ27" i="1" a="1"/>
  <c r="LJ27" i="1" s="1"/>
  <c r="LJ25" i="1" a="1"/>
  <c r="LJ25" i="1" s="1"/>
  <c r="LJ22" i="1" a="1"/>
  <c r="LJ22" i="1" s="1"/>
  <c r="LJ35" i="1" a="1"/>
  <c r="LJ35" i="1" s="1"/>
  <c r="LJ43" i="1" a="1"/>
  <c r="LJ43" i="1" s="1"/>
  <c r="LJ23" i="1" a="1"/>
  <c r="LJ23" i="1" s="1"/>
  <c r="LJ28" i="1" a="1"/>
  <c r="LJ28" i="1" s="1"/>
  <c r="LJ24" i="1" a="1"/>
  <c r="LJ24" i="1" s="1"/>
  <c r="LJ30" i="1" a="1"/>
  <c r="LJ30" i="1" s="1"/>
  <c r="LJ42" i="1" a="1"/>
  <c r="LJ42" i="1" s="1"/>
  <c r="LJ36" i="1" a="1"/>
  <c r="LJ36" i="1" s="1"/>
  <c r="LJ41" i="1" a="1"/>
  <c r="LJ41" i="1" s="1"/>
  <c r="LJ29" i="1" a="1"/>
  <c r="LJ29" i="1" s="1"/>
  <c r="LJ37" i="1" a="1"/>
  <c r="LJ37" i="1" s="1"/>
  <c r="LJ31" i="1" a="1"/>
  <c r="LJ31" i="1" s="1"/>
  <c r="IF34" i="1" a="1"/>
  <c r="IF34" i="1" s="1"/>
  <c r="IF35" i="1" a="1"/>
  <c r="IF35" i="1" s="1"/>
  <c r="IF27" i="1" a="1"/>
  <c r="IF27" i="1" s="1"/>
  <c r="IF43" i="1" a="1"/>
  <c r="IF43" i="1" s="1"/>
  <c r="IF39" i="1" a="1"/>
  <c r="IF39" i="1" s="1"/>
  <c r="IF37" i="1" a="1"/>
  <c r="IF37" i="1" s="1"/>
  <c r="IF42" i="1" a="1"/>
  <c r="IF42" i="1" s="1"/>
  <c r="IF29" i="1" a="1"/>
  <c r="IF29" i="1" s="1"/>
  <c r="IF30" i="1" a="1"/>
  <c r="IF30" i="1" s="1"/>
  <c r="IF36" i="1" a="1"/>
  <c r="IF36" i="1" s="1"/>
  <c r="IF38" i="1" a="1"/>
  <c r="IF38" i="1" s="1"/>
  <c r="IF25" i="1" a="1"/>
  <c r="IF25" i="1" s="1"/>
  <c r="IF28" i="1" a="1"/>
  <c r="IF28" i="1" s="1"/>
  <c r="IF24" i="1" a="1"/>
  <c r="IF24" i="1" s="1"/>
  <c r="IF32" i="1" a="1"/>
  <c r="IF32" i="1" s="1"/>
  <c r="IF40" i="1" a="1"/>
  <c r="IF40" i="1" s="1"/>
  <c r="IF22" i="1" a="1"/>
  <c r="IF22" i="1" s="1"/>
  <c r="IF33" i="1" a="1"/>
  <c r="IF33" i="1" s="1"/>
  <c r="IF31" i="1" a="1"/>
  <c r="IF31" i="1" s="1"/>
  <c r="IF26" i="1" a="1"/>
  <c r="IF26" i="1" s="1"/>
  <c r="IF41" i="1" a="1"/>
  <c r="IF41" i="1" s="1"/>
  <c r="IF23" i="1" a="1"/>
  <c r="IF23" i="1" s="1"/>
  <c r="HZ60" i="1" a="1"/>
  <c r="HZ60" i="1" s="1"/>
  <c r="HZ61" i="1" a="1"/>
  <c r="HZ61" i="1" s="1"/>
  <c r="HZ62" i="1" a="1"/>
  <c r="HZ62" i="1" s="1"/>
  <c r="HZ63" i="1" a="1"/>
  <c r="HZ63" i="1" s="1"/>
  <c r="HZ64" i="1" a="1"/>
  <c r="HZ64" i="1" s="1"/>
  <c r="HZ65" i="1" a="1"/>
  <c r="HZ65" i="1" s="1"/>
  <c r="HZ66" i="1" a="1"/>
  <c r="HZ66" i="1" s="1"/>
  <c r="HZ67" i="1" a="1"/>
  <c r="HZ67" i="1" s="1"/>
  <c r="HZ68" i="1" a="1"/>
  <c r="HZ68" i="1" s="1"/>
  <c r="HZ69" i="1" a="1"/>
  <c r="HZ69" i="1" s="1"/>
  <c r="HZ70" i="1" a="1"/>
  <c r="HZ70" i="1" s="1"/>
  <c r="LI28" i="1" a="1"/>
  <c r="LI28" i="1" s="1"/>
  <c r="LI32" i="1" a="1"/>
  <c r="LI32" i="1" s="1"/>
  <c r="LI29" i="1" a="1"/>
  <c r="LI29" i="1" s="1"/>
  <c r="LI34" i="1" a="1"/>
  <c r="LI34" i="1" s="1"/>
  <c r="LI25" i="1" a="1"/>
  <c r="LI25" i="1" s="1"/>
  <c r="LI37" i="1" a="1"/>
  <c r="LI37" i="1" s="1"/>
  <c r="LI41" i="1" a="1"/>
  <c r="LI41" i="1" s="1"/>
  <c r="LI40" i="1" a="1"/>
  <c r="LI40" i="1" s="1"/>
  <c r="LI36" i="1" a="1"/>
  <c r="LI36" i="1" s="1"/>
  <c r="LI31" i="1" a="1"/>
  <c r="LI31" i="1" s="1"/>
  <c r="LI26" i="1" a="1"/>
  <c r="LI26" i="1" s="1"/>
  <c r="LI42" i="1" a="1"/>
  <c r="LI42" i="1" s="1"/>
  <c r="LI27" i="1" a="1"/>
  <c r="LI27" i="1" s="1"/>
  <c r="LI33" i="1" a="1"/>
  <c r="LI33" i="1" s="1"/>
  <c r="LI38" i="1" a="1"/>
  <c r="LI38" i="1" s="1"/>
  <c r="LI24" i="1" a="1"/>
  <c r="LI24" i="1" s="1"/>
  <c r="LI22" i="1" a="1"/>
  <c r="LI22" i="1" s="1"/>
  <c r="LI39" i="1" a="1"/>
  <c r="LI39" i="1" s="1"/>
  <c r="LI30" i="1" a="1"/>
  <c r="LI30" i="1" s="1"/>
  <c r="LI43" i="1" a="1"/>
  <c r="LI43" i="1" s="1"/>
  <c r="LI35" i="1" a="1"/>
  <c r="LI35" i="1" s="1"/>
  <c r="LI23" i="1" a="1"/>
  <c r="LI23" i="1" s="1"/>
  <c r="B477" i="4"/>
  <c r="C478" i="4"/>
  <c r="C479" i="4" s="1"/>
  <c r="P479" i="4" s="1"/>
  <c r="G492" i="4"/>
  <c r="H541" i="4"/>
  <c r="I542" i="4"/>
  <c r="P463" i="4"/>
  <c r="C464" i="4"/>
  <c r="F544" i="4"/>
  <c r="E544" i="4"/>
  <c r="D544" i="4"/>
  <c r="Q544" i="4" s="1"/>
  <c r="U479" i="4"/>
  <c r="V480" i="4"/>
  <c r="S463" i="4"/>
  <c r="B463" i="4"/>
  <c r="R531" i="4"/>
  <c r="R522" i="4"/>
  <c r="A545" i="4"/>
  <c r="R528" i="4"/>
  <c r="R525" i="4"/>
  <c r="NX110" i="1"/>
  <c r="B478" i="4" l="1"/>
  <c r="P478" i="4"/>
  <c r="C480" i="4"/>
  <c r="P480" i="4" s="1"/>
  <c r="H542" i="4"/>
  <c r="I543" i="4"/>
  <c r="G493" i="4"/>
  <c r="P464" i="4"/>
  <c r="C465" i="4"/>
  <c r="F545" i="4"/>
  <c r="E545" i="4"/>
  <c r="D545" i="4"/>
  <c r="Q545" i="4" s="1"/>
  <c r="B479" i="4"/>
  <c r="V481" i="4"/>
  <c r="U480" i="4"/>
  <c r="S464" i="4"/>
  <c r="B464" i="4"/>
  <c r="A546" i="4"/>
  <c r="R526" i="4"/>
  <c r="R535" i="4"/>
  <c r="R529" i="4"/>
  <c r="R532" i="4"/>
  <c r="NX14" i="1"/>
  <c r="C481" i="4" l="1"/>
  <c r="P481" i="4" s="1"/>
  <c r="G494" i="4"/>
  <c r="H543" i="4"/>
  <c r="I544" i="4"/>
  <c r="P465" i="4"/>
  <c r="C466" i="4"/>
  <c r="P466" i="4" s="1"/>
  <c r="F546" i="4"/>
  <c r="E546" i="4"/>
  <c r="D546" i="4"/>
  <c r="Q546" i="4" s="1"/>
  <c r="U484" i="4"/>
  <c r="U481" i="4"/>
  <c r="V482" i="4"/>
  <c r="B480" i="4"/>
  <c r="S465" i="4"/>
  <c r="B465" i="4"/>
  <c r="R533" i="4"/>
  <c r="R539" i="4"/>
  <c r="R530" i="4"/>
  <c r="R536" i="4"/>
  <c r="A547" i="4"/>
  <c r="NX17" i="1"/>
  <c r="EN110" i="1"/>
  <c r="NX18" i="1" l="1" a="1"/>
  <c r="NX18" i="1" s="1"/>
  <c r="NX21" i="1" a="1"/>
  <c r="NX21" i="1" s="1"/>
  <c r="NX20" i="1" a="1"/>
  <c r="NX20" i="1" s="1"/>
  <c r="NX19" i="1" a="1"/>
  <c r="NX19" i="1" s="1"/>
  <c r="C482" i="4"/>
  <c r="P482" i="4" s="1"/>
  <c r="H544" i="4"/>
  <c r="I545" i="4"/>
  <c r="G495" i="4"/>
  <c r="D547" i="4"/>
  <c r="Q547" i="4" s="1"/>
  <c r="F547" i="4"/>
  <c r="E547" i="4"/>
  <c r="B481" i="4"/>
  <c r="V483" i="4"/>
  <c r="U485" i="4"/>
  <c r="U482" i="4"/>
  <c r="U488" i="4"/>
  <c r="S466" i="4"/>
  <c r="B466" i="4"/>
  <c r="R543" i="4"/>
  <c r="A548" i="4"/>
  <c r="R540" i="4"/>
  <c r="R537" i="4"/>
  <c r="R534" i="4"/>
  <c r="EN14" i="1"/>
  <c r="EN15" i="1" s="1" a="1"/>
  <c r="EN15" i="1" s="1"/>
  <c r="NX32" i="1" l="1" a="1"/>
  <c r="NX32" i="1" s="1"/>
  <c r="NX25" i="1" a="1"/>
  <c r="NX25" i="1" s="1"/>
  <c r="NX34" i="1" a="1"/>
  <c r="NX34" i="1" s="1"/>
  <c r="NX39" i="1" a="1"/>
  <c r="NX39" i="1" s="1"/>
  <c r="NX35" i="1" a="1"/>
  <c r="NX35" i="1" s="1"/>
  <c r="NX40" i="1" a="1"/>
  <c r="NX40" i="1" s="1"/>
  <c r="NX26" i="1" a="1"/>
  <c r="NX26" i="1" s="1"/>
  <c r="NX30" i="1" a="1"/>
  <c r="NX30" i="1" s="1"/>
  <c r="NX41" i="1" a="1"/>
  <c r="NX41" i="1" s="1"/>
  <c r="NX42" i="1" a="1"/>
  <c r="NX42" i="1" s="1"/>
  <c r="NX28" i="1" a="1"/>
  <c r="NX28" i="1" s="1"/>
  <c r="NX24" i="1" a="1"/>
  <c r="NX24" i="1" s="1"/>
  <c r="NX43" i="1" a="1"/>
  <c r="NX43" i="1" s="1"/>
  <c r="NX23" i="1" a="1"/>
  <c r="NX23" i="1" s="1"/>
  <c r="NX22" i="1" a="1"/>
  <c r="NX22" i="1" s="1"/>
  <c r="NX37" i="1" a="1"/>
  <c r="NX37" i="1" s="1"/>
  <c r="NX33" i="1" a="1"/>
  <c r="NX33" i="1" s="1"/>
  <c r="NX31" i="1" a="1"/>
  <c r="NX31" i="1" s="1"/>
  <c r="NX36" i="1" a="1"/>
  <c r="NX36" i="1" s="1"/>
  <c r="NX29" i="1" a="1"/>
  <c r="NX29" i="1" s="1"/>
  <c r="NX38" i="1" a="1"/>
  <c r="NX38" i="1" s="1"/>
  <c r="NX27" i="1" a="1"/>
  <c r="NX27" i="1" s="1"/>
  <c r="C483" i="4"/>
  <c r="C484" i="4" s="1"/>
  <c r="B484" i="4" s="1"/>
  <c r="G496" i="4"/>
  <c r="H545" i="4"/>
  <c r="I546" i="4"/>
  <c r="F548" i="4"/>
  <c r="E548" i="4"/>
  <c r="D548" i="4"/>
  <c r="Q548" i="4" s="1"/>
  <c r="U492" i="4"/>
  <c r="U486" i="4"/>
  <c r="U483" i="4"/>
  <c r="U489" i="4"/>
  <c r="V484" i="4"/>
  <c r="B482" i="4"/>
  <c r="R547" i="4"/>
  <c r="R538" i="4"/>
  <c r="R544" i="4"/>
  <c r="A549" i="4"/>
  <c r="R541" i="4"/>
  <c r="EN17" i="1"/>
  <c r="P483" i="4" l="1"/>
  <c r="H546" i="4"/>
  <c r="I547" i="4"/>
  <c r="G497" i="4"/>
  <c r="P484" i="4"/>
  <c r="C485" i="4"/>
  <c r="B485" i="4" s="1"/>
  <c r="F549" i="4"/>
  <c r="E549" i="4"/>
  <c r="D549" i="4"/>
  <c r="Q549" i="4" s="1"/>
  <c r="B483" i="4"/>
  <c r="V485" i="4"/>
  <c r="U493" i="4"/>
  <c r="U487" i="4"/>
  <c r="U490" i="4"/>
  <c r="U496" i="4"/>
  <c r="R542" i="4"/>
  <c r="A550" i="4"/>
  <c r="R545" i="4"/>
  <c r="R548" i="4"/>
  <c r="G498" i="4" l="1"/>
  <c r="H547" i="4"/>
  <c r="I548" i="4"/>
  <c r="P485" i="4"/>
  <c r="C486" i="4"/>
  <c r="B486" i="4" s="1"/>
  <c r="F550" i="4"/>
  <c r="E550" i="4"/>
  <c r="D550" i="4"/>
  <c r="Q550" i="4" s="1"/>
  <c r="U500" i="4"/>
  <c r="U494" i="4"/>
  <c r="U491" i="4"/>
  <c r="U497" i="4"/>
  <c r="V486" i="4"/>
  <c r="R549" i="4"/>
  <c r="A551" i="4"/>
  <c r="R546" i="4"/>
  <c r="LN110" i="1"/>
  <c r="LM110" i="1"/>
  <c r="H548" i="4" l="1"/>
  <c r="I549" i="4"/>
  <c r="G499" i="4"/>
  <c r="P486" i="4"/>
  <c r="C487" i="4"/>
  <c r="B487" i="4" s="1"/>
  <c r="F551" i="4"/>
  <c r="E551" i="4"/>
  <c r="R551" i="4" s="1"/>
  <c r="D551" i="4"/>
  <c r="Q551" i="4" s="1"/>
  <c r="V487" i="4"/>
  <c r="U501" i="4"/>
  <c r="U495" i="4"/>
  <c r="U498" i="4"/>
  <c r="U504" i="4"/>
  <c r="A552" i="4"/>
  <c r="R550" i="4"/>
  <c r="LN14" i="1"/>
  <c r="LM14" i="1"/>
  <c r="LM15" i="1" s="1" a="1"/>
  <c r="LM15" i="1" s="1"/>
  <c r="LM93" i="1" l="1" a="1"/>
  <c r="LM93" i="1" s="1"/>
  <c r="LM79" i="1" a="1"/>
  <c r="LM79" i="1" s="1"/>
  <c r="LM44" i="1" a="1"/>
  <c r="LM44" i="1" s="1"/>
  <c r="LM59" i="1" a="1"/>
  <c r="LM59" i="1" s="1"/>
  <c r="LN17" i="1"/>
  <c r="LN15" i="1" a="1"/>
  <c r="LN15" i="1" s="1"/>
  <c r="G500" i="4"/>
  <c r="H549" i="4"/>
  <c r="I550" i="4"/>
  <c r="P487" i="4"/>
  <c r="C488" i="4"/>
  <c r="B488" i="4" s="1"/>
  <c r="E552" i="4"/>
  <c r="R552" i="4" s="1"/>
  <c r="D552" i="4"/>
  <c r="Q552" i="4" s="1"/>
  <c r="F552" i="4"/>
  <c r="U508" i="4"/>
  <c r="U502" i="4"/>
  <c r="U499" i="4"/>
  <c r="U505" i="4"/>
  <c r="V488" i="4"/>
  <c r="S471" i="4"/>
  <c r="A553" i="4"/>
  <c r="LM17" i="1"/>
  <c r="DW110" i="1"/>
  <c r="LM83" i="1" l="1" a="1"/>
  <c r="LM83" i="1" s="1"/>
  <c r="LM81" i="1" a="1"/>
  <c r="LM81" i="1" s="1"/>
  <c r="LM82" i="1" a="1"/>
  <c r="LM82" i="1" s="1"/>
  <c r="LM84" i="1" a="1"/>
  <c r="LM84" i="1" s="1"/>
  <c r="LN93" i="1" a="1"/>
  <c r="LN93" i="1" s="1"/>
  <c r="LN79" i="1" a="1"/>
  <c r="LN79" i="1" s="1"/>
  <c r="LM80" i="1" a="1"/>
  <c r="LM80" i="1" s="1"/>
  <c r="LM101" i="1" a="1"/>
  <c r="LM101" i="1" s="1"/>
  <c r="LM98" i="1" a="1"/>
  <c r="LM98" i="1" s="1"/>
  <c r="LM99" i="1" a="1"/>
  <c r="LM99" i="1" s="1"/>
  <c r="LM102" i="1" a="1"/>
  <c r="LM102" i="1" s="1"/>
  <c r="LM97" i="1" a="1"/>
  <c r="LM97" i="1" s="1"/>
  <c r="LM95" i="1" a="1"/>
  <c r="LM95" i="1" s="1"/>
  <c r="LM96" i="1" a="1"/>
  <c r="LM96" i="1" s="1"/>
  <c r="LM94" i="1" a="1"/>
  <c r="LM94" i="1" s="1"/>
  <c r="LM100" i="1" a="1"/>
  <c r="LM100" i="1" s="1"/>
  <c r="LM60" i="1" a="1"/>
  <c r="LM60" i="1" s="1"/>
  <c r="LM61" i="1" a="1"/>
  <c r="LM61" i="1" s="1"/>
  <c r="LM62" i="1" a="1"/>
  <c r="LM62" i="1" s="1"/>
  <c r="LM63" i="1" a="1"/>
  <c r="LM63" i="1" s="1"/>
  <c r="LM64" i="1" a="1"/>
  <c r="LM64" i="1" s="1"/>
  <c r="LM65" i="1" a="1"/>
  <c r="LM65" i="1" s="1"/>
  <c r="LM66" i="1" a="1"/>
  <c r="LM66" i="1" s="1"/>
  <c r="LM67" i="1" a="1"/>
  <c r="LM67" i="1" s="1"/>
  <c r="LM68" i="1" a="1"/>
  <c r="LM68" i="1" s="1"/>
  <c r="LM69" i="1" a="1"/>
  <c r="LM69" i="1" s="1"/>
  <c r="LM70" i="1" a="1"/>
  <c r="LM70" i="1" s="1"/>
  <c r="LM21" i="1" a="1"/>
  <c r="LM21" i="1" s="1"/>
  <c r="LM18" i="1" a="1"/>
  <c r="LM18" i="1" s="1"/>
  <c r="LM20" i="1" a="1"/>
  <c r="LM20" i="1" s="1"/>
  <c r="LM19" i="1" a="1"/>
  <c r="LM19" i="1" s="1"/>
  <c r="LM47" i="1" a="1"/>
  <c r="LM47" i="1" s="1"/>
  <c r="LM48" i="1" s="1" a="1"/>
  <c r="LM48" i="1" s="1"/>
  <c r="LM49" i="1" a="1"/>
  <c r="LM49" i="1" s="1"/>
  <c r="LM50" i="1" s="1" a="1"/>
  <c r="LM50" i="1" s="1"/>
  <c r="LM45" i="1" a="1"/>
  <c r="LM45" i="1" s="1"/>
  <c r="LM46" i="1" s="1" a="1"/>
  <c r="LM46" i="1" s="1"/>
  <c r="LN44" i="1" a="1"/>
  <c r="LN44" i="1" s="1"/>
  <c r="LN59" i="1" a="1"/>
  <c r="LN59" i="1" s="1"/>
  <c r="LN19" i="1" a="1"/>
  <c r="LN19" i="1" s="1"/>
  <c r="LN21" i="1" a="1"/>
  <c r="LN21" i="1" s="1"/>
  <c r="LN20" i="1" a="1"/>
  <c r="LN20" i="1" s="1"/>
  <c r="LN18" i="1" a="1"/>
  <c r="LN18" i="1" s="1"/>
  <c r="H550" i="4"/>
  <c r="I551" i="4"/>
  <c r="G501" i="4"/>
  <c r="P488" i="4"/>
  <c r="C489" i="4"/>
  <c r="B489" i="4" s="1"/>
  <c r="F553" i="4"/>
  <c r="E553" i="4"/>
  <c r="R553" i="4" s="1"/>
  <c r="D553" i="4"/>
  <c r="Q553" i="4" s="1"/>
  <c r="V489" i="4"/>
  <c r="U509" i="4"/>
  <c r="U503" i="4"/>
  <c r="U506" i="4"/>
  <c r="U512" i="4"/>
  <c r="S472" i="4"/>
  <c r="A554" i="4"/>
  <c r="HT110" i="1"/>
  <c r="HS110" i="1"/>
  <c r="LN83" i="1" l="1" a="1"/>
  <c r="LN83" i="1" s="1"/>
  <c r="LN84" i="1" a="1"/>
  <c r="LN84" i="1" s="1"/>
  <c r="LN82" i="1" a="1"/>
  <c r="LN82" i="1" s="1"/>
  <c r="LN81" i="1" a="1"/>
  <c r="LN81" i="1" s="1"/>
  <c r="LN80" i="1" a="1"/>
  <c r="LN80" i="1" s="1"/>
  <c r="LN98" i="1" a="1"/>
  <c r="LN98" i="1" s="1"/>
  <c r="LN94" i="1" a="1"/>
  <c r="LN94" i="1" s="1"/>
  <c r="LN96" i="1" a="1"/>
  <c r="LN96" i="1" s="1"/>
  <c r="LN100" i="1" a="1"/>
  <c r="LN100" i="1" s="1"/>
  <c r="LN95" i="1" a="1"/>
  <c r="LN95" i="1" s="1"/>
  <c r="LN99" i="1" a="1"/>
  <c r="LN99" i="1" s="1"/>
  <c r="LN101" i="1" a="1"/>
  <c r="LN101" i="1" s="1"/>
  <c r="LN102" i="1" a="1"/>
  <c r="LN102" i="1" s="1"/>
  <c r="LN97" i="1" a="1"/>
  <c r="LN97" i="1" s="1"/>
  <c r="LN49" i="1" a="1"/>
  <c r="LN49" i="1" s="1"/>
  <c r="LN50" i="1" s="1" a="1"/>
  <c r="LN50" i="1" s="1"/>
  <c r="LN45" i="1" a="1"/>
  <c r="LN45" i="1" s="1"/>
  <c r="LN46" i="1" s="1" a="1"/>
  <c r="LN46" i="1" s="1"/>
  <c r="LN47" i="1" a="1"/>
  <c r="LN47" i="1" s="1"/>
  <c r="LN48" i="1" s="1" a="1"/>
  <c r="LN48" i="1" s="1"/>
  <c r="LN60" i="1" a="1"/>
  <c r="LN60" i="1" s="1"/>
  <c r="LN61" i="1" a="1"/>
  <c r="LN61" i="1" s="1"/>
  <c r="LN62" i="1" a="1"/>
  <c r="LN62" i="1" s="1"/>
  <c r="LN63" i="1" a="1"/>
  <c r="LN63" i="1" s="1"/>
  <c r="LN64" i="1" a="1"/>
  <c r="LN64" i="1" s="1"/>
  <c r="LN65" i="1" a="1"/>
  <c r="LN65" i="1" s="1"/>
  <c r="LN66" i="1" a="1"/>
  <c r="LN66" i="1" s="1"/>
  <c r="LN67" i="1" a="1"/>
  <c r="LN67" i="1" s="1"/>
  <c r="LN68" i="1" a="1"/>
  <c r="LN68" i="1" s="1"/>
  <c r="LN69" i="1" a="1"/>
  <c r="LN69" i="1" s="1"/>
  <c r="LN70" i="1" a="1"/>
  <c r="LN70" i="1" s="1"/>
  <c r="LN42" i="1" a="1"/>
  <c r="LN42" i="1" s="1"/>
  <c r="LN31" i="1" a="1"/>
  <c r="LN31" i="1" s="1"/>
  <c r="LN30" i="1" a="1"/>
  <c r="LN30" i="1" s="1"/>
  <c r="LN32" i="1" a="1"/>
  <c r="LN32" i="1" s="1"/>
  <c r="LN28" i="1" a="1"/>
  <c r="LN28" i="1" s="1"/>
  <c r="LN35" i="1" a="1"/>
  <c r="LN35" i="1" s="1"/>
  <c r="LN40" i="1" a="1"/>
  <c r="LN40" i="1" s="1"/>
  <c r="LN37" i="1" a="1"/>
  <c r="LN37" i="1" s="1"/>
  <c r="LN43" i="1" a="1"/>
  <c r="LN43" i="1" s="1"/>
  <c r="LN39" i="1" a="1"/>
  <c r="LN39" i="1" s="1"/>
  <c r="LN41" i="1" a="1"/>
  <c r="LN41" i="1" s="1"/>
  <c r="LN26" i="1" a="1"/>
  <c r="LN26" i="1" s="1"/>
  <c r="LN25" i="1" a="1"/>
  <c r="LN25" i="1" s="1"/>
  <c r="LN24" i="1" a="1"/>
  <c r="LN24" i="1" s="1"/>
  <c r="LN23" i="1" a="1"/>
  <c r="LN23" i="1" s="1"/>
  <c r="LN22" i="1" a="1"/>
  <c r="LN22" i="1" s="1"/>
  <c r="LN36" i="1" a="1"/>
  <c r="LN36" i="1" s="1"/>
  <c r="LN34" i="1" a="1"/>
  <c r="LN34" i="1" s="1"/>
  <c r="LN38" i="1" a="1"/>
  <c r="LN38" i="1" s="1"/>
  <c r="LN29" i="1" a="1"/>
  <c r="LN29" i="1" s="1"/>
  <c r="LN33" i="1" a="1"/>
  <c r="LN33" i="1" s="1"/>
  <c r="LN27" i="1" a="1"/>
  <c r="LN27" i="1" s="1"/>
  <c r="LM25" i="1" a="1"/>
  <c r="LM25" i="1" s="1"/>
  <c r="LM22" i="1" a="1"/>
  <c r="LM22" i="1" s="1"/>
  <c r="LM26" i="1" a="1"/>
  <c r="LM26" i="1" s="1"/>
  <c r="LM38" i="1" a="1"/>
  <c r="LM38" i="1" s="1"/>
  <c r="LM34" i="1" a="1"/>
  <c r="LM34" i="1" s="1"/>
  <c r="LM28" i="1" a="1"/>
  <c r="LM28" i="1" s="1"/>
  <c r="LM23" i="1" a="1"/>
  <c r="LM23" i="1" s="1"/>
  <c r="LM39" i="1" a="1"/>
  <c r="LM39" i="1" s="1"/>
  <c r="LM42" i="1" a="1"/>
  <c r="LM42" i="1" s="1"/>
  <c r="LM36" i="1" a="1"/>
  <c r="LM36" i="1" s="1"/>
  <c r="LM41" i="1" a="1"/>
  <c r="LM41" i="1" s="1"/>
  <c r="LM24" i="1" a="1"/>
  <c r="LM24" i="1" s="1"/>
  <c r="LM31" i="1" a="1"/>
  <c r="LM31" i="1" s="1"/>
  <c r="LM35" i="1" a="1"/>
  <c r="LM35" i="1" s="1"/>
  <c r="LM29" i="1" a="1"/>
  <c r="LM29" i="1" s="1"/>
  <c r="LM27" i="1" a="1"/>
  <c r="LM27" i="1" s="1"/>
  <c r="LM37" i="1" a="1"/>
  <c r="LM37" i="1" s="1"/>
  <c r="LM33" i="1" a="1"/>
  <c r="LM33" i="1" s="1"/>
  <c r="LM40" i="1" a="1"/>
  <c r="LM40" i="1" s="1"/>
  <c r="LM32" i="1" a="1"/>
  <c r="LM32" i="1" s="1"/>
  <c r="LM30" i="1" a="1"/>
  <c r="LM30" i="1" s="1"/>
  <c r="LM43" i="1" a="1"/>
  <c r="LM43" i="1" s="1"/>
  <c r="G502" i="4"/>
  <c r="H551" i="4"/>
  <c r="I552" i="4"/>
  <c r="P489" i="4"/>
  <c r="C490" i="4"/>
  <c r="B490" i="4" s="1"/>
  <c r="F554" i="4"/>
  <c r="E554" i="4"/>
  <c r="R554" i="4" s="1"/>
  <c r="D554" i="4"/>
  <c r="Q554" i="4" s="1"/>
  <c r="U516" i="4"/>
  <c r="U510" i="4"/>
  <c r="U507" i="4"/>
  <c r="U513" i="4"/>
  <c r="V490" i="4"/>
  <c r="S473" i="4"/>
  <c r="A555" i="4"/>
  <c r="H552" i="4" l="1"/>
  <c r="I553" i="4"/>
  <c r="G503" i="4"/>
  <c r="P490" i="4"/>
  <c r="C491" i="4"/>
  <c r="B491" i="4" s="1"/>
  <c r="F555" i="4"/>
  <c r="E555" i="4"/>
  <c r="R555" i="4" s="1"/>
  <c r="D555" i="4"/>
  <c r="Q555" i="4" s="1"/>
  <c r="V491" i="4"/>
  <c r="U517" i="4"/>
  <c r="U511" i="4"/>
  <c r="U514" i="4"/>
  <c r="U520" i="4"/>
  <c r="S474" i="4"/>
  <c r="A556" i="4"/>
  <c r="EP110" i="1"/>
  <c r="G504" i="4" l="1"/>
  <c r="H553" i="4"/>
  <c r="I554" i="4"/>
  <c r="P491" i="4"/>
  <c r="C492" i="4"/>
  <c r="B492" i="4" s="1"/>
  <c r="F556" i="4"/>
  <c r="E556" i="4"/>
  <c r="R556" i="4" s="1"/>
  <c r="D556" i="4"/>
  <c r="Q556" i="4" s="1"/>
  <c r="U524" i="4"/>
  <c r="U518" i="4"/>
  <c r="U515" i="4"/>
  <c r="U521" i="4"/>
  <c r="V492" i="4"/>
  <c r="S475" i="4"/>
  <c r="A557" i="4"/>
  <c r="H554" i="4" l="1"/>
  <c r="I555" i="4"/>
  <c r="G505" i="4"/>
  <c r="P492" i="4"/>
  <c r="C493" i="4"/>
  <c r="B493" i="4" s="1"/>
  <c r="F557" i="4"/>
  <c r="E557" i="4"/>
  <c r="R557" i="4" s="1"/>
  <c r="D557" i="4"/>
  <c r="Q557" i="4" s="1"/>
  <c r="V493" i="4"/>
  <c r="U525" i="4"/>
  <c r="U519" i="4"/>
  <c r="U522" i="4"/>
  <c r="U528" i="4"/>
  <c r="S476" i="4"/>
  <c r="A558" i="4"/>
  <c r="F62" i="3"/>
  <c r="E62" i="3"/>
  <c r="C62" i="3"/>
  <c r="B62" i="3"/>
  <c r="G506" i="4" l="1"/>
  <c r="H555" i="4"/>
  <c r="I556" i="4"/>
  <c r="P493" i="4"/>
  <c r="C494" i="4"/>
  <c r="B494" i="4" s="1"/>
  <c r="F558" i="4"/>
  <c r="E558" i="4"/>
  <c r="R558" i="4" s="1"/>
  <c r="D558" i="4"/>
  <c r="Q558" i="4" s="1"/>
  <c r="U532" i="4"/>
  <c r="U526" i="4"/>
  <c r="U523" i="4"/>
  <c r="U529" i="4"/>
  <c r="V494" i="4"/>
  <c r="S477" i="4"/>
  <c r="A559" i="4"/>
  <c r="DX110" i="1"/>
  <c r="H556" i="4" l="1"/>
  <c r="I557" i="4"/>
  <c r="G507" i="4"/>
  <c r="P494" i="4"/>
  <c r="C495" i="4"/>
  <c r="B495" i="4" s="1"/>
  <c r="F559" i="4"/>
  <c r="E559" i="4"/>
  <c r="R559" i="4" s="1"/>
  <c r="D559" i="4"/>
  <c r="Q559" i="4" s="1"/>
  <c r="V495" i="4"/>
  <c r="U533" i="4"/>
  <c r="U527" i="4"/>
  <c r="U530" i="4"/>
  <c r="U536" i="4"/>
  <c r="S478" i="4"/>
  <c r="A560" i="4"/>
  <c r="DY110" i="1"/>
  <c r="DZ110" i="1"/>
  <c r="G508" i="4" l="1"/>
  <c r="H557" i="4"/>
  <c r="I558" i="4"/>
  <c r="P495" i="4"/>
  <c r="C496" i="4"/>
  <c r="B496" i="4" s="1"/>
  <c r="F560" i="4"/>
  <c r="E560" i="4"/>
  <c r="R560" i="4" s="1"/>
  <c r="D560" i="4"/>
  <c r="Q560" i="4" s="1"/>
  <c r="U540" i="4"/>
  <c r="U534" i="4"/>
  <c r="U531" i="4"/>
  <c r="U537" i="4"/>
  <c r="V496" i="4"/>
  <c r="S479" i="4"/>
  <c r="A561" i="4"/>
  <c r="DY14" i="1"/>
  <c r="DY15" i="1" s="1" a="1"/>
  <c r="DY15" i="1" s="1"/>
  <c r="DZ14" i="1"/>
  <c r="DZ15" i="1" s="1" a="1"/>
  <c r="DZ15" i="1" s="1"/>
  <c r="DZ44" i="1" l="1" a="1"/>
  <c r="DZ44" i="1" s="1"/>
  <c r="DY44" i="1" a="1"/>
  <c r="DY44" i="1" s="1"/>
  <c r="H558" i="4"/>
  <c r="I559" i="4"/>
  <c r="G509" i="4"/>
  <c r="P496" i="4"/>
  <c r="C497" i="4"/>
  <c r="B497" i="4" s="1"/>
  <c r="F561" i="4"/>
  <c r="E561" i="4"/>
  <c r="R561" i="4" s="1"/>
  <c r="D561" i="4"/>
  <c r="Q561" i="4" s="1"/>
  <c r="V497" i="4"/>
  <c r="U541" i="4"/>
  <c r="U535" i="4"/>
  <c r="U538" i="4"/>
  <c r="U544" i="4"/>
  <c r="S480" i="4"/>
  <c r="A562" i="4"/>
  <c r="DZ17" i="1"/>
  <c r="DY17" i="1"/>
  <c r="F84" i="3"/>
  <c r="F83" i="3"/>
  <c r="F82" i="3"/>
  <c r="F68" i="3"/>
  <c r="F64" i="3"/>
  <c r="F56" i="3"/>
  <c r="F53" i="3"/>
  <c r="E84" i="3"/>
  <c r="E83" i="3"/>
  <c r="E82" i="3"/>
  <c r="E68" i="3"/>
  <c r="E64" i="3"/>
  <c r="E56" i="3"/>
  <c r="E53" i="3"/>
  <c r="DY47" i="1" l="1" a="1"/>
  <c r="DY47" i="1" s="1"/>
  <c r="DY48" i="1" s="1" a="1"/>
  <c r="DY48" i="1" s="1"/>
  <c r="DY49" i="1" a="1"/>
  <c r="DY49" i="1" s="1"/>
  <c r="DY50" i="1" s="1" a="1"/>
  <c r="DY50" i="1" s="1"/>
  <c r="DY45" i="1" a="1"/>
  <c r="DY45" i="1" s="1"/>
  <c r="DY46" i="1" s="1" a="1"/>
  <c r="DY46" i="1" s="1"/>
  <c r="DZ49" i="1" a="1"/>
  <c r="DZ49" i="1" s="1"/>
  <c r="DZ50" i="1" s="1" a="1"/>
  <c r="DZ50" i="1" s="1"/>
  <c r="DZ45" i="1" a="1"/>
  <c r="DZ45" i="1" s="1"/>
  <c r="DZ46" i="1" s="1" a="1"/>
  <c r="DZ46" i="1" s="1"/>
  <c r="DZ47" i="1" a="1"/>
  <c r="DZ47" i="1" s="1"/>
  <c r="DZ48" i="1" s="1" a="1"/>
  <c r="DZ48" i="1" s="1"/>
  <c r="G510" i="4"/>
  <c r="H559" i="4"/>
  <c r="I560" i="4"/>
  <c r="P497" i="4"/>
  <c r="C498" i="4"/>
  <c r="B498" i="4" s="1"/>
  <c r="F562" i="4"/>
  <c r="E562" i="4"/>
  <c r="R562" i="4" s="1"/>
  <c r="D562" i="4"/>
  <c r="Q562" i="4" s="1"/>
  <c r="U548" i="4"/>
  <c r="U542" i="4"/>
  <c r="U539" i="4"/>
  <c r="U545" i="4"/>
  <c r="V498" i="4"/>
  <c r="S481" i="4"/>
  <c r="A563" i="4"/>
  <c r="A5" i="1"/>
  <c r="B17" i="1" s="1"/>
  <c r="HD17" i="1" l="1" a="1"/>
  <c r="HD17" i="1" s="1"/>
  <c r="HC17" i="1" a="1"/>
  <c r="HC17" i="1" s="1"/>
  <c r="HB17" i="1" a="1"/>
  <c r="HB17" i="1" s="1"/>
  <c r="HA17" i="1" a="1"/>
  <c r="HA17" i="1" s="1"/>
  <c r="GZ17" i="1" a="1"/>
  <c r="GZ17" i="1" s="1"/>
  <c r="HE17" i="1" a="1"/>
  <c r="HE17" i="1" s="1"/>
  <c r="HF17" i="1" a="1"/>
  <c r="HF17" i="1" s="1"/>
  <c r="CQ17" i="1" a="1"/>
  <c r="CQ17" i="1" s="1"/>
  <c r="CP17" i="1" a="1"/>
  <c r="CP17" i="1" s="1"/>
  <c r="CM17" i="1" a="1"/>
  <c r="CM17" i="1" s="1"/>
  <c r="CI17" i="1" a="1"/>
  <c r="CI17" i="1" s="1"/>
  <c r="CH17" i="1" a="1"/>
  <c r="CH17" i="1" s="1"/>
  <c r="CG17" i="1" a="1"/>
  <c r="CG17" i="1" s="1"/>
  <c r="CA17" i="1" a="1"/>
  <c r="CA17" i="1" s="1"/>
  <c r="HH17" i="1" a="1"/>
  <c r="HH17" i="1" s="1"/>
  <c r="DJ17" i="1" a="1"/>
  <c r="DJ17" i="1" s="1"/>
  <c r="DI17" i="1" a="1"/>
  <c r="DI17" i="1" s="1"/>
  <c r="DH17" i="1" a="1"/>
  <c r="DH17" i="1" s="1"/>
  <c r="DG17" i="1" a="1"/>
  <c r="DG17" i="1" s="1"/>
  <c r="DF17" i="1" a="1"/>
  <c r="DF17" i="1" s="1"/>
  <c r="DE17" i="1" a="1"/>
  <c r="DE17" i="1" s="1"/>
  <c r="CS17" i="1" a="1"/>
  <c r="CS17" i="1" s="1"/>
  <c r="CN17" i="1"/>
  <c r="CJ17" i="1"/>
  <c r="CD17" i="1"/>
  <c r="CT17" i="1"/>
  <c r="H560" i="4"/>
  <c r="I561" i="4"/>
  <c r="G511" i="4"/>
  <c r="P498" i="4"/>
  <c r="C499" i="4"/>
  <c r="B499" i="4" s="1"/>
  <c r="D563" i="4"/>
  <c r="Q563" i="4" s="1"/>
  <c r="F563" i="4"/>
  <c r="E563" i="4"/>
  <c r="R563" i="4" s="1"/>
  <c r="V499" i="4"/>
  <c r="U549" i="4"/>
  <c r="U543" i="4"/>
  <c r="U546" i="4"/>
  <c r="U552" i="4"/>
  <c r="S482" i="4"/>
  <c r="A564" i="4"/>
  <c r="HG15" i="1"/>
  <c r="HB15" i="1"/>
  <c r="NQ15" i="1"/>
  <c r="HG93" i="1" l="1"/>
  <c r="HG79" i="1"/>
  <c r="HB93" i="1" a="1"/>
  <c r="HB93" i="1" s="1"/>
  <c r="HB79" i="1" a="1"/>
  <c r="HB79" i="1" s="1"/>
  <c r="HF18" i="1" a="1"/>
  <c r="HF18" i="1" s="1"/>
  <c r="HF20" i="1" a="1"/>
  <c r="HF20" i="1" s="1"/>
  <c r="HF21" i="1" a="1"/>
  <c r="HF21" i="1" s="1"/>
  <c r="HF19" i="1" a="1"/>
  <c r="HF19" i="1" s="1"/>
  <c r="HE18" i="1" a="1"/>
  <c r="HE18" i="1" s="1"/>
  <c r="HE20" i="1" a="1"/>
  <c r="HE20" i="1" s="1"/>
  <c r="HE21" i="1" a="1"/>
  <c r="HE21" i="1" s="1"/>
  <c r="HE19" i="1" a="1"/>
  <c r="HE19" i="1" s="1"/>
  <c r="GZ18" i="1" a="1"/>
  <c r="GZ18" i="1" s="1"/>
  <c r="GZ21" i="1" a="1"/>
  <c r="GZ21" i="1" s="1"/>
  <c r="GZ20" i="1" a="1"/>
  <c r="GZ20" i="1" s="1"/>
  <c r="GZ19" i="1" a="1"/>
  <c r="GZ19" i="1" s="1"/>
  <c r="HA21" i="1" a="1"/>
  <c r="HA21" i="1" s="1"/>
  <c r="HA18" i="1" a="1"/>
  <c r="HA18" i="1" s="1"/>
  <c r="HA20" i="1" a="1"/>
  <c r="HA20" i="1" s="1"/>
  <c r="HA19" i="1" a="1"/>
  <c r="HA19" i="1" s="1"/>
  <c r="HB18" i="1" a="1"/>
  <c r="HB18" i="1" s="1"/>
  <c r="HB20" i="1" a="1"/>
  <c r="HB20" i="1" s="1"/>
  <c r="HB21" i="1" a="1"/>
  <c r="HB21" i="1" s="1"/>
  <c r="HB19" i="1" a="1"/>
  <c r="HB19" i="1" s="1"/>
  <c r="HC18" i="1" a="1"/>
  <c r="HC18" i="1" s="1"/>
  <c r="HC20" i="1" a="1"/>
  <c r="HC20" i="1" s="1"/>
  <c r="HC19" i="1" a="1"/>
  <c r="HC19" i="1" s="1"/>
  <c r="HC21" i="1" a="1"/>
  <c r="HC21" i="1" s="1"/>
  <c r="HD18" i="1" a="1"/>
  <c r="HD18" i="1" s="1"/>
  <c r="HD19" i="1" a="1"/>
  <c r="HD19" i="1" s="1"/>
  <c r="HD20" i="1" a="1"/>
  <c r="HD20" i="1" s="1"/>
  <c r="HD21" i="1" a="1"/>
  <c r="HD21" i="1" s="1"/>
  <c r="HB44" i="1" a="1"/>
  <c r="HB44" i="1" s="1"/>
  <c r="HB45" i="1" s="1" a="1"/>
  <c r="HB45" i="1" s="1"/>
  <c r="HB46" i="1" s="1" a="1"/>
  <c r="HB46" i="1" s="1"/>
  <c r="HB59" i="1" a="1"/>
  <c r="HB59" i="1" s="1"/>
  <c r="DF20" i="1" a="1"/>
  <c r="DF20" i="1" s="1"/>
  <c r="DF19" i="1" a="1"/>
  <c r="DF19" i="1" s="1"/>
  <c r="DF18" i="1" a="1"/>
  <c r="DF18" i="1" s="1"/>
  <c r="DF21" i="1" a="1"/>
  <c r="DF21" i="1" s="1"/>
  <c r="DG20" i="1" a="1"/>
  <c r="DG20" i="1" s="1"/>
  <c r="DG19" i="1" a="1"/>
  <c r="DG19" i="1" s="1"/>
  <c r="DG18" i="1" a="1"/>
  <c r="DG18" i="1" s="1"/>
  <c r="DG21" i="1" a="1"/>
  <c r="DG21" i="1" s="1"/>
  <c r="DE20" i="1" a="1"/>
  <c r="DE20" i="1" s="1"/>
  <c r="DE19" i="1" a="1"/>
  <c r="DE19" i="1" s="1"/>
  <c r="DE18" i="1" a="1"/>
  <c r="DE18" i="1" s="1"/>
  <c r="DE21" i="1" a="1"/>
  <c r="DE21" i="1" s="1"/>
  <c r="DH20" i="1" a="1"/>
  <c r="DH20" i="1" s="1"/>
  <c r="DH19" i="1" a="1"/>
  <c r="DH19" i="1" s="1"/>
  <c r="DH18" i="1" a="1"/>
  <c r="DH18" i="1" s="1"/>
  <c r="DH21" i="1" a="1"/>
  <c r="DH21" i="1" s="1"/>
  <c r="DI19" i="1" a="1"/>
  <c r="DI19" i="1" s="1"/>
  <c r="DI20" i="1" a="1"/>
  <c r="DI20" i="1" s="1"/>
  <c r="DI18" i="1" a="1"/>
  <c r="DI18" i="1" s="1"/>
  <c r="DI21" i="1" a="1"/>
  <c r="DI21" i="1" s="1"/>
  <c r="DJ19" i="1" a="1"/>
  <c r="DJ19" i="1" s="1"/>
  <c r="DJ20" i="1" a="1"/>
  <c r="DJ20" i="1" s="1"/>
  <c r="DJ18" i="1" a="1"/>
  <c r="DJ18" i="1" s="1"/>
  <c r="DJ21" i="1" a="1"/>
  <c r="DJ21" i="1" s="1"/>
  <c r="HH19" i="1" a="1"/>
  <c r="HH19" i="1" s="1"/>
  <c r="HH18" i="1" a="1"/>
  <c r="HH18" i="1" s="1"/>
  <c r="HH20" i="1" a="1"/>
  <c r="HH20" i="1" s="1"/>
  <c r="HH21" i="1" a="1"/>
  <c r="HH21" i="1" s="1"/>
  <c r="CA21" i="1" a="1"/>
  <c r="CA21" i="1" s="1"/>
  <c r="CA20" i="1" a="1"/>
  <c r="CA20" i="1" s="1"/>
  <c r="CA19" i="1" a="1"/>
  <c r="CA19" i="1" s="1"/>
  <c r="CA18" i="1" a="1"/>
  <c r="CA18" i="1" s="1"/>
  <c r="CG20" i="1" a="1"/>
  <c r="CG20" i="1" s="1"/>
  <c r="CG19" i="1" a="1"/>
  <c r="CG19" i="1" s="1"/>
  <c r="CG18" i="1" a="1"/>
  <c r="CG18" i="1" s="1"/>
  <c r="CG21" i="1" a="1"/>
  <c r="CG21" i="1" s="1"/>
  <c r="CH21" i="1" a="1"/>
  <c r="CH21" i="1" s="1"/>
  <c r="CH20" i="1" a="1"/>
  <c r="CH20" i="1" s="1"/>
  <c r="CH19" i="1" a="1"/>
  <c r="CH19" i="1" s="1"/>
  <c r="CH18" i="1" a="1"/>
  <c r="CH18" i="1" s="1"/>
  <c r="CM20" i="1" a="1"/>
  <c r="CM20" i="1" s="1"/>
  <c r="CM19" i="1" a="1"/>
  <c r="CM19" i="1" s="1"/>
  <c r="CM18" i="1" a="1"/>
  <c r="CM18" i="1" s="1"/>
  <c r="CM21" i="1" a="1"/>
  <c r="CM21" i="1" s="1"/>
  <c r="CP20" i="1" a="1"/>
  <c r="CP20" i="1" s="1"/>
  <c r="CP19" i="1" a="1"/>
  <c r="CP19" i="1" s="1"/>
  <c r="CP18" i="1" a="1"/>
  <c r="CP18" i="1" s="1"/>
  <c r="CP21" i="1" a="1"/>
  <c r="CP21" i="1" s="1"/>
  <c r="CI21" i="1" a="1"/>
  <c r="CI21" i="1" s="1"/>
  <c r="CI20" i="1" a="1"/>
  <c r="CI20" i="1" s="1"/>
  <c r="CI19" i="1" a="1"/>
  <c r="CI19" i="1" s="1"/>
  <c r="CI18" i="1" a="1"/>
  <c r="CI18" i="1" s="1"/>
  <c r="CQ20" i="1" a="1"/>
  <c r="CQ20" i="1" s="1"/>
  <c r="CQ19" i="1" a="1"/>
  <c r="CQ19" i="1" s="1"/>
  <c r="CQ18" i="1" a="1"/>
  <c r="CQ18" i="1" s="1"/>
  <c r="CQ21" i="1" a="1"/>
  <c r="CQ21" i="1" s="1"/>
  <c r="CS19" i="1" a="1"/>
  <c r="CS19" i="1" s="1"/>
  <c r="CS20" i="1" a="1"/>
  <c r="CS20" i="1" s="1"/>
  <c r="CS18" i="1" a="1"/>
  <c r="CS18" i="1" s="1"/>
  <c r="CS21" i="1" a="1"/>
  <c r="CS21" i="1" s="1"/>
  <c r="NQ44" i="1" a="1"/>
  <c r="NQ44" i="1" s="1"/>
  <c r="CT20" i="1"/>
  <c r="CT21" i="1"/>
  <c r="CT19" i="1"/>
  <c r="CD20" i="1"/>
  <c r="CD21" i="1"/>
  <c r="CD19" i="1"/>
  <c r="CJ20" i="1"/>
  <c r="CJ21" i="1"/>
  <c r="CJ19" i="1"/>
  <c r="CN20" i="1"/>
  <c r="CN21" i="1"/>
  <c r="CN19" i="1"/>
  <c r="CT18" i="1"/>
  <c r="CD18" i="1"/>
  <c r="CJ18" i="1"/>
  <c r="CN18" i="1"/>
  <c r="CT44" i="1"/>
  <c r="CT47" i="1" s="1"/>
  <c r="CN44" i="1"/>
  <c r="CJ44" i="1"/>
  <c r="CJ47" i="1" s="1"/>
  <c r="CD44" i="1"/>
  <c r="CD47" i="1" s="1"/>
  <c r="G512" i="4"/>
  <c r="H561" i="4"/>
  <c r="I562" i="4"/>
  <c r="P499" i="4"/>
  <c r="C500" i="4"/>
  <c r="B500" i="4" s="1"/>
  <c r="F564" i="4"/>
  <c r="E564" i="4"/>
  <c r="R564" i="4" s="1"/>
  <c r="D564" i="4"/>
  <c r="Q564" i="4" s="1"/>
  <c r="U556" i="4"/>
  <c r="U550" i="4"/>
  <c r="U547" i="4"/>
  <c r="U553" i="4"/>
  <c r="V500" i="4"/>
  <c r="S483" i="4"/>
  <c r="A565" i="4"/>
  <c r="HG59" i="1"/>
  <c r="B53" i="3"/>
  <c r="HB83" i="1" l="1" a="1"/>
  <c r="HB83" i="1" s="1"/>
  <c r="HB81" i="1" a="1"/>
  <c r="HB81" i="1" s="1"/>
  <c r="HB82" i="1" a="1"/>
  <c r="HB82" i="1" s="1"/>
  <c r="HB84" i="1" a="1"/>
  <c r="HB84" i="1" s="1"/>
  <c r="HG82" i="1"/>
  <c r="HG83" i="1"/>
  <c r="HG81" i="1"/>
  <c r="HG84" i="1"/>
  <c r="HB80" i="1" a="1"/>
  <c r="HB80" i="1" s="1"/>
  <c r="HG80" i="1"/>
  <c r="HB96" i="1" a="1"/>
  <c r="HB96" i="1" s="1"/>
  <c r="HB102" i="1" a="1"/>
  <c r="HB102" i="1" s="1"/>
  <c r="HB97" i="1" a="1"/>
  <c r="HB97" i="1" s="1"/>
  <c r="HB98" i="1" a="1"/>
  <c r="HB98" i="1" s="1"/>
  <c r="HB95" i="1" a="1"/>
  <c r="HB95" i="1" s="1"/>
  <c r="HB94" i="1" a="1"/>
  <c r="HB94" i="1" s="1"/>
  <c r="HB99" i="1" a="1"/>
  <c r="HB99" i="1" s="1"/>
  <c r="HB100" i="1" a="1"/>
  <c r="HB100" i="1" s="1"/>
  <c r="HB101" i="1" a="1"/>
  <c r="HB101" i="1" s="1"/>
  <c r="HG98" i="1"/>
  <c r="HG95" i="1"/>
  <c r="HG100" i="1"/>
  <c r="HG99" i="1"/>
  <c r="HG94" i="1"/>
  <c r="HG102" i="1"/>
  <c r="HG97" i="1"/>
  <c r="HG96" i="1"/>
  <c r="HG101" i="1"/>
  <c r="HD37" i="1" a="1"/>
  <c r="HD37" i="1" s="1"/>
  <c r="HD25" i="1" a="1"/>
  <c r="HD25" i="1" s="1"/>
  <c r="HD30" i="1" a="1"/>
  <c r="HD30" i="1" s="1"/>
  <c r="HD36" i="1" a="1"/>
  <c r="HD36" i="1" s="1"/>
  <c r="HD26" i="1" a="1"/>
  <c r="HD26" i="1" s="1"/>
  <c r="HD42" i="1" a="1"/>
  <c r="HD42" i="1" s="1"/>
  <c r="HD22" i="1" a="1"/>
  <c r="HD22" i="1" s="1"/>
  <c r="HD23" i="1" a="1"/>
  <c r="HD23" i="1" s="1"/>
  <c r="HD31" i="1" a="1"/>
  <c r="HD31" i="1" s="1"/>
  <c r="HD29" i="1" a="1"/>
  <c r="HD29" i="1" s="1"/>
  <c r="HD35" i="1" a="1"/>
  <c r="HD35" i="1" s="1"/>
  <c r="HD27" i="1" a="1"/>
  <c r="HD27" i="1" s="1"/>
  <c r="HD34" i="1" a="1"/>
  <c r="HD34" i="1" s="1"/>
  <c r="HD38" i="1" a="1"/>
  <c r="HD38" i="1" s="1"/>
  <c r="HD28" i="1" a="1"/>
  <c r="HD28" i="1" s="1"/>
  <c r="HD43" i="1" a="1"/>
  <c r="HD43" i="1" s="1"/>
  <c r="HD39" i="1" a="1"/>
  <c r="HD39" i="1" s="1"/>
  <c r="HD41" i="1" a="1"/>
  <c r="HD41" i="1" s="1"/>
  <c r="HD24" i="1" a="1"/>
  <c r="HD24" i="1" s="1"/>
  <c r="HD33" i="1" a="1"/>
  <c r="HD33" i="1" s="1"/>
  <c r="HD32" i="1" a="1"/>
  <c r="HD32" i="1" s="1"/>
  <c r="HD40" i="1" a="1"/>
  <c r="HD40" i="1" s="1"/>
  <c r="HC26" i="1" a="1"/>
  <c r="HC26" i="1" s="1"/>
  <c r="HC42" i="1" a="1"/>
  <c r="HC42" i="1" s="1"/>
  <c r="HC36" i="1" a="1"/>
  <c r="HC36" i="1" s="1"/>
  <c r="HC25" i="1" a="1"/>
  <c r="HC25" i="1" s="1"/>
  <c r="HC31" i="1" a="1"/>
  <c r="HC31" i="1" s="1"/>
  <c r="HC34" i="1" a="1"/>
  <c r="HC34" i="1" s="1"/>
  <c r="HC32" i="1" a="1"/>
  <c r="HC32" i="1" s="1"/>
  <c r="HC27" i="1" a="1"/>
  <c r="HC27" i="1" s="1"/>
  <c r="HC23" i="1" a="1"/>
  <c r="HC23" i="1" s="1"/>
  <c r="HC22" i="1" a="1"/>
  <c r="HC22" i="1" s="1"/>
  <c r="HC38" i="1" a="1"/>
  <c r="HC38" i="1" s="1"/>
  <c r="HC35" i="1" a="1"/>
  <c r="HC35" i="1" s="1"/>
  <c r="HC37" i="1" a="1"/>
  <c r="HC37" i="1" s="1"/>
  <c r="HC28" i="1" a="1"/>
  <c r="HC28" i="1" s="1"/>
  <c r="HC43" i="1" a="1"/>
  <c r="HC43" i="1" s="1"/>
  <c r="HC29" i="1" a="1"/>
  <c r="HC29" i="1" s="1"/>
  <c r="HC30" i="1" a="1"/>
  <c r="HC30" i="1" s="1"/>
  <c r="HC24" i="1" a="1"/>
  <c r="HC24" i="1" s="1"/>
  <c r="HC40" i="1" a="1"/>
  <c r="HC40" i="1" s="1"/>
  <c r="HC33" i="1" a="1"/>
  <c r="HC33" i="1" s="1"/>
  <c r="HC41" i="1" a="1"/>
  <c r="HC41" i="1" s="1"/>
  <c r="HC39" i="1" a="1"/>
  <c r="HC39" i="1" s="1"/>
  <c r="HB31" i="1" a="1"/>
  <c r="HB31" i="1" s="1"/>
  <c r="HB23" i="1" a="1"/>
  <c r="HB23" i="1" s="1"/>
  <c r="HB27" i="1" a="1"/>
  <c r="HB27" i="1" s="1"/>
  <c r="HB34" i="1" a="1"/>
  <c r="HB34" i="1" s="1"/>
  <c r="HB38" i="1" a="1"/>
  <c r="HB38" i="1" s="1"/>
  <c r="HB28" i="1" a="1"/>
  <c r="HB28" i="1" s="1"/>
  <c r="HB35" i="1" a="1"/>
  <c r="HB35" i="1" s="1"/>
  <c r="HB29" i="1" a="1"/>
  <c r="HB29" i="1" s="1"/>
  <c r="HB43" i="1" a="1"/>
  <c r="HB43" i="1" s="1"/>
  <c r="HB22" i="1" a="1"/>
  <c r="HB22" i="1" s="1"/>
  <c r="HB42" i="1" a="1"/>
  <c r="HB42" i="1" s="1"/>
  <c r="HB25" i="1" a="1"/>
  <c r="HB25" i="1" s="1"/>
  <c r="HB36" i="1" a="1"/>
  <c r="HB36" i="1" s="1"/>
  <c r="HB30" i="1" a="1"/>
  <c r="HB30" i="1" s="1"/>
  <c r="HB41" i="1" a="1"/>
  <c r="HB41" i="1" s="1"/>
  <c r="HB40" i="1" a="1"/>
  <c r="HB40" i="1" s="1"/>
  <c r="HB33" i="1" a="1"/>
  <c r="HB33" i="1" s="1"/>
  <c r="HB39" i="1" a="1"/>
  <c r="HB39" i="1" s="1"/>
  <c r="HB32" i="1" a="1"/>
  <c r="HB32" i="1" s="1"/>
  <c r="HB24" i="1" a="1"/>
  <c r="HB24" i="1" s="1"/>
  <c r="HB26" i="1" a="1"/>
  <c r="HB26" i="1" s="1"/>
  <c r="HB37" i="1" a="1"/>
  <c r="HB37" i="1" s="1"/>
  <c r="HA42" i="1" a="1"/>
  <c r="HA42" i="1" s="1"/>
  <c r="HA31" i="1" a="1"/>
  <c r="HA31" i="1" s="1"/>
  <c r="HA30" i="1" a="1"/>
  <c r="HA30" i="1" s="1"/>
  <c r="HA36" i="1" a="1"/>
  <c r="HA36" i="1" s="1"/>
  <c r="HA27" i="1" a="1"/>
  <c r="HA27" i="1" s="1"/>
  <c r="HA23" i="1" a="1"/>
  <c r="HA23" i="1" s="1"/>
  <c r="HA26" i="1" a="1"/>
  <c r="HA26" i="1" s="1"/>
  <c r="HA38" i="1" a="1"/>
  <c r="HA38" i="1" s="1"/>
  <c r="HA35" i="1" a="1"/>
  <c r="HA35" i="1" s="1"/>
  <c r="HA22" i="1" a="1"/>
  <c r="HA22" i="1" s="1"/>
  <c r="HA34" i="1" a="1"/>
  <c r="HA34" i="1" s="1"/>
  <c r="HA25" i="1" a="1"/>
  <c r="HA25" i="1" s="1"/>
  <c r="HA28" i="1" a="1"/>
  <c r="HA28" i="1" s="1"/>
  <c r="HA29" i="1" a="1"/>
  <c r="HA29" i="1" s="1"/>
  <c r="HA41" i="1" a="1"/>
  <c r="HA41" i="1" s="1"/>
  <c r="HA33" i="1" a="1"/>
  <c r="HA33" i="1" s="1"/>
  <c r="HA43" i="1" a="1"/>
  <c r="HA43" i="1" s="1"/>
  <c r="HA39" i="1" a="1"/>
  <c r="HA39" i="1" s="1"/>
  <c r="HA24" i="1" a="1"/>
  <c r="HA24" i="1" s="1"/>
  <c r="HA32" i="1" a="1"/>
  <c r="HA32" i="1" s="1"/>
  <c r="HA40" i="1" a="1"/>
  <c r="HA40" i="1" s="1"/>
  <c r="HA37" i="1" a="1"/>
  <c r="HA37" i="1" s="1"/>
  <c r="GZ37" i="1" a="1"/>
  <c r="GZ37" i="1" s="1"/>
  <c r="GZ25" i="1" a="1"/>
  <c r="GZ25" i="1" s="1"/>
  <c r="GZ31" i="1" a="1"/>
  <c r="GZ31" i="1" s="1"/>
  <c r="GZ36" i="1" a="1"/>
  <c r="GZ36" i="1" s="1"/>
  <c r="GZ42" i="1" a="1"/>
  <c r="GZ42" i="1" s="1"/>
  <c r="GZ27" i="1" a="1"/>
  <c r="GZ27" i="1" s="1"/>
  <c r="GZ23" i="1" a="1"/>
  <c r="GZ23" i="1" s="1"/>
  <c r="GZ38" i="1" a="1"/>
  <c r="GZ38" i="1" s="1"/>
  <c r="GZ34" i="1" a="1"/>
  <c r="GZ34" i="1" s="1"/>
  <c r="GZ26" i="1" a="1"/>
  <c r="GZ26" i="1" s="1"/>
  <c r="GZ22" i="1" a="1"/>
  <c r="GZ22" i="1" s="1"/>
  <c r="GZ35" i="1" a="1"/>
  <c r="GZ35" i="1" s="1"/>
  <c r="GZ29" i="1" a="1"/>
  <c r="GZ29" i="1" s="1"/>
  <c r="GZ28" i="1" a="1"/>
  <c r="GZ28" i="1" s="1"/>
  <c r="GZ30" i="1" a="1"/>
  <c r="GZ30" i="1" s="1"/>
  <c r="GZ32" i="1" a="1"/>
  <c r="GZ32" i="1" s="1"/>
  <c r="GZ43" i="1" a="1"/>
  <c r="GZ43" i="1" s="1"/>
  <c r="GZ41" i="1" a="1"/>
  <c r="GZ41" i="1" s="1"/>
  <c r="GZ40" i="1" a="1"/>
  <c r="GZ40" i="1" s="1"/>
  <c r="GZ39" i="1" a="1"/>
  <c r="GZ39" i="1" s="1"/>
  <c r="GZ33" i="1" a="1"/>
  <c r="GZ33" i="1" s="1"/>
  <c r="GZ24" i="1" a="1"/>
  <c r="GZ24" i="1" s="1"/>
  <c r="HE26" i="1" a="1"/>
  <c r="HE26" i="1" s="1"/>
  <c r="HE36" i="1" a="1"/>
  <c r="HE36" i="1" s="1"/>
  <c r="HE38" i="1" a="1"/>
  <c r="HE38" i="1" s="1"/>
  <c r="HE31" i="1" a="1"/>
  <c r="HE31" i="1" s="1"/>
  <c r="HE27" i="1" a="1"/>
  <c r="HE27" i="1" s="1"/>
  <c r="HE37" i="1" a="1"/>
  <c r="HE37" i="1" s="1"/>
  <c r="HE42" i="1" a="1"/>
  <c r="HE42" i="1" s="1"/>
  <c r="HE23" i="1" a="1"/>
  <c r="HE23" i="1" s="1"/>
  <c r="HE22" i="1" a="1"/>
  <c r="HE22" i="1" s="1"/>
  <c r="HE35" i="1" a="1"/>
  <c r="HE35" i="1" s="1"/>
  <c r="HE25" i="1" a="1"/>
  <c r="HE25" i="1" s="1"/>
  <c r="HE34" i="1" a="1"/>
  <c r="HE34" i="1" s="1"/>
  <c r="HE29" i="1" a="1"/>
  <c r="HE29" i="1" s="1"/>
  <c r="HE28" i="1" a="1"/>
  <c r="HE28" i="1" s="1"/>
  <c r="HE30" i="1" a="1"/>
  <c r="HE30" i="1" s="1"/>
  <c r="HE41" i="1" a="1"/>
  <c r="HE41" i="1" s="1"/>
  <c r="HE43" i="1" a="1"/>
  <c r="HE43" i="1" s="1"/>
  <c r="HE40" i="1" a="1"/>
  <c r="HE40" i="1" s="1"/>
  <c r="HE39" i="1" a="1"/>
  <c r="HE39" i="1" s="1"/>
  <c r="HE33" i="1" a="1"/>
  <c r="HE33" i="1" s="1"/>
  <c r="HE32" i="1" a="1"/>
  <c r="HE32" i="1" s="1"/>
  <c r="HE24" i="1" a="1"/>
  <c r="HE24" i="1" s="1"/>
  <c r="HF31" i="1" a="1"/>
  <c r="HF31" i="1" s="1"/>
  <c r="HF37" i="1" a="1"/>
  <c r="HF37" i="1" s="1"/>
  <c r="HF30" i="1" a="1"/>
  <c r="HF30" i="1" s="1"/>
  <c r="HF36" i="1" a="1"/>
  <c r="HF36" i="1" s="1"/>
  <c r="HF42" i="1" a="1"/>
  <c r="HF42" i="1" s="1"/>
  <c r="HF23" i="1" a="1"/>
  <c r="HF23" i="1" s="1"/>
  <c r="HF29" i="1" a="1"/>
  <c r="HF29" i="1" s="1"/>
  <c r="HF26" i="1" a="1"/>
  <c r="HF26" i="1" s="1"/>
  <c r="HF27" i="1" a="1"/>
  <c r="HF27" i="1" s="1"/>
  <c r="HF34" i="1" a="1"/>
  <c r="HF34" i="1" s="1"/>
  <c r="HF38" i="1" a="1"/>
  <c r="HF38" i="1" s="1"/>
  <c r="HF35" i="1" a="1"/>
  <c r="HF35" i="1" s="1"/>
  <c r="HF25" i="1" a="1"/>
  <c r="HF25" i="1" s="1"/>
  <c r="HF22" i="1" a="1"/>
  <c r="HF22" i="1" s="1"/>
  <c r="HF41" i="1" a="1"/>
  <c r="HF41" i="1" s="1"/>
  <c r="HF43" i="1" a="1"/>
  <c r="HF43" i="1" s="1"/>
  <c r="HF28" i="1" a="1"/>
  <c r="HF28" i="1" s="1"/>
  <c r="HF40" i="1" a="1"/>
  <c r="HF40" i="1" s="1"/>
  <c r="HF39" i="1" a="1"/>
  <c r="HF39" i="1" s="1"/>
  <c r="HF33" i="1" a="1"/>
  <c r="HF33" i="1" s="1"/>
  <c r="HF24" i="1" a="1"/>
  <c r="HF24" i="1" s="1"/>
  <c r="HF32" i="1" a="1"/>
  <c r="HF32" i="1" s="1"/>
  <c r="HB49" i="1" a="1"/>
  <c r="HB49" i="1" s="1"/>
  <c r="HB50" i="1" s="1" a="1"/>
  <c r="HB50" i="1" s="1"/>
  <c r="HB47" i="1" a="1"/>
  <c r="HB47" i="1" s="1"/>
  <c r="HB48" i="1" s="1" a="1"/>
  <c r="HB48" i="1" s="1"/>
  <c r="HB66" i="1" a="1"/>
  <c r="HB66" i="1" s="1"/>
  <c r="HB65" i="1" a="1"/>
  <c r="HB65" i="1" s="1"/>
  <c r="HB70" i="1" a="1"/>
  <c r="HB70" i="1" s="1"/>
  <c r="HB62" i="1" a="1"/>
  <c r="HB62" i="1" s="1"/>
  <c r="HB67" i="1" a="1"/>
  <c r="HB67" i="1" s="1"/>
  <c r="HB64" i="1" a="1"/>
  <c r="HB64" i="1" s="1"/>
  <c r="HB69" i="1" a="1"/>
  <c r="HB69" i="1" s="1"/>
  <c r="HB60" i="1" a="1"/>
  <c r="HB60" i="1" s="1"/>
  <c r="HB63" i="1" a="1"/>
  <c r="HB63" i="1" s="1"/>
  <c r="HB68" i="1" a="1"/>
  <c r="HB68" i="1" s="1"/>
  <c r="HB61" i="1" a="1"/>
  <c r="HB61" i="1" s="1"/>
  <c r="DH29" i="1" a="1"/>
  <c r="DH29" i="1" s="1"/>
  <c r="DH42" i="1" a="1"/>
  <c r="DH42" i="1" s="1"/>
  <c r="DH43" i="1" a="1"/>
  <c r="DH43" i="1" s="1"/>
  <c r="DH37" i="1" a="1"/>
  <c r="DH37" i="1" s="1"/>
  <c r="DH27" i="1" a="1"/>
  <c r="DH27" i="1" s="1"/>
  <c r="DH41" i="1" a="1"/>
  <c r="DH41" i="1" s="1"/>
  <c r="DH28" i="1" a="1"/>
  <c r="DH28" i="1" s="1"/>
  <c r="DH26" i="1" a="1"/>
  <c r="DH26" i="1" s="1"/>
  <c r="DH24" i="1" a="1"/>
  <c r="DH24" i="1" s="1"/>
  <c r="DH33" i="1" a="1"/>
  <c r="DH33" i="1" s="1"/>
  <c r="DH38" i="1" a="1"/>
  <c r="DH38" i="1" s="1"/>
  <c r="DH23" i="1" a="1"/>
  <c r="DH23" i="1" s="1"/>
  <c r="DH31" i="1" a="1"/>
  <c r="DH31" i="1" s="1"/>
  <c r="DH40" i="1" a="1"/>
  <c r="DH40" i="1" s="1"/>
  <c r="DH36" i="1" a="1"/>
  <c r="DH36" i="1" s="1"/>
  <c r="DH35" i="1" a="1"/>
  <c r="DH35" i="1" s="1"/>
  <c r="DH30" i="1" a="1"/>
  <c r="DH30" i="1" s="1"/>
  <c r="DH34" i="1" a="1"/>
  <c r="DH34" i="1" s="1"/>
  <c r="DH39" i="1" a="1"/>
  <c r="DH39" i="1" s="1"/>
  <c r="DH22" i="1" a="1"/>
  <c r="DH22" i="1" s="1"/>
  <c r="DH25" i="1" a="1"/>
  <c r="DH25" i="1" s="1"/>
  <c r="DH32" i="1" a="1"/>
  <c r="DH32" i="1" s="1"/>
  <c r="CP22" i="1" a="1"/>
  <c r="CP22" i="1" s="1"/>
  <c r="CP25" i="1" a="1"/>
  <c r="CP25" i="1" s="1"/>
  <c r="CP32" i="1" a="1"/>
  <c r="CP32" i="1" s="1"/>
  <c r="CP29" i="1" a="1"/>
  <c r="CP29" i="1" s="1"/>
  <c r="CP42" i="1" a="1"/>
  <c r="CP42" i="1" s="1"/>
  <c r="CP43" i="1" a="1"/>
  <c r="CP43" i="1" s="1"/>
  <c r="CP27" i="1" a="1"/>
  <c r="CP27" i="1" s="1"/>
  <c r="CP41" i="1" a="1"/>
  <c r="CP41" i="1" s="1"/>
  <c r="CP28" i="1" a="1"/>
  <c r="CP28" i="1" s="1"/>
  <c r="CP26" i="1" a="1"/>
  <c r="CP26" i="1" s="1"/>
  <c r="CP24" i="1" a="1"/>
  <c r="CP24" i="1" s="1"/>
  <c r="CP37" i="1" a="1"/>
  <c r="CP37" i="1" s="1"/>
  <c r="CP33" i="1" a="1"/>
  <c r="CP33" i="1" s="1"/>
  <c r="CP38" i="1" a="1"/>
  <c r="CP38" i="1" s="1"/>
  <c r="CP36" i="1" a="1"/>
  <c r="CP36" i="1" s="1"/>
  <c r="CP23" i="1" a="1"/>
  <c r="CP23" i="1" s="1"/>
  <c r="CP30" i="1" a="1"/>
  <c r="CP30" i="1" s="1"/>
  <c r="CP31" i="1" a="1"/>
  <c r="CP31" i="1" s="1"/>
  <c r="CP35" i="1" a="1"/>
  <c r="CP35" i="1" s="1"/>
  <c r="CP40" i="1" a="1"/>
  <c r="CP40" i="1" s="1"/>
  <c r="CP34" i="1" a="1"/>
  <c r="CP34" i="1" s="1"/>
  <c r="CP39" i="1" a="1"/>
  <c r="CP39" i="1" s="1"/>
  <c r="HH32" i="1" a="1"/>
  <c r="HH32" i="1" s="1"/>
  <c r="HH29" i="1" a="1"/>
  <c r="HH29" i="1" s="1"/>
  <c r="HH42" i="1" a="1"/>
  <c r="HH42" i="1" s="1"/>
  <c r="HH27" i="1" a="1"/>
  <c r="HH27" i="1" s="1"/>
  <c r="HH41" i="1" a="1"/>
  <c r="HH41" i="1" s="1"/>
  <c r="HH43" i="1" a="1"/>
  <c r="HH43" i="1" s="1"/>
  <c r="HH37" i="1" a="1"/>
  <c r="HH37" i="1" s="1"/>
  <c r="HH28" i="1" a="1"/>
  <c r="HH28" i="1" s="1"/>
  <c r="HH24" i="1" a="1"/>
  <c r="HH24" i="1" s="1"/>
  <c r="HH26" i="1" a="1"/>
  <c r="HH26" i="1" s="1"/>
  <c r="HH33" i="1" a="1"/>
  <c r="HH33" i="1" s="1"/>
  <c r="HH36" i="1" a="1"/>
  <c r="HH36" i="1" s="1"/>
  <c r="HH38" i="1" a="1"/>
  <c r="HH38" i="1" s="1"/>
  <c r="HH30" i="1" a="1"/>
  <c r="HH30" i="1" s="1"/>
  <c r="HH35" i="1" a="1"/>
  <c r="HH35" i="1" s="1"/>
  <c r="HH23" i="1" a="1"/>
  <c r="HH23" i="1" s="1"/>
  <c r="HH31" i="1" a="1"/>
  <c r="HH31" i="1" s="1"/>
  <c r="HH40" i="1" a="1"/>
  <c r="HH40" i="1" s="1"/>
  <c r="HH34" i="1" a="1"/>
  <c r="HH34" i="1" s="1"/>
  <c r="HH39" i="1" a="1"/>
  <c r="HH39" i="1" s="1"/>
  <c r="HH22" i="1" a="1"/>
  <c r="HH22" i="1" s="1"/>
  <c r="HH25" i="1" a="1"/>
  <c r="HH25" i="1" s="1"/>
  <c r="DE28" i="1" a="1"/>
  <c r="DE28" i="1" s="1"/>
  <c r="DE26" i="1" a="1"/>
  <c r="DE26" i="1" s="1"/>
  <c r="DE24" i="1" a="1"/>
  <c r="DE24" i="1" s="1"/>
  <c r="DE33" i="1" a="1"/>
  <c r="DE33" i="1" s="1"/>
  <c r="DE38" i="1" a="1"/>
  <c r="DE38" i="1" s="1"/>
  <c r="DE23" i="1" a="1"/>
  <c r="DE23" i="1" s="1"/>
  <c r="DE36" i="1" a="1"/>
  <c r="DE36" i="1" s="1"/>
  <c r="DE30" i="1" a="1"/>
  <c r="DE30" i="1" s="1"/>
  <c r="DE31" i="1" a="1"/>
  <c r="DE31" i="1" s="1"/>
  <c r="DE35" i="1" a="1"/>
  <c r="DE35" i="1" s="1"/>
  <c r="DE40" i="1" a="1"/>
  <c r="DE40" i="1" s="1"/>
  <c r="DE34" i="1" a="1"/>
  <c r="DE34" i="1" s="1"/>
  <c r="DE39" i="1" a="1"/>
  <c r="DE39" i="1" s="1"/>
  <c r="DE22" i="1" a="1"/>
  <c r="DE22" i="1" s="1"/>
  <c r="DE25" i="1" a="1"/>
  <c r="DE25" i="1" s="1"/>
  <c r="DE32" i="1" a="1"/>
  <c r="DE32" i="1" s="1"/>
  <c r="DE29" i="1" a="1"/>
  <c r="DE29" i="1" s="1"/>
  <c r="DE42" i="1" a="1"/>
  <c r="DE42" i="1" s="1"/>
  <c r="DE37" i="1" a="1"/>
  <c r="DE37" i="1" s="1"/>
  <c r="DE27" i="1" a="1"/>
  <c r="DE27" i="1" s="1"/>
  <c r="DE43" i="1" a="1"/>
  <c r="DE43" i="1" s="1"/>
  <c r="DE41" i="1" a="1"/>
  <c r="DE41" i="1" s="1"/>
  <c r="CQ41" i="1" a="1"/>
  <c r="CQ41" i="1" s="1"/>
  <c r="CQ32" i="1" a="1"/>
  <c r="CQ32" i="1" s="1"/>
  <c r="CQ22" i="1" a="1"/>
  <c r="CQ22" i="1" s="1"/>
  <c r="CQ25" i="1" a="1"/>
  <c r="CQ25" i="1" s="1"/>
  <c r="CQ29" i="1" a="1"/>
  <c r="CQ29" i="1" s="1"/>
  <c r="CQ42" i="1" a="1"/>
  <c r="CQ42" i="1" s="1"/>
  <c r="CQ27" i="1" a="1"/>
  <c r="CQ27" i="1" s="1"/>
  <c r="CQ43" i="1" a="1"/>
  <c r="CQ43" i="1" s="1"/>
  <c r="CQ33" i="1" a="1"/>
  <c r="CQ33" i="1" s="1"/>
  <c r="CQ39" i="1" a="1"/>
  <c r="CQ39" i="1" s="1"/>
  <c r="CQ38" i="1" a="1"/>
  <c r="CQ38" i="1" s="1"/>
  <c r="CQ30" i="1" a="1"/>
  <c r="CQ30" i="1" s="1"/>
  <c r="CQ26" i="1" a="1"/>
  <c r="CQ26" i="1" s="1"/>
  <c r="CQ37" i="1" a="1"/>
  <c r="CQ37" i="1" s="1"/>
  <c r="CQ24" i="1" a="1"/>
  <c r="CQ24" i="1" s="1"/>
  <c r="CQ35" i="1" a="1"/>
  <c r="CQ35" i="1" s="1"/>
  <c r="CQ28" i="1" a="1"/>
  <c r="CQ28" i="1" s="1"/>
  <c r="CQ23" i="1" a="1"/>
  <c r="CQ23" i="1" s="1"/>
  <c r="CQ31" i="1" a="1"/>
  <c r="CQ31" i="1" s="1"/>
  <c r="CQ40" i="1" a="1"/>
  <c r="CQ40" i="1" s="1"/>
  <c r="CQ36" i="1" a="1"/>
  <c r="CQ36" i="1" s="1"/>
  <c r="CQ34" i="1" a="1"/>
  <c r="CQ34" i="1" s="1"/>
  <c r="CA43" i="1" a="1"/>
  <c r="CA43" i="1" s="1"/>
  <c r="CA27" i="1" a="1"/>
  <c r="CA27" i="1" s="1"/>
  <c r="CA37" i="1" a="1"/>
  <c r="CA37" i="1" s="1"/>
  <c r="CA41" i="1" a="1"/>
  <c r="CA41" i="1" s="1"/>
  <c r="CA28" i="1" a="1"/>
  <c r="CA28" i="1" s="1"/>
  <c r="CA26" i="1" a="1"/>
  <c r="CA26" i="1" s="1"/>
  <c r="CA24" i="1" a="1"/>
  <c r="CA24" i="1" s="1"/>
  <c r="CA33" i="1" a="1"/>
  <c r="CA33" i="1" s="1"/>
  <c r="CA38" i="1" a="1"/>
  <c r="CA38" i="1" s="1"/>
  <c r="CA36" i="1" a="1"/>
  <c r="CA36" i="1" s="1"/>
  <c r="CA23" i="1" a="1"/>
  <c r="CA23" i="1" s="1"/>
  <c r="CA31" i="1" a="1"/>
  <c r="CA31" i="1" s="1"/>
  <c r="CA30" i="1" a="1"/>
  <c r="CA30" i="1" s="1"/>
  <c r="CA35" i="1" a="1"/>
  <c r="CA35" i="1" s="1"/>
  <c r="CA34" i="1" a="1"/>
  <c r="CA34" i="1" s="1"/>
  <c r="CA39" i="1" a="1"/>
  <c r="CA39" i="1" s="1"/>
  <c r="CA22" i="1" a="1"/>
  <c r="CA22" i="1" s="1"/>
  <c r="CA25" i="1" a="1"/>
  <c r="CA25" i="1" s="1"/>
  <c r="CA32" i="1" a="1"/>
  <c r="CA32" i="1" s="1"/>
  <c r="CA29" i="1" a="1"/>
  <c r="CA29" i="1" s="1"/>
  <c r="CA42" i="1" a="1"/>
  <c r="CA42" i="1" s="1"/>
  <c r="DG32" i="1" a="1"/>
  <c r="DG32" i="1" s="1"/>
  <c r="DG29" i="1" a="1"/>
  <c r="DG29" i="1" s="1"/>
  <c r="DG42" i="1" a="1"/>
  <c r="DG42" i="1" s="1"/>
  <c r="DG43" i="1" a="1"/>
  <c r="DG43" i="1" s="1"/>
  <c r="DG37" i="1" a="1"/>
  <c r="DG37" i="1" s="1"/>
  <c r="DG41" i="1" a="1"/>
  <c r="DG41" i="1" s="1"/>
  <c r="DG27" i="1" a="1"/>
  <c r="DG27" i="1" s="1"/>
  <c r="DG28" i="1" a="1"/>
  <c r="DG28" i="1" s="1"/>
  <c r="DG26" i="1" a="1"/>
  <c r="DG26" i="1" s="1"/>
  <c r="DG24" i="1" a="1"/>
  <c r="DG24" i="1" s="1"/>
  <c r="DG33" i="1" a="1"/>
  <c r="DG33" i="1" s="1"/>
  <c r="DG38" i="1" a="1"/>
  <c r="DG38" i="1" s="1"/>
  <c r="DG36" i="1" a="1"/>
  <c r="DG36" i="1" s="1"/>
  <c r="DG23" i="1" a="1"/>
  <c r="DG23" i="1" s="1"/>
  <c r="DG31" i="1" a="1"/>
  <c r="DG31" i="1" s="1"/>
  <c r="DG30" i="1" a="1"/>
  <c r="DG30" i="1" s="1"/>
  <c r="DG35" i="1" a="1"/>
  <c r="DG35" i="1" s="1"/>
  <c r="DG40" i="1" a="1"/>
  <c r="DG40" i="1" s="1"/>
  <c r="DG34" i="1" a="1"/>
  <c r="DG34" i="1" s="1"/>
  <c r="DG39" i="1" a="1"/>
  <c r="DG39" i="1" s="1"/>
  <c r="DG22" i="1" a="1"/>
  <c r="DG22" i="1" s="1"/>
  <c r="DG25" i="1" a="1"/>
  <c r="DG25" i="1" s="1"/>
  <c r="CM43" i="1" a="1"/>
  <c r="CM43" i="1" s="1"/>
  <c r="CM27" i="1" a="1"/>
  <c r="CM27" i="1" s="1"/>
  <c r="CM37" i="1" a="1"/>
  <c r="CM37" i="1" s="1"/>
  <c r="CM41" i="1" a="1"/>
  <c r="CM41" i="1" s="1"/>
  <c r="CM26" i="1" a="1"/>
  <c r="CM26" i="1" s="1"/>
  <c r="CM28" i="1" a="1"/>
  <c r="CM28" i="1" s="1"/>
  <c r="CM24" i="1" a="1"/>
  <c r="CM24" i="1" s="1"/>
  <c r="CM33" i="1" a="1"/>
  <c r="CM33" i="1" s="1"/>
  <c r="CM38" i="1" a="1"/>
  <c r="CM38" i="1" s="1"/>
  <c r="CM23" i="1" a="1"/>
  <c r="CM23" i="1" s="1"/>
  <c r="CM36" i="1" a="1"/>
  <c r="CM36" i="1" s="1"/>
  <c r="CM30" i="1" a="1"/>
  <c r="CM30" i="1" s="1"/>
  <c r="CM35" i="1" a="1"/>
  <c r="CM35" i="1" s="1"/>
  <c r="CM40" i="1" a="1"/>
  <c r="CM40" i="1" s="1"/>
  <c r="CM31" i="1" a="1"/>
  <c r="CM31" i="1" s="1"/>
  <c r="CM34" i="1" a="1"/>
  <c r="CM34" i="1" s="1"/>
  <c r="CM39" i="1" a="1"/>
  <c r="CM39" i="1" s="1"/>
  <c r="CM22" i="1" a="1"/>
  <c r="CM22" i="1" s="1"/>
  <c r="CM25" i="1" a="1"/>
  <c r="CM25" i="1" s="1"/>
  <c r="CM32" i="1" a="1"/>
  <c r="CM32" i="1" s="1"/>
  <c r="CM29" i="1" a="1"/>
  <c r="CM29" i="1" s="1"/>
  <c r="CM42" i="1" a="1"/>
  <c r="CM42" i="1" s="1"/>
  <c r="CG22" i="1" a="1"/>
  <c r="CG22" i="1" s="1"/>
  <c r="CG25" i="1" a="1"/>
  <c r="CG25" i="1" s="1"/>
  <c r="CG32" i="1" a="1"/>
  <c r="CG32" i="1" s="1"/>
  <c r="CG29" i="1" a="1"/>
  <c r="CG29" i="1" s="1"/>
  <c r="CG42" i="1" a="1"/>
  <c r="CG42" i="1" s="1"/>
  <c r="CG43" i="1" a="1"/>
  <c r="CG43" i="1" s="1"/>
  <c r="CG27" i="1" a="1"/>
  <c r="CG27" i="1" s="1"/>
  <c r="CG37" i="1" a="1"/>
  <c r="CG37" i="1" s="1"/>
  <c r="CG41" i="1" a="1"/>
  <c r="CG41" i="1" s="1"/>
  <c r="CG28" i="1" a="1"/>
  <c r="CG28" i="1" s="1"/>
  <c r="CG26" i="1" a="1"/>
  <c r="CG26" i="1" s="1"/>
  <c r="CG24" i="1" a="1"/>
  <c r="CG24" i="1" s="1"/>
  <c r="CG33" i="1" a="1"/>
  <c r="CG33" i="1" s="1"/>
  <c r="CG38" i="1" a="1"/>
  <c r="CG38" i="1" s="1"/>
  <c r="CG23" i="1" a="1"/>
  <c r="CG23" i="1" s="1"/>
  <c r="CG30" i="1" a="1"/>
  <c r="CG30" i="1" s="1"/>
  <c r="CG31" i="1" a="1"/>
  <c r="CG31" i="1" s="1"/>
  <c r="CG36" i="1" a="1"/>
  <c r="CG36" i="1" s="1"/>
  <c r="CG35" i="1" a="1"/>
  <c r="CG35" i="1" s="1"/>
  <c r="CG40" i="1" a="1"/>
  <c r="CG40" i="1" s="1"/>
  <c r="CG34" i="1" a="1"/>
  <c r="CG34" i="1" s="1"/>
  <c r="CG39" i="1" a="1"/>
  <c r="CG39" i="1" s="1"/>
  <c r="DI25" i="1" a="1"/>
  <c r="DI25" i="1" s="1"/>
  <c r="DI32" i="1" a="1"/>
  <c r="DI32" i="1" s="1"/>
  <c r="DI29" i="1" a="1"/>
  <c r="DI29" i="1" s="1"/>
  <c r="DI42" i="1" a="1"/>
  <c r="DI42" i="1" s="1"/>
  <c r="DI43" i="1" a="1"/>
  <c r="DI43" i="1" s="1"/>
  <c r="DI27" i="1" a="1"/>
  <c r="DI27" i="1" s="1"/>
  <c r="DI37" i="1" a="1"/>
  <c r="DI37" i="1" s="1"/>
  <c r="DI41" i="1" a="1"/>
  <c r="DI41" i="1" s="1"/>
  <c r="DI28" i="1" a="1"/>
  <c r="DI28" i="1" s="1"/>
  <c r="DI26" i="1" a="1"/>
  <c r="DI26" i="1" s="1"/>
  <c r="DI24" i="1" a="1"/>
  <c r="DI24" i="1" s="1"/>
  <c r="DI33" i="1" a="1"/>
  <c r="DI33" i="1" s="1"/>
  <c r="DI38" i="1" a="1"/>
  <c r="DI38" i="1" s="1"/>
  <c r="DI23" i="1" a="1"/>
  <c r="DI23" i="1" s="1"/>
  <c r="DI36" i="1" a="1"/>
  <c r="DI36" i="1" s="1"/>
  <c r="DI30" i="1" a="1"/>
  <c r="DI30" i="1" s="1"/>
  <c r="DI31" i="1" a="1"/>
  <c r="DI31" i="1" s="1"/>
  <c r="DI35" i="1" a="1"/>
  <c r="DI35" i="1" s="1"/>
  <c r="DI40" i="1" a="1"/>
  <c r="DI40" i="1" s="1"/>
  <c r="DI34" i="1" a="1"/>
  <c r="DI34" i="1" s="1"/>
  <c r="DI39" i="1" a="1"/>
  <c r="DI39" i="1" s="1"/>
  <c r="DI22" i="1" a="1"/>
  <c r="DI22" i="1" s="1"/>
  <c r="CS25" i="1" a="1"/>
  <c r="CS25" i="1" s="1"/>
  <c r="CS32" i="1" a="1"/>
  <c r="CS32" i="1" s="1"/>
  <c r="CS29" i="1" a="1"/>
  <c r="CS29" i="1" s="1"/>
  <c r="CS42" i="1" a="1"/>
  <c r="CS42" i="1" s="1"/>
  <c r="CS43" i="1" a="1"/>
  <c r="CS43" i="1" s="1"/>
  <c r="CS27" i="1" a="1"/>
  <c r="CS27" i="1" s="1"/>
  <c r="CS37" i="1" a="1"/>
  <c r="CS37" i="1" s="1"/>
  <c r="CS41" i="1" a="1"/>
  <c r="CS41" i="1" s="1"/>
  <c r="CS28" i="1" a="1"/>
  <c r="CS28" i="1" s="1"/>
  <c r="CS26" i="1" a="1"/>
  <c r="CS26" i="1" s="1"/>
  <c r="CS24" i="1" a="1"/>
  <c r="CS24" i="1" s="1"/>
  <c r="CS33" i="1" a="1"/>
  <c r="CS33" i="1" s="1"/>
  <c r="CS38" i="1" a="1"/>
  <c r="CS38" i="1" s="1"/>
  <c r="CS23" i="1" a="1"/>
  <c r="CS23" i="1" s="1"/>
  <c r="CS30" i="1" a="1"/>
  <c r="CS30" i="1" s="1"/>
  <c r="CS36" i="1" a="1"/>
  <c r="CS36" i="1" s="1"/>
  <c r="CS35" i="1" a="1"/>
  <c r="CS35" i="1" s="1"/>
  <c r="CS40" i="1" a="1"/>
  <c r="CS40" i="1" s="1"/>
  <c r="CS31" i="1" a="1"/>
  <c r="CS31" i="1" s="1"/>
  <c r="CS34" i="1" a="1"/>
  <c r="CS34" i="1" s="1"/>
  <c r="CS39" i="1" a="1"/>
  <c r="CS39" i="1" s="1"/>
  <c r="CS22" i="1" a="1"/>
  <c r="CS22" i="1" s="1"/>
  <c r="CI29" i="1" a="1"/>
  <c r="CI29" i="1" s="1"/>
  <c r="CI32" i="1" a="1"/>
  <c r="CI32" i="1" s="1"/>
  <c r="CI42" i="1" a="1"/>
  <c r="CI42" i="1" s="1"/>
  <c r="CI43" i="1" a="1"/>
  <c r="CI43" i="1" s="1"/>
  <c r="CI27" i="1" a="1"/>
  <c r="CI27" i="1" s="1"/>
  <c r="CI41" i="1" a="1"/>
  <c r="CI41" i="1" s="1"/>
  <c r="CI28" i="1" a="1"/>
  <c r="CI28" i="1" s="1"/>
  <c r="CI37" i="1" a="1"/>
  <c r="CI37" i="1" s="1"/>
  <c r="CI26" i="1" a="1"/>
  <c r="CI26" i="1" s="1"/>
  <c r="CI24" i="1" a="1"/>
  <c r="CI24" i="1" s="1"/>
  <c r="CI33" i="1" a="1"/>
  <c r="CI33" i="1" s="1"/>
  <c r="CI38" i="1" a="1"/>
  <c r="CI38" i="1" s="1"/>
  <c r="CI36" i="1" a="1"/>
  <c r="CI36" i="1" s="1"/>
  <c r="CI23" i="1" a="1"/>
  <c r="CI23" i="1" s="1"/>
  <c r="CI30" i="1" a="1"/>
  <c r="CI30" i="1" s="1"/>
  <c r="CI31" i="1" a="1"/>
  <c r="CI31" i="1" s="1"/>
  <c r="CI35" i="1" a="1"/>
  <c r="CI35" i="1" s="1"/>
  <c r="CI40" i="1" a="1"/>
  <c r="CI40" i="1" s="1"/>
  <c r="CI34" i="1" a="1"/>
  <c r="CI34" i="1" s="1"/>
  <c r="CI39" i="1" a="1"/>
  <c r="CI39" i="1" s="1"/>
  <c r="CI22" i="1" a="1"/>
  <c r="CI22" i="1" s="1"/>
  <c r="CI25" i="1" a="1"/>
  <c r="CI25" i="1" s="1"/>
  <c r="DJ23" i="1" a="1"/>
  <c r="DJ23" i="1" s="1"/>
  <c r="DJ34" i="1" a="1"/>
  <c r="DJ34" i="1" s="1"/>
  <c r="DJ37" i="1" a="1"/>
  <c r="DJ37" i="1" s="1"/>
  <c r="DJ22" i="1" a="1"/>
  <c r="DJ22" i="1" s="1"/>
  <c r="DJ38" i="1" a="1"/>
  <c r="DJ38" i="1" s="1"/>
  <c r="DJ25" i="1" a="1"/>
  <c r="DJ25" i="1" s="1"/>
  <c r="DJ33" i="1" a="1"/>
  <c r="DJ33" i="1" s="1"/>
  <c r="DJ36" i="1" a="1"/>
  <c r="DJ36" i="1" s="1"/>
  <c r="DJ29" i="1" a="1"/>
  <c r="DJ29" i="1" s="1"/>
  <c r="DJ43" i="1" a="1"/>
  <c r="DJ43" i="1" s="1"/>
  <c r="DJ27" i="1" a="1"/>
  <c r="DJ27" i="1" s="1"/>
  <c r="DJ35" i="1" a="1"/>
  <c r="DJ35" i="1" s="1"/>
  <c r="DJ42" i="1" a="1"/>
  <c r="DJ42" i="1" s="1"/>
  <c r="DJ31" i="1" a="1"/>
  <c r="DJ31" i="1" s="1"/>
  <c r="DJ26" i="1" a="1"/>
  <c r="DJ26" i="1" s="1"/>
  <c r="DJ32" i="1" a="1"/>
  <c r="DJ32" i="1" s="1"/>
  <c r="DJ24" i="1" a="1"/>
  <c r="DJ24" i="1" s="1"/>
  <c r="DJ41" i="1" a="1"/>
  <c r="DJ41" i="1" s="1"/>
  <c r="DJ28" i="1" a="1"/>
  <c r="DJ28" i="1" s="1"/>
  <c r="DJ30" i="1" a="1"/>
  <c r="DJ30" i="1" s="1"/>
  <c r="DJ39" i="1" a="1"/>
  <c r="DJ39" i="1" s="1"/>
  <c r="DJ40" i="1" a="1"/>
  <c r="DJ40" i="1" s="1"/>
  <c r="DF43" i="1" a="1"/>
  <c r="DF43" i="1" s="1"/>
  <c r="DF27" i="1" a="1"/>
  <c r="DF27" i="1" s="1"/>
  <c r="DF37" i="1" a="1"/>
  <c r="DF37" i="1" s="1"/>
  <c r="DF41" i="1" a="1"/>
  <c r="DF41" i="1" s="1"/>
  <c r="DF28" i="1" a="1"/>
  <c r="DF28" i="1" s="1"/>
  <c r="DF26" i="1" a="1"/>
  <c r="DF26" i="1" s="1"/>
  <c r="DF24" i="1" a="1"/>
  <c r="DF24" i="1" s="1"/>
  <c r="DF33" i="1" a="1"/>
  <c r="DF33" i="1" s="1"/>
  <c r="DF38" i="1" a="1"/>
  <c r="DF38" i="1" s="1"/>
  <c r="DF36" i="1" a="1"/>
  <c r="DF36" i="1" s="1"/>
  <c r="DF23" i="1" a="1"/>
  <c r="DF23" i="1" s="1"/>
  <c r="DF31" i="1" a="1"/>
  <c r="DF31" i="1" s="1"/>
  <c r="DF30" i="1" a="1"/>
  <c r="DF30" i="1" s="1"/>
  <c r="DF35" i="1" a="1"/>
  <c r="DF35" i="1" s="1"/>
  <c r="DF40" i="1" a="1"/>
  <c r="DF40" i="1" s="1"/>
  <c r="DF34" i="1" a="1"/>
  <c r="DF34" i="1" s="1"/>
  <c r="DF39" i="1" a="1"/>
  <c r="DF39" i="1" s="1"/>
  <c r="DF22" i="1" a="1"/>
  <c r="DF22" i="1" s="1"/>
  <c r="DF25" i="1" a="1"/>
  <c r="DF25" i="1" s="1"/>
  <c r="DF29" i="1" a="1"/>
  <c r="DF29" i="1" s="1"/>
  <c r="DF42" i="1" a="1"/>
  <c r="DF42" i="1" s="1"/>
  <c r="DF32" i="1" a="1"/>
  <c r="DF32" i="1" s="1"/>
  <c r="CH43" i="1" a="1"/>
  <c r="CH43" i="1" s="1"/>
  <c r="CH27" i="1" a="1"/>
  <c r="CH27" i="1" s="1"/>
  <c r="CH37" i="1" a="1"/>
  <c r="CH37" i="1" s="1"/>
  <c r="CH41" i="1" a="1"/>
  <c r="CH41" i="1" s="1"/>
  <c r="CH28" i="1" a="1"/>
  <c r="CH28" i="1" s="1"/>
  <c r="CH26" i="1" a="1"/>
  <c r="CH26" i="1" s="1"/>
  <c r="CH24" i="1" a="1"/>
  <c r="CH24" i="1" s="1"/>
  <c r="CH33" i="1" a="1"/>
  <c r="CH33" i="1" s="1"/>
  <c r="CH38" i="1" a="1"/>
  <c r="CH38" i="1" s="1"/>
  <c r="CH23" i="1" a="1"/>
  <c r="CH23" i="1" s="1"/>
  <c r="CH31" i="1" a="1"/>
  <c r="CH31" i="1" s="1"/>
  <c r="CH30" i="1" a="1"/>
  <c r="CH30" i="1" s="1"/>
  <c r="CH35" i="1" a="1"/>
  <c r="CH35" i="1" s="1"/>
  <c r="CH40" i="1" a="1"/>
  <c r="CH40" i="1" s="1"/>
  <c r="CH36" i="1" a="1"/>
  <c r="CH36" i="1" s="1"/>
  <c r="CH34" i="1" a="1"/>
  <c r="CH34" i="1" s="1"/>
  <c r="CH39" i="1" a="1"/>
  <c r="CH39" i="1" s="1"/>
  <c r="CH22" i="1" a="1"/>
  <c r="CH22" i="1" s="1"/>
  <c r="CH25" i="1" a="1"/>
  <c r="CH25" i="1" s="1"/>
  <c r="CH32" i="1" a="1"/>
  <c r="CH32" i="1" s="1"/>
  <c r="CH29" i="1" a="1"/>
  <c r="CH29" i="1" s="1"/>
  <c r="CH42" i="1" a="1"/>
  <c r="CH42" i="1" s="1"/>
  <c r="NQ49" i="1" a="1"/>
  <c r="NQ49" i="1" s="1"/>
  <c r="NQ50" i="1" s="1" a="1"/>
  <c r="NQ50" i="1" s="1"/>
  <c r="NQ47" i="1" a="1"/>
  <c r="NQ47" i="1" s="1"/>
  <c r="NQ48" i="1" s="1" a="1"/>
  <c r="NQ48" i="1" s="1"/>
  <c r="NQ45" i="1" a="1"/>
  <c r="NQ45" i="1" s="1"/>
  <c r="NQ46" i="1" s="1" a="1"/>
  <c r="NQ46" i="1" s="1"/>
  <c r="CD23" i="1"/>
  <c r="CD38" i="1"/>
  <c r="CT24" i="1"/>
  <c r="CT38" i="1"/>
  <c r="CN41" i="1"/>
  <c r="CN38" i="1"/>
  <c r="CJ39" i="1"/>
  <c r="CJ38" i="1"/>
  <c r="CN35" i="1"/>
  <c r="CN30" i="1"/>
  <c r="CN40" i="1"/>
  <c r="CN43" i="1"/>
  <c r="CJ32" i="1"/>
  <c r="CJ31" i="1"/>
  <c r="CJ43" i="1"/>
  <c r="CN26" i="1"/>
  <c r="CJ37" i="1"/>
  <c r="CJ34" i="1"/>
  <c r="CJ42" i="1"/>
  <c r="CJ33" i="1"/>
  <c r="CJ24" i="1"/>
  <c r="CJ22" i="1"/>
  <c r="CJ41" i="1"/>
  <c r="CJ23" i="1"/>
  <c r="CJ35" i="1"/>
  <c r="CJ40" i="1"/>
  <c r="CJ25" i="1"/>
  <c r="CJ26" i="1"/>
  <c r="CN32" i="1"/>
  <c r="CJ29" i="1"/>
  <c r="CJ36" i="1"/>
  <c r="CN31" i="1"/>
  <c r="CN23" i="1"/>
  <c r="CT36" i="1"/>
  <c r="CT41" i="1"/>
  <c r="CT39" i="1"/>
  <c r="CT30" i="1"/>
  <c r="CT23" i="1"/>
  <c r="CT43" i="1"/>
  <c r="CT40" i="1"/>
  <c r="CD36" i="1"/>
  <c r="CT35" i="1"/>
  <c r="CD22" i="1"/>
  <c r="CT32" i="1"/>
  <c r="CN36" i="1"/>
  <c r="CD41" i="1"/>
  <c r="CT26" i="1"/>
  <c r="CD39" i="1"/>
  <c r="CT25" i="1"/>
  <c r="CD30" i="1"/>
  <c r="CD35" i="1"/>
  <c r="CD32" i="1"/>
  <c r="CD43" i="1"/>
  <c r="CD40" i="1"/>
  <c r="CN37" i="1"/>
  <c r="CD37" i="1"/>
  <c r="CN25" i="1"/>
  <c r="CD26" i="1"/>
  <c r="CT31" i="1"/>
  <c r="CT37" i="1"/>
  <c r="CD31" i="1"/>
  <c r="CD25" i="1"/>
  <c r="CT29" i="1"/>
  <c r="CT34" i="1"/>
  <c r="CJ30" i="1"/>
  <c r="CD29" i="1"/>
  <c r="CT42" i="1"/>
  <c r="CD34" i="1"/>
  <c r="CT22" i="1"/>
  <c r="CN34" i="1"/>
  <c r="CN29" i="1"/>
  <c r="CN33" i="1"/>
  <c r="CN22" i="1"/>
  <c r="CN24" i="1"/>
  <c r="CD24" i="1"/>
  <c r="CN42" i="1"/>
  <c r="CD33" i="1"/>
  <c r="CN39" i="1"/>
  <c r="CD42" i="1"/>
  <c r="CT33" i="1"/>
  <c r="MX44" i="1" a="1"/>
  <c r="MX44" i="1" s="1"/>
  <c r="MX47" i="1" a="1"/>
  <c r="MX47" i="1" s="1"/>
  <c r="CN45" i="1"/>
  <c r="CN46" i="1" s="1"/>
  <c r="CN47" i="1"/>
  <c r="HG65" i="1"/>
  <c r="MX65" i="1" a="1"/>
  <c r="MX65" i="1" s="1"/>
  <c r="MX45" i="1" a="1"/>
  <c r="MX45" i="1" s="1"/>
  <c r="CD45" i="1"/>
  <c r="CD46" i="1" s="1"/>
  <c r="CJ45" i="1"/>
  <c r="CJ46" i="1" s="1"/>
  <c r="CT45" i="1"/>
  <c r="CT46" i="1" s="1"/>
  <c r="NG44" i="1" a="1"/>
  <c r="NG44" i="1" s="1"/>
  <c r="CD49" i="1"/>
  <c r="CT49" i="1"/>
  <c r="CN49" i="1"/>
  <c r="CJ49" i="1"/>
  <c r="D44" i="1"/>
  <c r="MX69" i="1" a="1"/>
  <c r="MX69" i="1" s="1"/>
  <c r="MX70" i="1" a="1"/>
  <c r="MX70" i="1" s="1"/>
  <c r="MX67" i="1" a="1"/>
  <c r="MX67" i="1" s="1"/>
  <c r="MX68" i="1" a="1"/>
  <c r="MX68" i="1" s="1"/>
  <c r="MX66" i="1" a="1"/>
  <c r="MX66" i="1" s="1"/>
  <c r="HG68" i="1"/>
  <c r="HG67" i="1"/>
  <c r="HG66" i="1"/>
  <c r="HG69" i="1"/>
  <c r="HG70" i="1"/>
  <c r="MX62" i="1" a="1"/>
  <c r="MX62" i="1" s="1"/>
  <c r="MX63" i="1" a="1"/>
  <c r="MX63" i="1" s="1"/>
  <c r="MX64" i="1" a="1"/>
  <c r="MX64" i="1" s="1"/>
  <c r="HG62" i="1"/>
  <c r="HG63" i="1"/>
  <c r="HG64" i="1"/>
  <c r="MX59" i="1" a="1"/>
  <c r="MX59" i="1" s="1"/>
  <c r="H562" i="4"/>
  <c r="I563" i="4"/>
  <c r="G513" i="4"/>
  <c r="MX61" i="1" a="1"/>
  <c r="MX61" i="1" s="1"/>
  <c r="P500" i="4"/>
  <c r="C501" i="4"/>
  <c r="B501" i="4" s="1"/>
  <c r="F565" i="4"/>
  <c r="E565" i="4"/>
  <c r="R565" i="4" s="1"/>
  <c r="D565" i="4"/>
  <c r="Q565" i="4" s="1"/>
  <c r="V501" i="4"/>
  <c r="U557" i="4"/>
  <c r="U551" i="4"/>
  <c r="U554" i="4"/>
  <c r="U560" i="4"/>
  <c r="S484" i="4"/>
  <c r="MX60" i="1" a="1"/>
  <c r="MX60" i="1" s="1"/>
  <c r="A566" i="4"/>
  <c r="HG61" i="1"/>
  <c r="HG60" i="1"/>
  <c r="NG47" i="1" l="1" a="1"/>
  <c r="NG47" i="1" s="1"/>
  <c r="NG45" i="1" a="1"/>
  <c r="NG45" i="1" s="1"/>
  <c r="NG46" i="1" a="1"/>
  <c r="NG46" i="1" s="1"/>
  <c r="CN50" i="1"/>
  <c r="CN48" i="1"/>
  <c r="D45" i="1"/>
  <c r="D46" i="1" s="1"/>
  <c r="D47" i="1"/>
  <c r="CT50" i="1"/>
  <c r="CT48" i="1"/>
  <c r="MX49" i="1" a="1"/>
  <c r="MX49" i="1" s="1"/>
  <c r="MX48" i="1" a="1"/>
  <c r="MX48" i="1" s="1"/>
  <c r="CD50" i="1"/>
  <c r="CD48" i="1"/>
  <c r="CJ50" i="1"/>
  <c r="CJ48" i="1"/>
  <c r="MX46" i="1" a="1"/>
  <c r="MX46" i="1" s="1"/>
  <c r="MX50" i="1" a="1"/>
  <c r="MX50" i="1" s="1"/>
  <c r="NG49" i="1" a="1"/>
  <c r="NG49" i="1" s="1"/>
  <c r="D49" i="1"/>
  <c r="G514" i="4"/>
  <c r="H563" i="4"/>
  <c r="I564" i="4"/>
  <c r="P501" i="4"/>
  <c r="C502" i="4"/>
  <c r="B502" i="4" s="1"/>
  <c r="F566" i="4"/>
  <c r="E566" i="4"/>
  <c r="R566" i="4" s="1"/>
  <c r="D566" i="4"/>
  <c r="Q566" i="4" s="1"/>
  <c r="U558" i="4"/>
  <c r="U555" i="4"/>
  <c r="U561" i="4"/>
  <c r="V502" i="4"/>
  <c r="S485" i="4"/>
  <c r="A567" i="4"/>
  <c r="NG48" i="1" l="1" a="1"/>
  <c r="NG48" i="1" s="1"/>
  <c r="NG50" i="1" a="1"/>
  <c r="NG50" i="1" s="1"/>
  <c r="D50" i="1"/>
  <c r="D48" i="1"/>
  <c r="H564" i="4"/>
  <c r="U564" i="4" s="1"/>
  <c r="I565" i="4"/>
  <c r="G515" i="4"/>
  <c r="P502" i="4"/>
  <c r="C503" i="4"/>
  <c r="B503" i="4" s="1"/>
  <c r="F567" i="4"/>
  <c r="E567" i="4"/>
  <c r="R567" i="4" s="1"/>
  <c r="D567" i="4"/>
  <c r="Q567" i="4" s="1"/>
  <c r="V503" i="4"/>
  <c r="U559" i="4"/>
  <c r="U562" i="4"/>
  <c r="S486" i="4"/>
  <c r="A568" i="4"/>
  <c r="G516" i="4" l="1"/>
  <c r="H565" i="4"/>
  <c r="U565" i="4" s="1"/>
  <c r="I566" i="4"/>
  <c r="P503" i="4"/>
  <c r="C504" i="4"/>
  <c r="B504" i="4" s="1"/>
  <c r="E568" i="4"/>
  <c r="R568" i="4" s="1"/>
  <c r="D568" i="4"/>
  <c r="Q568" i="4" s="1"/>
  <c r="F568" i="4"/>
  <c r="U563" i="4"/>
  <c r="V504" i="4"/>
  <c r="S487" i="4"/>
  <c r="A569" i="4"/>
  <c r="H566" i="4" l="1"/>
  <c r="U566" i="4" s="1"/>
  <c r="I567" i="4"/>
  <c r="G517" i="4"/>
  <c r="P504" i="4"/>
  <c r="C505" i="4"/>
  <c r="B505" i="4" s="1"/>
  <c r="F569" i="4"/>
  <c r="E569" i="4"/>
  <c r="R569" i="4" s="1"/>
  <c r="D569" i="4"/>
  <c r="Q569" i="4" s="1"/>
  <c r="V505" i="4"/>
  <c r="S488" i="4"/>
  <c r="A570" i="4"/>
  <c r="NW110" i="1"/>
  <c r="NV110" i="1"/>
  <c r="NU110" i="1"/>
  <c r="LL110" i="1"/>
  <c r="LK110" i="1"/>
  <c r="LH110" i="1"/>
  <c r="LG110" i="1"/>
  <c r="DM110" i="1"/>
  <c r="EJ110" i="1"/>
  <c r="EH110" i="1"/>
  <c r="IC110" i="1"/>
  <c r="IB110" i="1"/>
  <c r="IA110" i="1"/>
  <c r="HY110" i="1"/>
  <c r="HX110" i="1"/>
  <c r="HW110" i="1"/>
  <c r="HV110" i="1"/>
  <c r="HU110" i="1"/>
  <c r="BH110" i="1"/>
  <c r="BG110" i="1"/>
  <c r="BC110" i="1"/>
  <c r="BB110" i="1"/>
  <c r="CQ110" i="1"/>
  <c r="CI110" i="1"/>
  <c r="ES110" i="1"/>
  <c r="DL110" i="1"/>
  <c r="DK110" i="1"/>
  <c r="HI110" i="1"/>
  <c r="HT14" i="1"/>
  <c r="HS14" i="1"/>
  <c r="EQ110" i="1"/>
  <c r="EO110" i="1"/>
  <c r="BK110" i="1"/>
  <c r="HT17" i="1" l="1"/>
  <c r="HT15" i="1" a="1"/>
  <c r="HT15" i="1" s="1"/>
  <c r="HS17" i="1"/>
  <c r="HS15" i="1" a="1"/>
  <c r="HS15" i="1" s="1"/>
  <c r="G518" i="4"/>
  <c r="H567" i="4"/>
  <c r="U567" i="4" s="1"/>
  <c r="I568" i="4"/>
  <c r="P505" i="4"/>
  <c r="C506" i="4"/>
  <c r="B506" i="4" s="1"/>
  <c r="F570" i="4"/>
  <c r="E570" i="4"/>
  <c r="R570" i="4" s="1"/>
  <c r="D570" i="4"/>
  <c r="Q570" i="4" s="1"/>
  <c r="V506" i="4"/>
  <c r="S489" i="4"/>
  <c r="A571" i="4"/>
  <c r="HI14" i="1"/>
  <c r="HI15" i="1" s="1" a="1"/>
  <c r="HI15" i="1" s="1"/>
  <c r="HI93" i="1" l="1" a="1"/>
  <c r="HI93" i="1" s="1"/>
  <c r="HI79" i="1" a="1"/>
  <c r="HI79" i="1" s="1"/>
  <c r="HT93" i="1" a="1"/>
  <c r="HT93" i="1" s="1"/>
  <c r="HT79" i="1" a="1"/>
  <c r="HT79" i="1" s="1"/>
  <c r="HS93" i="1" a="1"/>
  <c r="HS93" i="1" s="1"/>
  <c r="HS79" i="1" a="1"/>
  <c r="HS79" i="1" s="1"/>
  <c r="HS44" i="1" a="1"/>
  <c r="HS44" i="1" s="1"/>
  <c r="HS59" i="1" a="1"/>
  <c r="HS59" i="1" s="1"/>
  <c r="HS19" i="1" a="1"/>
  <c r="HS19" i="1" s="1"/>
  <c r="HS18" i="1" a="1"/>
  <c r="HS18" i="1" s="1"/>
  <c r="HS20" i="1" a="1"/>
  <c r="HS20" i="1" s="1"/>
  <c r="HS21" i="1" a="1"/>
  <c r="HS21" i="1" s="1"/>
  <c r="HT44" i="1" a="1"/>
  <c r="HT44" i="1" s="1"/>
  <c r="HT59" i="1" a="1"/>
  <c r="HT59" i="1" s="1"/>
  <c r="HT18" i="1" a="1"/>
  <c r="HT18" i="1" s="1"/>
  <c r="HT21" i="1" a="1"/>
  <c r="HT21" i="1" s="1"/>
  <c r="HT20" i="1" a="1"/>
  <c r="HT20" i="1" s="1"/>
  <c r="HT19" i="1" a="1"/>
  <c r="HT19" i="1" s="1"/>
  <c r="HI44" i="1" a="1"/>
  <c r="HI44" i="1" s="1"/>
  <c r="HI59" i="1" a="1"/>
  <c r="HI59" i="1" s="1"/>
  <c r="H568" i="4"/>
  <c r="U568" i="4" s="1"/>
  <c r="I569" i="4"/>
  <c r="G519" i="4"/>
  <c r="P506" i="4"/>
  <c r="C507" i="4"/>
  <c r="B507" i="4" s="1"/>
  <c r="F571" i="4"/>
  <c r="E571" i="4"/>
  <c r="R571" i="4" s="1"/>
  <c r="D571" i="4"/>
  <c r="Q571" i="4" s="1"/>
  <c r="V507" i="4"/>
  <c r="S490" i="4"/>
  <c r="A572" i="4"/>
  <c r="HI17" i="1"/>
  <c r="HS83" i="1" l="1" a="1"/>
  <c r="HS83" i="1" s="1"/>
  <c r="HS81" i="1" a="1"/>
  <c r="HS81" i="1" s="1"/>
  <c r="HS84" i="1" a="1"/>
  <c r="HS84" i="1" s="1"/>
  <c r="HS82" i="1" a="1"/>
  <c r="HS82" i="1" s="1"/>
  <c r="HT82" i="1" a="1"/>
  <c r="HT82" i="1" s="1"/>
  <c r="HT84" i="1" a="1"/>
  <c r="HT84" i="1" s="1"/>
  <c r="HT83" i="1" a="1"/>
  <c r="HT83" i="1" s="1"/>
  <c r="HT81" i="1" a="1"/>
  <c r="HT81" i="1" s="1"/>
  <c r="HI83" i="1" a="1"/>
  <c r="HI83" i="1" s="1"/>
  <c r="HI84" i="1" a="1"/>
  <c r="HI84" i="1" s="1"/>
  <c r="HI82" i="1" a="1"/>
  <c r="HI82" i="1" s="1"/>
  <c r="HI81" i="1" a="1"/>
  <c r="HI81" i="1" s="1"/>
  <c r="HS80" i="1" a="1"/>
  <c r="HS80" i="1" s="1"/>
  <c r="HI80" i="1" a="1"/>
  <c r="HI80" i="1" s="1"/>
  <c r="HT80" i="1" a="1"/>
  <c r="HT80" i="1" s="1"/>
  <c r="HI100" i="1" a="1"/>
  <c r="HI100" i="1" s="1"/>
  <c r="HI101" i="1" a="1"/>
  <c r="HI101" i="1" s="1"/>
  <c r="HI96" i="1" a="1"/>
  <c r="HI96" i="1" s="1"/>
  <c r="HI99" i="1" a="1"/>
  <c r="HI99" i="1" s="1"/>
  <c r="HI94" i="1" a="1"/>
  <c r="HI94" i="1" s="1"/>
  <c r="HI95" i="1" a="1"/>
  <c r="HI95" i="1" s="1"/>
  <c r="HI97" i="1" a="1"/>
  <c r="HI97" i="1" s="1"/>
  <c r="HI102" i="1" a="1"/>
  <c r="HI102" i="1" s="1"/>
  <c r="HI98" i="1" a="1"/>
  <c r="HI98" i="1" s="1"/>
  <c r="HS95" i="1" a="1"/>
  <c r="HS95" i="1" s="1"/>
  <c r="HS96" i="1" a="1"/>
  <c r="HS96" i="1" s="1"/>
  <c r="HS101" i="1" a="1"/>
  <c r="HS101" i="1" s="1"/>
  <c r="HS100" i="1" a="1"/>
  <c r="HS100" i="1" s="1"/>
  <c r="HS99" i="1" a="1"/>
  <c r="HS99" i="1" s="1"/>
  <c r="HS97" i="1" a="1"/>
  <c r="HS97" i="1" s="1"/>
  <c r="HS98" i="1" a="1"/>
  <c r="HS98" i="1" s="1"/>
  <c r="HS102" i="1" a="1"/>
  <c r="HS102" i="1" s="1"/>
  <c r="HS94" i="1" a="1"/>
  <c r="HS94" i="1" s="1"/>
  <c r="HT100" i="1" a="1"/>
  <c r="HT100" i="1" s="1"/>
  <c r="HT99" i="1" a="1"/>
  <c r="HT99" i="1" s="1"/>
  <c r="HT97" i="1" a="1"/>
  <c r="HT97" i="1" s="1"/>
  <c r="HT102" i="1" a="1"/>
  <c r="HT102" i="1" s="1"/>
  <c r="HT94" i="1" a="1"/>
  <c r="HT94" i="1" s="1"/>
  <c r="HT96" i="1" a="1"/>
  <c r="HT96" i="1" s="1"/>
  <c r="HT95" i="1" a="1"/>
  <c r="HT95" i="1" s="1"/>
  <c r="HT101" i="1" a="1"/>
  <c r="HT101" i="1" s="1"/>
  <c r="HT98" i="1" a="1"/>
  <c r="HT98" i="1" s="1"/>
  <c r="HT24" i="1" a="1"/>
  <c r="HT24" i="1" s="1"/>
  <c r="HT40" i="1" a="1"/>
  <c r="HT40" i="1" s="1"/>
  <c r="HT41" i="1" a="1"/>
  <c r="HT41" i="1" s="1"/>
  <c r="HT39" i="1" a="1"/>
  <c r="HT39" i="1" s="1"/>
  <c r="HT31" i="1" a="1"/>
  <c r="HT31" i="1" s="1"/>
  <c r="HT25" i="1" a="1"/>
  <c r="HT25" i="1" s="1"/>
  <c r="HT26" i="1" a="1"/>
  <c r="HT26" i="1" s="1"/>
  <c r="HT28" i="1" a="1"/>
  <c r="HT28" i="1" s="1"/>
  <c r="HT22" i="1" a="1"/>
  <c r="HT22" i="1" s="1"/>
  <c r="HT30" i="1" a="1"/>
  <c r="HT30" i="1" s="1"/>
  <c r="HT23" i="1" a="1"/>
  <c r="HT23" i="1" s="1"/>
  <c r="HT38" i="1" a="1"/>
  <c r="HT38" i="1" s="1"/>
  <c r="HT34" i="1" a="1"/>
  <c r="HT34" i="1" s="1"/>
  <c r="HT32" i="1" a="1"/>
  <c r="HT32" i="1" s="1"/>
  <c r="HT43" i="1" a="1"/>
  <c r="HT43" i="1" s="1"/>
  <c r="HT36" i="1" a="1"/>
  <c r="HT36" i="1" s="1"/>
  <c r="HT29" i="1" a="1"/>
  <c r="HT29" i="1" s="1"/>
  <c r="HT33" i="1" a="1"/>
  <c r="HT33" i="1" s="1"/>
  <c r="HT27" i="1" a="1"/>
  <c r="HT27" i="1" s="1"/>
  <c r="HT42" i="1" a="1"/>
  <c r="HT42" i="1" s="1"/>
  <c r="HT37" i="1" a="1"/>
  <c r="HT37" i="1" s="1"/>
  <c r="HT35" i="1" a="1"/>
  <c r="HT35" i="1" s="1"/>
  <c r="HT45" i="1" a="1"/>
  <c r="HT45" i="1" s="1"/>
  <c r="HT46" i="1" s="1" a="1"/>
  <c r="HT46" i="1" s="1"/>
  <c r="HT49" i="1" a="1"/>
  <c r="HT49" i="1" s="1"/>
  <c r="HT50" i="1" s="1" a="1"/>
  <c r="HT50" i="1" s="1"/>
  <c r="HT47" i="1" a="1"/>
  <c r="HT47" i="1" s="1"/>
  <c r="HT48" i="1" s="1" a="1"/>
  <c r="HT48" i="1" s="1"/>
  <c r="HS29" i="1" a="1"/>
  <c r="HS29" i="1" s="1"/>
  <c r="HS23" i="1" a="1"/>
  <c r="HS23" i="1" s="1"/>
  <c r="HS24" i="1" a="1"/>
  <c r="HS24" i="1" s="1"/>
  <c r="HS39" i="1" a="1"/>
  <c r="HS39" i="1" s="1"/>
  <c r="HS38" i="1" a="1"/>
  <c r="HS38" i="1" s="1"/>
  <c r="HS41" i="1" a="1"/>
  <c r="HS41" i="1" s="1"/>
  <c r="HS25" i="1" a="1"/>
  <c r="HS25" i="1" s="1"/>
  <c r="HS42" i="1" a="1"/>
  <c r="HS42" i="1" s="1"/>
  <c r="HS34" i="1" a="1"/>
  <c r="HS34" i="1" s="1"/>
  <c r="HS37" i="1" a="1"/>
  <c r="HS37" i="1" s="1"/>
  <c r="HS22" i="1" a="1"/>
  <c r="HS22" i="1" s="1"/>
  <c r="HS26" i="1" a="1"/>
  <c r="HS26" i="1" s="1"/>
  <c r="HS36" i="1" a="1"/>
  <c r="HS36" i="1" s="1"/>
  <c r="HS28" i="1" a="1"/>
  <c r="HS28" i="1" s="1"/>
  <c r="HS27" i="1" a="1"/>
  <c r="HS27" i="1" s="1"/>
  <c r="HS40" i="1" a="1"/>
  <c r="HS40" i="1" s="1"/>
  <c r="HS33" i="1" a="1"/>
  <c r="HS33" i="1" s="1"/>
  <c r="HS43" i="1" a="1"/>
  <c r="HS43" i="1" s="1"/>
  <c r="HS31" i="1" a="1"/>
  <c r="HS31" i="1" s="1"/>
  <c r="HS35" i="1" a="1"/>
  <c r="HS35" i="1" s="1"/>
  <c r="HS30" i="1" a="1"/>
  <c r="HS30" i="1" s="1"/>
  <c r="HS32" i="1" a="1"/>
  <c r="HS32" i="1" s="1"/>
  <c r="HS68" i="1" a="1"/>
  <c r="HS68" i="1" s="1"/>
  <c r="HS69" i="1" a="1"/>
  <c r="HS69" i="1" s="1"/>
  <c r="HS70" i="1" a="1"/>
  <c r="HS70" i="1" s="1"/>
  <c r="HS60" i="1" a="1"/>
  <c r="HS60" i="1" s="1"/>
  <c r="HS61" i="1" a="1"/>
  <c r="HS61" i="1" s="1"/>
  <c r="HS62" i="1" a="1"/>
  <c r="HS62" i="1" s="1"/>
  <c r="HS63" i="1" a="1"/>
  <c r="HS63" i="1" s="1"/>
  <c r="HS64" i="1" a="1"/>
  <c r="HS64" i="1" s="1"/>
  <c r="HS65" i="1" a="1"/>
  <c r="HS65" i="1" s="1"/>
  <c r="HS66" i="1" a="1"/>
  <c r="HS66" i="1" s="1"/>
  <c r="HS67" i="1" a="1"/>
  <c r="HS67" i="1" s="1"/>
  <c r="HT60" i="1" a="1"/>
  <c r="HT60" i="1" s="1"/>
  <c r="HT61" i="1" a="1"/>
  <c r="HT61" i="1" s="1"/>
  <c r="HT62" i="1" a="1"/>
  <c r="HT62" i="1" s="1"/>
  <c r="HT63" i="1" a="1"/>
  <c r="HT63" i="1" s="1"/>
  <c r="HT64" i="1" a="1"/>
  <c r="HT64" i="1" s="1"/>
  <c r="HT65" i="1" a="1"/>
  <c r="HT65" i="1" s="1"/>
  <c r="HT66" i="1" a="1"/>
  <c r="HT66" i="1" s="1"/>
  <c r="HT67" i="1" a="1"/>
  <c r="HT67" i="1" s="1"/>
  <c r="HT68" i="1" a="1"/>
  <c r="HT68" i="1" s="1"/>
  <c r="HT69" i="1" a="1"/>
  <c r="HT69" i="1" s="1"/>
  <c r="HT70" i="1" a="1"/>
  <c r="HT70" i="1" s="1"/>
  <c r="HS47" i="1" a="1"/>
  <c r="HS47" i="1" s="1"/>
  <c r="HS48" i="1" s="1" a="1"/>
  <c r="HS48" i="1" s="1"/>
  <c r="HS49" i="1" a="1"/>
  <c r="HS49" i="1" s="1"/>
  <c r="HS50" i="1" s="1" a="1"/>
  <c r="HS50" i="1" s="1"/>
  <c r="HS45" i="1" a="1"/>
  <c r="HS45" i="1" s="1"/>
  <c r="HS46" i="1" s="1" a="1"/>
  <c r="HS46" i="1" s="1"/>
  <c r="HI60" i="1" a="1"/>
  <c r="HI60" i="1" s="1"/>
  <c r="HI61" i="1" a="1"/>
  <c r="HI61" i="1" s="1"/>
  <c r="HI62" i="1" a="1"/>
  <c r="HI62" i="1" s="1"/>
  <c r="HI63" i="1" a="1"/>
  <c r="HI63" i="1" s="1"/>
  <c r="HI64" i="1" a="1"/>
  <c r="HI64" i="1" s="1"/>
  <c r="HI65" i="1" a="1"/>
  <c r="HI65" i="1" s="1"/>
  <c r="HI66" i="1" a="1"/>
  <c r="HI66" i="1" s="1"/>
  <c r="HI67" i="1" a="1"/>
  <c r="HI67" i="1" s="1"/>
  <c r="HI68" i="1" a="1"/>
  <c r="HI68" i="1" s="1"/>
  <c r="HI69" i="1" a="1"/>
  <c r="HI69" i="1" s="1"/>
  <c r="HI70" i="1" a="1"/>
  <c r="HI70" i="1" s="1"/>
  <c r="HI47" i="1" a="1"/>
  <c r="HI47" i="1" s="1"/>
  <c r="HI48" i="1" s="1" a="1"/>
  <c r="HI48" i="1" s="1"/>
  <c r="HI49" i="1" a="1"/>
  <c r="HI49" i="1" s="1"/>
  <c r="HI50" i="1" s="1" a="1"/>
  <c r="HI50" i="1" s="1"/>
  <c r="HI45" i="1" a="1"/>
  <c r="HI45" i="1" s="1"/>
  <c r="HI46" i="1" s="1" a="1"/>
  <c r="HI46" i="1" s="1"/>
  <c r="HI19" i="1" a="1"/>
  <c r="HI19" i="1" s="1"/>
  <c r="AX19" i="1" s="1" a="1"/>
  <c r="AX19" i="1" s="1"/>
  <c r="HI20" i="1" a="1"/>
  <c r="HI20" i="1" s="1"/>
  <c r="AX20" i="1" s="1" a="1"/>
  <c r="AX20" i="1" s="1"/>
  <c r="HI18" i="1" a="1"/>
  <c r="HI18" i="1" s="1"/>
  <c r="AX18" i="1" s="1" a="1"/>
  <c r="AX18" i="1" s="1"/>
  <c r="HI21" i="1" a="1"/>
  <c r="HI21" i="1" s="1"/>
  <c r="AX21" i="1" s="1" a="1"/>
  <c r="AX21" i="1" s="1"/>
  <c r="G520" i="4"/>
  <c r="H569" i="4"/>
  <c r="U569" i="4" s="1"/>
  <c r="I570" i="4"/>
  <c r="P507" i="4"/>
  <c r="C508" i="4"/>
  <c r="B508" i="4" s="1"/>
  <c r="F572" i="4"/>
  <c r="E572" i="4"/>
  <c r="R572" i="4" s="1"/>
  <c r="D572" i="4"/>
  <c r="Q572" i="4" s="1"/>
  <c r="V508" i="4"/>
  <c r="S491" i="4"/>
  <c r="A573" i="4"/>
  <c r="HI25" i="1" l="1" a="1"/>
  <c r="HI25" i="1" s="1"/>
  <c r="AX25" i="1" s="1" a="1"/>
  <c r="AX25" i="1" s="1"/>
  <c r="HI29" i="1" a="1"/>
  <c r="HI29" i="1" s="1"/>
  <c r="AX29" i="1" s="1" a="1"/>
  <c r="AX29" i="1" s="1"/>
  <c r="HI22" i="1" a="1"/>
  <c r="HI22" i="1" s="1"/>
  <c r="AX22" i="1" s="1" a="1"/>
  <c r="AX22" i="1" s="1"/>
  <c r="HI28" i="1" a="1"/>
  <c r="HI28" i="1" s="1"/>
  <c r="AX28" i="1" s="1" a="1"/>
  <c r="AX28" i="1" s="1"/>
  <c r="HI38" i="1" a="1"/>
  <c r="HI38" i="1" s="1"/>
  <c r="AX38" i="1" s="1" a="1"/>
  <c r="AX38" i="1" s="1"/>
  <c r="HI33" i="1" a="1"/>
  <c r="HI33" i="1" s="1"/>
  <c r="AX33" i="1" s="1" a="1"/>
  <c r="AX33" i="1" s="1"/>
  <c r="HI31" i="1" a="1"/>
  <c r="HI31" i="1" s="1"/>
  <c r="AX31" i="1" s="1" a="1"/>
  <c r="AX31" i="1" s="1"/>
  <c r="HI35" i="1" a="1"/>
  <c r="HI35" i="1" s="1"/>
  <c r="AX35" i="1" s="1" a="1"/>
  <c r="AX35" i="1" s="1"/>
  <c r="HI36" i="1" a="1"/>
  <c r="HI36" i="1" s="1"/>
  <c r="AX36" i="1" s="1" a="1"/>
  <c r="AX36" i="1" s="1"/>
  <c r="HI27" i="1" a="1"/>
  <c r="HI27" i="1" s="1"/>
  <c r="AX27" i="1" s="1" a="1"/>
  <c r="AX27" i="1" s="1"/>
  <c r="HI32" i="1" a="1"/>
  <c r="HI32" i="1" s="1"/>
  <c r="AX32" i="1" s="1" a="1"/>
  <c r="AX32" i="1" s="1"/>
  <c r="HI43" i="1" a="1"/>
  <c r="HI43" i="1" s="1"/>
  <c r="AX43" i="1" s="1" a="1"/>
  <c r="AX43" i="1" s="1"/>
  <c r="HI40" i="1" a="1"/>
  <c r="HI40" i="1" s="1"/>
  <c r="AX40" i="1" s="1" a="1"/>
  <c r="AX40" i="1" s="1"/>
  <c r="HI26" i="1" a="1"/>
  <c r="HI26" i="1" s="1"/>
  <c r="AX26" i="1" s="1" a="1"/>
  <c r="AX26" i="1" s="1"/>
  <c r="HI37" i="1" a="1"/>
  <c r="HI37" i="1" s="1"/>
  <c r="AX37" i="1" s="1" a="1"/>
  <c r="AX37" i="1" s="1"/>
  <c r="HI39" i="1" a="1"/>
  <c r="HI39" i="1" s="1"/>
  <c r="AX39" i="1" s="1" a="1"/>
  <c r="AX39" i="1" s="1"/>
  <c r="HI42" i="1" a="1"/>
  <c r="HI42" i="1" s="1"/>
  <c r="AX42" i="1" s="1" a="1"/>
  <c r="AX42" i="1" s="1"/>
  <c r="HI24" i="1" a="1"/>
  <c r="HI24" i="1" s="1"/>
  <c r="AX24" i="1" s="1" a="1"/>
  <c r="AX24" i="1" s="1"/>
  <c r="HI30" i="1" a="1"/>
  <c r="HI30" i="1" s="1"/>
  <c r="AX30" i="1" s="1" a="1"/>
  <c r="AX30" i="1" s="1"/>
  <c r="HI41" i="1" a="1"/>
  <c r="HI41" i="1" s="1"/>
  <c r="AX41" i="1" s="1" a="1"/>
  <c r="AX41" i="1" s="1"/>
  <c r="HI23" i="1" a="1"/>
  <c r="HI23" i="1" s="1"/>
  <c r="AX23" i="1" s="1" a="1"/>
  <c r="AX23" i="1" s="1"/>
  <c r="HI34" i="1" a="1"/>
  <c r="HI34" i="1" s="1"/>
  <c r="AX34" i="1" s="1" a="1"/>
  <c r="AX34" i="1" s="1"/>
  <c r="H570" i="4"/>
  <c r="U570" i="4" s="1"/>
  <c r="I571" i="4"/>
  <c r="G521" i="4"/>
  <c r="P508" i="4"/>
  <c r="C509" i="4"/>
  <c r="B509" i="4" s="1"/>
  <c r="F573" i="4"/>
  <c r="E573" i="4"/>
  <c r="R573" i="4" s="1"/>
  <c r="D573" i="4"/>
  <c r="Q573" i="4" s="1"/>
  <c r="V509" i="4"/>
  <c r="S492" i="4"/>
  <c r="A574" i="4"/>
  <c r="C84" i="3"/>
  <c r="C83" i="3"/>
  <c r="C82" i="3"/>
  <c r="C68" i="3"/>
  <c r="C64" i="3"/>
  <c r="C56" i="3"/>
  <c r="C53" i="3"/>
  <c r="AY11" i="1" l="1"/>
  <c r="AY9" i="1"/>
  <c r="AY10" i="1"/>
  <c r="G522" i="4"/>
  <c r="H571" i="4"/>
  <c r="U571" i="4" s="1"/>
  <c r="I572" i="4"/>
  <c r="P509" i="4"/>
  <c r="C510" i="4"/>
  <c r="B510" i="4" s="1"/>
  <c r="F574" i="4"/>
  <c r="E574" i="4"/>
  <c r="R574" i="4" s="1"/>
  <c r="D574" i="4"/>
  <c r="Q574" i="4" s="1"/>
  <c r="V510" i="4"/>
  <c r="S493" i="4"/>
  <c r="A575" i="4"/>
  <c r="LL14" i="1"/>
  <c r="LL15" i="1" s="1" a="1"/>
  <c r="LL15" i="1" s="1"/>
  <c r="B56" i="3"/>
  <c r="B84" i="3"/>
  <c r="B83" i="3"/>
  <c r="B82" i="3"/>
  <c r="B68" i="3"/>
  <c r="B64" i="3"/>
  <c r="LL93" i="1" l="1" a="1"/>
  <c r="LL93" i="1" s="1"/>
  <c r="LL79" i="1" a="1"/>
  <c r="LL79" i="1" s="1"/>
  <c r="LL44" i="1" a="1"/>
  <c r="LL44" i="1" s="1"/>
  <c r="LL59" i="1" a="1"/>
  <c r="LL59" i="1" s="1"/>
  <c r="H572" i="4"/>
  <c r="U572" i="4" s="1"/>
  <c r="I573" i="4"/>
  <c r="G523" i="4"/>
  <c r="P510" i="4"/>
  <c r="C511" i="4"/>
  <c r="B511" i="4" s="1"/>
  <c r="F575" i="4"/>
  <c r="E575" i="4"/>
  <c r="R575" i="4" s="1"/>
  <c r="D575" i="4"/>
  <c r="Q575" i="4" s="1"/>
  <c r="V511" i="4"/>
  <c r="S494" i="4"/>
  <c r="A576" i="4"/>
  <c r="LL17" i="1"/>
  <c r="BH14" i="1"/>
  <c r="BH15" i="1" s="1" a="1"/>
  <c r="BH15" i="1" s="1"/>
  <c r="LL81" i="1" l="1" a="1"/>
  <c r="LL81" i="1" s="1"/>
  <c r="LL84" i="1" a="1"/>
  <c r="LL84" i="1" s="1"/>
  <c r="LL83" i="1" a="1"/>
  <c r="LL83" i="1" s="1"/>
  <c r="LL82" i="1" a="1"/>
  <c r="LL82" i="1" s="1"/>
  <c r="LL80" i="1" a="1"/>
  <c r="LL80" i="1" s="1"/>
  <c r="BH93" i="1" a="1"/>
  <c r="BH93" i="1" s="1"/>
  <c r="LL100" i="1" a="1"/>
  <c r="LL100" i="1" s="1"/>
  <c r="LL101" i="1" a="1"/>
  <c r="LL101" i="1" s="1"/>
  <c r="LL97" i="1" a="1"/>
  <c r="LL97" i="1" s="1"/>
  <c r="LL98" i="1" a="1"/>
  <c r="LL98" i="1" s="1"/>
  <c r="LL94" i="1" a="1"/>
  <c r="LL94" i="1" s="1"/>
  <c r="LL99" i="1" a="1"/>
  <c r="LL99" i="1" s="1"/>
  <c r="LL96" i="1" a="1"/>
  <c r="LL96" i="1" s="1"/>
  <c r="LL95" i="1" a="1"/>
  <c r="LL95" i="1" s="1"/>
  <c r="LL102" i="1" a="1"/>
  <c r="LL102" i="1" s="1"/>
  <c r="LL18" i="1" a="1"/>
  <c r="LL18" i="1" s="1"/>
  <c r="LL20" i="1" a="1"/>
  <c r="LL20" i="1" s="1"/>
  <c r="LL19" i="1" a="1"/>
  <c r="LL19" i="1" s="1"/>
  <c r="LL21" i="1" a="1"/>
  <c r="LL21" i="1" s="1"/>
  <c r="LL60" i="1" a="1"/>
  <c r="LL60" i="1" s="1"/>
  <c r="LL61" i="1" a="1"/>
  <c r="LL61" i="1" s="1"/>
  <c r="LL62" i="1" a="1"/>
  <c r="LL62" i="1" s="1"/>
  <c r="LL63" i="1" a="1"/>
  <c r="LL63" i="1" s="1"/>
  <c r="LL64" i="1" a="1"/>
  <c r="LL64" i="1" s="1"/>
  <c r="LL65" i="1" a="1"/>
  <c r="LL65" i="1" s="1"/>
  <c r="LL66" i="1" a="1"/>
  <c r="LL66" i="1" s="1"/>
  <c r="LL67" i="1" a="1"/>
  <c r="LL67" i="1" s="1"/>
  <c r="LL68" i="1" a="1"/>
  <c r="LL68" i="1" s="1"/>
  <c r="LL69" i="1" a="1"/>
  <c r="LL69" i="1" s="1"/>
  <c r="LL70" i="1" a="1"/>
  <c r="LL70" i="1" s="1"/>
  <c r="LL45" i="1" a="1"/>
  <c r="LL45" i="1" s="1"/>
  <c r="LL46" i="1" s="1" a="1"/>
  <c r="LL46" i="1" s="1"/>
  <c r="LL47" i="1" a="1"/>
  <c r="LL47" i="1" s="1"/>
  <c r="LL48" i="1" s="1" a="1"/>
  <c r="LL48" i="1" s="1"/>
  <c r="LL49" i="1" a="1"/>
  <c r="LL49" i="1" s="1"/>
  <c r="LL50" i="1" s="1" a="1"/>
  <c r="LL50" i="1" s="1"/>
  <c r="BH59" i="1" a="1"/>
  <c r="BH59" i="1" s="1"/>
  <c r="G524" i="4"/>
  <c r="H573" i="4"/>
  <c r="U573" i="4" s="1"/>
  <c r="I574" i="4"/>
  <c r="P511" i="4"/>
  <c r="C512" i="4"/>
  <c r="B512" i="4" s="1"/>
  <c r="F576" i="4"/>
  <c r="E576" i="4"/>
  <c r="R576" i="4" s="1"/>
  <c r="D576" i="4"/>
  <c r="Q576" i="4" s="1"/>
  <c r="V512" i="4"/>
  <c r="S495" i="4"/>
  <c r="A577" i="4"/>
  <c r="BH81" i="1" l="1" a="1"/>
  <c r="BH81" i="1" s="1"/>
  <c r="BH84" i="1" a="1"/>
  <c r="BH84" i="1" s="1"/>
  <c r="BH82" i="1" a="1"/>
  <c r="BH82" i="1" s="1"/>
  <c r="BH83" i="1" a="1"/>
  <c r="BH83" i="1" s="1"/>
  <c r="BH80" i="1" a="1"/>
  <c r="BH80" i="1" s="1"/>
  <c r="BH101" i="1" a="1"/>
  <c r="BH101" i="1" s="1"/>
  <c r="BH96" i="1" a="1"/>
  <c r="BH96" i="1" s="1"/>
  <c r="BH94" i="1" a="1"/>
  <c r="BH94" i="1" s="1"/>
  <c r="BH95" i="1" a="1"/>
  <c r="BH95" i="1" s="1"/>
  <c r="BH99" i="1" a="1"/>
  <c r="BH99" i="1" s="1"/>
  <c r="BH100" i="1" a="1"/>
  <c r="BH100" i="1" s="1"/>
  <c r="BH102" i="1" a="1"/>
  <c r="BH102" i="1" s="1"/>
  <c r="BH97" i="1" a="1"/>
  <c r="BH97" i="1" s="1"/>
  <c r="BH98" i="1" a="1"/>
  <c r="BH98" i="1" s="1"/>
  <c r="LL34" i="1" a="1"/>
  <c r="LL34" i="1" s="1"/>
  <c r="LL30" i="1" a="1"/>
  <c r="LL30" i="1" s="1"/>
  <c r="LL42" i="1" a="1"/>
  <c r="LL42" i="1" s="1"/>
  <c r="LL35" i="1" a="1"/>
  <c r="LL35" i="1" s="1"/>
  <c r="LL40" i="1" a="1"/>
  <c r="LL40" i="1" s="1"/>
  <c r="LL24" i="1" a="1"/>
  <c r="LL24" i="1" s="1"/>
  <c r="LL43" i="1" a="1"/>
  <c r="LL43" i="1" s="1"/>
  <c r="LL26" i="1" a="1"/>
  <c r="LL26" i="1" s="1"/>
  <c r="LL28" i="1" a="1"/>
  <c r="LL28" i="1" s="1"/>
  <c r="LL23" i="1" a="1"/>
  <c r="LL23" i="1" s="1"/>
  <c r="LL32" i="1" a="1"/>
  <c r="LL32" i="1" s="1"/>
  <c r="LL41" i="1" a="1"/>
  <c r="LL41" i="1" s="1"/>
  <c r="LL38" i="1" a="1"/>
  <c r="LL38" i="1" s="1"/>
  <c r="LL37" i="1" a="1"/>
  <c r="LL37" i="1" s="1"/>
  <c r="LL29" i="1" a="1"/>
  <c r="LL29" i="1" s="1"/>
  <c r="LL33" i="1" a="1"/>
  <c r="LL33" i="1" s="1"/>
  <c r="LL39" i="1" a="1"/>
  <c r="LL39" i="1" s="1"/>
  <c r="LL36" i="1" a="1"/>
  <c r="LL36" i="1" s="1"/>
  <c r="LL27" i="1" a="1"/>
  <c r="LL27" i="1" s="1"/>
  <c r="LL31" i="1" a="1"/>
  <c r="LL31" i="1" s="1"/>
  <c r="LL25" i="1" a="1"/>
  <c r="LL25" i="1" s="1"/>
  <c r="LL22" i="1" a="1"/>
  <c r="LL22" i="1" s="1"/>
  <c r="BH60" i="1" a="1"/>
  <c r="BH60" i="1" s="1"/>
  <c r="BH61" i="1" a="1"/>
  <c r="BH61" i="1" s="1"/>
  <c r="BH62" i="1" a="1"/>
  <c r="BH62" i="1" s="1"/>
  <c r="BH63" i="1" a="1"/>
  <c r="BH63" i="1" s="1"/>
  <c r="BH64" i="1" a="1"/>
  <c r="BH64" i="1" s="1"/>
  <c r="BH65" i="1" a="1"/>
  <c r="BH65" i="1" s="1"/>
  <c r="BH66" i="1" a="1"/>
  <c r="BH66" i="1" s="1"/>
  <c r="BH67" i="1" a="1"/>
  <c r="BH67" i="1" s="1"/>
  <c r="BH68" i="1" a="1"/>
  <c r="BH68" i="1" s="1"/>
  <c r="BH69" i="1" a="1"/>
  <c r="BH69" i="1" s="1"/>
  <c r="BH70" i="1" a="1"/>
  <c r="BH70" i="1" s="1"/>
  <c r="H574" i="4"/>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X14" i="1"/>
  <c r="HY14" i="1"/>
  <c r="EH14" i="1"/>
  <c r="EH15" i="1" s="1" a="1"/>
  <c r="EH15" i="1" s="1"/>
  <c r="EJ14" i="1"/>
  <c r="EJ15" i="1" s="1" a="1"/>
  <c r="EJ15" i="1" s="1"/>
  <c r="HY17" i="1" l="1"/>
  <c r="HY15" i="1" a="1"/>
  <c r="HY15" i="1" s="1"/>
  <c r="HX17" i="1"/>
  <c r="HX15" i="1" a="1"/>
  <c r="HX15" i="1" s="1"/>
  <c r="H576" i="4"/>
  <c r="U576" i="4" s="1"/>
  <c r="I577" i="4"/>
  <c r="G527" i="4"/>
  <c r="P514" i="4"/>
  <c r="C515" i="4"/>
  <c r="D579" i="4"/>
  <c r="Q579" i="4" s="1"/>
  <c r="F579" i="4"/>
  <c r="E579" i="4"/>
  <c r="R579" i="4" s="1"/>
  <c r="V515" i="4"/>
  <c r="S498" i="4"/>
  <c r="A580" i="4"/>
  <c r="EJ17" i="1"/>
  <c r="EH17" i="1"/>
  <c r="HX93" i="1" l="1" a="1"/>
  <c r="HX93" i="1" s="1"/>
  <c r="HX79" i="1" a="1"/>
  <c r="HX79" i="1" s="1"/>
  <c r="HY93" i="1" a="1"/>
  <c r="HY93" i="1" s="1"/>
  <c r="HY79" i="1" a="1"/>
  <c r="HY79" i="1" s="1"/>
  <c r="HY44" i="1" a="1"/>
  <c r="HY44" i="1" s="1"/>
  <c r="HY59" i="1" a="1"/>
  <c r="HY59" i="1" s="1"/>
  <c r="HY19" i="1" a="1"/>
  <c r="HY19" i="1" s="1"/>
  <c r="HY18" i="1" a="1"/>
  <c r="HY18" i="1" s="1"/>
  <c r="HY21" i="1" a="1"/>
  <c r="HY21" i="1" s="1"/>
  <c r="HY20" i="1" a="1"/>
  <c r="HY20" i="1" s="1"/>
  <c r="HX44" i="1" a="1"/>
  <c r="HX44" i="1" s="1"/>
  <c r="HX59" i="1" a="1"/>
  <c r="HX59" i="1" s="1"/>
  <c r="HX20" i="1" a="1"/>
  <c r="HX20" i="1" s="1"/>
  <c r="HX19" i="1" a="1"/>
  <c r="HX19" i="1" s="1"/>
  <c r="HX18" i="1" a="1"/>
  <c r="HX18" i="1" s="1"/>
  <c r="HX21" i="1" a="1"/>
  <c r="HX21" i="1" s="1"/>
  <c r="G528" i="4"/>
  <c r="H577" i="4"/>
  <c r="U577" i="4" s="1"/>
  <c r="I578" i="4"/>
  <c r="P515" i="4"/>
  <c r="C516" i="4"/>
  <c r="B516" i="4" s="1"/>
  <c r="B515" i="4"/>
  <c r="F580" i="4"/>
  <c r="E580" i="4"/>
  <c r="R580" i="4" s="1"/>
  <c r="D580" i="4"/>
  <c r="Q580" i="4" s="1"/>
  <c r="V516" i="4"/>
  <c r="S499" i="4"/>
  <c r="A581" i="4"/>
  <c r="HY81" i="1" l="1" a="1"/>
  <c r="HY81" i="1" s="1"/>
  <c r="HY84" i="1" a="1"/>
  <c r="HY84" i="1" s="1"/>
  <c r="HY83" i="1" a="1"/>
  <c r="HY83" i="1" s="1"/>
  <c r="HY82" i="1" a="1"/>
  <c r="HY82" i="1" s="1"/>
  <c r="HX84" i="1" a="1"/>
  <c r="HX84" i="1" s="1"/>
  <c r="HX83" i="1" a="1"/>
  <c r="HX83" i="1" s="1"/>
  <c r="HX81" i="1" a="1"/>
  <c r="HX81" i="1" s="1"/>
  <c r="HX82" i="1" a="1"/>
  <c r="HX82" i="1" s="1"/>
  <c r="HY80" i="1" a="1"/>
  <c r="HY80" i="1" s="1"/>
  <c r="HX80" i="1" a="1"/>
  <c r="HX80" i="1" s="1"/>
  <c r="HY99" i="1" a="1"/>
  <c r="HY99" i="1" s="1"/>
  <c r="HY95" i="1" a="1"/>
  <c r="HY95" i="1" s="1"/>
  <c r="HY98" i="1" a="1"/>
  <c r="HY98" i="1" s="1"/>
  <c r="HY96" i="1" a="1"/>
  <c r="HY96" i="1" s="1"/>
  <c r="HY97" i="1" a="1"/>
  <c r="HY97" i="1" s="1"/>
  <c r="HY94" i="1" a="1"/>
  <c r="HY94" i="1" s="1"/>
  <c r="HY100" i="1" a="1"/>
  <c r="HY100" i="1" s="1"/>
  <c r="HY101" i="1" a="1"/>
  <c r="HY101" i="1" s="1"/>
  <c r="HY102" i="1" a="1"/>
  <c r="HY102" i="1" s="1"/>
  <c r="HX98" i="1" a="1"/>
  <c r="HX98" i="1" s="1"/>
  <c r="HX97" i="1" a="1"/>
  <c r="HX97" i="1" s="1"/>
  <c r="HX99" i="1" a="1"/>
  <c r="HX99" i="1" s="1"/>
  <c r="HX101" i="1" a="1"/>
  <c r="HX101" i="1" s="1"/>
  <c r="HX94" i="1" a="1"/>
  <c r="HX94" i="1" s="1"/>
  <c r="HX95" i="1" a="1"/>
  <c r="HX95" i="1" s="1"/>
  <c r="HX96" i="1" a="1"/>
  <c r="HX96" i="1" s="1"/>
  <c r="HX100" i="1" a="1"/>
  <c r="HX100" i="1" s="1"/>
  <c r="HX102" i="1" a="1"/>
  <c r="HX102" i="1" s="1"/>
  <c r="HX60" i="1" a="1"/>
  <c r="HX60" i="1" s="1"/>
  <c r="HX61" i="1" a="1"/>
  <c r="HX61" i="1" s="1"/>
  <c r="HX62" i="1" a="1"/>
  <c r="HX62" i="1" s="1"/>
  <c r="HX63" i="1" a="1"/>
  <c r="HX63" i="1" s="1"/>
  <c r="HX64" i="1" a="1"/>
  <c r="HX64" i="1" s="1"/>
  <c r="HX65" i="1" a="1"/>
  <c r="HX65" i="1" s="1"/>
  <c r="HX66" i="1" a="1"/>
  <c r="HX66" i="1" s="1"/>
  <c r="HX67" i="1" a="1"/>
  <c r="HX67" i="1" s="1"/>
  <c r="HX68" i="1" a="1"/>
  <c r="HX68" i="1" s="1"/>
  <c r="HX69" i="1" a="1"/>
  <c r="HX69" i="1" s="1"/>
  <c r="HX70" i="1" a="1"/>
  <c r="HX70" i="1" s="1"/>
  <c r="HY60" i="1" a="1"/>
  <c r="HY60" i="1" s="1"/>
  <c r="HY61" i="1" a="1"/>
  <c r="HY61" i="1" s="1"/>
  <c r="HY62" i="1" a="1"/>
  <c r="HY62" i="1" s="1"/>
  <c r="HY63" i="1" a="1"/>
  <c r="HY63" i="1" s="1"/>
  <c r="HY64" i="1" a="1"/>
  <c r="HY64" i="1" s="1"/>
  <c r="HY65" i="1" a="1"/>
  <c r="HY65" i="1" s="1"/>
  <c r="HY66" i="1" a="1"/>
  <c r="HY66" i="1" s="1"/>
  <c r="HY67" i="1" a="1"/>
  <c r="HY67" i="1" s="1"/>
  <c r="HY68" i="1" a="1"/>
  <c r="HY68" i="1" s="1"/>
  <c r="HY69" i="1" a="1"/>
  <c r="HY69" i="1" s="1"/>
  <c r="HY70" i="1" a="1"/>
  <c r="HY70" i="1" s="1"/>
  <c r="HX49" i="1" a="1"/>
  <c r="HX49" i="1" s="1"/>
  <c r="HX50" i="1" s="1" a="1"/>
  <c r="HX50" i="1" s="1"/>
  <c r="HX45" i="1" a="1"/>
  <c r="HX45" i="1" s="1"/>
  <c r="HX46" i="1" s="1" a="1"/>
  <c r="HX46" i="1" s="1"/>
  <c r="HX47" i="1" a="1"/>
  <c r="HX47" i="1" s="1"/>
  <c r="HX48" i="1" s="1" a="1"/>
  <c r="HX48" i="1" s="1"/>
  <c r="HY47" i="1" a="1"/>
  <c r="HY47" i="1" s="1"/>
  <c r="HY48" i="1" s="1" a="1"/>
  <c r="HY48" i="1" s="1"/>
  <c r="HY49" i="1" a="1"/>
  <c r="HY49" i="1" s="1"/>
  <c r="HY50" i="1" s="1" a="1"/>
  <c r="HY50" i="1" s="1"/>
  <c r="HY45" i="1" a="1"/>
  <c r="HY45" i="1" s="1"/>
  <c r="HY46" i="1" s="1" a="1"/>
  <c r="HY46" i="1" s="1"/>
  <c r="HX32" i="1" a="1"/>
  <c r="HX32" i="1" s="1"/>
  <c r="HX24" i="1" a="1"/>
  <c r="HX24" i="1" s="1"/>
  <c r="HX26" i="1" a="1"/>
  <c r="HX26" i="1" s="1"/>
  <c r="HX38" i="1" a="1"/>
  <c r="HX38" i="1" s="1"/>
  <c r="HX39" i="1" a="1"/>
  <c r="HX39" i="1" s="1"/>
  <c r="HX41" i="1" a="1"/>
  <c r="HX41" i="1" s="1"/>
  <c r="HX40" i="1" a="1"/>
  <c r="HX40" i="1" s="1"/>
  <c r="HX25" i="1" a="1"/>
  <c r="HX25" i="1" s="1"/>
  <c r="HX23" i="1" a="1"/>
  <c r="HX23" i="1" s="1"/>
  <c r="HX28" i="1" a="1"/>
  <c r="HX28" i="1" s="1"/>
  <c r="HX30" i="1" a="1"/>
  <c r="HX30" i="1" s="1"/>
  <c r="HX36" i="1" a="1"/>
  <c r="HX36" i="1" s="1"/>
  <c r="HX37" i="1" a="1"/>
  <c r="HX37" i="1" s="1"/>
  <c r="HX33" i="1" a="1"/>
  <c r="HX33" i="1" s="1"/>
  <c r="HX27" i="1" a="1"/>
  <c r="HX27" i="1" s="1"/>
  <c r="HX34" i="1" a="1"/>
  <c r="HX34" i="1" s="1"/>
  <c r="HX22" i="1" a="1"/>
  <c r="HX22" i="1" s="1"/>
  <c r="HX31" i="1" a="1"/>
  <c r="HX31" i="1" s="1"/>
  <c r="HX43" i="1" a="1"/>
  <c r="HX43" i="1" s="1"/>
  <c r="HX29" i="1" a="1"/>
  <c r="HX29" i="1" s="1"/>
  <c r="HX42" i="1" a="1"/>
  <c r="HX42" i="1" s="1"/>
  <c r="HX35" i="1" a="1"/>
  <c r="HX35" i="1" s="1"/>
  <c r="HY33" i="1" a="1"/>
  <c r="HY33" i="1" s="1"/>
  <c r="HY35" i="1" a="1"/>
  <c r="HY35" i="1" s="1"/>
  <c r="HY27" i="1" a="1"/>
  <c r="HY27" i="1" s="1"/>
  <c r="HY39" i="1" a="1"/>
  <c r="HY39" i="1" s="1"/>
  <c r="HY29" i="1" a="1"/>
  <c r="HY29" i="1" s="1"/>
  <c r="HY36" i="1" a="1"/>
  <c r="HY36" i="1" s="1"/>
  <c r="HY42" i="1" a="1"/>
  <c r="HY42" i="1" s="1"/>
  <c r="HY28" i="1" a="1"/>
  <c r="HY28" i="1" s="1"/>
  <c r="HY25" i="1" a="1"/>
  <c r="HY25" i="1" s="1"/>
  <c r="HY43" i="1" a="1"/>
  <c r="HY43" i="1" s="1"/>
  <c r="HY31" i="1" a="1"/>
  <c r="HY31" i="1" s="1"/>
  <c r="HY30" i="1" a="1"/>
  <c r="HY30" i="1" s="1"/>
  <c r="HY32" i="1" a="1"/>
  <c r="HY32" i="1" s="1"/>
  <c r="HY24" i="1" a="1"/>
  <c r="HY24" i="1" s="1"/>
  <c r="HY34" i="1" a="1"/>
  <c r="HY34" i="1" s="1"/>
  <c r="HY40" i="1" a="1"/>
  <c r="HY40" i="1" s="1"/>
  <c r="HY26" i="1" a="1"/>
  <c r="HY26" i="1" s="1"/>
  <c r="HY41" i="1" a="1"/>
  <c r="HY41" i="1" s="1"/>
  <c r="HY38" i="1" a="1"/>
  <c r="HY38" i="1" s="1"/>
  <c r="HY37" i="1" a="1"/>
  <c r="HY37" i="1" s="1"/>
  <c r="HY23" i="1" a="1"/>
  <c r="HY23" i="1" s="1"/>
  <c r="HY22" i="1" a="1"/>
  <c r="HY22" i="1" s="1"/>
  <c r="H578" i="4"/>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BG14" i="1"/>
  <c r="BG15" i="1" s="1" a="1"/>
  <c r="BG15" i="1" s="1"/>
  <c r="BG93" i="1" l="1" a="1"/>
  <c r="BG93" i="1" s="1"/>
  <c r="BG59" i="1" a="1"/>
  <c r="BG59" i="1" s="1"/>
  <c r="H580" i="4"/>
  <c r="U580" i="4" s="1"/>
  <c r="I581" i="4"/>
  <c r="G531" i="4"/>
  <c r="P518" i="4"/>
  <c r="C519" i="4"/>
  <c r="B519" i="4" s="1"/>
  <c r="F583" i="4"/>
  <c r="E583" i="4"/>
  <c r="R583" i="4" s="1"/>
  <c r="D583" i="4"/>
  <c r="Q583" i="4" s="1"/>
  <c r="V519" i="4"/>
  <c r="S502" i="4"/>
  <c r="A584" i="4"/>
  <c r="NV14" i="1"/>
  <c r="CI14" i="1"/>
  <c r="CI15" i="1" s="1" a="1"/>
  <c r="CI15" i="1" s="1"/>
  <c r="BG83" i="1" l="1" a="1"/>
  <c r="BG83" i="1" s="1"/>
  <c r="BG81" i="1" a="1"/>
  <c r="BG81" i="1" s="1"/>
  <c r="BG84" i="1" a="1"/>
  <c r="BG84" i="1" s="1"/>
  <c r="BG82" i="1" a="1"/>
  <c r="BG82" i="1" s="1"/>
  <c r="BG80" i="1" a="1"/>
  <c r="BG80" i="1" s="1"/>
  <c r="CI93" i="1" a="1"/>
  <c r="CI93" i="1" s="1"/>
  <c r="CI79" i="1" a="1"/>
  <c r="CI79" i="1" s="1"/>
  <c r="BG96" i="1" a="1"/>
  <c r="BG96" i="1" s="1"/>
  <c r="BG97" i="1" a="1"/>
  <c r="BG97" i="1" s="1"/>
  <c r="BG101" i="1" a="1"/>
  <c r="BG101" i="1" s="1"/>
  <c r="BG94" i="1" a="1"/>
  <c r="BG94" i="1" s="1"/>
  <c r="BG99" i="1" a="1"/>
  <c r="BG99" i="1" s="1"/>
  <c r="BG100" i="1" a="1"/>
  <c r="BG100" i="1" s="1"/>
  <c r="BG95" i="1" a="1"/>
  <c r="BG95" i="1" s="1"/>
  <c r="BG98" i="1" a="1"/>
  <c r="BG98" i="1" s="1"/>
  <c r="BG102" i="1" a="1"/>
  <c r="BG102" i="1" s="1"/>
  <c r="BG60" i="1" a="1"/>
  <c r="BG60" i="1" s="1"/>
  <c r="BG61" i="1" a="1"/>
  <c r="BG61" i="1" s="1"/>
  <c r="BG62" i="1" a="1"/>
  <c r="BG62" i="1" s="1"/>
  <c r="BG63" i="1" a="1"/>
  <c r="BG63" i="1" s="1"/>
  <c r="BG64" i="1" a="1"/>
  <c r="BG64" i="1" s="1"/>
  <c r="BG65" i="1" a="1"/>
  <c r="BG65" i="1" s="1"/>
  <c r="BG66" i="1" a="1"/>
  <c r="BG66" i="1" s="1"/>
  <c r="BG67" i="1" a="1"/>
  <c r="BG67" i="1" s="1"/>
  <c r="BG68" i="1" a="1"/>
  <c r="BG68" i="1" s="1"/>
  <c r="BG69" i="1" a="1"/>
  <c r="BG69" i="1" s="1"/>
  <c r="BG70" i="1" a="1"/>
  <c r="BG70" i="1" s="1"/>
  <c r="CI44" i="1" a="1"/>
  <c r="CI44" i="1" s="1"/>
  <c r="CI59" i="1" a="1"/>
  <c r="CI59" i="1" s="1"/>
  <c r="G532" i="4"/>
  <c r="H581" i="4"/>
  <c r="U581" i="4" s="1"/>
  <c r="I582" i="4"/>
  <c r="P519" i="4"/>
  <c r="C520" i="4"/>
  <c r="B520" i="4" s="1"/>
  <c r="E584" i="4"/>
  <c r="R584" i="4" s="1"/>
  <c r="D584" i="4"/>
  <c r="Q584" i="4" s="1"/>
  <c r="F584" i="4"/>
  <c r="V520" i="4"/>
  <c r="S503" i="4"/>
  <c r="A585" i="4"/>
  <c r="NV17" i="1"/>
  <c r="NW14" i="1"/>
  <c r="NU14" i="1"/>
  <c r="BA110" i="1"/>
  <c r="CQ14" i="1"/>
  <c r="CQ15" i="1" s="1" a="1"/>
  <c r="CQ15" i="1" s="1"/>
  <c r="CI81" i="1" l="1" a="1"/>
  <c r="CI81" i="1" s="1"/>
  <c r="CI84" i="1" a="1"/>
  <c r="CI84" i="1" s="1"/>
  <c r="CI83" i="1" a="1"/>
  <c r="CI83" i="1" s="1"/>
  <c r="CI82" i="1" a="1"/>
  <c r="CI82" i="1" s="1"/>
  <c r="CQ93" i="1" a="1"/>
  <c r="CQ93" i="1" s="1"/>
  <c r="CQ79" i="1" a="1"/>
  <c r="CQ79" i="1" s="1"/>
  <c r="CI80" i="1" a="1"/>
  <c r="CI80" i="1" s="1"/>
  <c r="CI94" i="1" a="1"/>
  <c r="CI94" i="1" s="1"/>
  <c r="CI100" i="1" a="1"/>
  <c r="CI100" i="1" s="1"/>
  <c r="CI95" i="1" a="1"/>
  <c r="CI95" i="1" s="1"/>
  <c r="CI97" i="1" a="1"/>
  <c r="CI97" i="1" s="1"/>
  <c r="CI99" i="1" a="1"/>
  <c r="CI99" i="1" s="1"/>
  <c r="CI98" i="1" a="1"/>
  <c r="CI98" i="1" s="1"/>
  <c r="CI96" i="1" a="1"/>
  <c r="CI96" i="1" s="1"/>
  <c r="CI101" i="1" a="1"/>
  <c r="CI101" i="1" s="1"/>
  <c r="CI102" i="1" a="1"/>
  <c r="CI102" i="1" s="1"/>
  <c r="CQ44" i="1" a="1"/>
  <c r="CQ44" i="1" s="1"/>
  <c r="CQ59" i="1" a="1"/>
  <c r="CQ59" i="1" s="1"/>
  <c r="CI49" i="1" a="1"/>
  <c r="CI49" i="1" s="1"/>
  <c r="CI50" i="1" s="1" a="1"/>
  <c r="CI50" i="1" s="1"/>
  <c r="CI45" i="1" a="1"/>
  <c r="CI45" i="1" s="1"/>
  <c r="CI46" i="1" s="1" a="1"/>
  <c r="CI46" i="1" s="1"/>
  <c r="CI47" i="1" a="1"/>
  <c r="CI47" i="1" s="1"/>
  <c r="CI48" i="1" s="1" a="1"/>
  <c r="CI48" i="1" s="1"/>
  <c r="NV20" i="1" a="1"/>
  <c r="NV20" i="1" s="1"/>
  <c r="NV18" i="1" a="1"/>
  <c r="NV18" i="1" s="1"/>
  <c r="NV19" i="1" a="1"/>
  <c r="NV19" i="1" s="1"/>
  <c r="NV21" i="1" a="1"/>
  <c r="NV21" i="1" s="1"/>
  <c r="CI60" i="1" a="1"/>
  <c r="CI60" i="1" s="1"/>
  <c r="CI61" i="1" a="1"/>
  <c r="CI61" i="1" s="1"/>
  <c r="CI62" i="1" a="1"/>
  <c r="CI62" i="1" s="1"/>
  <c r="CI63" i="1" a="1"/>
  <c r="CI63" i="1" s="1"/>
  <c r="CI64" i="1" a="1"/>
  <c r="CI64" i="1" s="1"/>
  <c r="CI65" i="1" a="1"/>
  <c r="CI65" i="1" s="1"/>
  <c r="CI66" i="1" a="1"/>
  <c r="CI66" i="1" s="1"/>
  <c r="CI67" i="1" a="1"/>
  <c r="CI67" i="1" s="1"/>
  <c r="CI68" i="1" a="1"/>
  <c r="CI68" i="1" s="1"/>
  <c r="CI69" i="1" a="1"/>
  <c r="CI69" i="1" s="1"/>
  <c r="CI70" i="1" a="1"/>
  <c r="CI70" i="1" s="1"/>
  <c r="H582" i="4"/>
  <c r="U582" i="4" s="1"/>
  <c r="I583" i="4"/>
  <c r="G533" i="4"/>
  <c r="P520" i="4"/>
  <c r="C521" i="4"/>
  <c r="B521" i="4" s="1"/>
  <c r="F585" i="4"/>
  <c r="E585" i="4"/>
  <c r="R585" i="4" s="1"/>
  <c r="D585" i="4"/>
  <c r="Q585" i="4" s="1"/>
  <c r="V521" i="4"/>
  <c r="S504" i="4"/>
  <c r="A586" i="4"/>
  <c r="NU17" i="1"/>
  <c r="NW17" i="1"/>
  <c r="DK17" i="1"/>
  <c r="CQ83" i="1" l="1" a="1"/>
  <c r="CQ83" i="1" s="1"/>
  <c r="CQ84" i="1" a="1"/>
  <c r="CQ84" i="1" s="1"/>
  <c r="CQ82" i="1" a="1"/>
  <c r="CQ82" i="1" s="1"/>
  <c r="CQ81" i="1" a="1"/>
  <c r="CQ81" i="1" s="1"/>
  <c r="CQ80" i="1" a="1"/>
  <c r="CQ80" i="1" s="1"/>
  <c r="CQ95" i="1" a="1"/>
  <c r="CQ95" i="1" s="1"/>
  <c r="CQ102" i="1" a="1"/>
  <c r="CQ102" i="1" s="1"/>
  <c r="CQ94" i="1" a="1"/>
  <c r="CQ94" i="1" s="1"/>
  <c r="CQ100" i="1" a="1"/>
  <c r="CQ100" i="1" s="1"/>
  <c r="CQ99" i="1" a="1"/>
  <c r="CQ99" i="1" s="1"/>
  <c r="CQ96" i="1" a="1"/>
  <c r="CQ96" i="1" s="1"/>
  <c r="CQ101" i="1" a="1"/>
  <c r="CQ101" i="1" s="1"/>
  <c r="CQ98" i="1" a="1"/>
  <c r="CQ98" i="1" s="1"/>
  <c r="CQ97" i="1" a="1"/>
  <c r="CQ97" i="1" s="1"/>
  <c r="CQ45" i="1" a="1"/>
  <c r="CQ45" i="1" s="1"/>
  <c r="CQ46" i="1" s="1" a="1"/>
  <c r="CQ46" i="1" s="1"/>
  <c r="CQ49" i="1" a="1"/>
  <c r="CQ49" i="1" s="1"/>
  <c r="CQ50" i="1" s="1" a="1"/>
  <c r="CQ50" i="1" s="1"/>
  <c r="CQ47" i="1" a="1"/>
  <c r="CQ47" i="1" s="1"/>
  <c r="CQ48" i="1" s="1" a="1"/>
  <c r="CQ48" i="1" s="1"/>
  <c r="CQ60" i="1" a="1"/>
  <c r="CQ60" i="1" s="1"/>
  <c r="CQ61" i="1" a="1"/>
  <c r="CQ61" i="1" s="1"/>
  <c r="CQ62" i="1" a="1"/>
  <c r="CQ62" i="1" s="1"/>
  <c r="CQ63" i="1" a="1"/>
  <c r="CQ63" i="1" s="1"/>
  <c r="CQ64" i="1" a="1"/>
  <c r="CQ64" i="1" s="1"/>
  <c r="CQ65" i="1" a="1"/>
  <c r="CQ65" i="1" s="1"/>
  <c r="CQ66" i="1" a="1"/>
  <c r="CQ66" i="1" s="1"/>
  <c r="CQ67" i="1" a="1"/>
  <c r="CQ67" i="1" s="1"/>
  <c r="CQ68" i="1" a="1"/>
  <c r="CQ68" i="1" s="1"/>
  <c r="CQ69" i="1" a="1"/>
  <c r="CQ69" i="1" s="1"/>
  <c r="CQ70" i="1" a="1"/>
  <c r="CQ70" i="1" s="1"/>
  <c r="NV37" i="1" a="1"/>
  <c r="NV37" i="1" s="1"/>
  <c r="NV28" i="1" a="1"/>
  <c r="NV28" i="1" s="1"/>
  <c r="NV38" i="1" a="1"/>
  <c r="NV38" i="1" s="1"/>
  <c r="NV24" i="1" a="1"/>
  <c r="NV24" i="1" s="1"/>
  <c r="NV39" i="1" a="1"/>
  <c r="NV39" i="1" s="1"/>
  <c r="NV34" i="1" a="1"/>
  <c r="NV34" i="1" s="1"/>
  <c r="NV25" i="1" a="1"/>
  <c r="NV25" i="1" s="1"/>
  <c r="NV32" i="1" a="1"/>
  <c r="NV32" i="1" s="1"/>
  <c r="NV41" i="1" a="1"/>
  <c r="NV41" i="1" s="1"/>
  <c r="NV22" i="1" a="1"/>
  <c r="NV22" i="1" s="1"/>
  <c r="NV40" i="1" a="1"/>
  <c r="NV40" i="1" s="1"/>
  <c r="NV26" i="1" a="1"/>
  <c r="NV26" i="1" s="1"/>
  <c r="NV43" i="1" a="1"/>
  <c r="NV43" i="1" s="1"/>
  <c r="NV42" i="1" a="1"/>
  <c r="NV42" i="1" s="1"/>
  <c r="NV27" i="1" a="1"/>
  <c r="NV27" i="1" s="1"/>
  <c r="NV29" i="1" a="1"/>
  <c r="NV29" i="1" s="1"/>
  <c r="NV30" i="1" a="1"/>
  <c r="NV30" i="1" s="1"/>
  <c r="NV35" i="1" a="1"/>
  <c r="NV35" i="1" s="1"/>
  <c r="NV23" i="1" a="1"/>
  <c r="NV23" i="1" s="1"/>
  <c r="NV36" i="1" a="1"/>
  <c r="NV36" i="1" s="1"/>
  <c r="NV31" i="1" a="1"/>
  <c r="NV31" i="1" s="1"/>
  <c r="NV33" i="1" a="1"/>
  <c r="NV33" i="1" s="1"/>
  <c r="NU21" i="1" a="1"/>
  <c r="NU21" i="1" s="1"/>
  <c r="NU20" i="1" a="1"/>
  <c r="NU20" i="1" s="1"/>
  <c r="NU18" i="1" a="1"/>
  <c r="NU18" i="1" s="1"/>
  <c r="NU19" i="1" a="1"/>
  <c r="NU19" i="1" s="1"/>
  <c r="NW18" i="1" a="1"/>
  <c r="NW18" i="1" s="1"/>
  <c r="NW21" i="1" a="1"/>
  <c r="NW21" i="1" s="1"/>
  <c r="NW20" i="1" a="1"/>
  <c r="NW20" i="1" s="1"/>
  <c r="NW19" i="1" a="1"/>
  <c r="NW19" i="1" s="1"/>
  <c r="G534" i="4"/>
  <c r="H583" i="4"/>
  <c r="U583" i="4" s="1"/>
  <c r="I584" i="4"/>
  <c r="P521" i="4"/>
  <c r="C522" i="4"/>
  <c r="B522" i="4" s="1"/>
  <c r="F586" i="4"/>
  <c r="E586" i="4"/>
  <c r="R586" i="4" s="1"/>
  <c r="D586" i="4"/>
  <c r="Q586" i="4" s="1"/>
  <c r="V522" i="4"/>
  <c r="S505" i="4"/>
  <c r="A587" i="4"/>
  <c r="NU28" i="1" l="1" a="1"/>
  <c r="NU28" i="1" s="1"/>
  <c r="NU38" i="1" a="1"/>
  <c r="NU38" i="1" s="1"/>
  <c r="NU24" i="1" a="1"/>
  <c r="NU24" i="1" s="1"/>
  <c r="NU42" i="1" a="1"/>
  <c r="NU42" i="1" s="1"/>
  <c r="NU26" i="1" a="1"/>
  <c r="NU26" i="1" s="1"/>
  <c r="NU32" i="1" a="1"/>
  <c r="NU32" i="1" s="1"/>
  <c r="NU39" i="1" a="1"/>
  <c r="NU39" i="1" s="1"/>
  <c r="NU34" i="1" a="1"/>
  <c r="NU34" i="1" s="1"/>
  <c r="NU41" i="1" a="1"/>
  <c r="NU41" i="1" s="1"/>
  <c r="NU22" i="1" a="1"/>
  <c r="NU22" i="1" s="1"/>
  <c r="NU43" i="1" a="1"/>
  <c r="NU43" i="1" s="1"/>
  <c r="NU23" i="1" a="1"/>
  <c r="NU23" i="1" s="1"/>
  <c r="NU27" i="1" a="1"/>
  <c r="NU27" i="1" s="1"/>
  <c r="NU40" i="1" a="1"/>
  <c r="NU40" i="1" s="1"/>
  <c r="NU29" i="1" a="1"/>
  <c r="NU29" i="1" s="1"/>
  <c r="NU35" i="1" a="1"/>
  <c r="NU35" i="1" s="1"/>
  <c r="NU30" i="1" a="1"/>
  <c r="NU30" i="1" s="1"/>
  <c r="NU36" i="1" a="1"/>
  <c r="NU36" i="1" s="1"/>
  <c r="NU31" i="1" a="1"/>
  <c r="NU31" i="1" s="1"/>
  <c r="NU37" i="1" a="1"/>
  <c r="NU37" i="1" s="1"/>
  <c r="NU25" i="1" a="1"/>
  <c r="NU25" i="1" s="1"/>
  <c r="NU33" i="1" a="1"/>
  <c r="NU33" i="1" s="1"/>
  <c r="NW31" i="1" a="1"/>
  <c r="NW31" i="1" s="1"/>
  <c r="NW25" i="1" a="1"/>
  <c r="NW25" i="1" s="1"/>
  <c r="NW33" i="1" a="1"/>
  <c r="NW33" i="1" s="1"/>
  <c r="NW40" i="1" a="1"/>
  <c r="NW40" i="1" s="1"/>
  <c r="NW24" i="1" a="1"/>
  <c r="NW24" i="1" s="1"/>
  <c r="NW28" i="1" a="1"/>
  <c r="NW28" i="1" s="1"/>
  <c r="NW38" i="1" a="1"/>
  <c r="NW38" i="1" s="1"/>
  <c r="NW26" i="1" a="1"/>
  <c r="NW26" i="1" s="1"/>
  <c r="NW34" i="1" a="1"/>
  <c r="NW34" i="1" s="1"/>
  <c r="NW39" i="1" a="1"/>
  <c r="NW39" i="1" s="1"/>
  <c r="NW41" i="1" a="1"/>
  <c r="NW41" i="1" s="1"/>
  <c r="NW42" i="1" a="1"/>
  <c r="NW42" i="1" s="1"/>
  <c r="NW23" i="1" a="1"/>
  <c r="NW23" i="1" s="1"/>
  <c r="NW43" i="1" a="1"/>
  <c r="NW43" i="1" s="1"/>
  <c r="NW32" i="1" a="1"/>
  <c r="NW32" i="1" s="1"/>
  <c r="NW27" i="1" a="1"/>
  <c r="NW27" i="1" s="1"/>
  <c r="NW37" i="1" a="1"/>
  <c r="NW37" i="1" s="1"/>
  <c r="NW30" i="1" a="1"/>
  <c r="NW30" i="1" s="1"/>
  <c r="NW22" i="1" a="1"/>
  <c r="NW22" i="1" s="1"/>
  <c r="NW35" i="1" a="1"/>
  <c r="NW35" i="1" s="1"/>
  <c r="NW36" i="1" a="1"/>
  <c r="NW36" i="1" s="1"/>
  <c r="NW29" i="1" a="1"/>
  <c r="NW29" i="1" s="1"/>
  <c r="H584" i="4"/>
  <c r="U584" i="4" s="1"/>
  <c r="I585" i="4"/>
  <c r="G535" i="4"/>
  <c r="P522" i="4"/>
  <c r="C523" i="4"/>
  <c r="B523" i="4" s="1"/>
  <c r="F587" i="4"/>
  <c r="E587" i="4"/>
  <c r="R587" i="4" s="1"/>
  <c r="D587" i="4"/>
  <c r="Q587" i="4" s="1"/>
  <c r="V523" i="4"/>
  <c r="S506" i="4"/>
  <c r="A588" i="4"/>
  <c r="IC14" i="1"/>
  <c r="IC15" i="1" s="1" a="1"/>
  <c r="IC15" i="1" s="1"/>
  <c r="IB14" i="1"/>
  <c r="IB15" i="1" s="1" a="1"/>
  <c r="IB15" i="1" s="1"/>
  <c r="IA14" i="1"/>
  <c r="IA17" i="1" s="1"/>
  <c r="IC93" i="1" l="1" a="1"/>
  <c r="IC93" i="1" s="1"/>
  <c r="IC79" i="1" a="1"/>
  <c r="IC79" i="1" s="1"/>
  <c r="IB93" i="1" a="1"/>
  <c r="IB93" i="1" s="1"/>
  <c r="IB79" i="1" a="1"/>
  <c r="IB79" i="1" s="1"/>
  <c r="IC44" i="1" a="1"/>
  <c r="IC44" i="1" s="1"/>
  <c r="IC59" i="1" a="1"/>
  <c r="IC59" i="1" s="1"/>
  <c r="IB44" i="1" a="1"/>
  <c r="IB44" i="1" s="1"/>
  <c r="IB59" i="1" a="1"/>
  <c r="IB59" i="1" s="1"/>
  <c r="IA20" i="1" a="1"/>
  <c r="IA20" i="1" s="1"/>
  <c r="IA18" i="1" a="1"/>
  <c r="IA18" i="1" s="1"/>
  <c r="IA19" i="1" a="1"/>
  <c r="IA19" i="1" s="1"/>
  <c r="IA21" i="1" a="1"/>
  <c r="IA21" i="1" s="1"/>
  <c r="G536" i="4"/>
  <c r="H585" i="4"/>
  <c r="U585" i="4" s="1"/>
  <c r="I586" i="4"/>
  <c r="P523" i="4"/>
  <c r="C524" i="4"/>
  <c r="B524" i="4" s="1"/>
  <c r="F588" i="4"/>
  <c r="E588" i="4"/>
  <c r="R588" i="4" s="1"/>
  <c r="D588" i="4"/>
  <c r="Q588" i="4" s="1"/>
  <c r="V524" i="4"/>
  <c r="S507" i="4"/>
  <c r="A589" i="4"/>
  <c r="IC17" i="1"/>
  <c r="IB17" i="1"/>
  <c r="IB81" i="1" l="1" a="1"/>
  <c r="IB81" i="1" s="1"/>
  <c r="IB83" i="1" a="1"/>
  <c r="IB83" i="1" s="1"/>
  <c r="IB82" i="1" a="1"/>
  <c r="IB82" i="1" s="1"/>
  <c r="IB84" i="1" a="1"/>
  <c r="IB84" i="1" s="1"/>
  <c r="IC82" i="1" a="1"/>
  <c r="IC82" i="1" s="1"/>
  <c r="IC83" i="1" a="1"/>
  <c r="IC83" i="1" s="1"/>
  <c r="IC84" i="1" a="1"/>
  <c r="IC84" i="1" s="1"/>
  <c r="IC81" i="1" a="1"/>
  <c r="IC81" i="1" s="1"/>
  <c r="IB80" i="1" a="1"/>
  <c r="IB80" i="1" s="1"/>
  <c r="IC80" i="1" a="1"/>
  <c r="IC80" i="1" s="1"/>
  <c r="IB99" i="1" a="1"/>
  <c r="IB99" i="1" s="1"/>
  <c r="IB100" i="1" a="1"/>
  <c r="IB100" i="1" s="1"/>
  <c r="IB96" i="1" a="1"/>
  <c r="IB96" i="1" s="1"/>
  <c r="IB94" i="1" a="1"/>
  <c r="IB94" i="1" s="1"/>
  <c r="IB102" i="1" a="1"/>
  <c r="IB102" i="1" s="1"/>
  <c r="IB95" i="1" a="1"/>
  <c r="IB95" i="1" s="1"/>
  <c r="IB98" i="1" a="1"/>
  <c r="IB98" i="1" s="1"/>
  <c r="IB101" i="1" a="1"/>
  <c r="IB101" i="1" s="1"/>
  <c r="IB97" i="1" a="1"/>
  <c r="IB97" i="1" s="1"/>
  <c r="IC97" i="1" a="1"/>
  <c r="IC97" i="1" s="1"/>
  <c r="IC102" i="1" a="1"/>
  <c r="IC102" i="1" s="1"/>
  <c r="IC94" i="1" a="1"/>
  <c r="IC94" i="1" s="1"/>
  <c r="IC96" i="1" a="1"/>
  <c r="IC96" i="1" s="1"/>
  <c r="IC95" i="1" a="1"/>
  <c r="IC95" i="1" s="1"/>
  <c r="IC99" i="1" a="1"/>
  <c r="IC99" i="1" s="1"/>
  <c r="IC100" i="1" a="1"/>
  <c r="IC100" i="1" s="1"/>
  <c r="IC101" i="1" a="1"/>
  <c r="IC101" i="1" s="1"/>
  <c r="IC98" i="1" a="1"/>
  <c r="IC98" i="1" s="1"/>
  <c r="IC19" i="1" a="1"/>
  <c r="IC19" i="1" s="1"/>
  <c r="IC21" i="1" a="1"/>
  <c r="IC21" i="1" s="1"/>
  <c r="IC18" i="1" a="1"/>
  <c r="IC18" i="1" s="1"/>
  <c r="IC20" i="1" a="1"/>
  <c r="IC20" i="1" s="1"/>
  <c r="IB60" i="1" a="1"/>
  <c r="IB60" i="1" s="1"/>
  <c r="IB61" i="1" a="1"/>
  <c r="IB61" i="1" s="1"/>
  <c r="IB62" i="1" a="1"/>
  <c r="IB62" i="1" s="1"/>
  <c r="IB63" i="1" a="1"/>
  <c r="IB63" i="1" s="1"/>
  <c r="IB64" i="1" a="1"/>
  <c r="IB64" i="1" s="1"/>
  <c r="IB65" i="1" a="1"/>
  <c r="IB65" i="1" s="1"/>
  <c r="IB66" i="1" a="1"/>
  <c r="IB66" i="1" s="1"/>
  <c r="IB67" i="1" a="1"/>
  <c r="IB67" i="1" s="1"/>
  <c r="IB68" i="1" a="1"/>
  <c r="IB68" i="1" s="1"/>
  <c r="IB69" i="1" a="1"/>
  <c r="IB69" i="1" s="1"/>
  <c r="IB70" i="1" a="1"/>
  <c r="IB70" i="1" s="1"/>
  <c r="IA35" i="1" a="1"/>
  <c r="IA35" i="1" s="1"/>
  <c r="IA22" i="1" a="1"/>
  <c r="IA22" i="1" s="1"/>
  <c r="IA26" i="1" a="1"/>
  <c r="IA26" i="1" s="1"/>
  <c r="IA40" i="1" a="1"/>
  <c r="IA40" i="1" s="1"/>
  <c r="IA43" i="1" a="1"/>
  <c r="IA43" i="1" s="1"/>
  <c r="IA32" i="1" a="1"/>
  <c r="IA32" i="1" s="1"/>
  <c r="IA30" i="1" a="1"/>
  <c r="IA30" i="1" s="1"/>
  <c r="IA41" i="1" a="1"/>
  <c r="IA41" i="1" s="1"/>
  <c r="IA31" i="1" a="1"/>
  <c r="IA31" i="1" s="1"/>
  <c r="IA23" i="1" a="1"/>
  <c r="IA23" i="1" s="1"/>
  <c r="IA28" i="1" a="1"/>
  <c r="IA28" i="1" s="1"/>
  <c r="IA36" i="1" a="1"/>
  <c r="IA36" i="1" s="1"/>
  <c r="IA39" i="1" a="1"/>
  <c r="IA39" i="1" s="1"/>
  <c r="IA38" i="1" a="1"/>
  <c r="IA38" i="1" s="1"/>
  <c r="IA25" i="1" a="1"/>
  <c r="IA25" i="1" s="1"/>
  <c r="IA33" i="1" a="1"/>
  <c r="IA33" i="1" s="1"/>
  <c r="IA34" i="1" a="1"/>
  <c r="IA34" i="1" s="1"/>
  <c r="IA29" i="1" a="1"/>
  <c r="IA29" i="1" s="1"/>
  <c r="IA27" i="1" a="1"/>
  <c r="IA27" i="1" s="1"/>
  <c r="IA42" i="1" a="1"/>
  <c r="IA42" i="1" s="1"/>
  <c r="IA37" i="1" a="1"/>
  <c r="IA37" i="1" s="1"/>
  <c r="IA24" i="1" a="1"/>
  <c r="IA24" i="1" s="1"/>
  <c r="IB19" i="1" a="1"/>
  <c r="IB19" i="1" s="1"/>
  <c r="IB21" i="1" a="1"/>
  <c r="IB21" i="1" s="1"/>
  <c r="IB18" i="1" a="1"/>
  <c r="IB18" i="1" s="1"/>
  <c r="IB20" i="1" a="1"/>
  <c r="IB20" i="1" s="1"/>
  <c r="IB47" i="1" a="1"/>
  <c r="IB47" i="1" s="1"/>
  <c r="IB48" i="1" s="1" a="1"/>
  <c r="IB48" i="1" s="1"/>
  <c r="IB49" i="1" a="1"/>
  <c r="IB49" i="1" s="1"/>
  <c r="IB50" i="1" s="1" a="1"/>
  <c r="IB50" i="1" s="1"/>
  <c r="IB45" i="1" a="1"/>
  <c r="IB45" i="1" s="1"/>
  <c r="IB46" i="1" s="1" a="1"/>
  <c r="IB46" i="1" s="1"/>
  <c r="IC60" i="1" a="1"/>
  <c r="IC60" i="1" s="1"/>
  <c r="IC61" i="1" a="1"/>
  <c r="IC61" i="1" s="1"/>
  <c r="IC62" i="1" a="1"/>
  <c r="IC62" i="1" s="1"/>
  <c r="IC63" i="1" a="1"/>
  <c r="IC63" i="1" s="1"/>
  <c r="IC64" i="1" a="1"/>
  <c r="IC64" i="1" s="1"/>
  <c r="IC65" i="1" a="1"/>
  <c r="IC65" i="1" s="1"/>
  <c r="IC66" i="1" a="1"/>
  <c r="IC66" i="1" s="1"/>
  <c r="IC67" i="1" a="1"/>
  <c r="IC67" i="1" s="1"/>
  <c r="IC68" i="1" a="1"/>
  <c r="IC68" i="1" s="1"/>
  <c r="IC69" i="1" a="1"/>
  <c r="IC69" i="1" s="1"/>
  <c r="IC70" i="1" a="1"/>
  <c r="IC70" i="1" s="1"/>
  <c r="IC45" i="1" a="1"/>
  <c r="IC45" i="1" s="1"/>
  <c r="IC46" i="1" s="1" a="1"/>
  <c r="IC46" i="1" s="1"/>
  <c r="IC49" i="1" a="1"/>
  <c r="IC49" i="1" s="1"/>
  <c r="IC50" i="1" s="1" a="1"/>
  <c r="IC50" i="1" s="1"/>
  <c r="IC47" i="1" a="1"/>
  <c r="IC47" i="1" s="1"/>
  <c r="IC48" i="1" s="1" a="1"/>
  <c r="IC48" i="1" s="1"/>
  <c r="H586" i="4"/>
  <c r="U586" i="4" s="1"/>
  <c r="I587" i="4"/>
  <c r="G537" i="4"/>
  <c r="AY7" i="1"/>
  <c r="P524" i="4"/>
  <c r="C525" i="4"/>
  <c r="B525" i="4" s="1"/>
  <c r="F589" i="4"/>
  <c r="E589" i="4"/>
  <c r="R589" i="4" s="1"/>
  <c r="D589" i="4"/>
  <c r="Q589" i="4" s="1"/>
  <c r="V525" i="4"/>
  <c r="S508" i="4"/>
  <c r="A590" i="4"/>
  <c r="HU14" i="1"/>
  <c r="HU17" i="1" s="1"/>
  <c r="HW14" i="1"/>
  <c r="HV14" i="1"/>
  <c r="HV15" i="1" s="1" a="1"/>
  <c r="HV15" i="1" s="1"/>
  <c r="HV93" i="1" l="1" a="1"/>
  <c r="HV93" i="1" s="1"/>
  <c r="HV79" i="1" a="1"/>
  <c r="HV79" i="1" s="1"/>
  <c r="IB27" i="1" a="1"/>
  <c r="IB27" i="1" s="1"/>
  <c r="IB29" i="1" a="1"/>
  <c r="IB29" i="1" s="1"/>
  <c r="IB25" i="1" a="1"/>
  <c r="IB25" i="1" s="1"/>
  <c r="IB36" i="1" a="1"/>
  <c r="IB36" i="1" s="1"/>
  <c r="IB28" i="1" a="1"/>
  <c r="IB28" i="1" s="1"/>
  <c r="IB31" i="1" a="1"/>
  <c r="IB31" i="1" s="1"/>
  <c r="IB23" i="1" a="1"/>
  <c r="IB23" i="1" s="1"/>
  <c r="IB30" i="1" a="1"/>
  <c r="IB30" i="1" s="1"/>
  <c r="IB42" i="1" a="1"/>
  <c r="IB42" i="1" s="1"/>
  <c r="IB34" i="1" a="1"/>
  <c r="IB34" i="1" s="1"/>
  <c r="IB32" i="1" a="1"/>
  <c r="IB32" i="1" s="1"/>
  <c r="IB37" i="1" a="1"/>
  <c r="IB37" i="1" s="1"/>
  <c r="IB24" i="1" a="1"/>
  <c r="IB24" i="1" s="1"/>
  <c r="IB40" i="1" a="1"/>
  <c r="IB40" i="1" s="1"/>
  <c r="IB22" i="1" a="1"/>
  <c r="IB22" i="1" s="1"/>
  <c r="IB43" i="1" a="1"/>
  <c r="IB43" i="1" s="1"/>
  <c r="IB38" i="1" a="1"/>
  <c r="IB38" i="1" s="1"/>
  <c r="IB41" i="1" a="1"/>
  <c r="IB41" i="1" s="1"/>
  <c r="IB26" i="1" a="1"/>
  <c r="IB26" i="1" s="1"/>
  <c r="IB39" i="1" a="1"/>
  <c r="IB39" i="1" s="1"/>
  <c r="IB33" i="1" a="1"/>
  <c r="IB33" i="1" s="1"/>
  <c r="IB35" i="1" a="1"/>
  <c r="IB35" i="1" s="1"/>
  <c r="IC40" i="1" a="1"/>
  <c r="IC40" i="1" s="1"/>
  <c r="IC25" i="1" a="1"/>
  <c r="IC25" i="1" s="1"/>
  <c r="IC23" i="1" a="1"/>
  <c r="IC23" i="1" s="1"/>
  <c r="IC38" i="1" a="1"/>
  <c r="IC38" i="1" s="1"/>
  <c r="IC34" i="1" a="1"/>
  <c r="IC34" i="1" s="1"/>
  <c r="IC37" i="1" a="1"/>
  <c r="IC37" i="1" s="1"/>
  <c r="IC33" i="1" a="1"/>
  <c r="IC33" i="1" s="1"/>
  <c r="IC41" i="1" a="1"/>
  <c r="IC41" i="1" s="1"/>
  <c r="IC27" i="1" a="1"/>
  <c r="IC27" i="1" s="1"/>
  <c r="IC29" i="1" a="1"/>
  <c r="IC29" i="1" s="1"/>
  <c r="IC22" i="1" a="1"/>
  <c r="IC22" i="1" s="1"/>
  <c r="IC42" i="1" a="1"/>
  <c r="IC42" i="1" s="1"/>
  <c r="IC39" i="1" a="1"/>
  <c r="IC39" i="1" s="1"/>
  <c r="IC24" i="1" a="1"/>
  <c r="IC24" i="1" s="1"/>
  <c r="IC35" i="1" a="1"/>
  <c r="IC35" i="1" s="1"/>
  <c r="IC30" i="1" a="1"/>
  <c r="IC30" i="1" s="1"/>
  <c r="IC36" i="1" a="1"/>
  <c r="IC36" i="1" s="1"/>
  <c r="IC28" i="1" a="1"/>
  <c r="IC28" i="1" s="1"/>
  <c r="IC26" i="1" a="1"/>
  <c r="IC26" i="1" s="1"/>
  <c r="IC32" i="1" a="1"/>
  <c r="IC32" i="1" s="1"/>
  <c r="IC43" i="1" a="1"/>
  <c r="IC43" i="1" s="1"/>
  <c r="IC31" i="1" a="1"/>
  <c r="IC31" i="1" s="1"/>
  <c r="HV44" i="1" a="1"/>
  <c r="HV44" i="1" s="1"/>
  <c r="HV59" i="1" a="1"/>
  <c r="HV59" i="1" s="1"/>
  <c r="HW17" i="1"/>
  <c r="HW15" i="1" a="1"/>
  <c r="HW15" i="1" s="1"/>
  <c r="HU20" i="1" a="1"/>
  <c r="HU20" i="1" s="1"/>
  <c r="HU21" i="1" a="1"/>
  <c r="HU21" i="1" s="1"/>
  <c r="HU18" i="1" a="1"/>
  <c r="HU18" i="1" s="1"/>
  <c r="HU19" i="1" a="1"/>
  <c r="HU19" i="1" s="1"/>
  <c r="G538" i="4"/>
  <c r="H587" i="4"/>
  <c r="U587" i="4" s="1"/>
  <c r="I588" i="4"/>
  <c r="P525" i="4"/>
  <c r="C526" i="4"/>
  <c r="B526" i="4" s="1"/>
  <c r="F590" i="4"/>
  <c r="E590" i="4"/>
  <c r="R590" i="4" s="1"/>
  <c r="D590" i="4"/>
  <c r="Q590" i="4" s="1"/>
  <c r="V526" i="4"/>
  <c r="S509" i="4"/>
  <c r="A591" i="4"/>
  <c r="HV17" i="1"/>
  <c r="HV81" i="1" l="1" a="1"/>
  <c r="HV81" i="1" s="1"/>
  <c r="HV84" i="1" a="1"/>
  <c r="HV84" i="1" s="1"/>
  <c r="HV83" i="1" a="1"/>
  <c r="HV83" i="1" s="1"/>
  <c r="HV82" i="1" a="1"/>
  <c r="HV82" i="1" s="1"/>
  <c r="HW93" i="1" a="1"/>
  <c r="HW93" i="1" s="1"/>
  <c r="HW79" i="1" a="1"/>
  <c r="HW79" i="1" s="1"/>
  <c r="HV80" i="1" a="1"/>
  <c r="HV80" i="1" s="1"/>
  <c r="HV94" i="1" a="1"/>
  <c r="HV94" i="1" s="1"/>
  <c r="HV96" i="1" a="1"/>
  <c r="HV96" i="1" s="1"/>
  <c r="HV101" i="1" a="1"/>
  <c r="HV101" i="1" s="1"/>
  <c r="HV95" i="1" a="1"/>
  <c r="HV95" i="1" s="1"/>
  <c r="HV98" i="1" a="1"/>
  <c r="HV98" i="1" s="1"/>
  <c r="HV100" i="1" a="1"/>
  <c r="HV100" i="1" s="1"/>
  <c r="HV99" i="1" a="1"/>
  <c r="HV99" i="1" s="1"/>
  <c r="HV102" i="1" a="1"/>
  <c r="HV102" i="1" s="1"/>
  <c r="HV97" i="1" a="1"/>
  <c r="HV97" i="1" s="1"/>
  <c r="HV45" i="1" a="1"/>
  <c r="HV45" i="1" s="1"/>
  <c r="HV46" i="1" s="1" a="1"/>
  <c r="HV46" i="1" s="1"/>
  <c r="HV47" i="1" a="1"/>
  <c r="HV47" i="1" s="1"/>
  <c r="HV48" i="1" s="1" a="1"/>
  <c r="HV48" i="1" s="1"/>
  <c r="HV49" i="1" a="1"/>
  <c r="HV49" i="1" s="1"/>
  <c r="HV50" i="1" s="1" a="1"/>
  <c r="HV50" i="1" s="1"/>
  <c r="HU37" i="1" a="1"/>
  <c r="HU37" i="1" s="1"/>
  <c r="HU31" i="1" a="1"/>
  <c r="HU31" i="1" s="1"/>
  <c r="HU41" i="1" a="1"/>
  <c r="HU41" i="1" s="1"/>
  <c r="HU33" i="1" a="1"/>
  <c r="HU33" i="1" s="1"/>
  <c r="HU42" i="1" a="1"/>
  <c r="HU42" i="1" s="1"/>
  <c r="HU27" i="1" a="1"/>
  <c r="HU27" i="1" s="1"/>
  <c r="HU25" i="1" a="1"/>
  <c r="HU25" i="1" s="1"/>
  <c r="HU28" i="1" a="1"/>
  <c r="HU28" i="1" s="1"/>
  <c r="HU30" i="1" a="1"/>
  <c r="HU30" i="1" s="1"/>
  <c r="HU34" i="1" a="1"/>
  <c r="HU34" i="1" s="1"/>
  <c r="HU40" i="1" a="1"/>
  <c r="HU40" i="1" s="1"/>
  <c r="HU36" i="1" a="1"/>
  <c r="HU36" i="1" s="1"/>
  <c r="HU38" i="1" a="1"/>
  <c r="HU38" i="1" s="1"/>
  <c r="HU22" i="1" a="1"/>
  <c r="HU22" i="1" s="1"/>
  <c r="HU43" i="1" a="1"/>
  <c r="HU43" i="1" s="1"/>
  <c r="HU29" i="1" a="1"/>
  <c r="HU29" i="1" s="1"/>
  <c r="HU26" i="1" a="1"/>
  <c r="HU26" i="1" s="1"/>
  <c r="HU39" i="1" a="1"/>
  <c r="HU39" i="1" s="1"/>
  <c r="HU23" i="1" a="1"/>
  <c r="HU23" i="1" s="1"/>
  <c r="HU35" i="1" a="1"/>
  <c r="HU35" i="1" s="1"/>
  <c r="HU24" i="1" a="1"/>
  <c r="HU24" i="1" s="1"/>
  <c r="HU32" i="1" a="1"/>
  <c r="HU32" i="1" s="1"/>
  <c r="HV60" i="1" a="1"/>
  <c r="HV60" i="1" s="1"/>
  <c r="HV61" i="1" a="1"/>
  <c r="HV61" i="1" s="1"/>
  <c r="HV62" i="1" a="1"/>
  <c r="HV62" i="1" s="1"/>
  <c r="HV63" i="1" a="1"/>
  <c r="HV63" i="1" s="1"/>
  <c r="HV64" i="1" a="1"/>
  <c r="HV64" i="1" s="1"/>
  <c r="HV65" i="1" a="1"/>
  <c r="HV65" i="1" s="1"/>
  <c r="HV66" i="1" a="1"/>
  <c r="HV66" i="1" s="1"/>
  <c r="HV67" i="1" a="1"/>
  <c r="HV67" i="1" s="1"/>
  <c r="HV68" i="1" a="1"/>
  <c r="HV68" i="1" s="1"/>
  <c r="HV69" i="1" a="1"/>
  <c r="HV69" i="1" s="1"/>
  <c r="HV70" i="1" a="1"/>
  <c r="HV70" i="1" s="1"/>
  <c r="HV19" i="1" a="1"/>
  <c r="HV19" i="1" s="1"/>
  <c r="HV18" i="1" a="1"/>
  <c r="HV18" i="1" s="1"/>
  <c r="HV20" i="1" a="1"/>
  <c r="HV20" i="1" s="1"/>
  <c r="HV21" i="1" a="1"/>
  <c r="HV21" i="1" s="1"/>
  <c r="HW44" i="1" a="1"/>
  <c r="HW44" i="1" s="1"/>
  <c r="HW59" i="1" a="1"/>
  <c r="HW59" i="1" s="1"/>
  <c r="HW18" i="1" a="1"/>
  <c r="HW18" i="1" s="1"/>
  <c r="HW21" i="1" a="1"/>
  <c r="HW21" i="1" s="1"/>
  <c r="HW20" i="1" a="1"/>
  <c r="HW20" i="1" s="1"/>
  <c r="HW19" i="1" a="1"/>
  <c r="HW19" i="1" s="1"/>
  <c r="H588" i="4"/>
  <c r="U588" i="4" s="1"/>
  <c r="I589" i="4"/>
  <c r="G539" i="4"/>
  <c r="P526" i="4"/>
  <c r="C527" i="4"/>
  <c r="B527" i="4" s="1"/>
  <c r="F591" i="4"/>
  <c r="E591" i="4"/>
  <c r="R591" i="4" s="1"/>
  <c r="D591" i="4"/>
  <c r="Q591" i="4" s="1"/>
  <c r="V527" i="4"/>
  <c r="S510" i="4"/>
  <c r="A592" i="4"/>
  <c r="LK14" i="1"/>
  <c r="LK15" i="1" s="1" a="1"/>
  <c r="LK15" i="1" s="1"/>
  <c r="LH14" i="1"/>
  <c r="LH15" i="1" s="1" a="1"/>
  <c r="LH15" i="1" s="1"/>
  <c r="DM14" i="1"/>
  <c r="DM15" i="1" s="1" a="1"/>
  <c r="DM15" i="1" s="1"/>
  <c r="LG14" i="1"/>
  <c r="LG15" i="1" s="1" a="1"/>
  <c r="LG15" i="1" s="1"/>
  <c r="HW84" i="1" l="1" a="1"/>
  <c r="HW84" i="1" s="1"/>
  <c r="HW82" i="1" a="1"/>
  <c r="HW82" i="1" s="1"/>
  <c r="HW83" i="1" a="1"/>
  <c r="HW83" i="1" s="1"/>
  <c r="HW81" i="1" a="1"/>
  <c r="HW81" i="1" s="1"/>
  <c r="LK93" i="1" a="1"/>
  <c r="LK93" i="1" s="1"/>
  <c r="LK79" i="1" a="1"/>
  <c r="LK79" i="1" s="1"/>
  <c r="HW80" i="1" a="1"/>
  <c r="HW80" i="1" s="1"/>
  <c r="LH93" i="1" a="1"/>
  <c r="LH93" i="1" s="1"/>
  <c r="LH79" i="1" a="1"/>
  <c r="LH79" i="1" s="1"/>
  <c r="LG93" i="1" a="1"/>
  <c r="LG93" i="1" s="1"/>
  <c r="LG79" i="1" a="1"/>
  <c r="LG79" i="1" s="1"/>
  <c r="HW100" i="1" a="1"/>
  <c r="HW100" i="1" s="1"/>
  <c r="HW102" i="1" a="1"/>
  <c r="HW102" i="1" s="1"/>
  <c r="HW95" i="1" a="1"/>
  <c r="HW95" i="1" s="1"/>
  <c r="HW99" i="1" a="1"/>
  <c r="HW99" i="1" s="1"/>
  <c r="HW98" i="1" a="1"/>
  <c r="HW98" i="1" s="1"/>
  <c r="HW94" i="1" a="1"/>
  <c r="HW94" i="1" s="1"/>
  <c r="HW96" i="1" a="1"/>
  <c r="HW96" i="1" s="1"/>
  <c r="HW101" i="1" a="1"/>
  <c r="HW101" i="1" s="1"/>
  <c r="HW97" i="1" a="1"/>
  <c r="HW97" i="1" s="1"/>
  <c r="LG44" i="1" a="1"/>
  <c r="LG44" i="1" s="1"/>
  <c r="LG59" i="1" a="1"/>
  <c r="LG59" i="1" s="1"/>
  <c r="DM44" i="1" a="1"/>
  <c r="DM44" i="1" s="1"/>
  <c r="LH44" i="1" a="1"/>
  <c r="LH44" i="1" s="1"/>
  <c r="LH59" i="1" a="1"/>
  <c r="LH59" i="1" s="1"/>
  <c r="HW37" i="1" a="1"/>
  <c r="HW37" i="1" s="1"/>
  <c r="HW24" i="1" a="1"/>
  <c r="HW24" i="1" s="1"/>
  <c r="HW22" i="1" a="1"/>
  <c r="HW22" i="1" s="1"/>
  <c r="HW26" i="1" a="1"/>
  <c r="HW26" i="1" s="1"/>
  <c r="HW23" i="1" a="1"/>
  <c r="HW23" i="1" s="1"/>
  <c r="HW33" i="1" a="1"/>
  <c r="HW33" i="1" s="1"/>
  <c r="HW36" i="1" a="1"/>
  <c r="HW36" i="1" s="1"/>
  <c r="HW42" i="1" a="1"/>
  <c r="HW42" i="1" s="1"/>
  <c r="HW25" i="1" a="1"/>
  <c r="HW25" i="1" s="1"/>
  <c r="HW43" i="1" a="1"/>
  <c r="HW43" i="1" s="1"/>
  <c r="HW27" i="1" a="1"/>
  <c r="HW27" i="1" s="1"/>
  <c r="HW31" i="1" a="1"/>
  <c r="HW31" i="1" s="1"/>
  <c r="HW35" i="1" a="1"/>
  <c r="HW35" i="1" s="1"/>
  <c r="HW41" i="1" a="1"/>
  <c r="HW41" i="1" s="1"/>
  <c r="HW28" i="1" a="1"/>
  <c r="HW28" i="1" s="1"/>
  <c r="HW30" i="1" a="1"/>
  <c r="HW30" i="1" s="1"/>
  <c r="HW29" i="1" a="1"/>
  <c r="HW29" i="1" s="1"/>
  <c r="HW32" i="1" a="1"/>
  <c r="HW32" i="1" s="1"/>
  <c r="HW34" i="1" a="1"/>
  <c r="HW34" i="1" s="1"/>
  <c r="HW40" i="1" a="1"/>
  <c r="HW40" i="1" s="1"/>
  <c r="HW39" i="1" a="1"/>
  <c r="HW39" i="1" s="1"/>
  <c r="HW38" i="1" a="1"/>
  <c r="HW38" i="1" s="1"/>
  <c r="LK44" i="1" a="1"/>
  <c r="LK44" i="1" s="1"/>
  <c r="LK59" i="1" a="1"/>
  <c r="LK59" i="1" s="1"/>
  <c r="HW60" i="1" a="1"/>
  <c r="HW60" i="1" s="1"/>
  <c r="HW61" i="1" a="1"/>
  <c r="HW61" i="1" s="1"/>
  <c r="HW62" i="1" a="1"/>
  <c r="HW62" i="1" s="1"/>
  <c r="HW63" i="1" a="1"/>
  <c r="HW63" i="1" s="1"/>
  <c r="HW64" i="1" a="1"/>
  <c r="HW64" i="1" s="1"/>
  <c r="HW65" i="1" a="1"/>
  <c r="HW65" i="1" s="1"/>
  <c r="HW66" i="1" a="1"/>
  <c r="HW66" i="1" s="1"/>
  <c r="HW67" i="1" a="1"/>
  <c r="HW67" i="1" s="1"/>
  <c r="HW68" i="1" a="1"/>
  <c r="HW68" i="1" s="1"/>
  <c r="HW69" i="1" a="1"/>
  <c r="HW69" i="1" s="1"/>
  <c r="HW70" i="1" a="1"/>
  <c r="HW70" i="1" s="1"/>
  <c r="HW47" i="1" a="1"/>
  <c r="HW47" i="1" s="1"/>
  <c r="HW48" i="1" s="1" a="1"/>
  <c r="HW48" i="1" s="1"/>
  <c r="HW45" i="1" a="1"/>
  <c r="HW45" i="1" s="1"/>
  <c r="HW46" i="1" s="1" a="1"/>
  <c r="HW46" i="1" s="1"/>
  <c r="HW49" i="1" a="1"/>
  <c r="HW49" i="1" s="1"/>
  <c r="HW50" i="1" s="1" a="1"/>
  <c r="HW50" i="1" s="1"/>
  <c r="HV30" i="1" a="1"/>
  <c r="HV30" i="1" s="1"/>
  <c r="HV27" i="1" a="1"/>
  <c r="HV27" i="1" s="1"/>
  <c r="HV28" i="1" a="1"/>
  <c r="HV28" i="1" s="1"/>
  <c r="HV36" i="1" a="1"/>
  <c r="HV36" i="1" s="1"/>
  <c r="HV25" i="1" a="1"/>
  <c r="HV25" i="1" s="1"/>
  <c r="HV43" i="1" a="1"/>
  <c r="HV43" i="1" s="1"/>
  <c r="HV40" i="1" a="1"/>
  <c r="HV40" i="1" s="1"/>
  <c r="HV31" i="1" a="1"/>
  <c r="HV31" i="1" s="1"/>
  <c r="HV38" i="1" a="1"/>
  <c r="HV38" i="1" s="1"/>
  <c r="HV23" i="1" a="1"/>
  <c r="HV23" i="1" s="1"/>
  <c r="HV32" i="1" a="1"/>
  <c r="HV32" i="1" s="1"/>
  <c r="HV26" i="1" a="1"/>
  <c r="HV26" i="1" s="1"/>
  <c r="HV24" i="1" a="1"/>
  <c r="HV24" i="1" s="1"/>
  <c r="HV41" i="1" a="1"/>
  <c r="HV41" i="1" s="1"/>
  <c r="HV34" i="1" a="1"/>
  <c r="HV34" i="1" s="1"/>
  <c r="HV37" i="1" a="1"/>
  <c r="HV37" i="1" s="1"/>
  <c r="HV33" i="1" a="1"/>
  <c r="HV33" i="1" s="1"/>
  <c r="HV29" i="1" a="1"/>
  <c r="HV29" i="1" s="1"/>
  <c r="HV22" i="1" a="1"/>
  <c r="HV22" i="1" s="1"/>
  <c r="HV42" i="1" a="1"/>
  <c r="HV42" i="1" s="1"/>
  <c r="HV39" i="1" a="1"/>
  <c r="HV39" i="1" s="1"/>
  <c r="HV35" i="1" a="1"/>
  <c r="HV35" i="1" s="1"/>
  <c r="G540" i="4"/>
  <c r="H589" i="4"/>
  <c r="U589" i="4" s="1"/>
  <c r="I590" i="4"/>
  <c r="P527" i="4"/>
  <c r="C528" i="4"/>
  <c r="B528" i="4" s="1"/>
  <c r="F592" i="4"/>
  <c r="E592" i="4"/>
  <c r="R592" i="4" s="1"/>
  <c r="D592" i="4"/>
  <c r="Q592" i="4" s="1"/>
  <c r="V528" i="4"/>
  <c r="S511" i="4"/>
  <c r="A593" i="4"/>
  <c r="LH17" i="1"/>
  <c r="LK17" i="1"/>
  <c r="DM17" i="1"/>
  <c r="LG17" i="1"/>
  <c r="LG83" i="1" l="1" a="1"/>
  <c r="LG83" i="1" s="1"/>
  <c r="LG81" i="1" a="1"/>
  <c r="LG81" i="1" s="1"/>
  <c r="LG84" i="1" a="1"/>
  <c r="LG84" i="1" s="1"/>
  <c r="LG82" i="1" a="1"/>
  <c r="LG82" i="1" s="1"/>
  <c r="LH84" i="1" a="1"/>
  <c r="LH84" i="1" s="1"/>
  <c r="LH83" i="1" a="1"/>
  <c r="LH83" i="1" s="1"/>
  <c r="LH82" i="1" a="1"/>
  <c r="LH82" i="1" s="1"/>
  <c r="LH81" i="1" a="1"/>
  <c r="LH81" i="1" s="1"/>
  <c r="LK83" i="1" a="1"/>
  <c r="LK83" i="1" s="1"/>
  <c r="LK81" i="1" a="1"/>
  <c r="LK81" i="1" s="1"/>
  <c r="LK84" i="1" a="1"/>
  <c r="LK84" i="1" s="1"/>
  <c r="LK82" i="1" a="1"/>
  <c r="LK82" i="1" s="1"/>
  <c r="LH80" i="1" a="1"/>
  <c r="LH80" i="1" s="1"/>
  <c r="LG80" i="1" a="1"/>
  <c r="LG80" i="1" s="1"/>
  <c r="LK80" i="1" a="1"/>
  <c r="LK80" i="1" s="1"/>
  <c r="LG95" i="1" a="1"/>
  <c r="LG95" i="1" s="1"/>
  <c r="LG96" i="1" a="1"/>
  <c r="LG96" i="1" s="1"/>
  <c r="LG99" i="1" a="1"/>
  <c r="LG99" i="1" s="1"/>
  <c r="LG100" i="1" a="1"/>
  <c r="LG100" i="1" s="1"/>
  <c r="LG101" i="1" a="1"/>
  <c r="LG101" i="1" s="1"/>
  <c r="LG98" i="1" a="1"/>
  <c r="LG98" i="1" s="1"/>
  <c r="LG97" i="1" a="1"/>
  <c r="LG97" i="1" s="1"/>
  <c r="LG94" i="1" a="1"/>
  <c r="LG94" i="1" s="1"/>
  <c r="LG102" i="1" a="1"/>
  <c r="LG102" i="1" s="1"/>
  <c r="LK96" i="1" a="1"/>
  <c r="LK96" i="1" s="1"/>
  <c r="LK99" i="1" a="1"/>
  <c r="LK99" i="1" s="1"/>
  <c r="LK95" i="1" a="1"/>
  <c r="LK95" i="1" s="1"/>
  <c r="LK100" i="1" a="1"/>
  <c r="LK100" i="1" s="1"/>
  <c r="LK94" i="1" a="1"/>
  <c r="LK94" i="1" s="1"/>
  <c r="LK97" i="1" a="1"/>
  <c r="LK97" i="1" s="1"/>
  <c r="LK98" i="1" a="1"/>
  <c r="LK98" i="1" s="1"/>
  <c r="LK102" i="1" a="1"/>
  <c r="LK102" i="1" s="1"/>
  <c r="LK101" i="1" a="1"/>
  <c r="LK101" i="1" s="1"/>
  <c r="LH97" i="1" a="1"/>
  <c r="LH97" i="1" s="1"/>
  <c r="LH96" i="1" a="1"/>
  <c r="LH96" i="1" s="1"/>
  <c r="LH94" i="1" a="1"/>
  <c r="LH94" i="1" s="1"/>
  <c r="LH99" i="1" a="1"/>
  <c r="LH99" i="1" s="1"/>
  <c r="LH100" i="1" a="1"/>
  <c r="LH100" i="1" s="1"/>
  <c r="LH95" i="1" a="1"/>
  <c r="LH95" i="1" s="1"/>
  <c r="LH102" i="1" a="1"/>
  <c r="LH102" i="1" s="1"/>
  <c r="LH101" i="1" a="1"/>
  <c r="LH101" i="1" s="1"/>
  <c r="LH98" i="1" a="1"/>
  <c r="LH98" i="1" s="1"/>
  <c r="LH60" i="1" a="1"/>
  <c r="LH60" i="1" s="1"/>
  <c r="LH61" i="1" a="1"/>
  <c r="LH61" i="1" s="1"/>
  <c r="LH62" i="1" a="1"/>
  <c r="LH62" i="1" s="1"/>
  <c r="LH63" i="1" a="1"/>
  <c r="LH63" i="1" s="1"/>
  <c r="LH64" i="1" a="1"/>
  <c r="LH64" i="1" s="1"/>
  <c r="LH65" i="1" a="1"/>
  <c r="LH65" i="1" s="1"/>
  <c r="LH66" i="1" a="1"/>
  <c r="LH66" i="1" s="1"/>
  <c r="LH67" i="1" a="1"/>
  <c r="LH67" i="1" s="1"/>
  <c r="LH68" i="1" a="1"/>
  <c r="LH68" i="1" s="1"/>
  <c r="LH69" i="1" a="1"/>
  <c r="LH69" i="1" s="1"/>
  <c r="LH70" i="1" a="1"/>
  <c r="LH70" i="1" s="1"/>
  <c r="LH45" i="1" a="1"/>
  <c r="LH45" i="1" s="1"/>
  <c r="LH46" i="1" s="1" a="1"/>
  <c r="LH46" i="1" s="1"/>
  <c r="LH47" i="1" a="1"/>
  <c r="LH47" i="1" s="1"/>
  <c r="LH48" i="1" s="1" a="1"/>
  <c r="LH48" i="1" s="1"/>
  <c r="LH49" i="1" a="1"/>
  <c r="LH49" i="1" s="1"/>
  <c r="LH50" i="1" s="1" a="1"/>
  <c r="LH50" i="1" s="1"/>
  <c r="LK45" i="1" a="1"/>
  <c r="LK45" i="1" s="1"/>
  <c r="LK46" i="1" s="1" a="1"/>
  <c r="LK46" i="1" s="1"/>
  <c r="LK47" i="1" a="1"/>
  <c r="LK47" i="1" s="1"/>
  <c r="LK48" i="1" s="1" a="1"/>
  <c r="LK48" i="1" s="1"/>
  <c r="LK49" i="1" a="1"/>
  <c r="LK49" i="1" s="1"/>
  <c r="LK50" i="1" s="1" a="1"/>
  <c r="LK50" i="1" s="1"/>
  <c r="LG60" i="1" a="1"/>
  <c r="LG60" i="1" s="1"/>
  <c r="LG61" i="1" a="1"/>
  <c r="LG61" i="1" s="1"/>
  <c r="LG62" i="1" a="1"/>
  <c r="LG62" i="1" s="1"/>
  <c r="LG63" i="1" a="1"/>
  <c r="LG63" i="1" s="1"/>
  <c r="LG64" i="1" a="1"/>
  <c r="LG64" i="1" s="1"/>
  <c r="LG65" i="1" a="1"/>
  <c r="LG65" i="1" s="1"/>
  <c r="LG66" i="1" a="1"/>
  <c r="LG66" i="1" s="1"/>
  <c r="LG67" i="1" a="1"/>
  <c r="LG67" i="1" s="1"/>
  <c r="LG68" i="1" a="1"/>
  <c r="LG68" i="1" s="1"/>
  <c r="LG69" i="1" a="1"/>
  <c r="LG69" i="1" s="1"/>
  <c r="LG70" i="1" a="1"/>
  <c r="LG70" i="1" s="1"/>
  <c r="LG20" i="1" a="1"/>
  <c r="LG20" i="1" s="1"/>
  <c r="LG18" i="1" a="1"/>
  <c r="LG18" i="1" s="1"/>
  <c r="LG19" i="1" a="1"/>
  <c r="LG19" i="1" s="1"/>
  <c r="LG21" i="1" a="1"/>
  <c r="LG21" i="1" s="1"/>
  <c r="DM45" i="1" a="1"/>
  <c r="DM45" i="1" s="1"/>
  <c r="DM46" i="1" s="1" a="1"/>
  <c r="DM46" i="1" s="1"/>
  <c r="DM49" i="1" a="1"/>
  <c r="DM49" i="1" s="1"/>
  <c r="DM50" i="1" s="1" a="1"/>
  <c r="DM50" i="1" s="1"/>
  <c r="DM47" i="1" a="1"/>
  <c r="DM47" i="1" s="1"/>
  <c r="DM48" i="1" s="1" a="1"/>
  <c r="DM48" i="1" s="1"/>
  <c r="LK18" i="1" a="1"/>
  <c r="LK18" i="1" s="1"/>
  <c r="LK20" i="1" a="1"/>
  <c r="LK20" i="1" s="1"/>
  <c r="LK21" i="1" a="1"/>
  <c r="LK21" i="1" s="1"/>
  <c r="LK19" i="1" a="1"/>
  <c r="LK19" i="1" s="1"/>
  <c r="LH18" i="1" a="1"/>
  <c r="LH18" i="1" s="1"/>
  <c r="LH20" i="1" a="1"/>
  <c r="LH20" i="1" s="1"/>
  <c r="LH19" i="1" a="1"/>
  <c r="LH19" i="1" s="1"/>
  <c r="LH21" i="1" a="1"/>
  <c r="LH21" i="1" s="1"/>
  <c r="LG45" i="1" a="1"/>
  <c r="LG45" i="1" s="1"/>
  <c r="LG46" i="1" s="1" a="1"/>
  <c r="LG46" i="1" s="1"/>
  <c r="LG49" i="1" a="1"/>
  <c r="LG49" i="1" s="1"/>
  <c r="LG50" i="1" s="1" a="1"/>
  <c r="LG50" i="1" s="1"/>
  <c r="LG47" i="1" a="1"/>
  <c r="LG47" i="1" s="1"/>
  <c r="LG48" i="1" s="1" a="1"/>
  <c r="LG48" i="1" s="1"/>
  <c r="LK60" i="1" a="1"/>
  <c r="LK60" i="1" s="1"/>
  <c r="LK61" i="1" a="1"/>
  <c r="LK61" i="1" s="1"/>
  <c r="LK62" i="1" a="1"/>
  <c r="LK62" i="1" s="1"/>
  <c r="LK63" i="1" a="1"/>
  <c r="LK63" i="1" s="1"/>
  <c r="LK64" i="1" a="1"/>
  <c r="LK64" i="1" s="1"/>
  <c r="LK65" i="1" a="1"/>
  <c r="LK65" i="1" s="1"/>
  <c r="LK66" i="1" a="1"/>
  <c r="LK66" i="1" s="1"/>
  <c r="LK67" i="1" a="1"/>
  <c r="LK67" i="1" s="1"/>
  <c r="LK68" i="1" a="1"/>
  <c r="LK68" i="1" s="1"/>
  <c r="LK69" i="1" a="1"/>
  <c r="LK69" i="1" s="1"/>
  <c r="LK70" i="1" a="1"/>
  <c r="LK70" i="1" s="1"/>
  <c r="H590" i="4"/>
  <c r="U590" i="4" s="1"/>
  <c r="I591" i="4"/>
  <c r="G541" i="4"/>
  <c r="P528" i="4"/>
  <c r="C529" i="4"/>
  <c r="B529" i="4" s="1"/>
  <c r="F593" i="4"/>
  <c r="E593" i="4"/>
  <c r="R593" i="4" s="1"/>
  <c r="D593" i="4"/>
  <c r="Q593" i="4" s="1"/>
  <c r="V529" i="4"/>
  <c r="S512" i="4"/>
  <c r="A594" i="4"/>
  <c r="BC14" i="1"/>
  <c r="BC15" i="1" s="1" a="1"/>
  <c r="BC15" i="1" s="1"/>
  <c r="BB14" i="1"/>
  <c r="BB15" i="1" s="1" a="1"/>
  <c r="BB15" i="1" s="1"/>
  <c r="BC93" i="1" l="1" a="1"/>
  <c r="BC93" i="1" s="1"/>
  <c r="BB93" i="1" a="1"/>
  <c r="BB93" i="1" s="1"/>
  <c r="LG30" i="1" a="1"/>
  <c r="LG30" i="1" s="1"/>
  <c r="LG41" i="1" a="1"/>
  <c r="LG41" i="1" s="1"/>
  <c r="LG29" i="1" a="1"/>
  <c r="LG29" i="1" s="1"/>
  <c r="LG24" i="1" a="1"/>
  <c r="LG24" i="1" s="1"/>
  <c r="LG32" i="1" a="1"/>
  <c r="LG32" i="1" s="1"/>
  <c r="LG28" i="1" a="1"/>
  <c r="LG28" i="1" s="1"/>
  <c r="LG42" i="1" a="1"/>
  <c r="LG42" i="1" s="1"/>
  <c r="LG33" i="1" a="1"/>
  <c r="LG33" i="1" s="1"/>
  <c r="LG36" i="1" a="1"/>
  <c r="LG36" i="1" s="1"/>
  <c r="LG40" i="1" a="1"/>
  <c r="LG40" i="1" s="1"/>
  <c r="LG38" i="1" a="1"/>
  <c r="LG38" i="1" s="1"/>
  <c r="LG31" i="1" a="1"/>
  <c r="LG31" i="1" s="1"/>
  <c r="LG26" i="1" a="1"/>
  <c r="LG26" i="1" s="1"/>
  <c r="LG39" i="1" a="1"/>
  <c r="LG39" i="1" s="1"/>
  <c r="LG27" i="1" a="1"/>
  <c r="LG27" i="1" s="1"/>
  <c r="LG37" i="1" a="1"/>
  <c r="LG37" i="1" s="1"/>
  <c r="LG34" i="1" a="1"/>
  <c r="LG34" i="1" s="1"/>
  <c r="LG43" i="1" a="1"/>
  <c r="LG43" i="1" s="1"/>
  <c r="LG35" i="1" a="1"/>
  <c r="LG35" i="1" s="1"/>
  <c r="LG25" i="1" a="1"/>
  <c r="LG25" i="1" s="1"/>
  <c r="LG23" i="1" a="1"/>
  <c r="LG23" i="1" s="1"/>
  <c r="LG22" i="1" a="1"/>
  <c r="LG22" i="1" s="1"/>
  <c r="LH30" i="1" a="1"/>
  <c r="LH30" i="1" s="1"/>
  <c r="LH42" i="1" a="1"/>
  <c r="LH42" i="1" s="1"/>
  <c r="LH35" i="1" a="1"/>
  <c r="LH35" i="1" s="1"/>
  <c r="LH22" i="1" a="1"/>
  <c r="LH22" i="1" s="1"/>
  <c r="LH41" i="1" a="1"/>
  <c r="LH41" i="1" s="1"/>
  <c r="LH39" i="1" a="1"/>
  <c r="LH39" i="1" s="1"/>
  <c r="LH43" i="1" a="1"/>
  <c r="LH43" i="1" s="1"/>
  <c r="LH34" i="1" a="1"/>
  <c r="LH34" i="1" s="1"/>
  <c r="LH28" i="1" a="1"/>
  <c r="LH28" i="1" s="1"/>
  <c r="LH29" i="1" a="1"/>
  <c r="LH29" i="1" s="1"/>
  <c r="LH32" i="1" a="1"/>
  <c r="LH32" i="1" s="1"/>
  <c r="LH27" i="1" a="1"/>
  <c r="LH27" i="1" s="1"/>
  <c r="LH38" i="1" a="1"/>
  <c r="LH38" i="1" s="1"/>
  <c r="LH37" i="1" a="1"/>
  <c r="LH37" i="1" s="1"/>
  <c r="LH24" i="1" a="1"/>
  <c r="LH24" i="1" s="1"/>
  <c r="LH23" i="1" a="1"/>
  <c r="LH23" i="1" s="1"/>
  <c r="LH25" i="1" a="1"/>
  <c r="LH25" i="1" s="1"/>
  <c r="LH36" i="1" a="1"/>
  <c r="LH36" i="1" s="1"/>
  <c r="LH33" i="1" a="1"/>
  <c r="LH33" i="1" s="1"/>
  <c r="LH40" i="1" a="1"/>
  <c r="LH40" i="1" s="1"/>
  <c r="LH31" i="1" a="1"/>
  <c r="LH31" i="1" s="1"/>
  <c r="LH26" i="1" a="1"/>
  <c r="LH26" i="1" s="1"/>
  <c r="LK40" i="1" a="1"/>
  <c r="LK40" i="1" s="1"/>
  <c r="LK28" i="1" a="1"/>
  <c r="LK28" i="1" s="1"/>
  <c r="LK42" i="1" a="1"/>
  <c r="LK42" i="1" s="1"/>
  <c r="LK23" i="1" a="1"/>
  <c r="LK23" i="1" s="1"/>
  <c r="LK41" i="1" a="1"/>
  <c r="LK41" i="1" s="1"/>
  <c r="LK29" i="1" a="1"/>
  <c r="LK29" i="1" s="1"/>
  <c r="LK39" i="1" a="1"/>
  <c r="LK39" i="1" s="1"/>
  <c r="LK32" i="1" a="1"/>
  <c r="LK32" i="1" s="1"/>
  <c r="LK38" i="1" a="1"/>
  <c r="LK38" i="1" s="1"/>
  <c r="LK33" i="1" a="1"/>
  <c r="LK33" i="1" s="1"/>
  <c r="LK36" i="1" a="1"/>
  <c r="LK36" i="1" s="1"/>
  <c r="LK27" i="1" a="1"/>
  <c r="LK27" i="1" s="1"/>
  <c r="LK31" i="1" a="1"/>
  <c r="LK31" i="1" s="1"/>
  <c r="LK37" i="1" a="1"/>
  <c r="LK37" i="1" s="1"/>
  <c r="LK30" i="1" a="1"/>
  <c r="LK30" i="1" s="1"/>
  <c r="LK34" i="1" a="1"/>
  <c r="LK34" i="1" s="1"/>
  <c r="LK22" i="1" a="1"/>
  <c r="LK22" i="1" s="1"/>
  <c r="LK24" i="1" a="1"/>
  <c r="LK24" i="1" s="1"/>
  <c r="LK25" i="1" a="1"/>
  <c r="LK25" i="1" s="1"/>
  <c r="LK35" i="1" a="1"/>
  <c r="LK35" i="1" s="1"/>
  <c r="LK26" i="1" a="1"/>
  <c r="LK26" i="1" s="1"/>
  <c r="LK43" i="1" a="1"/>
  <c r="LK43" i="1" s="1"/>
  <c r="BB59" i="1" a="1"/>
  <c r="BB59" i="1" s="1"/>
  <c r="BC59" i="1" a="1"/>
  <c r="BC59" i="1" s="1"/>
  <c r="G542" i="4"/>
  <c r="H591" i="4"/>
  <c r="U591" i="4" s="1"/>
  <c r="I592" i="4"/>
  <c r="P529" i="4"/>
  <c r="C530" i="4"/>
  <c r="B530" i="4" s="1"/>
  <c r="F594" i="4"/>
  <c r="E594" i="4"/>
  <c r="R594" i="4" s="1"/>
  <c r="D594" i="4"/>
  <c r="Q594" i="4" s="1"/>
  <c r="V530" i="4"/>
  <c r="S513" i="4"/>
  <c r="A595" i="4"/>
  <c r="BB84" i="1" l="1" a="1"/>
  <c r="BB84" i="1" s="1"/>
  <c r="BB82" i="1" a="1"/>
  <c r="BB82" i="1" s="1"/>
  <c r="BB83" i="1" a="1"/>
  <c r="BB83" i="1" s="1"/>
  <c r="BB81" i="1" a="1"/>
  <c r="BB81" i="1" s="1"/>
  <c r="BC84" i="1" a="1"/>
  <c r="BC84" i="1" s="1"/>
  <c r="BC83" i="1" a="1"/>
  <c r="BC83" i="1" s="1"/>
  <c r="BC82" i="1" a="1"/>
  <c r="BC82" i="1" s="1"/>
  <c r="BC81" i="1" a="1"/>
  <c r="BC81" i="1" s="1"/>
  <c r="BC80" i="1" a="1"/>
  <c r="BC80" i="1" s="1"/>
  <c r="BB80" i="1" a="1"/>
  <c r="BB80" i="1" s="1"/>
  <c r="BC100" i="1" a="1"/>
  <c r="BC100" i="1" s="1"/>
  <c r="BC97" i="1" a="1"/>
  <c r="BC97" i="1" s="1"/>
  <c r="BC95" i="1" a="1"/>
  <c r="BC95" i="1" s="1"/>
  <c r="BC96" i="1" a="1"/>
  <c r="BC96" i="1" s="1"/>
  <c r="BC94" i="1" a="1"/>
  <c r="BC94" i="1" s="1"/>
  <c r="BC99" i="1" a="1"/>
  <c r="BC99" i="1" s="1"/>
  <c r="BC101" i="1" a="1"/>
  <c r="BC101" i="1" s="1"/>
  <c r="BC98" i="1" a="1"/>
  <c r="BC98" i="1" s="1"/>
  <c r="BC102" i="1" a="1"/>
  <c r="BC102" i="1" s="1"/>
  <c r="BB99" i="1" a="1"/>
  <c r="BB99" i="1" s="1"/>
  <c r="BB101" i="1" a="1"/>
  <c r="BB101" i="1" s="1"/>
  <c r="BB97" i="1" a="1"/>
  <c r="BB97" i="1" s="1"/>
  <c r="BB100" i="1" a="1"/>
  <c r="BB100" i="1" s="1"/>
  <c r="BB95" i="1" a="1"/>
  <c r="BB95" i="1" s="1"/>
  <c r="BB96" i="1" a="1"/>
  <c r="BB96" i="1" s="1"/>
  <c r="BB94" i="1" a="1"/>
  <c r="BB94" i="1" s="1"/>
  <c r="BB98" i="1" a="1"/>
  <c r="BB98" i="1" s="1"/>
  <c r="BB102" i="1" a="1"/>
  <c r="BB102" i="1" s="1"/>
  <c r="BB60" i="1" a="1"/>
  <c r="BB60" i="1" s="1"/>
  <c r="BB61" i="1" a="1"/>
  <c r="BB61" i="1" s="1"/>
  <c r="BB62" i="1" a="1"/>
  <c r="BB62" i="1" s="1"/>
  <c r="BB63" i="1" a="1"/>
  <c r="BB63" i="1" s="1"/>
  <c r="BB64" i="1" a="1"/>
  <c r="BB64" i="1" s="1"/>
  <c r="BB65" i="1" a="1"/>
  <c r="BB65" i="1" s="1"/>
  <c r="BB66" i="1" a="1"/>
  <c r="BB66" i="1" s="1"/>
  <c r="BB67" i="1" a="1"/>
  <c r="BB67" i="1" s="1"/>
  <c r="BB68" i="1" a="1"/>
  <c r="BB68" i="1" s="1"/>
  <c r="BB69" i="1" a="1"/>
  <c r="BB69" i="1" s="1"/>
  <c r="BB70" i="1" a="1"/>
  <c r="BB70" i="1" s="1"/>
  <c r="BC60" i="1" a="1"/>
  <c r="BC60" i="1" s="1"/>
  <c r="BC61" i="1" a="1"/>
  <c r="BC61" i="1" s="1"/>
  <c r="BC62" i="1" a="1"/>
  <c r="BC62" i="1" s="1"/>
  <c r="BC63" i="1" a="1"/>
  <c r="BC63" i="1" s="1"/>
  <c r="BC64" i="1" a="1"/>
  <c r="BC64" i="1" s="1"/>
  <c r="BC65" i="1" a="1"/>
  <c r="BC65" i="1" s="1"/>
  <c r="BC66" i="1" a="1"/>
  <c r="BC66" i="1" s="1"/>
  <c r="BC67" i="1" a="1"/>
  <c r="BC67" i="1" s="1"/>
  <c r="BC68" i="1" a="1"/>
  <c r="BC68" i="1" s="1"/>
  <c r="BC69" i="1" a="1"/>
  <c r="BC69" i="1" s="1"/>
  <c r="BC70" i="1" a="1"/>
  <c r="BC70" i="1" s="1"/>
  <c r="H592" i="4"/>
  <c r="U592" i="4" s="1"/>
  <c r="I593" i="4"/>
  <c r="G543" i="4"/>
  <c r="P530" i="4"/>
  <c r="C531" i="4"/>
  <c r="B531" i="4" s="1"/>
  <c r="D595" i="4"/>
  <c r="Q595" i="4" s="1"/>
  <c r="F595" i="4"/>
  <c r="E595" i="4"/>
  <c r="R595" i="4" s="1"/>
  <c r="V531" i="4"/>
  <c r="S514" i="4"/>
  <c r="A596" i="4"/>
  <c r="BA14" i="1"/>
  <c r="BA15" i="1" s="1" a="1"/>
  <c r="BA15" i="1" s="1"/>
  <c r="BA93" i="1" l="1" a="1"/>
  <c r="BA93" i="1" s="1"/>
  <c r="BA59" i="1" a="1"/>
  <c r="BA59" i="1" s="1"/>
  <c r="G544" i="4"/>
  <c r="H593" i="4"/>
  <c r="U593" i="4" s="1"/>
  <c r="I594" i="4"/>
  <c r="P531" i="4"/>
  <c r="C532" i="4"/>
  <c r="B532" i="4" s="1"/>
  <c r="F596" i="4"/>
  <c r="E596" i="4"/>
  <c r="R596" i="4" s="1"/>
  <c r="D596" i="4"/>
  <c r="Q596" i="4" s="1"/>
  <c r="V532" i="4"/>
  <c r="S515" i="4"/>
  <c r="A597" i="4"/>
  <c r="BA83" i="1" l="1" a="1"/>
  <c r="BA83" i="1" s="1"/>
  <c r="BA82" i="1" a="1"/>
  <c r="BA82" i="1" s="1"/>
  <c r="BA81" i="1" a="1"/>
  <c r="BA81" i="1" s="1"/>
  <c r="BA84" i="1" a="1"/>
  <c r="BA84" i="1" s="1"/>
  <c r="BA80" i="1" a="1"/>
  <c r="BA80" i="1" s="1"/>
  <c r="BA94" i="1" a="1"/>
  <c r="BA94" i="1" s="1"/>
  <c r="BA101" i="1" a="1"/>
  <c r="BA101" i="1" s="1"/>
  <c r="BA98" i="1" a="1"/>
  <c r="BA98" i="1" s="1"/>
  <c r="BA102" i="1" a="1"/>
  <c r="BA102" i="1" s="1"/>
  <c r="BA99" i="1" a="1"/>
  <c r="BA99" i="1" s="1"/>
  <c r="BA100" i="1" a="1"/>
  <c r="BA100" i="1" s="1"/>
  <c r="BA96" i="1" a="1"/>
  <c r="BA96" i="1" s="1"/>
  <c r="BA95" i="1" a="1"/>
  <c r="BA95" i="1" s="1"/>
  <c r="BA97" i="1" a="1"/>
  <c r="BA97" i="1" s="1"/>
  <c r="BA60" i="1" a="1"/>
  <c r="BA60" i="1" s="1"/>
  <c r="BA61" i="1" a="1"/>
  <c r="BA61" i="1" s="1"/>
  <c r="BA62" i="1" a="1"/>
  <c r="BA62" i="1" s="1"/>
  <c r="BA63" i="1" a="1"/>
  <c r="BA63" i="1" s="1"/>
  <c r="BA64" i="1" a="1"/>
  <c r="BA64" i="1" s="1"/>
  <c r="BA65" i="1" a="1"/>
  <c r="BA65" i="1" s="1"/>
  <c r="BA66" i="1" a="1"/>
  <c r="BA66" i="1" s="1"/>
  <c r="BA67" i="1" a="1"/>
  <c r="BA67" i="1" s="1"/>
  <c r="BA68" i="1" a="1"/>
  <c r="BA68" i="1" s="1"/>
  <c r="BA69" i="1" a="1"/>
  <c r="BA69" i="1" s="1"/>
  <c r="BA70" i="1" a="1"/>
  <c r="BA70" i="1" s="1"/>
  <c r="H594" i="4"/>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BK14" i="1"/>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A4" i="1"/>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D691" i="4"/>
  <c r="Q691" i="4" s="1"/>
  <c r="F691" i="4"/>
  <c r="E691" i="4"/>
  <c r="R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E696" i="4"/>
  <c r="R696" i="4" s="1"/>
  <c r="D696" i="4"/>
  <c r="Q696" i="4" s="1"/>
  <c r="F696" i="4"/>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D707" i="4"/>
  <c r="Q707" i="4" s="1"/>
  <c r="F707" i="4"/>
  <c r="E707" i="4"/>
  <c r="R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E712" i="4"/>
  <c r="R712" i="4" s="1"/>
  <c r="D712" i="4"/>
  <c r="Q712" i="4" s="1"/>
  <c r="F712" i="4"/>
  <c r="V648" i="4"/>
  <c r="S631" i="4"/>
  <c r="A713" i="4"/>
  <c r="H710" i="4" l="1"/>
  <c r="U710" i="4" s="1"/>
  <c r="I711" i="4"/>
  <c r="G661" i="4"/>
  <c r="P648" i="4"/>
  <c r="C649" i="4"/>
  <c r="B649" i="4" s="1"/>
  <c r="F713" i="4"/>
  <c r="E713" i="4"/>
  <c r="R713" i="4" s="1"/>
  <c r="D713" i="4"/>
  <c r="Q713" i="4" s="1"/>
  <c r="V649" i="4"/>
  <c r="S632" i="4"/>
  <c r="A714" i="4"/>
  <c r="G662" i="4" l="1"/>
  <c r="H711" i="4"/>
  <c r="U711" i="4" s="1"/>
  <c r="I712" i="4"/>
  <c r="P649" i="4"/>
  <c r="C650" i="4"/>
  <c r="B650" i="4" s="1"/>
  <c r="F714" i="4"/>
  <c r="E714" i="4"/>
  <c r="R714" i="4" s="1"/>
  <c r="D714" i="4"/>
  <c r="Q714" i="4" s="1"/>
  <c r="V650" i="4"/>
  <c r="S633" i="4"/>
  <c r="A715" i="4"/>
  <c r="H712" i="4" l="1"/>
  <c r="U712" i="4" s="1"/>
  <c r="I713" i="4"/>
  <c r="G663" i="4"/>
  <c r="P650" i="4"/>
  <c r="C651" i="4"/>
  <c r="B651" i="4" s="1"/>
  <c r="F715" i="4"/>
  <c r="E715" i="4"/>
  <c r="R715" i="4" s="1"/>
  <c r="D715" i="4"/>
  <c r="Q715" i="4" s="1"/>
  <c r="V651" i="4"/>
  <c r="S634" i="4"/>
  <c r="A716" i="4"/>
  <c r="G664" i="4" l="1"/>
  <c r="H713" i="4"/>
  <c r="U713" i="4" s="1"/>
  <c r="I714" i="4"/>
  <c r="P651" i="4"/>
  <c r="C652" i="4"/>
  <c r="B652" i="4" s="1"/>
  <c r="F716" i="4"/>
  <c r="E716" i="4"/>
  <c r="R716" i="4" s="1"/>
  <c r="D716" i="4"/>
  <c r="Q716" i="4" s="1"/>
  <c r="V652" i="4"/>
  <c r="S635" i="4"/>
  <c r="A717" i="4"/>
  <c r="H714" i="4" l="1"/>
  <c r="U714" i="4" s="1"/>
  <c r="I715" i="4"/>
  <c r="G665" i="4"/>
  <c r="P652" i="4"/>
  <c r="C653" i="4"/>
  <c r="B653" i="4" s="1"/>
  <c r="F717" i="4"/>
  <c r="E717" i="4"/>
  <c r="R717" i="4" s="1"/>
  <c r="D717" i="4"/>
  <c r="Q717" i="4" s="1"/>
  <c r="V653" i="4"/>
  <c r="S636" i="4"/>
  <c r="A718" i="4"/>
  <c r="G666" i="4" l="1"/>
  <c r="H715" i="4"/>
  <c r="U715" i="4" s="1"/>
  <c r="I716" i="4"/>
  <c r="P653" i="4"/>
  <c r="C654" i="4"/>
  <c r="B654" i="4" s="1"/>
  <c r="F718" i="4"/>
  <c r="E718" i="4"/>
  <c r="R718" i="4" s="1"/>
  <c r="D718" i="4"/>
  <c r="Q718" i="4" s="1"/>
  <c r="V654" i="4"/>
  <c r="S637" i="4"/>
  <c r="A719" i="4"/>
  <c r="H716" i="4" l="1"/>
  <c r="U716" i="4" s="1"/>
  <c r="I717" i="4"/>
  <c r="G667" i="4"/>
  <c r="P654" i="4"/>
  <c r="C655" i="4"/>
  <c r="B655" i="4" s="1"/>
  <c r="F719" i="4"/>
  <c r="E719" i="4"/>
  <c r="R719" i="4" s="1"/>
  <c r="D719" i="4"/>
  <c r="Q719" i="4" s="1"/>
  <c r="V655" i="4"/>
  <c r="S638" i="4"/>
  <c r="A720" i="4"/>
  <c r="G668" i="4" l="1"/>
  <c r="H717" i="4"/>
  <c r="U717" i="4" s="1"/>
  <c r="I718" i="4"/>
  <c r="P655" i="4"/>
  <c r="C656" i="4"/>
  <c r="B656" i="4" s="1"/>
  <c r="F720" i="4"/>
  <c r="E720" i="4"/>
  <c r="R720" i="4" s="1"/>
  <c r="D720" i="4"/>
  <c r="Q720" i="4" s="1"/>
  <c r="V656" i="4"/>
  <c r="S639" i="4"/>
  <c r="A721" i="4"/>
  <c r="H718" i="4" l="1"/>
  <c r="U718" i="4" s="1"/>
  <c r="I719" i="4"/>
  <c r="G669" i="4"/>
  <c r="P656" i="4"/>
  <c r="C657" i="4"/>
  <c r="B657" i="4" s="1"/>
  <c r="F721" i="4"/>
  <c r="E721" i="4"/>
  <c r="R721" i="4" s="1"/>
  <c r="D721" i="4"/>
  <c r="Q721" i="4" s="1"/>
  <c r="V657" i="4"/>
  <c r="S640" i="4"/>
  <c r="A722" i="4"/>
  <c r="G670" i="4" l="1"/>
  <c r="H719" i="4"/>
  <c r="U719" i="4" s="1"/>
  <c r="I720" i="4"/>
  <c r="P657" i="4"/>
  <c r="C658" i="4"/>
  <c r="B658" i="4" s="1"/>
  <c r="F722" i="4"/>
  <c r="E722" i="4"/>
  <c r="R722" i="4" s="1"/>
  <c r="D722" i="4"/>
  <c r="Q722" i="4" s="1"/>
  <c r="V658" i="4"/>
  <c r="S641" i="4"/>
  <c r="H720" i="4" l="1"/>
  <c r="U720" i="4" s="1"/>
  <c r="I721" i="4"/>
  <c r="G671" i="4"/>
  <c r="P658" i="4"/>
  <c r="C659" i="4"/>
  <c r="B659" i="4" s="1"/>
  <c r="V659" i="4"/>
  <c r="S642" i="4"/>
  <c r="G672" i="4" l="1"/>
  <c r="H721" i="4"/>
  <c r="U721" i="4" s="1"/>
  <c r="I722" i="4"/>
  <c r="P659" i="4"/>
  <c r="C660" i="4"/>
  <c r="B660" i="4" s="1"/>
  <c r="V660" i="4"/>
  <c r="S643" i="4"/>
  <c r="H722" i="4" l="1"/>
  <c r="U722" i="4" s="1"/>
  <c r="G673" i="4"/>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G713" i="4" l="1"/>
  <c r="P700" i="4"/>
  <c r="C701" i="4"/>
  <c r="B701" i="4" s="1"/>
  <c r="V701" i="4"/>
  <c r="S684" i="4"/>
  <c r="G714" i="4" l="1"/>
  <c r="P701" i="4"/>
  <c r="C702" i="4"/>
  <c r="B702" i="4" s="1"/>
  <c r="V702" i="4"/>
  <c r="S685" i="4"/>
  <c r="G715" i="4" l="1"/>
  <c r="P702" i="4"/>
  <c r="C703" i="4"/>
  <c r="B703" i="4" s="1"/>
  <c r="V703" i="4"/>
  <c r="S686" i="4"/>
  <c r="G716" i="4" l="1"/>
  <c r="P703" i="4"/>
  <c r="C704" i="4"/>
  <c r="B704" i="4" s="1"/>
  <c r="V704" i="4"/>
  <c r="S687" i="4"/>
  <c r="G717" i="4" l="1"/>
  <c r="P704" i="4"/>
  <c r="C705" i="4"/>
  <c r="B705" i="4" s="1"/>
  <c r="V705" i="4"/>
  <c r="S688" i="4"/>
  <c r="G718" i="4" l="1"/>
  <c r="P705" i="4"/>
  <c r="C706" i="4"/>
  <c r="B706" i="4" s="1"/>
  <c r="V706" i="4"/>
  <c r="S689" i="4"/>
  <c r="G719" i="4" l="1"/>
  <c r="P706" i="4"/>
  <c r="C707" i="4"/>
  <c r="B707" i="4" s="1"/>
  <c r="V707" i="4"/>
  <c r="S690" i="4"/>
  <c r="G720" i="4" l="1"/>
  <c r="P707" i="4"/>
  <c r="C708" i="4"/>
  <c r="B708" i="4" s="1"/>
  <c r="V708" i="4"/>
  <c r="S691" i="4"/>
  <c r="G721" i="4" l="1"/>
  <c r="P708" i="4"/>
  <c r="C709" i="4"/>
  <c r="B709" i="4" s="1"/>
  <c r="V709" i="4"/>
  <c r="S692" i="4"/>
  <c r="G722" i="4" l="1"/>
  <c r="P709" i="4"/>
  <c r="C710" i="4"/>
  <c r="B710" i="4" s="1"/>
  <c r="V710" i="4"/>
  <c r="S693" i="4"/>
  <c r="P710" i="4" l="1"/>
  <c r="C711" i="4"/>
  <c r="B711" i="4" s="1"/>
  <c r="V711" i="4"/>
  <c r="S694" i="4"/>
  <c r="P711" i="4" l="1"/>
  <c r="C712" i="4"/>
  <c r="B712" i="4" s="1"/>
  <c r="V712" i="4"/>
  <c r="S695" i="4"/>
  <c r="P712" i="4" l="1"/>
  <c r="C713" i="4"/>
  <c r="B713" i="4" s="1"/>
  <c r="V713" i="4"/>
  <c r="S696" i="4"/>
  <c r="P713" i="4" l="1"/>
  <c r="C714" i="4"/>
  <c r="B714" i="4" s="1"/>
  <c r="V714" i="4"/>
  <c r="S697" i="4"/>
  <c r="P714" i="4" l="1"/>
  <c r="C715" i="4"/>
  <c r="B715" i="4" s="1"/>
  <c r="V715" i="4"/>
  <c r="S698" i="4"/>
  <c r="P715" i="4" l="1"/>
  <c r="C716" i="4"/>
  <c r="B716" i="4" s="1"/>
  <c r="V716" i="4"/>
  <c r="S699" i="4"/>
  <c r="P716" i="4" l="1"/>
  <c r="C717" i="4"/>
  <c r="B717" i="4" s="1"/>
  <c r="V717" i="4"/>
  <c r="S700" i="4"/>
  <c r="P717" i="4" l="1"/>
  <c r="C718" i="4"/>
  <c r="B718" i="4" s="1"/>
  <c r="V718" i="4"/>
  <c r="S701" i="4"/>
  <c r="P718" i="4" l="1"/>
  <c r="C719" i="4"/>
  <c r="B719" i="4" s="1"/>
  <c r="V719" i="4"/>
  <c r="S702" i="4"/>
  <c r="P719" i="4" l="1"/>
  <c r="C720" i="4"/>
  <c r="B720" i="4" s="1"/>
  <c r="V720" i="4"/>
  <c r="S703" i="4"/>
  <c r="P720" i="4" l="1"/>
  <c r="C721" i="4"/>
  <c r="B721" i="4" s="1"/>
  <c r="V721" i="4"/>
  <c r="S704" i="4"/>
  <c r="P721" i="4" l="1"/>
  <c r="C722" i="4"/>
  <c r="P722" i="4" s="1"/>
  <c r="V722" i="4"/>
  <c r="S705" i="4"/>
  <c r="B722" i="4" l="1"/>
  <c r="S706" i="4"/>
  <c r="S707" i="4" l="1"/>
  <c r="S708" i="4" l="1"/>
  <c r="S709" i="4" l="1"/>
  <c r="S710" i="4" l="1"/>
  <c r="S711" i="4" l="1"/>
  <c r="S712" i="4" l="1"/>
  <c r="S713" i="4" l="1"/>
  <c r="S714" i="4" l="1"/>
  <c r="S715" i="4" l="1"/>
  <c r="S716" i="4" l="1"/>
  <c r="S717" i="4" l="1"/>
  <c r="S718" i="4" l="1"/>
  <c r="S719" i="4" l="1"/>
  <c r="S720" i="4" l="1"/>
  <c r="S721" i="4" l="1"/>
  <c r="S722" i="4"/>
  <c r="G59" i="1" l="1"/>
  <c r="G65" i="1" l="1"/>
  <c r="EQ29" i="1" l="1"/>
  <c r="EP29" i="1"/>
  <c r="EO29" i="1"/>
  <c r="EQ30" i="1"/>
  <c r="EP30" i="1"/>
  <c r="EO30" i="1"/>
  <c r="EP23" i="1"/>
  <c r="EO23" i="1"/>
  <c r="EQ23" i="1"/>
  <c r="EP22" i="1"/>
  <c r="EO22" i="1"/>
  <c r="EQ22" i="1"/>
  <c r="HG17" i="1"/>
  <c r="OI17" i="1"/>
  <c r="OK17" i="1"/>
  <c r="EP17" i="1"/>
  <c r="EO17" i="1"/>
  <c r="EQ17" i="1"/>
  <c r="OI19" i="1" l="1" a="1"/>
  <c r="OI19" i="1" s="1"/>
  <c r="OI18" i="1" a="1"/>
  <c r="OI18" i="1" s="1"/>
  <c r="OI20" i="1" a="1"/>
  <c r="OI20" i="1" s="1"/>
  <c r="OI21" i="1" a="1"/>
  <c r="OI21" i="1" s="1"/>
  <c r="OK19" i="1" a="1"/>
  <c r="OK19" i="1" s="1"/>
  <c r="OK21" i="1" a="1"/>
  <c r="OK21" i="1" s="1"/>
  <c r="OK20" i="1" a="1"/>
  <c r="OK20" i="1" s="1"/>
  <c r="OK18" i="1" a="1"/>
  <c r="OK18" i="1" s="1"/>
  <c r="HG20" i="1"/>
  <c r="HG19" i="1"/>
  <c r="HG21" i="1"/>
  <c r="HG18" i="1"/>
  <c r="AY19" i="1" l="1"/>
  <c r="AY18" i="1"/>
  <c r="AY21" i="1"/>
  <c r="BN21" i="1"/>
  <c r="AY20" i="1"/>
  <c r="OK39" i="1" a="1"/>
  <c r="OK39" i="1" s="1"/>
  <c r="OK37" i="1" a="1"/>
  <c r="OK37" i="1" s="1"/>
  <c r="OK40" i="1" a="1"/>
  <c r="OK40" i="1" s="1"/>
  <c r="OK25" i="1" a="1"/>
  <c r="OK25" i="1" s="1"/>
  <c r="OK34" i="1" a="1"/>
  <c r="OK34" i="1" s="1"/>
  <c r="OK27" i="1" a="1"/>
  <c r="OK27" i="1" s="1"/>
  <c r="OK26" i="1" a="1"/>
  <c r="OK26" i="1" s="1"/>
  <c r="OK43" i="1" a="1"/>
  <c r="OK43" i="1" s="1"/>
  <c r="OK42" i="1" a="1"/>
  <c r="OK42" i="1" s="1"/>
  <c r="OK41" i="1" a="1"/>
  <c r="OK41" i="1" s="1"/>
  <c r="OK32" i="1" a="1"/>
  <c r="OK32" i="1" s="1"/>
  <c r="OK23" i="1" a="1"/>
  <c r="OK23" i="1" s="1"/>
  <c r="OK35" i="1" a="1"/>
  <c r="OK35" i="1" s="1"/>
  <c r="OK22" i="1" a="1"/>
  <c r="OK22" i="1" s="1"/>
  <c r="OK36" i="1" a="1"/>
  <c r="OK36" i="1" s="1"/>
  <c r="OK30" i="1" a="1"/>
  <c r="OK30" i="1" s="1"/>
  <c r="OK33" i="1" a="1"/>
  <c r="OK33" i="1" s="1"/>
  <c r="OK31" i="1" a="1"/>
  <c r="OK31" i="1" s="1"/>
  <c r="OK29" i="1" a="1"/>
  <c r="OK29" i="1" s="1"/>
  <c r="OK38" i="1" a="1"/>
  <c r="OK38" i="1" s="1"/>
  <c r="OK28" i="1" a="1"/>
  <c r="OK28" i="1" s="1"/>
  <c r="OK24" i="1" a="1"/>
  <c r="OK24" i="1" s="1"/>
  <c r="OI23" i="1" a="1"/>
  <c r="OI23" i="1" s="1"/>
  <c r="OI40" i="1" a="1"/>
  <c r="OI40" i="1" s="1"/>
  <c r="OI41" i="1" a="1"/>
  <c r="OI41" i="1" s="1"/>
  <c r="OI25" i="1" a="1"/>
  <c r="OI25" i="1" s="1"/>
  <c r="OI34" i="1" a="1"/>
  <c r="OI34" i="1" s="1"/>
  <c r="OI22" i="1" a="1"/>
  <c r="OI22" i="1" s="1"/>
  <c r="OI36" i="1" a="1"/>
  <c r="OI36" i="1" s="1"/>
  <c r="OI33" i="1" a="1"/>
  <c r="OI33" i="1" s="1"/>
  <c r="OI26" i="1" a="1"/>
  <c r="OI26" i="1" s="1"/>
  <c r="OI32" i="1" a="1"/>
  <c r="OI32" i="1" s="1"/>
  <c r="OI38" i="1" a="1"/>
  <c r="OI38" i="1" s="1"/>
  <c r="OI28" i="1" a="1"/>
  <c r="OI28" i="1" s="1"/>
  <c r="OI27" i="1" a="1"/>
  <c r="OI27" i="1" s="1"/>
  <c r="OI29" i="1" a="1"/>
  <c r="OI29" i="1" s="1"/>
  <c r="OI30" i="1" a="1"/>
  <c r="OI30" i="1" s="1"/>
  <c r="OI35" i="1" a="1"/>
  <c r="OI35" i="1" s="1"/>
  <c r="OI31" i="1" a="1"/>
  <c r="OI31" i="1" s="1"/>
  <c r="OI24" i="1" a="1"/>
  <c r="OI24" i="1" s="1"/>
  <c r="OI37" i="1" a="1"/>
  <c r="OI37" i="1" s="1"/>
  <c r="OI39" i="1" a="1"/>
  <c r="OI39" i="1" s="1"/>
  <c r="OI43" i="1" a="1"/>
  <c r="OI43" i="1" s="1"/>
  <c r="OI42" i="1" a="1"/>
  <c r="OI42" i="1" s="1"/>
  <c r="HG23" i="1"/>
  <c r="HG38" i="1"/>
  <c r="HG42" i="1"/>
  <c r="HG41" i="1"/>
  <c r="HG39" i="1"/>
  <c r="HG37" i="1"/>
  <c r="HG36" i="1"/>
  <c r="HG33" i="1"/>
  <c r="HG32" i="1"/>
  <c r="HG31" i="1"/>
  <c r="HG27" i="1"/>
  <c r="HG28" i="1"/>
  <c r="HG26" i="1"/>
  <c r="HG25" i="1"/>
  <c r="HG43" i="1"/>
  <c r="HG29" i="1"/>
  <c r="HG24" i="1"/>
  <c r="HG30" i="1"/>
  <c r="HG22" i="1"/>
  <c r="AY22" i="1" s="1"/>
  <c r="HG40" i="1"/>
  <c r="AY26" i="1" l="1"/>
  <c r="AY28" i="1"/>
  <c r="AY31" i="1"/>
  <c r="AY27" i="1"/>
  <c r="AY42" i="1"/>
  <c r="AY23" i="1"/>
  <c r="AY36" i="1"/>
  <c r="AY38" i="1"/>
  <c r="AY39" i="1"/>
  <c r="AY41" i="1"/>
  <c r="AY37" i="1"/>
  <c r="AY33" i="1"/>
  <c r="AY34" i="1"/>
  <c r="AY35" i="1"/>
  <c r="AY46" i="1"/>
  <c r="AY47" i="1"/>
  <c r="AY13" i="1"/>
  <c r="AY32" i="1"/>
  <c r="AY8" i="1"/>
  <c r="AY40" i="1"/>
  <c r="AY50" i="1"/>
  <c r="AY45" i="1"/>
  <c r="AY30" i="1"/>
  <c r="AY49" i="1"/>
  <c r="AY44" i="1"/>
  <c r="AY29" i="1"/>
  <c r="AY48" i="1"/>
  <c r="AY43" i="1"/>
  <c r="AY25" i="1"/>
  <c r="AY51" i="1"/>
  <c r="G66" i="1"/>
  <c r="G60" i="1"/>
  <c r="F4" i="1" l="1"/>
  <c r="E4" i="1"/>
  <c r="G4" i="1"/>
  <c r="EU62" i="1" l="1"/>
  <c r="EV70" i="1"/>
  <c r="EU61" i="1"/>
  <c r="EU63" i="1"/>
  <c r="EU64" i="1"/>
  <c r="EV60" i="1"/>
  <c r="EU65" i="1"/>
  <c r="EU66" i="1"/>
  <c r="EU59" i="1"/>
  <c r="EV69" i="1"/>
  <c r="EU67" i="1"/>
  <c r="EV68" i="1"/>
  <c r="Y53" i="1"/>
  <c r="Y59" i="1" l="1"/>
  <c r="Y60" i="1"/>
  <c r="ET60" i="1" s="1"/>
  <c r="Y61" i="1"/>
  <c r="ET61" i="1" s="1"/>
  <c r="Y62" i="1"/>
  <c r="Y63" i="1"/>
  <c r="Y64" i="1"/>
  <c r="Y65" i="1"/>
  <c r="Y66" i="1"/>
  <c r="Y67" i="1"/>
  <c r="Y68" i="1"/>
  <c r="Y69" i="1"/>
  <c r="Y70" i="1"/>
  <c r="ET70" i="1" s="1"/>
  <c r="ET79" i="1"/>
  <c r="ET80" i="1"/>
  <c r="ET93" i="1"/>
  <c r="ET94" i="1"/>
  <c r="ET95" i="1"/>
  <c r="ET96" i="1"/>
  <c r="ET97" i="1"/>
  <c r="ET98" i="1"/>
  <c r="ET99" i="1"/>
  <c r="ET100" i="1"/>
  <c r="ET101" i="1"/>
  <c r="ET102" i="1"/>
  <c r="ET59" i="1"/>
  <c r="ET63" i="1"/>
  <c r="ET68" i="1"/>
  <c r="ET64" i="1"/>
  <c r="ET69" i="1"/>
  <c r="ET65" i="1"/>
  <c r="ET66" i="1"/>
  <c r="ET62" i="1"/>
  <c r="ET67" i="1"/>
  <c r="X53" i="1"/>
  <c r="EV67" i="1"/>
  <c r="EU60" i="1"/>
  <c r="EU68" i="1"/>
  <c r="EV66" i="1"/>
  <c r="EV63" i="1"/>
  <c r="EV65" i="1"/>
  <c r="EV61" i="1"/>
  <c r="EU70" i="1"/>
  <c r="EV62" i="1"/>
  <c r="EU69" i="1"/>
  <c r="EV59" i="1"/>
  <c r="EV64" i="1"/>
  <c r="X59" i="1" l="1"/>
  <c r="X60" i="1"/>
  <c r="EW60" i="1" s="1"/>
  <c r="X61" i="1"/>
  <c r="X62" i="1"/>
  <c r="X63" i="1"/>
  <c r="EW63" i="1" s="1"/>
  <c r="X64" i="1"/>
  <c r="X65" i="1"/>
  <c r="X66" i="1"/>
  <c r="X67" i="1"/>
  <c r="EW67" i="1" s="1"/>
  <c r="X68" i="1"/>
  <c r="X69" i="1"/>
  <c r="X70" i="1"/>
  <c r="EW70" i="1" s="1"/>
  <c r="EW79" i="1"/>
  <c r="EW80" i="1"/>
  <c r="EW93" i="1"/>
  <c r="EW94" i="1"/>
  <c r="EW95" i="1"/>
  <c r="EW96" i="1"/>
  <c r="EW97" i="1"/>
  <c r="EW98" i="1"/>
  <c r="EW99" i="1"/>
  <c r="EW100" i="1"/>
  <c r="EW101" i="1"/>
  <c r="EW102" i="1"/>
  <c r="EW59" i="1"/>
  <c r="EW68" i="1"/>
  <c r="EW64" i="1"/>
  <c r="EW61" i="1"/>
  <c r="EW69" i="1"/>
  <c r="EW65" i="1"/>
  <c r="EW66" i="1"/>
  <c r="EW62" i="1"/>
  <c r="U53" i="1"/>
  <c r="U59" i="1" l="1"/>
  <c r="U60" i="1"/>
  <c r="U61" i="1"/>
  <c r="U62" i="1"/>
  <c r="U63" i="1"/>
  <c r="U64" i="1"/>
  <c r="U65" i="1"/>
  <c r="U66" i="1"/>
  <c r="U67" i="1"/>
  <c r="U68" i="1"/>
  <c r="U69" i="1"/>
  <c r="U70" i="1"/>
  <c r="T53" i="1"/>
  <c r="T59" i="1" l="1"/>
  <c r="T60" i="1"/>
  <c r="T61" i="1"/>
  <c r="T62" i="1"/>
  <c r="T63" i="1"/>
  <c r="T64" i="1"/>
  <c r="T65" i="1"/>
  <c r="T66" i="1"/>
  <c r="T67" i="1"/>
  <c r="T68" i="1"/>
  <c r="T69" i="1"/>
  <c r="T70" i="1"/>
  <c r="N53" i="1"/>
  <c r="N59" i="1" l="1"/>
  <c r="JV59" i="1" s="1"/>
  <c r="N60" i="1"/>
  <c r="KD60" i="1" s="1"/>
  <c r="N61" i="1"/>
  <c r="JS61" i="1" s="1"/>
  <c r="N62" i="1"/>
  <c r="N63" i="1"/>
  <c r="JQ63" i="1" s="1"/>
  <c r="N64" i="1"/>
  <c r="N65" i="1"/>
  <c r="N66" i="1"/>
  <c r="N67" i="1"/>
  <c r="N68" i="1"/>
  <c r="JW68" i="1" s="1"/>
  <c r="N69" i="1"/>
  <c r="JT69" i="1" s="1"/>
  <c r="N70" i="1"/>
  <c r="KB70" i="1" s="1"/>
  <c r="M53" i="1"/>
  <c r="ES80" i="1"/>
  <c r="ER80" i="1"/>
  <c r="ES79" i="1"/>
  <c r="ER79" i="1"/>
  <c r="ER102" i="1"/>
  <c r="ES102" i="1"/>
  <c r="ES95" i="1"/>
  <c r="ER95" i="1"/>
  <c r="ES93" i="1"/>
  <c r="ER93" i="1"/>
  <c r="ES100" i="1"/>
  <c r="ER100" i="1"/>
  <c r="ES98" i="1"/>
  <c r="ER98" i="1"/>
  <c r="ES96" i="1"/>
  <c r="ER96" i="1"/>
  <c r="JQ62" i="1"/>
  <c r="ES101" i="1"/>
  <c r="ER101" i="1"/>
  <c r="ES99" i="1"/>
  <c r="ER99" i="1"/>
  <c r="ES94" i="1"/>
  <c r="ER94" i="1"/>
  <c r="ES97" i="1"/>
  <c r="ER97" i="1"/>
  <c r="JN65" i="1"/>
  <c r="KD64" i="1"/>
  <c r="EQ69" i="1"/>
  <c r="KD69" i="1"/>
  <c r="EO69" i="1"/>
  <c r="EO68" i="1"/>
  <c r="EP68" i="1"/>
  <c r="EQ68" i="1"/>
  <c r="OG68" i="1"/>
  <c r="OG66" i="1"/>
  <c r="EO66" i="1"/>
  <c r="EQ66" i="1"/>
  <c r="KD66" i="1"/>
  <c r="EP66" i="1"/>
  <c r="EQ59" i="1"/>
  <c r="OG59" i="1"/>
  <c r="EP59" i="1"/>
  <c r="KD59" i="1"/>
  <c r="EO59" i="1"/>
  <c r="EP67" i="1"/>
  <c r="EO67" i="1"/>
  <c r="KD67" i="1"/>
  <c r="OG67" i="1"/>
  <c r="EQ67" i="1"/>
  <c r="JS69" i="1"/>
  <c r="JN69" i="1"/>
  <c r="KA69" i="1"/>
  <c r="KB69" i="1"/>
  <c r="ES69" i="1"/>
  <c r="JU69" i="1"/>
  <c r="JV69" i="1"/>
  <c r="JO69" i="1"/>
  <c r="ER69" i="1"/>
  <c r="ER64" i="1"/>
  <c r="ES64" i="1"/>
  <c r="ES63" i="1"/>
  <c r="ER63" i="1"/>
  <c r="ER68" i="1"/>
  <c r="JT68" i="1"/>
  <c r="JZ68" i="1"/>
  <c r="JO68" i="1"/>
  <c r="JP68" i="1"/>
  <c r="JM68" i="1"/>
  <c r="ES68" i="1"/>
  <c r="JX68" i="1"/>
  <c r="JR68" i="1"/>
  <c r="JY68" i="1"/>
  <c r="JQ68" i="1"/>
  <c r="JN68" i="1"/>
  <c r="JV68" i="1"/>
  <c r="JS68" i="1"/>
  <c r="JO60" i="1"/>
  <c r="JW60" i="1"/>
  <c r="JS60" i="1"/>
  <c r="JQ60" i="1"/>
  <c r="JZ60" i="1"/>
  <c r="JX60" i="1"/>
  <c r="ES60" i="1"/>
  <c r="ER60" i="1"/>
  <c r="ER65" i="1"/>
  <c r="ES65" i="1"/>
  <c r="ER61" i="1"/>
  <c r="ES61" i="1"/>
  <c r="KB66" i="1"/>
  <c r="JM66" i="1"/>
  <c r="JO66" i="1"/>
  <c r="JU66" i="1"/>
  <c r="JV66" i="1"/>
  <c r="ER66" i="1"/>
  <c r="ES66" i="1"/>
  <c r="JZ66" i="1"/>
  <c r="JS66" i="1"/>
  <c r="JQ66" i="1"/>
  <c r="JR66" i="1"/>
  <c r="JT66" i="1"/>
  <c r="JN66" i="1"/>
  <c r="JP66" i="1"/>
  <c r="KA66" i="1"/>
  <c r="JY66" i="1"/>
  <c r="JX66" i="1"/>
  <c r="JW66" i="1"/>
  <c r="ER62" i="1"/>
  <c r="ES62" i="1"/>
  <c r="KA70" i="1"/>
  <c r="JS70" i="1"/>
  <c r="JM70" i="1"/>
  <c r="JU70" i="1"/>
  <c r="JT70" i="1"/>
  <c r="ES70" i="1"/>
  <c r="JQ70" i="1"/>
  <c r="JN70" i="1"/>
  <c r="JZ70" i="1"/>
  <c r="JR70" i="1"/>
  <c r="ER70" i="1"/>
  <c r="JY70" i="1"/>
  <c r="KB67" i="1"/>
  <c r="JT67" i="1"/>
  <c r="JN67" i="1"/>
  <c r="ER67" i="1"/>
  <c r="JW67" i="1"/>
  <c r="JZ67" i="1"/>
  <c r="JU67" i="1"/>
  <c r="JP67" i="1"/>
  <c r="JX67" i="1"/>
  <c r="JV67" i="1"/>
  <c r="JS67" i="1"/>
  <c r="ES67" i="1"/>
  <c r="KA67" i="1"/>
  <c r="JR67" i="1"/>
  <c r="JQ67" i="1"/>
  <c r="JM67" i="1"/>
  <c r="JY67" i="1"/>
  <c r="JO67" i="1"/>
  <c r="ES59" i="1"/>
  <c r="JM59" i="1"/>
  <c r="JU59" i="1"/>
  <c r="KB59" i="1"/>
  <c r="JT59" i="1"/>
  <c r="ER59" i="1"/>
  <c r="JO59" i="1"/>
  <c r="JP69" i="1" l="1"/>
  <c r="EP69" i="1"/>
  <c r="JM69" i="1"/>
  <c r="OG69" i="1"/>
  <c r="JQ69" i="1"/>
  <c r="JZ69" i="1"/>
  <c r="JY69" i="1"/>
  <c r="JX69" i="1"/>
  <c r="JR69" i="1"/>
  <c r="JW69" i="1"/>
  <c r="KD68" i="1"/>
  <c r="JZ59" i="1"/>
  <c r="M59" i="1"/>
  <c r="FO59" i="1" s="1"/>
  <c r="M60" i="1"/>
  <c r="FO60" i="1" s="1"/>
  <c r="M61" i="1"/>
  <c r="FO61" i="1" s="1"/>
  <c r="M62" i="1"/>
  <c r="M63" i="1"/>
  <c r="FO63" i="1" s="1"/>
  <c r="M64" i="1"/>
  <c r="FO64" i="1" s="1"/>
  <c r="M65" i="1"/>
  <c r="FO65" i="1" s="1"/>
  <c r="M66" i="1"/>
  <c r="FO66" i="1" s="1"/>
  <c r="M67" i="1"/>
  <c r="FO67" i="1" s="1"/>
  <c r="M68" i="1"/>
  <c r="FO68" i="1" s="1"/>
  <c r="M69" i="1"/>
  <c r="FO69" i="1" s="1"/>
  <c r="M70" i="1"/>
  <c r="FO70" i="1" s="1"/>
  <c r="JU68" i="1"/>
  <c r="JN59" i="1"/>
  <c r="JX70" i="1"/>
  <c r="KA68" i="1"/>
  <c r="KB68" i="1"/>
  <c r="KA59" i="1"/>
  <c r="JR59" i="1"/>
  <c r="JW59" i="1"/>
  <c r="OG70" i="1"/>
  <c r="JP59" i="1"/>
  <c r="JV70" i="1"/>
  <c r="AW53" i="1"/>
  <c r="AX54" i="1" s="1"/>
  <c r="EP70" i="1"/>
  <c r="JS59" i="1"/>
  <c r="JW70" i="1"/>
  <c r="JO70" i="1"/>
  <c r="EO70" i="1"/>
  <c r="JY59" i="1"/>
  <c r="JQ59" i="1"/>
  <c r="JP70" i="1"/>
  <c r="EQ70" i="1"/>
  <c r="JX59" i="1"/>
  <c r="KD70" i="1"/>
  <c r="OG60" i="1"/>
  <c r="JY65" i="1"/>
  <c r="KA65" i="1"/>
  <c r="OG64" i="1"/>
  <c r="JT61" i="1"/>
  <c r="JX61" i="1"/>
  <c r="JV61" i="1"/>
  <c r="JQ61" i="1"/>
  <c r="JW61" i="1"/>
  <c r="JN61" i="1"/>
  <c r="KA61" i="1"/>
  <c r="JP65" i="1"/>
  <c r="JS65" i="1"/>
  <c r="JN64" i="1"/>
  <c r="JM65" i="1"/>
  <c r="JW65" i="1"/>
  <c r="JT65" i="1"/>
  <c r="JZ65" i="1"/>
  <c r="JO64" i="1"/>
  <c r="JU64" i="1"/>
  <c r="JV64" i="1"/>
  <c r="JP64" i="1"/>
  <c r="JY64" i="1"/>
  <c r="JM64" i="1"/>
  <c r="JZ64" i="1"/>
  <c r="JQ64" i="1"/>
  <c r="EO80" i="1"/>
  <c r="KD80" i="1"/>
  <c r="EQ80" i="1"/>
  <c r="EP80" i="1"/>
  <c r="KB80" i="1"/>
  <c r="KA80" i="1"/>
  <c r="JZ80" i="1"/>
  <c r="JY80" i="1"/>
  <c r="JX80" i="1"/>
  <c r="OG80" i="1"/>
  <c r="JW80" i="1"/>
  <c r="JV80" i="1"/>
  <c r="JU80" i="1"/>
  <c r="JT80" i="1"/>
  <c r="JS80" i="1"/>
  <c r="JR80" i="1"/>
  <c r="JQ80" i="1"/>
  <c r="JP80" i="1"/>
  <c r="JO80" i="1"/>
  <c r="JN80" i="1"/>
  <c r="JM80" i="1"/>
  <c r="EQ79" i="1"/>
  <c r="EP79" i="1"/>
  <c r="KD79" i="1"/>
  <c r="EO79" i="1"/>
  <c r="OG79" i="1"/>
  <c r="JM79" i="1"/>
  <c r="JN79" i="1"/>
  <c r="JO79" i="1"/>
  <c r="JP79" i="1"/>
  <c r="JQ79" i="1"/>
  <c r="JR79" i="1"/>
  <c r="JS79" i="1"/>
  <c r="JT79" i="1"/>
  <c r="JU79" i="1"/>
  <c r="JV79" i="1"/>
  <c r="JW79" i="1"/>
  <c r="JX79" i="1"/>
  <c r="JY79" i="1"/>
  <c r="JZ79" i="1"/>
  <c r="KA79" i="1"/>
  <c r="KB79" i="1"/>
  <c r="KD65" i="1"/>
  <c r="EO65" i="1"/>
  <c r="EP65" i="1"/>
  <c r="OG65" i="1"/>
  <c r="EQ65" i="1"/>
  <c r="GK61" i="1"/>
  <c r="GR61" i="1"/>
  <c r="GU61" i="1"/>
  <c r="GT61" i="1"/>
  <c r="GQ61" i="1"/>
  <c r="GP61" i="1"/>
  <c r="GS61" i="1"/>
  <c r="EP60" i="1"/>
  <c r="EQ63" i="1"/>
  <c r="JY60" i="1"/>
  <c r="KD63" i="1"/>
  <c r="EO63" i="1"/>
  <c r="JP60" i="1"/>
  <c r="EP63" i="1"/>
  <c r="JN60" i="1"/>
  <c r="OG63" i="1"/>
  <c r="JT60" i="1"/>
  <c r="JM60" i="1"/>
  <c r="KB60" i="1"/>
  <c r="JR60" i="1"/>
  <c r="EQ60" i="1"/>
  <c r="JN62" i="1"/>
  <c r="KA60" i="1"/>
  <c r="JV60" i="1"/>
  <c r="EO60" i="1"/>
  <c r="JW62" i="1"/>
  <c r="JU60" i="1"/>
  <c r="EQ102" i="1"/>
  <c r="EP102" i="1"/>
  <c r="EO102" i="1"/>
  <c r="KD102" i="1"/>
  <c r="JP102" i="1"/>
  <c r="JO102" i="1"/>
  <c r="JQ102" i="1"/>
  <c r="JN102" i="1"/>
  <c r="JM102" i="1"/>
  <c r="OG102" i="1"/>
  <c r="KB102" i="1"/>
  <c r="KA102" i="1"/>
  <c r="JZ102" i="1"/>
  <c r="JY102" i="1"/>
  <c r="JX102" i="1"/>
  <c r="JW102" i="1"/>
  <c r="JS102" i="1"/>
  <c r="JV102" i="1"/>
  <c r="JU102" i="1"/>
  <c r="JR102" i="1"/>
  <c r="JT102" i="1"/>
  <c r="KD100" i="1"/>
  <c r="EQ100" i="1"/>
  <c r="EP100" i="1"/>
  <c r="EO100" i="1"/>
  <c r="JZ100" i="1"/>
  <c r="OG100" i="1"/>
  <c r="JY100" i="1"/>
  <c r="JX100" i="1"/>
  <c r="JW100" i="1"/>
  <c r="JV100" i="1"/>
  <c r="JU100" i="1"/>
  <c r="JT100" i="1"/>
  <c r="JS100" i="1"/>
  <c r="JP100" i="1"/>
  <c r="JO100" i="1"/>
  <c r="JM100" i="1"/>
  <c r="KB100" i="1"/>
  <c r="KA100" i="1"/>
  <c r="JQ100" i="1"/>
  <c r="JR100" i="1"/>
  <c r="JN100" i="1"/>
  <c r="EQ95" i="1"/>
  <c r="EP95" i="1"/>
  <c r="EO95" i="1"/>
  <c r="KD95" i="1"/>
  <c r="JM95" i="1"/>
  <c r="KB95" i="1"/>
  <c r="OG95" i="1"/>
  <c r="KA95" i="1"/>
  <c r="JZ95" i="1"/>
  <c r="JY95" i="1"/>
  <c r="JX95" i="1"/>
  <c r="JW95" i="1"/>
  <c r="JV95" i="1"/>
  <c r="JU95" i="1"/>
  <c r="JT95" i="1"/>
  <c r="JS95" i="1"/>
  <c r="JR95" i="1"/>
  <c r="JQ95" i="1"/>
  <c r="JP95" i="1"/>
  <c r="JO95" i="1"/>
  <c r="JN95" i="1"/>
  <c r="KD94" i="1"/>
  <c r="EQ94" i="1"/>
  <c r="EP94" i="1"/>
  <c r="EO94" i="1"/>
  <c r="OG94" i="1"/>
  <c r="JW94" i="1"/>
  <c r="JV94" i="1"/>
  <c r="JT94" i="1"/>
  <c r="KB94" i="1"/>
  <c r="JR94" i="1"/>
  <c r="KA94" i="1"/>
  <c r="JQ94" i="1"/>
  <c r="JY94" i="1"/>
  <c r="JZ94" i="1"/>
  <c r="JO94" i="1"/>
  <c r="JN94" i="1"/>
  <c r="JM94" i="1"/>
  <c r="JX94" i="1"/>
  <c r="JU94" i="1"/>
  <c r="JS94" i="1"/>
  <c r="JP94" i="1"/>
  <c r="JO62" i="1"/>
  <c r="KB62" i="1"/>
  <c r="KA63" i="1"/>
  <c r="JT64" i="1"/>
  <c r="JR61" i="1"/>
  <c r="JO61" i="1"/>
  <c r="JW63" i="1"/>
  <c r="JS63" i="1"/>
  <c r="JT62" i="1"/>
  <c r="JP61" i="1"/>
  <c r="JT63" i="1"/>
  <c r="KA62" i="1"/>
  <c r="EP62" i="1"/>
  <c r="JV62" i="1"/>
  <c r="JX64" i="1"/>
  <c r="KB61" i="1"/>
  <c r="JV63" i="1"/>
  <c r="EQ61" i="1"/>
  <c r="JW64" i="1"/>
  <c r="JY63" i="1"/>
  <c r="JZ61" i="1"/>
  <c r="JM61" i="1"/>
  <c r="KD61" i="1"/>
  <c r="KD98" i="1"/>
  <c r="EQ98" i="1"/>
  <c r="EP98" i="1"/>
  <c r="EO98" i="1"/>
  <c r="OG98" i="1"/>
  <c r="JN98" i="1"/>
  <c r="JM98" i="1"/>
  <c r="JZ98" i="1"/>
  <c r="JX98" i="1"/>
  <c r="JW98" i="1"/>
  <c r="JR98" i="1"/>
  <c r="JO98" i="1"/>
  <c r="JV98" i="1"/>
  <c r="JU98" i="1"/>
  <c r="JT98" i="1"/>
  <c r="JS98" i="1"/>
  <c r="JQ98" i="1"/>
  <c r="JP98" i="1"/>
  <c r="KB98" i="1"/>
  <c r="KA98" i="1"/>
  <c r="JY98" i="1"/>
  <c r="JS62" i="1"/>
  <c r="EQ62" i="1"/>
  <c r="JU65" i="1"/>
  <c r="JO63" i="1"/>
  <c r="EO61" i="1"/>
  <c r="FB102" i="1"/>
  <c r="DV102" i="1"/>
  <c r="DP102" i="1"/>
  <c r="DN102" i="1"/>
  <c r="DL102" i="1"/>
  <c r="P102" i="1"/>
  <c r="DW102" i="1"/>
  <c r="EA102" i="1"/>
  <c r="DZ102" i="1"/>
  <c r="DY102" i="1"/>
  <c r="DX102" i="1"/>
  <c r="DU102" i="1"/>
  <c r="DT102" i="1"/>
  <c r="DS102" i="1"/>
  <c r="DR102" i="1"/>
  <c r="DQ102" i="1"/>
  <c r="FA102" i="1"/>
  <c r="DO102" i="1"/>
  <c r="EZ102" i="1"/>
  <c r="DM102" i="1"/>
  <c r="EY102" i="1"/>
  <c r="DK102" i="1"/>
  <c r="NQ102" i="1" s="1"/>
  <c r="EX102" i="1"/>
  <c r="O102" i="1"/>
  <c r="GT102" i="1"/>
  <c r="GR102" i="1"/>
  <c r="GN102" i="1"/>
  <c r="GS102" i="1"/>
  <c r="GK102" i="1"/>
  <c r="GU102" i="1"/>
  <c r="GQ102" i="1"/>
  <c r="GP102" i="1"/>
  <c r="Q102" i="1"/>
  <c r="JH102" i="1" s="1"/>
  <c r="CZ102" i="1"/>
  <c r="EB102" i="1"/>
  <c r="EQ99" i="1"/>
  <c r="KD99" i="1"/>
  <c r="EP99" i="1"/>
  <c r="EO99" i="1"/>
  <c r="JR99" i="1"/>
  <c r="OG99" i="1"/>
  <c r="JQ99" i="1"/>
  <c r="JP99" i="1"/>
  <c r="JO99" i="1"/>
  <c r="JN99" i="1"/>
  <c r="KB99" i="1"/>
  <c r="KA99" i="1"/>
  <c r="JM99" i="1"/>
  <c r="JZ99" i="1"/>
  <c r="JY99" i="1"/>
  <c r="JX99" i="1"/>
  <c r="JW99" i="1"/>
  <c r="JV99" i="1"/>
  <c r="JU99" i="1"/>
  <c r="JS99" i="1"/>
  <c r="JT99" i="1"/>
  <c r="JM62" i="1"/>
  <c r="JU63" i="1"/>
  <c r="JV65" i="1"/>
  <c r="JX63" i="1"/>
  <c r="EP61" i="1"/>
  <c r="EZ101" i="1"/>
  <c r="DO101" i="1"/>
  <c r="EY101" i="1"/>
  <c r="DN101" i="1"/>
  <c r="EX101" i="1"/>
  <c r="DM101" i="1"/>
  <c r="DL101" i="1"/>
  <c r="DK101" i="1"/>
  <c r="NQ101" i="1" s="1"/>
  <c r="P101" i="1"/>
  <c r="O101" i="1"/>
  <c r="EA101" i="1"/>
  <c r="DZ101" i="1"/>
  <c r="DY101" i="1"/>
  <c r="DX101" i="1"/>
  <c r="DW101" i="1"/>
  <c r="DV101" i="1"/>
  <c r="DU101" i="1"/>
  <c r="DT101" i="1"/>
  <c r="DS101" i="1"/>
  <c r="FA101" i="1"/>
  <c r="DR101" i="1"/>
  <c r="DQ101" i="1"/>
  <c r="DP101" i="1"/>
  <c r="FB101" i="1"/>
  <c r="GU101" i="1"/>
  <c r="GT101" i="1"/>
  <c r="GQ101" i="1"/>
  <c r="GK101" i="1"/>
  <c r="GR101" i="1"/>
  <c r="GS101" i="1"/>
  <c r="GN101" i="1"/>
  <c r="GP101" i="1"/>
  <c r="CZ101" i="1"/>
  <c r="Q101" i="1"/>
  <c r="JG101" i="1" s="1"/>
  <c r="EB101" i="1"/>
  <c r="JP62" i="1"/>
  <c r="KB63" i="1"/>
  <c r="JO65" i="1"/>
  <c r="JN63" i="1"/>
  <c r="OG61" i="1"/>
  <c r="EZ100" i="1"/>
  <c r="DT100" i="1"/>
  <c r="EY100" i="1"/>
  <c r="DS100" i="1"/>
  <c r="EX100" i="1"/>
  <c r="DR100" i="1"/>
  <c r="DQ100" i="1"/>
  <c r="DP100" i="1"/>
  <c r="DO100" i="1"/>
  <c r="DN100" i="1"/>
  <c r="DM100" i="1"/>
  <c r="DL100" i="1"/>
  <c r="P100" i="1"/>
  <c r="DK100" i="1"/>
  <c r="NQ100" i="1" s="1"/>
  <c r="O100" i="1"/>
  <c r="DY100" i="1"/>
  <c r="DX100" i="1"/>
  <c r="FB100" i="1"/>
  <c r="FA100" i="1"/>
  <c r="EA100" i="1"/>
  <c r="DZ100" i="1"/>
  <c r="DW100" i="1"/>
  <c r="DV100" i="1"/>
  <c r="DU100" i="1"/>
  <c r="GR100" i="1"/>
  <c r="GN100" i="1"/>
  <c r="GT100" i="1"/>
  <c r="GU100" i="1"/>
  <c r="GK100" i="1"/>
  <c r="GP100" i="1"/>
  <c r="GS100" i="1"/>
  <c r="GQ100" i="1"/>
  <c r="Q100" i="1"/>
  <c r="CZ100" i="1"/>
  <c r="EB100" i="1"/>
  <c r="JY62" i="1"/>
  <c r="KD62" i="1"/>
  <c r="JZ62" i="1"/>
  <c r="EO62" i="1"/>
  <c r="JY61" i="1"/>
  <c r="JR65" i="1"/>
  <c r="JM63" i="1"/>
  <c r="DK99" i="1"/>
  <c r="NQ99" i="1" s="1"/>
  <c r="O99" i="1"/>
  <c r="DO99" i="1"/>
  <c r="DN99" i="1"/>
  <c r="DM99" i="1"/>
  <c r="DL99" i="1"/>
  <c r="FB99" i="1"/>
  <c r="FA99" i="1"/>
  <c r="EZ99" i="1"/>
  <c r="EY99" i="1"/>
  <c r="EX99" i="1"/>
  <c r="DZ99" i="1"/>
  <c r="DX99" i="1"/>
  <c r="DW99" i="1"/>
  <c r="EA99" i="1"/>
  <c r="DY99" i="1"/>
  <c r="DV99" i="1"/>
  <c r="DU99" i="1"/>
  <c r="DT99" i="1"/>
  <c r="DS99" i="1"/>
  <c r="DR99" i="1"/>
  <c r="DQ99" i="1"/>
  <c r="DP99" i="1"/>
  <c r="P99" i="1"/>
  <c r="GP99" i="1"/>
  <c r="GU99" i="1"/>
  <c r="GR99" i="1"/>
  <c r="GN99" i="1"/>
  <c r="GS99" i="1"/>
  <c r="GK99" i="1"/>
  <c r="GT99" i="1"/>
  <c r="GQ99" i="1"/>
  <c r="CZ99" i="1"/>
  <c r="Q99" i="1"/>
  <c r="JH99" i="1" s="1"/>
  <c r="EB99" i="1"/>
  <c r="JX62" i="1"/>
  <c r="EQ93" i="1"/>
  <c r="KD93" i="1"/>
  <c r="EP93" i="1"/>
  <c r="EO93" i="1"/>
  <c r="OG93" i="1"/>
  <c r="JM93" i="1"/>
  <c r="JN93" i="1"/>
  <c r="JO93" i="1"/>
  <c r="JP93" i="1"/>
  <c r="JQ93" i="1"/>
  <c r="JR93" i="1"/>
  <c r="JS93" i="1"/>
  <c r="JT93" i="1"/>
  <c r="JU93" i="1"/>
  <c r="JV93" i="1"/>
  <c r="JW93" i="1"/>
  <c r="JX93" i="1"/>
  <c r="JY93" i="1"/>
  <c r="JZ93" i="1"/>
  <c r="KA93" i="1"/>
  <c r="KB93" i="1"/>
  <c r="JR63" i="1"/>
  <c r="FA98" i="1"/>
  <c r="DU98" i="1"/>
  <c r="EY98" i="1"/>
  <c r="DS98" i="1"/>
  <c r="DQ98" i="1"/>
  <c r="EA98" i="1"/>
  <c r="P98" i="1"/>
  <c r="DZ98" i="1"/>
  <c r="O98" i="1"/>
  <c r="DY98" i="1"/>
  <c r="DX98" i="1"/>
  <c r="DW98" i="1"/>
  <c r="DV98" i="1"/>
  <c r="DT98" i="1"/>
  <c r="DR98" i="1"/>
  <c r="FB98" i="1"/>
  <c r="DP98" i="1"/>
  <c r="EZ98" i="1"/>
  <c r="DO98" i="1"/>
  <c r="EX98" i="1"/>
  <c r="DN98" i="1"/>
  <c r="DM98" i="1"/>
  <c r="DL98" i="1"/>
  <c r="DK98" i="1"/>
  <c r="NQ98" i="1" s="1"/>
  <c r="GK98" i="1"/>
  <c r="GU98" i="1"/>
  <c r="GT98" i="1"/>
  <c r="GS98" i="1"/>
  <c r="GN98" i="1"/>
  <c r="GR98" i="1"/>
  <c r="GQ98" i="1"/>
  <c r="GP98" i="1"/>
  <c r="Q98" i="1"/>
  <c r="JL98" i="1" s="1"/>
  <c r="CZ98" i="1"/>
  <c r="EB98" i="1"/>
  <c r="JU62" i="1"/>
  <c r="KD96" i="1"/>
  <c r="EQ96" i="1"/>
  <c r="EP96" i="1"/>
  <c r="EO96" i="1"/>
  <c r="JY96" i="1"/>
  <c r="JW96" i="1"/>
  <c r="JR96" i="1"/>
  <c r="JQ96" i="1"/>
  <c r="OG96" i="1"/>
  <c r="JP96" i="1"/>
  <c r="JO96" i="1"/>
  <c r="JN96" i="1"/>
  <c r="JM96" i="1"/>
  <c r="JX96" i="1"/>
  <c r="JV96" i="1"/>
  <c r="JU96" i="1"/>
  <c r="JT96" i="1"/>
  <c r="JS96" i="1"/>
  <c r="JZ96" i="1"/>
  <c r="KB96" i="1"/>
  <c r="KA96" i="1"/>
  <c r="JR62" i="1"/>
  <c r="JX65" i="1"/>
  <c r="JP63" i="1"/>
  <c r="DU97" i="1"/>
  <c r="DT97" i="1"/>
  <c r="EX97" i="1"/>
  <c r="DO97" i="1"/>
  <c r="DM97" i="1"/>
  <c r="DL97" i="1"/>
  <c r="DK97" i="1"/>
  <c r="NQ97" i="1" s="1"/>
  <c r="EA97" i="1"/>
  <c r="DZ97" i="1"/>
  <c r="DY97" i="1"/>
  <c r="DX97" i="1"/>
  <c r="DW97" i="1"/>
  <c r="DV97" i="1"/>
  <c r="DS97" i="1"/>
  <c r="DR97" i="1"/>
  <c r="P97" i="1"/>
  <c r="DQ97" i="1"/>
  <c r="O97" i="1"/>
  <c r="DP97" i="1"/>
  <c r="DN97" i="1"/>
  <c r="FB97" i="1"/>
  <c r="FA97" i="1"/>
  <c r="EZ97" i="1"/>
  <c r="EY97" i="1"/>
  <c r="GU97" i="1"/>
  <c r="GN97" i="1"/>
  <c r="GP97" i="1"/>
  <c r="GS97" i="1"/>
  <c r="GK97" i="1"/>
  <c r="GQ97" i="1"/>
  <c r="GR97" i="1"/>
  <c r="GT97" i="1"/>
  <c r="CZ97" i="1"/>
  <c r="Q97" i="1"/>
  <c r="IZ97" i="1" s="1"/>
  <c r="EB97" i="1"/>
  <c r="JS64" i="1"/>
  <c r="OG62" i="1"/>
  <c r="JU61" i="1"/>
  <c r="KB64" i="1"/>
  <c r="KB65" i="1"/>
  <c r="JZ63" i="1"/>
  <c r="EO64" i="1"/>
  <c r="P96" i="1"/>
  <c r="EA96" i="1"/>
  <c r="O96" i="1"/>
  <c r="DZ96" i="1"/>
  <c r="DY96" i="1"/>
  <c r="DX96" i="1"/>
  <c r="DW96" i="1"/>
  <c r="DV96" i="1"/>
  <c r="DU96" i="1"/>
  <c r="DT96" i="1"/>
  <c r="FB96" i="1"/>
  <c r="FA96" i="1"/>
  <c r="EZ96" i="1"/>
  <c r="EY96" i="1"/>
  <c r="EX96" i="1"/>
  <c r="DS96" i="1"/>
  <c r="DR96" i="1"/>
  <c r="DQ96" i="1"/>
  <c r="DP96" i="1"/>
  <c r="DO96" i="1"/>
  <c r="DN96" i="1"/>
  <c r="DM96" i="1"/>
  <c r="DL96" i="1"/>
  <c r="DK96" i="1"/>
  <c r="NQ96" i="1" s="1"/>
  <c r="GP96" i="1"/>
  <c r="GR96" i="1"/>
  <c r="GT96" i="1"/>
  <c r="GS96" i="1"/>
  <c r="GK96" i="1"/>
  <c r="GU96" i="1"/>
  <c r="GQ96" i="1"/>
  <c r="GN96" i="1"/>
  <c r="CZ96" i="1"/>
  <c r="Q96" i="1"/>
  <c r="JD96" i="1" s="1"/>
  <c r="EB96" i="1"/>
  <c r="JQ65" i="1"/>
  <c r="EP64" i="1"/>
  <c r="EA95" i="1"/>
  <c r="EX95" i="1"/>
  <c r="DR95" i="1"/>
  <c r="DW95" i="1"/>
  <c r="DV95" i="1"/>
  <c r="FB95" i="1"/>
  <c r="DT95" i="1"/>
  <c r="P95" i="1"/>
  <c r="FA95" i="1"/>
  <c r="DS95" i="1"/>
  <c r="O95" i="1"/>
  <c r="EZ95" i="1"/>
  <c r="DQ95" i="1"/>
  <c r="EY95" i="1"/>
  <c r="DP95" i="1"/>
  <c r="DO95" i="1"/>
  <c r="DN95" i="1"/>
  <c r="DM95" i="1"/>
  <c r="DL95" i="1"/>
  <c r="DK95" i="1"/>
  <c r="NQ95" i="1" s="1"/>
  <c r="DZ95" i="1"/>
  <c r="DY95" i="1"/>
  <c r="DX95" i="1"/>
  <c r="DU95" i="1"/>
  <c r="CZ95" i="1"/>
  <c r="Q95" i="1"/>
  <c r="JK95" i="1" s="1"/>
  <c r="EB95" i="1"/>
  <c r="EO101" i="1"/>
  <c r="KD101" i="1"/>
  <c r="EP101" i="1"/>
  <c r="EQ101" i="1"/>
  <c r="OG101" i="1"/>
  <c r="JN101" i="1"/>
  <c r="JX101" i="1"/>
  <c r="JM101" i="1"/>
  <c r="JV101" i="1"/>
  <c r="JT101" i="1"/>
  <c r="JO101" i="1"/>
  <c r="KB101" i="1"/>
  <c r="KA101" i="1"/>
  <c r="JZ101" i="1"/>
  <c r="JY101" i="1"/>
  <c r="JW101" i="1"/>
  <c r="JU101" i="1"/>
  <c r="JS101" i="1"/>
  <c r="JR101" i="1"/>
  <c r="JQ101" i="1"/>
  <c r="JP101" i="1"/>
  <c r="EQ97" i="1"/>
  <c r="EP97" i="1"/>
  <c r="EO97" i="1"/>
  <c r="KD97" i="1"/>
  <c r="KA97" i="1"/>
  <c r="JY97" i="1"/>
  <c r="JZ97" i="1"/>
  <c r="JW97" i="1"/>
  <c r="JV97" i="1"/>
  <c r="OG97" i="1"/>
  <c r="JU97" i="1"/>
  <c r="JT97" i="1"/>
  <c r="JS97" i="1"/>
  <c r="KB97" i="1"/>
  <c r="JX97" i="1"/>
  <c r="JR97" i="1"/>
  <c r="JQ97" i="1"/>
  <c r="JP97" i="1"/>
  <c r="JO97" i="1"/>
  <c r="JN97" i="1"/>
  <c r="JM97" i="1"/>
  <c r="JR64" i="1"/>
  <c r="EQ64" i="1"/>
  <c r="DZ94" i="1"/>
  <c r="DY94" i="1"/>
  <c r="DX94" i="1"/>
  <c r="DW94" i="1"/>
  <c r="DL94" i="1"/>
  <c r="FB94" i="1"/>
  <c r="DN94" i="1"/>
  <c r="EA94" i="1"/>
  <c r="DV94" i="1"/>
  <c r="DU94" i="1"/>
  <c r="DK94" i="1"/>
  <c r="NQ94" i="1" s="1"/>
  <c r="DT94" i="1"/>
  <c r="EZ94" i="1"/>
  <c r="P94" i="1"/>
  <c r="DS94" i="1"/>
  <c r="DR94" i="1"/>
  <c r="DQ94" i="1"/>
  <c r="DM94" i="1"/>
  <c r="DP94" i="1"/>
  <c r="FA94" i="1"/>
  <c r="EX94" i="1"/>
  <c r="O94" i="1"/>
  <c r="DO94" i="1"/>
  <c r="EY94" i="1"/>
  <c r="GR94" i="1"/>
  <c r="GQ94" i="1"/>
  <c r="GN94" i="1"/>
  <c r="GT94" i="1"/>
  <c r="GP94" i="1"/>
  <c r="GK94" i="1"/>
  <c r="GS94" i="1"/>
  <c r="GU94" i="1"/>
  <c r="CZ94" i="1"/>
  <c r="Q94" i="1"/>
  <c r="OJ94" i="1" s="1"/>
  <c r="EB94" i="1"/>
  <c r="KA64" i="1"/>
  <c r="EZ93" i="1"/>
  <c r="DT93" i="1"/>
  <c r="DK93" i="1"/>
  <c r="AX93" i="1" s="1"/>
  <c r="AX94" i="1" s="1"/>
  <c r="AX95" i="1" s="1"/>
  <c r="AX96" i="1" s="1"/>
  <c r="AX97" i="1" s="1"/>
  <c r="AX98" i="1" s="1"/>
  <c r="AX99" i="1" s="1"/>
  <c r="AX100" i="1" s="1"/>
  <c r="AX101" i="1" s="1"/>
  <c r="AX102" i="1" s="1"/>
  <c r="O93" i="1"/>
  <c r="EX93" i="1"/>
  <c r="DP93" i="1"/>
  <c r="DM93" i="1"/>
  <c r="DO93" i="1"/>
  <c r="DN93" i="1"/>
  <c r="CN93" i="1"/>
  <c r="DL93" i="1"/>
  <c r="CJ93" i="1"/>
  <c r="CD93" i="1"/>
  <c r="EA93" i="1"/>
  <c r="FB93" i="1"/>
  <c r="DS93" i="1"/>
  <c r="DV93" i="1"/>
  <c r="DU93" i="1"/>
  <c r="DR93" i="1"/>
  <c r="DQ93" i="1"/>
  <c r="DZ93" i="1"/>
  <c r="FA93" i="1"/>
  <c r="DY93" i="1"/>
  <c r="P93" i="1"/>
  <c r="CT93" i="1"/>
  <c r="EY93" i="1"/>
  <c r="DX93" i="1"/>
  <c r="DW93" i="1"/>
  <c r="GK93" i="1"/>
  <c r="GQ93" i="1"/>
  <c r="GU93" i="1"/>
  <c r="GT93" i="1"/>
  <c r="GS93" i="1"/>
  <c r="GP93" i="1"/>
  <c r="GR93" i="1"/>
  <c r="GN93" i="1"/>
  <c r="Q93" i="1"/>
  <c r="OL93" i="1" s="1"/>
  <c r="CZ93" i="1"/>
  <c r="EB93" i="1"/>
  <c r="GP59" i="1"/>
  <c r="GT59" i="1"/>
  <c r="GR59" i="1"/>
  <c r="GQ59" i="1"/>
  <c r="GS59" i="1"/>
  <c r="GU59" i="1"/>
  <c r="GN59" i="1"/>
  <c r="GK59" i="1"/>
  <c r="GT68" i="1"/>
  <c r="GU68" i="1"/>
  <c r="GN68" i="1"/>
  <c r="GK68" i="1"/>
  <c r="GS68" i="1"/>
  <c r="GR68" i="1"/>
  <c r="GQ68" i="1"/>
  <c r="GP68" i="1"/>
  <c r="GN67" i="1"/>
  <c r="GK67" i="1"/>
  <c r="GP67" i="1"/>
  <c r="GQ67" i="1"/>
  <c r="GT67" i="1"/>
  <c r="GR67" i="1"/>
  <c r="GU67" i="1"/>
  <c r="GS67" i="1"/>
  <c r="GK66" i="1"/>
  <c r="GP66" i="1"/>
  <c r="GQ66" i="1"/>
  <c r="GN66" i="1"/>
  <c r="GT66" i="1"/>
  <c r="GS66" i="1"/>
  <c r="GU66" i="1"/>
  <c r="GR66" i="1"/>
  <c r="GT65" i="1"/>
  <c r="GQ60" i="1"/>
  <c r="GS60" i="1"/>
  <c r="GP60" i="1"/>
  <c r="GU60" i="1"/>
  <c r="GK60" i="1"/>
  <c r="GR60" i="1"/>
  <c r="GT60" i="1"/>
  <c r="GN60" i="1"/>
  <c r="GU64" i="1"/>
  <c r="GN64" i="1"/>
  <c r="GS64" i="1"/>
  <c r="GP64" i="1"/>
  <c r="GR64" i="1"/>
  <c r="GK64" i="1"/>
  <c r="GQ64" i="1"/>
  <c r="GT64" i="1"/>
  <c r="GU63" i="1"/>
  <c r="GN63" i="1"/>
  <c r="GP63" i="1"/>
  <c r="GS63" i="1"/>
  <c r="GK63" i="1"/>
  <c r="GQ63" i="1"/>
  <c r="GT63" i="1"/>
  <c r="GR63" i="1"/>
  <c r="GU62" i="1"/>
  <c r="GQ62" i="1"/>
  <c r="GT62" i="1"/>
  <c r="GN62" i="1"/>
  <c r="GP62" i="1"/>
  <c r="GK62" i="1"/>
  <c r="GS62" i="1"/>
  <c r="GR62" i="1"/>
  <c r="CZ68" i="1"/>
  <c r="CZ67" i="1"/>
  <c r="CZ65" i="1"/>
  <c r="CZ64" i="1"/>
  <c r="CZ63" i="1"/>
  <c r="CZ62" i="1"/>
  <c r="CZ61" i="1"/>
  <c r="CZ60" i="1"/>
  <c r="CZ59" i="1"/>
  <c r="Q63" i="1"/>
  <c r="DT63" i="1"/>
  <c r="FA63" i="1"/>
  <c r="DN63" i="1"/>
  <c r="DL63" i="1"/>
  <c r="EX63" i="1"/>
  <c r="EY63" i="1"/>
  <c r="DQ63" i="1"/>
  <c r="R63" i="1"/>
  <c r="P63" i="1"/>
  <c r="DV63" i="1"/>
  <c r="FB63" i="1"/>
  <c r="DR63" i="1"/>
  <c r="S63" i="1"/>
  <c r="DW63" i="1"/>
  <c r="EB63" i="1"/>
  <c r="DZ63" i="1"/>
  <c r="DS63" i="1"/>
  <c r="DX68" i="1"/>
  <c r="DR68" i="1"/>
  <c r="DY68" i="1"/>
  <c r="DN68" i="1"/>
  <c r="DQ68" i="1"/>
  <c r="DO68" i="1"/>
  <c r="FA68" i="1"/>
  <c r="DT68" i="1"/>
  <c r="R68" i="1"/>
  <c r="DM68" i="1"/>
  <c r="FB68" i="1"/>
  <c r="DZ68" i="1"/>
  <c r="P68" i="1"/>
  <c r="DV68" i="1"/>
  <c r="DS68" i="1"/>
  <c r="DU68" i="1"/>
  <c r="S68" i="1"/>
  <c r="EB68" i="1"/>
  <c r="Q68" i="1"/>
  <c r="DW68" i="1"/>
  <c r="EZ68" i="1"/>
  <c r="EX68" i="1"/>
  <c r="O68" i="1"/>
  <c r="DP68" i="1"/>
  <c r="DL68" i="1"/>
  <c r="EA68" i="1"/>
  <c r="DK68" i="1"/>
  <c r="NQ68" i="1" s="1"/>
  <c r="EY68" i="1"/>
  <c r="DO65" i="1"/>
  <c r="EX65" i="1"/>
  <c r="P65" i="1"/>
  <c r="DW65" i="1"/>
  <c r="DY65" i="1"/>
  <c r="FB65" i="1"/>
  <c r="DK65" i="1"/>
  <c r="NQ65" i="1" s="1"/>
  <c r="DL65" i="1"/>
  <c r="EB65" i="1"/>
  <c r="Q65" i="1"/>
  <c r="DT65" i="1"/>
  <c r="DV65" i="1"/>
  <c r="DP65" i="1"/>
  <c r="EA65" i="1"/>
  <c r="EY65" i="1"/>
  <c r="DQ65" i="1"/>
  <c r="DU65" i="1"/>
  <c r="S65" i="1"/>
  <c r="DX65" i="1"/>
  <c r="O65" i="1"/>
  <c r="EZ65" i="1"/>
  <c r="FA65" i="1"/>
  <c r="DM65" i="1"/>
  <c r="DZ65" i="1"/>
  <c r="R65" i="1"/>
  <c r="DS65" i="1"/>
  <c r="DN65" i="1"/>
  <c r="DR65" i="1"/>
  <c r="DY67" i="1"/>
  <c r="EX67" i="1"/>
  <c r="DP67" i="1"/>
  <c r="EB67" i="1"/>
  <c r="EY67" i="1"/>
  <c r="R67" i="1"/>
  <c r="DR67" i="1"/>
  <c r="DK67" i="1"/>
  <c r="NQ67" i="1" s="1"/>
  <c r="O67" i="1"/>
  <c r="DL67" i="1"/>
  <c r="DZ67" i="1"/>
  <c r="Q67" i="1"/>
  <c r="DT67" i="1"/>
  <c r="S67" i="1"/>
  <c r="DO67" i="1"/>
  <c r="FA67" i="1"/>
  <c r="DU67" i="1"/>
  <c r="DN67" i="1"/>
  <c r="DX67" i="1"/>
  <c r="DM67" i="1"/>
  <c r="P67" i="1"/>
  <c r="DV67" i="1"/>
  <c r="DQ67" i="1"/>
  <c r="EA67" i="1"/>
  <c r="DS67" i="1"/>
  <c r="EZ67" i="1"/>
  <c r="DW67" i="1"/>
  <c r="FB67" i="1"/>
  <c r="DM64" i="1"/>
  <c r="DW64" i="1"/>
  <c r="FB64" i="1"/>
  <c r="FA64" i="1"/>
  <c r="Q64" i="1"/>
  <c r="EY64" i="1"/>
  <c r="EZ64" i="1"/>
  <c r="EX64" i="1"/>
  <c r="DS64" i="1"/>
  <c r="DY64" i="1"/>
  <c r="P64" i="1"/>
  <c r="S64" i="1"/>
  <c r="DP64" i="1"/>
  <c r="DR64" i="1"/>
  <c r="O64" i="1"/>
  <c r="DZ64" i="1"/>
  <c r="DX64" i="1"/>
  <c r="DL64" i="1"/>
  <c r="EB64" i="1"/>
  <c r="DT64" i="1"/>
  <c r="DQ64" i="1"/>
  <c r="DV64" i="1"/>
  <c r="R64" i="1"/>
  <c r="DO64" i="1"/>
  <c r="EA64" i="1"/>
  <c r="DU64" i="1"/>
  <c r="DK64" i="1"/>
  <c r="NQ64" i="1" s="1"/>
  <c r="DN64" i="1"/>
  <c r="EA62" i="1"/>
  <c r="DZ62" i="1"/>
  <c r="FA62" i="1"/>
  <c r="EZ62" i="1"/>
  <c r="DY62" i="1"/>
  <c r="DT62" i="1"/>
  <c r="DM62" i="1"/>
  <c r="Q62" i="1"/>
  <c r="EB62" i="1"/>
  <c r="FB62" i="1"/>
  <c r="R62" i="1"/>
  <c r="DK62" i="1"/>
  <c r="NQ62" i="1" s="1"/>
  <c r="EY62" i="1"/>
  <c r="DS62" i="1"/>
  <c r="EX62" i="1"/>
  <c r="DN62" i="1"/>
  <c r="DQ62" i="1"/>
  <c r="DP62" i="1"/>
  <c r="DO62" i="1"/>
  <c r="DU62" i="1"/>
  <c r="DW62" i="1"/>
  <c r="DR62" i="1"/>
  <c r="P62" i="1"/>
  <c r="O62" i="1"/>
  <c r="DX62" i="1"/>
  <c r="DL62" i="1"/>
  <c r="DV62" i="1"/>
  <c r="S62" i="1"/>
  <c r="DL66" i="1"/>
  <c r="S66" i="1"/>
  <c r="DK66" i="1"/>
  <c r="NQ66" i="1" s="1"/>
  <c r="EB66" i="1"/>
  <c r="DM66" i="1"/>
  <c r="EZ66" i="1"/>
  <c r="DS66" i="1"/>
  <c r="Q66" i="1"/>
  <c r="DY66" i="1"/>
  <c r="EX66" i="1"/>
  <c r="DZ66" i="1"/>
  <c r="EA66" i="1"/>
  <c r="FA66" i="1"/>
  <c r="DQ66" i="1"/>
  <c r="DP66" i="1"/>
  <c r="P66" i="1"/>
  <c r="DX66" i="1"/>
  <c r="DN66" i="1"/>
  <c r="DU66" i="1"/>
  <c r="DO66" i="1"/>
  <c r="DW66" i="1"/>
  <c r="R66" i="1"/>
  <c r="DV66" i="1"/>
  <c r="O66" i="1"/>
  <c r="DT66" i="1"/>
  <c r="DR66" i="1"/>
  <c r="FB66" i="1"/>
  <c r="EY66" i="1"/>
  <c r="EB60" i="1"/>
  <c r="DT60" i="1"/>
  <c r="DS60" i="1"/>
  <c r="EX60" i="1"/>
  <c r="DQ60" i="1"/>
  <c r="DK60" i="1"/>
  <c r="NQ60" i="1" s="1"/>
  <c r="DL60" i="1"/>
  <c r="DN60" i="1"/>
  <c r="EA60" i="1"/>
  <c r="DO60" i="1"/>
  <c r="FA60" i="1"/>
  <c r="EZ60" i="1"/>
  <c r="DV60" i="1"/>
  <c r="FB60" i="1"/>
  <c r="DW60" i="1"/>
  <c r="EY60" i="1"/>
  <c r="DX60" i="1"/>
  <c r="S60" i="1"/>
  <c r="Q60" i="1"/>
  <c r="O60" i="1"/>
  <c r="DP60" i="1"/>
  <c r="R60" i="1"/>
  <c r="DZ60" i="1"/>
  <c r="DM60" i="1"/>
  <c r="DY60" i="1"/>
  <c r="DU60" i="1"/>
  <c r="P60" i="1"/>
  <c r="DR60" i="1"/>
  <c r="AY24" i="1"/>
  <c r="AY53" i="1"/>
  <c r="AY54" i="1"/>
  <c r="Q59" i="1"/>
  <c r="DM59" i="1"/>
  <c r="DO59" i="1"/>
  <c r="DU59" i="1"/>
  <c r="DK59" i="1"/>
  <c r="S59" i="1"/>
  <c r="EB59" i="1"/>
  <c r="DW59" i="1"/>
  <c r="R59" i="1"/>
  <c r="DV59" i="1"/>
  <c r="DQ59" i="1"/>
  <c r="DS59" i="1"/>
  <c r="O59" i="1"/>
  <c r="DX59" i="1"/>
  <c r="EX59" i="1"/>
  <c r="EA59" i="1"/>
  <c r="DY59" i="1"/>
  <c r="P59" i="1"/>
  <c r="CD59" i="1"/>
  <c r="DT59" i="1"/>
  <c r="DZ59" i="1"/>
  <c r="DP59" i="1"/>
  <c r="EZ59" i="1"/>
  <c r="DN59" i="1"/>
  <c r="CJ59" i="1"/>
  <c r="DR59" i="1"/>
  <c r="FA59" i="1"/>
  <c r="DL59" i="1"/>
  <c r="FB59" i="1"/>
  <c r="EY59" i="1"/>
  <c r="CN59" i="1"/>
  <c r="CT59" i="1"/>
  <c r="EA61" i="1"/>
  <c r="EB61" i="1"/>
  <c r="DL61" i="1"/>
  <c r="EY61" i="1"/>
  <c r="DT61" i="1"/>
  <c r="DM61" i="1"/>
  <c r="DK61" i="1"/>
  <c r="NQ61" i="1" s="1"/>
  <c r="R61" i="1"/>
  <c r="Q61" i="1"/>
  <c r="DR61" i="1"/>
  <c r="DW61" i="1"/>
  <c r="DN61" i="1"/>
  <c r="DO61" i="1"/>
  <c r="DX61" i="1"/>
  <c r="FA61" i="1"/>
  <c r="DQ61" i="1"/>
  <c r="P61" i="1"/>
  <c r="EZ61" i="1"/>
  <c r="DY61" i="1"/>
  <c r="DP61" i="1"/>
  <c r="EX61" i="1"/>
  <c r="FB61" i="1"/>
  <c r="DU61" i="1"/>
  <c r="O61" i="1"/>
  <c r="DZ61" i="1"/>
  <c r="DV61" i="1"/>
  <c r="DS61" i="1"/>
  <c r="S61" i="1"/>
  <c r="CZ66" i="1" l="1"/>
  <c r="DO63" i="1"/>
  <c r="EZ63" i="1"/>
  <c r="DK63" i="1"/>
  <c r="NQ63" i="1" s="1"/>
  <c r="DP63" i="1"/>
  <c r="GU65" i="1"/>
  <c r="DY63" i="1"/>
  <c r="GK65" i="1"/>
  <c r="DM63" i="1"/>
  <c r="GR65" i="1"/>
  <c r="O63" i="1"/>
  <c r="GQ65" i="1"/>
  <c r="EA63" i="1"/>
  <c r="GP65" i="1"/>
  <c r="DU63" i="1"/>
  <c r="GN65" i="1"/>
  <c r="DX63" i="1"/>
  <c r="GS65" i="1"/>
  <c r="GN61" i="1"/>
  <c r="DV70" i="1"/>
  <c r="DW70" i="1"/>
  <c r="EX70" i="1"/>
  <c r="DX70" i="1"/>
  <c r="Q70" i="1"/>
  <c r="DS70" i="1"/>
  <c r="DU70" i="1"/>
  <c r="GQ69" i="1"/>
  <c r="DP70" i="1"/>
  <c r="CZ70" i="1"/>
  <c r="GS69" i="1"/>
  <c r="GP69" i="1"/>
  <c r="CZ69" i="1"/>
  <c r="GU69" i="1"/>
  <c r="GR69" i="1"/>
  <c r="DY70" i="1"/>
  <c r="DZ70" i="1"/>
  <c r="DU69" i="1"/>
  <c r="GK69" i="1"/>
  <c r="GT69" i="1"/>
  <c r="P69" i="1"/>
  <c r="GN69" i="1"/>
  <c r="DY69" i="1"/>
  <c r="S69" i="1"/>
  <c r="FB69" i="1"/>
  <c r="DZ69" i="1"/>
  <c r="DO69" i="1"/>
  <c r="DV69" i="1"/>
  <c r="EX69" i="1"/>
  <c r="EB70" i="1"/>
  <c r="DR69" i="1"/>
  <c r="DL69" i="1"/>
  <c r="DN69" i="1"/>
  <c r="DM70" i="1"/>
  <c r="EA70" i="1"/>
  <c r="P70" i="1"/>
  <c r="EZ69" i="1"/>
  <c r="DR70" i="1"/>
  <c r="DQ70" i="1"/>
  <c r="EY70" i="1"/>
  <c r="DL70" i="1"/>
  <c r="DK69" i="1"/>
  <c r="NQ69" i="1" s="1"/>
  <c r="O70" i="1"/>
  <c r="S70" i="1"/>
  <c r="EE70" i="1" s="1"/>
  <c r="DO70" i="1"/>
  <c r="FB70" i="1"/>
  <c r="FA69" i="1"/>
  <c r="DX69" i="1"/>
  <c r="R70" i="1"/>
  <c r="DT70" i="1"/>
  <c r="EY69" i="1"/>
  <c r="Q69" i="1"/>
  <c r="DE69" i="1" s="1"/>
  <c r="EA69" i="1"/>
  <c r="DQ69" i="1"/>
  <c r="FA70" i="1"/>
  <c r="DM69" i="1"/>
  <c r="DS69" i="1"/>
  <c r="DK70" i="1"/>
  <c r="NQ70" i="1" s="1"/>
  <c r="O69" i="1"/>
  <c r="EB69" i="1"/>
  <c r="DN70" i="1"/>
  <c r="DP69" i="1"/>
  <c r="R69" i="1"/>
  <c r="DW69" i="1"/>
  <c r="DT69" i="1"/>
  <c r="EZ70" i="1"/>
  <c r="GS70" i="1"/>
  <c r="GN70" i="1"/>
  <c r="GP70" i="1"/>
  <c r="GR70" i="1"/>
  <c r="GQ70" i="1"/>
  <c r="GT70" i="1"/>
  <c r="GU70" i="1"/>
  <c r="GK70" i="1"/>
  <c r="EA80" i="1"/>
  <c r="DZ80" i="1"/>
  <c r="DY80" i="1"/>
  <c r="DX80" i="1"/>
  <c r="DW80" i="1"/>
  <c r="FB80" i="1"/>
  <c r="DV80" i="1"/>
  <c r="FA80" i="1"/>
  <c r="DU80" i="1"/>
  <c r="EZ80" i="1"/>
  <c r="DT80" i="1"/>
  <c r="EY80" i="1"/>
  <c r="DS80" i="1"/>
  <c r="EX80" i="1"/>
  <c r="DR80" i="1"/>
  <c r="DQ80" i="1"/>
  <c r="DM80" i="1"/>
  <c r="DP80" i="1"/>
  <c r="DO80" i="1"/>
  <c r="DN80" i="1"/>
  <c r="O80" i="1"/>
  <c r="DK80" i="1"/>
  <c r="NQ80" i="1" s="1"/>
  <c r="P80" i="1"/>
  <c r="DL80" i="1"/>
  <c r="GR80" i="1"/>
  <c r="GT80" i="1"/>
  <c r="GQ80" i="1"/>
  <c r="GU80" i="1"/>
  <c r="GP80" i="1"/>
  <c r="GN80" i="1"/>
  <c r="GK80" i="1"/>
  <c r="GS80" i="1"/>
  <c r="FO80" i="1"/>
  <c r="EC80" i="1"/>
  <c r="CZ80" i="1"/>
  <c r="EB80" i="1"/>
  <c r="DN79" i="1"/>
  <c r="DM79" i="1"/>
  <c r="CN79" i="1"/>
  <c r="P79" i="1"/>
  <c r="DL79" i="1"/>
  <c r="DK79" i="1"/>
  <c r="O79" i="1"/>
  <c r="CJ79" i="1"/>
  <c r="DQ79" i="1"/>
  <c r="CD79" i="1"/>
  <c r="DV79" i="1"/>
  <c r="CT79" i="1"/>
  <c r="EA79" i="1"/>
  <c r="DY79" i="1"/>
  <c r="DR79" i="1"/>
  <c r="DZ79" i="1"/>
  <c r="DX79" i="1"/>
  <c r="DW79" i="1"/>
  <c r="DP79" i="1"/>
  <c r="DU79" i="1"/>
  <c r="DT79" i="1"/>
  <c r="DS79" i="1"/>
  <c r="DO79" i="1"/>
  <c r="EZ79" i="1"/>
  <c r="EX79" i="1"/>
  <c r="FB79" i="1"/>
  <c r="FA79" i="1"/>
  <c r="EY79" i="1"/>
  <c r="FO79" i="1"/>
  <c r="GU79" i="1"/>
  <c r="GR79" i="1"/>
  <c r="GS79" i="1"/>
  <c r="GQ79" i="1"/>
  <c r="GT79" i="1"/>
  <c r="GP79" i="1"/>
  <c r="GN79" i="1"/>
  <c r="GK79" i="1"/>
  <c r="EN79" i="1"/>
  <c r="CZ79" i="1"/>
  <c r="EB79" i="1"/>
  <c r="CT96" i="1"/>
  <c r="OK97" i="1"/>
  <c r="OL97" i="1"/>
  <c r="IY97" i="1"/>
  <c r="JK96" i="1"/>
  <c r="OI97" i="1"/>
  <c r="JL96" i="1"/>
  <c r="JI97" i="1"/>
  <c r="JJ97" i="1"/>
  <c r="JK97" i="1"/>
  <c r="JL97" i="1"/>
  <c r="OI93" i="1"/>
  <c r="OJ93" i="1"/>
  <c r="IY93" i="1"/>
  <c r="CD97" i="1"/>
  <c r="JH96" i="1"/>
  <c r="JI96" i="1"/>
  <c r="IZ99" i="1"/>
  <c r="JJ96" i="1"/>
  <c r="OL99" i="1"/>
  <c r="JI99" i="1"/>
  <c r="JK99" i="1"/>
  <c r="JL99" i="1"/>
  <c r="JB99" i="1"/>
  <c r="JE96" i="1"/>
  <c r="JC99" i="1"/>
  <c r="JF96" i="1"/>
  <c r="JE99" i="1"/>
  <c r="JA99" i="1"/>
  <c r="JE93" i="1"/>
  <c r="JD93" i="1"/>
  <c r="JC93" i="1"/>
  <c r="JA93" i="1"/>
  <c r="JB93" i="1"/>
  <c r="OK96" i="1"/>
  <c r="JL95" i="1"/>
  <c r="JA95" i="1"/>
  <c r="JB95" i="1"/>
  <c r="OK93" i="1"/>
  <c r="IZ93" i="1"/>
  <c r="JF99" i="1"/>
  <c r="JC94" i="1"/>
  <c r="JL101" i="1"/>
  <c r="OI101" i="1"/>
  <c r="OI95" i="1"/>
  <c r="JJ94" i="1"/>
  <c r="IZ101" i="1"/>
  <c r="OL101" i="1"/>
  <c r="OL95" i="1"/>
  <c r="IY95" i="1"/>
  <c r="IZ95" i="1"/>
  <c r="JC95" i="1"/>
  <c r="IY101" i="1"/>
  <c r="OJ97" i="1"/>
  <c r="OK101" i="1"/>
  <c r="CD96" i="1"/>
  <c r="CD95" i="1"/>
  <c r="CD98" i="1"/>
  <c r="CJ95" i="1"/>
  <c r="CJ97" i="1"/>
  <c r="CD101" i="1"/>
  <c r="CJ94" i="1"/>
  <c r="OK95" i="1"/>
  <c r="JB102" i="1"/>
  <c r="JD102" i="1"/>
  <c r="DJ98" i="1"/>
  <c r="DI98" i="1"/>
  <c r="DH98" i="1"/>
  <c r="DG98" i="1"/>
  <c r="DF98" i="1"/>
  <c r="DE98" i="1"/>
  <c r="DJ100" i="1"/>
  <c r="DI100" i="1"/>
  <c r="DH100" i="1"/>
  <c r="DG100" i="1"/>
  <c r="DF100" i="1"/>
  <c r="DE100" i="1"/>
  <c r="JC100" i="1"/>
  <c r="JF102" i="1"/>
  <c r="JG102" i="1"/>
  <c r="CT94" i="1"/>
  <c r="CT98" i="1"/>
  <c r="CN102" i="1"/>
  <c r="OL100" i="1"/>
  <c r="EI93" i="1"/>
  <c r="EG93" i="1"/>
  <c r="EH93" i="1"/>
  <c r="EE93" i="1"/>
  <c r="ED93" i="1"/>
  <c r="EC93" i="1"/>
  <c r="EF93" i="1"/>
  <c r="EN93" i="1"/>
  <c r="EL93" i="1"/>
  <c r="EJ93" i="1"/>
  <c r="EK93" i="1"/>
  <c r="DJ102" i="1"/>
  <c r="DI102" i="1"/>
  <c r="DH102" i="1"/>
  <c r="DG102" i="1"/>
  <c r="DF102" i="1"/>
  <c r="DE102" i="1"/>
  <c r="IY100" i="1"/>
  <c r="JI102" i="1"/>
  <c r="CT101" i="1"/>
  <c r="JG98" i="1"/>
  <c r="EJ95" i="1"/>
  <c r="EL95" i="1"/>
  <c r="EN95" i="1"/>
  <c r="EK95" i="1"/>
  <c r="EI95" i="1"/>
  <c r="EH95" i="1"/>
  <c r="EG95" i="1"/>
  <c r="EF95" i="1"/>
  <c r="EE95" i="1"/>
  <c r="ED95" i="1"/>
  <c r="EC95" i="1"/>
  <c r="IZ100" i="1"/>
  <c r="JJ102" i="1"/>
  <c r="EN97" i="1"/>
  <c r="EL97" i="1"/>
  <c r="EJ97" i="1"/>
  <c r="ED97" i="1"/>
  <c r="EC97" i="1"/>
  <c r="EK97" i="1"/>
  <c r="EI97" i="1"/>
  <c r="EH97" i="1"/>
  <c r="EG97" i="1"/>
  <c r="EF97" i="1"/>
  <c r="EE97" i="1"/>
  <c r="EI101" i="1"/>
  <c r="EG101" i="1"/>
  <c r="EE101" i="1"/>
  <c r="EN101" i="1"/>
  <c r="EL101" i="1"/>
  <c r="EK101" i="1"/>
  <c r="EJ101" i="1"/>
  <c r="EH101" i="1"/>
  <c r="EF101" i="1"/>
  <c r="ED101" i="1"/>
  <c r="EC101" i="1"/>
  <c r="CN95" i="1"/>
  <c r="JK98" i="1"/>
  <c r="JG100" i="1"/>
  <c r="JI100" i="1"/>
  <c r="EN100" i="1"/>
  <c r="EL100" i="1"/>
  <c r="EK100" i="1"/>
  <c r="EJ100" i="1"/>
  <c r="EG100" i="1"/>
  <c r="EF100" i="1"/>
  <c r="EE100" i="1"/>
  <c r="ED100" i="1"/>
  <c r="EC100" i="1"/>
  <c r="EI100" i="1"/>
  <c r="EH100" i="1"/>
  <c r="CT99" i="1"/>
  <c r="JA98" i="1"/>
  <c r="JA100" i="1"/>
  <c r="DH97" i="1"/>
  <c r="DF97" i="1"/>
  <c r="DJ97" i="1"/>
  <c r="DI97" i="1"/>
  <c r="DE97" i="1"/>
  <c r="DG97" i="1"/>
  <c r="EN98" i="1"/>
  <c r="EL98" i="1"/>
  <c r="EK98" i="1"/>
  <c r="EJ98" i="1"/>
  <c r="EI98" i="1"/>
  <c r="EH98" i="1"/>
  <c r="EG98" i="1"/>
  <c r="EF98" i="1"/>
  <c r="EE98" i="1"/>
  <c r="ED98" i="1"/>
  <c r="EC98" i="1"/>
  <c r="JK100" i="1"/>
  <c r="OI100" i="1"/>
  <c r="OI102" i="1"/>
  <c r="CJ98" i="1"/>
  <c r="CT100" i="1"/>
  <c r="OL98" i="1"/>
  <c r="JD94" i="1"/>
  <c r="JB100" i="1"/>
  <c r="OJ100" i="1"/>
  <c r="OJ102" i="1"/>
  <c r="DI101" i="1"/>
  <c r="DJ101" i="1"/>
  <c r="DH101" i="1"/>
  <c r="DG101" i="1"/>
  <c r="DF101" i="1"/>
  <c r="DE101" i="1"/>
  <c r="CT102" i="1"/>
  <c r="OK100" i="1"/>
  <c r="OK102" i="1"/>
  <c r="JE94" i="1"/>
  <c r="OL102" i="1"/>
  <c r="CN97" i="1"/>
  <c r="CJ101" i="1"/>
  <c r="JG99" i="1"/>
  <c r="CD102" i="1"/>
  <c r="JF94" i="1"/>
  <c r="JD95" i="1"/>
  <c r="JD100" i="1"/>
  <c r="EN102" i="1"/>
  <c r="EL102" i="1"/>
  <c r="EK102" i="1"/>
  <c r="EJ102" i="1"/>
  <c r="EI102" i="1"/>
  <c r="EH102" i="1"/>
  <c r="EG102" i="1"/>
  <c r="EF102" i="1"/>
  <c r="EE102" i="1"/>
  <c r="ED102" i="1"/>
  <c r="EC102" i="1"/>
  <c r="DJ93" i="1"/>
  <c r="DI93" i="1"/>
  <c r="DH93" i="1"/>
  <c r="DG93" i="1"/>
  <c r="DF93" i="1"/>
  <c r="DE93" i="1"/>
  <c r="OJ101" i="1"/>
  <c r="CJ96" i="1"/>
  <c r="JD98" i="1"/>
  <c r="OI98" i="1"/>
  <c r="JG94" i="1"/>
  <c r="JE100" i="1"/>
  <c r="CN96" i="1"/>
  <c r="CN98" i="1"/>
  <c r="DG99" i="1"/>
  <c r="DF99" i="1"/>
  <c r="DE99" i="1"/>
  <c r="DJ99" i="1"/>
  <c r="DI99" i="1"/>
  <c r="DH99" i="1"/>
  <c r="JJ99" i="1"/>
  <c r="OJ98" i="1"/>
  <c r="JH94" i="1"/>
  <c r="JF100" i="1"/>
  <c r="JA97" i="1"/>
  <c r="IY96" i="1"/>
  <c r="OK98" i="1"/>
  <c r="JI94" i="1"/>
  <c r="JE95" i="1"/>
  <c r="JH100" i="1"/>
  <c r="NQ93" i="1"/>
  <c r="CN94" i="1"/>
  <c r="JH97" i="1"/>
  <c r="JA101" i="1"/>
  <c r="IZ96" i="1"/>
  <c r="CJ102" i="1"/>
  <c r="JE98" i="1"/>
  <c r="JH95" i="1"/>
  <c r="JB97" i="1"/>
  <c r="JB101" i="1"/>
  <c r="CT95" i="1"/>
  <c r="IY98" i="1"/>
  <c r="JJ100" i="1"/>
  <c r="JL102" i="1"/>
  <c r="IY102" i="1"/>
  <c r="JH101" i="1"/>
  <c r="CD100" i="1"/>
  <c r="JF98" i="1"/>
  <c r="IZ98" i="1"/>
  <c r="OI94" i="1"/>
  <c r="JI95" i="1"/>
  <c r="JL100" i="1"/>
  <c r="IZ102" i="1"/>
  <c r="CD94" i="1"/>
  <c r="JC97" i="1"/>
  <c r="JC101" i="1"/>
  <c r="OJ96" i="1"/>
  <c r="CD99" i="1"/>
  <c r="CJ100" i="1"/>
  <c r="IY99" i="1"/>
  <c r="JB98" i="1"/>
  <c r="JA94" i="1"/>
  <c r="JA102" i="1"/>
  <c r="CT97" i="1"/>
  <c r="JL93" i="1"/>
  <c r="CJ99" i="1"/>
  <c r="EL99" i="1"/>
  <c r="EK99" i="1"/>
  <c r="EJ99" i="1"/>
  <c r="EI99" i="1"/>
  <c r="EH99" i="1"/>
  <c r="EG99" i="1"/>
  <c r="EF99" i="1"/>
  <c r="EE99" i="1"/>
  <c r="ED99" i="1"/>
  <c r="EC99" i="1"/>
  <c r="EN99" i="1"/>
  <c r="JJ95" i="1"/>
  <c r="JC98" i="1"/>
  <c r="JD97" i="1"/>
  <c r="JI101" i="1"/>
  <c r="JA96" i="1"/>
  <c r="OL96" i="1"/>
  <c r="JK93" i="1"/>
  <c r="OI99" i="1"/>
  <c r="JH98" i="1"/>
  <c r="JF95" i="1"/>
  <c r="JC102" i="1"/>
  <c r="DI94" i="1"/>
  <c r="DH94" i="1"/>
  <c r="DJ94" i="1"/>
  <c r="DG94" i="1"/>
  <c r="DF94" i="1"/>
  <c r="DE94" i="1"/>
  <c r="JD101" i="1"/>
  <c r="JB96" i="1"/>
  <c r="OI96" i="1"/>
  <c r="JJ93" i="1"/>
  <c r="CN101" i="1"/>
  <c r="OJ99" i="1"/>
  <c r="JK94" i="1"/>
  <c r="OK94" i="1"/>
  <c r="JF97" i="1"/>
  <c r="JJ101" i="1"/>
  <c r="DJ95" i="1"/>
  <c r="DF95" i="1"/>
  <c r="DE95" i="1"/>
  <c r="DI95" i="1"/>
  <c r="DH95" i="1"/>
  <c r="DG95" i="1"/>
  <c r="JC96" i="1"/>
  <c r="JI93" i="1"/>
  <c r="CN100" i="1"/>
  <c r="JI98" i="1"/>
  <c r="OL94" i="1"/>
  <c r="JG95" i="1"/>
  <c r="JE102" i="1"/>
  <c r="JE101" i="1"/>
  <c r="JH93" i="1"/>
  <c r="OK99" i="1"/>
  <c r="JB94" i="1"/>
  <c r="EH94" i="1"/>
  <c r="EG94" i="1"/>
  <c r="EE94" i="1"/>
  <c r="EC94" i="1"/>
  <c r="EJ94" i="1"/>
  <c r="EI94" i="1"/>
  <c r="EF94" i="1"/>
  <c r="ED94" i="1"/>
  <c r="EN94" i="1"/>
  <c r="EK94" i="1"/>
  <c r="EL94" i="1"/>
  <c r="JG97" i="1"/>
  <c r="JK101" i="1"/>
  <c r="DH96" i="1"/>
  <c r="DI96" i="1"/>
  <c r="DG96" i="1"/>
  <c r="DF96" i="1"/>
  <c r="DE96" i="1"/>
  <c r="DJ96" i="1"/>
  <c r="EN96" i="1"/>
  <c r="EG96" i="1"/>
  <c r="EE96" i="1"/>
  <c r="ED96" i="1"/>
  <c r="EI96" i="1"/>
  <c r="EH96" i="1"/>
  <c r="EF96" i="1"/>
  <c r="EC96" i="1"/>
  <c r="EL96" i="1"/>
  <c r="EK96" i="1"/>
  <c r="EJ96" i="1"/>
  <c r="JG93" i="1"/>
  <c r="CN99" i="1"/>
  <c r="JD99" i="1"/>
  <c r="JJ98" i="1"/>
  <c r="IZ94" i="1"/>
  <c r="OJ95" i="1"/>
  <c r="JK102" i="1"/>
  <c r="JE97" i="1"/>
  <c r="JF101" i="1"/>
  <c r="JG96" i="1"/>
  <c r="JF93" i="1"/>
  <c r="JL94" i="1"/>
  <c r="IY94" i="1"/>
  <c r="B3" i="1"/>
  <c r="NQ59" i="1"/>
  <c r="DF66" i="1"/>
  <c r="DJ66" i="1"/>
  <c r="JC66" i="1"/>
  <c r="JF66" i="1"/>
  <c r="JK66" i="1"/>
  <c r="JH66" i="1"/>
  <c r="JL66" i="1"/>
  <c r="JG66" i="1"/>
  <c r="DE66" i="1"/>
  <c r="JD66" i="1"/>
  <c r="OJ66" i="1"/>
  <c r="JI66" i="1"/>
  <c r="OK66" i="1"/>
  <c r="DH66" i="1"/>
  <c r="OL66" i="1"/>
  <c r="JA66" i="1"/>
  <c r="OI66" i="1"/>
  <c r="JB66" i="1"/>
  <c r="DI66" i="1"/>
  <c r="DG66" i="1"/>
  <c r="IY66" i="1"/>
  <c r="JJ66" i="1"/>
  <c r="IZ66" i="1"/>
  <c r="JE66" i="1"/>
  <c r="EI59" i="1"/>
  <c r="EF59" i="1"/>
  <c r="EN59" i="1"/>
  <c r="EJ59" i="1"/>
  <c r="EG59" i="1"/>
  <c r="EH59" i="1"/>
  <c r="EE59" i="1"/>
  <c r="EL59" i="1"/>
  <c r="ED59" i="1"/>
  <c r="EC59" i="1"/>
  <c r="AX59" i="1" s="1"/>
  <c r="EK59" i="1"/>
  <c r="DF61" i="1"/>
  <c r="JE61" i="1"/>
  <c r="DH61" i="1"/>
  <c r="JJ61" i="1"/>
  <c r="JI61" i="1"/>
  <c r="JD61" i="1"/>
  <c r="DE61" i="1"/>
  <c r="JB61" i="1"/>
  <c r="JH61" i="1"/>
  <c r="OL61" i="1"/>
  <c r="JC61" i="1"/>
  <c r="JF61" i="1"/>
  <c r="JA61" i="1"/>
  <c r="IY61" i="1"/>
  <c r="JL61" i="1"/>
  <c r="OI61" i="1"/>
  <c r="DJ61" i="1"/>
  <c r="JK61" i="1"/>
  <c r="DI61" i="1"/>
  <c r="OJ61" i="1"/>
  <c r="IZ61" i="1"/>
  <c r="OK61" i="1"/>
  <c r="DG61" i="1"/>
  <c r="JG61" i="1"/>
  <c r="DH68" i="1"/>
  <c r="OL68" i="1"/>
  <c r="JA68" i="1"/>
  <c r="JK68" i="1"/>
  <c r="JG68" i="1"/>
  <c r="IY68" i="1"/>
  <c r="DF68" i="1"/>
  <c r="JB68" i="1"/>
  <c r="IZ68" i="1"/>
  <c r="JL68" i="1"/>
  <c r="JH68" i="1"/>
  <c r="DG68" i="1"/>
  <c r="OI68" i="1"/>
  <c r="JE68" i="1"/>
  <c r="OJ68" i="1"/>
  <c r="JI68" i="1"/>
  <c r="JD68" i="1"/>
  <c r="JJ68" i="1"/>
  <c r="OK68" i="1"/>
  <c r="JF68" i="1"/>
  <c r="JC68" i="1"/>
  <c r="DJ68" i="1"/>
  <c r="DI68" i="1"/>
  <c r="DE68" i="1"/>
  <c r="EI66" i="1"/>
  <c r="EH66" i="1"/>
  <c r="EG66" i="1"/>
  <c r="EK66" i="1"/>
  <c r="EN66" i="1"/>
  <c r="EE66" i="1"/>
  <c r="EL66" i="1"/>
  <c r="EF66" i="1"/>
  <c r="EJ66" i="1"/>
  <c r="ED66" i="1"/>
  <c r="EC66" i="1"/>
  <c r="CT69" i="1"/>
  <c r="CT62" i="1"/>
  <c r="CT64" i="1"/>
  <c r="CT68" i="1"/>
  <c r="CT67" i="1"/>
  <c r="CT60" i="1"/>
  <c r="CT66" i="1"/>
  <c r="CT63" i="1"/>
  <c r="CT61" i="1"/>
  <c r="CT70" i="1"/>
  <c r="CT65" i="1"/>
  <c r="OK59" i="1"/>
  <c r="OJ59" i="1"/>
  <c r="DF59" i="1"/>
  <c r="DE59" i="1"/>
  <c r="JK59" i="1"/>
  <c r="JA59" i="1"/>
  <c r="JC59" i="1"/>
  <c r="DJ59" i="1"/>
  <c r="JD59" i="1"/>
  <c r="OI59" i="1"/>
  <c r="JJ59" i="1"/>
  <c r="JB59" i="1"/>
  <c r="JH59" i="1"/>
  <c r="JF59" i="1"/>
  <c r="IZ59" i="1"/>
  <c r="DG59" i="1"/>
  <c r="OL59" i="1"/>
  <c r="JE59" i="1"/>
  <c r="JI59" i="1"/>
  <c r="JL59" i="1"/>
  <c r="JG59" i="1"/>
  <c r="DI59" i="1"/>
  <c r="DH59" i="1"/>
  <c r="IY59" i="1"/>
  <c r="EJ68" i="1"/>
  <c r="EF68" i="1"/>
  <c r="EH68" i="1"/>
  <c r="EL68" i="1"/>
  <c r="EE68" i="1"/>
  <c r="EN68" i="1"/>
  <c r="EI68" i="1"/>
  <c r="EK68" i="1"/>
  <c r="EG68" i="1"/>
  <c r="EC68" i="1"/>
  <c r="ED68" i="1"/>
  <c r="EE62" i="1"/>
  <c r="EG62" i="1"/>
  <c r="EC62" i="1"/>
  <c r="EH62" i="1"/>
  <c r="EN62" i="1"/>
  <c r="EL62" i="1"/>
  <c r="EJ62" i="1"/>
  <c r="EK62" i="1"/>
  <c r="EI62" i="1"/>
  <c r="EF62" i="1"/>
  <c r="ED62" i="1"/>
  <c r="EG65" i="1"/>
  <c r="EJ65" i="1"/>
  <c r="ED65" i="1"/>
  <c r="EI65" i="1"/>
  <c r="EC65" i="1"/>
  <c r="EF65" i="1"/>
  <c r="EL65" i="1"/>
  <c r="EH65" i="1"/>
  <c r="EE65" i="1"/>
  <c r="EN65" i="1"/>
  <c r="EK65" i="1"/>
  <c r="JK70" i="1"/>
  <c r="DE70" i="1"/>
  <c r="JE70" i="1"/>
  <c r="JG70" i="1"/>
  <c r="DH70" i="1"/>
  <c r="OJ70" i="1"/>
  <c r="JB70" i="1"/>
  <c r="DJ70" i="1"/>
  <c r="DI70" i="1"/>
  <c r="IY70" i="1"/>
  <c r="OL70" i="1"/>
  <c r="JH70" i="1"/>
  <c r="DG70" i="1"/>
  <c r="JD70" i="1"/>
  <c r="OI70" i="1"/>
  <c r="OK70" i="1"/>
  <c r="JI70" i="1"/>
  <c r="JA70" i="1"/>
  <c r="DF70" i="1"/>
  <c r="JJ70" i="1"/>
  <c r="JL70" i="1"/>
  <c r="JF70" i="1"/>
  <c r="JC70" i="1"/>
  <c r="IZ70" i="1"/>
  <c r="CJ64" i="1"/>
  <c r="CJ61" i="1"/>
  <c r="CJ67" i="1"/>
  <c r="CJ62" i="1"/>
  <c r="CJ60" i="1"/>
  <c r="CJ66" i="1"/>
  <c r="CJ68" i="1"/>
  <c r="CJ63" i="1"/>
  <c r="CJ70" i="1"/>
  <c r="CJ69" i="1"/>
  <c r="CJ65" i="1"/>
  <c r="CN61" i="1"/>
  <c r="CN65" i="1"/>
  <c r="CN68" i="1"/>
  <c r="CN64" i="1"/>
  <c r="CN67" i="1"/>
  <c r="CN63" i="1"/>
  <c r="CN60" i="1"/>
  <c r="CN69" i="1"/>
  <c r="CN66" i="1"/>
  <c r="CN62" i="1"/>
  <c r="CN70" i="1"/>
  <c r="EI67" i="1"/>
  <c r="EK67" i="1"/>
  <c r="EN67" i="1"/>
  <c r="EC67" i="1"/>
  <c r="EL67" i="1"/>
  <c r="EE67" i="1"/>
  <c r="EF67" i="1"/>
  <c r="ED67" i="1"/>
  <c r="EG67" i="1"/>
  <c r="EJ67" i="1"/>
  <c r="EH67" i="1"/>
  <c r="JA65" i="1"/>
  <c r="JB65" i="1"/>
  <c r="IY65" i="1"/>
  <c r="DG65" i="1"/>
  <c r="IZ65" i="1"/>
  <c r="JC65" i="1"/>
  <c r="JD65" i="1"/>
  <c r="JE65" i="1"/>
  <c r="JF65" i="1"/>
  <c r="JI65" i="1"/>
  <c r="OL65" i="1"/>
  <c r="DF65" i="1"/>
  <c r="JJ65" i="1"/>
  <c r="JH65" i="1"/>
  <c r="OJ65" i="1"/>
  <c r="DJ65" i="1"/>
  <c r="OI65" i="1"/>
  <c r="DI65" i="1"/>
  <c r="JL65" i="1"/>
  <c r="OK65" i="1"/>
  <c r="JK65" i="1"/>
  <c r="DE65" i="1"/>
  <c r="JG65" i="1"/>
  <c r="DH65" i="1"/>
  <c r="JH63" i="1"/>
  <c r="JI63" i="1"/>
  <c r="IY63" i="1"/>
  <c r="JF63" i="1"/>
  <c r="JK63" i="1"/>
  <c r="DI63" i="1"/>
  <c r="JD63" i="1"/>
  <c r="DE63" i="1"/>
  <c r="JG63" i="1"/>
  <c r="IZ63" i="1"/>
  <c r="OJ63" i="1"/>
  <c r="JL63" i="1"/>
  <c r="JA63" i="1"/>
  <c r="DJ63" i="1"/>
  <c r="JC63" i="1"/>
  <c r="DF63" i="1"/>
  <c r="JE63" i="1"/>
  <c r="OL63" i="1"/>
  <c r="OI63" i="1"/>
  <c r="JJ63" i="1"/>
  <c r="DH63" i="1"/>
  <c r="JB63" i="1"/>
  <c r="DG63" i="1"/>
  <c r="OK63" i="1"/>
  <c r="DI67" i="1"/>
  <c r="OK67" i="1"/>
  <c r="JF67" i="1"/>
  <c r="JG67" i="1"/>
  <c r="JK67" i="1"/>
  <c r="DE67" i="1"/>
  <c r="OL67" i="1"/>
  <c r="IZ67" i="1"/>
  <c r="JI67" i="1"/>
  <c r="JJ67" i="1"/>
  <c r="OJ67" i="1"/>
  <c r="JE67" i="1"/>
  <c r="JL67" i="1"/>
  <c r="JH67" i="1"/>
  <c r="DH67" i="1"/>
  <c r="DF67" i="1"/>
  <c r="JC67" i="1"/>
  <c r="IY67" i="1"/>
  <c r="JB67" i="1"/>
  <c r="JD67" i="1"/>
  <c r="JA67" i="1"/>
  <c r="OI67" i="1"/>
  <c r="DG67" i="1"/>
  <c r="DJ67" i="1"/>
  <c r="CD62" i="1"/>
  <c r="CD64" i="1"/>
  <c r="CD70" i="1"/>
  <c r="CD69" i="1"/>
  <c r="CD65" i="1"/>
  <c r="CD63" i="1"/>
  <c r="CD61" i="1"/>
  <c r="CD68" i="1"/>
  <c r="CD67" i="1"/>
  <c r="CD66" i="1"/>
  <c r="CD60" i="1"/>
  <c r="EL64" i="1"/>
  <c r="EJ64" i="1"/>
  <c r="EI64" i="1"/>
  <c r="EF64" i="1"/>
  <c r="EG64" i="1"/>
  <c r="EE64" i="1"/>
  <c r="EK64" i="1"/>
  <c r="EH64" i="1"/>
  <c r="EN64" i="1"/>
  <c r="EC64" i="1"/>
  <c r="ED64" i="1"/>
  <c r="JK60" i="1"/>
  <c r="OK60" i="1"/>
  <c r="OJ60" i="1"/>
  <c r="JA60" i="1"/>
  <c r="JG60" i="1"/>
  <c r="DF60" i="1"/>
  <c r="IY60" i="1"/>
  <c r="JD60" i="1"/>
  <c r="DE60" i="1"/>
  <c r="JI60" i="1"/>
  <c r="JE60" i="1"/>
  <c r="DG60" i="1"/>
  <c r="DH60" i="1"/>
  <c r="IZ60" i="1"/>
  <c r="OL60" i="1"/>
  <c r="JB60" i="1"/>
  <c r="DI60" i="1"/>
  <c r="JL60" i="1"/>
  <c r="DJ60" i="1"/>
  <c r="JC60" i="1"/>
  <c r="JJ60" i="1"/>
  <c r="JH60" i="1"/>
  <c r="OI60" i="1"/>
  <c r="JF60" i="1"/>
  <c r="JI62" i="1"/>
  <c r="JE62" i="1"/>
  <c r="JJ62" i="1"/>
  <c r="JA62" i="1"/>
  <c r="JH62" i="1"/>
  <c r="OJ62" i="1"/>
  <c r="DH62" i="1"/>
  <c r="DG62" i="1"/>
  <c r="JG62" i="1"/>
  <c r="DI62" i="1"/>
  <c r="JC62" i="1"/>
  <c r="DF62" i="1"/>
  <c r="JK62" i="1"/>
  <c r="IY62" i="1"/>
  <c r="OK62" i="1"/>
  <c r="IZ62" i="1"/>
  <c r="OI62" i="1"/>
  <c r="JB62" i="1"/>
  <c r="JL62" i="1"/>
  <c r="JF62" i="1"/>
  <c r="JD62" i="1"/>
  <c r="DE62" i="1"/>
  <c r="OL62" i="1"/>
  <c r="DJ62" i="1"/>
  <c r="EC61" i="1"/>
  <c r="ED61" i="1"/>
  <c r="EF61" i="1"/>
  <c r="EJ61" i="1"/>
  <c r="EH61" i="1"/>
  <c r="EK61" i="1"/>
  <c r="EI61" i="1"/>
  <c r="EN61" i="1"/>
  <c r="EL61" i="1"/>
  <c r="EG61" i="1"/>
  <c r="EE61" i="1"/>
  <c r="EE60" i="1"/>
  <c r="EK60" i="1"/>
  <c r="EL60" i="1"/>
  <c r="EN60" i="1"/>
  <c r="EH60" i="1"/>
  <c r="EF60" i="1"/>
  <c r="EG60" i="1"/>
  <c r="EI60" i="1"/>
  <c r="ED60" i="1"/>
  <c r="EC60" i="1"/>
  <c r="EJ60" i="1"/>
  <c r="EI63" i="1"/>
  <c r="EN63" i="1"/>
  <c r="EJ63" i="1"/>
  <c r="ED63" i="1"/>
  <c r="EE63" i="1"/>
  <c r="EK63" i="1"/>
  <c r="EG63" i="1"/>
  <c r="EH63" i="1"/>
  <c r="EC63" i="1"/>
  <c r="EF63" i="1"/>
  <c r="EL63" i="1"/>
  <c r="JJ64" i="1"/>
  <c r="DI64" i="1"/>
  <c r="DJ64" i="1"/>
  <c r="JD64" i="1"/>
  <c r="OK64" i="1"/>
  <c r="JB64" i="1"/>
  <c r="DF64" i="1"/>
  <c r="IY64" i="1"/>
  <c r="DE64" i="1"/>
  <c r="OI64" i="1"/>
  <c r="OL64" i="1"/>
  <c r="JC64" i="1"/>
  <c r="JF64" i="1"/>
  <c r="DG64" i="1"/>
  <c r="JH64" i="1"/>
  <c r="JA64" i="1"/>
  <c r="JG64" i="1"/>
  <c r="JI64" i="1"/>
  <c r="JE64" i="1"/>
  <c r="IZ64" i="1"/>
  <c r="JL64" i="1"/>
  <c r="OJ64" i="1"/>
  <c r="JK64" i="1"/>
  <c r="DH64" i="1"/>
  <c r="EH70" i="1" l="1"/>
  <c r="CT80" i="1"/>
  <c r="CT82" i="1"/>
  <c r="CT81" i="1"/>
  <c r="CT83" i="1"/>
  <c r="CT84" i="1"/>
  <c r="CD80" i="1"/>
  <c r="CD84" i="1"/>
  <c r="CD81" i="1"/>
  <c r="CD82" i="1"/>
  <c r="CD83" i="1"/>
  <c r="CJ80" i="1"/>
  <c r="CJ84" i="1"/>
  <c r="CJ81" i="1"/>
  <c r="CJ82" i="1"/>
  <c r="CJ83" i="1"/>
  <c r="CN80" i="1"/>
  <c r="CN81" i="1"/>
  <c r="CN82" i="1"/>
  <c r="CN83" i="1"/>
  <c r="CN84" i="1"/>
  <c r="EG69" i="1"/>
  <c r="JF69" i="1"/>
  <c r="IZ69" i="1"/>
  <c r="OJ69" i="1"/>
  <c r="OI69" i="1"/>
  <c r="JL69" i="1"/>
  <c r="JI69" i="1"/>
  <c r="JK69" i="1"/>
  <c r="IY69" i="1"/>
  <c r="EL69" i="1"/>
  <c r="EC69" i="1"/>
  <c r="EN69" i="1"/>
  <c r="ED69" i="1"/>
  <c r="EN70" i="1"/>
  <c r="JD69" i="1"/>
  <c r="OK69" i="1"/>
  <c r="JB69" i="1"/>
  <c r="JC69" i="1"/>
  <c r="JA69" i="1"/>
  <c r="JH69" i="1"/>
  <c r="ED70" i="1"/>
  <c r="OL69" i="1"/>
  <c r="EL70" i="1"/>
  <c r="DJ69" i="1"/>
  <c r="EF70" i="1"/>
  <c r="JG69" i="1"/>
  <c r="EK70" i="1"/>
  <c r="DI69" i="1"/>
  <c r="EG70" i="1"/>
  <c r="JE69" i="1"/>
  <c r="EI70" i="1"/>
  <c r="DH69" i="1"/>
  <c r="JJ69" i="1"/>
  <c r="EC70" i="1"/>
  <c r="DG69" i="1"/>
  <c r="EJ70" i="1"/>
  <c r="DF69" i="1"/>
  <c r="EI69" i="1"/>
  <c r="EH69" i="1"/>
  <c r="EK69" i="1"/>
  <c r="EF69" i="1"/>
  <c r="EE69" i="1"/>
  <c r="EJ69" i="1"/>
  <c r="EH79" i="1"/>
  <c r="ED80" i="1"/>
  <c r="EF80" i="1"/>
  <c r="EH80" i="1"/>
  <c r="EK80" i="1"/>
  <c r="EE80" i="1"/>
  <c r="EG80" i="1"/>
  <c r="EJ80" i="1"/>
  <c r="EL80" i="1"/>
  <c r="EI80" i="1"/>
  <c r="EN80" i="1"/>
  <c r="DJ80" i="1"/>
  <c r="DI80" i="1"/>
  <c r="DH80" i="1"/>
  <c r="DG80" i="1"/>
  <c r="DF80" i="1"/>
  <c r="DE80" i="1"/>
  <c r="JA80" i="1"/>
  <c r="OL80" i="1"/>
  <c r="JL80" i="1"/>
  <c r="JK80" i="1"/>
  <c r="IZ80" i="1"/>
  <c r="JJ80" i="1"/>
  <c r="IY80" i="1"/>
  <c r="OK80" i="1"/>
  <c r="OJ80" i="1"/>
  <c r="JI80" i="1"/>
  <c r="JH80" i="1"/>
  <c r="JG80" i="1"/>
  <c r="JF80" i="1"/>
  <c r="JE80" i="1"/>
  <c r="JD80" i="1"/>
  <c r="JC80" i="1"/>
  <c r="JB80" i="1"/>
  <c r="OI80" i="1"/>
  <c r="EC79" i="1"/>
  <c r="AX79" i="1" s="1"/>
  <c r="ED79" i="1"/>
  <c r="EF79" i="1"/>
  <c r="EG79" i="1"/>
  <c r="EJ79" i="1"/>
  <c r="EE79" i="1"/>
  <c r="EL79" i="1"/>
  <c r="EI79" i="1"/>
  <c r="EK79" i="1"/>
  <c r="DJ79" i="1"/>
  <c r="DI79" i="1"/>
  <c r="DH79" i="1"/>
  <c r="DF79" i="1"/>
  <c r="DG79" i="1"/>
  <c r="DE79" i="1"/>
  <c r="OL79" i="1"/>
  <c r="IZ79" i="1"/>
  <c r="OK79" i="1"/>
  <c r="IY79" i="1"/>
  <c r="OJ79" i="1"/>
  <c r="OI79" i="1"/>
  <c r="JC79" i="1"/>
  <c r="JB79" i="1"/>
  <c r="JA79" i="1"/>
  <c r="JD79" i="1"/>
  <c r="JE79" i="1"/>
  <c r="JF79" i="1"/>
  <c r="JG79" i="1"/>
  <c r="JH79" i="1"/>
  <c r="JI79" i="1"/>
  <c r="JJ79" i="1"/>
  <c r="JK79" i="1"/>
  <c r="JL79" i="1"/>
  <c r="NQ79" i="1"/>
  <c r="AX60" i="1"/>
  <c r="AX61" i="1" s="1"/>
  <c r="AX62" i="1" s="1"/>
  <c r="AX63" i="1" s="1"/>
  <c r="AX64" i="1" s="1"/>
  <c r="AX65" i="1" s="1"/>
  <c r="AX66" i="1" s="1"/>
  <c r="AX67" i="1" s="1"/>
  <c r="AX68" i="1" s="1"/>
  <c r="AX69" i="1" s="1"/>
  <c r="AX70" i="1" s="1"/>
  <c r="AY59" i="1"/>
  <c r="AX80" i="1" l="1"/>
  <c r="AX81" i="1" s="1"/>
  <c r="AY60" i="1"/>
  <c r="AY61" i="1"/>
  <c r="AX82" i="1" l="1"/>
  <c r="AY62" i="1"/>
  <c r="AX83" i="1" l="1"/>
  <c r="AY63" i="1"/>
  <c r="AX84" i="1" l="1"/>
  <c r="AY64" i="1"/>
  <c r="AY65" i="1" l="1"/>
  <c r="AY66" i="1" l="1"/>
  <c r="AY67" i="1" l="1"/>
  <c r="AY68" i="1" l="1"/>
  <c r="AY69" i="1" l="1"/>
  <c r="AY70" i="1" l="1"/>
  <c r="AY71" i="1"/>
  <c r="AW73" i="1" l="1"/>
  <c r="AX74" i="1" s="1"/>
  <c r="AY80" i="1" l="1"/>
  <c r="AY96" i="1"/>
  <c r="AY81" i="1"/>
  <c r="AY95" i="1"/>
  <c r="AY79" i="1"/>
  <c r="AY87" i="1"/>
  <c r="AY98" i="1"/>
  <c r="AY110" i="1"/>
  <c r="AY101" i="1"/>
  <c r="AY74" i="1"/>
  <c r="AY93" i="1"/>
  <c r="AY83" i="1"/>
  <c r="AY73" i="1"/>
  <c r="AY103" i="1"/>
  <c r="AY85" i="1"/>
  <c r="AY108" i="1"/>
  <c r="AY97" i="1"/>
  <c r="AY105" i="1"/>
  <c r="AY88" i="1"/>
  <c r="AY84" i="1"/>
  <c r="AY109" i="1"/>
  <c r="AY104" i="1"/>
  <c r="AY102" i="1"/>
  <c r="AY106" i="1"/>
  <c r="AY100" i="1"/>
  <c r="AY107" i="1"/>
  <c r="AY94" i="1"/>
  <c r="AY99" i="1"/>
  <c r="AY82"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T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V2" authorId="2" shapeId="0" xr:uid="{ACF8FAF4-1DC0-4CD0-BFAA-186410F7C97A}">
      <text>
        <r>
          <rPr>
            <b/>
            <sz val="9"/>
            <color indexed="81"/>
            <rFont val="Tahoma"/>
            <family val="2"/>
          </rPr>
          <t>John:</t>
        </r>
        <r>
          <rPr>
            <sz val="9"/>
            <color indexed="81"/>
            <rFont val="Tahoma"/>
            <family val="2"/>
          </rPr>
          <t xml:space="preserve">
Vary the conservtion limit </t>
        </r>
      </text>
    </comment>
    <comment ref="AA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B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C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AD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AE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H2" authorId="2" shapeId="0" xr:uid="{A7E6BBB8-AE35-45BE-A14D-843219E67D23}">
      <text>
        <r>
          <rPr>
            <b/>
            <sz val="9"/>
            <color indexed="81"/>
            <rFont val="Tahoma"/>
            <family val="2"/>
          </rPr>
          <t>John:</t>
        </r>
        <r>
          <rPr>
            <sz val="9"/>
            <color indexed="81"/>
            <rFont val="Tahoma"/>
            <family val="2"/>
          </rPr>
          <t xml:space="preserve">
RR, Ssurv, TwSurv, TrSurv</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0511EC15-006C-446E-839D-7C33710315CA}">
      <text>
        <r>
          <rPr>
            <b/>
            <sz val="9"/>
            <color indexed="81"/>
            <rFont val="Tahoma"/>
            <family val="2"/>
          </rPr>
          <t>Michael Young (21512438):</t>
        </r>
        <r>
          <rPr>
            <sz val="9"/>
            <color indexed="81"/>
            <rFont val="Tahoma"/>
            <family val="2"/>
          </rPr>
          <t xml:space="preserve">
boolean to control if t axis exists in generator loops</t>
        </r>
      </text>
    </comment>
    <comment ref="CY2" authorId="0" shapeId="0" xr:uid="{06D1462C-0D4A-41A3-AE09-372621931303}">
      <text>
        <r>
          <rPr>
            <b/>
            <sz val="9"/>
            <color indexed="81"/>
            <rFont val="Tahoma"/>
            <family val="2"/>
          </rPr>
          <t>Michael Young (21512438):</t>
        </r>
        <r>
          <rPr>
            <sz val="9"/>
            <color indexed="81"/>
            <rFont val="Tahoma"/>
            <family val="2"/>
          </rPr>
          <t xml:space="preserve">
bool - use pkl fs or excel input fs</t>
        </r>
      </text>
    </comment>
    <comment ref="DA2" authorId="0" shapeId="0" xr:uid="{4DDFC780-82AF-4814-BE44-2DBA4DBD4C6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2" shapeId="0" xr:uid="{4E0BDE65-1B0E-4E2B-8339-88CEF3225D6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836B3214-C682-4D54-9BA8-29FDCC7F2668}">
      <text>
        <r>
          <rPr>
            <b/>
            <sz val="9"/>
            <color indexed="81"/>
            <rFont val="Tahoma"/>
            <family val="2"/>
          </rPr>
          <t>Michael:</t>
        </r>
        <r>
          <rPr>
            <sz val="9"/>
            <color indexed="81"/>
            <rFont val="Tahoma"/>
            <family val="2"/>
          </rPr>
          <t xml:space="preserve">
number of nutrition options in each FVP for dams</t>
        </r>
      </text>
    </comment>
    <comment ref="DD2" authorId="0" shapeId="0" xr:uid="{384540BB-8021-478C-A3FC-BAB25597C01E}">
      <text>
        <r>
          <rPr>
            <b/>
            <sz val="9"/>
            <color indexed="81"/>
            <rFont val="Tahoma"/>
            <family val="2"/>
          </rPr>
          <t>Michael:</t>
        </r>
        <r>
          <rPr>
            <sz val="9"/>
            <color indexed="81"/>
            <rFont val="Tahoma"/>
            <family val="2"/>
          </rPr>
          <t xml:space="preserve">
number of nutrition options in each FVP for offs</t>
        </r>
      </text>
    </comment>
    <comment ref="DE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DV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DW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DX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DY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DZ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EA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EB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EC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E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E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E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E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ER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ET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EU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EW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EY2" authorId="2" shapeId="0" xr:uid="{949A901F-EA7C-4F45-9FBF-1C013F17ED94}">
      <text>
        <r>
          <rPr>
            <b/>
            <sz val="9"/>
            <color indexed="81"/>
            <rFont val="Tahoma"/>
            <family val="2"/>
          </rPr>
          <t>John:</t>
        </r>
        <r>
          <rPr>
            <sz val="9"/>
            <color indexed="81"/>
            <rFont val="Tahoma"/>
            <family val="2"/>
          </rPr>
          <t xml:space="preserve">
Include pasture. Default is True</t>
        </r>
      </text>
    </comment>
    <comment ref="EZ2" authorId="2" shapeId="0" xr:uid="{91D8C8B8-2052-4BB1-97EF-50BEB3AEC65E}">
      <text>
        <r>
          <rPr>
            <b/>
            <sz val="9"/>
            <color indexed="81"/>
            <rFont val="Tahoma"/>
            <family val="2"/>
          </rPr>
          <t>John:</t>
        </r>
        <r>
          <rPr>
            <sz val="9"/>
            <color indexed="81"/>
            <rFont val="Tahoma"/>
            <family val="2"/>
          </rPr>
          <t xml:space="preserve">
Include pasture. Default is True</t>
        </r>
      </text>
    </comment>
    <comment ref="FA2" authorId="2" shapeId="0" xr:uid="{EA8ABF95-C747-40D0-AC68-04CCBE765FAD}">
      <text>
        <r>
          <rPr>
            <b/>
            <sz val="9"/>
            <color indexed="81"/>
            <rFont val="Tahoma"/>
            <family val="2"/>
          </rPr>
          <t>John:</t>
        </r>
        <r>
          <rPr>
            <sz val="9"/>
            <color indexed="81"/>
            <rFont val="Tahoma"/>
            <family val="2"/>
          </rPr>
          <t xml:space="preserve">
Include pasture. Default is True</t>
        </r>
      </text>
    </comment>
    <comment ref="FC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FD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FE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FF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FG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FH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FI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FJ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FL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FM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FN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FO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FP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FQ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FR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FS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FT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GK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GL2" authorId="0" shapeId="0" xr:uid="{4B8BA69C-AB48-40CB-B098-9A554A39AB8D}">
      <text>
        <r>
          <rPr>
            <b/>
            <sz val="9"/>
            <color indexed="81"/>
            <rFont val="Tahoma"/>
            <family val="2"/>
          </rPr>
          <t xml:space="preserve">John:
</t>
        </r>
        <r>
          <rPr>
            <sz val="9"/>
            <color indexed="81"/>
            <rFont val="Tahoma"/>
            <family val="2"/>
          </rPr>
          <t>Coefficients for pregnancy</t>
        </r>
      </text>
    </comment>
    <comment ref="GM2" authorId="0" shapeId="0" xr:uid="{D9ADA4D1-8341-40D2-A499-B9AFF430E146}">
      <text>
        <r>
          <rPr>
            <b/>
            <sz val="9"/>
            <color indexed="81"/>
            <rFont val="Tahoma"/>
            <family val="2"/>
          </rPr>
          <t xml:space="preserve">John:
</t>
        </r>
        <r>
          <rPr>
            <sz val="9"/>
            <color indexed="81"/>
            <rFont val="Tahoma"/>
            <family val="2"/>
          </rPr>
          <t>Coefficients for lactation</t>
        </r>
      </text>
    </comment>
    <comment ref="GN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O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GP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GS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GT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GU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GV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GW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GX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GZ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HA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HC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HD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HE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HF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HH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HI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HS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HT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HU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ID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IE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F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IX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IY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D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F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K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B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D2" authorId="0" shapeId="0" xr:uid="{41C7F648-F5CB-4AD3-9F4C-D4F1BA61DFE8}">
      <text>
        <r>
          <rPr>
            <b/>
            <sz val="9"/>
            <color indexed="81"/>
            <rFont val="Tahoma"/>
            <family val="2"/>
          </rPr>
          <t xml:space="preserve">John:
</t>
        </r>
        <r>
          <rPr>
            <sz val="9"/>
            <color indexed="81"/>
            <rFont val="Tahoma"/>
            <family val="2"/>
          </rPr>
          <t>Coefficients for efficiency</t>
        </r>
      </text>
    </comment>
    <comment ref="LE2" authorId="0" shapeId="0" xr:uid="{9E129CA8-574D-4A3F-BC47-F23F18238E08}">
      <text>
        <r>
          <rPr>
            <b/>
            <sz val="9"/>
            <color indexed="81"/>
            <rFont val="Tahoma"/>
            <family val="2"/>
          </rPr>
          <t xml:space="preserve">John:
</t>
        </r>
        <r>
          <rPr>
            <sz val="9"/>
            <color indexed="81"/>
            <rFont val="Tahoma"/>
            <family val="2"/>
          </rPr>
          <t>Coefficients for maintenenace</t>
        </r>
      </text>
    </comment>
    <comment ref="LF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U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D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G2" authorId="2" shapeId="0" xr:uid="{696BD5BA-310A-4207-B2EA-CBDBAAD5F425}">
      <text>
        <r>
          <rPr>
            <b/>
            <sz val="9"/>
            <color indexed="81"/>
            <rFont val="Tahoma"/>
            <family val="2"/>
          </rPr>
          <t>John:</t>
        </r>
        <r>
          <rPr>
            <sz val="9"/>
            <color indexed="81"/>
            <rFont val="Tahoma"/>
            <family val="2"/>
          </rPr>
          <t xml:space="preserve">
Adjust the RR of the flock as a scenario sensitivity</t>
        </r>
      </text>
    </comment>
    <comment ref="MH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I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Q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MT2" authorId="0" shapeId="0" xr:uid="{793F1042-30B7-48AE-B07B-285A2A9663C6}">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U2" authorId="0" shapeId="0" xr:uid="{E4CA9A38-3746-44E1-BC1A-08FF84B94CF8}">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MV2" authorId="0" shapeId="0" xr:uid="{2FDE13A0-A885-41D5-8C5B-42CA16E805A9}">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MW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Z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H2" authorId="0" shapeId="0" xr:uid="{CBD300F2-C140-49FF-A3D1-19531521668F}">
      <text>
        <r>
          <rPr>
            <b/>
            <sz val="9"/>
            <color indexed="81"/>
            <rFont val="Tahoma"/>
            <family val="2"/>
          </rPr>
          <t>Michael Young:</t>
        </r>
        <r>
          <rPr>
            <sz val="9"/>
            <color indexed="81"/>
            <rFont val="Tahoma"/>
            <family val="2"/>
          </rPr>
          <t xml:space="preserve">
min dams</t>
        </r>
      </text>
    </comment>
    <comment ref="NJ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L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M2" authorId="0" shapeId="0" xr:uid="{401E5365-9E03-4598-BB4E-C46186D985F2}">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O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P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S2" authorId="0" shapeId="0" xr:uid="{C7CF3B8E-94FC-4F30-8C2D-DDD5CA79ED0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Y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NZ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OD2" authorId="2" shapeId="0" xr:uid="{B433E9DC-CA3E-4BE9-8045-662E62D62CAF}">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OE2" authorId="2" shapeId="0" xr:uid="{AEB04832-AE62-4682-92CF-FF6883AD63CB}">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OF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G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I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OM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FC3" authorId="2" shapeId="0" xr:uid="{EDBAF20B-E6F1-46E4-90F2-F767570B3214}">
      <text>
        <r>
          <rPr>
            <b/>
            <sz val="9"/>
            <color indexed="81"/>
            <rFont val="Tahoma"/>
            <family val="2"/>
          </rPr>
          <t>John:</t>
        </r>
        <r>
          <rPr>
            <sz val="9"/>
            <color indexed="81"/>
            <rFont val="Tahoma"/>
            <family val="2"/>
          </rPr>
          <t xml:space="preserve">
Pasture type</t>
        </r>
      </text>
    </comment>
    <comment ref="OF3" authorId="2" shapeId="0" xr:uid="{B954CDF6-1ABF-48D4-9FEA-F3C077148276}">
      <text>
        <r>
          <rPr>
            <b/>
            <sz val="9"/>
            <color indexed="81"/>
            <rFont val="Tahoma"/>
            <family val="2"/>
          </rPr>
          <t>John:</t>
        </r>
        <r>
          <rPr>
            <sz val="9"/>
            <color indexed="81"/>
            <rFont val="Tahoma"/>
            <family val="2"/>
          </rPr>
          <t xml:space="preserve">
Pasture type</t>
        </r>
      </text>
    </comment>
    <comment ref="OG3" authorId="2" shapeId="0" xr:uid="{A4EAEBB0-C590-44CA-87C6-FCF02042830F}">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B4" authorId="0" shapeId="0" xr:uid="{EC06A5D9-46BA-401A-8A8F-B8B8637D5340}">
      <text>
        <r>
          <rPr>
            <b/>
            <sz val="9"/>
            <color indexed="81"/>
            <rFont val="Tahoma"/>
            <family val="2"/>
          </rPr>
          <t>John:</t>
        </r>
        <r>
          <rPr>
            <sz val="9"/>
            <color indexed="81"/>
            <rFont val="Tahoma"/>
            <family val="2"/>
          </rPr>
          <t xml:space="preserve">
All periods and slices of r2</t>
        </r>
      </text>
    </comment>
    <comment ref="DE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2" shapeId="0" xr:uid="{5A6AAD67-6B24-4478-AA2B-B4D72B9626E1}">
      <text>
        <r>
          <rPr>
            <b/>
            <sz val="9"/>
            <color indexed="81"/>
            <rFont val="Tahoma"/>
            <family val="2"/>
          </rPr>
          <t>John:</t>
        </r>
        <r>
          <rPr>
            <sz val="9"/>
            <color indexed="81"/>
            <rFont val="Tahoma"/>
            <family val="2"/>
          </rPr>
          <t xml:space="preserve">
Winter lambing</t>
        </r>
      </text>
    </comment>
    <comment ref="DG4" authorId="2" shapeId="0" xr:uid="{49A803EA-9D60-4526-B14D-9DBCEAFCEE6A}">
      <text>
        <r>
          <rPr>
            <b/>
            <sz val="9"/>
            <color indexed="81"/>
            <rFont val="Tahoma"/>
            <family val="2"/>
          </rPr>
          <t>John:</t>
        </r>
        <r>
          <rPr>
            <sz val="9"/>
            <color indexed="81"/>
            <rFont val="Tahoma"/>
            <family val="2"/>
          </rPr>
          <t xml:space="preserve">
Spring lambing</t>
        </r>
      </text>
    </comment>
    <comment ref="DH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2" shapeId="0" xr:uid="{8CE6F3B7-A272-4B56-A841-4ECCBBB11606}">
      <text>
        <r>
          <rPr>
            <b/>
            <sz val="9"/>
            <color indexed="81"/>
            <rFont val="Tahoma"/>
            <family val="2"/>
          </rPr>
          <t>John:</t>
        </r>
        <r>
          <rPr>
            <sz val="9"/>
            <color indexed="81"/>
            <rFont val="Tahoma"/>
            <family val="2"/>
          </rPr>
          <t xml:space="preserve">
Winter lambing</t>
        </r>
      </text>
    </comment>
    <comment ref="DJ4" authorId="2" shapeId="0" xr:uid="{BB1B7A79-AABC-44EF-81C3-8CA0654D0B2D}">
      <text>
        <r>
          <rPr>
            <b/>
            <sz val="9"/>
            <color indexed="81"/>
            <rFont val="Tahoma"/>
            <family val="2"/>
          </rPr>
          <t>John:</t>
        </r>
        <r>
          <rPr>
            <sz val="9"/>
            <color indexed="81"/>
            <rFont val="Tahoma"/>
            <family val="2"/>
          </rPr>
          <t xml:space="preserve">
Spring lambing</t>
        </r>
      </text>
    </comment>
    <comment ref="DK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DL4" authorId="2" shapeId="0" xr:uid="{EA5FCC71-3412-4D05-9092-E3A7BA334AF5}">
      <text>
        <r>
          <rPr>
            <b/>
            <sz val="9"/>
            <color indexed="81"/>
            <rFont val="Tahoma"/>
            <family val="2"/>
          </rPr>
          <t>John:</t>
        </r>
        <r>
          <rPr>
            <sz val="9"/>
            <color indexed="81"/>
            <rFont val="Tahoma"/>
            <family val="2"/>
          </rPr>
          <t xml:space="preserve">
Include BBT</t>
        </r>
      </text>
    </comment>
    <comment ref="DO4" authorId="2" shapeId="0" xr:uid="{E95B679B-0AD1-4953-B373-C9B0B5E9E204}">
      <text>
        <r>
          <rPr>
            <b/>
            <sz val="9"/>
            <color indexed="81"/>
            <rFont val="Tahoma"/>
            <family val="2"/>
          </rPr>
          <t>John:</t>
        </r>
        <r>
          <rPr>
            <sz val="9"/>
            <color indexed="81"/>
            <rFont val="Tahoma"/>
            <family val="2"/>
          </rPr>
          <t xml:space="preserve">
Adult ewe RR, intercept</t>
        </r>
      </text>
    </comment>
    <comment ref="DP4" authorId="0" shapeId="0" xr:uid="{7A2C3C90-EEBD-4032-9467-820E5480CE50}">
      <text>
        <r>
          <rPr>
            <b/>
            <sz val="9"/>
            <color indexed="81"/>
            <rFont val="Tahoma"/>
            <family val="2"/>
          </rPr>
          <t>John Young:</t>
        </r>
        <r>
          <rPr>
            <sz val="9"/>
            <color indexed="81"/>
            <rFont val="Tahoma"/>
            <family val="2"/>
          </rPr>
          <t xml:space="preserve">
Used to alter EVG for the hybrid model (f_lwg_mu)
</t>
        </r>
      </text>
    </comment>
    <comment ref="DQ4" authorId="0" shapeId="0" xr:uid="{0A522B40-374B-4D4D-BF55-C529FA43559C}">
      <text>
        <r>
          <rPr>
            <b/>
            <sz val="9"/>
            <color indexed="81"/>
            <rFont val="Tahoma"/>
            <family val="2"/>
          </rPr>
          <t>John Young:</t>
        </r>
        <r>
          <rPr>
            <sz val="9"/>
            <color indexed="81"/>
            <rFont val="Tahoma"/>
            <family val="2"/>
          </rPr>
          <t xml:space="preserve">
Used to alter EVG for the hybrid model (f_lwg_mu)
</t>
        </r>
      </text>
    </comment>
    <comment ref="DR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DS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DT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DU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DW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DX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DY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DZ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EA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ED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EE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EF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EG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EH4" authorId="2" shapeId="0" xr:uid="{1009D4DF-56FA-4849-A964-B6F2A9D0CC8E}">
      <text>
        <r>
          <rPr>
            <b/>
            <sz val="9"/>
            <color indexed="81"/>
            <rFont val="Tahoma"/>
            <family val="2"/>
          </rPr>
          <t>John:</t>
        </r>
        <r>
          <rPr>
            <sz val="9"/>
            <color indexed="81"/>
            <rFont val="Tahoma"/>
            <family val="2"/>
          </rPr>
          <t xml:space="preserve">
0:1 is the yearlings
</t>
        </r>
      </text>
    </comment>
    <comment ref="EI4" authorId="2" shapeId="0" xr:uid="{C201F09B-FDE6-471C-AAE8-29AF72EADD72}">
      <text>
        <r>
          <rPr>
            <b/>
            <sz val="9"/>
            <color indexed="81"/>
            <rFont val="Tahoma"/>
            <family val="2"/>
          </rPr>
          <t>John:</t>
        </r>
        <r>
          <rPr>
            <sz val="9"/>
            <color indexed="81"/>
            <rFont val="Tahoma"/>
            <family val="2"/>
          </rPr>
          <t xml:space="preserve">
1: is maidens and older
</t>
        </r>
      </text>
    </comment>
    <comment ref="EJ4" authorId="2" shapeId="0" xr:uid="{FD1719A0-8CDF-47F4-8165-6A9FDAA90CEE}">
      <text>
        <r>
          <rPr>
            <b/>
            <sz val="9"/>
            <color indexed="81"/>
            <rFont val="Tahoma"/>
            <family val="2"/>
          </rPr>
          <t>John:</t>
        </r>
        <r>
          <rPr>
            <sz val="9"/>
            <color indexed="81"/>
            <rFont val="Tahoma"/>
            <family val="2"/>
          </rPr>
          <t xml:space="preserve">
0:1 is the yearlings
</t>
        </r>
      </text>
    </comment>
    <comment ref="EK4" authorId="2" shapeId="0" xr:uid="{CE326799-14A2-4FBE-839D-DFEE07CFA0A6}">
      <text>
        <r>
          <rPr>
            <b/>
            <sz val="9"/>
            <color indexed="81"/>
            <rFont val="Tahoma"/>
            <family val="2"/>
          </rPr>
          <t>John:</t>
        </r>
        <r>
          <rPr>
            <sz val="9"/>
            <color indexed="81"/>
            <rFont val="Tahoma"/>
            <family val="2"/>
          </rPr>
          <t xml:space="preserve">
1: is maidens and older
</t>
        </r>
      </text>
    </comment>
    <comment ref="E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EM4" authorId="2" shapeId="0" xr:uid="{E7FBCDF3-95A2-464D-89EF-A5E1D73E4C62}">
      <text>
        <r>
          <rPr>
            <b/>
            <sz val="9"/>
            <color indexed="81"/>
            <rFont val="Tahoma"/>
            <family val="2"/>
          </rPr>
          <t>John:</t>
        </r>
        <r>
          <rPr>
            <sz val="9"/>
            <color indexed="81"/>
            <rFont val="Tahoma"/>
            <family val="2"/>
          </rPr>
          <t xml:space="preserve">
1: is maidens and older
</t>
        </r>
      </text>
    </comment>
    <comment ref="EO4" authorId="2" shapeId="0" xr:uid="{90C07E8A-2A5C-4510-B26D-109EE346383F}">
      <text>
        <r>
          <rPr>
            <b/>
            <sz val="9"/>
            <color indexed="81"/>
            <rFont val="Tahoma"/>
            <family val="2"/>
          </rPr>
          <t>John:</t>
        </r>
        <r>
          <rPr>
            <sz val="9"/>
            <color indexed="81"/>
            <rFont val="Tahoma"/>
            <family val="2"/>
          </rPr>
          <t xml:space="preserve">
Autumn lambing included</t>
        </r>
      </text>
    </comment>
    <comment ref="EP4" authorId="2" shapeId="0" xr:uid="{DDC4B732-0724-4618-967C-94830644C7C0}">
      <text>
        <r>
          <rPr>
            <b/>
            <sz val="9"/>
            <color indexed="81"/>
            <rFont val="Tahoma"/>
            <family val="2"/>
          </rPr>
          <t>John:</t>
        </r>
        <r>
          <rPr>
            <sz val="9"/>
            <color indexed="81"/>
            <rFont val="Tahoma"/>
            <family val="2"/>
          </rPr>
          <t xml:space="preserve">
Winter lambing included</t>
        </r>
      </text>
    </comment>
    <comment ref="EQ4" authorId="2" shapeId="0" xr:uid="{E5BCC9AA-3746-43B7-A671-B947067682D5}">
      <text>
        <r>
          <rPr>
            <b/>
            <sz val="9"/>
            <color indexed="81"/>
            <rFont val="Tahoma"/>
            <family val="2"/>
          </rPr>
          <t>John:</t>
        </r>
        <r>
          <rPr>
            <sz val="9"/>
            <color indexed="81"/>
            <rFont val="Tahoma"/>
            <family val="2"/>
          </rPr>
          <t xml:space="preserve">
Spring lambing included</t>
        </r>
      </text>
    </comment>
    <comment ref="ER4" authorId="2" shapeId="0" xr:uid="{F6A63D6B-CC6D-44BF-9483-ED1A61E96B2D}">
      <text>
        <r>
          <rPr>
            <b/>
            <sz val="9"/>
            <color indexed="81"/>
            <rFont val="Tahoma"/>
            <family val="2"/>
          </rPr>
          <t>John:</t>
        </r>
        <r>
          <rPr>
            <sz val="9"/>
            <color indexed="81"/>
            <rFont val="Tahoma"/>
            <family val="2"/>
          </rPr>
          <t xml:space="preserve">
Ewe lambs for all genotypes</t>
        </r>
      </text>
    </comment>
    <comment ref="ES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EV4" authorId="2" shapeId="0" xr:uid="{592101BA-FD93-4C15-9426-49115E228649}">
      <text>
        <r>
          <rPr>
            <b/>
            <sz val="9"/>
            <color indexed="81"/>
            <rFont val="Tahoma"/>
            <family val="2"/>
          </rPr>
          <t>John:</t>
        </r>
        <r>
          <rPr>
            <sz val="9"/>
            <color indexed="81"/>
            <rFont val="Tahoma"/>
            <family val="2"/>
          </rPr>
          <t xml:space="preserve">
Export wether sale grid</t>
        </r>
      </text>
    </comment>
    <comment ref="EY4" authorId="2" shapeId="0" xr:uid="{A053ED31-947D-456B-9572-5543ED562B2B}">
      <text>
        <r>
          <rPr>
            <b/>
            <sz val="9"/>
            <color indexed="81"/>
            <rFont val="Tahoma"/>
            <family val="2"/>
          </rPr>
          <t>Michael:</t>
        </r>
        <r>
          <rPr>
            <sz val="9"/>
            <color indexed="81"/>
            <rFont val="Tahoma"/>
            <family val="2"/>
          </rPr>
          <t xml:space="preserve">
Annual or standard pasture
</t>
        </r>
      </text>
    </comment>
    <comment ref="EZ4" authorId="2" shapeId="0" xr:uid="{7AB94EF9-E6F4-4460-81F3-81A1B5ED9D05}">
      <text>
        <r>
          <rPr>
            <b/>
            <sz val="9"/>
            <color indexed="81"/>
            <rFont val="Tahoma"/>
            <family val="2"/>
          </rPr>
          <t>Michael:</t>
        </r>
        <r>
          <rPr>
            <sz val="9"/>
            <color indexed="81"/>
            <rFont val="Tahoma"/>
            <family val="2"/>
          </rPr>
          <t xml:space="preserve">
Lucerne</t>
        </r>
      </text>
    </comment>
    <comment ref="FA4" authorId="2" shapeId="0" xr:uid="{2DA1400B-D929-494B-B6AF-C176F4C93BB3}">
      <text>
        <r>
          <rPr>
            <b/>
            <sz val="9"/>
            <color indexed="81"/>
            <rFont val="Tahoma"/>
            <family val="2"/>
          </rPr>
          <t>Michael:</t>
        </r>
        <r>
          <rPr>
            <sz val="9"/>
            <color indexed="81"/>
            <rFont val="Tahoma"/>
            <family val="2"/>
          </rPr>
          <t xml:space="preserve">
Tedera
</t>
        </r>
      </text>
    </comment>
    <comment ref="FB4" authorId="2" shapeId="0" xr:uid="{6003DA1B-F91E-4B9F-96CD-AB783984CAAA}">
      <text>
        <r>
          <rPr>
            <b/>
            <sz val="9"/>
            <color indexed="81"/>
            <rFont val="Tahoma"/>
            <family val="2"/>
          </rPr>
          <t>Michael:</t>
        </r>
        <r>
          <rPr>
            <sz val="9"/>
            <color indexed="81"/>
            <rFont val="Tahoma"/>
            <family val="2"/>
          </rPr>
          <t xml:space="preserve">
Understory</t>
        </r>
      </text>
    </comment>
    <comment ref="FT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FU4" authorId="2" shapeId="0" xr:uid="{1E937282-A4AB-45B2-8DD3-787FFB6F9BA5}">
      <text>
        <r>
          <rPr>
            <b/>
            <sz val="9"/>
            <color indexed="81"/>
            <rFont val="Tahoma"/>
            <family val="2"/>
          </rPr>
          <t>John:</t>
        </r>
        <r>
          <rPr>
            <sz val="9"/>
            <color indexed="81"/>
            <rFont val="Tahoma"/>
            <family val="2"/>
          </rPr>
          <t xml:space="preserve">
LWC (Liveweight change)</t>
        </r>
      </text>
    </comment>
    <comment ref="FV4" authorId="2" shapeId="0" xr:uid="{29EA1D0B-63C2-4368-9756-955F9016F58E}">
      <text>
        <r>
          <rPr>
            <b/>
            <sz val="9"/>
            <color indexed="81"/>
            <rFont val="Tahoma"/>
            <family val="2"/>
          </rPr>
          <t>John:</t>
        </r>
        <r>
          <rPr>
            <sz val="9"/>
            <color indexed="81"/>
            <rFont val="Tahoma"/>
            <family val="2"/>
          </rPr>
          <t xml:space="preserve">
intake</t>
        </r>
      </text>
    </comment>
    <comment ref="FW4" authorId="2" shapeId="0" xr:uid="{AB5080C9-AC0B-4EBC-8007-EAD3C9D4292D}">
      <text>
        <r>
          <rPr>
            <b/>
            <sz val="9"/>
            <color indexed="81"/>
            <rFont val="Tahoma"/>
            <family val="2"/>
          </rPr>
          <t>John:</t>
        </r>
        <r>
          <rPr>
            <sz val="9"/>
            <color indexed="81"/>
            <rFont val="Tahoma"/>
            <family val="2"/>
          </rPr>
          <t xml:space="preserve">
fat</t>
        </r>
      </text>
    </comment>
    <comment ref="FX4" authorId="2" shapeId="0" xr:uid="{D78B66A0-E531-4A7D-84C5-BF28927C1192}">
      <text>
        <r>
          <rPr>
            <b/>
            <sz val="9"/>
            <color indexed="81"/>
            <rFont val="Tahoma"/>
            <family val="2"/>
          </rPr>
          <t>John:</t>
        </r>
        <r>
          <rPr>
            <sz val="9"/>
            <color indexed="81"/>
            <rFont val="Tahoma"/>
            <family val="2"/>
          </rPr>
          <t xml:space="preserve">
muscle</t>
        </r>
      </text>
    </comment>
    <comment ref="FY4" authorId="2" shapeId="0" xr:uid="{B59FA5F2-17DD-499D-BCA3-3B4EA06E4E91}">
      <text>
        <r>
          <rPr>
            <b/>
            <sz val="9"/>
            <color indexed="81"/>
            <rFont val="Tahoma"/>
            <family val="2"/>
          </rPr>
          <t>John:</t>
        </r>
        <r>
          <rPr>
            <sz val="9"/>
            <color indexed="81"/>
            <rFont val="Tahoma"/>
            <family val="2"/>
          </rPr>
          <t xml:space="preserve">
viscera</t>
        </r>
      </text>
    </comment>
    <comment ref="FZ4" authorId="2" shapeId="0" xr:uid="{18CEF7D4-C8AC-425B-B37B-5A49319503C7}">
      <text>
        <r>
          <rPr>
            <b/>
            <sz val="9"/>
            <color indexed="81"/>
            <rFont val="Tahoma"/>
            <family val="2"/>
          </rPr>
          <t>John:</t>
        </r>
        <r>
          <rPr>
            <sz val="9"/>
            <color indexed="81"/>
            <rFont val="Tahoma"/>
            <family val="2"/>
          </rPr>
          <t xml:space="preserve">
EVG (energy value of gain)</t>
        </r>
      </text>
    </comment>
    <comment ref="GA4" authorId="2" shapeId="0" xr:uid="{530ED826-A32A-4082-AEA7-36C7AC45E7F5}">
      <text>
        <r>
          <rPr>
            <b/>
            <sz val="9"/>
            <color indexed="81"/>
            <rFont val="Tahoma"/>
            <family val="2"/>
          </rPr>
          <t>John:</t>
        </r>
        <r>
          <rPr>
            <sz val="9"/>
            <color indexed="81"/>
            <rFont val="Tahoma"/>
            <family val="2"/>
          </rPr>
          <t xml:space="preserve">
WBEC (whole body energy change)</t>
        </r>
      </text>
    </comment>
    <comment ref="GB4" authorId="2" shapeId="0" xr:uid="{A9D82EBB-88B6-4F26-9E83-83C5D80E5603}">
      <text>
        <r>
          <rPr>
            <b/>
            <sz val="9"/>
            <color indexed="81"/>
            <rFont val="Tahoma"/>
            <family val="2"/>
          </rPr>
          <t>John:</t>
        </r>
        <r>
          <rPr>
            <sz val="9"/>
            <color indexed="81"/>
            <rFont val="Tahoma"/>
            <family val="2"/>
          </rPr>
          <t xml:space="preserve">
foetus (energy for foetal growth)</t>
        </r>
      </text>
    </comment>
    <comment ref="GC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GD4" authorId="2" shapeId="0" xr:uid="{237B3AF0-CB43-4B41-8618-46EC23A0686C}">
      <text>
        <r>
          <rPr>
            <b/>
            <sz val="9"/>
            <color indexed="81"/>
            <rFont val="Tahoma"/>
            <family val="2"/>
          </rPr>
          <t>John:</t>
        </r>
        <r>
          <rPr>
            <sz val="9"/>
            <color indexed="81"/>
            <rFont val="Tahoma"/>
            <family val="2"/>
          </rPr>
          <t xml:space="preserve">
Conception</t>
        </r>
      </text>
    </comment>
    <comment ref="GE4" authorId="2" shapeId="0" xr:uid="{01BD38E8-8377-4B33-AB1A-382CD9A7086D}">
      <text>
        <r>
          <rPr>
            <b/>
            <sz val="9"/>
            <color indexed="81"/>
            <rFont val="Tahoma"/>
            <family val="2"/>
          </rPr>
          <t>John:</t>
        </r>
        <r>
          <rPr>
            <sz val="9"/>
            <color indexed="81"/>
            <rFont val="Tahoma"/>
            <family val="2"/>
          </rPr>
          <t xml:space="preserve">
Litter Size</t>
        </r>
      </text>
    </comment>
    <comment ref="GF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GG4" authorId="2" shapeId="0" xr:uid="{E90FDEAF-CA76-46CA-B47E-9F5D47A3C8FA}">
      <text>
        <r>
          <rPr>
            <b/>
            <sz val="9"/>
            <color indexed="81"/>
            <rFont val="Tahoma"/>
            <family val="2"/>
          </rPr>
          <t>John:</t>
        </r>
        <r>
          <rPr>
            <sz val="9"/>
            <color indexed="81"/>
            <rFont val="Tahoma"/>
            <family val="2"/>
          </rPr>
          <t xml:space="preserve">
Mortality</t>
        </r>
      </text>
    </comment>
    <comment ref="GH4" authorId="2" shapeId="0" xr:uid="{2449E3D0-AB7F-4892-9938-E3D507DE7678}">
      <text>
        <r>
          <rPr>
            <b/>
            <sz val="9"/>
            <color indexed="81"/>
            <rFont val="Tahoma"/>
            <family val="2"/>
          </rPr>
          <t>John:</t>
        </r>
        <r>
          <rPr>
            <sz val="9"/>
            <color indexed="81"/>
            <rFont val="Tahoma"/>
            <family val="2"/>
          </rPr>
          <t xml:space="preserve">
CFW</t>
        </r>
      </text>
    </comment>
    <comment ref="GI4" authorId="2" shapeId="0" xr:uid="{326BB210-E2B9-439F-98E1-6B8B8D485355}">
      <text>
        <r>
          <rPr>
            <b/>
            <sz val="9"/>
            <color indexed="81"/>
            <rFont val="Tahoma"/>
            <family val="2"/>
          </rPr>
          <t>John:</t>
        </r>
        <r>
          <rPr>
            <sz val="9"/>
            <color indexed="81"/>
            <rFont val="Tahoma"/>
            <family val="2"/>
          </rPr>
          <t xml:space="preserve">
FD</t>
        </r>
      </text>
    </comment>
    <comment ref="GJ4" authorId="2" shapeId="0" xr:uid="{628FDFDC-15A9-499C-B82A-FA0C0C065111}">
      <text>
        <r>
          <rPr>
            <b/>
            <sz val="9"/>
            <color indexed="81"/>
            <rFont val="Tahoma"/>
            <family val="2"/>
          </rPr>
          <t>John:</t>
        </r>
        <r>
          <rPr>
            <sz val="9"/>
            <color indexed="81"/>
            <rFont val="Tahoma"/>
            <family val="2"/>
          </rPr>
          <t xml:space="preserve">
SS (staple strength)</t>
        </r>
      </text>
    </comment>
    <comment ref="GL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GM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GN4" authorId="2" shapeId="0" xr:uid="{3CDA30AD-7C36-43D5-9C15-55AC06BCA9F5}">
      <text>
        <r>
          <rPr>
            <b/>
            <sz val="9"/>
            <color indexed="81"/>
            <rFont val="Tahoma"/>
            <family val="2"/>
          </rPr>
          <t xml:space="preserve">John:
</t>
        </r>
        <r>
          <rPr>
            <sz val="9"/>
            <color indexed="81"/>
            <rFont val="Tahoma"/>
            <family val="2"/>
          </rPr>
          <t>Adjust litter size for all dams</t>
        </r>
      </text>
    </comment>
    <comment ref="GO4" authorId="2" shapeId="0" xr:uid="{AE8A900A-498A-4CBD-853B-154949B4B994}">
      <text>
        <r>
          <rPr>
            <b/>
            <sz val="9"/>
            <color indexed="81"/>
            <rFont val="Tahoma"/>
            <family val="2"/>
          </rPr>
          <t xml:space="preserve">John:
</t>
        </r>
        <r>
          <rPr>
            <sz val="9"/>
            <color indexed="81"/>
            <rFont val="Tahoma"/>
            <family val="2"/>
          </rPr>
          <t>Adjust litter size for all dams</t>
        </r>
      </text>
    </comment>
    <comment ref="G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G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G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HD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HE4" authorId="0" shapeId="0" xr:uid="{1FFA69E7-0806-4E89-B418-84B5B76C2E09}">
      <text>
        <r>
          <rPr>
            <b/>
            <sz val="9"/>
            <color indexed="81"/>
            <rFont val="Tahoma"/>
            <family val="2"/>
          </rPr>
          <t>John:</t>
        </r>
        <r>
          <rPr>
            <sz val="9"/>
            <color indexed="81"/>
            <rFont val="Tahoma"/>
            <family val="2"/>
          </rPr>
          <t xml:space="preserve">
All periods and slices of r2</t>
        </r>
      </text>
    </comment>
    <comment ref="HI4" authorId="0" shapeId="0" xr:uid="{32BC4568-7CF4-4651-A71D-218ADE249CDA}">
      <text>
        <r>
          <rPr>
            <b/>
            <sz val="9"/>
            <color indexed="81"/>
            <rFont val="Tahoma"/>
            <family val="2"/>
          </rPr>
          <t>Young:</t>
        </r>
        <r>
          <rPr>
            <sz val="9"/>
            <color indexed="81"/>
            <rFont val="Tahoma"/>
            <family val="2"/>
          </rPr>
          <t xml:space="preserve">
3:4 is weaning </t>
        </r>
      </text>
    </comment>
    <comment ref="HJ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HK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HL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HM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HU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HV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HW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D4" authorId="2" shapeId="0" xr:uid="{5F8D7599-9B1B-4CCD-8F76-B4A1DF99C4FD}">
      <text>
        <r>
          <rPr>
            <b/>
            <sz val="9"/>
            <color indexed="81"/>
            <rFont val="Tahoma"/>
            <family val="2"/>
          </rPr>
          <t>John:</t>
        </r>
        <r>
          <rPr>
            <sz val="9"/>
            <color indexed="81"/>
            <rFont val="Tahoma"/>
            <family val="2"/>
          </rPr>
          <t xml:space="preserve">
aStd - weanage
</t>
        </r>
      </text>
    </comment>
    <comment ref="K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Q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KR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KS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KT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C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D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E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F4" authorId="2" shapeId="0" xr:uid="{7877AB00-722C-4EF7-B63C-1C525262DD20}">
      <text>
        <r>
          <rPr>
            <b/>
            <sz val="9"/>
            <color indexed="81"/>
            <rFont val="Tahoma"/>
            <family val="2"/>
          </rPr>
          <t>John:</t>
        </r>
        <r>
          <rPr>
            <sz val="9"/>
            <color indexed="81"/>
            <rFont val="Tahoma"/>
            <family val="2"/>
          </rPr>
          <t xml:space="preserve">
Yearling progeny, Singles</t>
        </r>
      </text>
    </comment>
    <comment ref="LG4" authorId="2" shapeId="0" xr:uid="{9109237E-D341-425C-94DD-E8B235456F16}">
      <text>
        <r>
          <rPr>
            <b/>
            <sz val="9"/>
            <color indexed="81"/>
            <rFont val="Tahoma"/>
            <family val="2"/>
          </rPr>
          <t>John:</t>
        </r>
        <r>
          <rPr>
            <sz val="9"/>
            <color indexed="81"/>
            <rFont val="Tahoma"/>
            <family val="2"/>
          </rPr>
          <t xml:space="preserve">
Yearling progeny, Twins</t>
        </r>
      </text>
    </comment>
    <comment ref="LH4" authorId="2" shapeId="0" xr:uid="{CCA187A1-9C97-4752-826A-E05F9D71DDD7}">
      <text>
        <r>
          <rPr>
            <b/>
            <sz val="9"/>
            <color indexed="81"/>
            <rFont val="Tahoma"/>
            <family val="2"/>
          </rPr>
          <t>John:</t>
        </r>
        <r>
          <rPr>
            <sz val="9"/>
            <color indexed="81"/>
            <rFont val="Tahoma"/>
            <family val="2"/>
          </rPr>
          <t xml:space="preserve">
Yearling progeny, Triplets</t>
        </r>
      </text>
    </comment>
    <comment ref="LI4" authorId="2" shapeId="0" xr:uid="{A9D92726-D062-4EA4-B0EB-877D2BDC0631}">
      <text>
        <r>
          <rPr>
            <b/>
            <sz val="9"/>
            <color indexed="81"/>
            <rFont val="Tahoma"/>
            <family val="2"/>
          </rPr>
          <t>John:</t>
        </r>
        <r>
          <rPr>
            <sz val="9"/>
            <color indexed="81"/>
            <rFont val="Tahoma"/>
            <family val="2"/>
          </rPr>
          <t xml:space="preserve">
2-tooth progeny, Singles</t>
        </r>
      </text>
    </comment>
    <comment ref="LJ4" authorId="2" shapeId="0" xr:uid="{D3219BAF-DDDC-47AE-84C4-3AF7E943AB74}">
      <text>
        <r>
          <rPr>
            <b/>
            <sz val="9"/>
            <color indexed="81"/>
            <rFont val="Tahoma"/>
            <family val="2"/>
          </rPr>
          <t>John:</t>
        </r>
        <r>
          <rPr>
            <sz val="9"/>
            <color indexed="81"/>
            <rFont val="Tahoma"/>
            <family val="2"/>
          </rPr>
          <t xml:space="preserve">
2-tooth progeny, Twins</t>
        </r>
      </text>
    </comment>
    <comment ref="LK4" authorId="2" shapeId="0" xr:uid="{D73C6C91-4A7E-4DFF-BCEF-0C66428603B0}">
      <text>
        <r>
          <rPr>
            <b/>
            <sz val="9"/>
            <color indexed="81"/>
            <rFont val="Tahoma"/>
            <family val="2"/>
          </rPr>
          <t>John:</t>
        </r>
        <r>
          <rPr>
            <sz val="9"/>
            <color indexed="81"/>
            <rFont val="Tahoma"/>
            <family val="2"/>
          </rPr>
          <t xml:space="preserve">
2-tooth progeny, Triplets</t>
        </r>
      </text>
    </comment>
    <comment ref="LL4" authorId="2" shapeId="0" xr:uid="{3C7B93C2-CC23-4AD1-B05D-F055CF4ABE5F}">
      <text>
        <r>
          <rPr>
            <b/>
            <sz val="9"/>
            <color indexed="81"/>
            <rFont val="Tahoma"/>
            <family val="2"/>
          </rPr>
          <t>John:</t>
        </r>
        <r>
          <rPr>
            <sz val="9"/>
            <color indexed="81"/>
            <rFont val="Tahoma"/>
            <family val="2"/>
          </rPr>
          <t xml:space="preserve">
Adult progeny, Singles</t>
        </r>
      </text>
    </comment>
    <comment ref="LM4" authorId="2" shapeId="0" xr:uid="{DC1D9C50-F10D-4107-99AD-A015D00886E3}">
      <text>
        <r>
          <rPr>
            <b/>
            <sz val="9"/>
            <color indexed="81"/>
            <rFont val="Tahoma"/>
            <family val="2"/>
          </rPr>
          <t>John:</t>
        </r>
        <r>
          <rPr>
            <sz val="9"/>
            <color indexed="81"/>
            <rFont val="Tahoma"/>
            <family val="2"/>
          </rPr>
          <t xml:space="preserve">
Adult progeny, Twins</t>
        </r>
      </text>
    </comment>
    <comment ref="LN4" authorId="2" shapeId="0" xr:uid="{8541F861-6F27-4EBE-BEFF-E94CBAB2491C}">
      <text>
        <r>
          <rPr>
            <b/>
            <sz val="9"/>
            <color indexed="81"/>
            <rFont val="Tahoma"/>
            <family val="2"/>
          </rPr>
          <t>John:</t>
        </r>
        <r>
          <rPr>
            <sz val="9"/>
            <color indexed="81"/>
            <rFont val="Tahoma"/>
            <family val="2"/>
          </rPr>
          <t xml:space="preserve">
Adult progeny, Triplets</t>
        </r>
      </text>
    </comment>
    <comment ref="LO4" authorId="2" shapeId="0" xr:uid="{EEECF7C2-D0C8-4E89-A197-C646F3D90686}">
      <text>
        <r>
          <rPr>
            <b/>
            <sz val="9"/>
            <color indexed="81"/>
            <rFont val="Tahoma"/>
            <family val="2"/>
          </rPr>
          <t>John:</t>
        </r>
        <r>
          <rPr>
            <sz val="9"/>
            <color indexed="81"/>
            <rFont val="Tahoma"/>
            <family val="2"/>
          </rPr>
          <t xml:space="preserve">
All age groups, Singles</t>
        </r>
      </text>
    </comment>
    <comment ref="LP4" authorId="2" shapeId="0" xr:uid="{8453E727-F228-451D-939A-323D6485225B}">
      <text>
        <r>
          <rPr>
            <b/>
            <sz val="9"/>
            <color indexed="81"/>
            <rFont val="Tahoma"/>
            <family val="2"/>
          </rPr>
          <t>John:</t>
        </r>
        <r>
          <rPr>
            <sz val="9"/>
            <color indexed="81"/>
            <rFont val="Tahoma"/>
            <family val="2"/>
          </rPr>
          <t xml:space="preserve">
All age groups, Twins</t>
        </r>
      </text>
    </comment>
    <comment ref="LQ4" authorId="2" shapeId="0" xr:uid="{0127B03B-D453-421D-8527-D667FC43FB22}">
      <text>
        <r>
          <rPr>
            <b/>
            <sz val="9"/>
            <color indexed="81"/>
            <rFont val="Tahoma"/>
            <family val="2"/>
          </rPr>
          <t>John:</t>
        </r>
        <r>
          <rPr>
            <sz val="9"/>
            <color indexed="81"/>
            <rFont val="Tahoma"/>
            <family val="2"/>
          </rPr>
          <t xml:space="preserve">
All age groups, Triplets</t>
        </r>
      </text>
    </comment>
    <comment ref="LU4" authorId="2" shapeId="0" xr:uid="{EB2A31A7-16EF-4ACB-8ECB-93FB358CBB13}">
      <text>
        <r>
          <rPr>
            <b/>
            <sz val="9"/>
            <color indexed="81"/>
            <rFont val="Tahoma"/>
            <family val="2"/>
          </rPr>
          <t>John:</t>
        </r>
        <r>
          <rPr>
            <sz val="9"/>
            <color indexed="81"/>
            <rFont val="Tahoma"/>
            <family val="2"/>
          </rPr>
          <t xml:space="preserve">
Yearling progeny, Singles</t>
        </r>
      </text>
    </comment>
    <comment ref="LV4" authorId="2" shapeId="0" xr:uid="{8FAE3320-31AD-4151-9D71-5B32EAEBD88F}">
      <text>
        <r>
          <rPr>
            <b/>
            <sz val="9"/>
            <color indexed="81"/>
            <rFont val="Tahoma"/>
            <family val="2"/>
          </rPr>
          <t>John:</t>
        </r>
        <r>
          <rPr>
            <sz val="9"/>
            <color indexed="81"/>
            <rFont val="Tahoma"/>
            <family val="2"/>
          </rPr>
          <t xml:space="preserve">
Yearling progeny, Twins</t>
        </r>
      </text>
    </comment>
    <comment ref="LW4" authorId="2" shapeId="0" xr:uid="{668C5235-7D2B-40C5-864F-91A51EE2395C}">
      <text>
        <r>
          <rPr>
            <b/>
            <sz val="9"/>
            <color indexed="81"/>
            <rFont val="Tahoma"/>
            <family val="2"/>
          </rPr>
          <t>John:</t>
        </r>
        <r>
          <rPr>
            <sz val="9"/>
            <color indexed="81"/>
            <rFont val="Tahoma"/>
            <family val="2"/>
          </rPr>
          <t xml:space="preserve">
Yearling progeny, Triplets</t>
        </r>
      </text>
    </comment>
    <comment ref="LX4" authorId="2" shapeId="0" xr:uid="{51538251-0809-4BBF-86C7-5614E7A0450E}">
      <text>
        <r>
          <rPr>
            <b/>
            <sz val="9"/>
            <color indexed="81"/>
            <rFont val="Tahoma"/>
            <family val="2"/>
          </rPr>
          <t>John:</t>
        </r>
        <r>
          <rPr>
            <sz val="9"/>
            <color indexed="81"/>
            <rFont val="Tahoma"/>
            <family val="2"/>
          </rPr>
          <t xml:space="preserve">
2-tooth progeny, Singles</t>
        </r>
      </text>
    </comment>
    <comment ref="LY4" authorId="2" shapeId="0" xr:uid="{0BDFFEEC-5242-412E-90E8-F1DB30000D7F}">
      <text>
        <r>
          <rPr>
            <b/>
            <sz val="9"/>
            <color indexed="81"/>
            <rFont val="Tahoma"/>
            <family val="2"/>
          </rPr>
          <t>John:</t>
        </r>
        <r>
          <rPr>
            <sz val="9"/>
            <color indexed="81"/>
            <rFont val="Tahoma"/>
            <family val="2"/>
          </rPr>
          <t xml:space="preserve">
2-tooth progeny, Twins</t>
        </r>
      </text>
    </comment>
    <comment ref="LZ4" authorId="2" shapeId="0" xr:uid="{08D92574-B1DD-4B8E-AF6D-E34266BB7BB0}">
      <text>
        <r>
          <rPr>
            <b/>
            <sz val="9"/>
            <color indexed="81"/>
            <rFont val="Tahoma"/>
            <family val="2"/>
          </rPr>
          <t>John:</t>
        </r>
        <r>
          <rPr>
            <sz val="9"/>
            <color indexed="81"/>
            <rFont val="Tahoma"/>
            <family val="2"/>
          </rPr>
          <t xml:space="preserve">
2-tooth progeny, Triplets</t>
        </r>
      </text>
    </comment>
    <comment ref="MA4" authorId="2" shapeId="0" xr:uid="{1586BE15-E561-4A67-8852-375351E10B47}">
      <text>
        <r>
          <rPr>
            <b/>
            <sz val="9"/>
            <color indexed="81"/>
            <rFont val="Tahoma"/>
            <family val="2"/>
          </rPr>
          <t>John:</t>
        </r>
        <r>
          <rPr>
            <sz val="9"/>
            <color indexed="81"/>
            <rFont val="Tahoma"/>
            <family val="2"/>
          </rPr>
          <t xml:space="preserve">
Adult progeny, Singles</t>
        </r>
      </text>
    </comment>
    <comment ref="MB4" authorId="2" shapeId="0" xr:uid="{3E1E2DCB-BA1B-4CD4-80DD-213E670B06C4}">
      <text>
        <r>
          <rPr>
            <b/>
            <sz val="9"/>
            <color indexed="81"/>
            <rFont val="Tahoma"/>
            <family val="2"/>
          </rPr>
          <t>John:</t>
        </r>
        <r>
          <rPr>
            <sz val="9"/>
            <color indexed="81"/>
            <rFont val="Tahoma"/>
            <family val="2"/>
          </rPr>
          <t xml:space="preserve">
Adult progeny, Twins</t>
        </r>
      </text>
    </comment>
    <comment ref="MC4" authorId="2" shapeId="0" xr:uid="{9677EF28-B8F0-4B0C-817A-999F7BED8CAE}">
      <text>
        <r>
          <rPr>
            <b/>
            <sz val="9"/>
            <color indexed="81"/>
            <rFont val="Tahoma"/>
            <family val="2"/>
          </rPr>
          <t>John:</t>
        </r>
        <r>
          <rPr>
            <sz val="9"/>
            <color indexed="81"/>
            <rFont val="Tahoma"/>
            <family val="2"/>
          </rPr>
          <t xml:space="preserve">
Adult progeny, Triplets</t>
        </r>
      </text>
    </comment>
    <comment ref="MD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E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F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H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I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J4" authorId="2" shapeId="0" xr:uid="{B6856606-52EC-450C-A582-4EEE43F05A89}">
      <text>
        <r>
          <rPr>
            <b/>
            <sz val="9"/>
            <color indexed="81"/>
            <rFont val="Tahoma"/>
            <family val="2"/>
          </rPr>
          <t>John:</t>
        </r>
        <r>
          <rPr>
            <sz val="9"/>
            <color indexed="81"/>
            <rFont val="Tahoma"/>
            <family val="2"/>
          </rPr>
          <t xml:space="preserve">
All ewes, Singles</t>
        </r>
      </text>
    </comment>
    <comment ref="MK4" authorId="2" shapeId="0" xr:uid="{123A3FB5-D28B-481E-B6BF-052E8B5AD1E9}">
      <text>
        <r>
          <rPr>
            <b/>
            <sz val="9"/>
            <color indexed="81"/>
            <rFont val="Tahoma"/>
            <family val="2"/>
          </rPr>
          <t>John:</t>
        </r>
        <r>
          <rPr>
            <sz val="9"/>
            <color indexed="81"/>
            <rFont val="Tahoma"/>
            <family val="2"/>
          </rPr>
          <t xml:space="preserve">
All ewes, Twins</t>
        </r>
      </text>
    </comment>
    <comment ref="ML4" authorId="2" shapeId="0" xr:uid="{60ECA3B8-048D-4094-95B7-ADED9E2675CA}">
      <text>
        <r>
          <rPr>
            <b/>
            <sz val="9"/>
            <color indexed="81"/>
            <rFont val="Tahoma"/>
            <family val="2"/>
          </rPr>
          <t>John:</t>
        </r>
        <r>
          <rPr>
            <sz val="9"/>
            <color indexed="81"/>
            <rFont val="Tahoma"/>
            <family val="2"/>
          </rPr>
          <t xml:space="preserve">
All ewes, Triplets</t>
        </r>
      </text>
    </comment>
    <comment ref="M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Q4" authorId="2" shapeId="0" xr:uid="{B9038D29-B738-47AD-9902-B5FB704B9C9B}">
      <text>
        <r>
          <rPr>
            <b/>
            <sz val="9"/>
            <color indexed="81"/>
            <rFont val="Tahoma"/>
            <family val="2"/>
          </rPr>
          <t>John:</t>
        </r>
        <r>
          <rPr>
            <sz val="9"/>
            <color indexed="81"/>
            <rFont val="Tahoma"/>
            <family val="2"/>
          </rPr>
          <t xml:space="preserve">
Lupins
</t>
        </r>
      </text>
    </comment>
    <comment ref="MR4" authorId="2" shapeId="0" xr:uid="{AED362E9-6A9D-441C-9BCB-27FDB5FD27D9}">
      <text>
        <r>
          <rPr>
            <b/>
            <sz val="9"/>
            <color indexed="81"/>
            <rFont val="Tahoma"/>
            <family val="2"/>
          </rPr>
          <t>John:</t>
        </r>
        <r>
          <rPr>
            <sz val="9"/>
            <color indexed="81"/>
            <rFont val="Tahoma"/>
            <family val="2"/>
          </rPr>
          <t xml:space="preserve">
Lupins
</t>
        </r>
      </text>
    </comment>
    <comment ref="MS4" authorId="3" shapeId="0" xr:uid="{7FA2953F-3B67-4952-ADFE-7287D481CD1D}">
      <text>
        <r>
          <rPr>
            <b/>
            <sz val="9"/>
            <color indexed="81"/>
            <rFont val="Tahoma"/>
            <family val="2"/>
          </rPr>
          <t>Michael:</t>
        </r>
        <r>
          <rPr>
            <sz val="9"/>
            <color indexed="81"/>
            <rFont val="Tahoma"/>
            <family val="2"/>
          </rPr>
          <t xml:space="preserve">
Lucerne on all soils</t>
        </r>
      </text>
    </comment>
    <comment ref="MT4" authorId="2" shapeId="0" xr:uid="{B8368143-64EB-45B5-9B8B-14F1CF329ADB}">
      <text>
        <r>
          <rPr>
            <b/>
            <sz val="9"/>
            <color indexed="81"/>
            <rFont val="Tahoma"/>
            <family val="2"/>
          </rPr>
          <t>John:</t>
        </r>
        <r>
          <rPr>
            <sz val="9"/>
            <color indexed="81"/>
            <rFont val="Tahoma"/>
            <family val="2"/>
          </rPr>
          <t xml:space="preserve">
1: is 2-tooths and older
</t>
        </r>
      </text>
    </comment>
    <comment ref="MU4" authorId="2" shapeId="0" xr:uid="{A04C0D5A-E548-46ED-A791-312D47C9C389}">
      <text>
        <r>
          <rPr>
            <b/>
            <sz val="9"/>
            <color indexed="81"/>
            <rFont val="Tahoma"/>
            <family val="2"/>
          </rPr>
          <t>John:</t>
        </r>
        <r>
          <rPr>
            <sz val="9"/>
            <color indexed="81"/>
            <rFont val="Tahoma"/>
            <family val="2"/>
          </rPr>
          <t xml:space="preserve">
Constrain sale of all adults.</t>
        </r>
      </text>
    </comment>
    <comment ref="MV4" authorId="2" shapeId="0" xr:uid="{D4BB6960-E4A6-44DE-92DF-1F9E5B709661}">
      <text>
        <r>
          <rPr>
            <b/>
            <sz val="9"/>
            <color indexed="81"/>
            <rFont val="Tahoma"/>
            <family val="2"/>
          </rPr>
          <t>John:</t>
        </r>
        <r>
          <rPr>
            <sz val="9"/>
            <color indexed="81"/>
            <rFont val="Tahoma"/>
            <family val="2"/>
          </rPr>
          <t xml:space="preserve">
Constrain sale of all adults.</t>
        </r>
      </text>
    </comment>
    <comment ref="MY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MZ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A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B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C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D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E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F4" authorId="2" shapeId="0" xr:uid="{EF8C679F-64A5-44F9-8A53-B94816DFEEA4}">
      <text>
        <r>
          <rPr>
            <b/>
            <sz val="9"/>
            <color indexed="81"/>
            <rFont val="Tahoma"/>
            <family val="2"/>
          </rPr>
          <t>John:</t>
        </r>
        <r>
          <rPr>
            <sz val="9"/>
            <color indexed="81"/>
            <rFont val="Tahoma"/>
            <family val="2"/>
          </rPr>
          <t xml:space="preserve">
Sale of ewes at5yo to 5.5yo.</t>
        </r>
      </text>
    </comment>
    <comment ref="NH4" authorId="2" shapeId="0" xr:uid="{2B7EF387-32AA-4C4B-84E4-11409763769D}">
      <text>
        <r>
          <rPr>
            <b/>
            <sz val="9"/>
            <color indexed="81"/>
            <rFont val="Tahoma"/>
            <family val="2"/>
          </rPr>
          <t>John:</t>
        </r>
        <r>
          <rPr>
            <sz val="9"/>
            <color indexed="81"/>
            <rFont val="Tahoma"/>
            <family val="2"/>
          </rPr>
          <t xml:space="preserve">
Wether Offspring from ewe lambs</t>
        </r>
      </text>
    </comment>
    <comment ref="NI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NK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L4" authorId="0" shapeId="0" xr:uid="{CCEB1AD8-ED11-4A94-BEEC-56920484E451}">
      <text>
        <r>
          <rPr>
            <b/>
            <sz val="9"/>
            <color indexed="81"/>
            <rFont val="Tahoma"/>
            <family val="2"/>
          </rPr>
          <t xml:space="preserve">John:
</t>
        </r>
        <r>
          <rPr>
            <sz val="9"/>
            <color indexed="81"/>
            <rFont val="Tahoma"/>
            <family val="2"/>
          </rPr>
          <t>0:1,1:, 1:2,: is female progeny from 2-tooth and adults sold as suckers</t>
        </r>
      </text>
    </comment>
    <comment ref="NM4" authorId="0" shapeId="0" xr:uid="{126979EB-DAEA-4258-9484-C913F14B75DE}">
      <text>
        <r>
          <rPr>
            <b/>
            <sz val="9"/>
            <color indexed="81"/>
            <rFont val="Tahoma"/>
            <family val="2"/>
          </rPr>
          <t xml:space="preserve">John:
</t>
        </r>
        <r>
          <rPr>
            <sz val="9"/>
            <color indexed="81"/>
            <rFont val="Tahoma"/>
            <family val="2"/>
          </rPr>
          <t>1:2,0:1,1:2,: is female progeny from ewe lambs transferred to dams</t>
        </r>
      </text>
    </comment>
    <comment ref="NN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NP4" authorId="0" shapeId="0" xr:uid="{A2DAE735-7374-4EA5-9E7B-D2C986AC4139}">
      <text>
        <r>
          <rPr>
            <b/>
            <sz val="9"/>
            <color indexed="81"/>
            <rFont val="Tahoma"/>
            <family val="2"/>
          </rPr>
          <t>John:
0</t>
        </r>
        <r>
          <rPr>
            <sz val="9"/>
            <color indexed="81"/>
            <rFont val="Tahoma"/>
            <family val="2"/>
          </rPr>
          <t>:1, : is yearlings of all genotypes</t>
        </r>
      </text>
    </comment>
    <comment ref="NQ4" authorId="0" shapeId="0" xr:uid="{238F5B35-0757-4AEB-9958-2508BF4C33C1}">
      <text>
        <r>
          <rPr>
            <b/>
            <sz val="9"/>
            <color indexed="81"/>
            <rFont val="Tahoma"/>
            <family val="2"/>
          </rPr>
          <t>John:
0</t>
        </r>
        <r>
          <rPr>
            <sz val="9"/>
            <color indexed="81"/>
            <rFont val="Tahoma"/>
            <family val="2"/>
          </rPr>
          <t>:1, : is yearlings of all genotypes</t>
        </r>
      </text>
    </comment>
    <comment ref="NR4" authorId="0" shapeId="0" xr:uid="{ADC14BCD-2754-4D26-92C0-AB324B29AFEB}">
      <text>
        <r>
          <rPr>
            <b/>
            <sz val="9"/>
            <color indexed="81"/>
            <rFont val="Tahoma"/>
            <family val="2"/>
          </rPr>
          <t xml:space="preserve">John:
</t>
        </r>
        <r>
          <rPr>
            <sz val="9"/>
            <color indexed="81"/>
            <rFont val="Tahoma"/>
            <family val="2"/>
          </rPr>
          <t>1:2, : is maidens of all genotypes</t>
        </r>
      </text>
    </comment>
    <comment ref="OG4" authorId="2" shapeId="0" xr:uid="{173ACA8E-5989-49CA-B024-5CE0C71659AC}">
      <text>
        <r>
          <rPr>
            <b/>
            <sz val="9"/>
            <color indexed="81"/>
            <rFont val="Tahoma"/>
            <family val="2"/>
          </rPr>
          <t>John:</t>
        </r>
        <r>
          <rPr>
            <sz val="9"/>
            <color indexed="81"/>
            <rFont val="Tahoma"/>
            <family val="2"/>
          </rPr>
          <t xml:space="preserve">
All feed periods</t>
        </r>
      </text>
    </comment>
    <comment ref="C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Divide the experiment based on region.
    1 - Divide into more groups based on region and breed
    2- Divide on Region, Breed &amp; TOL
Note: Don't do all together because Region needs changes to the slices for some of the SA variables</t>
        </r>
      </text>
    </comment>
    <comment ref="AA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AX6"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R7"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S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EL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FV7"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FW7"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GB7"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GC7"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GK7" authorId="2" shapeId="0" xr:uid="{DA24AC31-9B14-41EE-B6D3-B43F95B14CAA}">
      <text>
        <r>
          <rPr>
            <b/>
            <sz val="9"/>
            <color indexed="81"/>
            <rFont val="Tahoma"/>
            <family val="2"/>
          </rPr>
          <t>John:</t>
        </r>
        <r>
          <rPr>
            <sz val="9"/>
            <color indexed="81"/>
            <rFont val="Tahoma"/>
            <family val="2"/>
          </rPr>
          <t xml:space="preserve">
Trait to match - only using 1 trait for PLSI because want all to change in the same trial</t>
        </r>
      </text>
    </comment>
    <comment ref="KD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X7"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I7" authorId="2" shapeId="0" xr:uid="{6AF776E3-18FC-47E8-8240-56809129759F}">
      <text>
        <r>
          <rPr>
            <b/>
            <sz val="9"/>
            <color indexed="81"/>
            <rFont val="Tahoma"/>
            <family val="2"/>
          </rPr>
          <t>John:</t>
        </r>
        <r>
          <rPr>
            <sz val="9"/>
            <color indexed="81"/>
            <rFont val="Tahoma"/>
            <family val="2"/>
          </rPr>
          <t xml:space="preserve">
Timing of the EBW</t>
        </r>
      </text>
    </comment>
    <comment ref="R8" authorId="2" shapeId="0" xr:uid="{741A63DF-D578-4EBC-9856-2C000D797547}">
      <text>
        <r>
          <rPr>
            <b/>
            <sz val="9"/>
            <color indexed="81"/>
            <rFont val="Tahoma"/>
            <family val="2"/>
          </rPr>
          <t>John:</t>
        </r>
        <r>
          <rPr>
            <sz val="9"/>
            <color indexed="81"/>
            <rFont val="Tahoma"/>
            <family val="2"/>
          </rPr>
          <t xml:space="preserve">
Column pointer for i.StdELMan</t>
        </r>
      </text>
    </comment>
    <comment ref="FN8" authorId="2" shapeId="0" xr:uid="{5917BE10-05BC-4AE1-B1A6-C61326460B2C}">
      <text>
        <r>
          <rPr>
            <b/>
            <sz val="9"/>
            <color indexed="81"/>
            <rFont val="Tahoma"/>
            <family val="2"/>
          </rPr>
          <t>John:</t>
        </r>
        <r>
          <rPr>
            <sz val="9"/>
            <color indexed="81"/>
            <rFont val="Tahoma"/>
            <family val="2"/>
          </rPr>
          <t xml:space="preserve">
All traits held low</t>
        </r>
      </text>
    </comment>
    <comment ref="GK8"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FN9" authorId="2" shapeId="0" xr:uid="{7AEC927A-A466-46F6-9542-F2A0B83D2E71}">
      <text>
        <r>
          <rPr>
            <b/>
            <sz val="9"/>
            <color indexed="81"/>
            <rFont val="Tahoma"/>
            <family val="2"/>
          </rPr>
          <t>John:</t>
        </r>
        <r>
          <rPr>
            <sz val="9"/>
            <color indexed="81"/>
            <rFont val="Tahoma"/>
            <family val="2"/>
          </rPr>
          <t xml:space="preserve">
All traits held high</t>
        </r>
      </text>
    </comment>
    <comment ref="GB10"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GC10"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GL10"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GM10"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IK10" authorId="2" shapeId="0" xr:uid="{911BBDE6-C875-45C3-B53F-7A6E875F69BF}">
      <text>
        <r>
          <rPr>
            <b/>
            <sz val="9"/>
            <color indexed="81"/>
            <rFont val="Tahoma"/>
            <family val="2"/>
          </rPr>
          <t>John:</t>
        </r>
        <r>
          <rPr>
            <sz val="9"/>
            <color indexed="81"/>
            <rFont val="Tahoma"/>
            <family val="2"/>
          </rPr>
          <t xml:space="preserve">
Age stage for which this SA is active</t>
        </r>
      </text>
    </comment>
    <comment ref="IN10" authorId="2" shapeId="0" xr:uid="{9ED0DC7A-86C0-4CC3-B53B-6ED6562551D3}">
      <text>
        <r>
          <rPr>
            <b/>
            <sz val="9"/>
            <color indexed="81"/>
            <rFont val="Tahoma"/>
            <family val="2"/>
          </rPr>
          <t>John:</t>
        </r>
        <r>
          <rPr>
            <sz val="9"/>
            <color indexed="81"/>
            <rFont val="Tahoma"/>
            <family val="2"/>
          </rPr>
          <t xml:space="preserve">
Age stage for which this SA is active</t>
        </r>
      </text>
    </comment>
    <comment ref="IQ10" authorId="2" shapeId="0" xr:uid="{2C2369FC-941E-4A9F-9A71-EAAC5B8550D8}">
      <text>
        <r>
          <rPr>
            <b/>
            <sz val="9"/>
            <color indexed="81"/>
            <rFont val="Tahoma"/>
            <family val="2"/>
          </rPr>
          <t>John:</t>
        </r>
        <r>
          <rPr>
            <sz val="9"/>
            <color indexed="81"/>
            <rFont val="Tahoma"/>
            <family val="2"/>
          </rPr>
          <t xml:space="preserve">
Age stage for which this SA is active</t>
        </r>
      </text>
    </comment>
    <comment ref="IU10" authorId="2" shapeId="0" xr:uid="{B9C57DDA-BDA9-4CD3-9085-9E8DCA1C47B8}">
      <text>
        <r>
          <rPr>
            <b/>
            <sz val="9"/>
            <color indexed="81"/>
            <rFont val="Tahoma"/>
            <family val="2"/>
          </rPr>
          <t>John:</t>
        </r>
        <r>
          <rPr>
            <sz val="9"/>
            <color indexed="81"/>
            <rFont val="Tahoma"/>
            <family val="2"/>
          </rPr>
          <t xml:space="preserve">
Age stage for which this SA is active</t>
        </r>
      </text>
    </comment>
    <comment ref="IV10" authorId="2" shapeId="0" xr:uid="{5BCF3C5E-E1D4-432A-8EF2-DD487665E817}">
      <text>
        <r>
          <rPr>
            <b/>
            <sz val="9"/>
            <color indexed="81"/>
            <rFont val="Tahoma"/>
            <family val="2"/>
          </rPr>
          <t>John:</t>
        </r>
        <r>
          <rPr>
            <sz val="9"/>
            <color indexed="81"/>
            <rFont val="Tahoma"/>
            <family val="2"/>
          </rPr>
          <t xml:space="preserve">
Age stage for which this SA is active</t>
        </r>
      </text>
    </comment>
    <comment ref="IW10" authorId="2" shapeId="0" xr:uid="{42E8F8C5-9AB7-408B-904B-51AFCA6FDD38}">
      <text>
        <r>
          <rPr>
            <b/>
            <sz val="9"/>
            <color indexed="81"/>
            <rFont val="Tahoma"/>
            <family val="2"/>
          </rPr>
          <t>John:</t>
        </r>
        <r>
          <rPr>
            <sz val="9"/>
            <color indexed="81"/>
            <rFont val="Tahoma"/>
            <family val="2"/>
          </rPr>
          <t xml:space="preserve">
Age stage for which this SA is active</t>
        </r>
      </text>
    </comment>
    <comment ref="GL11" authorId="2" shapeId="0" xr:uid="{DC842BF4-6E66-49DC-83B4-F3839074699F}">
      <text>
        <r>
          <rPr>
            <b/>
            <sz val="9"/>
            <color indexed="81"/>
            <rFont val="Tahoma"/>
            <family val="2"/>
          </rPr>
          <t>John:</t>
        </r>
        <r>
          <rPr>
            <sz val="9"/>
            <color indexed="81"/>
            <rFont val="Tahoma"/>
            <family val="2"/>
          </rPr>
          <t xml:space="preserve">
Age stage for which this SA is active</t>
        </r>
      </text>
    </comment>
    <comment ref="GM11" authorId="2" shapeId="0" xr:uid="{4336DCAB-33B8-4FBC-AC2F-851D2482BEF0}">
      <text>
        <r>
          <rPr>
            <b/>
            <sz val="9"/>
            <color indexed="81"/>
            <rFont val="Tahoma"/>
            <family val="2"/>
          </rPr>
          <t>John:</t>
        </r>
        <r>
          <rPr>
            <sz val="9"/>
            <color indexed="81"/>
            <rFont val="Tahoma"/>
            <family val="2"/>
          </rPr>
          <t xml:space="preserve">
Age stage for which this SA is active</t>
        </r>
      </text>
    </comment>
    <comment ref="IK11" authorId="2" shapeId="0" xr:uid="{DC77D803-EE1B-4BD4-887A-8BE18DEA812D}">
      <text>
        <r>
          <rPr>
            <b/>
            <sz val="9"/>
            <color indexed="81"/>
            <rFont val="Tahoma"/>
            <family val="2"/>
          </rPr>
          <t>John:</t>
        </r>
        <r>
          <rPr>
            <sz val="9"/>
            <color indexed="81"/>
            <rFont val="Tahoma"/>
            <family val="2"/>
          </rPr>
          <t xml:space="preserve">
Age stage for which this SA is active</t>
        </r>
      </text>
    </comment>
    <comment ref="IN11" authorId="2" shapeId="0" xr:uid="{D58E11AB-9E8D-4C14-8885-C06495B68399}">
      <text>
        <r>
          <rPr>
            <b/>
            <sz val="9"/>
            <color indexed="81"/>
            <rFont val="Tahoma"/>
            <family val="2"/>
          </rPr>
          <t>John:</t>
        </r>
        <r>
          <rPr>
            <sz val="9"/>
            <color indexed="81"/>
            <rFont val="Tahoma"/>
            <family val="2"/>
          </rPr>
          <t xml:space="preserve">
Age stage for which this SA is active</t>
        </r>
      </text>
    </comment>
    <comment ref="IQ11" authorId="2" shapeId="0" xr:uid="{C5DBB8F2-B58F-482F-9120-16D32AE0A865}">
      <text>
        <r>
          <rPr>
            <b/>
            <sz val="9"/>
            <color indexed="81"/>
            <rFont val="Tahoma"/>
            <family val="2"/>
          </rPr>
          <t>John:</t>
        </r>
        <r>
          <rPr>
            <sz val="9"/>
            <color indexed="81"/>
            <rFont val="Tahoma"/>
            <family val="2"/>
          </rPr>
          <t xml:space="preserve">
Age stage for which this SA is active</t>
        </r>
      </text>
    </comment>
    <comment ref="IU11" authorId="2" shapeId="0" xr:uid="{26FAD7B4-3741-46C8-AC30-A969933AAE64}">
      <text>
        <r>
          <rPr>
            <b/>
            <sz val="9"/>
            <color indexed="81"/>
            <rFont val="Tahoma"/>
            <family val="2"/>
          </rPr>
          <t>John:</t>
        </r>
        <r>
          <rPr>
            <sz val="9"/>
            <color indexed="81"/>
            <rFont val="Tahoma"/>
            <family val="2"/>
          </rPr>
          <t xml:space="preserve">
Age stage for which this SA is active</t>
        </r>
      </text>
    </comment>
    <comment ref="IV11" authorId="2" shapeId="0" xr:uid="{36DAA1D2-16C6-4935-B729-E6FB29645FBE}">
      <text>
        <r>
          <rPr>
            <b/>
            <sz val="9"/>
            <color indexed="81"/>
            <rFont val="Tahoma"/>
            <family val="2"/>
          </rPr>
          <t>John:</t>
        </r>
        <r>
          <rPr>
            <sz val="9"/>
            <color indexed="81"/>
            <rFont val="Tahoma"/>
            <family val="2"/>
          </rPr>
          <t xml:space="preserve">
Age stage for which this SA is active</t>
        </r>
      </text>
    </comment>
    <comment ref="IW11" authorId="2" shapeId="0" xr:uid="{F0E35993-E0BA-4F40-B7BF-8973A50E7CB0}">
      <text>
        <r>
          <rPr>
            <b/>
            <sz val="9"/>
            <color indexed="81"/>
            <rFont val="Tahoma"/>
            <family val="2"/>
          </rPr>
          <t>John:</t>
        </r>
        <r>
          <rPr>
            <sz val="9"/>
            <color indexed="81"/>
            <rFont val="Tahoma"/>
            <family val="2"/>
          </rPr>
          <t xml:space="preserve">
Age stage for which this SA is active</t>
        </r>
      </text>
    </comment>
    <comment ref="JA12" authorId="2" shapeId="0" xr:uid="{51914E53-F5E0-465D-81AE-099385DD06FA}">
      <text>
        <r>
          <rPr>
            <b/>
            <sz val="9"/>
            <color indexed="81"/>
            <rFont val="Tahoma"/>
            <family val="2"/>
          </rPr>
          <t>John:</t>
        </r>
        <r>
          <rPr>
            <sz val="9"/>
            <color indexed="81"/>
            <rFont val="Tahoma"/>
            <family val="2"/>
          </rPr>
          <t xml:space="preserve">
Offset for scanning
</t>
        </r>
      </text>
    </comment>
    <comment ref="AX14"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L14" authorId="2" shapeId="0" xr:uid="{9A4643C6-1394-4B5E-8C9A-D3FB236863CF}">
      <text>
        <r>
          <rPr>
            <b/>
            <sz val="9"/>
            <color indexed="81"/>
            <rFont val="Tahoma"/>
            <family val="2"/>
          </rPr>
          <t>John:</t>
        </r>
        <r>
          <rPr>
            <sz val="9"/>
            <color indexed="81"/>
            <rFont val="Tahoma"/>
            <family val="2"/>
          </rPr>
          <t xml:space="preserve">
0 is no female progeny sold as suckers. So that the age limit on female can be implemented</t>
        </r>
      </text>
    </comment>
    <comment ref="NM14" authorId="2" shapeId="0" xr:uid="{106CA85D-CA65-471C-83AF-BB20849C0494}">
      <text>
        <r>
          <rPr>
            <b/>
            <sz val="9"/>
            <color indexed="81"/>
            <rFont val="Tahoma"/>
            <family val="2"/>
          </rPr>
          <t>John:</t>
        </r>
        <r>
          <rPr>
            <sz val="9"/>
            <color indexed="81"/>
            <rFont val="Tahoma"/>
            <family val="2"/>
          </rPr>
          <t xml:space="preserve">
0 is no female progeny from EL tansferred to the dams (breeding flock)</t>
        </r>
      </text>
    </comment>
    <comment ref="NN14" authorId="2" shapeId="0" xr:uid="{C36E9BD1-3185-405C-A241-5749029D8815}">
      <text>
        <r>
          <rPr>
            <b/>
            <sz val="9"/>
            <color indexed="81"/>
            <rFont val="Tahoma"/>
            <family val="2"/>
          </rPr>
          <t>John:</t>
        </r>
        <r>
          <rPr>
            <sz val="9"/>
            <color indexed="81"/>
            <rFont val="Tahoma"/>
            <family val="2"/>
          </rPr>
          <t xml:space="preserve">
0 is no female progeny transferred to offspring</t>
        </r>
      </text>
    </comment>
    <comment ref="OI14"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OK14"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AA15"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15" authorId="2" shapeId="0" xr:uid="{44C4DC79-3810-47B9-8C2A-72D2B72B6FAC}">
      <text>
        <r>
          <rPr>
            <sz val="9"/>
            <color indexed="81"/>
            <rFont val="Tahoma"/>
            <family val="2"/>
          </rPr>
          <t>Make changes to SA variables to define the standard model for this experiment</t>
        </r>
      </text>
    </comment>
    <comment ref="BX15"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15" authorId="2" shapeId="0" xr:uid="{4EBCE948-0FA2-4F72-B0B8-83AF62BCB45C}">
      <text>
        <r>
          <rPr>
            <b/>
            <sz val="9"/>
            <color indexed="81"/>
            <rFont val="Tahoma"/>
            <family val="2"/>
          </rPr>
          <t>John:</t>
        </r>
        <r>
          <rPr>
            <sz val="9"/>
            <color indexed="81"/>
            <rFont val="Tahoma"/>
            <family val="2"/>
          </rPr>
          <t xml:space="preserve">
To allow the activate the feedsupply SA's</t>
        </r>
      </text>
    </comment>
    <comment ref="ER15" authorId="2" shapeId="0" xr:uid="{5B116B5B-B26F-4101-9E24-977C0DC8515E}">
      <text>
        <r>
          <rPr>
            <b/>
            <sz val="9"/>
            <color indexed="81"/>
            <rFont val="Tahoma"/>
            <family val="2"/>
          </rPr>
          <t>John:</t>
        </r>
        <r>
          <rPr>
            <sz val="9"/>
            <color indexed="81"/>
            <rFont val="Tahoma"/>
            <family val="2"/>
          </rPr>
          <t xml:space="preserve">
Scan the Ewe Lambs for Multiples
</t>
        </r>
      </text>
    </comment>
    <comment ref="ES15"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Z15"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A15" authorId="2" shapeId="0" xr:uid="{1EDCCE17-DBAB-4D54-83EE-862453848F61}">
      <text>
        <r>
          <rPr>
            <b/>
            <sz val="9"/>
            <color indexed="81"/>
            <rFont val="Tahoma"/>
            <family val="2"/>
          </rPr>
          <t>John:</t>
        </r>
        <r>
          <rPr>
            <sz val="9"/>
            <color indexed="81"/>
            <rFont val="Tahoma"/>
            <family val="2"/>
          </rPr>
          <t xml:space="preserve">
Allow sales in these slices</t>
        </r>
      </text>
    </comment>
    <comment ref="NB15" authorId="2" shapeId="0" xr:uid="{A91B1DF3-5B7E-47D5-B080-1CFEC3880464}">
      <text>
        <r>
          <rPr>
            <b/>
            <sz val="9"/>
            <color indexed="81"/>
            <rFont val="Tahoma"/>
            <family val="2"/>
          </rPr>
          <t>John:</t>
        </r>
        <r>
          <rPr>
            <sz val="9"/>
            <color indexed="81"/>
            <rFont val="Tahoma"/>
            <family val="2"/>
          </rPr>
          <t xml:space="preserve">
Allow sales in these slices</t>
        </r>
      </text>
    </comment>
    <comment ref="NF15" authorId="2" shapeId="0" xr:uid="{42A02B94-9ECA-43CB-AA24-7DC32F2CA076}">
      <text>
        <r>
          <rPr>
            <b/>
            <sz val="9"/>
            <color indexed="81"/>
            <rFont val="Tahoma"/>
            <family val="2"/>
          </rPr>
          <t>John:</t>
        </r>
        <r>
          <rPr>
            <sz val="9"/>
            <color indexed="81"/>
            <rFont val="Tahoma"/>
            <family val="2"/>
          </rPr>
          <t xml:space="preserve">
Allow sale of 5 &amp; 5.5yo
</t>
        </r>
      </text>
    </comment>
    <comment ref="NL15"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N15"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Q15"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17"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17" authorId="2" shapeId="0" xr:uid="{74651DCB-D37F-4A01-B460-AEB6E94C7AC3}">
      <text>
        <r>
          <rPr>
            <b/>
            <sz val="9"/>
            <color indexed="81"/>
            <rFont val="Tahoma"/>
            <family val="2"/>
          </rPr>
          <t>John:</t>
        </r>
        <r>
          <rPr>
            <sz val="9"/>
            <color indexed="81"/>
            <rFont val="Tahoma"/>
            <family val="2"/>
          </rPr>
          <t xml:space="preserve">
Allow sales in these slices</t>
        </r>
      </text>
    </comment>
    <comment ref="NB17" authorId="2" shapeId="0" xr:uid="{E144E6AB-5233-45D6-8073-DDE7731BBA87}">
      <text>
        <r>
          <rPr>
            <b/>
            <sz val="9"/>
            <color indexed="81"/>
            <rFont val="Tahoma"/>
            <family val="2"/>
          </rPr>
          <t>John:</t>
        </r>
        <r>
          <rPr>
            <sz val="9"/>
            <color indexed="81"/>
            <rFont val="Tahoma"/>
            <family val="2"/>
          </rPr>
          <t xml:space="preserve">
Allow sales in these slices</t>
        </r>
      </text>
    </comment>
    <comment ref="OI17"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OK17"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NQ18"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19"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19"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20"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20"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21"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NQ21"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L22"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2"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L23"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3"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L24"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Q24"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NQ25"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NQ26"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NQ27"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NQ29"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NQ30"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NQ31"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NQ32"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NQ33"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NQ34"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NQ35"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NQ36"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NQ37"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NQ38"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NQ39"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NQ40"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FT41" authorId="2" shapeId="0" xr:uid="{E202FBDA-C691-4078-B173-78FE8512B3D2}">
      <text>
        <r>
          <rPr>
            <b/>
            <sz val="9"/>
            <color indexed="81"/>
            <rFont val="Tahoma"/>
            <family val="2"/>
          </rPr>
          <t>John:</t>
        </r>
        <r>
          <rPr>
            <sz val="9"/>
            <color indexed="81"/>
            <rFont val="Tahoma"/>
            <family val="2"/>
          </rPr>
          <t xml:space="preserve">
Store all in #1</t>
        </r>
      </text>
    </comment>
    <comment ref="NQ41"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FT42" authorId="2" shapeId="0" xr:uid="{FD624FDE-0567-472D-95DD-50CCED43AB54}">
      <text>
        <r>
          <rPr>
            <b/>
            <sz val="9"/>
            <color indexed="81"/>
            <rFont val="Tahoma"/>
            <family val="2"/>
          </rPr>
          <t>John:</t>
        </r>
        <r>
          <rPr>
            <sz val="9"/>
            <color indexed="81"/>
            <rFont val="Tahoma"/>
            <family val="2"/>
          </rPr>
          <t xml:space="preserve">
Overwrite all from #1</t>
        </r>
      </text>
    </comment>
    <comment ref="NQ42"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43" authorId="2" shapeId="0" xr:uid="{E5BAD976-1930-4BBB-96C1-96698845DA35}">
      <text>
        <r>
          <rPr>
            <b/>
            <sz val="9"/>
            <color indexed="81"/>
            <rFont val="Tahoma"/>
            <family val="2"/>
          </rPr>
          <t>John:</t>
        </r>
        <r>
          <rPr>
            <sz val="9"/>
            <color indexed="81"/>
            <rFont val="Tahoma"/>
            <family val="2"/>
          </rPr>
          <t xml:space="preserve">
This is a blank version - to copy</t>
        </r>
      </text>
    </comment>
    <comment ref="NQ43"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CX47" authorId="2" shapeId="0" xr:uid="{6854E66A-CC2D-4CE4-8B45-71229B7EA31E}">
      <text>
        <r>
          <rPr>
            <b/>
            <sz val="9"/>
            <color indexed="81"/>
            <rFont val="Tahoma"/>
            <family val="2"/>
          </rPr>
          <t>John:</t>
        </r>
        <r>
          <rPr>
            <sz val="9"/>
            <color indexed="81"/>
            <rFont val="Tahoma"/>
            <family val="2"/>
          </rPr>
          <t xml:space="preserve">
Set to TRUE so that r_compare can slice the t axis</t>
        </r>
      </text>
    </comment>
    <comment ref="CX49" authorId="2" shapeId="0" xr:uid="{7CBD8A22-0AD7-4282-B52B-13D2D00E47AF}">
      <text>
        <r>
          <rPr>
            <b/>
            <sz val="9"/>
            <color indexed="81"/>
            <rFont val="Tahoma"/>
            <family val="2"/>
          </rPr>
          <t>John:</t>
        </r>
        <r>
          <rPr>
            <sz val="9"/>
            <color indexed="81"/>
            <rFont val="Tahoma"/>
            <family val="2"/>
          </rPr>
          <t xml:space="preserve">
Set to TRUE so that r_compare can slice the t axis</t>
        </r>
      </text>
    </comment>
    <comment ref="AV52"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52"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M53" authorId="2" shapeId="0" xr:uid="{FD2E3674-8264-4906-8420-FB0E8935D693}">
      <text>
        <r>
          <rPr>
            <b/>
            <sz val="9"/>
            <color indexed="81"/>
            <rFont val="Tahoma"/>
            <family val="2"/>
          </rPr>
          <t>John:</t>
        </r>
        <r>
          <rPr>
            <sz val="9"/>
            <color indexed="81"/>
            <rFont val="Tahoma"/>
            <family val="2"/>
          </rPr>
          <t xml:space="preserve">
Edit these formulas to put the columns in the order to be incremented</t>
        </r>
      </text>
    </comment>
    <comment ref="N53" authorId="2" shapeId="0" xr:uid="{4BC9D74C-2AFD-4D6C-8E28-4E2D9C55DC86}">
      <text>
        <r>
          <rPr>
            <b/>
            <sz val="9"/>
            <color indexed="81"/>
            <rFont val="Tahoma"/>
            <family val="2"/>
          </rPr>
          <t>John:</t>
        </r>
        <r>
          <rPr>
            <sz val="9"/>
            <color indexed="81"/>
            <rFont val="Tahoma"/>
            <family val="2"/>
          </rPr>
          <t xml:space="preserve">
Edit these formulas to put the columns in the order to be incremented</t>
        </r>
      </text>
    </comment>
    <comment ref="T53" authorId="2" shapeId="0" xr:uid="{617DA13C-D920-441E-A0E4-D5327B831881}">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BB9F0A15-03DA-4CFF-9B57-D110E9439461}">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F8961251-306E-4096-9314-49DEAAA976D0}">
      <text>
        <r>
          <rPr>
            <b/>
            <sz val="9"/>
            <color indexed="81"/>
            <rFont val="Tahoma"/>
            <family val="2"/>
          </rPr>
          <t>John:</t>
        </r>
        <r>
          <rPr>
            <sz val="9"/>
            <color indexed="81"/>
            <rFont val="Tahoma"/>
            <family val="2"/>
          </rPr>
          <t xml:space="preserve">
Edit these formulas to put the columns in the order to be incremented</t>
        </r>
      </text>
    </comment>
    <comment ref="Y53" authorId="2" shapeId="0" xr:uid="{51E21592-F62C-4A89-9415-A8EA79AEF182}">
      <text>
        <r>
          <rPr>
            <b/>
            <sz val="9"/>
            <color indexed="81"/>
            <rFont val="Tahoma"/>
            <family val="2"/>
          </rPr>
          <t>John:</t>
        </r>
        <r>
          <rPr>
            <sz val="9"/>
            <color indexed="81"/>
            <rFont val="Tahoma"/>
            <family val="2"/>
          </rPr>
          <t xml:space="preserve">
Edit these formulas to put the columns in the order to be incremented</t>
        </r>
      </text>
    </comment>
    <comment ref="Z53" authorId="2" shapeId="0" xr:uid="{3A85F69B-F347-47C2-A675-5278227FAE2C}">
      <text>
        <r>
          <rPr>
            <b/>
            <sz val="9"/>
            <color indexed="81"/>
            <rFont val="Tahoma"/>
            <family val="2"/>
          </rPr>
          <t>John:</t>
        </r>
        <r>
          <rPr>
            <sz val="9"/>
            <color indexed="81"/>
            <rFont val="Tahoma"/>
            <family val="2"/>
          </rPr>
          <t xml:space="preserve">
Edit these formulas to put the columns in the order to be incremented</t>
        </r>
      </text>
    </comment>
    <comment ref="AC53" authorId="2" shapeId="0" xr:uid="{BE8055CE-39EB-40B8-8014-A3D8B3694046}">
      <text>
        <r>
          <rPr>
            <b/>
            <sz val="9"/>
            <color indexed="81"/>
            <rFont val="Tahoma"/>
            <family val="2"/>
          </rPr>
          <t>John:</t>
        </r>
        <r>
          <rPr>
            <sz val="9"/>
            <color indexed="81"/>
            <rFont val="Tahoma"/>
            <family val="2"/>
          </rPr>
          <t xml:space="preserve">
Edit these formulas to put the columns in the order to be incremented</t>
        </r>
      </text>
    </comment>
    <comment ref="AU53" authorId="2" shapeId="0" xr:uid="{C356BF86-4A04-4C27-8649-5ADE1594C861}">
      <text>
        <r>
          <rPr>
            <b/>
            <sz val="9"/>
            <color indexed="81"/>
            <rFont val="Tahoma"/>
            <family val="2"/>
          </rPr>
          <t>John:</t>
        </r>
        <r>
          <rPr>
            <sz val="9"/>
            <color indexed="81"/>
            <rFont val="Tahoma"/>
            <family val="2"/>
          </rPr>
          <t xml:space="preserve">
Edit these formulas to put the columns in the order to be incremented</t>
        </r>
      </text>
    </comment>
    <comment ref="AV53"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53" authorId="2" shapeId="0" xr:uid="{2668FA0F-B858-450B-AD1F-6C9A7D44EEA6}">
      <text>
        <r>
          <rPr>
            <b/>
            <sz val="9"/>
            <color indexed="81"/>
            <rFont val="Tahoma"/>
            <family val="2"/>
          </rPr>
          <t>John:</t>
        </r>
        <r>
          <rPr>
            <sz val="9"/>
            <color indexed="81"/>
            <rFont val="Tahoma"/>
            <family val="2"/>
          </rPr>
          <t xml:space="preserve">
Number of levels in this experiment if all levels of all SA variables are included</t>
        </r>
      </text>
    </comment>
    <comment ref="G54" authorId="2" shapeId="0" xr:uid="{C2CD5C90-A776-4F76-B745-B891F57DDADA}">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54"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55" authorId="2" shapeId="0" xr:uid="{6407D112-2120-4B11-8C1F-434E06D38905}">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M5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59" authorId="2" shapeId="0" xr:uid="{C68E7A68-C960-4A25-9E61-3FF6F6B7766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T59" authorId="2" shapeId="0" xr:uid="{3A71B833-B65C-42B9-9245-442EA3B6E69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U59" authorId="2" shapeId="0" xr:uid="{D3B5354D-CECA-4683-A0F2-0B32A4944D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X59" authorId="2" shapeId="0" xr:uid="{E2496320-B9CE-4EF0-BA3D-0EE0B644A0D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Y59" authorId="2" shapeId="0" xr:uid="{725C0A6A-62EB-4097-BFAD-76CF0C5417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Z59" authorId="2" shapeId="0" xr:uid="{E8B0774D-FF35-41F0-8BE2-5627E84BFA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AC59" authorId="2" shapeId="0" xr:uid="{0EBCD1CC-8852-4370-B04A-2A4E4BCB58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5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IY5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5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KW5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59"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59"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6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IY6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6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AV72" authorId="2" shapeId="0" xr:uid="{70B2FF0E-9014-4A44-B550-75C15F1A2A9C}">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2" authorId="2" shapeId="0" xr:uid="{58DFFBD6-D130-4568-B83F-814364D07B7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K73" authorId="2" shapeId="0" xr:uid="{C75C1AA0-CC0A-40E0-86A7-C3D27940CC1C}">
      <text>
        <r>
          <rPr>
            <b/>
            <sz val="9"/>
            <color indexed="81"/>
            <rFont val="Tahoma"/>
            <family val="2"/>
          </rPr>
          <t>John:</t>
        </r>
        <r>
          <rPr>
            <sz val="9"/>
            <color indexed="81"/>
            <rFont val="Tahoma"/>
            <family val="2"/>
          </rPr>
          <t xml:space="preserve">
Edit these formulas to put the columns in the order to be incremented</t>
        </r>
      </text>
    </comment>
    <comment ref="N73" authorId="2" shapeId="0" xr:uid="{ED7B95AC-7216-44CD-94C7-FFA14CBE7E4C}">
      <text>
        <r>
          <rPr>
            <b/>
            <sz val="9"/>
            <color indexed="81"/>
            <rFont val="Tahoma"/>
            <family val="2"/>
          </rPr>
          <t>John:</t>
        </r>
        <r>
          <rPr>
            <sz val="9"/>
            <color indexed="81"/>
            <rFont val="Tahoma"/>
            <family val="2"/>
          </rPr>
          <t xml:space="preserve">
Edit these formulas to put the columns in the order to be incremented</t>
        </r>
      </text>
    </comment>
    <comment ref="AU73" authorId="2" shapeId="0" xr:uid="{E23E0795-EDFA-4012-96DC-A4344220E193}">
      <text>
        <r>
          <rPr>
            <b/>
            <sz val="9"/>
            <color indexed="81"/>
            <rFont val="Tahoma"/>
            <family val="2"/>
          </rPr>
          <t>John:</t>
        </r>
        <r>
          <rPr>
            <sz val="9"/>
            <color indexed="81"/>
            <rFont val="Tahoma"/>
            <family val="2"/>
          </rPr>
          <t xml:space="preserve">
Edit these formulas to put the columns in the order to be incremented</t>
        </r>
      </text>
    </comment>
    <comment ref="AV73" authorId="2" shapeId="0" xr:uid="{371F5B78-0537-4965-989F-D3D350D36FE5}">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3" authorId="2" shapeId="0" xr:uid="{B9E65E86-7026-4EFB-ABD1-EF6F2BE50425}">
      <text>
        <r>
          <rPr>
            <b/>
            <sz val="9"/>
            <color indexed="81"/>
            <rFont val="Tahoma"/>
            <family val="2"/>
          </rPr>
          <t>John:</t>
        </r>
        <r>
          <rPr>
            <sz val="9"/>
            <color indexed="81"/>
            <rFont val="Tahoma"/>
            <family val="2"/>
          </rPr>
          <t xml:space="preserve">
Number of levels in this experiment if all levels of all SA variables are included</t>
        </r>
      </text>
    </comment>
    <comment ref="G74" authorId="2" shapeId="0" xr:uid="{307F9254-EC6E-42EE-8AB7-02DC119400F3}">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74" authorId="2" shapeId="0" xr:uid="{BBDC66D3-7429-42A0-83C9-274CFBC7DF77}">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75" authorId="2" shapeId="0" xr:uid="{7216B425-9DD9-40A0-9E1B-BC67DA659C34}">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K79" authorId="2" shapeId="0" xr:uid="{517BA8A2-56B5-4352-8F24-1BAC943220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N79" authorId="2" shapeId="0" xr:uid="{677001B7-09E8-4562-B507-90F77A3E1A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 Also adjust the range for the custom order of the pointers.
Note: Uses SEQUENCE(i.GlobalMax) to generate an array of sequenced values. In older versions of Excel this can be replaced with ROW(INDIRECT("1:"&amp;i.GlobalMax))
</t>
        </r>
      </text>
    </comment>
    <comment ref="CD79" authorId="2" shapeId="0" xr:uid="{CED4F60E-6E59-4A6F-9392-04BE1FBD1011}">
      <text>
        <r>
          <rPr>
            <b/>
            <sz val="9"/>
            <color indexed="81"/>
            <rFont val="Tahoma"/>
            <family val="2"/>
          </rPr>
          <t>John:</t>
        </r>
        <r>
          <rPr>
            <sz val="9"/>
            <color indexed="81"/>
            <rFont val="Tahoma"/>
            <family val="2"/>
          </rPr>
          <t xml:space="preserve">
Use the MU (LMAT) equations if maternal genotype</t>
        </r>
      </text>
    </comment>
    <comment ref="IY79" authorId="2" shapeId="0" xr:uid="{706BC0F9-DDC4-41C7-8AAE-138826DF07E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79" authorId="2" shapeId="0" xr:uid="{EF974EBC-9144-4824-B7F3-776FB46D32F3}">
      <text>
        <r>
          <rPr>
            <b/>
            <sz val="9"/>
            <color indexed="81"/>
            <rFont val="Tahoma"/>
            <family val="2"/>
          </rPr>
          <t>John:</t>
        </r>
        <r>
          <rPr>
            <sz val="9"/>
            <color indexed="81"/>
            <rFont val="Tahoma"/>
            <family val="2"/>
          </rPr>
          <t xml:space="preserve">
Feed supply changes in individual periods</t>
        </r>
      </text>
    </comment>
    <comment ref="KW79" authorId="2" shapeId="0" xr:uid="{DDB62313-48E9-490F-B50D-30B92BAF4C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79" authorId="2" shapeId="0" xr:uid="{39066DBD-C4BF-492A-A080-4214ADD7D2CA}">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79" authorId="2" shapeId="0" xr:uid="{2B132D29-AB35-42AF-A81A-B475E336BC93}">
      <text>
        <r>
          <rPr>
            <b/>
            <sz val="9"/>
            <color indexed="81"/>
            <rFont val="Tahoma"/>
            <family val="2"/>
          </rPr>
          <t>John:</t>
        </r>
        <r>
          <rPr>
            <sz val="9"/>
            <color indexed="81"/>
            <rFont val="Tahoma"/>
            <family val="2"/>
          </rPr>
          <t xml:space="preserve">
Vary the estimate of the number of EL mated with genotype.
Merino 0
Maternal 0.75</t>
        </r>
      </text>
    </comment>
    <comment ref="AV86" authorId="2" shapeId="0" xr:uid="{3BE41518-D26C-4178-B089-2A1118D36D0A}">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6" authorId="2" shapeId="0" xr:uid="{A92980A7-1437-49ED-B70E-3D2A4AD3BF5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87" authorId="2" shapeId="0" xr:uid="{D473FBC2-6C5A-4A4D-A7DA-BE0A15560DC5}">
      <text>
        <r>
          <rPr>
            <b/>
            <sz val="9"/>
            <color indexed="81"/>
            <rFont val="Tahoma"/>
            <family val="2"/>
          </rPr>
          <t>John:</t>
        </r>
        <r>
          <rPr>
            <sz val="9"/>
            <color indexed="81"/>
            <rFont val="Tahoma"/>
            <family val="2"/>
          </rPr>
          <t xml:space="preserve">
Edit these formulas to put the columns in the order to be incremented</t>
        </r>
      </text>
    </comment>
    <comment ref="AV87" authorId="2" shapeId="0" xr:uid="{B1C26CDE-30B3-4219-9CFD-113B6D08D291}">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7" authorId="2" shapeId="0" xr:uid="{E86913AF-E715-4A42-958B-B93FF2F1A7C8}">
      <text>
        <r>
          <rPr>
            <b/>
            <sz val="9"/>
            <color indexed="81"/>
            <rFont val="Tahoma"/>
            <family val="2"/>
          </rPr>
          <t>John:</t>
        </r>
        <r>
          <rPr>
            <sz val="9"/>
            <color indexed="81"/>
            <rFont val="Tahoma"/>
            <family val="2"/>
          </rPr>
          <t xml:space="preserve">
Number of levels in this experiment if all levels of all SA variables are included</t>
        </r>
      </text>
    </comment>
    <comment ref="G88" authorId="2" shapeId="0" xr:uid="{40C99465-DF56-4766-86DF-27B2D6E7A4C5}">
      <text>
        <r>
          <rPr>
            <b/>
            <sz val="9"/>
            <color indexed="81"/>
            <rFont val="Tahoma"/>
            <family val="2"/>
          </rPr>
          <t>John:</t>
        </r>
        <r>
          <rPr>
            <sz val="9"/>
            <color indexed="81"/>
            <rFont val="Tahoma"/>
            <family val="2"/>
          </rPr>
          <t xml:space="preserve">
Set to TRUE for pointer that increase sequentially. This can save space when a pointer has many sequential levels.</t>
        </r>
      </text>
    </comment>
    <comment ref="AX88" authorId="2" shapeId="0" xr:uid="{33AA5340-3B05-4AD3-A9E0-A6208ED5A9B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G89" authorId="2" shapeId="0" xr:uid="{89AFE294-FD47-4408-8549-D3A6A8CF7E68}">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t>
        </r>
      </text>
    </comment>
    <comment ref="CD93" authorId="2" shapeId="0" xr:uid="{CA2DEA04-A96E-4C88-AF9C-C4A7E668B216}">
      <text>
        <r>
          <rPr>
            <b/>
            <sz val="9"/>
            <color indexed="81"/>
            <rFont val="Tahoma"/>
            <family val="2"/>
          </rPr>
          <t>John:</t>
        </r>
        <r>
          <rPr>
            <sz val="9"/>
            <color indexed="81"/>
            <rFont val="Tahoma"/>
            <family val="2"/>
          </rPr>
          <t xml:space="preserve">
Use the MU (LMAT) equations if maternal genotype</t>
        </r>
      </text>
    </comment>
    <comment ref="IY93" authorId="2" shapeId="0" xr:uid="{1F8923CB-D050-4D9C-BA89-A139D6FACF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93" authorId="2" shapeId="0" xr:uid="{38BE08B6-5830-4CB2-AB7C-66B1A166D9D7}">
      <text>
        <r>
          <rPr>
            <b/>
            <sz val="9"/>
            <color indexed="81"/>
            <rFont val="Tahoma"/>
            <family val="2"/>
          </rPr>
          <t>John:</t>
        </r>
        <r>
          <rPr>
            <sz val="9"/>
            <color indexed="81"/>
            <rFont val="Tahoma"/>
            <family val="2"/>
          </rPr>
          <t xml:space="preserve">
Feed supply changes in individual periods</t>
        </r>
      </text>
    </comment>
    <comment ref="KW93" authorId="2" shapeId="0" xr:uid="{E1A81ADB-77D1-4C76-BAB3-B00A3621F6C9}">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93" authorId="2" shapeId="0" xr:uid="{D7012699-80D3-4F81-B585-85D3F4650F9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Q93" authorId="2" shapeId="0" xr:uid="{33361386-4C3B-43B1-89BB-189EAE7195B1}">
      <text>
        <r>
          <rPr>
            <b/>
            <sz val="9"/>
            <color indexed="81"/>
            <rFont val="Tahoma"/>
            <family val="2"/>
          </rPr>
          <t>John:</t>
        </r>
        <r>
          <rPr>
            <sz val="9"/>
            <color indexed="81"/>
            <rFont val="Tahoma"/>
            <family val="2"/>
          </rPr>
          <t xml:space="preserve">
Vary the estimate of the number of EL mated with genotype.
Merino 0
Maternal 0.75</t>
        </r>
      </text>
    </comment>
    <comment ref="CD99" authorId="2" shapeId="0" xr:uid="{9A41ECD5-DA00-432B-979E-D35CA44D59B8}">
      <text>
        <r>
          <rPr>
            <b/>
            <sz val="9"/>
            <color indexed="81"/>
            <rFont val="Tahoma"/>
            <family val="2"/>
          </rPr>
          <t>John:</t>
        </r>
        <r>
          <rPr>
            <sz val="9"/>
            <color indexed="81"/>
            <rFont val="Tahoma"/>
            <family val="2"/>
          </rPr>
          <t xml:space="preserve">
Use the MU (LMAT) equations if maternal genotype</t>
        </r>
      </text>
    </comment>
    <comment ref="IY99" authorId="2" shapeId="0" xr:uid="{D99A2E05-70A9-494F-8D0F-DB9353045AA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JA99" authorId="2" shapeId="0" xr:uid="{5C30D62B-30FB-4365-B88E-D56F4E61093E}">
      <text>
        <r>
          <rPr>
            <b/>
            <sz val="9"/>
            <color indexed="81"/>
            <rFont val="Tahoma"/>
            <family val="2"/>
          </rPr>
          <t>John:</t>
        </r>
        <r>
          <rPr>
            <sz val="9"/>
            <color indexed="81"/>
            <rFont val="Tahoma"/>
            <family val="2"/>
          </rPr>
          <t xml:space="preserve">
Feed supply changes in individual periods</t>
        </r>
      </text>
    </comment>
    <comment ref="AX10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6"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6"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6"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6"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7"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7"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H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3" authorId="0" shapeId="0" xr:uid="{584A85AA-3725-4352-8D34-E2F600E60450}">
      <text>
        <r>
          <rPr>
            <b/>
            <sz val="9"/>
            <color indexed="81"/>
            <rFont val="Tahoma"/>
            <family val="2"/>
          </rPr>
          <t>John:</t>
        </r>
        <r>
          <rPr>
            <sz val="9"/>
            <color indexed="81"/>
            <rFont val="Tahoma"/>
            <family val="2"/>
          </rPr>
          <t xml:space="preserve">
Yields in all rot on all LMUS</t>
        </r>
      </text>
    </comment>
    <comment ref="L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B31"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33"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33"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33"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33" authorId="0" shapeId="0" xr:uid="{E84DD4CE-993D-4C23-815A-7D78676A66E6}">
      <text>
        <r>
          <rPr>
            <b/>
            <sz val="9"/>
            <color indexed="81"/>
            <rFont val="Tahoma"/>
            <family val="2"/>
          </rPr>
          <t>John:</t>
        </r>
        <r>
          <rPr>
            <sz val="9"/>
            <color indexed="81"/>
            <rFont val="Tahoma"/>
            <family val="2"/>
          </rPr>
          <t xml:space="preserve">
</t>
        </r>
      </text>
    </comment>
    <comment ref="BG33"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33"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34"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34"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35"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39" authorId="0" shapeId="0" xr:uid="{038D046D-B10E-45F3-85C3-717C15085634}">
      <text>
        <r>
          <rPr>
            <b/>
            <sz val="9"/>
            <color indexed="81"/>
            <rFont val="Tahoma"/>
            <family val="2"/>
          </rPr>
          <t>John:</t>
        </r>
        <r>
          <rPr>
            <sz val="9"/>
            <color indexed="81"/>
            <rFont val="Tahoma"/>
            <family val="2"/>
          </rPr>
          <t xml:space="preserve">
End of lambing period</t>
        </r>
      </text>
    </comment>
    <comment ref="AY39"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39"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41"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44" authorId="0" shapeId="0" xr:uid="{5A3DF7C0-36F0-40EC-AE7C-59056D30C048}">
      <text>
        <r>
          <rPr>
            <b/>
            <sz val="9"/>
            <color indexed="81"/>
            <rFont val="Tahoma"/>
            <family val="2"/>
          </rPr>
          <t>John:</t>
        </r>
        <r>
          <rPr>
            <sz val="9"/>
            <color indexed="81"/>
            <rFont val="Tahoma"/>
            <family val="2"/>
          </rPr>
          <t xml:space="preserve">
End of lambing period</t>
        </r>
      </text>
    </comment>
    <comment ref="AY44"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44"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49" authorId="0" shapeId="0" xr:uid="{81F3D432-B6FA-40D2-9735-BF5670B9E660}">
      <text>
        <r>
          <rPr>
            <b/>
            <sz val="9"/>
            <color indexed="81"/>
            <rFont val="Tahoma"/>
            <family val="2"/>
          </rPr>
          <t>John:</t>
        </r>
        <r>
          <rPr>
            <sz val="9"/>
            <color indexed="81"/>
            <rFont val="Tahoma"/>
            <family val="2"/>
          </rPr>
          <t xml:space="preserve">
End of lambing period</t>
        </r>
      </text>
    </comment>
    <comment ref="AZ49"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54" authorId="0" shapeId="0" xr:uid="{2575BA64-8137-47D3-AEAD-DD891295B1CF}">
      <text>
        <r>
          <rPr>
            <b/>
            <sz val="9"/>
            <color indexed="81"/>
            <rFont val="Tahoma"/>
            <family val="2"/>
          </rPr>
          <t>John:</t>
        </r>
        <r>
          <rPr>
            <sz val="9"/>
            <color indexed="81"/>
            <rFont val="Tahoma"/>
            <family val="2"/>
          </rPr>
          <t xml:space="preserve">
End of lambing period</t>
        </r>
      </text>
    </comment>
    <comment ref="AZ54"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59" authorId="0" shapeId="0" xr:uid="{41FC1900-7CC7-4763-8C72-1B7E356391EE}">
      <text>
        <r>
          <rPr>
            <b/>
            <sz val="9"/>
            <color indexed="81"/>
            <rFont val="Tahoma"/>
            <family val="2"/>
          </rPr>
          <t>John:</t>
        </r>
        <r>
          <rPr>
            <sz val="9"/>
            <color indexed="81"/>
            <rFont val="Tahoma"/>
            <family val="2"/>
          </rPr>
          <t xml:space="preserve">
End of lambing period</t>
        </r>
      </text>
    </comment>
    <comment ref="AZ59"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64" authorId="0" shapeId="0" xr:uid="{98197533-0F98-4B80-9D1D-253EF3FCD5A1}">
      <text>
        <r>
          <rPr>
            <b/>
            <sz val="9"/>
            <color indexed="81"/>
            <rFont val="Tahoma"/>
            <family val="2"/>
          </rPr>
          <t>John:</t>
        </r>
        <r>
          <rPr>
            <sz val="9"/>
            <color indexed="81"/>
            <rFont val="Tahoma"/>
            <family val="2"/>
          </rPr>
          <t xml:space="preserve">
End of lambing period</t>
        </r>
      </text>
    </comment>
    <comment ref="AZ64"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68"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68"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68"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68"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M73"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73" authorId="0" shapeId="0" xr:uid="{D2C71138-5DA2-4C22-A743-02243F91A2EA}">
      <text>
        <r>
          <rPr>
            <b/>
            <sz val="9"/>
            <color indexed="81"/>
            <rFont val="Tahoma"/>
            <family val="2"/>
          </rPr>
          <t>John:</t>
        </r>
        <r>
          <rPr>
            <sz val="9"/>
            <color indexed="81"/>
            <rFont val="Tahoma"/>
            <family val="2"/>
          </rPr>
          <t xml:space="preserve">
FD of adult ewes 19u
</t>
        </r>
      </text>
    </comment>
    <comment ref="P73"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W73"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73" authorId="0" shapeId="0" xr:uid="{0A7F77C7-B0DF-48F6-AF98-19EDD8C594CD}">
      <text>
        <r>
          <rPr>
            <b/>
            <sz val="9"/>
            <color indexed="81"/>
            <rFont val="Tahoma"/>
            <family val="2"/>
          </rPr>
          <t>John:</t>
        </r>
        <r>
          <rPr>
            <sz val="9"/>
            <color indexed="81"/>
            <rFont val="Tahoma"/>
            <family val="2"/>
          </rPr>
          <t xml:space="preserve">
FD of adult ewes 19.5u
</t>
        </r>
      </text>
    </comment>
    <comment ref="Z73"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G73"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73" authorId="0" shapeId="0" xr:uid="{5F863B10-C37D-47D2-B9DF-759640D7DA5D}">
      <text>
        <r>
          <rPr>
            <b/>
            <sz val="9"/>
            <color indexed="81"/>
            <rFont val="Tahoma"/>
            <family val="2"/>
          </rPr>
          <t>John:</t>
        </r>
        <r>
          <rPr>
            <sz val="9"/>
            <color indexed="81"/>
            <rFont val="Tahoma"/>
            <family val="2"/>
          </rPr>
          <t xml:space="preserve">
FD of adult ewes 19u
</t>
        </r>
      </text>
    </comment>
    <comment ref="AJ73"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Q73"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73"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73" authorId="0" shapeId="0" xr:uid="{AE185ADF-9DD0-464E-9F4D-990DC564547D}">
      <text>
        <r>
          <rPr>
            <b/>
            <sz val="9"/>
            <color indexed="81"/>
            <rFont val="Tahoma"/>
            <family val="2"/>
          </rPr>
          <t>John:</t>
        </r>
        <r>
          <rPr>
            <sz val="9"/>
            <color indexed="81"/>
            <rFont val="Tahoma"/>
            <family val="2"/>
          </rPr>
          <t xml:space="preserve">
FD of adult ewes 19u
</t>
        </r>
      </text>
    </comment>
    <comment ref="AT73"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BA73"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73"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73" authorId="0" shapeId="0" xr:uid="{CFF3DEFA-EE0A-4BE2-A41B-08D380CBD9BE}">
      <text>
        <r>
          <rPr>
            <b/>
            <sz val="9"/>
            <color indexed="81"/>
            <rFont val="Tahoma"/>
            <family val="2"/>
          </rPr>
          <t>John:</t>
        </r>
        <r>
          <rPr>
            <sz val="9"/>
            <color indexed="81"/>
            <rFont val="Tahoma"/>
            <family val="2"/>
          </rPr>
          <t xml:space="preserve">
FD of adult ewes 19.5u
</t>
        </r>
      </text>
    </comment>
    <comment ref="BD73"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J76"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T76"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W82"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82"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82"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82"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82"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82"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83"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83"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83"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83"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88"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88"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88"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2" authorId="0" shapeId="0" xr:uid="{BF5ABA30-96CB-4226-ADD7-9A94D4C045B0}">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3"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94"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94"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94"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95"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97"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98"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99"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102"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103"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106"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D123"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F123"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6"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157" authorId="0" shapeId="0" xr:uid="{495F61C2-86BA-4C43-8D11-CAD7CA98B444}">
      <text>
        <r>
          <rPr>
            <b/>
            <sz val="9"/>
            <color indexed="81"/>
            <rFont val="Tahoma"/>
            <family val="2"/>
          </rPr>
          <t>John:</t>
        </r>
        <r>
          <rPr>
            <sz val="9"/>
            <color indexed="81"/>
            <rFont val="Tahoma"/>
            <family val="2"/>
          </rPr>
          <t xml:space="preserve">
For </t>
        </r>
      </text>
    </comment>
    <comment ref="B183"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E239"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6" authorId="0" shapeId="0" xr:uid="{CB45BAC6-EADC-4B73-9F64-9E12441EDA23}">
      <text>
        <r>
          <rPr>
            <b/>
            <sz val="9"/>
            <color indexed="81"/>
            <rFont val="Tahoma"/>
            <family val="2"/>
          </rPr>
          <t>John:</t>
        </r>
        <r>
          <rPr>
            <sz val="9"/>
            <color indexed="81"/>
            <rFont val="Tahoma"/>
            <family val="2"/>
          </rPr>
          <t xml:space="preserve">
Values if 4 levels:
-0.5
0
0.4
0.8</t>
        </r>
      </text>
    </comment>
    <comment ref="D376" authorId="0" shapeId="0" xr:uid="{33A6B5DE-A036-432E-8B04-7647E2717CA0}">
      <text>
        <r>
          <rPr>
            <b/>
            <sz val="9"/>
            <color indexed="81"/>
            <rFont val="Tahoma"/>
            <family val="2"/>
          </rPr>
          <t>John:</t>
        </r>
        <r>
          <rPr>
            <sz val="9"/>
            <color indexed="81"/>
            <rFont val="Tahoma"/>
            <family val="2"/>
          </rPr>
          <t xml:space="preserve">
Values if 4 levels:
-0.5
0
0.4
0.8</t>
        </r>
      </text>
    </comment>
    <comment ref="E376" authorId="0" shapeId="0" xr:uid="{751FB96B-24F6-4D84-8B31-F5BE2727D1F2}">
      <text>
        <r>
          <rPr>
            <b/>
            <sz val="9"/>
            <color indexed="81"/>
            <rFont val="Tahoma"/>
            <family val="2"/>
          </rPr>
          <t>John:</t>
        </r>
        <r>
          <rPr>
            <sz val="9"/>
            <color indexed="81"/>
            <rFont val="Tahoma"/>
            <family val="2"/>
          </rPr>
          <t xml:space="preserve">
Values if 4 levels:
-0.8
-0.4
0
0.5</t>
        </r>
      </text>
    </comment>
    <comment ref="F376" authorId="0" shapeId="0" xr:uid="{4A801745-D400-4549-9E4B-4F1AE8C78F3D}">
      <text>
        <r>
          <rPr>
            <b/>
            <sz val="9"/>
            <color indexed="81"/>
            <rFont val="Tahoma"/>
            <family val="2"/>
          </rPr>
          <t>John:</t>
        </r>
        <r>
          <rPr>
            <sz val="9"/>
            <color indexed="81"/>
            <rFont val="Tahoma"/>
            <family val="2"/>
          </rPr>
          <t xml:space="preserve">
Values if 4 levels:
-0.5
0
0.4
0.8</t>
        </r>
      </text>
    </comment>
    <comment ref="I376" authorId="0" shapeId="0" xr:uid="{FFCD9017-CC93-448C-B9AC-ACE184E2556F}">
      <text>
        <r>
          <rPr>
            <b/>
            <sz val="9"/>
            <color indexed="81"/>
            <rFont val="Tahoma"/>
            <family val="2"/>
          </rPr>
          <t>John:</t>
        </r>
        <r>
          <rPr>
            <sz val="9"/>
            <color indexed="81"/>
            <rFont val="Tahoma"/>
            <family val="2"/>
          </rPr>
          <t xml:space="preserve">
Values if 4 levels:
-0.5
0
0.4
0.8</t>
        </r>
      </text>
    </comment>
    <comment ref="P38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4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5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820"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22"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38" authorId="0" shapeId="0" xr:uid="{B14E1009-DE88-4EDB-A512-0BA103893901}">
      <text>
        <r>
          <rPr>
            <b/>
            <sz val="9"/>
            <color indexed="81"/>
            <rFont val="Tahoma"/>
            <family val="2"/>
          </rPr>
          <t>John:</t>
        </r>
        <r>
          <rPr>
            <sz val="9"/>
            <color indexed="81"/>
            <rFont val="Tahoma"/>
            <family val="2"/>
          </rPr>
          <t xml:space="preserve">
Mortality per day</t>
        </r>
      </text>
    </comment>
    <comment ref="C849"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U863" authorId="0" shapeId="0" xr:uid="{6569DBA7-D0C1-4F08-8D9A-C049FFDAAAC8}">
      <text>
        <r>
          <rPr>
            <b/>
            <sz val="9"/>
            <color indexed="81"/>
            <rFont val="Tahoma"/>
            <family val="2"/>
          </rPr>
          <t>John:</t>
        </r>
        <r>
          <rPr>
            <sz val="9"/>
            <color indexed="81"/>
            <rFont val="Tahoma"/>
            <family val="2"/>
          </rPr>
          <t xml:space="preserve">
To calculatet he % change (sam) on cfw</t>
        </r>
      </text>
    </comment>
    <comment ref="E875" authorId="0" shapeId="0" xr:uid="{19A9AD7F-F220-4F30-9760-5C53AD114AE2}">
      <text>
        <r>
          <rPr>
            <b/>
            <sz val="9"/>
            <color indexed="81"/>
            <rFont val="Tahoma"/>
            <family val="2"/>
          </rPr>
          <t>John:</t>
        </r>
        <r>
          <rPr>
            <sz val="9"/>
            <color indexed="81"/>
            <rFont val="Tahoma"/>
            <family val="2"/>
          </rPr>
          <t xml:space="preserve">
The formula is not linked up to read these values for the maternal genotype</t>
        </r>
      </text>
    </comment>
    <comment ref="S875" authorId="0" shapeId="0" xr:uid="{50EDEBAE-CC59-430B-B821-4909ABBD83E4}">
      <text>
        <r>
          <rPr>
            <b/>
            <sz val="9"/>
            <color indexed="81"/>
            <rFont val="Tahoma"/>
            <family val="2"/>
          </rPr>
          <t>John:</t>
        </r>
        <r>
          <rPr>
            <sz val="9"/>
            <color indexed="81"/>
            <rFont val="Tahoma"/>
            <family val="2"/>
          </rPr>
          <t xml:space="preserve">
The formula is not linked up to read these values for the maternal genotype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44" authorId="0" shapeId="0" xr:uid="{B7D9B7A1-EE05-4C4D-BA6D-57DA1AF121B8}">
      <text>
        <r>
          <rPr>
            <b/>
            <sz val="9"/>
            <color indexed="81"/>
            <rFont val="Tahoma"/>
            <family val="2"/>
          </rPr>
          <t>John:</t>
        </r>
        <r>
          <rPr>
            <sz val="9"/>
            <color indexed="81"/>
            <rFont val="Tahoma"/>
            <family val="2"/>
          </rPr>
          <t xml:space="preserve">
End of lambing period</t>
        </r>
      </text>
    </comment>
    <comment ref="AW44"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ABC8D226-E74D-4BFC-9BAA-4CD0158DEC54}">
      <text>
        <r>
          <rPr>
            <b/>
            <sz val="9"/>
            <color indexed="81"/>
            <rFont val="Tahoma"/>
            <family val="2"/>
          </rPr>
          <t>John:</t>
        </r>
        <r>
          <rPr>
            <sz val="9"/>
            <color indexed="81"/>
            <rFont val="Tahoma"/>
            <family val="2"/>
          </rPr>
          <t xml:space="preserve">
End of lambing period</t>
        </r>
      </text>
    </comment>
    <comment ref="AW49"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54" authorId="0" shapeId="0" xr:uid="{6263290A-33CC-4B22-BBEF-E36FB22E6149}">
      <text>
        <r>
          <rPr>
            <b/>
            <sz val="9"/>
            <color indexed="81"/>
            <rFont val="Tahoma"/>
            <family val="2"/>
          </rPr>
          <t>John:</t>
        </r>
        <r>
          <rPr>
            <sz val="9"/>
            <color indexed="81"/>
            <rFont val="Tahoma"/>
            <family val="2"/>
          </rPr>
          <t xml:space="preserve">
End of lambing period</t>
        </r>
      </text>
    </comment>
    <comment ref="AW54"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BA5BAB41-6F1E-40F3-B1C0-D8ACDAD1586B}">
      <text>
        <r>
          <rPr>
            <b/>
            <sz val="9"/>
            <color indexed="81"/>
            <rFont val="Tahoma"/>
            <family val="2"/>
          </rPr>
          <t>John:</t>
        </r>
        <r>
          <rPr>
            <sz val="9"/>
            <color indexed="81"/>
            <rFont val="Tahoma"/>
            <family val="2"/>
          </rPr>
          <t xml:space="preserve">
End of lambing period</t>
        </r>
      </text>
    </comment>
    <comment ref="AW59"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F729E34-C8DB-4B59-B518-280AACEA1014}">
      <text>
        <r>
          <rPr>
            <b/>
            <sz val="9"/>
            <color indexed="81"/>
            <rFont val="Tahoma"/>
            <family val="2"/>
          </rPr>
          <t>John:</t>
        </r>
        <r>
          <rPr>
            <sz val="9"/>
            <color indexed="81"/>
            <rFont val="Tahoma"/>
            <family val="2"/>
          </rPr>
          <t xml:space="preserve">
End of lambing period</t>
        </r>
      </text>
    </comment>
    <comment ref="AW64"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73"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73" authorId="0" shapeId="0" xr:uid="{11AECEF7-AE2F-41C4-B5DB-72D5ED769321}">
      <text>
        <r>
          <rPr>
            <b/>
            <sz val="9"/>
            <color indexed="81"/>
            <rFont val="Tahoma"/>
            <family val="2"/>
          </rPr>
          <t>John:</t>
        </r>
        <r>
          <rPr>
            <sz val="9"/>
            <color indexed="81"/>
            <rFont val="Tahoma"/>
            <family val="2"/>
          </rPr>
          <t xml:space="preserve">
FD of adult ewes 19u
</t>
        </r>
      </text>
    </comment>
    <comment ref="P73"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U73" authorId="0" shapeId="0" xr:uid="{442FB012-442C-42D9-A558-A1BFD75BB0C6}">
      <text>
        <r>
          <rPr>
            <b/>
            <sz val="9"/>
            <color indexed="81"/>
            <rFont val="Tahoma"/>
            <family val="2"/>
          </rPr>
          <t>John:</t>
        </r>
        <r>
          <rPr>
            <sz val="9"/>
            <color indexed="81"/>
            <rFont val="Tahoma"/>
            <family val="2"/>
          </rPr>
          <t xml:space="preserve">
Adjust single survival to 88%</t>
        </r>
      </text>
    </comment>
    <comment ref="V73" authorId="0" shapeId="0" xr:uid="{2D03F3E9-1F13-49F4-A79C-51788BF9F49A}">
      <text>
        <r>
          <rPr>
            <b/>
            <sz val="9"/>
            <color indexed="81"/>
            <rFont val="Tahoma"/>
            <family val="2"/>
          </rPr>
          <t>John:</t>
        </r>
        <r>
          <rPr>
            <sz val="9"/>
            <color indexed="81"/>
            <rFont val="Tahoma"/>
            <family val="2"/>
          </rPr>
          <t xml:space="preserve">
Adjust single survival to 88%</t>
        </r>
      </text>
    </comment>
    <comment ref="W73"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73" authorId="0" shapeId="0" xr:uid="{3A135EBF-29F0-4814-8C84-68A69CDAA1DE}">
      <text>
        <r>
          <rPr>
            <b/>
            <sz val="9"/>
            <color indexed="81"/>
            <rFont val="Tahoma"/>
            <family val="2"/>
          </rPr>
          <t>John:</t>
        </r>
        <r>
          <rPr>
            <sz val="9"/>
            <color indexed="81"/>
            <rFont val="Tahoma"/>
            <family val="2"/>
          </rPr>
          <t xml:space="preserve">
FD of adult ewes 19.5u
</t>
        </r>
      </text>
    </comment>
    <comment ref="Z73"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73"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73" authorId="0" shapeId="0" xr:uid="{761A911B-0357-4604-981C-7DB2582DAE6E}">
      <text>
        <r>
          <rPr>
            <b/>
            <sz val="9"/>
            <color indexed="81"/>
            <rFont val="Tahoma"/>
            <family val="2"/>
          </rPr>
          <t>John:</t>
        </r>
        <r>
          <rPr>
            <sz val="9"/>
            <color indexed="81"/>
            <rFont val="Tahoma"/>
            <family val="2"/>
          </rPr>
          <t xml:space="preserve">
Adjust proportion of drys to 12%</t>
        </r>
      </text>
    </comment>
    <comment ref="AC73" authorId="0" shapeId="0" xr:uid="{E182E535-2CE5-4123-8AD5-AACA89883DB1}">
      <text>
        <r>
          <rPr>
            <b/>
            <sz val="9"/>
            <color indexed="81"/>
            <rFont val="Tahoma"/>
            <family val="2"/>
          </rPr>
          <t>John:</t>
        </r>
        <r>
          <rPr>
            <sz val="9"/>
            <color indexed="81"/>
            <rFont val="Tahoma"/>
            <family val="2"/>
          </rPr>
          <t xml:space="preserve">
Reduce reproduction to scan 128%</t>
        </r>
      </text>
    </comment>
    <comment ref="AD73" authorId="0" shapeId="0" xr:uid="{AE435FA4-8F7A-4CAB-8B73-DF1AA90A9BC1}">
      <text>
        <r>
          <rPr>
            <b/>
            <sz val="9"/>
            <color indexed="81"/>
            <rFont val="Tahoma"/>
            <family val="2"/>
          </rPr>
          <t>John:</t>
        </r>
        <r>
          <rPr>
            <sz val="9"/>
            <color indexed="81"/>
            <rFont val="Tahoma"/>
            <family val="2"/>
          </rPr>
          <t xml:space="preserve">
Adjust single survival to 88%</t>
        </r>
      </text>
    </comment>
    <comment ref="AE73" authorId="0" shapeId="0" xr:uid="{D3809841-2EF8-46FA-AA57-DF5716192164}">
      <text>
        <r>
          <rPr>
            <b/>
            <sz val="9"/>
            <color indexed="81"/>
            <rFont val="Tahoma"/>
            <family val="2"/>
          </rPr>
          <t>John:</t>
        </r>
        <r>
          <rPr>
            <sz val="9"/>
            <color indexed="81"/>
            <rFont val="Tahoma"/>
            <family val="2"/>
          </rPr>
          <t xml:space="preserve">
Adjust single survival to 88%</t>
        </r>
      </text>
    </comment>
    <comment ref="AF73" authorId="0" shapeId="0" xr:uid="{87A4E015-C418-47FF-A6F4-BC0BA11D9F6E}">
      <text>
        <r>
          <rPr>
            <b/>
            <sz val="9"/>
            <color indexed="81"/>
            <rFont val="Tahoma"/>
            <family val="2"/>
          </rPr>
          <t>John:</t>
        </r>
        <r>
          <rPr>
            <sz val="9"/>
            <color indexed="81"/>
            <rFont val="Tahoma"/>
            <family val="2"/>
          </rPr>
          <t xml:space="preserve">
Adjust single survival to 88%</t>
        </r>
      </text>
    </comment>
    <comment ref="AG73"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73" authorId="0" shapeId="0" xr:uid="{0D21D5DF-12AE-49E6-BE7F-A424B9D361E6}">
      <text>
        <r>
          <rPr>
            <b/>
            <sz val="9"/>
            <color indexed="81"/>
            <rFont val="Tahoma"/>
            <family val="2"/>
          </rPr>
          <t>John:</t>
        </r>
        <r>
          <rPr>
            <sz val="9"/>
            <color indexed="81"/>
            <rFont val="Tahoma"/>
            <family val="2"/>
          </rPr>
          <t xml:space="preserve">
FD of adult ewes 19u
</t>
        </r>
      </text>
    </comment>
    <comment ref="AJ73"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73"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73" authorId="0" shapeId="0" xr:uid="{8DB8722C-BEED-4DB0-91A1-FB59649E74F7}">
      <text>
        <r>
          <rPr>
            <b/>
            <sz val="9"/>
            <color indexed="81"/>
            <rFont val="Tahoma"/>
            <family val="2"/>
          </rPr>
          <t>John:</t>
        </r>
        <r>
          <rPr>
            <sz val="9"/>
            <color indexed="81"/>
            <rFont val="Tahoma"/>
            <family val="2"/>
          </rPr>
          <t xml:space="preserve">
Adjust proportion of drys to 12%</t>
        </r>
      </text>
    </comment>
    <comment ref="AM73" authorId="0" shapeId="0" xr:uid="{46DE0B50-C869-4A34-81E5-4C8025F0A26E}">
      <text>
        <r>
          <rPr>
            <b/>
            <sz val="9"/>
            <color indexed="81"/>
            <rFont val="Tahoma"/>
            <family val="2"/>
          </rPr>
          <t>John:</t>
        </r>
        <r>
          <rPr>
            <sz val="9"/>
            <color indexed="81"/>
            <rFont val="Tahoma"/>
            <family val="2"/>
          </rPr>
          <t xml:space="preserve">
Reduce reproduction to scan 128%</t>
        </r>
      </text>
    </comment>
    <comment ref="AN73" authorId="0" shapeId="0" xr:uid="{AA9CF30A-C000-4EC7-A7BB-4E9CF25A1BE2}">
      <text>
        <r>
          <rPr>
            <b/>
            <sz val="9"/>
            <color indexed="81"/>
            <rFont val="Tahoma"/>
            <family val="2"/>
          </rPr>
          <t>John:</t>
        </r>
        <r>
          <rPr>
            <sz val="9"/>
            <color indexed="81"/>
            <rFont val="Tahoma"/>
            <family val="2"/>
          </rPr>
          <t xml:space="preserve">
Adjust single survival to 88%</t>
        </r>
      </text>
    </comment>
    <comment ref="AO73" authorId="0" shapeId="0" xr:uid="{D28A6BA4-8B88-4A63-B3D1-986E27F7932F}">
      <text>
        <r>
          <rPr>
            <b/>
            <sz val="9"/>
            <color indexed="81"/>
            <rFont val="Tahoma"/>
            <family val="2"/>
          </rPr>
          <t>John:</t>
        </r>
        <r>
          <rPr>
            <sz val="9"/>
            <color indexed="81"/>
            <rFont val="Tahoma"/>
            <family val="2"/>
          </rPr>
          <t xml:space="preserve">
Adjust single survival to 88%</t>
        </r>
      </text>
    </comment>
    <comment ref="AP73" authorId="0" shapeId="0" xr:uid="{10CA02F0-6D9B-48D9-A3D4-E2DEED40475D}">
      <text>
        <r>
          <rPr>
            <b/>
            <sz val="9"/>
            <color indexed="81"/>
            <rFont val="Tahoma"/>
            <family val="2"/>
          </rPr>
          <t>John:</t>
        </r>
        <r>
          <rPr>
            <sz val="9"/>
            <color indexed="81"/>
            <rFont val="Tahoma"/>
            <family val="2"/>
          </rPr>
          <t xml:space="preserve">
Adjust single survival to 88%</t>
        </r>
      </text>
    </comment>
    <comment ref="AJ76"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76"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88"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88"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99"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103"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2" authorId="0" shapeId="0" xr:uid="{79D77E2B-5FD8-46BF-888F-16169B5DBB3F}">
      <text>
        <r>
          <rPr>
            <b/>
            <sz val="9"/>
            <color indexed="81"/>
            <rFont val="Tahoma"/>
            <family val="2"/>
          </rPr>
          <t>John:</t>
        </r>
        <r>
          <rPr>
            <sz val="9"/>
            <color indexed="81"/>
            <rFont val="Tahoma"/>
            <family val="2"/>
          </rPr>
          <t xml:space="preserve">
Fine wool merino</t>
        </r>
      </text>
    </comment>
    <comment ref="E142" authorId="0" shapeId="0" xr:uid="{7E0CDF8D-30CB-46F1-A7E9-04457AB048B5}">
      <text>
        <r>
          <rPr>
            <b/>
            <sz val="9"/>
            <color indexed="81"/>
            <rFont val="Tahoma"/>
            <family val="2"/>
          </rPr>
          <t>John:</t>
        </r>
        <r>
          <rPr>
            <sz val="9"/>
            <color indexed="81"/>
            <rFont val="Tahoma"/>
            <family val="2"/>
          </rPr>
          <t xml:space="preserve">
BBB</t>
        </r>
      </text>
    </comment>
    <comment ref="F142" authorId="0" shapeId="0" xr:uid="{7FB7F7D3-1AC7-435B-A12F-B2AC91AC694B}">
      <text>
        <r>
          <rPr>
            <b/>
            <sz val="9"/>
            <color indexed="81"/>
            <rFont val="Tahoma"/>
            <family val="2"/>
          </rPr>
          <t>John:</t>
        </r>
        <r>
          <rPr>
            <sz val="9"/>
            <color indexed="81"/>
            <rFont val="Tahoma"/>
            <family val="2"/>
          </rPr>
          <t xml:space="preserve">
Sell 0 to 8mths</t>
        </r>
      </text>
    </comment>
    <comment ref="L142"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2" authorId="0" shapeId="0" xr:uid="{843C32F1-B33A-4E03-9930-12FE88BFD1A9}">
      <text>
        <r>
          <rPr>
            <b/>
            <sz val="9"/>
            <color indexed="81"/>
            <rFont val="Tahoma"/>
            <family val="2"/>
          </rPr>
          <t>John:</t>
        </r>
        <r>
          <rPr>
            <sz val="9"/>
            <color indexed="81"/>
            <rFont val="Tahoma"/>
            <family val="2"/>
          </rPr>
          <t xml:space="preserve">
Sell CFA at 5.5yo</t>
        </r>
      </text>
    </comment>
    <comment ref="C143" authorId="0" shapeId="0" xr:uid="{26525602-03D1-4AD9-A7EF-9A017E73CAB0}">
      <text>
        <r>
          <rPr>
            <b/>
            <sz val="9"/>
            <color indexed="81"/>
            <rFont val="Tahoma"/>
            <family val="2"/>
          </rPr>
          <t>John:</t>
        </r>
        <r>
          <rPr>
            <sz val="9"/>
            <color indexed="81"/>
            <rFont val="Tahoma"/>
            <family val="2"/>
          </rPr>
          <t xml:space="preserve">
Medium merino</t>
        </r>
      </text>
    </comment>
    <comment ref="F143" authorId="0" shapeId="0" xr:uid="{DB10309E-8F11-422D-B7F3-1D63DC7E2749}">
      <text>
        <r>
          <rPr>
            <b/>
            <sz val="9"/>
            <color indexed="81"/>
            <rFont val="Tahoma"/>
            <family val="2"/>
          </rPr>
          <t>John:</t>
        </r>
        <r>
          <rPr>
            <sz val="9"/>
            <color indexed="81"/>
            <rFont val="Tahoma"/>
            <family val="2"/>
          </rPr>
          <t xml:space="preserve">
Sell 8 to 15 mths</t>
        </r>
      </text>
    </comment>
    <comment ref="L143" authorId="0" shapeId="0" xr:uid="{4CD6B8E3-CFB8-4993-BD0D-494CD745EDF2}">
      <text>
        <r>
          <rPr>
            <b/>
            <sz val="9"/>
            <color indexed="81"/>
            <rFont val="Tahoma"/>
            <family val="2"/>
          </rPr>
          <t xml:space="preserve">John:
</t>
        </r>
        <r>
          <rPr>
            <sz val="9"/>
            <color indexed="81"/>
            <rFont val="Tahoma"/>
            <family val="2"/>
          </rPr>
          <t>Can't sell till hogget shearing</t>
        </r>
      </text>
    </comment>
    <comment ref="N143" authorId="0" shapeId="0" xr:uid="{76A1D5B8-88D0-4350-A4A9-F96B0BCE1650}">
      <text>
        <r>
          <rPr>
            <b/>
            <sz val="9"/>
            <color indexed="81"/>
            <rFont val="Tahoma"/>
            <family val="2"/>
          </rPr>
          <t>John:</t>
        </r>
        <r>
          <rPr>
            <sz val="9"/>
            <color indexed="81"/>
            <rFont val="Tahoma"/>
            <family val="2"/>
          </rPr>
          <t xml:space="preserve">
Sell CFA at 6.5yo</t>
        </r>
      </text>
    </comment>
    <comment ref="E144" authorId="0" shapeId="0" xr:uid="{39B785D6-592F-4BAE-A533-54411E8E8563}">
      <text>
        <r>
          <rPr>
            <b/>
            <sz val="9"/>
            <color indexed="81"/>
            <rFont val="Tahoma"/>
            <family val="2"/>
          </rPr>
          <t>John:</t>
        </r>
        <r>
          <rPr>
            <sz val="9"/>
            <color indexed="81"/>
            <rFont val="Tahoma"/>
            <family val="2"/>
          </rPr>
          <t xml:space="preserve">
BBT</t>
        </r>
      </text>
    </comment>
    <comment ref="F144" authorId="0" shapeId="0" xr:uid="{9E65433A-051C-4AB8-92B8-C9CFBB1EC95E}">
      <text>
        <r>
          <rPr>
            <b/>
            <sz val="9"/>
            <color indexed="81"/>
            <rFont val="Tahoma"/>
            <family val="2"/>
          </rPr>
          <t>John:</t>
        </r>
        <r>
          <rPr>
            <sz val="9"/>
            <color indexed="81"/>
            <rFont val="Tahoma"/>
            <family val="2"/>
          </rPr>
          <t xml:space="preserve">
Sell 15 mths to 21 mths</t>
        </r>
      </text>
    </comment>
    <comment ref="C145" authorId="0" shapeId="0" xr:uid="{F23FA1C2-3563-4D23-84CD-3ED25E3AA256}">
      <text>
        <r>
          <rPr>
            <b/>
            <sz val="9"/>
            <color indexed="81"/>
            <rFont val="Tahoma"/>
            <family val="2"/>
          </rPr>
          <t>John:</t>
        </r>
        <r>
          <rPr>
            <sz val="9"/>
            <color indexed="81"/>
            <rFont val="Tahoma"/>
            <family val="2"/>
          </rPr>
          <t xml:space="preserve">
Maternal</t>
        </r>
      </text>
    </comment>
    <comment ref="F145" authorId="0" shapeId="0" xr:uid="{8E7D5C88-700C-4D22-9D6D-44C6D0C48E8A}">
      <text>
        <r>
          <rPr>
            <b/>
            <sz val="9"/>
            <color indexed="81"/>
            <rFont val="Tahoma"/>
            <family val="2"/>
          </rPr>
          <t>John:</t>
        </r>
        <r>
          <rPr>
            <sz val="9"/>
            <color indexed="81"/>
            <rFont val="Tahoma"/>
            <family val="2"/>
          </rPr>
          <t xml:space="preserve">
Sell older</t>
        </r>
      </text>
    </comment>
    <comment ref="P381"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46"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49"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50"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44" authorId="0" shapeId="0" xr:uid="{0172A2D3-2C1A-491F-B8D3-9A847102556E}">
      <text>
        <r>
          <rPr>
            <b/>
            <sz val="9"/>
            <color indexed="81"/>
            <rFont val="Tahoma"/>
            <family val="2"/>
          </rPr>
          <t>John:</t>
        </r>
        <r>
          <rPr>
            <sz val="9"/>
            <color indexed="81"/>
            <rFont val="Tahoma"/>
            <family val="2"/>
          </rPr>
          <t xml:space="preserve">
End of lambing period</t>
        </r>
      </text>
    </comment>
    <comment ref="AW44"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49" authorId="0" shapeId="0" xr:uid="{9B5C590B-B71C-4D50-8C31-174225EE3F5E}">
      <text>
        <r>
          <rPr>
            <b/>
            <sz val="9"/>
            <color indexed="81"/>
            <rFont val="Tahoma"/>
            <family val="2"/>
          </rPr>
          <t>John:</t>
        </r>
        <r>
          <rPr>
            <sz val="9"/>
            <color indexed="81"/>
            <rFont val="Tahoma"/>
            <family val="2"/>
          </rPr>
          <t xml:space="preserve">
End of lambing period</t>
        </r>
      </text>
    </comment>
    <comment ref="AW49"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E4EDCBD-635B-41A6-AC92-7B00FB741895}">
      <text>
        <r>
          <rPr>
            <b/>
            <sz val="9"/>
            <color indexed="81"/>
            <rFont val="Tahoma"/>
            <family val="2"/>
          </rPr>
          <t>John:</t>
        </r>
        <r>
          <rPr>
            <sz val="9"/>
            <color indexed="81"/>
            <rFont val="Tahoma"/>
            <family val="2"/>
          </rPr>
          <t xml:space="preserve">
End of lambing period</t>
        </r>
      </text>
    </comment>
    <comment ref="AW54"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59" authorId="0" shapeId="0" xr:uid="{1CF2D3E3-D18E-4651-857C-FB0A13C9458A}">
      <text>
        <r>
          <rPr>
            <b/>
            <sz val="9"/>
            <color indexed="81"/>
            <rFont val="Tahoma"/>
            <family val="2"/>
          </rPr>
          <t>John:</t>
        </r>
        <r>
          <rPr>
            <sz val="9"/>
            <color indexed="81"/>
            <rFont val="Tahoma"/>
            <family val="2"/>
          </rPr>
          <t xml:space="preserve">
End of lambing period</t>
        </r>
      </text>
    </comment>
    <comment ref="AW59"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64" authorId="0" shapeId="0" xr:uid="{84EB60BA-CDD4-4BDB-AED1-03DB81255FE8}">
      <text>
        <r>
          <rPr>
            <b/>
            <sz val="9"/>
            <color indexed="81"/>
            <rFont val="Tahoma"/>
            <family val="2"/>
          </rPr>
          <t>John:</t>
        </r>
        <r>
          <rPr>
            <sz val="9"/>
            <color indexed="81"/>
            <rFont val="Tahoma"/>
            <family val="2"/>
          </rPr>
          <t xml:space="preserve">
End of lambing period</t>
        </r>
      </text>
    </comment>
    <comment ref="AW64"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73"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73" authorId="0" shapeId="0" xr:uid="{350CAE4A-6C6B-448D-8E1F-39B77C5B4886}">
      <text>
        <r>
          <rPr>
            <b/>
            <sz val="9"/>
            <color indexed="81"/>
            <rFont val="Tahoma"/>
            <family val="2"/>
          </rPr>
          <t>John:</t>
        </r>
        <r>
          <rPr>
            <sz val="9"/>
            <color indexed="81"/>
            <rFont val="Tahoma"/>
            <family val="2"/>
          </rPr>
          <t xml:space="preserve">
FD of adult ewes 19u
</t>
        </r>
      </text>
    </comment>
    <comment ref="P73"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U73" authorId="0" shapeId="0" xr:uid="{7F878649-8C84-4DFD-9210-1BD89F8AF573}">
      <text>
        <r>
          <rPr>
            <b/>
            <sz val="9"/>
            <color indexed="81"/>
            <rFont val="Tahoma"/>
            <family val="2"/>
          </rPr>
          <t>John:</t>
        </r>
        <r>
          <rPr>
            <sz val="9"/>
            <color indexed="81"/>
            <rFont val="Tahoma"/>
            <family val="2"/>
          </rPr>
          <t xml:space="preserve">
Adjust single survival to 88%</t>
        </r>
      </text>
    </comment>
    <comment ref="V73" authorId="0" shapeId="0" xr:uid="{5D6A0C83-1670-4EBE-90CA-0F8FF6766A6D}">
      <text>
        <r>
          <rPr>
            <b/>
            <sz val="9"/>
            <color indexed="81"/>
            <rFont val="Tahoma"/>
            <family val="2"/>
          </rPr>
          <t>John:</t>
        </r>
        <r>
          <rPr>
            <sz val="9"/>
            <color indexed="81"/>
            <rFont val="Tahoma"/>
            <family val="2"/>
          </rPr>
          <t xml:space="preserve">
Adjust single survival to 88%</t>
        </r>
      </text>
    </comment>
    <comment ref="W73"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73" authorId="0" shapeId="0" xr:uid="{8A313C6B-497C-4EE8-8476-8F664CE30671}">
      <text>
        <r>
          <rPr>
            <b/>
            <sz val="9"/>
            <color indexed="81"/>
            <rFont val="Tahoma"/>
            <family val="2"/>
          </rPr>
          <t>John:</t>
        </r>
        <r>
          <rPr>
            <sz val="9"/>
            <color indexed="81"/>
            <rFont val="Tahoma"/>
            <family val="2"/>
          </rPr>
          <t xml:space="preserve">
FD of adult ewes 19.5u
</t>
        </r>
      </text>
    </comment>
    <comment ref="Z73"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73"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73" authorId="0" shapeId="0" xr:uid="{F816D970-C188-49A7-A957-EF20E08CE934}">
      <text>
        <r>
          <rPr>
            <b/>
            <sz val="9"/>
            <color indexed="81"/>
            <rFont val="Tahoma"/>
            <family val="2"/>
          </rPr>
          <t>John:</t>
        </r>
        <r>
          <rPr>
            <sz val="9"/>
            <color indexed="81"/>
            <rFont val="Tahoma"/>
            <family val="2"/>
          </rPr>
          <t xml:space="preserve">
Adjust proportion of drys to 12%</t>
        </r>
      </text>
    </comment>
    <comment ref="AC73" authorId="0" shapeId="0" xr:uid="{A3C1A63C-04B5-46FC-9A2A-3F47A5897527}">
      <text>
        <r>
          <rPr>
            <b/>
            <sz val="9"/>
            <color indexed="81"/>
            <rFont val="Tahoma"/>
            <family val="2"/>
          </rPr>
          <t>John:</t>
        </r>
        <r>
          <rPr>
            <sz val="9"/>
            <color indexed="81"/>
            <rFont val="Tahoma"/>
            <family val="2"/>
          </rPr>
          <t xml:space="preserve">
Reduce reproduction to scan 128%</t>
        </r>
      </text>
    </comment>
    <comment ref="AD73" authorId="0" shapeId="0" xr:uid="{47FF5521-C4B4-4D7C-91FF-BF13FEAE81FB}">
      <text>
        <r>
          <rPr>
            <b/>
            <sz val="9"/>
            <color indexed="81"/>
            <rFont val="Tahoma"/>
            <family val="2"/>
          </rPr>
          <t>John:</t>
        </r>
        <r>
          <rPr>
            <sz val="9"/>
            <color indexed="81"/>
            <rFont val="Tahoma"/>
            <family val="2"/>
          </rPr>
          <t xml:space="preserve">
Adjust single survival to 88%</t>
        </r>
      </text>
    </comment>
    <comment ref="AE73" authorId="0" shapeId="0" xr:uid="{0E918004-C607-41AA-82B1-4E21E2021B7B}">
      <text>
        <r>
          <rPr>
            <b/>
            <sz val="9"/>
            <color indexed="81"/>
            <rFont val="Tahoma"/>
            <family val="2"/>
          </rPr>
          <t>John:</t>
        </r>
        <r>
          <rPr>
            <sz val="9"/>
            <color indexed="81"/>
            <rFont val="Tahoma"/>
            <family val="2"/>
          </rPr>
          <t xml:space="preserve">
Adjust single survival to 88%</t>
        </r>
      </text>
    </comment>
    <comment ref="AF73" authorId="0" shapeId="0" xr:uid="{6E215EC9-7D65-4ABE-A9C5-CEC9C41197AE}">
      <text>
        <r>
          <rPr>
            <b/>
            <sz val="9"/>
            <color indexed="81"/>
            <rFont val="Tahoma"/>
            <family val="2"/>
          </rPr>
          <t>John:</t>
        </r>
        <r>
          <rPr>
            <sz val="9"/>
            <color indexed="81"/>
            <rFont val="Tahoma"/>
            <family val="2"/>
          </rPr>
          <t xml:space="preserve">
Adjust single survival to 88%</t>
        </r>
      </text>
    </comment>
    <comment ref="AG73"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73" authorId="0" shapeId="0" xr:uid="{B798D583-C57E-483B-A7D1-C8B49B73C741}">
      <text>
        <r>
          <rPr>
            <b/>
            <sz val="9"/>
            <color indexed="81"/>
            <rFont val="Tahoma"/>
            <family val="2"/>
          </rPr>
          <t>John:</t>
        </r>
        <r>
          <rPr>
            <sz val="9"/>
            <color indexed="81"/>
            <rFont val="Tahoma"/>
            <family val="2"/>
          </rPr>
          <t xml:space="preserve">
FD of adult ewes 19u
</t>
        </r>
      </text>
    </comment>
    <comment ref="AJ73"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73"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73" authorId="0" shapeId="0" xr:uid="{74552C91-3A98-40BF-9893-AABBFFE4B3D9}">
      <text>
        <r>
          <rPr>
            <b/>
            <sz val="9"/>
            <color indexed="81"/>
            <rFont val="Tahoma"/>
            <family val="2"/>
          </rPr>
          <t>John:</t>
        </r>
        <r>
          <rPr>
            <sz val="9"/>
            <color indexed="81"/>
            <rFont val="Tahoma"/>
            <family val="2"/>
          </rPr>
          <t xml:space="preserve">
Adjust proportion of drys to 12%</t>
        </r>
      </text>
    </comment>
    <comment ref="AM73" authorId="0" shapeId="0" xr:uid="{A8551A6A-3BCB-4F44-925A-CD4C64E4AF0A}">
      <text>
        <r>
          <rPr>
            <b/>
            <sz val="9"/>
            <color indexed="81"/>
            <rFont val="Tahoma"/>
            <family val="2"/>
          </rPr>
          <t>John:</t>
        </r>
        <r>
          <rPr>
            <sz val="9"/>
            <color indexed="81"/>
            <rFont val="Tahoma"/>
            <family val="2"/>
          </rPr>
          <t xml:space="preserve">
Reduce reproduction to scan 128%</t>
        </r>
      </text>
    </comment>
    <comment ref="AN73" authorId="0" shapeId="0" xr:uid="{940731F3-E415-442A-82C3-6068F8606A7C}">
      <text>
        <r>
          <rPr>
            <b/>
            <sz val="9"/>
            <color indexed="81"/>
            <rFont val="Tahoma"/>
            <family val="2"/>
          </rPr>
          <t>John:</t>
        </r>
        <r>
          <rPr>
            <sz val="9"/>
            <color indexed="81"/>
            <rFont val="Tahoma"/>
            <family val="2"/>
          </rPr>
          <t xml:space="preserve">
Adjust single survival to 88%</t>
        </r>
      </text>
    </comment>
    <comment ref="AO73" authorId="0" shapeId="0" xr:uid="{1892FF49-A267-4408-B44C-FDDA84D2EA27}">
      <text>
        <r>
          <rPr>
            <b/>
            <sz val="9"/>
            <color indexed="81"/>
            <rFont val="Tahoma"/>
            <family val="2"/>
          </rPr>
          <t>John:</t>
        </r>
        <r>
          <rPr>
            <sz val="9"/>
            <color indexed="81"/>
            <rFont val="Tahoma"/>
            <family val="2"/>
          </rPr>
          <t xml:space="preserve">
Adjust single survival to 88%</t>
        </r>
      </text>
    </comment>
    <comment ref="AP73" authorId="0" shapeId="0" xr:uid="{C3288E78-787F-459E-8799-A6F899783802}">
      <text>
        <r>
          <rPr>
            <b/>
            <sz val="9"/>
            <color indexed="81"/>
            <rFont val="Tahoma"/>
            <family val="2"/>
          </rPr>
          <t>John:</t>
        </r>
        <r>
          <rPr>
            <sz val="9"/>
            <color indexed="81"/>
            <rFont val="Tahoma"/>
            <family val="2"/>
          </rPr>
          <t xml:space="preserve">
Adjust single survival to 88%</t>
        </r>
      </text>
    </comment>
    <comment ref="AJ76"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76"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88"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88"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99"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103"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D123"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3DB76265-3C5C-466B-8D66-34C1D5965729}">
      <text>
        <r>
          <rPr>
            <b/>
            <sz val="9"/>
            <color indexed="81"/>
            <rFont val="Tahoma"/>
            <family val="2"/>
          </rPr>
          <t>John:</t>
        </r>
        <r>
          <rPr>
            <sz val="9"/>
            <color indexed="81"/>
            <rFont val="Tahoma"/>
            <family val="2"/>
          </rPr>
          <t xml:space="preserve">
Fine wool merino</t>
        </r>
      </text>
    </comment>
    <comment ref="E142" authorId="0" shapeId="0" xr:uid="{A9CEB269-9673-4FDF-A85C-7C05D2F43988}">
      <text>
        <r>
          <rPr>
            <b/>
            <sz val="9"/>
            <color indexed="81"/>
            <rFont val="Tahoma"/>
            <family val="2"/>
          </rPr>
          <t>John:</t>
        </r>
        <r>
          <rPr>
            <sz val="9"/>
            <color indexed="81"/>
            <rFont val="Tahoma"/>
            <family val="2"/>
          </rPr>
          <t xml:space="preserve">
BBB</t>
        </r>
      </text>
    </comment>
    <comment ref="F142" authorId="0" shapeId="0" xr:uid="{9D875F7B-8F45-4932-B083-382A683FFB05}">
      <text>
        <r>
          <rPr>
            <b/>
            <sz val="9"/>
            <color indexed="81"/>
            <rFont val="Tahoma"/>
            <family val="2"/>
          </rPr>
          <t>John:</t>
        </r>
        <r>
          <rPr>
            <sz val="9"/>
            <color indexed="81"/>
            <rFont val="Tahoma"/>
            <family val="2"/>
          </rPr>
          <t xml:space="preserve">
Sell 0 to 8mths</t>
        </r>
      </text>
    </comment>
    <comment ref="L142"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2" authorId="0" shapeId="0" xr:uid="{31D6DDAF-BF94-4E91-B2CA-E97638C58509}">
      <text>
        <r>
          <rPr>
            <b/>
            <sz val="9"/>
            <color indexed="81"/>
            <rFont val="Tahoma"/>
            <family val="2"/>
          </rPr>
          <t>John:</t>
        </r>
        <r>
          <rPr>
            <sz val="9"/>
            <color indexed="81"/>
            <rFont val="Tahoma"/>
            <family val="2"/>
          </rPr>
          <t xml:space="preserve">
Sell CFA at 5.5yo</t>
        </r>
      </text>
    </comment>
    <comment ref="C143" authorId="0" shapeId="0" xr:uid="{45FB17AB-E753-427C-A650-3B37CB813D95}">
      <text>
        <r>
          <rPr>
            <b/>
            <sz val="9"/>
            <color indexed="81"/>
            <rFont val="Tahoma"/>
            <family val="2"/>
          </rPr>
          <t>John:</t>
        </r>
        <r>
          <rPr>
            <sz val="9"/>
            <color indexed="81"/>
            <rFont val="Tahoma"/>
            <family val="2"/>
          </rPr>
          <t xml:space="preserve">
Medium merino</t>
        </r>
      </text>
    </comment>
    <comment ref="F143" authorId="0" shapeId="0" xr:uid="{FAD92512-2DC6-4A82-B4E0-5A130D4474CF}">
      <text>
        <r>
          <rPr>
            <b/>
            <sz val="9"/>
            <color indexed="81"/>
            <rFont val="Tahoma"/>
            <family val="2"/>
          </rPr>
          <t>John:</t>
        </r>
        <r>
          <rPr>
            <sz val="9"/>
            <color indexed="81"/>
            <rFont val="Tahoma"/>
            <family val="2"/>
          </rPr>
          <t xml:space="preserve">
Sell 8 to 15 mths</t>
        </r>
      </text>
    </comment>
    <comment ref="L143" authorId="0" shapeId="0" xr:uid="{87DF12F1-B5D1-421B-9311-4BD245C27F97}">
      <text>
        <r>
          <rPr>
            <b/>
            <sz val="9"/>
            <color indexed="81"/>
            <rFont val="Tahoma"/>
            <family val="2"/>
          </rPr>
          <t xml:space="preserve">John:
</t>
        </r>
        <r>
          <rPr>
            <sz val="9"/>
            <color indexed="81"/>
            <rFont val="Tahoma"/>
            <family val="2"/>
          </rPr>
          <t>Can't sell till hogget shearing</t>
        </r>
      </text>
    </comment>
    <comment ref="N143" authorId="0" shapeId="0" xr:uid="{1072BB36-8DF3-4BEE-A629-485BD1F043D2}">
      <text>
        <r>
          <rPr>
            <b/>
            <sz val="9"/>
            <color indexed="81"/>
            <rFont val="Tahoma"/>
            <family val="2"/>
          </rPr>
          <t>John:</t>
        </r>
        <r>
          <rPr>
            <sz val="9"/>
            <color indexed="81"/>
            <rFont val="Tahoma"/>
            <family val="2"/>
          </rPr>
          <t xml:space="preserve">
Sell CFA at 6.5yo</t>
        </r>
      </text>
    </comment>
    <comment ref="E144" authorId="0" shapeId="0" xr:uid="{02E5E433-D48D-4795-971D-B7645446779E}">
      <text>
        <r>
          <rPr>
            <b/>
            <sz val="9"/>
            <color indexed="81"/>
            <rFont val="Tahoma"/>
            <family val="2"/>
          </rPr>
          <t>John:</t>
        </r>
        <r>
          <rPr>
            <sz val="9"/>
            <color indexed="81"/>
            <rFont val="Tahoma"/>
            <family val="2"/>
          </rPr>
          <t xml:space="preserve">
BBT</t>
        </r>
      </text>
    </comment>
    <comment ref="F144" authorId="0" shapeId="0" xr:uid="{2E878A4F-AAC3-41A2-8C99-967C11353ACF}">
      <text>
        <r>
          <rPr>
            <b/>
            <sz val="9"/>
            <color indexed="81"/>
            <rFont val="Tahoma"/>
            <family val="2"/>
          </rPr>
          <t>John:</t>
        </r>
        <r>
          <rPr>
            <sz val="9"/>
            <color indexed="81"/>
            <rFont val="Tahoma"/>
            <family val="2"/>
          </rPr>
          <t xml:space="preserve">
Sell 15 mths to 21 mths</t>
        </r>
      </text>
    </comment>
    <comment ref="C145" authorId="0" shapeId="0" xr:uid="{43B6FBDB-09EE-468A-9B93-5EA7D775D949}">
      <text>
        <r>
          <rPr>
            <b/>
            <sz val="9"/>
            <color indexed="81"/>
            <rFont val="Tahoma"/>
            <family val="2"/>
          </rPr>
          <t>John:</t>
        </r>
        <r>
          <rPr>
            <sz val="9"/>
            <color indexed="81"/>
            <rFont val="Tahoma"/>
            <family val="2"/>
          </rPr>
          <t xml:space="preserve">
Maternal</t>
        </r>
      </text>
    </comment>
    <comment ref="F145" authorId="0" shapeId="0" xr:uid="{58683116-FCC6-470A-B89E-D460EACD70CA}">
      <text>
        <r>
          <rPr>
            <b/>
            <sz val="9"/>
            <color indexed="81"/>
            <rFont val="Tahoma"/>
            <family val="2"/>
          </rPr>
          <t>John:</t>
        </r>
        <r>
          <rPr>
            <sz val="9"/>
            <color indexed="81"/>
            <rFont val="Tahoma"/>
            <family val="2"/>
          </rPr>
          <t xml:space="preserve">
Sell older</t>
        </r>
      </text>
    </comment>
    <comment ref="P381"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46"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49"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50"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31"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34"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44" authorId="0" shapeId="0" xr:uid="{C86C1487-5383-4C15-9D25-072B03A8A72C}">
      <text>
        <r>
          <rPr>
            <b/>
            <sz val="9"/>
            <color indexed="81"/>
            <rFont val="Tahoma"/>
            <family val="2"/>
          </rPr>
          <t>John:</t>
        </r>
        <r>
          <rPr>
            <sz val="9"/>
            <color indexed="81"/>
            <rFont val="Tahoma"/>
            <family val="2"/>
          </rPr>
          <t xml:space="preserve">
End of lambing period</t>
        </r>
      </text>
    </comment>
    <comment ref="AW44"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46"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49" authorId="0" shapeId="0" xr:uid="{D7357E6A-E840-43AC-8FD5-42E8BE57410D}">
      <text>
        <r>
          <rPr>
            <b/>
            <sz val="9"/>
            <color indexed="81"/>
            <rFont val="Tahoma"/>
            <family val="2"/>
          </rPr>
          <t>John:</t>
        </r>
        <r>
          <rPr>
            <sz val="9"/>
            <color indexed="81"/>
            <rFont val="Tahoma"/>
            <family val="2"/>
          </rPr>
          <t xml:space="preserve">
End of lambing period</t>
        </r>
      </text>
    </comment>
    <comment ref="AW49"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51"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54" authorId="0" shapeId="0" xr:uid="{DA4C43FE-464B-4B0E-81F9-B5C9EEDA4A60}">
      <text>
        <r>
          <rPr>
            <b/>
            <sz val="9"/>
            <color indexed="81"/>
            <rFont val="Tahoma"/>
            <family val="2"/>
          </rPr>
          <t>John:</t>
        </r>
        <r>
          <rPr>
            <sz val="9"/>
            <color indexed="81"/>
            <rFont val="Tahoma"/>
            <family val="2"/>
          </rPr>
          <t xml:space="preserve">
End of lambing period</t>
        </r>
      </text>
    </comment>
    <comment ref="AW54"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56"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59" authorId="0" shapeId="0" xr:uid="{594DB935-3018-493E-938A-75FD563BDC9D}">
      <text>
        <r>
          <rPr>
            <b/>
            <sz val="9"/>
            <color indexed="81"/>
            <rFont val="Tahoma"/>
            <family val="2"/>
          </rPr>
          <t>John:</t>
        </r>
        <r>
          <rPr>
            <sz val="9"/>
            <color indexed="81"/>
            <rFont val="Tahoma"/>
            <family val="2"/>
          </rPr>
          <t xml:space="preserve">
End of lambing period</t>
        </r>
      </text>
    </comment>
    <comment ref="AW59"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61"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64" authorId="0" shapeId="0" xr:uid="{DBED51B8-20A5-494C-ACDC-E71341D2AF15}">
      <text>
        <r>
          <rPr>
            <b/>
            <sz val="9"/>
            <color indexed="81"/>
            <rFont val="Tahoma"/>
            <family val="2"/>
          </rPr>
          <t>John:</t>
        </r>
        <r>
          <rPr>
            <sz val="9"/>
            <color indexed="81"/>
            <rFont val="Tahoma"/>
            <family val="2"/>
          </rPr>
          <t xml:space="preserve">
End of lambing period</t>
        </r>
      </text>
    </comment>
    <comment ref="AW64"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66"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73"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73"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73" authorId="0" shapeId="0" xr:uid="{BD4CDCD3-8ED1-4D3E-A388-00849A35600F}">
      <text>
        <r>
          <rPr>
            <b/>
            <sz val="9"/>
            <color indexed="81"/>
            <rFont val="Tahoma"/>
            <family val="2"/>
          </rPr>
          <t>John:</t>
        </r>
        <r>
          <rPr>
            <sz val="9"/>
            <color indexed="81"/>
            <rFont val="Tahoma"/>
            <family val="2"/>
          </rPr>
          <t xml:space="preserve">
FD of adult ewes 19u
</t>
        </r>
      </text>
    </comment>
    <comment ref="P73"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U73" authorId="0" shapeId="0" xr:uid="{B942AD7F-9EE5-4F06-BDB1-AFFBEB091C06}">
      <text>
        <r>
          <rPr>
            <b/>
            <sz val="9"/>
            <color indexed="81"/>
            <rFont val="Tahoma"/>
            <family val="2"/>
          </rPr>
          <t>John:</t>
        </r>
        <r>
          <rPr>
            <sz val="9"/>
            <color indexed="81"/>
            <rFont val="Tahoma"/>
            <family val="2"/>
          </rPr>
          <t xml:space="preserve">
Adjust single survival to 88%</t>
        </r>
      </text>
    </comment>
    <comment ref="V73" authorId="0" shapeId="0" xr:uid="{4EF6EF9F-11DA-4F6F-ACF1-AFF4FA79F779}">
      <text>
        <r>
          <rPr>
            <b/>
            <sz val="9"/>
            <color indexed="81"/>
            <rFont val="Tahoma"/>
            <family val="2"/>
          </rPr>
          <t>John:</t>
        </r>
        <r>
          <rPr>
            <sz val="9"/>
            <color indexed="81"/>
            <rFont val="Tahoma"/>
            <family val="2"/>
          </rPr>
          <t xml:space="preserve">
Adjust single survival to 88%</t>
        </r>
      </text>
    </comment>
    <comment ref="W73"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73"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73" authorId="0" shapeId="0" xr:uid="{297A00D4-4ABF-4A39-AAB5-4C977A644F4B}">
      <text>
        <r>
          <rPr>
            <b/>
            <sz val="9"/>
            <color indexed="81"/>
            <rFont val="Tahoma"/>
            <family val="2"/>
          </rPr>
          <t>John:</t>
        </r>
        <r>
          <rPr>
            <sz val="9"/>
            <color indexed="81"/>
            <rFont val="Tahoma"/>
            <family val="2"/>
          </rPr>
          <t xml:space="preserve">
FD of adult ewes 19.5u
</t>
        </r>
      </text>
    </comment>
    <comment ref="Z73"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73"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73" authorId="0" shapeId="0" xr:uid="{004FE27E-3FFF-4276-A228-F701D4CCB59C}">
      <text>
        <r>
          <rPr>
            <b/>
            <sz val="9"/>
            <color indexed="81"/>
            <rFont val="Tahoma"/>
            <family val="2"/>
          </rPr>
          <t>John:</t>
        </r>
        <r>
          <rPr>
            <sz val="9"/>
            <color indexed="81"/>
            <rFont val="Tahoma"/>
            <family val="2"/>
          </rPr>
          <t xml:space="preserve">
Adjust proportion of drys to 12%</t>
        </r>
      </text>
    </comment>
    <comment ref="AC73" authorId="0" shapeId="0" xr:uid="{793A226D-6574-4C15-A244-641883C67BAE}">
      <text>
        <r>
          <rPr>
            <b/>
            <sz val="9"/>
            <color indexed="81"/>
            <rFont val="Tahoma"/>
            <family val="2"/>
          </rPr>
          <t>John:</t>
        </r>
        <r>
          <rPr>
            <sz val="9"/>
            <color indexed="81"/>
            <rFont val="Tahoma"/>
            <family val="2"/>
          </rPr>
          <t xml:space="preserve">
Reduce reproduction to scan 128%</t>
        </r>
      </text>
    </comment>
    <comment ref="AD73" authorId="0" shapeId="0" xr:uid="{D80D8591-D6D0-475B-AEE0-8B167772A624}">
      <text>
        <r>
          <rPr>
            <b/>
            <sz val="9"/>
            <color indexed="81"/>
            <rFont val="Tahoma"/>
            <family val="2"/>
          </rPr>
          <t>John:</t>
        </r>
        <r>
          <rPr>
            <sz val="9"/>
            <color indexed="81"/>
            <rFont val="Tahoma"/>
            <family val="2"/>
          </rPr>
          <t xml:space="preserve">
Adjust single survival to 88%</t>
        </r>
      </text>
    </comment>
    <comment ref="AE73" authorId="0" shapeId="0" xr:uid="{873CD540-63DD-476D-9B20-9C950056C2FF}">
      <text>
        <r>
          <rPr>
            <b/>
            <sz val="9"/>
            <color indexed="81"/>
            <rFont val="Tahoma"/>
            <family val="2"/>
          </rPr>
          <t>John:</t>
        </r>
        <r>
          <rPr>
            <sz val="9"/>
            <color indexed="81"/>
            <rFont val="Tahoma"/>
            <family val="2"/>
          </rPr>
          <t xml:space="preserve">
Adjust single survival to 88%</t>
        </r>
      </text>
    </comment>
    <comment ref="AF73" authorId="0" shapeId="0" xr:uid="{D8835CB0-3C2C-4E2B-B292-AF09F06A2093}">
      <text>
        <r>
          <rPr>
            <b/>
            <sz val="9"/>
            <color indexed="81"/>
            <rFont val="Tahoma"/>
            <family val="2"/>
          </rPr>
          <t>John:</t>
        </r>
        <r>
          <rPr>
            <sz val="9"/>
            <color indexed="81"/>
            <rFont val="Tahoma"/>
            <family val="2"/>
          </rPr>
          <t xml:space="preserve">
Adjust single survival to 88%</t>
        </r>
      </text>
    </comment>
    <comment ref="AG73"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73"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73" authorId="0" shapeId="0" xr:uid="{D5888315-68DA-4CB6-9881-1A0BCED50623}">
      <text>
        <r>
          <rPr>
            <b/>
            <sz val="9"/>
            <color indexed="81"/>
            <rFont val="Tahoma"/>
            <family val="2"/>
          </rPr>
          <t>John:</t>
        </r>
        <r>
          <rPr>
            <sz val="9"/>
            <color indexed="81"/>
            <rFont val="Tahoma"/>
            <family val="2"/>
          </rPr>
          <t xml:space="preserve">
FD of adult ewes 19u
</t>
        </r>
      </text>
    </comment>
    <comment ref="AJ73"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73"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73" authorId="0" shapeId="0" xr:uid="{1FA1C296-2181-4539-89E6-CBF2A66C26AC}">
      <text>
        <r>
          <rPr>
            <b/>
            <sz val="9"/>
            <color indexed="81"/>
            <rFont val="Tahoma"/>
            <family val="2"/>
          </rPr>
          <t>John:</t>
        </r>
        <r>
          <rPr>
            <sz val="9"/>
            <color indexed="81"/>
            <rFont val="Tahoma"/>
            <family val="2"/>
          </rPr>
          <t xml:space="preserve">
Adjust proportion of drys to 12%</t>
        </r>
      </text>
    </comment>
    <comment ref="AM73" authorId="0" shapeId="0" xr:uid="{1ACC53EA-E454-469F-ACFF-E27DE64EF7C2}">
      <text>
        <r>
          <rPr>
            <b/>
            <sz val="9"/>
            <color indexed="81"/>
            <rFont val="Tahoma"/>
            <family val="2"/>
          </rPr>
          <t>John:</t>
        </r>
        <r>
          <rPr>
            <sz val="9"/>
            <color indexed="81"/>
            <rFont val="Tahoma"/>
            <family val="2"/>
          </rPr>
          <t xml:space="preserve">
Reduce reproduction to scan 128%</t>
        </r>
      </text>
    </comment>
    <comment ref="AN73" authorId="0" shapeId="0" xr:uid="{E50CB5D1-6D5F-48FC-AA31-A09194A93D91}">
      <text>
        <r>
          <rPr>
            <b/>
            <sz val="9"/>
            <color indexed="81"/>
            <rFont val="Tahoma"/>
            <family val="2"/>
          </rPr>
          <t>John:</t>
        </r>
        <r>
          <rPr>
            <sz val="9"/>
            <color indexed="81"/>
            <rFont val="Tahoma"/>
            <family val="2"/>
          </rPr>
          <t xml:space="preserve">
Adjust single survival to 88%</t>
        </r>
      </text>
    </comment>
    <comment ref="AO73" authorId="0" shapeId="0" xr:uid="{C3A2CB2A-A599-430F-96E4-EB4641684D46}">
      <text>
        <r>
          <rPr>
            <b/>
            <sz val="9"/>
            <color indexed="81"/>
            <rFont val="Tahoma"/>
            <family val="2"/>
          </rPr>
          <t>John:</t>
        </r>
        <r>
          <rPr>
            <sz val="9"/>
            <color indexed="81"/>
            <rFont val="Tahoma"/>
            <family val="2"/>
          </rPr>
          <t xml:space="preserve">
Adjust single survival to 88%</t>
        </r>
      </text>
    </comment>
    <comment ref="AP73" authorId="0" shapeId="0" xr:uid="{D2CD3B03-B949-41AD-8A9C-CBA4358D6752}">
      <text>
        <r>
          <rPr>
            <b/>
            <sz val="9"/>
            <color indexed="81"/>
            <rFont val="Tahoma"/>
            <family val="2"/>
          </rPr>
          <t>John:</t>
        </r>
        <r>
          <rPr>
            <sz val="9"/>
            <color indexed="81"/>
            <rFont val="Tahoma"/>
            <family val="2"/>
          </rPr>
          <t xml:space="preserve">
Adjust single survival to 88%</t>
        </r>
      </text>
    </comment>
    <comment ref="AJ76"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76"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88"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88"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88"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88"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88"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93"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94"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99"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103"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D123"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2" authorId="0" shapeId="0" xr:uid="{413E5F14-4AF1-4A8A-9D22-0D32A6176EDA}">
      <text>
        <r>
          <rPr>
            <b/>
            <sz val="9"/>
            <color indexed="81"/>
            <rFont val="Tahoma"/>
            <family val="2"/>
          </rPr>
          <t>John:</t>
        </r>
        <r>
          <rPr>
            <sz val="9"/>
            <color indexed="81"/>
            <rFont val="Tahoma"/>
            <family val="2"/>
          </rPr>
          <t xml:space="preserve">
Fine wool merino</t>
        </r>
      </text>
    </comment>
    <comment ref="E142" authorId="0" shapeId="0" xr:uid="{BCFDA45C-04D7-4F1C-812A-4550AE6EDD37}">
      <text>
        <r>
          <rPr>
            <b/>
            <sz val="9"/>
            <color indexed="81"/>
            <rFont val="Tahoma"/>
            <family val="2"/>
          </rPr>
          <t>John:</t>
        </r>
        <r>
          <rPr>
            <sz val="9"/>
            <color indexed="81"/>
            <rFont val="Tahoma"/>
            <family val="2"/>
          </rPr>
          <t xml:space="preserve">
BBB</t>
        </r>
      </text>
    </comment>
    <comment ref="F142" authorId="0" shapeId="0" xr:uid="{D36BE712-19E6-462F-BAA0-48B6A81F215E}">
      <text>
        <r>
          <rPr>
            <b/>
            <sz val="9"/>
            <color indexed="81"/>
            <rFont val="Tahoma"/>
            <family val="2"/>
          </rPr>
          <t>John:</t>
        </r>
        <r>
          <rPr>
            <sz val="9"/>
            <color indexed="81"/>
            <rFont val="Tahoma"/>
            <family val="2"/>
          </rPr>
          <t xml:space="preserve">
Sell 0 to 8mths</t>
        </r>
      </text>
    </comment>
    <comment ref="L142"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2" authorId="0" shapeId="0" xr:uid="{FD1ECCB3-217C-463E-97C5-DA00DA696103}">
      <text>
        <r>
          <rPr>
            <b/>
            <sz val="9"/>
            <color indexed="81"/>
            <rFont val="Tahoma"/>
            <family val="2"/>
          </rPr>
          <t>John:</t>
        </r>
        <r>
          <rPr>
            <sz val="9"/>
            <color indexed="81"/>
            <rFont val="Tahoma"/>
            <family val="2"/>
          </rPr>
          <t xml:space="preserve">
Sell CFA at 5.5yo</t>
        </r>
      </text>
    </comment>
    <comment ref="C143" authorId="0" shapeId="0" xr:uid="{95FC3FF6-0738-4AD7-81BE-D28D0D6DBBEE}">
      <text>
        <r>
          <rPr>
            <b/>
            <sz val="9"/>
            <color indexed="81"/>
            <rFont val="Tahoma"/>
            <family val="2"/>
          </rPr>
          <t>John:</t>
        </r>
        <r>
          <rPr>
            <sz val="9"/>
            <color indexed="81"/>
            <rFont val="Tahoma"/>
            <family val="2"/>
          </rPr>
          <t xml:space="preserve">
Medium merino</t>
        </r>
      </text>
    </comment>
    <comment ref="F143" authorId="0" shapeId="0" xr:uid="{F32EF213-235C-4918-948C-1D903F8A2B1C}">
      <text>
        <r>
          <rPr>
            <b/>
            <sz val="9"/>
            <color indexed="81"/>
            <rFont val="Tahoma"/>
            <family val="2"/>
          </rPr>
          <t>John:</t>
        </r>
        <r>
          <rPr>
            <sz val="9"/>
            <color indexed="81"/>
            <rFont val="Tahoma"/>
            <family val="2"/>
          </rPr>
          <t xml:space="preserve">
Sell 8 to 15 mths</t>
        </r>
      </text>
    </comment>
    <comment ref="L143" authorId="0" shapeId="0" xr:uid="{0D75E9A0-0F66-470B-96D2-8FBA71B4A521}">
      <text>
        <r>
          <rPr>
            <b/>
            <sz val="9"/>
            <color indexed="81"/>
            <rFont val="Tahoma"/>
            <family val="2"/>
          </rPr>
          <t xml:space="preserve">John:
</t>
        </r>
        <r>
          <rPr>
            <sz val="9"/>
            <color indexed="81"/>
            <rFont val="Tahoma"/>
            <family val="2"/>
          </rPr>
          <t>Can't sell till hogget shearing</t>
        </r>
      </text>
    </comment>
    <comment ref="N143" authorId="0" shapeId="0" xr:uid="{3144FBAD-7924-4756-ACA6-E08C34A66B2A}">
      <text>
        <r>
          <rPr>
            <b/>
            <sz val="9"/>
            <color indexed="81"/>
            <rFont val="Tahoma"/>
            <family val="2"/>
          </rPr>
          <t>John:</t>
        </r>
        <r>
          <rPr>
            <sz val="9"/>
            <color indexed="81"/>
            <rFont val="Tahoma"/>
            <family val="2"/>
          </rPr>
          <t xml:space="preserve">
Sell CFA at 6.5yo</t>
        </r>
      </text>
    </comment>
    <comment ref="E144" authorId="0" shapeId="0" xr:uid="{B0471BED-AA48-4773-98F4-654AEE2EE460}">
      <text>
        <r>
          <rPr>
            <b/>
            <sz val="9"/>
            <color indexed="81"/>
            <rFont val="Tahoma"/>
            <family val="2"/>
          </rPr>
          <t>John:</t>
        </r>
        <r>
          <rPr>
            <sz val="9"/>
            <color indexed="81"/>
            <rFont val="Tahoma"/>
            <family val="2"/>
          </rPr>
          <t xml:space="preserve">
BBT</t>
        </r>
      </text>
    </comment>
    <comment ref="F144" authorId="0" shapeId="0" xr:uid="{2A3B1448-55AD-45E4-A8CF-CEA6434F7172}">
      <text>
        <r>
          <rPr>
            <b/>
            <sz val="9"/>
            <color indexed="81"/>
            <rFont val="Tahoma"/>
            <family val="2"/>
          </rPr>
          <t>John:</t>
        </r>
        <r>
          <rPr>
            <sz val="9"/>
            <color indexed="81"/>
            <rFont val="Tahoma"/>
            <family val="2"/>
          </rPr>
          <t xml:space="preserve">
Sell 15 mths to 21 mths</t>
        </r>
      </text>
    </comment>
    <comment ref="C145" authorId="0" shapeId="0" xr:uid="{C88AA643-DE81-4B37-B5F7-3004211546B6}">
      <text>
        <r>
          <rPr>
            <b/>
            <sz val="9"/>
            <color indexed="81"/>
            <rFont val="Tahoma"/>
            <family val="2"/>
          </rPr>
          <t>John:</t>
        </r>
        <r>
          <rPr>
            <sz val="9"/>
            <color indexed="81"/>
            <rFont val="Tahoma"/>
            <family val="2"/>
          </rPr>
          <t xml:space="preserve">
Maternal</t>
        </r>
      </text>
    </comment>
    <comment ref="F145" authorId="0" shapeId="0" xr:uid="{CD0977DC-2B77-403C-A49A-DA238CFF379C}">
      <text>
        <r>
          <rPr>
            <b/>
            <sz val="9"/>
            <color indexed="81"/>
            <rFont val="Tahoma"/>
            <family val="2"/>
          </rPr>
          <t>John:</t>
        </r>
        <r>
          <rPr>
            <sz val="9"/>
            <color indexed="81"/>
            <rFont val="Tahoma"/>
            <family val="2"/>
          </rPr>
          <t xml:space="preserve">
Sell older</t>
        </r>
      </text>
    </comment>
    <comment ref="P381"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82"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82"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82"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82"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82"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82"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43"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3"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45"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45"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46"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49"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49"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50"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PLSI reporting &amp; summarising.
Darker Blue are used in Summary.xlsx, lighter blue are for interest</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1579C082-05B5-41BD-9A48-12766544D97D}">
      <text>
        <r>
          <rPr>
            <b/>
            <sz val="9"/>
            <color indexed="81"/>
            <rFont val="Tahoma"/>
            <family val="2"/>
          </rPr>
          <t>John:</t>
        </r>
        <r>
          <rPr>
            <sz val="9"/>
            <color indexed="81"/>
            <rFont val="Tahoma"/>
            <family val="2"/>
          </rPr>
          <t xml:space="preserve">
Alter the standard feed supply options (r1)</t>
        </r>
      </text>
    </comment>
    <comment ref="I101"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2"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3"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3"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3" authorId="2" shapeId="0" xr:uid="{13B4C40E-00CE-4D24-846C-828175B05A82}">
      <text>
        <r>
          <rPr>
            <b/>
            <sz val="9"/>
            <color indexed="81"/>
            <rFont val="Tahoma"/>
            <family val="2"/>
          </rPr>
          <t>John:</t>
        </r>
        <r>
          <rPr>
            <sz val="9"/>
            <color indexed="81"/>
            <rFont val="Tahoma"/>
            <family val="2"/>
          </rPr>
          <t xml:space="preserve">
PJ to mating end</t>
        </r>
      </text>
    </comment>
    <comment ref="M103" authorId="2" shapeId="0" xr:uid="{18B5863A-0CEA-43E5-BC8A-9AD4717CE270}">
      <text>
        <r>
          <rPr>
            <b/>
            <sz val="9"/>
            <color indexed="81"/>
            <rFont val="Tahoma"/>
            <family val="2"/>
          </rPr>
          <t>John:</t>
        </r>
        <r>
          <rPr>
            <sz val="9"/>
            <color indexed="81"/>
            <rFont val="Tahoma"/>
            <family val="2"/>
          </rPr>
          <t xml:space="preserve">
Mating to day 90</t>
        </r>
      </text>
    </comment>
    <comment ref="N103" authorId="2" shapeId="0" xr:uid="{66A7CE00-582F-4EF3-9ADE-6A8A46A0FFF5}">
      <text>
        <r>
          <rPr>
            <b/>
            <sz val="9"/>
            <color indexed="81"/>
            <rFont val="Tahoma"/>
            <family val="2"/>
          </rPr>
          <t>John:</t>
        </r>
        <r>
          <rPr>
            <sz val="9"/>
            <color indexed="81"/>
            <rFont val="Tahoma"/>
            <family val="2"/>
          </rPr>
          <t xml:space="preserve">
Day 90 to birth</t>
        </r>
      </text>
    </comment>
    <comment ref="O103" authorId="2" shapeId="0" xr:uid="{293BD3D8-CCAE-4F90-8B11-5498FCD4D838}">
      <text>
        <r>
          <rPr>
            <b/>
            <sz val="9"/>
            <color indexed="81"/>
            <rFont val="Tahoma"/>
            <family val="2"/>
          </rPr>
          <t>John:</t>
        </r>
        <r>
          <rPr>
            <sz val="9"/>
            <color indexed="81"/>
            <rFont val="Tahoma"/>
            <family val="2"/>
          </rPr>
          <t xml:space="preserve">
Birth to Weaning</t>
        </r>
      </text>
    </comment>
    <comment ref="P103"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4" authorId="2" shapeId="0" xr:uid="{2A40BB29-FFD1-42C0-8E31-758CEAC8F3A7}">
      <text>
        <r>
          <rPr>
            <b/>
            <sz val="9"/>
            <color indexed="81"/>
            <rFont val="Tahoma"/>
            <family val="2"/>
          </rPr>
          <t>John:</t>
        </r>
        <r>
          <rPr>
            <sz val="9"/>
            <color indexed="81"/>
            <rFont val="Tahoma"/>
            <family val="2"/>
          </rPr>
          <t xml:space="preserve">
All dams</t>
        </r>
      </text>
    </comment>
    <comment ref="I104"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4" authorId="2" shapeId="0" xr:uid="{BA3A06F6-5FBC-4C68-B3F6-A470C12E3E9F}">
      <text>
        <r>
          <rPr>
            <b/>
            <sz val="9"/>
            <color indexed="81"/>
            <rFont val="Tahoma"/>
            <family val="2"/>
          </rPr>
          <t>John:</t>
        </r>
        <r>
          <rPr>
            <sz val="9"/>
            <color indexed="81"/>
            <rFont val="Tahoma"/>
            <family val="2"/>
          </rPr>
          <t xml:space="preserve">
All dams</t>
        </r>
      </text>
    </comment>
    <comment ref="E105" authorId="2" shapeId="0" xr:uid="{2D64714A-0DF8-4967-A15F-4A54D3B1F930}">
      <text>
        <r>
          <rPr>
            <b/>
            <sz val="9"/>
            <color indexed="81"/>
            <rFont val="Tahoma"/>
            <family val="2"/>
          </rPr>
          <t>John:</t>
        </r>
        <r>
          <rPr>
            <sz val="9"/>
            <color indexed="81"/>
            <rFont val="Tahoma"/>
            <family val="2"/>
          </rPr>
          <t xml:space="preserve">
All offspring</t>
        </r>
      </text>
    </comment>
    <comment ref="I105"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5" authorId="2" shapeId="0" xr:uid="{BAE21718-124E-41FB-A7AB-94CD4DC233D4}">
      <text>
        <r>
          <rPr>
            <b/>
            <sz val="9"/>
            <color indexed="81"/>
            <rFont val="Tahoma"/>
            <family val="2"/>
          </rPr>
          <t>John:</t>
        </r>
        <r>
          <rPr>
            <sz val="9"/>
            <color indexed="81"/>
            <rFont val="Tahoma"/>
            <family val="2"/>
          </rPr>
          <t xml:space="preserve">
All offspring</t>
        </r>
      </text>
    </comment>
    <comment ref="E106" authorId="2" shapeId="0" xr:uid="{0F3A1B6E-C70E-4F5B-8B62-F40C7695A101}">
      <text>
        <r>
          <rPr>
            <b/>
            <sz val="9"/>
            <color indexed="81"/>
            <rFont val="Tahoma"/>
            <family val="2"/>
          </rPr>
          <t>John:</t>
        </r>
        <r>
          <rPr>
            <sz val="9"/>
            <color indexed="81"/>
            <rFont val="Tahoma"/>
            <family val="2"/>
          </rPr>
          <t xml:space="preserve">
All dams</t>
        </r>
      </text>
    </comment>
    <comment ref="I106"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6" authorId="2" shapeId="0" xr:uid="{80B9B055-094F-4460-9AFA-3F0769F75098}">
      <text>
        <r>
          <rPr>
            <b/>
            <sz val="9"/>
            <color indexed="81"/>
            <rFont val="Tahoma"/>
            <family val="2"/>
          </rPr>
          <t>John:</t>
        </r>
        <r>
          <rPr>
            <sz val="9"/>
            <color indexed="81"/>
            <rFont val="Tahoma"/>
            <family val="2"/>
          </rPr>
          <t xml:space="preserve">
All dams</t>
        </r>
      </text>
    </comment>
    <comment ref="C107"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7" authorId="2" shapeId="0" xr:uid="{14F8BE86-FDCE-4FD5-9F14-73AC79380282}">
      <text>
        <r>
          <rPr>
            <b/>
            <sz val="9"/>
            <color indexed="81"/>
            <rFont val="Tahoma"/>
            <family val="2"/>
          </rPr>
          <t>John:</t>
        </r>
        <r>
          <rPr>
            <sz val="9"/>
            <color indexed="81"/>
            <rFont val="Tahoma"/>
            <family val="2"/>
          </rPr>
          <t xml:space="preserve">
All offspring</t>
        </r>
      </text>
    </comment>
    <comment ref="I107"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7" authorId="2" shapeId="0" xr:uid="{ACA1CA3A-0203-4101-A73C-CD567DA8AE6C}">
      <text>
        <r>
          <rPr>
            <b/>
            <sz val="9"/>
            <color indexed="81"/>
            <rFont val="Tahoma"/>
            <family val="2"/>
          </rPr>
          <t>John:</t>
        </r>
        <r>
          <rPr>
            <sz val="9"/>
            <color indexed="81"/>
            <rFont val="Tahoma"/>
            <family val="2"/>
          </rPr>
          <t xml:space="preserve">
All offspring</t>
        </r>
      </text>
    </comment>
    <comment ref="E108" authorId="2" shapeId="0" xr:uid="{49AC8A0D-9742-4B8E-9FE0-E9A43BE5086D}">
      <text>
        <r>
          <rPr>
            <b/>
            <sz val="9"/>
            <color indexed="81"/>
            <rFont val="Tahoma"/>
            <family val="2"/>
          </rPr>
          <t>John:</t>
        </r>
        <r>
          <rPr>
            <sz val="9"/>
            <color indexed="81"/>
            <rFont val="Tahoma"/>
            <family val="2"/>
          </rPr>
          <t xml:space="preserve">
All dams</t>
        </r>
      </text>
    </comment>
    <comment ref="I108"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8" authorId="2" shapeId="0" xr:uid="{C216DCAD-71BC-4F1F-809E-13D9D9898A44}">
      <text>
        <r>
          <rPr>
            <b/>
            <sz val="9"/>
            <color indexed="81"/>
            <rFont val="Tahoma"/>
            <family val="2"/>
          </rPr>
          <t>John:</t>
        </r>
        <r>
          <rPr>
            <sz val="9"/>
            <color indexed="81"/>
            <rFont val="Tahoma"/>
            <family val="2"/>
          </rPr>
          <t xml:space="preserve">
All dams</t>
        </r>
      </text>
    </comment>
    <comment ref="E109" authorId="2" shapeId="0" xr:uid="{A61A622D-7A64-4D5B-BEF3-5DB904AD9291}">
      <text>
        <r>
          <rPr>
            <b/>
            <sz val="9"/>
            <color indexed="81"/>
            <rFont val="Tahoma"/>
            <family val="2"/>
          </rPr>
          <t>John:</t>
        </r>
        <r>
          <rPr>
            <sz val="9"/>
            <color indexed="81"/>
            <rFont val="Tahoma"/>
            <family val="2"/>
          </rPr>
          <t xml:space="preserve">
All offspring</t>
        </r>
      </text>
    </comment>
    <comment ref="I109"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9" authorId="2" shapeId="0" xr:uid="{5C9F4E36-E2FF-4890-AAFA-8EE61112E421}">
      <text>
        <r>
          <rPr>
            <b/>
            <sz val="9"/>
            <color indexed="81"/>
            <rFont val="Tahoma"/>
            <family val="2"/>
          </rPr>
          <t>John:</t>
        </r>
        <r>
          <rPr>
            <sz val="9"/>
            <color indexed="81"/>
            <rFont val="Tahoma"/>
            <family val="2"/>
          </rPr>
          <t xml:space="preserve">
All offspring</t>
        </r>
      </text>
    </comment>
    <comment ref="E110" authorId="2" shapeId="0" xr:uid="{8C95E2A2-1F24-4CDD-B05F-CF203E234223}">
      <text>
        <r>
          <rPr>
            <b/>
            <sz val="9"/>
            <color indexed="81"/>
            <rFont val="Tahoma"/>
            <family val="2"/>
          </rPr>
          <t>John:</t>
        </r>
        <r>
          <rPr>
            <sz val="9"/>
            <color indexed="81"/>
            <rFont val="Tahoma"/>
            <family val="2"/>
          </rPr>
          <t xml:space="preserve">
aStd - weanage
</t>
        </r>
      </text>
    </comment>
    <comment ref="I110"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10" authorId="2" shapeId="0" xr:uid="{63B4D357-0DDC-417D-9FE4-EDF077DED7C7}">
      <text>
        <r>
          <rPr>
            <b/>
            <sz val="9"/>
            <color indexed="81"/>
            <rFont val="Tahoma"/>
            <family val="2"/>
          </rPr>
          <t>John:</t>
        </r>
        <r>
          <rPr>
            <sz val="9"/>
            <color indexed="81"/>
            <rFont val="Tahoma"/>
            <family val="2"/>
          </rPr>
          <t xml:space="preserve">
aStd - weanage
</t>
        </r>
      </text>
    </comment>
    <comment ref="E111" authorId="2" shapeId="0" xr:uid="{B5242D2F-7FC9-4C08-92E0-BA8EDAE3BA9C}">
      <text>
        <r>
          <rPr>
            <b/>
            <sz val="9"/>
            <color indexed="81"/>
            <rFont val="Tahoma"/>
            <family val="2"/>
          </rPr>
          <t>John:</t>
        </r>
        <r>
          <rPr>
            <sz val="9"/>
            <color indexed="81"/>
            <rFont val="Tahoma"/>
            <family val="2"/>
          </rPr>
          <t xml:space="preserve">
aStd - weanage
</t>
        </r>
      </text>
    </comment>
    <comment ref="I111"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1" authorId="2" shapeId="0" xr:uid="{CCD165BA-7616-48A6-BB3E-85A1FFB1A67E}">
      <text>
        <r>
          <rPr>
            <b/>
            <sz val="9"/>
            <color indexed="81"/>
            <rFont val="Tahoma"/>
            <family val="2"/>
          </rPr>
          <t>John:</t>
        </r>
        <r>
          <rPr>
            <sz val="9"/>
            <color indexed="81"/>
            <rFont val="Tahoma"/>
            <family val="2"/>
          </rPr>
          <t xml:space="preserve">
aStd - weanage
</t>
        </r>
      </text>
    </comment>
    <comment ref="E112" authorId="2" shapeId="0" xr:uid="{6D3D7924-A68F-4905-B7A9-C2FFDA5CEC14}">
      <text>
        <r>
          <rPr>
            <b/>
            <sz val="9"/>
            <color indexed="81"/>
            <rFont val="Tahoma"/>
            <family val="2"/>
          </rPr>
          <t>John:</t>
        </r>
        <r>
          <rPr>
            <sz val="9"/>
            <color indexed="81"/>
            <rFont val="Tahoma"/>
            <family val="2"/>
          </rPr>
          <t xml:space="preserve">
Undifferentiated dams</t>
        </r>
      </text>
    </comment>
    <comment ref="I112"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2" authorId="2" shapeId="0" xr:uid="{CD65C71A-5B1F-4BB8-9EA4-5104F6AF65AF}">
      <text>
        <r>
          <rPr>
            <b/>
            <sz val="9"/>
            <color indexed="81"/>
            <rFont val="Tahoma"/>
            <family val="2"/>
          </rPr>
          <t>John:</t>
        </r>
        <r>
          <rPr>
            <sz val="9"/>
            <color indexed="81"/>
            <rFont val="Tahoma"/>
            <family val="2"/>
          </rPr>
          <t xml:space="preserve">
Undifferentiated dams</t>
        </r>
      </text>
    </comment>
    <comment ref="L112" authorId="2" shapeId="0" xr:uid="{773306BF-918F-4060-87BF-8E8A5E8FB162}">
      <text>
        <r>
          <rPr>
            <b/>
            <sz val="9"/>
            <color indexed="81"/>
            <rFont val="Tahoma"/>
            <family val="2"/>
          </rPr>
          <t>John:</t>
        </r>
        <r>
          <rPr>
            <sz val="9"/>
            <color indexed="81"/>
            <rFont val="Tahoma"/>
            <family val="2"/>
          </rPr>
          <t xml:space="preserve">
Dry dams </t>
        </r>
      </text>
    </comment>
    <comment ref="M112" authorId="2" shapeId="0" xr:uid="{15153963-DC98-47CF-B2D6-FD6E8A7C1795}">
      <text>
        <r>
          <rPr>
            <b/>
            <sz val="9"/>
            <color indexed="81"/>
            <rFont val="Tahoma"/>
            <family val="2"/>
          </rPr>
          <t>John:</t>
        </r>
        <r>
          <rPr>
            <sz val="9"/>
            <color indexed="81"/>
            <rFont val="Tahoma"/>
            <family val="2"/>
          </rPr>
          <t xml:space="preserve">
Pregnant dams</t>
        </r>
      </text>
    </comment>
    <comment ref="N112" authorId="2" shapeId="0" xr:uid="{B58CAC8F-934D-4A91-BA86-05C95EF0C01C}">
      <text>
        <r>
          <rPr>
            <b/>
            <sz val="9"/>
            <color indexed="81"/>
            <rFont val="Tahoma"/>
            <family val="2"/>
          </rPr>
          <t>John:</t>
        </r>
        <r>
          <rPr>
            <sz val="9"/>
            <color indexed="81"/>
            <rFont val="Tahoma"/>
            <family val="2"/>
          </rPr>
          <t xml:space="preserve">
Single dams</t>
        </r>
      </text>
    </comment>
    <comment ref="O112" authorId="2" shapeId="0" xr:uid="{C143183F-E5C8-42B9-8789-3E038E10D8ED}">
      <text>
        <r>
          <rPr>
            <b/>
            <sz val="9"/>
            <color indexed="81"/>
            <rFont val="Tahoma"/>
            <family val="2"/>
          </rPr>
          <t>John:</t>
        </r>
        <r>
          <rPr>
            <sz val="9"/>
            <color indexed="81"/>
            <rFont val="Tahoma"/>
            <family val="2"/>
          </rPr>
          <t xml:space="preserve">
Multiple dams</t>
        </r>
      </text>
    </comment>
    <comment ref="P112" authorId="2" shapeId="0" xr:uid="{8301163C-BAAF-4601-9D86-E6A8DDBCF907}">
      <text>
        <r>
          <rPr>
            <b/>
            <sz val="9"/>
            <color indexed="81"/>
            <rFont val="Tahoma"/>
            <family val="2"/>
          </rPr>
          <t>John:</t>
        </r>
        <r>
          <rPr>
            <sz val="9"/>
            <color indexed="81"/>
            <rFont val="Tahoma"/>
            <family val="2"/>
          </rPr>
          <t xml:space="preserve">
Twin dams</t>
        </r>
      </text>
    </comment>
    <comment ref="Q112" authorId="2" shapeId="0" xr:uid="{6B1F551B-FF07-4A77-8E36-C8C2D3FEC92B}">
      <text>
        <r>
          <rPr>
            <b/>
            <sz val="9"/>
            <color indexed="81"/>
            <rFont val="Tahoma"/>
            <family val="2"/>
          </rPr>
          <t>John:</t>
        </r>
        <r>
          <rPr>
            <sz val="9"/>
            <color indexed="81"/>
            <rFont val="Tahoma"/>
            <family val="2"/>
          </rPr>
          <t xml:space="preserve">
Triplet dams</t>
        </r>
      </text>
    </comment>
    <comment ref="E113" authorId="2" shapeId="0" xr:uid="{13B9FFE8-DE72-45CA-8BAC-4F7FA889CC21}">
      <text>
        <r>
          <rPr>
            <b/>
            <sz val="9"/>
            <color indexed="81"/>
            <rFont val="Tahoma"/>
            <family val="2"/>
          </rPr>
          <t>John:</t>
        </r>
        <r>
          <rPr>
            <sz val="9"/>
            <color indexed="81"/>
            <rFont val="Tahoma"/>
            <family val="2"/>
          </rPr>
          <t xml:space="preserve">
aStd - weanage
</t>
        </r>
      </text>
    </comment>
    <comment ref="I113"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3" authorId="2" shapeId="0" xr:uid="{6B1A29D1-B0DE-4096-9A24-26DB546794A7}">
      <text>
        <r>
          <rPr>
            <b/>
            <sz val="9"/>
            <color indexed="81"/>
            <rFont val="Tahoma"/>
            <family val="2"/>
          </rPr>
          <t>John:</t>
        </r>
        <r>
          <rPr>
            <sz val="9"/>
            <color indexed="81"/>
            <rFont val="Tahoma"/>
            <family val="2"/>
          </rPr>
          <t xml:space="preserve">
aStd - weanage
</t>
        </r>
      </text>
    </comment>
    <comment ref="E115"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5"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5"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5"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5"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6" authorId="2" shapeId="0" xr:uid="{8969ED29-5727-4F1D-84F5-4BF347F29F8B}">
      <text>
        <r>
          <rPr>
            <b/>
            <sz val="9"/>
            <color indexed="81"/>
            <rFont val="Tahoma"/>
            <family val="2"/>
          </rPr>
          <t>John:</t>
        </r>
        <r>
          <rPr>
            <sz val="9"/>
            <color indexed="81"/>
            <rFont val="Tahoma"/>
            <family val="2"/>
          </rPr>
          <t xml:space="preserve">
Include BMT</t>
        </r>
      </text>
    </comment>
    <comment ref="K116" authorId="2" shapeId="0" xr:uid="{1FD6EB44-2B68-4709-8221-0486E6734B6D}">
      <text>
        <r>
          <rPr>
            <b/>
            <sz val="9"/>
            <color indexed="81"/>
            <rFont val="Tahoma"/>
            <family val="2"/>
          </rPr>
          <t>John:</t>
        </r>
        <r>
          <rPr>
            <sz val="9"/>
            <color indexed="81"/>
            <rFont val="Tahoma"/>
            <family val="2"/>
          </rPr>
          <t xml:space="preserve">
Include BBB</t>
        </r>
      </text>
    </comment>
    <comment ref="L116" authorId="2" shapeId="0" xr:uid="{566E489D-EBBB-4428-8A84-1D619E0D6D2B}">
      <text>
        <r>
          <rPr>
            <b/>
            <sz val="9"/>
            <color indexed="81"/>
            <rFont val="Tahoma"/>
            <family val="2"/>
          </rPr>
          <t>John:</t>
        </r>
        <r>
          <rPr>
            <sz val="9"/>
            <color indexed="81"/>
            <rFont val="Tahoma"/>
            <family val="2"/>
          </rPr>
          <t xml:space="preserve">
Include BBM</t>
        </r>
      </text>
    </comment>
    <comment ref="M116" authorId="2" shapeId="0" xr:uid="{EE6E8BA0-F91B-447D-B8BB-11390E5E696B}">
      <text>
        <r>
          <rPr>
            <b/>
            <sz val="9"/>
            <color indexed="81"/>
            <rFont val="Tahoma"/>
            <family val="2"/>
          </rPr>
          <t>John:</t>
        </r>
        <r>
          <rPr>
            <sz val="9"/>
            <color indexed="81"/>
            <rFont val="Tahoma"/>
            <family val="2"/>
          </rPr>
          <t xml:space="preserve">
Include BBT</t>
        </r>
      </text>
    </comment>
    <comment ref="N116" authorId="2" shapeId="0" xr:uid="{0CFF2543-1E49-44E9-B45A-44870CF3DF09}">
      <text>
        <r>
          <rPr>
            <b/>
            <sz val="9"/>
            <color indexed="81"/>
            <rFont val="Tahoma"/>
            <family val="2"/>
          </rPr>
          <t>John:</t>
        </r>
        <r>
          <rPr>
            <sz val="9"/>
            <color indexed="81"/>
            <rFont val="Tahoma"/>
            <family val="2"/>
          </rPr>
          <t xml:space="preserve">
Include BMT</t>
        </r>
      </text>
    </comment>
    <comment ref="I117"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1"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5"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6"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6"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6"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7" authorId="2" shapeId="0" xr:uid="{B7463821-7A57-4E88-BE13-D3A2DC0B5B0D}">
      <text>
        <r>
          <rPr>
            <b/>
            <sz val="9"/>
            <color indexed="81"/>
            <rFont val="Tahoma"/>
            <charset val="1"/>
          </rPr>
          <t>John:</t>
        </r>
        <r>
          <rPr>
            <sz val="9"/>
            <color indexed="81"/>
            <rFont val="Tahoma"/>
            <charset val="1"/>
          </rPr>
          <t xml:space="preserve">
</t>
        </r>
      </text>
    </comment>
    <comment ref="I130"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1"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1"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2"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3"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4"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9" authorId="2" shapeId="0" xr:uid="{87647C01-705A-4989-AA19-97DF878326C5}">
      <text>
        <r>
          <rPr>
            <b/>
            <sz val="9"/>
            <color indexed="81"/>
            <rFont val="Tahoma"/>
            <family val="2"/>
          </rPr>
          <t>John:</t>
        </r>
        <r>
          <rPr>
            <sz val="9"/>
            <color indexed="81"/>
            <rFont val="Tahoma"/>
            <family val="2"/>
          </rPr>
          <t xml:space="preserve">
LTW lamb survival of multiples</t>
        </r>
      </text>
    </comment>
    <comment ref="I139"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9"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9"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9"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9"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9"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9"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9"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9" authorId="0" shapeId="0" xr:uid="{F77A4583-B60C-445D-8FBA-DCAE808845B3}">
      <text>
        <r>
          <rPr>
            <sz val="9"/>
            <color indexed="81"/>
            <rFont val="Tahoma"/>
            <family val="2"/>
          </rPr>
          <t xml:space="preserve">Mobsize coefficient for singles survival (MU).
</t>
        </r>
      </text>
    </comment>
    <comment ref="S139" authorId="0" shapeId="0" xr:uid="{E6AD0E6C-471C-4803-B995-55CBC0955F6A}">
      <text>
        <r>
          <rPr>
            <sz val="9"/>
            <color indexed="81"/>
            <rFont val="Tahoma"/>
            <family val="2"/>
          </rPr>
          <t xml:space="preserve">Mob size coefficient for twins survival (MU).
</t>
        </r>
      </text>
    </comment>
    <comment ref="T139" authorId="0" shapeId="0" xr:uid="{5DC4ACB7-4FC1-4F75-B058-F65E137C3316}">
      <text>
        <r>
          <rPr>
            <sz val="9"/>
            <color indexed="81"/>
            <rFont val="Tahoma"/>
            <family val="2"/>
          </rPr>
          <t xml:space="preserve">Mobsize coefficient for triplets survival (MU).
</t>
        </r>
      </text>
    </comment>
    <comment ref="U139"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40"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40"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1" authorId="0" shapeId="0" xr:uid="{808D80CA-6306-4016-B757-341F8DE151AA}">
      <text>
        <r>
          <rPr>
            <b/>
            <sz val="9"/>
            <color indexed="81"/>
            <rFont val="Tahoma"/>
            <family val="2"/>
          </rPr>
          <t xml:space="preserve">John:
</t>
        </r>
        <r>
          <rPr>
            <sz val="9"/>
            <color indexed="81"/>
            <rFont val="Tahoma"/>
            <family val="2"/>
          </rPr>
          <t>Coefficients for growth</t>
        </r>
      </text>
    </comment>
    <comment ref="K141"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1"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1"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1"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2"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2"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3" authorId="0" shapeId="0" xr:uid="{6AE1EF38-CD95-4EDF-BB02-13E222B37865}">
      <text>
        <r>
          <rPr>
            <b/>
            <sz val="9"/>
            <color indexed="81"/>
            <rFont val="Tahoma"/>
            <family val="2"/>
          </rPr>
          <t xml:space="preserve">John:
</t>
        </r>
        <r>
          <rPr>
            <sz val="9"/>
            <color indexed="81"/>
            <rFont val="Tahoma"/>
            <family val="2"/>
          </rPr>
          <t>Coefficients for efficiency</t>
        </r>
      </text>
    </comment>
    <comment ref="K143"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4" authorId="0" shapeId="0" xr:uid="{559C0387-8BDE-42D3-9731-BE8416C2CFAB}">
      <text>
        <r>
          <rPr>
            <b/>
            <sz val="9"/>
            <color indexed="81"/>
            <rFont val="Tahoma"/>
            <family val="2"/>
          </rPr>
          <t xml:space="preserve">John:
</t>
        </r>
        <r>
          <rPr>
            <sz val="9"/>
            <color indexed="81"/>
            <rFont val="Tahoma"/>
            <family val="2"/>
          </rPr>
          <t>Coefficients for efficiency</t>
        </r>
      </text>
    </comment>
    <comment ref="K144"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5" authorId="0" shapeId="0" xr:uid="{C652005A-F533-4EFD-9776-3F504C4A8979}">
      <text>
        <r>
          <rPr>
            <b/>
            <sz val="9"/>
            <color indexed="81"/>
            <rFont val="Tahoma"/>
            <family val="2"/>
          </rPr>
          <t xml:space="preserve">John:
</t>
        </r>
        <r>
          <rPr>
            <sz val="9"/>
            <color indexed="81"/>
            <rFont val="Tahoma"/>
            <family val="2"/>
          </rPr>
          <t>Coefficients for maintenance</t>
        </r>
      </text>
    </comment>
    <comment ref="K14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6" authorId="0" shapeId="0" xr:uid="{419BD045-4E33-42AF-81B0-D7DAF95C0061}">
      <text>
        <r>
          <rPr>
            <b/>
            <sz val="9"/>
            <color indexed="81"/>
            <rFont val="Tahoma"/>
            <family val="2"/>
          </rPr>
          <t xml:space="preserve">John:
</t>
        </r>
        <r>
          <rPr>
            <sz val="9"/>
            <color indexed="81"/>
            <rFont val="Tahoma"/>
            <family val="2"/>
          </rPr>
          <t>Coefficients for wool growth</t>
        </r>
      </text>
    </comment>
    <comment ref="K146"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6"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6" authorId="2" shapeId="0" xr:uid="{7B34B7BE-BEE5-4E21-90D2-704D70F52051}">
      <text>
        <r>
          <rPr>
            <b/>
            <sz val="9"/>
            <color indexed="81"/>
            <rFont val="Tahoma"/>
            <family val="2"/>
          </rPr>
          <t>John:</t>
        </r>
        <r>
          <rPr>
            <sz val="9"/>
            <color indexed="81"/>
            <rFont val="Tahoma"/>
            <family val="2"/>
          </rPr>
          <t xml:space="preserve">
Intrinsic SS</t>
        </r>
      </text>
    </comment>
    <comment ref="I147"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7" authorId="2" shapeId="0" xr:uid="{335ECC7D-E3F9-427B-85C9-46BFEF31E4DF}">
      <text>
        <r>
          <rPr>
            <b/>
            <sz val="9"/>
            <color indexed="81"/>
            <rFont val="Tahoma"/>
            <family val="2"/>
          </rPr>
          <t>John:</t>
        </r>
        <r>
          <rPr>
            <sz val="9"/>
            <color indexed="81"/>
            <rFont val="Tahoma"/>
            <family val="2"/>
          </rPr>
          <t xml:space="preserve">
Lamb survival, intercept</t>
        </r>
      </text>
    </comment>
    <comment ref="L147" authorId="2" shapeId="0" xr:uid="{D330F79B-A9E4-42C6-AB98-18976BA90F8F}">
      <text>
        <r>
          <rPr>
            <b/>
            <sz val="9"/>
            <color indexed="81"/>
            <rFont val="Tahoma"/>
            <family val="2"/>
          </rPr>
          <t>John:</t>
        </r>
        <r>
          <rPr>
            <sz val="9"/>
            <color indexed="81"/>
            <rFont val="Tahoma"/>
            <family val="2"/>
          </rPr>
          <t xml:space="preserve">
Adult ewe RR, intercept</t>
        </r>
      </text>
    </comment>
    <comment ref="I148" authorId="0" shapeId="0" xr:uid="{E2DA30A3-7091-46FA-BB43-68AFD951543D}">
      <text>
        <r>
          <rPr>
            <b/>
            <sz val="9"/>
            <color indexed="81"/>
            <rFont val="Tahoma"/>
            <family val="2"/>
          </rPr>
          <t xml:space="preserve">John:
</t>
        </r>
        <r>
          <rPr>
            <sz val="9"/>
            <color indexed="81"/>
            <rFont val="Tahoma"/>
            <family val="2"/>
          </rPr>
          <t>Coefficients for mortality</t>
        </r>
      </text>
    </comment>
    <comment ref="I149" authorId="0" shapeId="0" xr:uid="{E5A171C7-7751-4238-BB5E-9AF14A95D8BE}">
      <text>
        <r>
          <rPr>
            <b/>
            <sz val="9"/>
            <color indexed="81"/>
            <rFont val="Tahoma"/>
            <family val="2"/>
          </rPr>
          <t xml:space="preserve">John:
</t>
        </r>
        <r>
          <rPr>
            <sz val="9"/>
            <color indexed="81"/>
            <rFont val="Tahoma"/>
            <family val="2"/>
          </rPr>
          <t>Coefficients for lactation</t>
        </r>
      </text>
    </comment>
    <comment ref="K149"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50" authorId="0" shapeId="0" xr:uid="{1CC474E7-33C9-4F91-8EDC-91B89B4A4208}">
      <text>
        <r>
          <rPr>
            <b/>
            <sz val="9"/>
            <color indexed="81"/>
            <rFont val="Tahoma"/>
            <family val="2"/>
          </rPr>
          <t xml:space="preserve">John:
</t>
        </r>
        <r>
          <rPr>
            <sz val="9"/>
            <color indexed="81"/>
            <rFont val="Tahoma"/>
            <family val="2"/>
          </rPr>
          <t>Coefficients for pregnancy</t>
        </r>
      </text>
    </comment>
    <comment ref="K150"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1" authorId="2" shapeId="0" xr:uid="{F2662D29-00A0-4DCD-9B3D-453AFB0920FF}">
      <text>
        <r>
          <rPr>
            <b/>
            <sz val="9"/>
            <color indexed="81"/>
            <rFont val="Tahoma"/>
            <family val="2"/>
          </rPr>
          <t>John:</t>
        </r>
        <r>
          <rPr>
            <sz val="9"/>
            <color indexed="81"/>
            <rFont val="Tahoma"/>
            <family val="2"/>
          </rPr>
          <t xml:space="preserve">
Singles</t>
        </r>
      </text>
    </comment>
    <comment ref="I151"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1" authorId="2" shapeId="0" xr:uid="{BF54C54F-4CAE-4204-9299-5D84BC567703}">
      <text>
        <r>
          <rPr>
            <b/>
            <sz val="9"/>
            <color indexed="81"/>
            <rFont val="Tahoma"/>
            <family val="2"/>
          </rPr>
          <t>John:</t>
        </r>
        <r>
          <rPr>
            <sz val="9"/>
            <color indexed="81"/>
            <rFont val="Tahoma"/>
            <family val="2"/>
          </rPr>
          <t xml:space="preserve">
Yearling progeny, Singles</t>
        </r>
      </text>
    </comment>
    <comment ref="L151" authorId="2" shapeId="0" xr:uid="{009D6ABC-CC61-4C55-B220-F8868F5D3E84}">
      <text>
        <r>
          <rPr>
            <b/>
            <sz val="9"/>
            <color indexed="81"/>
            <rFont val="Tahoma"/>
            <family val="2"/>
          </rPr>
          <t>John:</t>
        </r>
        <r>
          <rPr>
            <sz val="9"/>
            <color indexed="81"/>
            <rFont val="Tahoma"/>
            <family val="2"/>
          </rPr>
          <t xml:space="preserve">
Yearling progeny, Twins</t>
        </r>
      </text>
    </comment>
    <comment ref="M151" authorId="2" shapeId="0" xr:uid="{9A580FC9-73F6-45EF-9370-13D58D95A0DF}">
      <text>
        <r>
          <rPr>
            <b/>
            <sz val="9"/>
            <color indexed="81"/>
            <rFont val="Tahoma"/>
            <family val="2"/>
          </rPr>
          <t>John:</t>
        </r>
        <r>
          <rPr>
            <sz val="9"/>
            <color indexed="81"/>
            <rFont val="Tahoma"/>
            <family val="2"/>
          </rPr>
          <t xml:space="preserve">
Yearling progeny, Triplets</t>
        </r>
      </text>
    </comment>
    <comment ref="N151" authorId="2" shapeId="0" xr:uid="{B074115D-A65E-4893-B7CE-DCABFC99E2DE}">
      <text>
        <r>
          <rPr>
            <b/>
            <sz val="9"/>
            <color indexed="81"/>
            <rFont val="Tahoma"/>
            <family val="2"/>
          </rPr>
          <t>John:</t>
        </r>
        <r>
          <rPr>
            <sz val="9"/>
            <color indexed="81"/>
            <rFont val="Tahoma"/>
            <family val="2"/>
          </rPr>
          <t xml:space="preserve">
2-tooth progeny, Singles</t>
        </r>
      </text>
    </comment>
    <comment ref="O151" authorId="2" shapeId="0" xr:uid="{CBE67F9C-B768-44D1-AB5E-EC98E4C4E7EA}">
      <text>
        <r>
          <rPr>
            <b/>
            <sz val="9"/>
            <color indexed="81"/>
            <rFont val="Tahoma"/>
            <family val="2"/>
          </rPr>
          <t>John:</t>
        </r>
        <r>
          <rPr>
            <sz val="9"/>
            <color indexed="81"/>
            <rFont val="Tahoma"/>
            <family val="2"/>
          </rPr>
          <t xml:space="preserve">
2-tooth progeny, Twins</t>
        </r>
      </text>
    </comment>
    <comment ref="P151" authorId="2" shapeId="0" xr:uid="{183ED665-C32A-4A0B-952C-08A02687EE50}">
      <text>
        <r>
          <rPr>
            <b/>
            <sz val="9"/>
            <color indexed="81"/>
            <rFont val="Tahoma"/>
            <family val="2"/>
          </rPr>
          <t>John:</t>
        </r>
        <r>
          <rPr>
            <sz val="9"/>
            <color indexed="81"/>
            <rFont val="Tahoma"/>
            <family val="2"/>
          </rPr>
          <t xml:space="preserve">
2-tooth progeny, Triplets</t>
        </r>
      </text>
    </comment>
    <comment ref="Q151" authorId="2" shapeId="0" xr:uid="{8D8DD545-8E1B-4A5B-ACC0-7339AB4DB8D9}">
      <text>
        <r>
          <rPr>
            <b/>
            <sz val="9"/>
            <color indexed="81"/>
            <rFont val="Tahoma"/>
            <family val="2"/>
          </rPr>
          <t>John:</t>
        </r>
        <r>
          <rPr>
            <sz val="9"/>
            <color indexed="81"/>
            <rFont val="Tahoma"/>
            <family val="2"/>
          </rPr>
          <t xml:space="preserve">
Adult progeny, Singles</t>
        </r>
      </text>
    </comment>
    <comment ref="R151" authorId="2" shapeId="0" xr:uid="{CF507514-DBBD-4EE7-8B9C-9F13E470E2A1}">
      <text>
        <r>
          <rPr>
            <b/>
            <sz val="9"/>
            <color indexed="81"/>
            <rFont val="Tahoma"/>
            <family val="2"/>
          </rPr>
          <t>John:</t>
        </r>
        <r>
          <rPr>
            <sz val="9"/>
            <color indexed="81"/>
            <rFont val="Tahoma"/>
            <family val="2"/>
          </rPr>
          <t xml:space="preserve">
Adult progeny, Twins</t>
        </r>
      </text>
    </comment>
    <comment ref="S151" authorId="2" shapeId="0" xr:uid="{C4E9A3D3-D019-4E6E-BADE-6A793B16A381}">
      <text>
        <r>
          <rPr>
            <b/>
            <sz val="9"/>
            <color indexed="81"/>
            <rFont val="Tahoma"/>
            <family val="2"/>
          </rPr>
          <t>John:</t>
        </r>
        <r>
          <rPr>
            <sz val="9"/>
            <color indexed="81"/>
            <rFont val="Tahoma"/>
            <family val="2"/>
          </rPr>
          <t xml:space="preserve">
Adult progeny, Triplets</t>
        </r>
      </text>
    </comment>
    <comment ref="I152"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2" authorId="2" shapeId="0" xr:uid="{1E8164DC-3F6C-43A7-BF1C-5497013BD6E3}">
      <text>
        <r>
          <rPr>
            <b/>
            <sz val="9"/>
            <color indexed="81"/>
            <rFont val="Tahoma"/>
            <family val="2"/>
          </rPr>
          <t>John:</t>
        </r>
        <r>
          <rPr>
            <sz val="9"/>
            <color indexed="81"/>
            <rFont val="Tahoma"/>
            <family val="2"/>
          </rPr>
          <t xml:space="preserve">
All ewes, Singles</t>
        </r>
      </text>
    </comment>
    <comment ref="L152" authorId="2" shapeId="0" xr:uid="{E9081BD8-AC7C-44FD-BC5A-DBF578908CEC}">
      <text>
        <r>
          <rPr>
            <b/>
            <sz val="9"/>
            <color indexed="81"/>
            <rFont val="Tahoma"/>
            <family val="2"/>
          </rPr>
          <t>John:</t>
        </r>
        <r>
          <rPr>
            <sz val="9"/>
            <color indexed="81"/>
            <rFont val="Tahoma"/>
            <family val="2"/>
          </rPr>
          <t xml:space="preserve">
All ewes, Twins</t>
        </r>
      </text>
    </comment>
    <comment ref="M152" authorId="2" shapeId="0" xr:uid="{0ADB72B1-DB2E-4E73-9801-489335F7048B}">
      <text>
        <r>
          <rPr>
            <b/>
            <sz val="9"/>
            <color indexed="81"/>
            <rFont val="Tahoma"/>
            <family val="2"/>
          </rPr>
          <t>John:</t>
        </r>
        <r>
          <rPr>
            <sz val="9"/>
            <color indexed="81"/>
            <rFont val="Tahoma"/>
            <family val="2"/>
          </rPr>
          <t xml:space="preserve">
All ewes, Triplets</t>
        </r>
      </text>
    </comment>
    <comment ref="I153"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4"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5"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6"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7"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7" authorId="2" shapeId="0" xr:uid="{C687BA6B-2205-4F92-8DBB-9F4E6171C576}">
      <text>
        <r>
          <rPr>
            <b/>
            <sz val="9"/>
            <color indexed="81"/>
            <rFont val="Tahoma"/>
            <family val="2"/>
          </rPr>
          <t>John:</t>
        </r>
        <r>
          <rPr>
            <sz val="9"/>
            <color indexed="81"/>
            <rFont val="Tahoma"/>
            <family val="2"/>
          </rPr>
          <t xml:space="preserve">
Adjust repro rate of ewe lambs</t>
        </r>
      </text>
    </comment>
    <comment ref="L157"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7"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7"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7"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7"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7"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8"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9" authorId="2" shapeId="0" xr:uid="{F2A7CE48-0634-47A6-BCA0-570B3E206BE1}">
      <text>
        <r>
          <rPr>
            <b/>
            <sz val="9"/>
            <color indexed="81"/>
            <rFont val="Tahoma"/>
            <family val="2"/>
          </rPr>
          <t>John:</t>
        </r>
        <r>
          <rPr>
            <sz val="9"/>
            <color indexed="81"/>
            <rFont val="Tahoma"/>
            <family val="2"/>
          </rPr>
          <t xml:space="preserve">
Adjust repro rate of ewe lambs</t>
        </r>
      </text>
    </comment>
    <comment ref="I159"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9" authorId="2" shapeId="0" xr:uid="{2A4A3098-FBF9-45B4-93BB-8C3944BEB6EF}">
      <text>
        <r>
          <rPr>
            <b/>
            <sz val="9"/>
            <color indexed="81"/>
            <rFont val="Tahoma"/>
            <family val="2"/>
          </rPr>
          <t>John:</t>
        </r>
        <r>
          <rPr>
            <sz val="9"/>
            <color indexed="81"/>
            <rFont val="Tahoma"/>
            <family val="2"/>
          </rPr>
          <t xml:space="preserve">
Adjust repro rate of ewe lambs</t>
        </r>
      </text>
    </comment>
    <comment ref="L159"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9"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9"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9"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9"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9"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2"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2" authorId="2" shapeId="0" xr:uid="{33048565-E9CA-4E89-A59C-4C13516F24E4}">
      <text>
        <r>
          <rPr>
            <b/>
            <sz val="9"/>
            <color indexed="81"/>
            <rFont val="Tahoma"/>
            <family val="2"/>
          </rPr>
          <t xml:space="preserve">John:
</t>
        </r>
        <r>
          <rPr>
            <sz val="9"/>
            <color indexed="81"/>
            <rFont val="Tahoma"/>
            <family val="2"/>
          </rPr>
          <t>Adjust conception for all dams</t>
        </r>
      </text>
    </comment>
    <comment ref="I163"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3" authorId="2" shapeId="0" xr:uid="{3475F2B6-F3ED-44F4-A4A1-5FFEFFC90890}">
      <text>
        <r>
          <rPr>
            <b/>
            <sz val="9"/>
            <color indexed="81"/>
            <rFont val="Tahoma"/>
            <family val="2"/>
          </rPr>
          <t xml:space="preserve">John:
</t>
        </r>
        <r>
          <rPr>
            <sz val="9"/>
            <color indexed="81"/>
            <rFont val="Tahoma"/>
            <family val="2"/>
          </rPr>
          <t>Adjust litter size for all dams</t>
        </r>
      </text>
    </comment>
    <comment ref="I164"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4"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5"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5"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6"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8"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9"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70"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1"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2"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2" authorId="2" shapeId="0" xr:uid="{E1EF7314-B337-4462-9025-657A21F7836B}">
      <text>
        <r>
          <rPr>
            <b/>
            <sz val="9"/>
            <color indexed="81"/>
            <rFont val="Tahoma"/>
            <family val="2"/>
          </rPr>
          <t>John:</t>
        </r>
        <r>
          <rPr>
            <sz val="9"/>
            <color indexed="81"/>
            <rFont val="Tahoma"/>
            <family val="2"/>
          </rPr>
          <t xml:space="preserve">
Lupins
</t>
        </r>
      </text>
    </comment>
    <comment ref="L172" authorId="2" shapeId="0" xr:uid="{F97D81FA-699A-42DF-A483-A5375AF91AB2}">
      <text>
        <r>
          <rPr>
            <b/>
            <sz val="9"/>
            <color indexed="81"/>
            <rFont val="Tahoma"/>
            <family val="2"/>
          </rPr>
          <t>John:</t>
        </r>
        <r>
          <rPr>
            <sz val="9"/>
            <color indexed="81"/>
            <rFont val="Tahoma"/>
            <family val="2"/>
          </rPr>
          <t xml:space="preserve">
Oat crop wet &amp; dry sowing
</t>
        </r>
      </text>
    </comment>
    <comment ref="M172" authorId="2" shapeId="0" xr:uid="{96D1AE43-ED84-4080-9786-C4886DD0B7E9}">
      <text>
        <r>
          <rPr>
            <b/>
            <sz val="9"/>
            <color indexed="81"/>
            <rFont val="Tahoma"/>
            <family val="2"/>
          </rPr>
          <t>John:</t>
        </r>
        <r>
          <rPr>
            <sz val="9"/>
            <color indexed="81"/>
            <rFont val="Tahoma"/>
            <family val="2"/>
          </rPr>
          <t xml:space="preserve">
Oat fodder crop
</t>
        </r>
      </text>
    </comment>
    <comment ref="I173"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4"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5"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6" authorId="0" shapeId="0" xr:uid="{469BD512-8DB1-4CE4-92A1-66D9206CF234}">
      <text>
        <r>
          <rPr>
            <b/>
            <sz val="9"/>
            <color indexed="81"/>
            <rFont val="Tahoma"/>
            <family val="2"/>
          </rPr>
          <t>Michael Young:</t>
        </r>
        <r>
          <rPr>
            <sz val="9"/>
            <color indexed="81"/>
            <rFont val="Tahoma"/>
            <family val="2"/>
          </rPr>
          <t xml:space="preserve">
All pastures</t>
        </r>
      </text>
    </comment>
    <comment ref="I176"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6" authorId="0" shapeId="0" xr:uid="{D0346F6F-4FF7-444A-91D4-99E8740BC6F3}">
      <text>
        <r>
          <rPr>
            <b/>
            <sz val="9"/>
            <color indexed="81"/>
            <rFont val="Tahoma"/>
            <family val="2"/>
          </rPr>
          <t>Michael Young:</t>
        </r>
        <r>
          <rPr>
            <sz val="9"/>
            <color indexed="81"/>
            <rFont val="Tahoma"/>
            <family val="2"/>
          </rPr>
          <t xml:space="preserve">
All pastures</t>
        </r>
      </text>
    </comment>
    <comment ref="I177"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8" authorId="2" shapeId="0" xr:uid="{EFC0A459-54BF-4500-A7D7-F0A0D0CFEE25}">
      <text>
        <r>
          <rPr>
            <b/>
            <sz val="9"/>
            <color indexed="81"/>
            <rFont val="Tahoma"/>
            <family val="2"/>
          </rPr>
          <t>John:</t>
        </r>
        <r>
          <rPr>
            <sz val="9"/>
            <color indexed="81"/>
            <rFont val="Tahoma"/>
            <family val="2"/>
          </rPr>
          <t xml:space="preserve">
Autumn lambing included</t>
        </r>
      </text>
    </comment>
    <comment ref="K178" authorId="2" shapeId="0" xr:uid="{CD1D90DD-E531-44E9-8686-BDEE83E52A73}">
      <text>
        <r>
          <rPr>
            <b/>
            <sz val="9"/>
            <color indexed="81"/>
            <rFont val="Tahoma"/>
            <family val="2"/>
          </rPr>
          <t>John:</t>
        </r>
        <r>
          <rPr>
            <sz val="9"/>
            <color indexed="81"/>
            <rFont val="Tahoma"/>
            <family val="2"/>
          </rPr>
          <t xml:space="preserve">
Autumn lambing included</t>
        </r>
      </text>
    </comment>
    <comment ref="L178" authorId="2" shapeId="0" xr:uid="{E0376924-CB5A-4950-971F-19146147695C}">
      <text>
        <r>
          <rPr>
            <b/>
            <sz val="9"/>
            <color indexed="81"/>
            <rFont val="Tahoma"/>
            <family val="2"/>
          </rPr>
          <t>John:</t>
        </r>
        <r>
          <rPr>
            <sz val="9"/>
            <color indexed="81"/>
            <rFont val="Tahoma"/>
            <family val="2"/>
          </rPr>
          <t xml:space="preserve">
Winter lambing included</t>
        </r>
      </text>
    </comment>
    <comment ref="M178" authorId="2" shapeId="0" xr:uid="{63CC1991-07AA-49B4-9239-944EC93FCE49}">
      <text>
        <r>
          <rPr>
            <b/>
            <sz val="9"/>
            <color indexed="81"/>
            <rFont val="Tahoma"/>
            <family val="2"/>
          </rPr>
          <t>John:</t>
        </r>
        <r>
          <rPr>
            <sz val="9"/>
            <color indexed="81"/>
            <rFont val="Tahoma"/>
            <family val="2"/>
          </rPr>
          <t xml:space="preserve">
Spring lambing included</t>
        </r>
      </text>
    </comment>
    <comment ref="E179"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9"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9"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80" authorId="2" shapeId="0" xr:uid="{35E80A98-A877-4276-A518-FDD9CE507752}">
      <text>
        <r>
          <rPr>
            <b/>
            <sz val="9"/>
            <color indexed="81"/>
            <rFont val="Tahoma"/>
            <family val="2"/>
          </rPr>
          <t>John:</t>
        </r>
        <r>
          <rPr>
            <sz val="9"/>
            <color indexed="81"/>
            <rFont val="Tahoma"/>
            <family val="2"/>
          </rPr>
          <t xml:space="preserve">
Ewe lambs for all genotypes</t>
        </r>
      </text>
    </comment>
    <comment ref="I180"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80" authorId="2" shapeId="0" xr:uid="{7942F109-6075-47FF-8432-736A3BD0010C}">
      <text>
        <r>
          <rPr>
            <b/>
            <sz val="9"/>
            <color indexed="81"/>
            <rFont val="Tahoma"/>
            <family val="2"/>
          </rPr>
          <t>John:</t>
        </r>
        <r>
          <rPr>
            <sz val="9"/>
            <color indexed="81"/>
            <rFont val="Tahoma"/>
            <family val="2"/>
          </rPr>
          <t xml:space="preserve">
Ewe lambs for all genotypes</t>
        </r>
      </text>
    </comment>
    <comment ref="L180"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I181" authorId="2" shapeId="0" xr:uid="{2379B86D-3513-4883-84E9-7E76EEAC9205}">
      <text>
        <r>
          <rPr>
            <b/>
            <sz val="9"/>
            <color indexed="81"/>
            <rFont val="Tahoma"/>
            <family val="2"/>
          </rPr>
          <t>John:</t>
        </r>
        <r>
          <rPr>
            <sz val="9"/>
            <color indexed="81"/>
            <rFont val="Tahoma"/>
            <family val="2"/>
          </rPr>
          <t xml:space="preserve">
Adjust the mobsize of dams during the lambing period (this is the average across the b1 axis). Applied as an intermediate sa_var.</t>
        </r>
      </text>
    </comment>
    <comment ref="I182" authorId="2" shapeId="0" xr:uid="{23B52397-4061-4284-A784-D25964CF7C53}">
      <text>
        <r>
          <rPr>
            <b/>
            <sz val="9"/>
            <color indexed="81"/>
            <rFont val="Tahoma"/>
            <family val="2"/>
          </rPr>
          <t>John:</t>
        </r>
        <r>
          <rPr>
            <sz val="9"/>
            <color indexed="81"/>
            <rFont val="Tahoma"/>
            <family val="2"/>
          </rPr>
          <t xml:space="preserve">
Adjust the relative mobsize of dams (across the b1 axis) during the lambing period (period_between_birthwean).</t>
        </r>
      </text>
    </comment>
    <comment ref="K182" authorId="2" shapeId="0" xr:uid="{03F8634E-2956-43F2-A1AE-50FF6708338B}">
      <text>
        <r>
          <rPr>
            <b/>
            <sz val="9"/>
            <color indexed="81"/>
            <rFont val="Tahoma"/>
            <family val="2"/>
          </rPr>
          <t xml:space="preserve">John:
</t>
        </r>
        <r>
          <rPr>
            <sz val="9"/>
            <color indexed="81"/>
            <rFont val="Tahoma"/>
            <family val="2"/>
          </rPr>
          <t>Empty</t>
        </r>
      </text>
    </comment>
    <comment ref="L182" authorId="2" shapeId="0" xr:uid="{24DFC6FE-F00A-4568-8C51-99B230AD5BE3}">
      <text>
        <r>
          <rPr>
            <b/>
            <sz val="9"/>
            <color indexed="81"/>
            <rFont val="Tahoma"/>
            <family val="2"/>
          </rPr>
          <t xml:space="preserve">John:
</t>
        </r>
        <r>
          <rPr>
            <sz val="9"/>
            <color indexed="81"/>
            <rFont val="Tahoma"/>
            <family val="2"/>
          </rPr>
          <t>Single</t>
        </r>
      </text>
    </comment>
    <comment ref="M182" authorId="2" shapeId="0" xr:uid="{6D756002-F817-46D5-8059-54ACBCE158ED}">
      <text>
        <r>
          <rPr>
            <b/>
            <sz val="9"/>
            <color indexed="81"/>
            <rFont val="Tahoma"/>
            <family val="2"/>
          </rPr>
          <t xml:space="preserve">John:
</t>
        </r>
        <r>
          <rPr>
            <sz val="9"/>
            <color indexed="81"/>
            <rFont val="Tahoma"/>
            <family val="2"/>
          </rPr>
          <t>Twin</t>
        </r>
      </text>
    </comment>
    <comment ref="N182" authorId="2" shapeId="0" xr:uid="{BBDA62C5-C8BF-4522-8BF0-3A375720492F}">
      <text>
        <r>
          <rPr>
            <b/>
            <sz val="9"/>
            <color indexed="81"/>
            <rFont val="Tahoma"/>
            <family val="2"/>
          </rPr>
          <t xml:space="preserve">John:
</t>
        </r>
        <r>
          <rPr>
            <sz val="9"/>
            <color indexed="81"/>
            <rFont val="Tahoma"/>
            <family val="2"/>
          </rPr>
          <t>Triplet</t>
        </r>
      </text>
    </comment>
    <comment ref="E183" authorId="2" shapeId="0" xr:uid="{4EAD5905-26A8-4849-AA93-CED467F352BD}">
      <text>
        <r>
          <rPr>
            <b/>
            <sz val="9"/>
            <color indexed="81"/>
            <rFont val="Tahoma"/>
            <family val="2"/>
          </rPr>
          <t>John:</t>
        </r>
        <r>
          <rPr>
            <sz val="9"/>
            <color indexed="81"/>
            <rFont val="Tahoma"/>
            <family val="2"/>
          </rPr>
          <t xml:space="preserve">
0:1 is the yearlings
</t>
        </r>
      </text>
    </comment>
    <comment ref="I183"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3" authorId="2" shapeId="0" xr:uid="{D1D19467-E150-4F51-8B20-73646BC79629}">
      <text>
        <r>
          <rPr>
            <b/>
            <sz val="9"/>
            <color indexed="81"/>
            <rFont val="Tahoma"/>
            <family val="2"/>
          </rPr>
          <t>John:</t>
        </r>
        <r>
          <rPr>
            <sz val="9"/>
            <color indexed="81"/>
            <rFont val="Tahoma"/>
            <family val="2"/>
          </rPr>
          <t xml:space="preserve">
0:1 is the yearlings
</t>
        </r>
      </text>
    </comment>
    <comment ref="L183" authorId="2" shapeId="0" xr:uid="{4B6E1620-CA87-47F3-912F-EB03BD46C056}">
      <text>
        <r>
          <rPr>
            <b/>
            <sz val="9"/>
            <color indexed="81"/>
            <rFont val="Tahoma"/>
            <family val="2"/>
          </rPr>
          <t>John:</t>
        </r>
        <r>
          <rPr>
            <sz val="9"/>
            <color indexed="81"/>
            <rFont val="Tahoma"/>
            <family val="2"/>
          </rPr>
          <t xml:space="preserve">
1: is 2-tooths and older
</t>
        </r>
      </text>
    </comment>
    <comment ref="E184" authorId="2" shapeId="0" xr:uid="{46DF3444-8053-445C-96ED-F9C3EF0070B1}">
      <text>
        <r>
          <rPr>
            <b/>
            <sz val="9"/>
            <color indexed="81"/>
            <rFont val="Tahoma"/>
            <family val="2"/>
          </rPr>
          <t>John:</t>
        </r>
        <r>
          <rPr>
            <sz val="9"/>
            <color indexed="81"/>
            <rFont val="Tahoma"/>
            <family val="2"/>
          </rPr>
          <t xml:space="preserve">
0:1 is the yearlings
</t>
        </r>
      </text>
    </comment>
    <comment ref="I184"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4" authorId="2" shapeId="0" xr:uid="{6E87C268-F2BE-404A-914A-F4F7B1FE3E7C}">
      <text>
        <r>
          <rPr>
            <b/>
            <sz val="9"/>
            <color indexed="81"/>
            <rFont val="Tahoma"/>
            <family val="2"/>
          </rPr>
          <t>John:</t>
        </r>
        <r>
          <rPr>
            <sz val="9"/>
            <color indexed="81"/>
            <rFont val="Tahoma"/>
            <family val="2"/>
          </rPr>
          <t xml:space="preserve">
0:1 is the yearlings
</t>
        </r>
      </text>
    </comment>
    <comment ref="L184" authorId="2" shapeId="0" xr:uid="{DEC79D7A-281E-465E-8908-61D89495D344}">
      <text>
        <r>
          <rPr>
            <b/>
            <sz val="9"/>
            <color indexed="81"/>
            <rFont val="Tahoma"/>
            <family val="2"/>
          </rPr>
          <t>John:</t>
        </r>
        <r>
          <rPr>
            <sz val="9"/>
            <color indexed="81"/>
            <rFont val="Tahoma"/>
            <family val="2"/>
          </rPr>
          <t xml:space="preserve">
1: is 2-tooths and older
</t>
        </r>
      </text>
    </comment>
    <comment ref="E185"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5"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5"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5" authorId="2" shapeId="0" xr:uid="{229DEE13-4FEC-44F8-A5F1-2F35262C8BDD}">
      <text>
        <r>
          <rPr>
            <b/>
            <sz val="9"/>
            <color indexed="81"/>
            <rFont val="Tahoma"/>
            <family val="2"/>
          </rPr>
          <t>John:</t>
        </r>
        <r>
          <rPr>
            <sz val="9"/>
            <color indexed="81"/>
            <rFont val="Tahoma"/>
            <family val="2"/>
          </rPr>
          <t xml:space="preserve">
1: is 2-tooths and older
</t>
        </r>
      </text>
    </comment>
    <comment ref="E186"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6"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6"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6" authorId="2" shapeId="0" xr:uid="{9824207B-2EE3-4E70-9DCA-5DCF5F9A4C1B}">
      <text>
        <r>
          <rPr>
            <b/>
            <sz val="9"/>
            <color indexed="81"/>
            <rFont val="Tahoma"/>
            <family val="2"/>
          </rPr>
          <t>John:</t>
        </r>
        <r>
          <rPr>
            <sz val="9"/>
            <color indexed="81"/>
            <rFont val="Tahoma"/>
            <family val="2"/>
          </rPr>
          <t xml:space="preserve">
1: is 2-tooths and older
</t>
        </r>
      </text>
    </comment>
    <comment ref="I187"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8"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8"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8"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E189" authorId="0" shapeId="0" xr:uid="{E30BF838-D1A9-4578-B31D-9B08EC4E704C}">
      <text>
        <r>
          <rPr>
            <b/>
            <sz val="9"/>
            <color indexed="81"/>
            <rFont val="Tahoma"/>
            <family val="2"/>
          </rPr>
          <t xml:space="preserve">Michael Young:
</t>
        </r>
        <r>
          <rPr>
            <sz val="9"/>
            <color indexed="81"/>
            <rFont val="Tahoma"/>
            <family val="2"/>
          </rPr>
          <t>This sav is applied to i_ce_c2[2,…] so the axes are: d ,c2</t>
        </r>
      </text>
    </comment>
    <comment ref="I189" authorId="0" shapeId="0" xr:uid="{128C4F01-9BDD-4C66-8997-4882CEB03012}">
      <text>
        <r>
          <rPr>
            <b/>
            <sz val="9"/>
            <color indexed="81"/>
            <rFont val="Tahoma"/>
            <family val="2"/>
          </rPr>
          <t xml:space="preserve">John Young:
</t>
        </r>
        <r>
          <rPr>
            <sz val="9"/>
            <color indexed="81"/>
            <rFont val="Tahoma"/>
            <family val="2"/>
          </rPr>
          <t>Minimum proportion of the singles that must be sold. 
To represent forced sale of dry ewes. If scanned the value is the increment of sales above forced sale of empty ewes.
This is a shortcut on unclustering using GBAL.</t>
        </r>
      </text>
    </comment>
    <comment ref="K189" authorId="2" shapeId="0" xr:uid="{10779DCB-414B-4374-AB99-042DA1083B89}">
      <text>
        <r>
          <rPr>
            <b/>
            <sz val="9"/>
            <color indexed="81"/>
            <rFont val="Tahoma"/>
            <family val="2"/>
          </rPr>
          <t>John:</t>
        </r>
        <r>
          <rPr>
            <sz val="9"/>
            <color indexed="81"/>
            <rFont val="Tahoma"/>
            <family val="2"/>
          </rPr>
          <t xml:space="preserve">
Constrain sale of yearlings</t>
        </r>
      </text>
    </comment>
    <comment ref="L189" authorId="2" shapeId="0" xr:uid="{181899B1-04B6-4C18-BFD8-12D80D66BE0F}">
      <text>
        <r>
          <rPr>
            <b/>
            <sz val="9"/>
            <color indexed="81"/>
            <rFont val="Tahoma"/>
            <family val="2"/>
          </rPr>
          <t>John:</t>
        </r>
        <r>
          <rPr>
            <sz val="9"/>
            <color indexed="81"/>
            <rFont val="Tahoma"/>
            <family val="2"/>
          </rPr>
          <t xml:space="preserve">
Constrain sale of 2 tooths</t>
        </r>
      </text>
    </comment>
    <comment ref="M189" authorId="2" shapeId="0" xr:uid="{534F677E-5A48-4630-8618-9F66DB438B5F}">
      <text>
        <r>
          <rPr>
            <b/>
            <sz val="9"/>
            <color indexed="81"/>
            <rFont val="Tahoma"/>
            <family val="2"/>
          </rPr>
          <t>John:</t>
        </r>
        <r>
          <rPr>
            <sz val="9"/>
            <color indexed="81"/>
            <rFont val="Tahoma"/>
            <family val="2"/>
          </rPr>
          <t xml:space="preserve">
Constrain sale of all adults.</t>
        </r>
      </text>
    </comment>
    <comment ref="N189" authorId="2" shapeId="0" xr:uid="{5170DFC7-93D3-4134-A154-646700886D20}">
      <text>
        <r>
          <rPr>
            <b/>
            <sz val="9"/>
            <color indexed="81"/>
            <rFont val="Tahoma"/>
            <family val="2"/>
          </rPr>
          <t>John:</t>
        </r>
        <r>
          <rPr>
            <sz val="9"/>
            <color indexed="81"/>
            <rFont val="Tahoma"/>
            <family val="2"/>
          </rPr>
          <t xml:space="preserve">
Constrain sale of 3 &amp; 4yos</t>
        </r>
      </text>
    </comment>
    <comment ref="O189" authorId="2" shapeId="0" xr:uid="{EDA73B14-618D-4007-A1C2-FE7274F6DD59}">
      <text>
        <r>
          <rPr>
            <b/>
            <sz val="9"/>
            <color indexed="81"/>
            <rFont val="Tahoma"/>
            <family val="2"/>
          </rPr>
          <t>John:</t>
        </r>
        <r>
          <rPr>
            <sz val="9"/>
            <color indexed="81"/>
            <rFont val="Tahoma"/>
            <family val="2"/>
          </rPr>
          <t xml:space="preserve">
Constrain sale of 5yos</t>
        </r>
      </text>
    </comment>
    <comment ref="P189" authorId="2" shapeId="0" xr:uid="{AE8F9B18-7D16-436E-8A07-624AFF4C2190}">
      <text>
        <r>
          <rPr>
            <b/>
            <sz val="9"/>
            <color indexed="81"/>
            <rFont val="Tahoma"/>
            <family val="2"/>
          </rPr>
          <t>John:</t>
        </r>
        <r>
          <rPr>
            <sz val="9"/>
            <color indexed="81"/>
            <rFont val="Tahoma"/>
            <family val="2"/>
          </rPr>
          <t xml:space="preserve">
Constrain all age groups</t>
        </r>
      </text>
    </comment>
    <comment ref="E190" authorId="0" shapeId="0" xr:uid="{91E79A6C-482A-407D-8889-FB172AA8BACC}">
      <text>
        <r>
          <rPr>
            <b/>
            <sz val="9"/>
            <color indexed="81"/>
            <rFont val="Tahoma"/>
            <family val="2"/>
          </rPr>
          <t xml:space="preserve">Michael Young:
</t>
        </r>
        <r>
          <rPr>
            <sz val="9"/>
            <color indexed="81"/>
            <rFont val="Tahoma"/>
            <family val="2"/>
          </rPr>
          <t>This sav is applied to i_ce_c2[2,…] so the axes are: d ,c2</t>
        </r>
      </text>
    </comment>
    <comment ref="I190" authorId="0" shapeId="0" xr:uid="{5EA83190-0D0B-4A4A-B21F-24DEEFCCED71}">
      <text>
        <r>
          <rPr>
            <b/>
            <sz val="9"/>
            <color indexed="81"/>
            <rFont val="Tahoma"/>
            <family val="2"/>
          </rPr>
          <t xml:space="preserve">John Young:
</t>
        </r>
        <r>
          <rPr>
            <sz val="9"/>
            <color indexed="81"/>
            <rFont val="Tahoma"/>
            <family val="2"/>
          </rPr>
          <t>Minimum proportion of the twins that must be sold. 
To represent forced sale of dry ewes (extra to selling empty ewes). If scanned the value is the increment of sales above forced sale of empty ewes.
This is a shortcut on unclustering using GBAL.</t>
        </r>
      </text>
    </comment>
    <comment ref="K190" authorId="2" shapeId="0" xr:uid="{3C23651F-DE9C-4D40-8554-17797CAAD018}">
      <text>
        <r>
          <rPr>
            <b/>
            <sz val="9"/>
            <color indexed="81"/>
            <rFont val="Tahoma"/>
            <family val="2"/>
          </rPr>
          <t>John:</t>
        </r>
        <r>
          <rPr>
            <sz val="9"/>
            <color indexed="81"/>
            <rFont val="Tahoma"/>
            <family val="2"/>
          </rPr>
          <t xml:space="preserve">
Constrain sale of yearlings</t>
        </r>
      </text>
    </comment>
    <comment ref="L190" authorId="2" shapeId="0" xr:uid="{743C7DC7-DA26-4223-80F5-EAE75B12E56A}">
      <text>
        <r>
          <rPr>
            <b/>
            <sz val="9"/>
            <color indexed="81"/>
            <rFont val="Tahoma"/>
            <family val="2"/>
          </rPr>
          <t>John:</t>
        </r>
        <r>
          <rPr>
            <sz val="9"/>
            <color indexed="81"/>
            <rFont val="Tahoma"/>
            <family val="2"/>
          </rPr>
          <t xml:space="preserve">
Constrain sale of 2 tooths</t>
        </r>
      </text>
    </comment>
    <comment ref="M190" authorId="2" shapeId="0" xr:uid="{69556883-CC5F-4B5D-8469-394A1A4F1139}">
      <text>
        <r>
          <rPr>
            <b/>
            <sz val="9"/>
            <color indexed="81"/>
            <rFont val="Tahoma"/>
            <family val="2"/>
          </rPr>
          <t>John:</t>
        </r>
        <r>
          <rPr>
            <sz val="9"/>
            <color indexed="81"/>
            <rFont val="Tahoma"/>
            <family val="2"/>
          </rPr>
          <t xml:space="preserve">
Constrain sale of all adults.</t>
        </r>
      </text>
    </comment>
    <comment ref="N190" authorId="2" shapeId="0" xr:uid="{A153F67A-D41F-4C08-B54C-D97CA54B0BAE}">
      <text>
        <r>
          <rPr>
            <b/>
            <sz val="9"/>
            <color indexed="81"/>
            <rFont val="Tahoma"/>
            <family val="2"/>
          </rPr>
          <t>John:</t>
        </r>
        <r>
          <rPr>
            <sz val="9"/>
            <color indexed="81"/>
            <rFont val="Tahoma"/>
            <family val="2"/>
          </rPr>
          <t xml:space="preserve">
Constrain sale of 3 &amp; 4yos</t>
        </r>
      </text>
    </comment>
    <comment ref="O190" authorId="2" shapeId="0" xr:uid="{58F12943-A21E-4A47-A340-E46A44150BB9}">
      <text>
        <r>
          <rPr>
            <b/>
            <sz val="9"/>
            <color indexed="81"/>
            <rFont val="Tahoma"/>
            <family val="2"/>
          </rPr>
          <t>John:</t>
        </r>
        <r>
          <rPr>
            <sz val="9"/>
            <color indexed="81"/>
            <rFont val="Tahoma"/>
            <family val="2"/>
          </rPr>
          <t xml:space="preserve">
Constrain sale of 5yos</t>
        </r>
      </text>
    </comment>
    <comment ref="P190" authorId="2" shapeId="0" xr:uid="{BB90F019-36D2-48A1-941E-5315694D9A8A}">
      <text>
        <r>
          <rPr>
            <b/>
            <sz val="9"/>
            <color indexed="81"/>
            <rFont val="Tahoma"/>
            <family val="2"/>
          </rPr>
          <t>John:</t>
        </r>
        <r>
          <rPr>
            <sz val="9"/>
            <color indexed="81"/>
            <rFont val="Tahoma"/>
            <family val="2"/>
          </rPr>
          <t xml:space="preserve">
Constrain all age groups</t>
        </r>
      </text>
    </comment>
    <comment ref="E191" authorId="0" shapeId="0" xr:uid="{916852DD-0721-420C-BA89-C0A070F3904C}">
      <text>
        <r>
          <rPr>
            <b/>
            <sz val="9"/>
            <color indexed="81"/>
            <rFont val="Tahoma"/>
            <family val="2"/>
          </rPr>
          <t xml:space="preserve">Michael Young:
</t>
        </r>
        <r>
          <rPr>
            <sz val="9"/>
            <color indexed="81"/>
            <rFont val="Tahoma"/>
            <family val="2"/>
          </rPr>
          <t>This sav is applied to i_ce_c2[2,…] so the axes are: d ,c2</t>
        </r>
      </text>
    </comment>
    <comment ref="I191" authorId="0" shapeId="0" xr:uid="{AE54A85A-B303-4CB4-9655-F67A099F11E4}">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91" authorId="0" shapeId="0" xr:uid="{EF8E138B-CAAF-4010-8B98-FF879FA88247}">
      <text>
        <r>
          <rPr>
            <b/>
            <sz val="9"/>
            <color indexed="81"/>
            <rFont val="Tahoma"/>
            <family val="2"/>
          </rPr>
          <t xml:space="preserve">Michael Young:
</t>
        </r>
        <r>
          <rPr>
            <sz val="9"/>
            <color indexed="81"/>
            <rFont val="Tahoma"/>
            <family val="2"/>
          </rPr>
          <t>This sav is applied to i_ce_c2[2,…] so the axes are: d ,c2</t>
        </r>
      </text>
    </comment>
    <comment ref="I192"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194" authorId="2" shapeId="0" xr:uid="{04411EC4-4729-446D-8F9B-00D4A2684459}">
      <text>
        <r>
          <rPr>
            <b/>
            <sz val="9"/>
            <color indexed="81"/>
            <rFont val="Tahoma"/>
            <family val="2"/>
          </rPr>
          <t>John:</t>
        </r>
        <r>
          <rPr>
            <sz val="9"/>
            <color indexed="81"/>
            <rFont val="Tahoma"/>
            <family val="2"/>
          </rPr>
          <t xml:space="preserve">
Used with bnd_lo_dams to force some dams across each slice of the starting w axis. Ensures that the feed supply for each starting w is optimised.</t>
        </r>
      </text>
    </comment>
    <comment ref="E19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9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96"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9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9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9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9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8" authorId="2" shapeId="0" xr:uid="{9CF07C9D-1AC8-4280-B150-A90843CA2E07}">
      <text>
        <r>
          <rPr>
            <b/>
            <sz val="9"/>
            <color indexed="81"/>
            <rFont val="Tahoma"/>
            <family val="2"/>
          </rPr>
          <t>John:</t>
        </r>
        <r>
          <rPr>
            <sz val="9"/>
            <color indexed="81"/>
            <rFont val="Tahoma"/>
            <family val="2"/>
          </rPr>
          <t xml:space="preserve">
Sale of ewes at5yo to 5.5yo.</t>
        </r>
      </text>
    </comment>
    <comment ref="E19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200" authorId="0" shapeId="0" xr:uid="{17799062-EC99-4EE0-A1C8-934743D9B08E}">
      <text>
        <r>
          <rPr>
            <b/>
            <sz val="9"/>
            <color indexed="81"/>
            <rFont val="Tahoma"/>
            <family val="2"/>
          </rPr>
          <t>Michael Young:</t>
        </r>
        <r>
          <rPr>
            <sz val="9"/>
            <color indexed="81"/>
            <rFont val="Tahoma"/>
            <family val="2"/>
          </rPr>
          <t xml:space="preserve">
min offspring</t>
        </r>
      </text>
    </comment>
    <comment ref="L200" authorId="2" shapeId="0" xr:uid="{96F793EB-DDA7-42CB-B45D-1F6BDB7B4CC9}">
      <text>
        <r>
          <rPr>
            <b/>
            <sz val="9"/>
            <color indexed="81"/>
            <rFont val="Tahoma"/>
            <family val="2"/>
          </rPr>
          <t>John:</t>
        </r>
        <r>
          <rPr>
            <sz val="9"/>
            <color indexed="81"/>
            <rFont val="Tahoma"/>
            <family val="2"/>
          </rPr>
          <t xml:space="preserve">
Wether Offspring from ewe lambs</t>
        </r>
      </text>
    </comment>
    <comment ref="M200"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20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20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20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20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20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20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20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20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20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20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20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20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20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20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20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20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20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20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206" authorId="0" shapeId="0" xr:uid="{D741ECFB-6054-4083-AF8F-1BD3D7B32F6D}">
      <text>
        <r>
          <rPr>
            <b/>
            <sz val="9"/>
            <color indexed="81"/>
            <rFont val="Tahoma"/>
            <family val="2"/>
          </rPr>
          <t xml:space="preserve">John:
</t>
        </r>
        <r>
          <rPr>
            <sz val="9"/>
            <color indexed="81"/>
            <rFont val="Tahoma"/>
            <family val="2"/>
          </rPr>
          <t>1:2, : is maidens of all genotypes</t>
        </r>
      </text>
    </comment>
    <comment ref="E20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1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1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1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1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1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1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1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1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1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1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1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1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16" authorId="2" shapeId="0" xr:uid="{AA0DAF76-5FB3-446A-8C18-270FAF703D79}">
      <text>
        <r>
          <rPr>
            <b/>
            <sz val="9"/>
            <color indexed="81"/>
            <rFont val="Tahoma"/>
            <family val="2"/>
          </rPr>
          <t>John:</t>
        </r>
        <r>
          <rPr>
            <sz val="9"/>
            <color indexed="81"/>
            <rFont val="Tahoma"/>
            <family val="2"/>
          </rPr>
          <t xml:space="preserve">
Pasture type</t>
        </r>
      </text>
    </comment>
    <comment ref="E216" authorId="2" shapeId="0" xr:uid="{84B35398-EDAD-4B62-85B1-B5FE8AEC14C2}">
      <text>
        <r>
          <rPr>
            <b/>
            <sz val="9"/>
            <color indexed="81"/>
            <rFont val="Tahoma"/>
            <family val="2"/>
          </rPr>
          <t>John:</t>
        </r>
        <r>
          <rPr>
            <sz val="9"/>
            <color indexed="81"/>
            <rFont val="Tahoma"/>
            <family val="2"/>
          </rPr>
          <t xml:space="preserve">
All feed periods</t>
        </r>
      </text>
    </comment>
    <comment ref="I21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16" authorId="2" shapeId="0" xr:uid="{DBFF8303-09AB-4FBB-B3A9-CE839BD0C8FF}">
      <text>
        <r>
          <rPr>
            <b/>
            <sz val="9"/>
            <color indexed="81"/>
            <rFont val="Tahoma"/>
            <family val="2"/>
          </rPr>
          <t>John:</t>
        </r>
        <r>
          <rPr>
            <sz val="9"/>
            <color indexed="81"/>
            <rFont val="Tahoma"/>
            <family val="2"/>
          </rPr>
          <t xml:space="preserve">
Pasture type</t>
        </r>
      </text>
    </comment>
    <comment ref="K216" authorId="2" shapeId="0" xr:uid="{FC45D57B-7439-4D76-91D9-1E93C36113A4}">
      <text>
        <r>
          <rPr>
            <b/>
            <sz val="9"/>
            <color indexed="81"/>
            <rFont val="Tahoma"/>
            <family val="2"/>
          </rPr>
          <t>John:</t>
        </r>
        <r>
          <rPr>
            <sz val="9"/>
            <color indexed="81"/>
            <rFont val="Tahoma"/>
            <family val="2"/>
          </rPr>
          <t xml:space="preserve">
All feed periods</t>
        </r>
      </text>
    </comment>
    <comment ref="E22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2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2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2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2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2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2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2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2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2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2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2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2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2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2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3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30" authorId="0" shapeId="0" xr:uid="{DD296DF1-6B11-4FCF-9DB6-384B2985FA08}">
      <text>
        <r>
          <rPr>
            <b/>
            <sz val="9"/>
            <color indexed="81"/>
            <rFont val="Tahoma"/>
            <family val="2"/>
          </rPr>
          <t>John:</t>
        </r>
        <r>
          <rPr>
            <sz val="9"/>
            <color indexed="81"/>
            <rFont val="Tahoma"/>
            <family val="2"/>
          </rPr>
          <t xml:space="preserve">
All sale price grids</t>
        </r>
      </text>
    </comment>
    <comment ref="L230" authorId="2" shapeId="0" xr:uid="{ACD34B0E-C7C6-48EA-865F-726BF270D05C}">
      <text>
        <r>
          <rPr>
            <b/>
            <sz val="9"/>
            <color indexed="81"/>
            <rFont val="Tahoma"/>
            <family val="2"/>
          </rPr>
          <t>John:</t>
        </r>
        <r>
          <rPr>
            <sz val="9"/>
            <color indexed="81"/>
            <rFont val="Tahoma"/>
            <family val="2"/>
          </rPr>
          <t xml:space="preserve">
Export wether sale grid</t>
        </r>
      </text>
    </comment>
    <comment ref="E231" authorId="0" shapeId="0" xr:uid="{D1325FE2-5AD9-4884-A382-693969317E4C}">
      <text>
        <r>
          <rPr>
            <b/>
            <sz val="9"/>
            <color indexed="81"/>
            <rFont val="Tahoma"/>
            <family val="2"/>
          </rPr>
          <t>Michael Young (21512438):</t>
        </r>
        <r>
          <rPr>
            <sz val="9"/>
            <color indexed="81"/>
            <rFont val="Tahoma"/>
            <family val="2"/>
          </rPr>
          <t xml:space="preserve">
TT canola</t>
        </r>
      </text>
    </comment>
    <comment ref="I23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31" authorId="0" shapeId="0" xr:uid="{B9434375-13BD-4150-9B5A-AFF19CCEB656}">
      <text>
        <r>
          <rPr>
            <b/>
            <sz val="9"/>
            <color indexed="81"/>
            <rFont val="Tahoma"/>
            <family val="2"/>
          </rPr>
          <t>Michael Young:</t>
        </r>
        <r>
          <rPr>
            <sz val="9"/>
            <color indexed="81"/>
            <rFont val="Tahoma"/>
            <family val="2"/>
          </rPr>
          <t xml:space="preserve">
All grains</t>
        </r>
      </text>
    </comment>
    <comment ref="L231" authorId="0" shapeId="0" xr:uid="{41162292-3E3B-4677-AAB1-7E3BE709C373}">
      <text>
        <r>
          <rPr>
            <b/>
            <sz val="9"/>
            <color indexed="81"/>
            <rFont val="Tahoma"/>
            <family val="2"/>
          </rPr>
          <t>Michael Young (21512438):</t>
        </r>
        <r>
          <rPr>
            <sz val="9"/>
            <color indexed="81"/>
            <rFont val="Tahoma"/>
            <family val="2"/>
          </rPr>
          <t xml:space="preserve">
RR canola</t>
        </r>
      </text>
    </comment>
    <comment ref="M231" authorId="0" shapeId="0" xr:uid="{8709515B-B711-4070-AF4B-6A1C853BBE8B}">
      <text>
        <r>
          <rPr>
            <b/>
            <sz val="9"/>
            <color indexed="81"/>
            <rFont val="Tahoma"/>
            <family val="2"/>
          </rPr>
          <t>Michael Young (21512438):</t>
        </r>
        <r>
          <rPr>
            <sz val="9"/>
            <color indexed="81"/>
            <rFont val="Tahoma"/>
            <family val="2"/>
          </rPr>
          <t xml:space="preserve">
TT canola</t>
        </r>
      </text>
    </comment>
    <comment ref="I232"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33"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34"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34" authorId="0" shapeId="0" xr:uid="{191E473E-D75B-4569-A5BF-B3F7ED91778E}">
      <text>
        <r>
          <rPr>
            <b/>
            <sz val="9"/>
            <color indexed="81"/>
            <rFont val="Tahoma"/>
            <family val="2"/>
          </rPr>
          <t>Michael Young:</t>
        </r>
        <r>
          <rPr>
            <sz val="9"/>
            <color indexed="81"/>
            <rFont val="Tahoma"/>
            <family val="2"/>
          </rPr>
          <t xml:space="preserve">
All years, All grains</t>
        </r>
      </text>
    </comment>
    <comment ref="N234" authorId="0" shapeId="0" xr:uid="{8FDD68C2-57AC-43AA-9D36-2A0EDD16FC3D}">
      <text>
        <r>
          <rPr>
            <b/>
            <sz val="9"/>
            <color indexed="81"/>
            <rFont val="Tahoma"/>
            <family val="2"/>
          </rPr>
          <t>Michael Young:</t>
        </r>
        <r>
          <rPr>
            <sz val="9"/>
            <color indexed="81"/>
            <rFont val="Tahoma"/>
            <family val="2"/>
          </rPr>
          <t xml:space="preserve">
All years, RR canola</t>
        </r>
      </text>
    </comment>
    <comment ref="O234" authorId="0" shapeId="0" xr:uid="{F373D791-3EBD-4933-9315-9CACE368839A}">
      <text>
        <r>
          <rPr>
            <b/>
            <sz val="9"/>
            <color indexed="81"/>
            <rFont val="Tahoma"/>
            <family val="2"/>
          </rPr>
          <t>Michael Young:</t>
        </r>
        <r>
          <rPr>
            <sz val="9"/>
            <color indexed="81"/>
            <rFont val="Tahoma"/>
            <family val="2"/>
          </rPr>
          <t xml:space="preserve">
All years, TT canola</t>
        </r>
      </text>
    </comment>
    <comment ref="E235"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35"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35"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36"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7"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9" authorId="2" shapeId="0" xr:uid="{AE2CA37A-5C4E-4D56-A722-A040B70DFCD8}">
      <text>
        <r>
          <rPr>
            <b/>
            <sz val="9"/>
            <color indexed="81"/>
            <rFont val="Tahoma"/>
            <family val="2"/>
          </rPr>
          <t xml:space="preserve">John:
</t>
        </r>
        <r>
          <rPr>
            <sz val="9"/>
            <color indexed="81"/>
            <rFont val="Tahoma"/>
            <family val="2"/>
          </rPr>
          <t>Area of each LMU.</t>
        </r>
      </text>
    </comment>
    <comment ref="E240" authorId="2" shapeId="0" xr:uid="{7D44D60B-4B76-4256-97EB-6D104E291969}">
      <text>
        <r>
          <rPr>
            <b/>
            <sz val="9"/>
            <color indexed="81"/>
            <rFont val="Tahoma"/>
            <family val="2"/>
          </rPr>
          <t>Michael:</t>
        </r>
        <r>
          <rPr>
            <sz val="9"/>
            <color indexed="81"/>
            <rFont val="Tahoma"/>
            <family val="2"/>
          </rPr>
          <t xml:space="preserve">
Understory</t>
        </r>
      </text>
    </comment>
    <comment ref="I240" authorId="2" shapeId="0" xr:uid="{C7DABB2D-BF4B-4217-B20B-033EDA58AE35}">
      <text>
        <r>
          <rPr>
            <b/>
            <sz val="9"/>
            <color indexed="81"/>
            <rFont val="Tahoma"/>
            <family val="2"/>
          </rPr>
          <t>John:</t>
        </r>
        <r>
          <rPr>
            <sz val="9"/>
            <color indexed="81"/>
            <rFont val="Tahoma"/>
            <family val="2"/>
          </rPr>
          <t xml:space="preserve">
Include pasture. Default is True</t>
        </r>
      </text>
    </comment>
    <comment ref="K240" authorId="2" shapeId="0" xr:uid="{CAEDE830-9A68-40BC-91E5-160833059518}">
      <text>
        <r>
          <rPr>
            <b/>
            <sz val="9"/>
            <color indexed="81"/>
            <rFont val="Tahoma"/>
            <family val="2"/>
          </rPr>
          <t>Michael:</t>
        </r>
        <r>
          <rPr>
            <sz val="9"/>
            <color indexed="81"/>
            <rFont val="Tahoma"/>
            <family val="2"/>
          </rPr>
          <t xml:space="preserve">
Annual or standard pasture
</t>
        </r>
      </text>
    </comment>
    <comment ref="L240" authorId="2" shapeId="0" xr:uid="{437AB64A-0BA2-4425-835E-3EA19704BED9}">
      <text>
        <r>
          <rPr>
            <b/>
            <sz val="9"/>
            <color indexed="81"/>
            <rFont val="Tahoma"/>
            <family val="2"/>
          </rPr>
          <t>Michael:</t>
        </r>
        <r>
          <rPr>
            <sz val="9"/>
            <color indexed="81"/>
            <rFont val="Tahoma"/>
            <family val="2"/>
          </rPr>
          <t xml:space="preserve">
Lucerne</t>
        </r>
      </text>
    </comment>
    <comment ref="M240" authorId="2" shapeId="0" xr:uid="{41C3A596-8443-42B4-85A7-5AB2FC532306}">
      <text>
        <r>
          <rPr>
            <b/>
            <sz val="9"/>
            <color indexed="81"/>
            <rFont val="Tahoma"/>
            <family val="2"/>
          </rPr>
          <t>Michael:</t>
        </r>
        <r>
          <rPr>
            <sz val="9"/>
            <color indexed="81"/>
            <rFont val="Tahoma"/>
            <family val="2"/>
          </rPr>
          <t xml:space="preserve">
Tedera
</t>
        </r>
      </text>
    </comment>
    <comment ref="N240" authorId="2" shapeId="0" xr:uid="{1F8C4708-AD3B-4CCC-8628-9D862B102D30}">
      <text>
        <r>
          <rPr>
            <b/>
            <sz val="9"/>
            <color indexed="81"/>
            <rFont val="Tahoma"/>
            <family val="2"/>
          </rPr>
          <t>Michael:</t>
        </r>
        <r>
          <rPr>
            <sz val="9"/>
            <color indexed="81"/>
            <rFont val="Tahoma"/>
            <family val="2"/>
          </rPr>
          <t xml:space="preserve">
Understory</t>
        </r>
      </text>
    </comment>
    <comment ref="I241" authorId="2" shapeId="0" xr:uid="{B7549E0B-BAB0-4891-8D22-B05C117B75B5}">
      <text>
        <r>
          <rPr>
            <b/>
            <sz val="9"/>
            <color indexed="81"/>
            <rFont val="Tahoma"/>
            <family val="2"/>
          </rPr>
          <t xml:space="preserve">Michael:
</t>
        </r>
        <r>
          <rPr>
            <sz val="9"/>
            <color indexed="81"/>
            <rFont val="Tahoma"/>
            <family val="2"/>
          </rPr>
          <t>Estimate of the area of trees on each lmu, for calculation of the co-benefits.
Note: the area of trees is optimised and is not linked to the calculation of the cobenefits in the matrix.</t>
        </r>
      </text>
    </comment>
    <comment ref="I242" authorId="2" shapeId="0" xr:uid="{5C9C995F-F3A4-422B-A0EE-D3330FEDA99D}">
      <text>
        <r>
          <rPr>
            <b/>
            <sz val="9"/>
            <color indexed="81"/>
            <rFont val="Tahoma"/>
            <charset val="1"/>
          </rPr>
          <t>John:</t>
        </r>
        <r>
          <rPr>
            <sz val="9"/>
            <color indexed="81"/>
            <rFont val="Tahoma"/>
            <charset val="1"/>
          </rPr>
          <t xml:space="preserve">
Bound on the area of trees used together with the estimated area.</t>
        </r>
      </text>
    </comment>
    <comment ref="I243"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4" authorId="2" shapeId="0" xr:uid="{79EE068B-8D6B-4E3B-A67C-80EE90048179}">
      <text>
        <r>
          <rPr>
            <b/>
            <sz val="9"/>
            <color indexed="81"/>
            <rFont val="Tahoma"/>
            <family val="2"/>
          </rPr>
          <t>John:</t>
        </r>
        <r>
          <rPr>
            <sz val="9"/>
            <color indexed="81"/>
            <rFont val="Tahoma"/>
            <family val="2"/>
          </rPr>
          <t xml:space="preserve">
Adjust the chill index which affects lamb mortality at birth.
Chill_index is a function of temp, wind speed and rain.
Note: No connection of this SA with heat loss and ME requirement</t>
        </r>
      </text>
    </comment>
    <comment ref="I245" authorId="2" shapeId="0" xr:uid="{7ACFE407-7BBF-414D-AE6A-0D842259D2BE}">
      <text>
        <r>
          <rPr>
            <b/>
            <sz val="9"/>
            <color indexed="81"/>
            <rFont val="Tahoma"/>
            <family val="2"/>
          </rPr>
          <t>John:</t>
        </r>
        <r>
          <rPr>
            <sz val="9"/>
            <color indexed="81"/>
            <rFont val="Tahoma"/>
            <family val="2"/>
          </rPr>
          <t xml:space="preserve">
The variation below and above the average for sheltered and exposed paddocks (kJ/m2/hr)
Note: No connection of this SA with heat loss and ME requirement</t>
        </r>
      </text>
    </comment>
    <comment ref="I246"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46" authorId="2" shapeId="0" xr:uid="{BFAB5FC5-C35E-4C0D-8D8A-C989B7D3F4EA}">
      <text>
        <r>
          <rPr>
            <b/>
            <sz val="9"/>
            <color indexed="81"/>
            <rFont val="Tahoma"/>
            <family val="2"/>
          </rPr>
          <t>John:</t>
        </r>
        <r>
          <rPr>
            <sz val="9"/>
            <color indexed="81"/>
            <rFont val="Tahoma"/>
            <family val="2"/>
          </rPr>
          <t xml:space="preserve">
Pasture type</t>
        </r>
      </text>
    </comment>
    <comment ref="I247"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47" authorId="2" shapeId="0" xr:uid="{65DFB707-BFE6-4BC5-B21A-3E93C7C97F41}">
      <text>
        <r>
          <rPr>
            <b/>
            <sz val="9"/>
            <color indexed="81"/>
            <rFont val="Tahoma"/>
            <family val="2"/>
          </rPr>
          <t>John:</t>
        </r>
        <r>
          <rPr>
            <sz val="9"/>
            <color indexed="81"/>
            <rFont val="Tahoma"/>
            <family val="2"/>
          </rPr>
          <t xml:space="preserve">
Pasture type</t>
        </r>
      </text>
    </comment>
    <comment ref="K247" authorId="2" shapeId="0" xr:uid="{F975FF76-DCDF-4332-93A8-8F9A6B8293F3}">
      <text>
        <r>
          <rPr>
            <b/>
            <sz val="9"/>
            <color indexed="81"/>
            <rFont val="Tahoma"/>
            <family val="2"/>
          </rPr>
          <t>John:</t>
        </r>
        <r>
          <rPr>
            <sz val="9"/>
            <color indexed="81"/>
            <rFont val="Tahoma"/>
            <family val="2"/>
          </rPr>
          <t xml:space="preserve">
All seasons, Feed period 0
</t>
        </r>
      </text>
    </comment>
    <comment ref="L247" authorId="2" shapeId="0" xr:uid="{81AD870F-838A-4BD3-B14E-81305690955D}">
      <text>
        <r>
          <rPr>
            <b/>
            <sz val="9"/>
            <color indexed="81"/>
            <rFont val="Tahoma"/>
            <family val="2"/>
          </rPr>
          <t>John:</t>
        </r>
        <r>
          <rPr>
            <sz val="9"/>
            <color indexed="81"/>
            <rFont val="Tahoma"/>
            <family val="2"/>
          </rPr>
          <t xml:space="preserve">
All seasons, Feed period 1</t>
        </r>
      </text>
    </comment>
    <comment ref="M247" authorId="2" shapeId="0" xr:uid="{DCCBFEFC-6FF6-4F38-A80B-2ADA08C6F0ED}">
      <text>
        <r>
          <rPr>
            <b/>
            <sz val="9"/>
            <color indexed="81"/>
            <rFont val="Tahoma"/>
            <family val="2"/>
          </rPr>
          <t>John:</t>
        </r>
        <r>
          <rPr>
            <sz val="9"/>
            <color indexed="81"/>
            <rFont val="Tahoma"/>
            <family val="2"/>
          </rPr>
          <t xml:space="preserve">
All seasons, Feed period 2</t>
        </r>
      </text>
    </comment>
    <comment ref="N247" authorId="2" shapeId="0" xr:uid="{B324C20D-F4C9-4537-8311-813683893216}">
      <text>
        <r>
          <rPr>
            <b/>
            <sz val="9"/>
            <color indexed="81"/>
            <rFont val="Tahoma"/>
            <family val="2"/>
          </rPr>
          <t>John:</t>
        </r>
        <r>
          <rPr>
            <sz val="9"/>
            <color indexed="81"/>
            <rFont val="Tahoma"/>
            <family val="2"/>
          </rPr>
          <t xml:space="preserve">
All seasons, Feed period 3</t>
        </r>
      </text>
    </comment>
    <comment ref="O247" authorId="2" shapeId="0" xr:uid="{83570449-B2F8-46A7-B6A8-8BE6183D6768}">
      <text>
        <r>
          <rPr>
            <b/>
            <sz val="9"/>
            <color indexed="81"/>
            <rFont val="Tahoma"/>
            <family val="2"/>
          </rPr>
          <t>John:</t>
        </r>
        <r>
          <rPr>
            <sz val="9"/>
            <color indexed="81"/>
            <rFont val="Tahoma"/>
            <family val="2"/>
          </rPr>
          <t xml:space="preserve">
All seasons, Feed period 4</t>
        </r>
      </text>
    </comment>
    <comment ref="P247" authorId="2" shapeId="0" xr:uid="{7FB930C4-E564-4EBC-A5EC-727EDAA3C598}">
      <text>
        <r>
          <rPr>
            <b/>
            <sz val="9"/>
            <color indexed="81"/>
            <rFont val="Tahoma"/>
            <family val="2"/>
          </rPr>
          <t>John:</t>
        </r>
        <r>
          <rPr>
            <sz val="9"/>
            <color indexed="81"/>
            <rFont val="Tahoma"/>
            <family val="2"/>
          </rPr>
          <t xml:space="preserve">
All seasons, Feed period 5</t>
        </r>
      </text>
    </comment>
    <comment ref="Q247" authorId="2" shapeId="0" xr:uid="{B909F90C-4F23-4FC6-ABEE-4D7287083A5E}">
      <text>
        <r>
          <rPr>
            <b/>
            <sz val="9"/>
            <color indexed="81"/>
            <rFont val="Tahoma"/>
            <family val="2"/>
          </rPr>
          <t>John:</t>
        </r>
        <r>
          <rPr>
            <sz val="9"/>
            <color indexed="81"/>
            <rFont val="Tahoma"/>
            <family val="2"/>
          </rPr>
          <t xml:space="preserve">
All seasons, Feed period 6</t>
        </r>
      </text>
    </comment>
    <comment ref="D248" authorId="2" shapeId="0" xr:uid="{3538148D-E777-4300-AF3B-95F0A5BFCAFD}">
      <text>
        <r>
          <rPr>
            <b/>
            <sz val="9"/>
            <color indexed="81"/>
            <rFont val="Tahoma"/>
            <family val="2"/>
          </rPr>
          <t>John:</t>
        </r>
        <r>
          <rPr>
            <sz val="9"/>
            <color indexed="81"/>
            <rFont val="Tahoma"/>
            <family val="2"/>
          </rPr>
          <t xml:space="preserve">
Pasture type</t>
        </r>
      </text>
    </comment>
    <comment ref="E248" authorId="2" shapeId="0" xr:uid="{B138527F-BFEF-4CE3-BE1D-AEBDDAB0FDE9}">
      <text>
        <r>
          <rPr>
            <b/>
            <sz val="9"/>
            <color indexed="81"/>
            <rFont val="Tahoma"/>
            <family val="2"/>
          </rPr>
          <t>John:</t>
        </r>
        <r>
          <rPr>
            <sz val="9"/>
            <color indexed="81"/>
            <rFont val="Tahoma"/>
            <family val="2"/>
          </rPr>
          <t xml:space="preserve">
Feed period 1</t>
        </r>
      </text>
    </comment>
    <comment ref="I248"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48" authorId="2" shapeId="0" xr:uid="{552EDF8D-FF87-4D86-841E-671E00CD1BB6}">
      <text>
        <r>
          <rPr>
            <b/>
            <sz val="9"/>
            <color indexed="81"/>
            <rFont val="Tahoma"/>
            <family val="2"/>
          </rPr>
          <t>John:</t>
        </r>
        <r>
          <rPr>
            <sz val="9"/>
            <color indexed="81"/>
            <rFont val="Tahoma"/>
            <family val="2"/>
          </rPr>
          <t xml:space="preserve">
Pasture type</t>
        </r>
      </text>
    </comment>
    <comment ref="K248" authorId="2" shapeId="0" xr:uid="{7AA38021-C5BE-4F34-B261-D66DF7A5717A}">
      <text>
        <r>
          <rPr>
            <b/>
            <sz val="9"/>
            <color indexed="81"/>
            <rFont val="Tahoma"/>
            <family val="2"/>
          </rPr>
          <t>John:</t>
        </r>
        <r>
          <rPr>
            <sz val="9"/>
            <color indexed="81"/>
            <rFont val="Tahoma"/>
            <family val="2"/>
          </rPr>
          <t xml:space="preserve">
LMU 0</t>
        </r>
      </text>
    </comment>
    <comment ref="L248" authorId="2" shapeId="0" xr:uid="{40276BC8-9485-4D08-8675-79429F534511}">
      <text>
        <r>
          <rPr>
            <b/>
            <sz val="9"/>
            <color indexed="81"/>
            <rFont val="Tahoma"/>
            <family val="2"/>
          </rPr>
          <t>John:</t>
        </r>
        <r>
          <rPr>
            <sz val="9"/>
            <color indexed="81"/>
            <rFont val="Tahoma"/>
            <family val="2"/>
          </rPr>
          <t xml:space="preserve">
LMU 1</t>
        </r>
      </text>
    </comment>
    <comment ref="M248" authorId="2" shapeId="0" xr:uid="{92E1FB2F-C6C0-4DC8-A102-3A06A8F16934}">
      <text>
        <r>
          <rPr>
            <b/>
            <sz val="9"/>
            <color indexed="81"/>
            <rFont val="Tahoma"/>
            <family val="2"/>
          </rPr>
          <t>John:</t>
        </r>
        <r>
          <rPr>
            <sz val="9"/>
            <color indexed="81"/>
            <rFont val="Tahoma"/>
            <family val="2"/>
          </rPr>
          <t xml:space="preserve">
LMU 2</t>
        </r>
      </text>
    </comment>
    <comment ref="N248" authorId="2" shapeId="0" xr:uid="{2FA86CF4-9645-4C66-AD44-EB615543BAFA}">
      <text>
        <r>
          <rPr>
            <b/>
            <sz val="9"/>
            <color indexed="81"/>
            <rFont val="Tahoma"/>
            <family val="2"/>
          </rPr>
          <t>John:</t>
        </r>
        <r>
          <rPr>
            <sz val="9"/>
            <color indexed="81"/>
            <rFont val="Tahoma"/>
            <family val="2"/>
          </rPr>
          <t xml:space="preserve">
LMU 3</t>
        </r>
      </text>
    </comment>
    <comment ref="O248" authorId="2" shapeId="0" xr:uid="{DE60A10B-B6ED-4426-AA4D-FF169D0141EC}">
      <text>
        <r>
          <rPr>
            <b/>
            <sz val="9"/>
            <color indexed="81"/>
            <rFont val="Tahoma"/>
            <family val="2"/>
          </rPr>
          <t>John:</t>
        </r>
        <r>
          <rPr>
            <sz val="9"/>
            <color indexed="81"/>
            <rFont val="Tahoma"/>
            <family val="2"/>
          </rPr>
          <t xml:space="preserve">
LMU 4</t>
        </r>
      </text>
    </comment>
    <comment ref="P248" authorId="2" shapeId="0" xr:uid="{B1479B32-D229-4BE6-B7CB-5B4481EFEE12}">
      <text>
        <r>
          <rPr>
            <b/>
            <sz val="9"/>
            <color indexed="81"/>
            <rFont val="Tahoma"/>
            <family val="2"/>
          </rPr>
          <t>John:</t>
        </r>
        <r>
          <rPr>
            <sz val="9"/>
            <color indexed="81"/>
            <rFont val="Tahoma"/>
            <family val="2"/>
          </rPr>
          <t xml:space="preserve">
LMU 5</t>
        </r>
      </text>
    </comment>
    <comment ref="Q248" authorId="2" shapeId="0" xr:uid="{14C37071-D484-4E9A-8A5D-DF01F2CCB158}">
      <text>
        <r>
          <rPr>
            <b/>
            <sz val="9"/>
            <color indexed="81"/>
            <rFont val="Tahoma"/>
            <family val="2"/>
          </rPr>
          <t>John:</t>
        </r>
        <r>
          <rPr>
            <sz val="9"/>
            <color indexed="81"/>
            <rFont val="Tahoma"/>
            <family val="2"/>
          </rPr>
          <t xml:space="preserve">
LMU 6</t>
        </r>
      </text>
    </comment>
    <comment ref="I249"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49" authorId="2" shapeId="0" xr:uid="{36C4D6DE-C3A6-448C-9A35-4240B39C73C5}">
      <text>
        <r>
          <rPr>
            <b/>
            <sz val="9"/>
            <color indexed="81"/>
            <rFont val="Tahoma"/>
            <family val="2"/>
          </rPr>
          <t>John:</t>
        </r>
        <r>
          <rPr>
            <sz val="9"/>
            <color indexed="81"/>
            <rFont val="Tahoma"/>
            <family val="2"/>
          </rPr>
          <t xml:space="preserve">
Pasture type</t>
        </r>
      </text>
    </comment>
    <comment ref="I250"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51" authorId="2" shapeId="0" xr:uid="{9BCA516F-10DD-4A7D-9496-D3F0AAE9FAB5}">
      <text>
        <r>
          <rPr>
            <b/>
            <sz val="9"/>
            <color indexed="81"/>
            <rFont val="Tahoma"/>
            <family val="2"/>
          </rPr>
          <t>John:</t>
        </r>
        <r>
          <rPr>
            <sz val="9"/>
            <color indexed="81"/>
            <rFont val="Tahoma"/>
            <family val="2"/>
          </rPr>
          <t xml:space="preserve">
Yields in all rot on all LMUS</t>
        </r>
      </text>
    </comment>
    <comment ref="I254"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55"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56"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58"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5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89"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61"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62"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97"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99"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502"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11"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19"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20"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25"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26"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28"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29"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32"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34"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35"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36"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58"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59"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80"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81" authorId="0" shapeId="0" xr:uid="{4DF023BE-EF25-4403-8DD9-3A155BBF1659}">
      <text>
        <r>
          <rPr>
            <b/>
            <sz val="9"/>
            <color indexed="81"/>
            <rFont val="Tahoma"/>
            <family val="2"/>
          </rPr>
          <t>Michael Young:</t>
        </r>
        <r>
          <rPr>
            <sz val="9"/>
            <color indexed="81"/>
            <rFont val="Tahoma"/>
            <family val="2"/>
          </rPr>
          <t xml:space="preserve">
min dams</t>
        </r>
      </text>
    </comment>
    <comment ref="C583"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8"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9"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91"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92"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95"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96"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97"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98"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99"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600"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601"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02"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22"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30"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31"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32"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34" authorId="2" shapeId="0" xr:uid="{296396D9-9F0D-4B9D-A6EC-F865B1BB85AC}">
      <text>
        <r>
          <rPr>
            <b/>
            <sz val="9"/>
            <color indexed="81"/>
            <rFont val="Tahoma"/>
            <family val="2"/>
          </rPr>
          <t>John:</t>
        </r>
        <r>
          <rPr>
            <sz val="9"/>
            <color indexed="81"/>
            <rFont val="Tahoma"/>
            <family val="2"/>
          </rPr>
          <t xml:space="preserve">
Include pasture. Default is True</t>
        </r>
      </text>
    </comment>
    <comment ref="C735"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36"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43"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46"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48"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3"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6"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9"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2"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5"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8"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1"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4"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7"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0"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3"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6"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9"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2"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5"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8"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<sst xmlns="http://schemas.openxmlformats.org/spreadsheetml/2006/main" count="12737" uniqueCount="2464">
  <si>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</si>
  <si>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</si>
  <si>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</si>
  <si>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</si>
  <si>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</si>
  <si>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</si>
  <si>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</si>
  <si>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</si>
  <si>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</si>
  <si>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</si>
  <si>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</si>
  <si>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</si>
  <si>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</si>
  <si>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</si>
  <si>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</si>
  <si>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</si>
  <si>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</si>
  <si>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</si>
  <si>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</si>
  <si>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</si>
  <si>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</si>
  <si>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</si>
  <si>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</si>
  <si>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</si>
  <si>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</si>
  <si>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</si>
  <si>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</si>
  <si>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</si>
  <si>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</si>
  <si>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</si>
  <si>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</si>
  <si>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</si>
  <si>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</si>
  <si>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</si>
  <si>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</si>
  <si>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</si>
  <si>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</si>
  <si>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</si>
  <si>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</si>
  <si>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</si>
  <si>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</si>
  <si>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</si>
  <si>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</si>
  <si>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</si>
  <si>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</si>
  <si>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</si>
  <si>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</si>
  <si>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</si>
  <si>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</si>
  <si>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</si>
  <si>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</si>
  <si>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</si>
  <si>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</si>
  <si>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</si>
  <si>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</si>
  <si>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</si>
  <si>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</si>
  <si>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</si>
  <si>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</si>
  <si>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</si>
  <si>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</si>
  <si>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</si>
  <si>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</si>
  <si>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</si>
  <si>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</si>
  <si>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</si>
  <si>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</si>
  <si>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</si>
  <si>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</si>
  <si>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</si>
  <si>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</si>
  <si>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</si>
  <si>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</si>
  <si>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</si>
  <si>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</si>
  <si>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</si>
  <si>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</si>
  <si>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</si>
  <si>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</si>
  <si>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</si>
  <si>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</si>
  <si>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</si>
  <si>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</si>
  <si>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</si>
  <si>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</si>
  <si>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</si>
  <si>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</si>
  <si>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</si>
  <si>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</si>
  <si>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</si>
  <si>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</si>
  <si>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</si>
  <si>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</si>
  <si>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</si>
  <si>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</si>
  <si>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</si>
  <si>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</si>
  <si>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</si>
  <si>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</si>
  <si>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</si>
  <si>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</si>
  <si>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</si>
  <si>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</si>
  <si>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</si>
  <si>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</si>
  <si>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</si>
  <si>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</si>
  <si>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</si>
  <si>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</si>
  <si>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</si>
  <si>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</si>
  <si>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</si>
  <si>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</si>
  <si>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</si>
  <si>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</si>
  <si>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</si>
  <si>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</si>
  <si>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</si>
  <si>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</si>
  <si>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</si>
  <si>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</si>
  <si>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</si>
  <si>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</si>
  <si>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</si>
  <si>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</si>
  <si>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</si>
  <si>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</si>
  <si>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</si>
  <si>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</si>
  <si>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</si>
  <si>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</si>
  <si>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</si>
  <si>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</si>
  <si>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</si>
  <si>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</si>
  <si>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</si>
  <si>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</si>
  <si>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</si>
  <si>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</si>
  <si>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</si>
  <si>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</si>
  <si>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</si>
  <si>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</si>
  <si>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</si>
  <si>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</si>
  <si>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</si>
  <si>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</si>
  <si>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</si>
  <si>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</si>
  <si>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</si>
  <si>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</si>
  <si>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</si>
  <si>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</si>
  <si>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</si>
  <si>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</si>
  <si>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</si>
  <si>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</si>
  <si>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</si>
  <si>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</si>
  <si>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</si>
  <si>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</si>
  <si>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</si>
  <si>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</si>
  <si>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</si>
  <si>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</si>
  <si>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</si>
  <si>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</si>
  <si>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</si>
  <si>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</si>
  <si>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</si>
  <si>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</si>
  <si>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</si>
  <si>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</si>
  <si>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</si>
  <si>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</si>
  <si>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</si>
  <si>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</si>
  <si>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</si>
  <si>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</si>
  <si>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</si>
  <si>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</si>
  <si>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</si>
  <si>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</si>
  <si>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</si>
  <si>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</si>
  <si>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</si>
  <si>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</si>
  <si>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</si>
  <si>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</si>
  <si>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</si>
  <si>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</si>
  <si>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</si>
  <si>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</si>
  <si>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</si>
  <si>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</si>
  <si>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</si>
  <si>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</si>
  <si>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</si>
  <si>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</si>
  <si>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</si>
  <si>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</si>
  <si>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</si>
  <si>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</si>
  <si>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</si>
  <si>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</si>
  <si>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</si>
  <si>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</si>
  <si>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</si>
  <si>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</si>
  <si>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</si>
  <si>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</si>
  <si>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</si>
  <si>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</si>
  <si>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</si>
  <si>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</si>
  <si>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</si>
  <si>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</si>
  <si>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</si>
  <si>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</si>
  <si>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</si>
  <si>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</si>
  <si>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</si>
  <si>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</si>
  <si>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</si>
  <si>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</si>
  <si>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</si>
  <si>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</si>
  <si>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</si>
  <si>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</si>
  <si>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</si>
  <si>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</si>
  <si>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</si>
  <si>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</si>
  <si>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</si>
  <si>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</si>
  <si>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</si>
  <si>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</si>
  <si>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</si>
  <si>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</si>
  <si>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</si>
  <si>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</si>
  <si>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</si>
  <si>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</si>
  <si>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</si>
  <si>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</si>
  <si>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</si>
  <si>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</si>
  <si>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</si>
  <si>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</si>
  <si>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</si>
  <si>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</si>
  <si>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</si>
  <si>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</si>
  <si>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</si>
  <si>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</si>
  <si>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</si>
  <si>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</si>
  <si>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</si>
  <si>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</si>
  <si>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</si>
  <si>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</si>
  <si>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</si>
  <si>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</si>
  <si>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</si>
  <si>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</si>
  <si>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</si>
  <si>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</si>
  <si>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</si>
  <si>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</si>
  <si>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</si>
  <si>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</si>
  <si>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</si>
  <si>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</si>
  <si>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</si>
  <si>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</si>
  <si>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</si>
  <si>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</si>
  <si>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</si>
  <si>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</si>
  <si>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</si>
  <si>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</si>
  <si>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</si>
  <si>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</si>
  <si>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</si>
  <si>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</si>
  <si>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</si>
  <si>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</si>
  <si>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</si>
  <si>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</si>
  <si>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</si>
  <si>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</si>
  <si>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</si>
  <si>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</si>
  <si>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</si>
  <si>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</si>
  <si>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</si>
  <si>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</si>
  <si>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</si>
  <si>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</si>
  <si>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</si>
  <si>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</si>
  <si>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</si>
  <si>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</si>
  <si>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</si>
  <si>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</si>
  <si>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</si>
  <si>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</si>
  <si>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</si>
  <si>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</si>
  <si>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</si>
  <si>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</si>
  <si>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</si>
  <si>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</si>
  <si>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</si>
  <si>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</si>
  <si>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</si>
  <si>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</si>
  <si>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</si>
  <si>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</si>
  <si>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</si>
  <si>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</si>
  <si>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</si>
  <si>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</si>
  <si>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</si>
  <si>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</si>
  <si>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</si>
  <si>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</si>
  <si>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</si>
  <si>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</si>
  <si>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</si>
  <si>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</si>
  <si>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</si>
  <si>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</si>
  <si>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</si>
  <si>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</si>
  <si>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</si>
  <si>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</si>
  <si>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</si>
  <si>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</si>
  <si>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</si>
  <si>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</si>
  <si>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</si>
  <si>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</si>
  <si>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</si>
  <si>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</si>
  <si>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</si>
  <si>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</si>
  <si>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</si>
  <si>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</si>
  <si>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</si>
  <si>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</si>
  <si>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</si>
  <si>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</si>
  <si>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</si>
  <si>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</si>
  <si>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</si>
  <si>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</si>
  <si>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</si>
  <si>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</si>
  <si>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</si>
  <si>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</si>
  <si>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</si>
  <si>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</si>
  <si>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</si>
  <si>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</si>
  <si>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</si>
  <si>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</si>
  <si>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</si>
  <si>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</si>
  <si>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</si>
  <si>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</si>
  <si>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</si>
  <si>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</si>
  <si>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</si>
  <si>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</si>
  <si>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</si>
  <si>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</si>
  <si>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</si>
  <si>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</si>
  <si>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</si>
  <si>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</si>
  <si>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</si>
  <si>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</si>
  <si>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</si>
  <si>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</si>
  <si>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</si>
  <si>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</si>
  <si>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</si>
  <si>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</si>
  <si>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</si>
  <si>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</si>
  <si>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</si>
  <si>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</si>
  <si>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</si>
  <si>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</si>
  <si>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</si>
  <si>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</si>
  <si>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</si>
  <si>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</si>
  <si>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</si>
  <si>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</si>
  <si>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</si>
  <si>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</si>
  <si>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</si>
  <si>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</si>
  <si>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</si>
  <si>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</si>
  <si>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</si>
  <si>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</si>
  <si>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</si>
  <si>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</si>
  <si>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</si>
  <si>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</si>
  <si>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</si>
  <si>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</si>
  <si>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</si>
  <si>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</si>
  <si>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</si>
  <si>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</si>
  <si>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</si>
  <si>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</si>
  <si>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</si>
  <si>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</si>
  <si>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</si>
  <si>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</si>
  <si>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</si>
  <si>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</si>
  <si>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</si>
  <si>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</si>
  <si>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</si>
  <si>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</si>
  <si>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</si>
  <si>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</si>
  <si>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</si>
  <si>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</si>
  <si>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</si>
  <si>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</si>
  <si>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</si>
  <si>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</si>
  <si>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</si>
  <si>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</si>
  <si>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</si>
  <si>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</si>
  <si>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</si>
  <si>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</si>
  <si>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</si>
  <si>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</si>
  <si>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</si>
  <si>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</si>
  <si>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</si>
  <si>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</si>
  <si>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</si>
  <si>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</si>
  <si>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</si>
  <si>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</si>
  <si>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</si>
  <si>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</si>
  <si>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</si>
  <si>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</si>
  <si>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</si>
  <si>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</si>
  <si>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</si>
  <si>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</si>
  <si>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</si>
  <si>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</si>
  <si>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</si>
  <si>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</si>
  <si>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</si>
  <si>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</si>
  <si>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</si>
  <si>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</si>
  <si>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</si>
  <si>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</si>
  <si>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</si>
  <si>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</si>
  <si>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</si>
  <si>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</si>
  <si>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</si>
  <si>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</si>
  <si>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</si>
  <si>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</si>
  <si>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</si>
  <si>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</si>
  <si>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</si>
  <si>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</si>
  <si>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</si>
  <si>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</si>
  <si>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</si>
  <si>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</si>
  <si>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</si>
  <si>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</si>
  <si>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</si>
  <si>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</si>
  <si>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</si>
  <si>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</si>
  <si>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</si>
  <si>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</si>
  <si>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</si>
  <si>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</si>
  <si>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</si>
  <si>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</si>
  <si>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</si>
  <si>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</si>
  <si>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</si>
  <si>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</si>
  <si>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</si>
  <si>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</si>
  <si>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</si>
  <si>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</si>
  <si>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</si>
  <si>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</si>
  <si>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</si>
  <si>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</si>
  <si>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</si>
  <si>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</si>
  <si>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</si>
  <si>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</si>
  <si>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</si>
  <si>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</si>
  <si>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</si>
  <si>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</si>
  <si>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</si>
  <si>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</si>
  <si>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</si>
  <si>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</si>
  <si>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</si>
  <si>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</si>
  <si>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</si>
  <si>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</si>
  <si>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</si>
  <si>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</si>
  <si>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</si>
  <si>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</si>
  <si>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</si>
  <si>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</si>
  <si>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</si>
  <si>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</si>
  <si>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</si>
  <si>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</si>
  <si>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</si>
  <si>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</si>
  <si>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</si>
  <si>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</si>
  <si>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</si>
  <si>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</si>
  <si>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</si>
  <si>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</si>
  <si>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</si>
  <si>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</si>
  <si>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</si>
  <si>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</si>
  <si>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</si>
  <si>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</si>
  <si>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</si>
  <si>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</si>
  <si>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</si>
  <si>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</si>
  <si>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</si>
  <si>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</si>
  <si>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</si>
  <si>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</si>
  <si>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</si>
  <si>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</si>
  <si>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</si>
  <si>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</si>
  <si>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</si>
  <si>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</si>
  <si>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</si>
  <si>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</si>
  <si>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</si>
  <si>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</si>
  <si>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</si>
  <si>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</si>
  <si>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</si>
  <si>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</si>
  <si>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</si>
  <si>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</si>
  <si>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</si>
  <si>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</si>
  <si>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</si>
  <si>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</si>
  <si>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</si>
  <si>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</si>
  <si>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</si>
  <si>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</si>
  <si>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</si>
  <si>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</si>
  <si>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</si>
  <si>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</si>
  <si>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</si>
  <si>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</si>
  <si>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</si>
  <si>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</si>
  <si>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</si>
  <si>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</si>
  <si>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</si>
  <si>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</si>
  <si>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</si>
  <si>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</si>
  <si>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</si>
  <si>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</si>
  <si>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</si>
  <si>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</si>
  <si>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</si>
  <si>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</si>
  <si>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</si>
  <si>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</si>
  <si>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</si>
  <si>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</si>
  <si>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</si>
  <si>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</si>
  <si>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</si>
  <si>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</si>
  <si>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</si>
  <si>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</si>
  <si>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</si>
  <si>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</si>
  <si>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</si>
  <si>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</si>
  <si>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</si>
  <si>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</si>
  <si>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</si>
  <si>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</si>
  <si>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</si>
  <si>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</si>
  <si>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</si>
  <si>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</si>
  <si>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</si>
  <si>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</si>
  <si>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</si>
  <si>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</si>
  <si>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</si>
  <si>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</si>
  <si>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</si>
  <si>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</si>
  <si>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</si>
  <si>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</si>
  <si>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</si>
  <si>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</si>
  <si>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</si>
  <si>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</si>
  <si>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</si>
  <si>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</si>
  <si>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</si>
  <si>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</si>
  <si>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</si>
  <si>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</si>
  <si>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</si>
  <si>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</si>
  <si>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</si>
  <si>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</si>
  <si>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</si>
  <si>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</si>
  <si>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</si>
  <si>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</si>
  <si>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</si>
  <si>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</si>
  <si>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</si>
  <si>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</si>
  <si>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</si>
  <si>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</si>
  <si>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</si>
  <si>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</si>
  <si>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</si>
  <si>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</si>
  <si>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</si>
  <si>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</si>
  <si>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</si>
  <si>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</si>
  <si>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</si>
  <si>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</si>
  <si>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</si>
  <si>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</si>
  <si>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</si>
  <si>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</si>
  <si>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</si>
  <si>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</si>
  <si>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</si>
  <si>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</si>
  <si>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</si>
  <si>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</si>
  <si>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</si>
  <si>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</si>
  <si>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</si>
  <si>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</si>
  <si>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</si>
  <si>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</si>
  <si>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</si>
  <si>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</si>
  <si>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</si>
  <si>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</si>
  <si>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</si>
  <si>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</si>
  <si>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</si>
  <si>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</si>
  <si>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</si>
  <si>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</si>
  <si>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</si>
  <si>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</si>
  <si>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</si>
  <si>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</si>
  <si>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</si>
  <si>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</si>
  <si>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</si>
  <si>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</si>
  <si>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</si>
  <si>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</si>
  <si>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</si>
  <si>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</si>
  <si>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</si>
  <si>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</si>
  <si>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</si>
  <si>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</si>
  <si>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</si>
  <si>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</si>
  <si>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</si>
  <si>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</si>
  <si>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</si>
  <si>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</si>
  <si>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</si>
  <si>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</si>
  <si>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</si>
  <si>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</si>
  <si>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</si>
  <si>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</si>
  <si>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</si>
  <si>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</si>
  <si>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</si>
  <si>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</si>
  <si>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</si>
  <si>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</si>
  <si>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</si>
  <si>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</si>
  <si>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</si>
  <si>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</si>
  <si>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</si>
  <si>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</si>
  <si>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</si>
  <si>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</si>
  <si>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</si>
  <si>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</si>
  <si>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</si>
  <si>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</si>
  <si>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</si>
  <si>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</si>
  <si>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</si>
  <si>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</si>
  <si>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</si>
  <si>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</si>
  <si>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</si>
  <si>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</si>
  <si>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</si>
  <si>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</si>
  <si>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</si>
  <si>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</si>
  <si>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</si>
  <si>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</si>
  <si>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</si>
  <si>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</si>
  <si>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</si>
  <si>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</si>
  <si>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</si>
  <si>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</si>
  <si>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</si>
  <si>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</si>
  <si>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</si>
  <si>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</si>
  <si>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</si>
  <si>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</si>
  <si>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</si>
  <si>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</si>
  <si>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</si>
  <si>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</si>
  <si>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</si>
  <si>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</si>
  <si>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</si>
  <si>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</si>
  <si>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</si>
  <si>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</si>
  <si>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</si>
  <si>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</si>
  <si>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</si>
  <si>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</si>
  <si>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</si>
  <si>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</si>
  <si>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</si>
  <si>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</si>
  <si>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</si>
  <si>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</si>
  <si>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</si>
  <si>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</si>
  <si>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</si>
  <si>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</si>
  <si>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</si>
  <si>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</si>
  <si>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</si>
  <si>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</si>
  <si>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</si>
  <si>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</si>
  <si>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</si>
  <si>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</si>
  <si>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</si>
  <si>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</si>
  <si>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</si>
  <si>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</si>
  <si>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</si>
  <si>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</si>
  <si>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</si>
  <si>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</si>
  <si>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</si>
  <si>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</si>
  <si>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</si>
  <si>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</si>
  <si>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</si>
  <si>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</si>
  <si>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</si>
  <si>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</si>
  <si>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</si>
  <si>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</si>
  <si>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</si>
  <si>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</si>
  <si>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</si>
  <si>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</si>
  <si>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</si>
  <si>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</si>
  <si>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</si>
  <si>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</si>
  <si>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</si>
  <si>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</si>
  <si>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</si>
  <si>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</si>
  <si>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</si>
  <si>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</si>
  <si>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</si>
  <si>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</si>
  <si>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</si>
  <si>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</si>
  <si>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</si>
  <si>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</si>
  <si>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</si>
  <si>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</si>
  <si>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</si>
  <si>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</si>
  <si>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</si>
  <si>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</si>
  <si>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</si>
  <si>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</si>
  <si>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</si>
  <si>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</si>
  <si>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</si>
  <si>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</si>
  <si>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</si>
  <si>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</si>
  <si>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</si>
  <si>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</si>
  <si>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</si>
  <si>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</si>
  <si>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</si>
  <si>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</si>
  <si>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</si>
  <si>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</si>
  <si>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</si>
  <si>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</si>
  <si>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</si>
  <si>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</si>
  <si>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</si>
  <si>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</si>
  <si>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</si>
  <si>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</si>
  <si>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</si>
  <si>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</si>
  <si>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</si>
  <si>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</si>
  <si>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</si>
  <si>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</si>
  <si>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</si>
  <si>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</si>
  <si>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</si>
  <si>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</si>
  <si>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</si>
  <si>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</si>
  <si>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</si>
  <si>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</si>
  <si>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</si>
  <si>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</si>
  <si>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</si>
  <si>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</si>
  <si>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</si>
  <si>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</si>
  <si>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</si>
  <si>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</si>
  <si>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</si>
  <si>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</si>
  <si>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</si>
  <si>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</si>
  <si>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</si>
  <si>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</si>
  <si>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</si>
  <si>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</si>
  <si>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</si>
  <si>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</si>
  <si>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</si>
  <si>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</si>
  <si>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</si>
  <si>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</si>
  <si>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</si>
  <si>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</si>
  <si>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</si>
  <si>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</si>
  <si>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</si>
  <si>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</si>
  <si>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</si>
  <si>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</si>
  <si>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</si>
  <si>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</si>
  <si>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</si>
  <si>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</si>
  <si>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</si>
  <si>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</si>
  <si>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</si>
  <si>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</si>
  <si>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</si>
  <si>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</si>
  <si>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</si>
  <si>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</si>
  <si>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</si>
  <si>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</si>
  <si>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</si>
  <si>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</si>
  <si>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</si>
  <si>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</si>
  <si>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</si>
  <si>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</si>
  <si>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</si>
  <si>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</si>
  <si>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</si>
  <si>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</si>
  <si>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</si>
  <si>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</si>
  <si>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</si>
  <si>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</si>
  <si>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</si>
  <si>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</si>
  <si>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</si>
  <si>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</si>
  <si>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</si>
  <si>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</si>
  <si>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</si>
  <si>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</si>
  <si>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</si>
  <si>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</si>
  <si>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</si>
  <si>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</si>
  <si>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</si>
  <si>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</si>
  <si>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</si>
  <si>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</si>
  <si>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</si>
  <si>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</si>
  <si>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</si>
  <si>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</si>
  <si>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</si>
  <si>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</si>
  <si>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</si>
  <si>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</si>
  <si>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</si>
  <si>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</si>
  <si>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</si>
  <si>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</si>
  <si>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</si>
  <si>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</si>
  <si>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</si>
  <si>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</si>
  <si>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</si>
  <si>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</si>
  <si>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</si>
  <si>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</si>
  <si>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</si>
  <si>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</si>
  <si>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</si>
  <si>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</si>
  <si>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</si>
  <si>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</si>
  <si>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</si>
  <si>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</si>
  <si>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</si>
  <si>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</si>
  <si>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</si>
  <si>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</si>
  <si>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</si>
  <si>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</si>
  <si>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</si>
  <si>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</si>
  <si>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</si>
  <si>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</si>
  <si>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</si>
  <si>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</si>
  <si>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</si>
  <si>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</si>
  <si>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</si>
  <si>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</si>
  <si>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</si>
  <si>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</si>
  <si>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</si>
  <si>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</si>
  <si>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</si>
  <si>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</si>
  <si>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</si>
  <si>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</si>
  <si>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</si>
  <si>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</si>
  <si>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</si>
  <si>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</si>
  <si>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</si>
  <si>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</si>
  <si>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</si>
  <si>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</si>
  <si>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</si>
  <si>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</si>
  <si>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</si>
  <si>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</si>
  <si>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</si>
  <si>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</si>
  <si>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</si>
  <si>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</si>
  <si>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</si>
  <si>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</si>
  <si>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</si>
  <si>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</si>
  <si>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</si>
  <si>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</si>
  <si>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</si>
  <si>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</si>
  <si>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</si>
  <si>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</si>
  <si>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</si>
  <si>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</si>
  <si>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</si>
  <si>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</si>
  <si>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</si>
  <si>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</si>
  <si>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</si>
  <si>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</si>
  <si>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</si>
  <si>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</si>
  <si>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</si>
  <si>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</si>
  <si>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</si>
  <si>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</si>
  <si>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</si>
  <si>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</si>
  <si>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</si>
  <si>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</si>
  <si>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</si>
  <si>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</si>
  <si>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</si>
  <si>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</si>
  <si>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</si>
  <si>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</si>
  <si>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</si>
  <si>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</si>
  <si>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</si>
  <si>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</si>
  <si>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</si>
  <si>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</si>
  <si>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</si>
  <si>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</si>
  <si>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</si>
  <si>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</si>
  <si>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</si>
  <si>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</si>
  <si>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</si>
  <si>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</si>
  <si>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</si>
  <si>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</si>
  <si>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</si>
  <si>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</si>
  <si>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</si>
  <si>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</si>
  <si>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</si>
  <si>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</si>
  <si>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</si>
  <si>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</si>
  <si>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</si>
  <si>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</si>
  <si>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</si>
  <si>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</si>
  <si>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</si>
  <si>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</si>
  <si>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</si>
  <si>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</si>
  <si>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</si>
  <si>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</si>
  <si>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</si>
  <si>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</si>
  <si>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</si>
  <si>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</si>
  <si>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</si>
  <si>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</si>
  <si>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</si>
  <si>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</si>
  <si>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</si>
  <si>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</si>
  <si>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</si>
  <si>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</si>
  <si>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</si>
  <si>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</si>
  <si>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</si>
  <si>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</si>
  <si>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</si>
  <si>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</si>
  <si>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</si>
  <si>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</si>
  <si>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</si>
  <si>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</si>
  <si>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</si>
  <si>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</si>
  <si>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</si>
  <si>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</si>
  <si>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</si>
  <si>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</si>
  <si>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</si>
  <si>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</si>
  <si>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</si>
  <si>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</si>
  <si>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</si>
  <si>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</si>
  <si>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</si>
  <si>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</si>
  <si>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</si>
  <si>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</si>
  <si>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</si>
  <si>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</si>
  <si>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</si>
  <si>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</si>
  <si>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</si>
  <si>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</si>
  <si>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</si>
  <si>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</si>
  <si>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</si>
  <si>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</si>
  <si>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</si>
  <si>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</si>
  <si>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</si>
  <si>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</si>
  <si>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</si>
  <si>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</si>
  <si>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</si>
  <si>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</si>
  <si>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</si>
  <si>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</si>
  <si>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</si>
  <si>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</si>
  <si>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</si>
  <si>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</si>
  <si>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</si>
  <si>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</si>
  <si>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</si>
  <si>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</si>
  <si>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</si>
  <si>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</si>
  <si>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</si>
  <si>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</si>
  <si>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</si>
  <si>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</si>
  <si>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</si>
  <si>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</si>
  <si>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</si>
  <si>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</si>
  <si>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</si>
  <si>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</si>
  <si>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</si>
  <si>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</si>
  <si>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</si>
  <si>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</si>
  <si>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</si>
  <si>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</si>
  <si>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</si>
  <si>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</si>
  <si>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</si>
  <si>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</si>
  <si>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</si>
  <si>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</si>
  <si>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</si>
  <si>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</si>
  <si>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</si>
  <si>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</si>
  <si>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</si>
  <si>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</si>
  <si>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</si>
  <si>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</si>
  <si>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</si>
  <si>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</si>
  <si>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</si>
  <si>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</si>
  <si>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</si>
  <si>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</si>
  <si>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</si>
  <si>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</si>
  <si>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</si>
  <si>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</si>
  <si>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</si>
  <si>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</si>
  <si>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</si>
  <si>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</si>
  <si>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</si>
  <si>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</si>
  <si>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</si>
  <si>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</si>
  <si>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</si>
  <si>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</si>
  <si>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</si>
  <si>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</si>
  <si>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</si>
  <si>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</si>
  <si>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</si>
  <si>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</si>
  <si>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</si>
  <si>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</si>
  <si>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</si>
  <si>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</si>
  <si>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</si>
  <si>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</si>
  <si>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</si>
  <si>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</si>
  <si>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</si>
  <si>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</si>
  <si>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</si>
  <si>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</si>
  <si>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</si>
  <si>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</si>
  <si>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</si>
  <si>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</si>
  <si>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</si>
  <si>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</si>
  <si>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</si>
  <si>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</si>
  <si>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</si>
  <si>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</si>
  <si>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</si>
  <si>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</si>
  <si>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</si>
  <si>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</si>
  <si>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</si>
  <si>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</si>
  <si>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</si>
  <si>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</si>
  <si>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</si>
  <si>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</si>
  <si>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</si>
  <si>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</si>
  <si>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</si>
  <si>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</si>
  <si>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</si>
  <si>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</si>
  <si>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</si>
  <si>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</si>
  <si>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</si>
  <si>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</si>
  <si>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</si>
  <si>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</si>
  <si>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</si>
  <si>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</si>
  <si>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</si>
  <si>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</si>
  <si>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</si>
  <si>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</si>
  <si>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</si>
  <si>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</si>
  <si>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</si>
  <si>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</si>
  <si>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</si>
  <si>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</si>
  <si>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</si>
  <si>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</si>
  <si>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</si>
  <si>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</si>
  <si>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</si>
  <si>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</si>
  <si>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</si>
  <si>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</si>
  <si>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</si>
  <si>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</si>
  <si>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</si>
  <si>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</si>
  <si>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</si>
  <si>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</si>
  <si>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</si>
  <si>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</si>
  <si>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</si>
  <si>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</si>
  <si>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</si>
  <si>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</si>
  <si>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</si>
  <si>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</si>
  <si>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</si>
  <si>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</si>
  <si>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</si>
  <si>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</si>
  <si>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</si>
  <si>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</si>
  <si>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</si>
  <si>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</si>
  <si>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</si>
  <si>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</si>
  <si>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</si>
  <si>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</si>
  <si>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</si>
  <si>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</si>
  <si>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</si>
  <si>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</si>
  <si>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</si>
  <si>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</si>
  <si>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</si>
  <si>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</si>
  <si>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</si>
  <si>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</si>
  <si>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</si>
  <si>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</si>
  <si>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</si>
  <si>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</si>
  <si>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</si>
  <si>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</si>
  <si>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</si>
  <si>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</si>
  <si>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</si>
  <si>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</si>
  <si>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</si>
  <si>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</si>
  <si>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</si>
  <si>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</si>
  <si>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</si>
  <si>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</si>
  <si>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</si>
  <si>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</si>
  <si>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</si>
  <si>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</si>
  <si>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</si>
  <si>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</si>
  <si>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</si>
  <si>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</si>
  <si>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</si>
  <si>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</si>
  <si>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</si>
  <si>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</si>
  <si>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</si>
  <si>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</si>
  <si>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</si>
  <si>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</si>
  <si>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</si>
  <si>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</si>
  <si>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</si>
  <si>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</si>
  <si>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</si>
  <si>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</si>
  <si>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</si>
  <si>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</si>
  <si>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</si>
  <si>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</si>
  <si>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</si>
  <si>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</si>
  <si>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</si>
  <si>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</si>
  <si>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</si>
  <si>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</si>
  <si>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</si>
  <si>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</si>
  <si>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</si>
  <si>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</si>
  <si>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</si>
  <si>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</si>
  <si>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</si>
  <si>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</si>
  <si>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</si>
  <si>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</si>
  <si>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</si>
  <si>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</si>
  <si>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</si>
  <si>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</si>
  <si>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</si>
  <si>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</si>
  <si>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</si>
  <si>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</si>
  <si>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</si>
  <si>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</si>
  <si>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</si>
  <si>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</si>
  <si>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</si>
  <si>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</si>
  <si>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</si>
  <si>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</si>
  <si>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</si>
  <si>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</si>
  <si>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</si>
  <si>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</si>
  <si>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</si>
  <si>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</si>
  <si>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</si>
  <si>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</si>
  <si>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</si>
  <si>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</si>
  <si>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</si>
  <si>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</si>
  <si>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</si>
  <si>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</si>
  <si>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</si>
  <si>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</si>
  <si>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</si>
  <si>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</si>
  <si>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</si>
  <si>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</si>
  <si>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</si>
  <si>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</si>
  <si>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</si>
  <si>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</si>
  <si>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</si>
  <si>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</si>
  <si>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</si>
  <si>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</si>
  <si>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</si>
  <si>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</si>
  <si>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</si>
  <si>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</si>
  <si>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</si>
  <si>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</si>
  <si>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</si>
  <si>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</si>
  <si>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</si>
  <si>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</si>
  <si>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</si>
  <si>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</si>
  <si>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</si>
  <si>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</si>
  <si>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</si>
  <si>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</si>
  <si>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</si>
  <si>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</si>
  <si>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</si>
  <si>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</si>
  <si>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</si>
  <si>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</si>
  <si>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</si>
  <si>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</si>
  <si>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</si>
  <si>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</si>
  <si>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</si>
  <si>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</si>
  <si>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</si>
  <si>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</si>
  <si>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</si>
  <si>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</si>
  <si>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</si>
  <si>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</si>
  <si>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</si>
  <si>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</si>
  <si>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</si>
  <si>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</si>
  <si>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</si>
  <si>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</si>
  <si>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</si>
  <si>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</si>
  <si>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</si>
  <si>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</si>
  <si>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</si>
  <si>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</si>
  <si>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</si>
  <si>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</si>
  <si>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</si>
  <si>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</si>
  <si>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</si>
  <si>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</si>
  <si>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</si>
  <si>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</si>
  <si>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</si>
  <si>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</si>
  <si>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</si>
  <si>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</si>
  <si>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</si>
  <si>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</si>
  <si>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</si>
  <si>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</si>
  <si>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</si>
  <si>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</si>
  <si>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</si>
  <si>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</si>
  <si>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</si>
  <si>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</si>
  <si>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</si>
  <si>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</si>
  <si>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</si>
  <si>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</si>
  <si>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</si>
  <si>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</si>
  <si>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</si>
  <si>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</si>
  <si>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</si>
  <si>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</si>
  <si>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</si>
  <si>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</si>
  <si>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</si>
  <si>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</si>
  <si>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</si>
  <si>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</si>
  <si>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</si>
  <si>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</si>
  <si>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</si>
  <si>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</si>
  <si>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</si>
  <si>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</si>
  <si>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</si>
  <si>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</si>
  <si>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</si>
  <si>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</si>
  <si>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</si>
  <si>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</si>
  <si>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</si>
  <si>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</si>
  <si>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</si>
  <si>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</si>
  <si>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</si>
  <si>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</si>
  <si>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</si>
  <si>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</si>
  <si>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</si>
  <si>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</si>
  <si>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</si>
  <si>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</si>
  <si>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</si>
  <si>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</si>
  <si>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</si>
  <si>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</si>
  <si>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</si>
  <si>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</si>
  <si>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</si>
  <si>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</si>
  <si>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</si>
  <si>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</si>
  <si>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</si>
  <si>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</si>
  <si>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</si>
  <si>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</si>
  <si>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</si>
  <si>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</si>
  <si>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</si>
  <si>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</si>
  <si>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</si>
  <si>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</si>
  <si>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</si>
  <si>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</si>
  <si>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</si>
  <si>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</si>
  <si>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</si>
  <si>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</si>
  <si>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</si>
  <si>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</si>
  <si>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</si>
  <si>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</si>
  <si>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</si>
  <si>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</si>
  <si>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</si>
  <si>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</si>
  <si>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</si>
  <si>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</si>
  <si>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</si>
  <si>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</si>
  <si>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</si>
  <si>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</si>
  <si>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</si>
  <si>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</si>
  <si>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</si>
  <si>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</si>
  <si>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</si>
  <si>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</si>
  <si>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</si>
  <si>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</si>
  <si>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</si>
  <si>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</si>
  <si>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</si>
  <si>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</si>
  <si>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</si>
  <si>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</si>
  <si>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</si>
  <si>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</si>
  <si>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</si>
  <si>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</si>
  <si>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</si>
  <si>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</si>
  <si>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</si>
  <si>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</si>
  <si>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</si>
  <si>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</si>
  <si>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</si>
  <si>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</si>
  <si>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</si>
  <si>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</si>
  <si>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</si>
  <si>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</si>
  <si>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</si>
  <si>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</si>
  <si>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</si>
  <si>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</si>
  <si>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</si>
  <si>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</si>
  <si>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</si>
  <si>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</si>
  <si>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</si>
  <si>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</si>
  <si>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</si>
  <si>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</si>
  <si>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</si>
  <si>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</si>
  <si>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</si>
  <si>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</si>
  <si>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</si>
  <si>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</si>
  <si>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</si>
  <si>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</si>
  <si>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</si>
  <si>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</si>
  <si>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</si>
  <si>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</si>
  <si>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</si>
  <si>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</si>
  <si>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</si>
  <si>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</si>
  <si>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</si>
  <si>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</si>
  <si>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</si>
  <si>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</si>
  <si>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</si>
  <si>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</si>
  <si>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</si>
  <si>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</si>
  <si>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</si>
  <si>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</si>
  <si>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</si>
  <si>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</si>
  <si>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</si>
  <si>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</si>
  <si>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</si>
  <si>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</si>
  <si>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</si>
  <si>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</si>
  <si>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</si>
  <si>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</si>
  <si>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</si>
  <si>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</si>
  <si>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</si>
  <si>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</si>
  <si>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</si>
  <si>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</si>
  <si>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</si>
  <si>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</si>
  <si>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</si>
  <si>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</si>
  <si>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</si>
  <si>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</si>
  <si>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</si>
  <si>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</si>
  <si>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</si>
  <si>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</si>
  <si>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</si>
  <si>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</si>
  <si>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</si>
  <si>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</si>
  <si>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</si>
  <si>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</si>
  <si>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</si>
  <si>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</si>
  <si>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</si>
  <si>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</si>
  <si>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</si>
  <si>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</si>
  <si>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</si>
  <si>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</si>
  <si>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</si>
  <si>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</si>
  <si>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</si>
  <si>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</si>
  <si>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</si>
  <si>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</si>
  <si>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</si>
  <si>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</si>
  <si>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</si>
  <si>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</si>
  <si>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</si>
  <si>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</si>
  <si>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</si>
  <si>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</si>
  <si>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</si>
  <si>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</si>
  <si>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</si>
  <si>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</si>
  <si>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</si>
  <si>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</si>
  <si>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</si>
  <si>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</si>
  <si>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</si>
  <si>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</si>
  <si>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</si>
  <si>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</si>
  <si>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</si>
  <si>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</si>
  <si>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</si>
  <si>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</si>
  <si>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</si>
  <si>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</si>
  <si>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</si>
  <si>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</si>
  <si>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</si>
  <si>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</si>
  <si>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</si>
  <si>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</si>
  <si>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</si>
  <si>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</si>
  <si>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</si>
  <si>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</si>
  <si>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</si>
  <si>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</si>
  <si>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</si>
  <si>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</si>
  <si>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</si>
  <si>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</si>
  <si>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</si>
  <si>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</si>
  <si>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</si>
  <si>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</si>
  <si>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</si>
  <si>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</si>
  <si>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</si>
  <si>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</si>
  <si>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</si>
  <si>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</si>
  <si>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</si>
  <si>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</si>
  <si>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</si>
  <si>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</si>
  <si>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</si>
  <si>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</si>
  <si>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</si>
  <si>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</si>
  <si>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</si>
  <si>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</si>
  <si>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</si>
  <si>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</si>
  <si>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</si>
  <si>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</si>
  <si>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</si>
  <si>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</si>
  <si>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</si>
  <si>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</si>
  <si>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</si>
  <si>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</si>
  <si>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</si>
  <si>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</si>
  <si>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</si>
  <si>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</si>
  <si>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</si>
  <si>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</si>
  <si>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</si>
  <si>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</si>
  <si>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</si>
  <si>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</si>
  <si>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</si>
  <si>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</si>
  <si>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</si>
  <si>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</si>
  <si>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</si>
  <si>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</si>
  <si>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</si>
  <si>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</si>
  <si>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</si>
  <si>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</si>
  <si>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</si>
  <si>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</si>
  <si>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</si>
  <si>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</si>
  <si>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</si>
  <si>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</si>
  <si>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</si>
  <si>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</si>
  <si>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</si>
  <si>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</si>
  <si>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</si>
  <si>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</si>
  <si>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</si>
  <si>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</si>
  <si>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</si>
  <si>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</si>
  <si>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</si>
  <si>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</si>
  <si>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</si>
  <si>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</si>
  <si>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</si>
  <si>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</si>
  <si>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</si>
  <si>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</si>
  <si>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</si>
  <si>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</si>
  <si>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</si>
  <si>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</si>
  <si>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</si>
  <si>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</si>
  <si>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</si>
  <si>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</si>
  <si>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</si>
  <si>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</si>
  <si>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</si>
  <si>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</si>
  <si>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</si>
  <si>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</si>
  <si>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</si>
  <si>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</si>
  <si>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</si>
  <si>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</si>
  <si>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</si>
  <si>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</si>
  <si>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</si>
  <si>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</si>
  <si>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</si>
  <si>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</si>
  <si>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</si>
  <si>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</si>
  <si>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</si>
  <si>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</si>
  <si>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</si>
  <si>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</si>
  <si>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</si>
  <si>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</si>
  <si>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</si>
  <si>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</si>
  <si>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</si>
  <si>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</si>
  <si>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</si>
  <si>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Number of trials in the experiment</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</si>
  <si>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</si>
  <si>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</si>
  <si>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</si>
  <si>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</si>
  <si>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</si>
  <si>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</si>
  <si>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</si>
  <si>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</si>
  <si>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</si>
  <si>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</si>
  <si>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</si>
  <si>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</si>
  <si>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</si>
  <si>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</si>
  <si>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</si>
  <si>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</si>
  <si>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</si>
  <si>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</si>
  <si>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</si>
  <si>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</si>
  <si>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</si>
  <si>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</si>
  <si>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</si>
  <si>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</si>
  <si>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</si>
  <si>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</si>
  <si>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</si>
  <si>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</si>
  <si>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</si>
  <si>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</si>
  <si>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</si>
  <si>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For the level of each experiment: If the level is 0 then have the formula in the main experiment body if(RCx=0, r26c, INDEX(DataTable, RCx, Column number) - where R26c is the "Model Standard for Analysis"</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</si>
  <si>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</si>
  <si>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</si>
  <si>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</si>
  <si>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</si>
  <si>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</si>
  <si>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</si>
  <si>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</si>
  <si>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</si>
  <si>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</si>
  <si>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</si>
  <si>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</si>
  <si>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</si>
  <si>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</si>
  <si>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</si>
  <si>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</si>
  <si>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</si>
  <si>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</si>
  <si>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</si>
  <si>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</si>
  <si>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</si>
  <si>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</si>
  <si>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</si>
  <si>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</si>
  <si>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</si>
  <si>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</si>
  <si>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</si>
  <si>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</si>
  <si>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</si>
  <si>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</si>
  <si>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</si>
  <si>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</si>
  <si>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</si>
  <si>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</si>
  <si>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</si>
  <si>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</si>
  <si>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</si>
  <si>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</si>
  <si>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</si>
  <si>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</si>
  <si>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</si>
  <si>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</si>
  <si>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</si>
  <si>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</si>
  <si>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</si>
  <si>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</si>
  <si>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</si>
  <si>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</si>
  <si>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</si>
  <si>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</si>
  <si>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</si>
  <si>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</si>
  <si>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</si>
  <si>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</si>
  <si>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</si>
  <si>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</si>
  <si>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</si>
  <si>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</si>
  <si>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</si>
  <si>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</si>
  <si>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</si>
  <si>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</si>
  <si>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</si>
  <si>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</si>
  <si>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</si>
  <si>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</si>
  <si>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</si>
  <si>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</si>
  <si>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</si>
  <si>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</si>
  <si>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</si>
  <si>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</si>
  <si>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</si>
  <si>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</si>
  <si>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</si>
  <si>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</si>
  <si>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</si>
  <si>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</si>
  <si>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</si>
  <si>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</si>
  <si>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</si>
  <si>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</si>
  <si>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</si>
  <si>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</si>
  <si>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</si>
  <si>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</si>
  <si>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</si>
  <si>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</si>
  <si>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</si>
  <si>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</si>
  <si>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</si>
  <si>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</si>
  <si>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</si>
  <si>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</si>
  <si>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</si>
  <si>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</si>
  <si>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</si>
  <si>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</si>
  <si>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</si>
  <si>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</si>
  <si>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</si>
  <si>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</si>
  <si>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</si>
  <si>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</si>
  <si>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</si>
  <si>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</si>
  <si>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</si>
  <si>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</si>
  <si>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</si>
  <si>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</si>
  <si>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</si>
  <si>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</si>
  <si>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</si>
  <si>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</si>
  <si>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</si>
  <si>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</si>
  <si>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</si>
  <si>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</si>
  <si>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</si>
  <si>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</si>
  <si>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</si>
  <si>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</si>
  <si>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</si>
  <si>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</si>
  <si>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</si>
  <si>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</si>
  <si>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</si>
  <si>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</si>
  <si>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</si>
  <si>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</si>
  <si>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</si>
  <si>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</si>
  <si>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</si>
  <si>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</si>
  <si>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</si>
  <si>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</si>
  <si>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</si>
  <si>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</si>
  <si>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</si>
  <si>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</si>
  <si>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</si>
  <si>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</si>
  <si>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</si>
  <si>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</si>
  <si>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</si>
  <si>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</si>
  <si>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</si>
  <si>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</si>
  <si>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</si>
  <si>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</si>
  <si>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</si>
  <si>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</si>
  <si>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</si>
  <si>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</si>
  <si>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</si>
  <si>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</si>
  <si>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</si>
  <si>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</si>
  <si>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</si>
  <si>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</si>
  <si>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</si>
  <si>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</si>
  <si>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</si>
  <si>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</si>
  <si>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</si>
  <si>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</si>
  <si>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</si>
  <si>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</si>
  <si>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</si>
  <si>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</si>
  <si>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</si>
  <si>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</si>
  <si>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</si>
  <si>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</si>
  <si>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</si>
  <si>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</si>
  <si>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</si>
  <si>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</si>
  <si>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</si>
  <si>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</si>
  <si>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</si>
  <si>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</si>
  <si>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</si>
  <si>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</si>
  <si>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</si>
  <si>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</si>
  <si>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</si>
  <si>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</si>
  <si>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</si>
  <si>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</si>
  <si>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</si>
  <si>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</si>
  <si>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</si>
  <si>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</si>
  <si>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</si>
  <si>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</si>
  <si>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</si>
  <si>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</si>
  <si>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</si>
  <si>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</si>
  <si>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</si>
  <si>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</si>
  <si>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</si>
  <si>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</si>
  <si>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</si>
  <si>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</si>
  <si>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</si>
  <si>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</si>
  <si>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</si>
  <si>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</si>
  <si>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</si>
  <si>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</si>
  <si>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</si>
  <si>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</si>
  <si>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</si>
  <si>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</si>
  <si>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</si>
  <si>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</si>
  <si>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</si>
  <si>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</si>
  <si>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</si>
  <si>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</si>
  <si>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</si>
  <si>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</si>
  <si>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</si>
  <si>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</si>
  <si>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</si>
  <si>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</si>
  <si>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</si>
  <si>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</si>
  <si>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</si>
  <si>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</si>
  <si>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</si>
  <si>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</si>
  <si>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</si>
  <si>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</si>
  <si>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</si>
  <si>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</si>
  <si>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</si>
  <si>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</si>
  <si>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</si>
  <si>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</si>
  <si>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</si>
  <si>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</si>
  <si>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</si>
  <si>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</si>
  <si>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</si>
  <si>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</si>
  <si>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</si>
  <si>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</si>
  <si>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</si>
  <si>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</si>
  <si>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</si>
  <si>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</si>
  <si>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</si>
  <si>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</si>
  <si>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</si>
  <si>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</si>
  <si>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</si>
  <si>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</si>
  <si>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</si>
  <si>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</si>
  <si>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</si>
  <si>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</si>
  <si>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</si>
  <si>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</si>
  <si>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</si>
  <si>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</si>
  <si>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</si>
  <si>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</si>
  <si>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</si>
  <si>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</si>
  <si>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</si>
  <si>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</si>
  <si>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</si>
  <si>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</si>
  <si>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</si>
  <si>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</si>
  <si>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</si>
  <si>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</si>
  <si>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</si>
  <si>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</si>
  <si>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</si>
  <si>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</si>
  <si>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</si>
  <si>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</si>
  <si>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</si>
  <si>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</si>
  <si>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</si>
  <si>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</si>
  <si>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</si>
  <si>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</si>
  <si>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</si>
  <si>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</si>
  <si>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</si>
  <si>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</si>
  <si>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</si>
  <si>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</si>
  <si>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</si>
  <si>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</si>
  <si>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</si>
  <si>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</si>
  <si>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</si>
  <si>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</si>
  <si>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</si>
  <si>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</si>
  <si>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</si>
  <si>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</si>
  <si>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</si>
  <si>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</si>
  <si>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</si>
  <si>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</si>
  <si>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</si>
  <si>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</si>
  <si>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</si>
  <si>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</si>
  <si>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</si>
  <si>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</si>
  <si>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</si>
  <si>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</si>
  <si>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</si>
  <si>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</si>
  <si>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</si>
  <si>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</si>
  <si>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</si>
  <si>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</si>
  <si>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</si>
  <si>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</si>
  <si>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</si>
  <si>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</si>
  <si>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</si>
  <si>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</si>
  <si>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</si>
  <si>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</si>
  <si>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</si>
  <si>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</si>
  <si>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</si>
  <si>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</si>
  <si>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</si>
  <si>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</si>
  <si>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</si>
  <si>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</si>
  <si>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</si>
  <si>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</si>
  <si>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</si>
  <si>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</si>
  <si>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</si>
  <si>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</si>
  <si>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</si>
  <si>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</si>
  <si>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</si>
  <si>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</si>
  <si>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</si>
  <si>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</si>
  <si>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</si>
  <si>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</si>
  <si>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</si>
  <si>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</si>
  <si>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</si>
  <si>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</si>
  <si>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</si>
  <si>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</si>
  <si>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</si>
  <si>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</si>
  <si>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</si>
  <si>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</si>
  <si>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</si>
  <si>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</si>
  <si>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</si>
  <si>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</si>
  <si>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</si>
  <si>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</si>
  <si>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</si>
  <si>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</si>
  <si>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</si>
  <si>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</si>
  <si>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</si>
  <si>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</si>
  <si>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</si>
  <si>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</si>
  <si>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</si>
  <si>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</si>
  <si>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</si>
  <si>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</si>
  <si>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</si>
  <si>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</si>
  <si>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</si>
  <si>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</si>
  <si>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</si>
  <si>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</si>
  <si>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</si>
  <si>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</si>
  <si>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</si>
  <si>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</si>
  <si>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</si>
  <si>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</si>
  <si>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Fix BW &amp; WWT SA to be active when doing WLWT REV.</t>
  </si>
  <si>
    <t>Fix order of the age stages so that the CFW trial doesn't repeat the WL levels. Required fixing the ebg_scenario</t>
  </si>
  <si>
    <t>adjp_lw_initial_w3</t>
  </si>
  <si>
    <t>Add SAV[LW_adj _w3] to allow control of offsrping initial weights.</t>
  </si>
  <si>
    <t>Enter values for sav[adj_lw_initial] for the WWT &amp; WLWT trials in the comprehensive REV (exp6000).</t>
  </si>
  <si>
    <t>Fix error in the initial LW adjustment (Offs &amp; dams were switched)</t>
  </si>
  <si>
    <t>adjp_cfw_initial_w3</t>
  </si>
  <si>
    <t>adjp_fd_initial_w3</t>
  </si>
  <si>
    <t>adjp_fl_initial_w3</t>
  </si>
  <si>
    <t>Connect initial CFW &amp; FD to the rev_cfw &amp; fd for weaners &amp; whole of life</t>
  </si>
  <si>
    <t>Change description from NE to ME in CFW. Reduce the CFW REV_SA standard value to +/- 1%</t>
  </si>
  <si>
    <t>38:39,:</t>
  </si>
  <si>
    <t>Added ck[38 &amp; 39] to the REV CFW trial, so that the modelling would be consistent with the journal description</t>
  </si>
  <si>
    <t>Fix ME description with a + b * 10 (assuming M/d of 10 for the description)</t>
  </si>
  <si>
    <t>Fix the trials included in Exp6010. Got messed up when WL trials were repositioned and expanded</t>
  </si>
  <si>
    <t>Reduced the Litter Size adjustments. Made the smallest increment +/- 1% (was 5%)</t>
  </si>
  <si>
    <t>Fix error in range of FD (should be +0.5 and was -0.5)</t>
  </si>
  <si>
    <t>Continue with the formula Indexing the range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</si>
  <si>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
This would require separating the SA variables that are defined by the scenario from those that are defined by the sensitivity analysis -  quite achievable and sensible too.</t>
  </si>
  <si>
    <t>Following on from the previous comment. Also separate the data for the scenario into a separate sheet. 
This would simplify changing from one analysis to another, the scenario definition variables would be retained but the experiment SA variables could be deleted and restarted. The section of the spreadsheet that is analysis specific is then easy to store and reinstal later if required.</t>
  </si>
  <si>
    <t>Added FS opt for PLSI</t>
  </si>
  <si>
    <t>Removed lower bound on the number of progeny from EL</t>
  </si>
  <si>
    <t>Removed up bound on progeny from Ewe Lambs having to be sold as suckers or in DVP0 - will affect maternal profit. Don't want to retain progeny of EL in the breeding flock, but OK in the offspring for sale later</t>
  </si>
  <si>
    <t>Added bounds on female progeny so that they can't be sold as suckers and can't be transferred to offs. Done as the default for all trials</t>
  </si>
  <si>
    <t>1:2,0:1,1:2,:</t>
  </si>
  <si>
    <t>Added bound on female progeny from EL so they can't be transferred to the breeeding flock</t>
  </si>
  <si>
    <t>Temporary change to Exp15000 to run just Spring lambing for scan 3,2&amp;1</t>
  </si>
  <si>
    <t>Add lobnd_across_startw to the SA Variables</t>
  </si>
  <si>
    <t>Change the Value of a lamb experiment to a template with Meat price, TOL &amp; Breed changing. With Region and Breed in the exp number</t>
  </si>
  <si>
    <t>Change the Breed to be 2,3&amp;4 (was 1&amp;2 for GEPEP)</t>
  </si>
  <si>
    <t>22m: Finish converting Value of a lamb to a template experiment. Check the levels of the sa_vars</t>
  </si>
  <si>
    <t>Change GSW Maternal standard farm to 50% pasture (same as the Merino). Changed to the standard MP SA rather than the triplets MP SA</t>
  </si>
  <si>
    <t>Copied the PGR scalar to all trials (makes no difference because the standard scalars are all 1, but could save a problem if ever changed)</t>
  </si>
  <si>
    <t>Change the REV template so that the trial number is consistent with Region &amp; Breed numbering</t>
  </si>
  <si>
    <t>Create the full PLSI Lamb Value experiment (using the Template). Set to run for TOL3, scan 3, MP 1</t>
  </si>
  <si>
    <t>Exclude bnd_across_startw in exp15RB0 (had been done in the code which has now been reverted)</t>
  </si>
  <si>
    <t>Change Exp100 to new format with custom pointer levels &amp; numbering with Region:Breed:CustomExp</t>
  </si>
  <si>
    <t>Is sequential</t>
  </si>
  <si>
    <t>Change formula for "RowOffset" style from =Offset(R5C, rc2, 0) to =Index(R5C,rc2+1,1)</t>
  </si>
  <si>
    <t>Connect the inclusion of Pasture types to the region inputs (and exclude Lucerne from GSW as standard)</t>
  </si>
  <si>
    <t>MTS</t>
  </si>
  <si>
    <t>Mat</t>
  </si>
  <si>
    <t>GEP</t>
  </si>
  <si>
    <t>Past type [1] inc</t>
  </si>
  <si>
    <t>Past type [0] inc</t>
  </si>
  <si>
    <t>Past type [2] inc</t>
  </si>
  <si>
    <t>Past type [3] inc</t>
  </si>
  <si>
    <t>Delete Exps 3000, 4000, 7000, 8000 &amp; 9000. Line up the tables in the Data sheets (insert row 146 to Sutumn, Winter &amp; Spring)</t>
  </si>
  <si>
    <t>Add extra controls for Exps 16000 &amp; 17000 to control age stage that is having the RR, SS, Tws &amp; TrS applied</t>
  </si>
  <si>
    <t>Repro level</t>
  </si>
  <si>
    <t>Sort exp16200: Fix pointers, organise generic formulas for the repro SA, extend to 1404 trials</t>
  </si>
  <si>
    <t>Repro trait</t>
  </si>
  <si>
    <t>Change saa[rr] for singles to 0.03 (was 0.025) because it was getting rounded in the results summary</t>
  </si>
  <si>
    <t>Delete experiments 6000 to 14000. To try to speed things up</t>
  </si>
  <si>
    <t>Delete experiments 700 &amp; 1000. Save as version 22q.xlsx</t>
  </si>
  <si>
    <t>Copy formula down experiment numbers. The first ecperiment number had been changed to the new format but not copied</t>
  </si>
  <si>
    <t>Change the LambValue template to include an "All" age groups. Add extra sa_vars columns &amp; the extra age stage level</t>
  </si>
  <si>
    <t>Create the PLSI Lamb Value experiment (17000) with SA on the value of the lambs (from Adults only) with varying scan levels.</t>
  </si>
  <si>
    <t>Reduce the length of expt 16200 to 468 trials (i.e. only the all stage and remove Yrl, 2th &amp; Adt)</t>
  </si>
  <si>
    <t>Things done before: Fix the Lupin area constraint that had been copied and had incorrect levels. Change all experiments to 000's + Region (+ Breed) controlled by input</t>
  </si>
  <si>
    <t>Change the description formula to include "All" for AgeStage 0, expand the range for the sum of the production change.</t>
  </si>
  <si>
    <t>Alter the default experiment pointer for 4200, 16200 &amp; 17200 to point to the first trial of the experiment (and not offset for the later trials)</t>
  </si>
  <si>
    <t>lss</t>
  </si>
  <si>
    <t>lstw</t>
  </si>
  <si>
    <t>lstr</t>
  </si>
  <si>
    <t>Add saa[lss], [lstw] &amp; [lstr] to the LambValue experiments. Connect the value to -saa[mortalityx] for the relevant l0 slice.</t>
  </si>
  <si>
    <t>Fix the age pointer to 0 (All) for 16200 &amp; 17200. Include the wider range of sa_vars for the sums used in the Description (381:384 and 360:371). Saved as 22r</t>
  </si>
  <si>
    <t>JY 22r</t>
  </si>
  <si>
    <t>JY 22q</t>
  </si>
  <si>
    <t>Change the experiment # formula to refer to a 000's input cell for all experiments using the region-breed format.</t>
  </si>
  <si>
    <t>Add template trials for the PLSI trials (Std values, Milk SA, Ewe profile, Chill, Replacement selection, Culling breeding ewes, Performers).</t>
  </si>
  <si>
    <t>Setup experiment 17000 for region breed TOL scanning and milk yield scalar (for weaning weight)</t>
  </si>
  <si>
    <t>Set up experiment 16000 for Region, Breed, TOL, Scanning, Meat price</t>
  </si>
  <si>
    <t>Change production assumptions for DryMan option 2. It had a RR value for 4, 5 &amp; 6yo - set to 0.</t>
  </si>
  <si>
    <t>Set Exp 16000 &amp; 17000 to DryMan option 2 (no change in RR due to management of drys &amp; management is optimised with this no production impact)</t>
  </si>
  <si>
    <t xml:space="preserve">Forced retention                 Flexible (half RR)   </t>
  </si>
  <si>
    <t>Setup exp 20000 for region breed TOL and LWC join to scan</t>
  </si>
  <si>
    <t>Changed template experiment to refer to nLevels rather than i.GlobalMax</t>
  </si>
  <si>
    <t>Index for multiples scan 1 Singles</t>
  </si>
  <si>
    <t>Index for Triples scan 1 Twins</t>
  </si>
  <si>
    <t>Index for Triples scan 1 Triplets</t>
  </si>
  <si>
    <t>Index for Triples scan 2 Singles</t>
  </si>
  <si>
    <t>Index for Triples scan 2 Multiples</t>
  </si>
  <si>
    <t>Index for Triples scan 2 Triplets</t>
  </si>
  <si>
    <t>Index for Triples scan 3 Singles</t>
  </si>
  <si>
    <t>Index for Triples scan 3 Triplets</t>
  </si>
  <si>
    <t>Index for Triples scan 3 Twins</t>
  </si>
  <si>
    <t>Deleted all trials except the QT &amp; Templates</t>
  </si>
  <si>
    <t>Expanded the size of the nutrition data table (Added 2 more SA levels), Added 7 more slices to give a scan (3) x Litter size (3) + Weaning (1) options</t>
  </si>
  <si>
    <t>Changed RR SA to start at -20%</t>
  </si>
  <si>
    <t>Separate scenario inputs and sa_vars from other sa_vars &amp; controls</t>
  </si>
  <si>
    <t>JY 22s short</t>
  </si>
  <si>
    <t>Scenario definition</t>
  </si>
  <si>
    <t>Move the scenario data tables to the top of the Data sheets (i.UserPeriod0, i.end_joining, i.FlkStrctr, i.RR_scenarios, i.dryman, i.ProdnCal_Mer &amp; Mat, i.WoolPrices, i.MeatPrices, i.GrainPrices, i.PGRscalar</t>
  </si>
  <si>
    <t>SA data tables below here</t>
  </si>
  <si>
    <t>Exp Template</t>
  </si>
  <si>
    <t>Deleted surplus columns from FS adjust &amp; Report Cols, to reduce spreadsheet size. Saved as Template</t>
  </si>
  <si>
    <t>Deleted Full Report information for the REV trials. Retained full detail for the REV create trial</t>
  </si>
  <si>
    <t>Fix Description for calculation of F33N33</t>
  </si>
  <si>
    <t>chill_variation</t>
  </si>
  <si>
    <t>Add sav[chill_variation] &amp; saa[chill_index] in Region&amp;Farm section</t>
  </si>
  <si>
    <t>Remove underlining from row 21</t>
  </si>
  <si>
    <t>Changed Report5 to PLSI Summary.xlsx tables only</t>
  </si>
  <si>
    <t>mobsize_scalar_l0</t>
  </si>
  <si>
    <t>Added sav[mobsize_dams_zp6i] &amp; sav[mobsize_scalar] to SA variables</t>
  </si>
  <si>
    <t>Variable 1</t>
  </si>
  <si>
    <t>Variable 2</t>
  </si>
  <si>
    <t>If a formula in the body of Experiment! Does not reference a data table then style it as 'Calculation' to highlight that it is a self contained formula.</t>
  </si>
  <si>
    <t>Idea superceded</t>
  </si>
  <si>
    <t>Implemented and improved</t>
  </si>
  <si>
    <t>Sensitivity is: &lt;blank&gt;</t>
  </si>
  <si>
    <t>Changed Feedsupply &amp; Dummy variable columns (col 47 &amp; 48) to Variable 1 &amp; Variable 2 for use in standard sensitivities. Changed comment to Sensitivity is: &lt;description&gt;</t>
  </si>
  <si>
    <t>The above can be used inconjunction with setting IsSequential to FALSE when the column is not used and having the first value as 0 (provided the other values are sequential)</t>
  </si>
  <si>
    <t>Fix error in the Chill sa_vars in Experiment</t>
  </si>
  <si>
    <t>mobsize_lambing</t>
  </si>
  <si>
    <t>Change sa_var to sav[mobsize_lambing], now applied as an intermediate sav during period_between_birthwean</t>
  </si>
  <si>
    <t>Add sav['min_propn_singles_sold_og1'] &amp; sav['min_propn_twins_sold_og1']</t>
  </si>
  <si>
    <t>min_propn_singles_sold_og1</t>
  </si>
  <si>
    <t>2:4,:</t>
  </si>
  <si>
    <t>min_propn_twins_sold_og1</t>
  </si>
  <si>
    <t>MLP data Passengers &amp; Performers</t>
  </si>
  <si>
    <t>Lamb survival</t>
  </si>
  <si>
    <t>LW</t>
  </si>
  <si>
    <t>Ewe Survival</t>
  </si>
  <si>
    <t>Fat depth</t>
  </si>
  <si>
    <t>%</t>
  </si>
  <si>
    <t>kg</t>
  </si>
  <si>
    <t>μ</t>
  </si>
  <si>
    <t>mm</t>
  </si>
  <si>
    <t>Replacements</t>
  </si>
  <si>
    <t>BT</t>
  </si>
  <si>
    <t>HGrade &amp; BT</t>
  </si>
  <si>
    <t>Cull breeders</t>
  </si>
  <si>
    <t>Empty</t>
  </si>
  <si>
    <t>Dry</t>
  </si>
  <si>
    <t>Performers</t>
  </si>
  <si>
    <t>Raised</t>
  </si>
  <si>
    <t>A6</t>
  </si>
  <si>
    <t>A3 - A5</t>
  </si>
  <si>
    <t>REV
Age Stage</t>
  </si>
  <si>
    <t>Replacements (A2 - A6)</t>
  </si>
  <si>
    <t>Cull breeders (A3-A5)</t>
  </si>
  <si>
    <t>Performers (A6)</t>
  </si>
  <si>
    <t>min_propn
_Twins
_sold</t>
  </si>
  <si>
    <t>min_propn
_Singles
_sold</t>
  </si>
  <si>
    <t>CFW base</t>
  </si>
  <si>
    <t>i.MLP_PvP</t>
  </si>
  <si>
    <t>Lamb survival singles</t>
  </si>
  <si>
    <t>Lamb survival twins</t>
  </si>
  <si>
    <t>Control</t>
  </si>
  <si>
    <t>dam5_retained</t>
  </si>
  <si>
    <t>5yo%</t>
  </si>
  <si>
    <t>performers</t>
  </si>
  <si>
    <t>Trait</t>
  </si>
  <si>
    <t>Rep_BT.</t>
  </si>
  <si>
    <t>Rep_HG.</t>
  </si>
  <si>
    <t>CullDry</t>
  </si>
  <si>
    <t>Cull_Em</t>
  </si>
  <si>
    <t>Retain5</t>
  </si>
  <si>
    <t>Retain6</t>
  </si>
  <si>
    <t>Perf_LS</t>
  </si>
  <si>
    <t>Perf_LN</t>
  </si>
  <si>
    <t>HGrade only</t>
  </si>
  <si>
    <t>Add expt 23000</t>
  </si>
  <si>
    <t>Ewe mortality</t>
  </si>
  <si>
    <t>Change ewe mortality to sam[mortality_b] (required code changes)</t>
  </si>
  <si>
    <t>Change saa[mortality_b] to sam[]</t>
  </si>
  <si>
    <t>Change proportion of dam5s retained to 93% for the 6yo analysis</t>
  </si>
  <si>
    <t>Rep_HB.</t>
  </si>
  <si>
    <t>MY</t>
  </si>
  <si>
    <t>Added area bound and estimated area of trees</t>
  </si>
  <si>
    <t>Add sar[feedsupply_r1jp]</t>
  </si>
  <si>
    <t>estimated_area_trees_l</t>
  </si>
  <si>
    <t>bnd_tree_area_l</t>
  </si>
  <si>
    <t>sar</t>
  </si>
  <si>
    <t>Created exp-master v1a. Only includes the SA variables, the reports and data tables. Experiments are limited to the Template</t>
  </si>
  <si>
    <t>run_slp</t>
  </si>
  <si>
    <t>run_fodder</t>
  </si>
  <si>
    <t>run_perennial</t>
  </si>
  <si>
    <t>Web app: Salt land pasture summary</t>
  </si>
  <si>
    <t>Web app: Fodder summary</t>
  </si>
  <si>
    <t>Web app: Perennial summary</t>
  </si>
  <si>
    <t>Added Web app reports for SLP, Fodder and perennials (copied from previous exp.xl in Master)</t>
  </si>
  <si>
    <t>GEPEP calibration</t>
  </si>
  <si>
    <t>Sensitivity is: calibration scenarios</t>
  </si>
  <si>
    <r>
      <t>Formula for the body of Experiment:
1. In the data table enter the standard value in row '0' and the Sensitivity levels to test in rows 1 onwards
2. In the formula use: =INDEX(i.&lt;</t>
    </r>
    <r>
      <rPr>
        <i/>
        <sz val="11"/>
        <color theme="1"/>
        <rFont val="Calibri"/>
        <family val="2"/>
        <scheme val="minor"/>
      </rPr>
      <t>data table name</t>
    </r>
    <r>
      <rPr>
        <sz val="11"/>
        <color theme="1"/>
        <rFont val="Calibri"/>
        <family val="2"/>
        <scheme val="minor"/>
      </rPr>
      <t>&gt;,1+IF(&lt;</t>
    </r>
    <r>
      <rPr>
        <i/>
        <sz val="11"/>
        <color theme="1"/>
        <rFont val="Calibri"/>
        <family val="2"/>
        <scheme val="minor"/>
      </rPr>
      <t>test</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rPr>
      <t>pointer row number</t>
    </r>
    <r>
      <rPr>
        <sz val="11"/>
        <color theme="1"/>
        <rFont val="Calibri"/>
        <family val="2"/>
        <scheme val="minor"/>
      </rPr>
      <t>&gt;C)
This incorporates a test of whether a value should be included. Eg is TOL of the trial = the TOL for the column. But a test is not necessary
If the test fails or the value in the pointer column is blank (or 0) then the result is the default value.
An alternative is for the formula to be =IF(RC&lt;</t>
    </r>
    <r>
      <rPr>
        <i/>
        <sz val="11"/>
        <color theme="1"/>
        <rFont val="Calibri"/>
        <family val="2"/>
        <scheme val="minor"/>
      </rPr>
      <t>pointer column number</t>
    </r>
    <r>
      <rPr>
        <sz val="11"/>
        <color theme="1"/>
        <rFont val="Calibri"/>
        <family val="2"/>
        <scheme val="minor"/>
      </rPr>
      <t>&gt;=0,RC5,INDEX(&lt;</t>
    </r>
    <r>
      <rPr>
        <i/>
        <sz val="11"/>
        <color theme="1"/>
        <rFont val="Calibri"/>
        <family val="2"/>
        <scheme val="minor"/>
      </rPr>
      <t>i.data table name</t>
    </r>
    <r>
      <rPr>
        <sz val="11"/>
        <color theme="1"/>
        <rFont val="Calibri"/>
        <family val="2"/>
        <scheme val="minor"/>
      </rPr>
      <t>&gt;,RC&lt;</t>
    </r>
    <r>
      <rPr>
        <i/>
        <sz val="11"/>
        <color theme="1"/>
        <rFont val="Calibri"/>
        <family val="2"/>
        <scheme val="minor"/>
      </rPr>
      <t>pointer column number</t>
    </r>
    <r>
      <rPr>
        <sz val="11"/>
        <color theme="1"/>
        <rFont val="Calibri"/>
        <family val="2"/>
        <scheme val="minor"/>
      </rPr>
      <t>&gt;,0),R&lt;</t>
    </r>
    <r>
      <rPr>
        <i/>
        <sz val="11"/>
        <color theme="1"/>
        <rFont val="Calibri"/>
        <family val="2"/>
        <scheme val="minor"/>
      </rPr>
      <t>pointer row number</t>
    </r>
    <r>
      <rPr>
        <sz val="11"/>
        <color theme="1"/>
        <rFont val="Calibri"/>
        <family val="2"/>
        <scheme val="minor"/>
      </rPr>
      <t>&gt;C)
The choice is associated with where to control the default value from &amp; the usefulness of the test in the formula for the row.
Maybe if the cell is a formula then the default is controlled from the data table, which allows differnt defaults by region or breed or TOL ...</t>
    </r>
  </si>
  <si>
    <t>Added a region to i.StdELMan table. Region 5 available for Pingelly.</t>
  </si>
  <si>
    <t>Added an extra breed. Breed 5 available to point to the GEPEP genotype (Genotype 2 in Universal.xl). Removed all errors associated with pointers to DryMan by using an if on the breed, if it is Breed 5 use Breed 2 (MWM) as the pointer.</t>
  </si>
  <si>
    <t>Deleted rows 6 to 20 which were the levels for the old style template experiments No errors introduced.</t>
  </si>
  <si>
    <t>Set values in GEPEP calibration trial</t>
  </si>
  <si>
    <t>Removed slp_inc SA variable</t>
  </si>
  <si>
    <t>Change rev_mortalityb from sam to saa - had been changed in code, so this is a catch up change.</t>
  </si>
  <si>
    <t>Change GEPEP calibration trial to use genotype 1 (MWM)</t>
  </si>
  <si>
    <t>Seq start/SA 1</t>
  </si>
  <si>
    <t>Changed the SEQUENCE formula so that the start value could be specified (in the cell for SA value 1)</t>
  </si>
  <si>
    <t>Make changes to genotype to allow for extra genotype added to Universal. Data table genotype number.</t>
  </si>
  <si>
    <t>Altered the formula that generates the exp number so that region is always part of the expt number (because Region alters the slides of some of the SAVs so they can't be run together in a single expt)</t>
  </si>
  <si>
    <t>Sensitivity is: Lactation scalar for weaning weight</t>
  </si>
  <si>
    <t>Test calibration coefficient range experiment</t>
  </si>
  <si>
    <t>Change expt 23000 to be a SA on the leactation calibration coefficient</t>
  </si>
  <si>
    <t>Change the genotype 5 SRW to - (was 60, but is 65 in Universal.xlsx)</t>
  </si>
  <si>
    <t>In Expt 2000 only have CFS Spring as True, for quicker testing of the production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</si>
</sst>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87">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
      <sz val="6"/>
      <color rgb="FF0000CC"/>
      <name val="Calibri"/>
      <family val="2"/>
      <scheme val="minor"/>
    </font>
    <font>
      <sz val="10"/>
      <color rgb="FFFF8B8B"/>
      <name val="Calibri"/>
      <family val="2"/>
      <scheme val="minor"/>
    </font>
    <font>
      <sz val="11"/>
      <color rgb="FF006100"/>
      <name val="Calibri"/>
      <family val="2"/>
    </font>
    <font>
      <sz val="11"/>
      <color rgb="FF9C0006"/>
      <name val="Calibri"/>
      <family val="2"/>
    </font>
    <font>
      <sz val="11"/>
      <color rgb="FF7171FF"/>
      <name val="Calibri"/>
      <family val="2"/>
      <scheme val="minor"/>
    </font>
    <font>
      <sz val="6"/>
      <color theme="1"/>
      <name val="Calibri"/>
      <family val="2"/>
      <scheme val="minor"/>
    </font>
    <font>
      <i/>
      <sz val="11"/>
      <color theme="1"/>
      <name val="Calibri"/>
      <family val="2"/>
    </font>
    <font>
      <b/>
      <sz val="11"/>
      <color indexed="8"/>
      <name val="Calibri"/>
      <family val="2"/>
      <scheme val="minor"/>
    </font>
    <font>
      <sz val="9"/>
      <color theme="1"/>
      <name val="Letter Gothic"/>
      <family val="3"/>
    </font>
    <font>
      <b/>
      <sz val="9"/>
      <color indexed="81"/>
      <name val="Tahoma"/>
      <charset val="1"/>
    </font>
    <font>
      <sz val="9"/>
      <color indexed="81"/>
      <name val="Tahoma"/>
      <charset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C6EFCE"/>
      </patternFill>
    </fill>
    <fill>
      <patternFill patternType="solid">
        <fgColor rgb="FFFFC7CE"/>
      </patternFill>
    </fill>
  </fills>
  <borders count="8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thin">
        <color rgb="FF7F7F7F"/>
      </right>
      <top style="thin">
        <color indexed="64"/>
      </top>
      <bottom style="thin">
        <color indexed="64"/>
      </bottom>
      <diagonal/>
    </border>
  </borders>
  <cellStyleXfs count="37">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4" borderId="2" applyNumberFormat="0" applyFont="0" applyBorder="0" applyAlignment="0"/>
    <xf numFmtId="0" fontId="5" fillId="36"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5" borderId="2" applyNumberFormat="0" applyFont="0" applyBorder="0" applyAlignment="0"/>
    <xf numFmtId="0" fontId="5" fillId="35" borderId="2" applyNumberFormat="0"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6" borderId="0" applyNumberFormat="0" applyFont="0" applyBorder="0" applyAlignment="0">
      <alignment horizontal="center"/>
    </xf>
    <xf numFmtId="0" fontId="64" fillId="0" borderId="0" applyNumberFormat="0" applyFill="0" applyBorder="0" applyAlignment="0" applyProtection="0"/>
    <xf numFmtId="0" fontId="65" fillId="22" borderId="74" applyNumberFormat="0" applyBorder="0" applyAlignment="0">
      <protection locked="0"/>
    </xf>
    <xf numFmtId="0" fontId="70" fillId="27" borderId="76" applyNumberFormat="0" applyFont="0" applyAlignment="0">
      <alignment horizontal="center" vertical="top"/>
    </xf>
    <xf numFmtId="0" fontId="70" fillId="28" borderId="76" applyNumberFormat="0" applyFont="0" applyAlignment="0">
      <alignment horizontal="center" vertical="top"/>
    </xf>
    <xf numFmtId="0" fontId="70" fillId="29" borderId="76" applyNumberFormat="0" applyFont="0" applyAlignment="0">
      <alignment horizontal="center" vertical="top"/>
    </xf>
    <xf numFmtId="0" fontId="70" fillId="30" borderId="76" applyNumberFormat="0" applyFont="0" applyAlignment="0">
      <alignment horizontal="center" vertical="top"/>
    </xf>
    <xf numFmtId="0" fontId="70" fillId="31" borderId="76" applyNumberFormat="0" applyFont="0" applyAlignment="0">
      <alignment horizontal="center" vertical="top"/>
    </xf>
    <xf numFmtId="0" fontId="71" fillId="32" borderId="76" applyNumberFormat="0" applyAlignment="0">
      <alignment horizontal="center" vertical="top"/>
    </xf>
    <xf numFmtId="0" fontId="72" fillId="33" borderId="76" applyNumberFormat="0" applyAlignment="0">
      <alignment horizontal="center" vertical="top"/>
    </xf>
    <xf numFmtId="0" fontId="73" fillId="34" borderId="76" applyNumberFormat="0" applyAlignment="0">
      <alignment horizontal="center" vertical="top"/>
    </xf>
    <xf numFmtId="0" fontId="78" fillId="38" borderId="0" applyNumberFormat="0" applyBorder="0" applyAlignment="0" applyProtection="0"/>
    <xf numFmtId="0" fontId="79" fillId="39" borderId="0" applyNumberFormat="0" applyBorder="0" applyAlignment="0" applyProtection="0"/>
    <xf numFmtId="0" fontId="5" fillId="25" borderId="2" applyFont="0" applyBorder="0" applyAlignment="0"/>
    <xf numFmtId="0" fontId="5" fillId="35" borderId="2" applyFont="0" applyBorder="0" applyAlignment="0"/>
    <xf numFmtId="0" fontId="24" fillId="26" borderId="0" applyNumberFormat="0" applyBorder="0" applyAlignment="0" applyProtection="0">
      <alignment horizontal="center"/>
    </xf>
  </cellStyleXfs>
  <cellXfs count="64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4"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4"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4"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8" fillId="5" borderId="7" xfId="3" applyFont="1" applyBorder="1" applyAlignment="1">
      <alignment horizontal="center"/>
    </xf>
    <xf numFmtId="0" fontId="48" fillId="4" borderId="7" xfId="2" applyFont="1" applyBorder="1" applyAlignment="1">
      <alignment horizontal="center"/>
      <protection locked="0"/>
    </xf>
    <xf numFmtId="0" fontId="48" fillId="0" borderId="0" xfId="0" applyFont="1"/>
    <xf numFmtId="0" fontId="48" fillId="5" borderId="2" xfId="3" applyFont="1" applyBorder="1" applyAlignment="1">
      <alignment horizontal="center"/>
    </xf>
    <xf numFmtId="0" fontId="9" fillId="0" borderId="0" xfId="0" applyFont="1"/>
    <xf numFmtId="0" fontId="48" fillId="5" borderId="6" xfId="3" applyFont="1" applyBorder="1" applyAlignment="1">
      <alignment horizontal="center"/>
    </xf>
    <xf numFmtId="0" fontId="48" fillId="4" borderId="6" xfId="2" applyFont="1" applyBorder="1" applyAlignment="1">
      <alignment horizontal="center"/>
      <protection locked="0"/>
    </xf>
    <xf numFmtId="0" fontId="0" fillId="0" borderId="0" xfId="0" quotePrefix="1"/>
    <xf numFmtId="0" fontId="16" fillId="24" borderId="0" xfId="4" applyFont="1" applyBorder="1" applyAlignment="1">
      <alignment horizontal="center" textRotation="90"/>
    </xf>
    <xf numFmtId="0" fontId="49" fillId="24" borderId="0" xfId="4" applyFont="1" applyBorder="1" applyAlignment="1">
      <alignment horizontal="center" textRotation="90"/>
    </xf>
    <xf numFmtId="0" fontId="46" fillId="17" borderId="2" xfId="18" quotePrefix="1" applyFont="1"/>
    <xf numFmtId="0" fontId="0" fillId="24" borderId="0" xfId="4" applyFont="1" applyBorder="1" applyAlignment="1">
      <alignment horizontal="center"/>
    </xf>
    <xf numFmtId="0" fontId="0" fillId="36" borderId="0" xfId="5" applyFont="1" applyBorder="1" applyAlignment="1">
      <alignment horizontal="center"/>
    </xf>
    <xf numFmtId="0" fontId="11" fillId="16" borderId="2" xfId="17" applyAlignment="1">
      <alignment horizontal="center"/>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1"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8" fillId="17" borderId="0" xfId="18" applyFont="1" applyBorder="1"/>
    <xf numFmtId="0" fontId="48" fillId="5" borderId="0" xfId="3" applyFont="1" applyBorder="1"/>
    <xf numFmtId="0" fontId="9" fillId="0" borderId="0" xfId="0" applyFont="1" applyAlignment="1">
      <alignment horizontal="centerContinuous"/>
    </xf>
    <xf numFmtId="0" fontId="52" fillId="0" borderId="0" xfId="0" applyFont="1" applyAlignment="1">
      <alignment horizontal="centerContinuous"/>
    </xf>
    <xf numFmtId="0" fontId="9" fillId="0" borderId="0" xfId="0" applyFont="1" applyAlignment="1">
      <alignment horizontal="center"/>
    </xf>
    <xf numFmtId="20" fontId="46" fillId="36"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0" fillId="0" borderId="0" xfId="0" applyFont="1" applyAlignment="1">
      <alignment vertical="top" wrapText="1"/>
    </xf>
    <xf numFmtId="0" fontId="9" fillId="0" borderId="0" xfId="0" applyFont="1" applyAlignment="1">
      <alignment horizontal="centerContinuous" vertical="top"/>
    </xf>
    <xf numFmtId="0" fontId="50"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0" fillId="0" borderId="0" xfId="0" applyFont="1" applyAlignment="1">
      <alignment horizontal="center" textRotation="90"/>
    </xf>
    <xf numFmtId="0" fontId="9" fillId="5" borderId="0" xfId="3" applyFont="1" applyBorder="1" applyAlignment="1">
      <alignment horizontal="center"/>
    </xf>
    <xf numFmtId="0" fontId="9" fillId="24" borderId="0" xfId="4" applyFont="1" applyBorder="1" applyAlignment="1">
      <alignment horizontal="center"/>
    </xf>
    <xf numFmtId="0" fontId="9" fillId="36" borderId="0" xfId="5" applyFont="1" applyBorder="1" applyAlignment="1">
      <alignment horizontal="center"/>
    </xf>
    <xf numFmtId="0" fontId="51"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4" borderId="2" xfId="4" quotePrefix="1" applyNumberFormat="1" applyFont="1"/>
    <xf numFmtId="0" fontId="51" fillId="17" borderId="2" xfId="18" quotePrefix="1" applyFont="1"/>
    <xf numFmtId="0" fontId="53" fillId="24" borderId="0" xfId="4" applyFont="1" applyBorder="1" applyAlignment="1">
      <alignment horizontal="center" textRotation="90"/>
    </xf>
    <xf numFmtId="0" fontId="9" fillId="0" borderId="0" xfId="0" quotePrefix="1" applyFont="1"/>
    <xf numFmtId="20" fontId="51" fillId="36" borderId="2" xfId="5" quotePrefix="1" applyNumberFormat="1" applyFont="1"/>
    <xf numFmtId="0" fontId="48" fillId="24"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4" fillId="0" borderId="0" xfId="0" applyFont="1" applyAlignment="1">
      <alignment horizontal="centerContinuous"/>
    </xf>
    <xf numFmtId="0" fontId="24" fillId="0" borderId="0" xfId="0" quotePrefix="1" applyFont="1"/>
    <xf numFmtId="0" fontId="5" fillId="5" borderId="8" xfId="3" applyBorder="1"/>
    <xf numFmtId="0" fontId="54" fillId="0" borderId="0" xfId="0" applyFont="1" applyAlignment="1">
      <alignment horizontal="center"/>
    </xf>
    <xf numFmtId="0" fontId="5" fillId="24" borderId="8" xfId="4" applyBorder="1"/>
    <xf numFmtId="0" fontId="54" fillId="4" borderId="7" xfId="2" applyFont="1" applyBorder="1" applyAlignment="1">
      <alignment horizontal="center"/>
      <protection locked="0"/>
    </xf>
    <xf numFmtId="0" fontId="0" fillId="20" borderId="0" xfId="0" applyFill="1"/>
    <xf numFmtId="0" fontId="12" fillId="0" borderId="52" xfId="0" applyFont="1" applyBorder="1" applyAlignment="1">
      <alignment vertical="center"/>
    </xf>
    <xf numFmtId="0" fontId="5" fillId="4" borderId="53" xfId="2" applyBorder="1">
      <protection locked="0"/>
    </xf>
    <xf numFmtId="0" fontId="5" fillId="4" borderId="54"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4" borderId="8" xfId="4" quotePrefix="1" applyFont="1" applyBorder="1" applyAlignment="1">
      <alignment horizontal="center"/>
    </xf>
    <xf numFmtId="0" fontId="29" fillId="36"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1" xfId="2" applyBorder="1">
      <protection locked="0"/>
    </xf>
    <xf numFmtId="0" fontId="0" fillId="0" borderId="43" xfId="0" applyBorder="1"/>
    <xf numFmtId="0" fontId="0" fillId="0" borderId="44" xfId="0" applyBorder="1"/>
    <xf numFmtId="0" fontId="0" fillId="0" borderId="45" xfId="0" applyBorder="1"/>
    <xf numFmtId="0" fontId="57"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1" borderId="0" xfId="3" applyFont="1" applyFill="1" applyBorder="1"/>
    <xf numFmtId="0" fontId="44" fillId="2" borderId="0" xfId="0" applyFont="1" applyFill="1" applyAlignment="1">
      <alignment horizontal="left"/>
    </xf>
    <xf numFmtId="0" fontId="59"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8" fillId="4" borderId="15" xfId="2" quotePrefix="1" applyFont="1" applyBorder="1" applyAlignment="1">
      <alignment horizontal="center"/>
      <protection locked="0"/>
    </xf>
    <xf numFmtId="0" fontId="48" fillId="4" borderId="2" xfId="2" quotePrefix="1" applyFont="1" applyAlignment="1">
      <alignment horizontal="center"/>
      <protection locked="0"/>
    </xf>
    <xf numFmtId="9" fontId="48" fillId="0" borderId="17" xfId="15" quotePrefix="1" applyFont="1" applyBorder="1" applyAlignment="1">
      <alignment horizontal="center"/>
    </xf>
    <xf numFmtId="9" fontId="48" fillId="4" borderId="2" xfId="2" quotePrefix="1" applyNumberFormat="1" applyFont="1" applyAlignment="1">
      <alignment horizontal="center"/>
      <protection locked="0"/>
    </xf>
    <xf numFmtId="0" fontId="48" fillId="0" borderId="14" xfId="0" quotePrefix="1" applyFont="1" applyBorder="1" applyAlignment="1">
      <alignment horizontal="center"/>
    </xf>
    <xf numFmtId="0" fontId="48"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4" borderId="8" xfId="4" quotePrefix="1" applyFont="1" applyBorder="1" applyAlignment="1">
      <alignment horizontal="center"/>
    </xf>
    <xf numFmtId="9" fontId="48" fillId="4" borderId="10" xfId="2" quotePrefix="1" applyNumberFormat="1" applyFont="1" applyBorder="1" applyAlignment="1">
      <alignment horizontal="center"/>
      <protection locked="0"/>
    </xf>
    <xf numFmtId="165" fontId="20" fillId="4" borderId="55" xfId="2" applyNumberFormat="1" applyFont="1" applyBorder="1" applyAlignment="1">
      <alignment horizontal="center"/>
      <protection locked="0"/>
    </xf>
    <xf numFmtId="9" fontId="23" fillId="7" borderId="55" xfId="15" applyFont="1" applyFill="1" applyBorder="1" applyAlignment="1">
      <alignment horizontal="center"/>
    </xf>
    <xf numFmtId="165" fontId="20" fillId="4" borderId="2" xfId="2" applyNumberFormat="1" applyFont="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55" xfId="15" quotePrefix="1" applyNumberFormat="1" applyFont="1" applyFill="1" applyBorder="1" applyAlignment="1" applyProtection="1">
      <alignment horizontal="center"/>
      <protection locked="0"/>
    </xf>
    <xf numFmtId="165" fontId="22" fillId="16" borderId="55" xfId="15" applyNumberFormat="1"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5" xfId="15" applyNumberFormat="1" applyFont="1" applyFill="1" applyBorder="1" applyAlignment="1">
      <alignment horizontal="center"/>
    </xf>
    <xf numFmtId="9" fontId="20" fillId="4" borderId="55" xfId="15" quotePrefix="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9" fontId="48" fillId="4" borderId="56" xfId="2" quotePrefix="1" applyNumberFormat="1" applyFont="1" applyBorder="1" applyAlignment="1">
      <alignment horizontal="center"/>
      <protection locked="0"/>
    </xf>
    <xf numFmtId="165" fontId="48" fillId="4" borderId="56" xfId="15" quotePrefix="1" applyNumberFormat="1" applyFont="1" applyFill="1" applyBorder="1" applyAlignment="1" applyProtection="1">
      <alignment horizontal="center"/>
      <protection locked="0"/>
    </xf>
    <xf numFmtId="0" fontId="9" fillId="0" borderId="57" xfId="0" applyFont="1" applyBorder="1"/>
    <xf numFmtId="165" fontId="51" fillId="16" borderId="56" xfId="15" applyNumberFormat="1" applyFont="1" applyFill="1" applyBorder="1" applyAlignment="1">
      <alignment horizontal="center"/>
    </xf>
    <xf numFmtId="0" fontId="60"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8"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4" borderId="10" xfId="4" applyNumberFormat="1" applyFont="1" applyBorder="1"/>
    <xf numFmtId="9" fontId="61" fillId="7" borderId="2" xfId="8" applyNumberFormat="1" applyFont="1"/>
    <xf numFmtId="0" fontId="61"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8"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59" xfId="3" applyNumberFormat="1" applyFont="1" applyBorder="1"/>
    <xf numFmtId="165" fontId="20" fillId="5" borderId="24" xfId="3" applyNumberFormat="1" applyFont="1" applyBorder="1"/>
    <xf numFmtId="165" fontId="20" fillId="4" borderId="59"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4" fillId="5" borderId="7" xfId="3" applyFont="1" applyBorder="1" applyAlignment="1">
      <alignment horizontal="center"/>
    </xf>
    <xf numFmtId="0" fontId="54" fillId="0" borderId="0" xfId="0" applyFont="1"/>
    <xf numFmtId="0" fontId="54" fillId="5" borderId="2" xfId="3" applyFont="1" applyBorder="1" applyAlignment="1">
      <alignment horizontal="center"/>
    </xf>
    <xf numFmtId="0" fontId="54" fillId="5" borderId="6" xfId="3" applyFont="1" applyBorder="1" applyAlignment="1">
      <alignment horizontal="center"/>
    </xf>
    <xf numFmtId="2" fontId="38" fillId="4" borderId="51"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0" xfId="0" applyBorder="1" applyAlignment="1">
      <alignment horizontal="centerContinuous"/>
    </xf>
    <xf numFmtId="0" fontId="0" fillId="0" borderId="61" xfId="0" applyBorder="1" applyAlignment="1">
      <alignment horizontal="centerContinuous"/>
    </xf>
    <xf numFmtId="0" fontId="0" fillId="0" borderId="60" xfId="0" applyBorder="1" applyAlignment="1">
      <alignment horizontal="center"/>
    </xf>
    <xf numFmtId="0" fontId="0" fillId="0" borderId="61" xfId="0" applyBorder="1" applyAlignment="1">
      <alignment horizontal="center"/>
    </xf>
    <xf numFmtId="1" fontId="20" fillId="4" borderId="62" xfId="2" applyNumberFormat="1" applyFont="1" applyBorder="1">
      <protection locked="0"/>
    </xf>
    <xf numFmtId="1" fontId="20" fillId="4" borderId="2" xfId="2" applyNumberFormat="1" applyFont="1">
      <protection locked="0"/>
    </xf>
    <xf numFmtId="1" fontId="20" fillId="4" borderId="63" xfId="2" applyNumberFormat="1" applyFont="1" applyBorder="1">
      <protection locked="0"/>
    </xf>
    <xf numFmtId="0" fontId="54" fillId="5" borderId="64" xfId="3" applyFont="1" applyBorder="1" applyAlignment="1">
      <alignment horizontal="center"/>
    </xf>
    <xf numFmtId="0" fontId="54" fillId="5" borderId="37" xfId="3" applyFont="1" applyBorder="1" applyAlignment="1">
      <alignment horizontal="center"/>
    </xf>
    <xf numFmtId="0" fontId="54" fillId="5" borderId="65" xfId="3" applyFont="1" applyBorder="1" applyAlignment="1">
      <alignment horizontal="center"/>
    </xf>
    <xf numFmtId="0" fontId="20" fillId="5" borderId="64" xfId="3" applyFont="1" applyBorder="1" applyAlignment="1">
      <alignment horizontal="center"/>
    </xf>
    <xf numFmtId="0" fontId="20" fillId="5" borderId="37" xfId="3" applyFont="1" applyBorder="1" applyAlignment="1">
      <alignment horizontal="center"/>
    </xf>
    <xf numFmtId="0" fontId="20" fillId="5" borderId="65" xfId="3" applyFont="1" applyBorder="1" applyAlignment="1">
      <alignment horizontal="center"/>
    </xf>
    <xf numFmtId="0" fontId="48" fillId="5" borderId="64" xfId="3" applyFont="1" applyBorder="1" applyAlignment="1">
      <alignment horizontal="center"/>
    </xf>
    <xf numFmtId="0" fontId="48" fillId="5" borderId="37" xfId="3" applyFont="1" applyBorder="1" applyAlignment="1">
      <alignment horizontal="center"/>
    </xf>
    <xf numFmtId="0" fontId="48" fillId="5" borderId="65" xfId="3" applyFont="1" applyBorder="1" applyAlignment="1">
      <alignment horizontal="center"/>
    </xf>
    <xf numFmtId="0" fontId="0" fillId="0" borderId="5" xfId="0" applyBorder="1" applyAlignment="1">
      <alignment horizontal="centerContinuous"/>
    </xf>
    <xf numFmtId="0" fontId="54" fillId="4" borderId="58"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0" fillId="0" borderId="5" xfId="0" applyBorder="1" applyAlignment="1">
      <alignment horizontal="center"/>
    </xf>
    <xf numFmtId="0" fontId="20" fillId="4" borderId="58" xfId="2" applyFont="1" applyBorder="1" applyAlignment="1">
      <alignment horizontal="center"/>
      <protection locked="0"/>
    </xf>
    <xf numFmtId="0" fontId="20" fillId="4" borderId="46" xfId="2" applyFont="1" applyBorder="1" applyAlignment="1">
      <alignment horizontal="center"/>
      <protection locked="0"/>
    </xf>
    <xf numFmtId="0" fontId="20" fillId="4" borderId="59" xfId="2" applyFont="1" applyBorder="1" applyAlignment="1">
      <alignment horizontal="center"/>
      <protection locked="0"/>
    </xf>
    <xf numFmtId="0" fontId="48" fillId="4" borderId="58" xfId="2" applyFont="1" applyBorder="1" applyAlignment="1">
      <alignment horizontal="center"/>
      <protection locked="0"/>
    </xf>
    <xf numFmtId="0" fontId="48" fillId="4" borderId="46" xfId="2" applyFont="1" applyBorder="1" applyAlignment="1">
      <alignment horizontal="center"/>
      <protection locked="0"/>
    </xf>
    <xf numFmtId="0" fontId="48" fillId="4" borderId="2" xfId="2" applyFont="1" applyAlignment="1">
      <alignment horizontal="center"/>
      <protection locked="0"/>
    </xf>
    <xf numFmtId="0" fontId="48" fillId="4" borderId="59" xfId="2" applyFont="1" applyBorder="1" applyAlignment="1">
      <alignment horizontal="center"/>
      <protection locked="0"/>
    </xf>
    <xf numFmtId="0" fontId="0" fillId="0" borderId="40" xfId="0" applyBorder="1" applyAlignment="1">
      <alignment horizontal="centerContinuous"/>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8" fillId="4" borderId="22" xfId="2" applyFont="1" applyBorder="1" applyAlignment="1">
      <alignment horizontal="center"/>
      <protection locked="0"/>
    </xf>
    <xf numFmtId="0" fontId="48" fillId="4" borderId="23" xfId="2" applyFont="1" applyBorder="1" applyAlignment="1">
      <alignment horizontal="center"/>
      <protection locked="0"/>
    </xf>
    <xf numFmtId="0" fontId="48"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8" fillId="4" borderId="66" xfId="2" applyFont="1" applyBorder="1" applyAlignment="1">
      <alignment horizontal="center"/>
      <protection locked="0"/>
    </xf>
    <xf numFmtId="0" fontId="48" fillId="4" borderId="10" xfId="2" applyFont="1" applyBorder="1" applyAlignment="1">
      <alignment horizontal="center"/>
      <protection locked="0"/>
    </xf>
    <xf numFmtId="0" fontId="48" fillId="4" borderId="67" xfId="2" applyFont="1" applyBorder="1" applyAlignment="1">
      <alignment horizontal="center"/>
      <protection locked="0"/>
    </xf>
    <xf numFmtId="0" fontId="54" fillId="4" borderId="66" xfId="2" applyFont="1" applyBorder="1" applyAlignment="1">
      <alignment horizontal="center"/>
      <protection locked="0"/>
    </xf>
    <xf numFmtId="0" fontId="54" fillId="4" borderId="10" xfId="2" applyFont="1" applyBorder="1" applyAlignment="1">
      <alignment horizontal="center"/>
      <protection locked="0"/>
    </xf>
    <xf numFmtId="0" fontId="54" fillId="4" borderId="67"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3" fillId="0" borderId="0" xfId="0" applyFont="1"/>
    <xf numFmtId="0" fontId="5" fillId="24" borderId="2" xfId="4" applyAlignment="1">
      <alignment horizontal="center"/>
    </xf>
    <xf numFmtId="0" fontId="5" fillId="36" borderId="2" xfId="5" applyAlignment="1">
      <alignment horizontal="center"/>
    </xf>
    <xf numFmtId="0" fontId="54" fillId="4" borderId="59" xfId="2" applyFont="1" applyBorder="1" applyAlignment="1">
      <alignment horizontal="center"/>
      <protection locked="0"/>
    </xf>
    <xf numFmtId="0" fontId="54" fillId="4" borderId="6" xfId="2" applyFont="1" applyBorder="1" applyAlignment="1">
      <alignment horizontal="center"/>
      <protection locked="0"/>
    </xf>
    <xf numFmtId="0" fontId="54" fillId="4" borderId="24" xfId="2" applyFont="1" applyBorder="1" applyAlignment="1">
      <alignment horizontal="center"/>
      <protection locked="0"/>
    </xf>
    <xf numFmtId="0" fontId="5" fillId="12" borderId="68" xfId="11" applyBorder="1">
      <protection locked="0"/>
    </xf>
    <xf numFmtId="0" fontId="5" fillId="12" borderId="69" xfId="11" applyBorder="1">
      <protection locked="0"/>
    </xf>
    <xf numFmtId="0" fontId="56" fillId="0" borderId="0" xfId="0" applyFont="1" applyAlignment="1">
      <alignment horizontal="center"/>
    </xf>
    <xf numFmtId="0" fontId="44" fillId="2" borderId="0" xfId="0" applyFont="1" applyFill="1" applyAlignment="1">
      <alignment horizontal="right"/>
    </xf>
    <xf numFmtId="0" fontId="0" fillId="9" borderId="70" xfId="0" applyFill="1" applyBorder="1" applyProtection="1">
      <protection locked="0"/>
    </xf>
    <xf numFmtId="0" fontId="0" fillId="0" borderId="11" xfId="0"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5" fillId="4" borderId="27" xfId="2" applyBorder="1" applyAlignment="1">
      <alignment horizontal="center"/>
      <protection locked="0"/>
    </xf>
    <xf numFmtId="0" fontId="3" fillId="13" borderId="73"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8" fillId="0" borderId="0" xfId="0" applyFont="1" applyAlignment="1">
      <alignment horizontal="center"/>
    </xf>
    <xf numFmtId="0" fontId="9" fillId="36" borderId="2" xfId="5" applyFont="1" applyAlignment="1">
      <alignment horizontal="center"/>
    </xf>
    <xf numFmtId="0" fontId="0" fillId="24" borderId="0" xfId="4" applyFont="1" applyBorder="1"/>
    <xf numFmtId="0" fontId="3" fillId="24"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4" borderId="0" xfId="4" applyFont="1" applyBorder="1"/>
    <xf numFmtId="0" fontId="0" fillId="0" borderId="41" xfId="0" applyBorder="1" applyAlignment="1">
      <alignment horizontal="center"/>
    </xf>
    <xf numFmtId="0" fontId="0" fillId="0" borderId="42" xfId="0" applyBorder="1" applyAlignment="1">
      <alignment horizontal="center"/>
    </xf>
    <xf numFmtId="22" fontId="67" fillId="0" borderId="0" xfId="0" applyNumberFormat="1" applyFont="1" applyAlignment="1">
      <alignment horizontal="left" vertical="center" textRotation="90"/>
    </xf>
    <xf numFmtId="0" fontId="68" fillId="2" borderId="0" xfId="0" applyFont="1" applyFill="1" applyAlignment="1">
      <alignment horizontal="left"/>
    </xf>
    <xf numFmtId="0" fontId="45" fillId="2" borderId="0" xfId="0" applyFont="1" applyFill="1" applyAlignment="1">
      <alignment horizontal="center"/>
    </xf>
    <xf numFmtId="0" fontId="45" fillId="2" borderId="9" xfId="0" applyFont="1" applyFill="1" applyBorder="1" applyAlignment="1">
      <alignment horizontal="center"/>
    </xf>
    <xf numFmtId="0" fontId="0" fillId="23" borderId="0" xfId="0" applyFill="1" applyAlignment="1">
      <alignment wrapText="1"/>
    </xf>
    <xf numFmtId="0" fontId="0" fillId="23"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69" fillId="0" borderId="0" xfId="0" applyFont="1" applyAlignment="1">
      <alignment vertical="top" wrapText="1"/>
    </xf>
    <xf numFmtId="0" fontId="5" fillId="12" borderId="8" xfId="11" applyAlignment="1">
      <alignment horizontal="center"/>
      <protection locked="0"/>
    </xf>
    <xf numFmtId="0" fontId="48" fillId="4" borderId="2" xfId="2" applyFont="1">
      <protection locked="0"/>
    </xf>
    <xf numFmtId="0" fontId="51" fillId="0" borderId="0" xfId="0" applyFont="1" applyAlignment="1">
      <alignment horizontal="center" textRotation="90"/>
    </xf>
    <xf numFmtId="173" fontId="0" fillId="0" borderId="0" xfId="0" applyNumberFormat="1" applyAlignment="1">
      <alignment vertical="top"/>
    </xf>
    <xf numFmtId="0" fontId="5" fillId="4" borderId="64" xfId="2" applyBorder="1">
      <protection locked="0"/>
    </xf>
    <xf numFmtId="0" fontId="0" fillId="0" borderId="37" xfId="0" applyBorder="1"/>
    <xf numFmtId="0" fontId="0" fillId="0" borderId="65" xfId="0" applyBorder="1"/>
    <xf numFmtId="0" fontId="5" fillId="4" borderId="65"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77" xfId="0" applyFont="1" applyBorder="1" applyAlignment="1">
      <alignment horizontal="center" textRotation="90" wrapText="1"/>
    </xf>
    <xf numFmtId="0" fontId="0" fillId="9" borderId="77" xfId="0" applyFill="1" applyBorder="1" applyAlignment="1" applyProtection="1">
      <alignment horizontal="center" textRotation="90" wrapText="1"/>
      <protection locked="0"/>
    </xf>
    <xf numFmtId="169" fontId="17" fillId="9" borderId="77" xfId="0" applyNumberFormat="1" applyFont="1" applyFill="1" applyBorder="1" applyAlignment="1" applyProtection="1">
      <alignment horizontal="center" textRotation="90" wrapText="1"/>
      <protection locked="0"/>
    </xf>
    <xf numFmtId="0" fontId="7" fillId="37" borderId="0" xfId="0" applyFont="1" applyFill="1"/>
    <xf numFmtId="0" fontId="7" fillId="37" borderId="0" xfId="0" applyFont="1" applyFill="1" applyAlignment="1">
      <alignment horizontal="left"/>
    </xf>
    <xf numFmtId="0" fontId="0" fillId="37" borderId="0" xfId="0" applyFill="1"/>
    <xf numFmtId="0" fontId="16" fillId="21" borderId="0" xfId="19" applyFont="1" applyFill="1" applyAlignment="1">
      <alignment horizontal="center" textRotation="90"/>
    </xf>
    <xf numFmtId="0" fontId="5" fillId="4" borderId="80" xfId="2" applyBorder="1">
      <protection locked="0"/>
    </xf>
    <xf numFmtId="172" fontId="46" fillId="4" borderId="2" xfId="2" applyNumberFormat="1" applyFont="1">
      <protection locked="0"/>
    </xf>
    <xf numFmtId="172" fontId="74" fillId="4" borderId="2" xfId="2" applyNumberFormat="1" applyFont="1">
      <protection locked="0"/>
    </xf>
    <xf numFmtId="0" fontId="5" fillId="21"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5" fillId="5" borderId="7" xfId="3" applyFont="1" applyBorder="1" applyAlignment="1">
      <alignment horizontal="center"/>
    </xf>
    <xf numFmtId="0" fontId="75" fillId="5" borderId="31" xfId="3" applyFont="1" applyBorder="1" applyAlignment="1">
      <alignment horizontal="center"/>
    </xf>
    <xf numFmtId="0" fontId="75" fillId="5" borderId="33" xfId="3" applyFont="1" applyBorder="1" applyAlignment="1">
      <alignment horizontal="center"/>
    </xf>
    <xf numFmtId="0" fontId="75" fillId="5" borderId="35" xfId="3" applyFont="1" applyBorder="1" applyAlignment="1">
      <alignment horizontal="center"/>
    </xf>
    <xf numFmtId="0" fontId="75"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3"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3" xfId="1" applyBorder="1" applyAlignment="1">
      <alignment horizontal="center"/>
    </xf>
    <xf numFmtId="1" fontId="3" fillId="13" borderId="73" xfId="1" applyNumberFormat="1" applyBorder="1" applyAlignment="1">
      <alignment horizontal="center"/>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78" xfId="1" applyBorder="1" applyAlignment="1" applyProtection="1">
      <alignment horizontal="center"/>
      <protection locked="0"/>
    </xf>
    <xf numFmtId="0" fontId="3" fillId="5" borderId="0" xfId="3" applyFont="1" applyBorder="1" applyAlignment="1">
      <alignment horizontal="center"/>
    </xf>
    <xf numFmtId="0" fontId="0" fillId="9" borderId="75" xfId="0" applyFill="1" applyBorder="1" applyAlignment="1" applyProtection="1">
      <alignment horizontal="center"/>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4" borderId="2" xfId="4" applyFont="1" applyAlignment="1">
      <alignment horizontal="center"/>
    </xf>
    <xf numFmtId="0" fontId="0" fillId="9" borderId="70" xfId="0" applyFill="1" applyBorder="1" applyAlignment="1" applyProtection="1">
      <alignment horizontal="center"/>
      <protection locked="0"/>
    </xf>
    <xf numFmtId="0" fontId="66" fillId="25" borderId="2" xfId="13" applyFont="1" applyBorder="1" applyAlignment="1">
      <alignment horizontal="center"/>
    </xf>
    <xf numFmtId="0" fontId="66" fillId="35"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1"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0" xfId="0" applyNumberFormat="1" applyFill="1" applyBorder="1" applyAlignment="1" applyProtection="1">
      <alignment horizontal="center"/>
      <protection locked="0"/>
    </xf>
    <xf numFmtId="0" fontId="3" fillId="17" borderId="1" xfId="18" applyFont="1" applyBorder="1" applyAlignment="1">
      <alignment horizontal="center"/>
    </xf>
    <xf numFmtId="0" fontId="0" fillId="25" borderId="0" xfId="13" applyFont="1" applyBorder="1" applyAlignment="1">
      <alignment horizontal="center"/>
    </xf>
    <xf numFmtId="0" fontId="9" fillId="5" borderId="2" xfId="3" applyFont="1" applyAlignment="1">
      <alignment horizontal="center"/>
    </xf>
    <xf numFmtId="1" fontId="10" fillId="7" borderId="2" xfId="8" applyNumberFormat="1" applyAlignment="1">
      <alignment horizontal="center"/>
    </xf>
    <xf numFmtId="1" fontId="5" fillId="24"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2" xfId="11" quotePrefix="1" applyFont="1" applyBorder="1" applyAlignment="1">
      <alignment horizontal="center" textRotation="90" wrapText="1"/>
      <protection locked="0"/>
    </xf>
    <xf numFmtId="0" fontId="29" fillId="5" borderId="72" xfId="3" quotePrefix="1" applyFont="1" applyBorder="1" applyAlignment="1">
      <alignment horizontal="center" textRotation="90" wrapText="1"/>
    </xf>
    <xf numFmtId="0" fontId="16" fillId="0" borderId="0" xfId="0" quotePrefix="1" applyFont="1" applyAlignment="1">
      <alignment horizontal="center" textRotation="90" wrapText="1"/>
    </xf>
    <xf numFmtId="0" fontId="56" fillId="0" borderId="0" xfId="0" applyFont="1" applyAlignment="1">
      <alignment horizontal="center" textRotation="90" wrapText="1"/>
    </xf>
    <xf numFmtId="0" fontId="18" fillId="0" borderId="0" xfId="0" applyFont="1" applyAlignment="1">
      <alignment horizontal="center" textRotation="90" wrapText="1"/>
    </xf>
    <xf numFmtId="0" fontId="38" fillId="0" borderId="0" xfId="0" applyFont="1" applyAlignment="1">
      <alignment horizontal="center"/>
    </xf>
    <xf numFmtId="0" fontId="18" fillId="35" borderId="0" xfId="14" applyFont="1" applyBorder="1" applyAlignment="1">
      <alignment horizontal="center"/>
    </xf>
    <xf numFmtId="0" fontId="18" fillId="25" borderId="0" xfId="13" applyFont="1" applyBorder="1" applyAlignment="1">
      <alignment horizontal="center"/>
    </xf>
    <xf numFmtId="0" fontId="18" fillId="36" borderId="0" xfId="5" applyFont="1" applyBorder="1" applyAlignment="1">
      <alignment horizontal="center"/>
    </xf>
    <xf numFmtId="0" fontId="18" fillId="24" borderId="0" xfId="4" applyFont="1" applyBorder="1" applyAlignment="1">
      <alignment horizontal="center"/>
    </xf>
    <xf numFmtId="15" fontId="18" fillId="0" borderId="0" xfId="0" applyNumberFormat="1" applyFont="1"/>
    <xf numFmtId="0" fontId="18" fillId="0" borderId="0" xfId="0" quotePrefix="1" applyFont="1"/>
    <xf numFmtId="174" fontId="5" fillId="4" borderId="2" xfId="2" applyNumberFormat="1">
      <protection locked="0"/>
    </xf>
    <xf numFmtId="170" fontId="5" fillId="4" borderId="2" xfId="2" applyNumberFormat="1">
      <protection locked="0"/>
    </xf>
    <xf numFmtId="0" fontId="0" fillId="17" borderId="0" xfId="18" applyFont="1" applyBorder="1" applyAlignment="1">
      <alignment horizontal="center"/>
    </xf>
    <xf numFmtId="0" fontId="76" fillId="4" borderId="2" xfId="2" applyFont="1" applyAlignment="1">
      <alignment horizontal="center" vertical="center"/>
      <protection locked="0"/>
    </xf>
    <xf numFmtId="0" fontId="4" fillId="26" borderId="0" xfId="21" applyFont="1" applyBorder="1" applyAlignment="1">
      <alignment horizontal="center"/>
    </xf>
    <xf numFmtId="0" fontId="77" fillId="0" borderId="0" xfId="0" applyFont="1" applyAlignment="1">
      <alignment textRotation="90"/>
    </xf>
    <xf numFmtId="0" fontId="7" fillId="0" borderId="11" xfId="0" applyFont="1" applyBorder="1"/>
    <xf numFmtId="0" fontId="18" fillId="5" borderId="0" xfId="3" applyFont="1" applyBorder="1" applyAlignment="1">
      <alignment horizontal="center"/>
    </xf>
    <xf numFmtId="0" fontId="4" fillId="27" borderId="76" xfId="24" applyFont="1" applyAlignment="1">
      <alignment horizontal="center"/>
    </xf>
    <xf numFmtId="1" fontId="0" fillId="9" borderId="77" xfId="0" applyNumberFormat="1" applyFill="1" applyBorder="1" applyAlignment="1" applyProtection="1">
      <alignment horizontal="center" textRotation="90" wrapText="1"/>
      <protection locked="0"/>
    </xf>
    <xf numFmtId="0" fontId="0" fillId="9" borderId="77" xfId="0" applyFill="1" applyBorder="1" applyAlignment="1" applyProtection="1">
      <alignment horizontal="centerContinuous" wrapText="1"/>
      <protection locked="0"/>
    </xf>
    <xf numFmtId="0" fontId="0" fillId="9" borderId="77" xfId="0" applyFill="1" applyBorder="1" applyAlignment="1" applyProtection="1">
      <alignment horizontal="centerContinuous" vertical="center" wrapText="1"/>
      <protection locked="0"/>
    </xf>
    <xf numFmtId="0" fontId="0" fillId="9" borderId="77" xfId="0" applyFill="1" applyBorder="1" applyAlignment="1" applyProtection="1">
      <alignment horizontal="center" wrapText="1"/>
      <protection locked="0"/>
    </xf>
    <xf numFmtId="0" fontId="0" fillId="9" borderId="79" xfId="0" applyFill="1" applyBorder="1" applyAlignment="1" applyProtection="1">
      <alignment horizontal="center" wrapText="1"/>
      <protection locked="0"/>
    </xf>
    <xf numFmtId="0" fontId="0" fillId="9" borderId="79" xfId="0" applyFill="1" applyBorder="1" applyAlignment="1" applyProtection="1">
      <alignment horizontal="center"/>
      <protection locked="0"/>
    </xf>
    <xf numFmtId="0" fontId="0" fillId="9" borderId="79" xfId="0" applyFill="1" applyBorder="1" applyAlignment="1" applyProtection="1">
      <alignment horizontal="center" textRotation="90" wrapText="1"/>
      <protection locked="0"/>
    </xf>
    <xf numFmtId="0" fontId="80" fillId="4" borderId="10" xfId="2" applyFont="1" applyBorder="1">
      <protection locked="0"/>
    </xf>
    <xf numFmtId="0" fontId="80" fillId="4" borderId="2" xfId="2" applyFont="1">
      <protection locked="0"/>
    </xf>
    <xf numFmtId="0" fontId="80" fillId="4" borderId="27" xfId="2" applyFont="1" applyBorder="1">
      <protection locked="0"/>
    </xf>
    <xf numFmtId="0" fontId="81" fillId="0" borderId="0" xfId="0" applyFont="1" applyAlignment="1">
      <alignment horizontal="center"/>
    </xf>
    <xf numFmtId="0" fontId="76" fillId="4" borderId="2" xfId="2" applyFont="1" applyAlignment="1">
      <alignment horizontal="center"/>
      <protection locked="0"/>
    </xf>
    <xf numFmtId="0" fontId="4" fillId="28" borderId="76" xfId="25" applyFont="1" applyAlignment="1">
      <alignment horizontal="center"/>
    </xf>
    <xf numFmtId="0" fontId="79" fillId="39" borderId="0" xfId="33" applyAlignment="1">
      <alignment vertical="center" wrapText="1"/>
    </xf>
    <xf numFmtId="0" fontId="0" fillId="0" borderId="0" xfId="0" applyAlignment="1">
      <alignment vertical="center" wrapText="1"/>
    </xf>
    <xf numFmtId="0" fontId="78" fillId="38" borderId="0" xfId="32" applyAlignment="1">
      <alignment vertical="center" wrapText="1"/>
    </xf>
    <xf numFmtId="0" fontId="83" fillId="0" borderId="0" xfId="0" applyFont="1"/>
    <xf numFmtId="165" fontId="20" fillId="4" borderId="2" xfId="2" applyNumberFormat="1" applyFont="1">
      <protection locked="0"/>
    </xf>
    <xf numFmtId="165" fontId="16" fillId="0" borderId="0" xfId="0" applyNumberFormat="1" applyFont="1"/>
    <xf numFmtId="2" fontId="16" fillId="0" borderId="0" xfId="0" applyNumberFormat="1" applyFont="1"/>
    <xf numFmtId="165" fontId="57" fillId="13" borderId="1" xfId="1" applyNumberFormat="1" applyFont="1"/>
    <xf numFmtId="2" fontId="57" fillId="13" borderId="1" xfId="1" applyNumberFormat="1" applyFont="1"/>
    <xf numFmtId="165" fontId="3" fillId="13" borderId="1" xfId="1" applyNumberFormat="1" applyProtection="1">
      <protection locked="0"/>
    </xf>
    <xf numFmtId="9" fontId="16" fillId="0" borderId="0" xfId="0" applyNumberFormat="1" applyFont="1" applyAlignment="1">
      <alignment horizontal="center"/>
    </xf>
    <xf numFmtId="0" fontId="84" fillId="0" borderId="0" xfId="0" applyFont="1"/>
    <xf numFmtId="9" fontId="57" fillId="13" borderId="1" xfId="1" applyNumberFormat="1" applyFont="1"/>
    <xf numFmtId="0" fontId="5" fillId="4" borderId="81" xfId="2" applyBorder="1" applyAlignment="1">
      <alignment horizontal="center"/>
      <protection locked="0"/>
    </xf>
  </cellXfs>
  <cellStyles count="37">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ad" xfId="33"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4 2" xfId="34" xr:uid="{B4ADF798-DFB3-49A6-A02C-E6A701C93F73}"/>
    <cellStyle name="Calc05" xfId="14" xr:uid="{F403C1EE-CAC5-4234-AA25-7FF4DDCF774C}"/>
    <cellStyle name="Calc05 2" xfId="35" xr:uid="{C083B763-DC4E-4BD9-9C6F-61F65B31024E}"/>
    <cellStyle name="Calc06" xfId="21" xr:uid="{6A10CA4B-7388-455C-8769-2ADC9E427F9F}"/>
    <cellStyle name="Calc06 2" xfId="36" xr:uid="{3229B379-E731-4DFD-965D-6C3C8727F96D}"/>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Good" xfId="32" builtinId="26"/>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59">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7171FF"/>
      <color rgb="FF9B9BFF"/>
      <color rgb="FF5B5BFF"/>
      <color rgb="FFFF8B8B"/>
      <color rgb="FFFFFFCC"/>
      <color rgb="FFFFFF99"/>
      <color rgb="FFFFFF66"/>
      <color rgb="FF8DBE6A"/>
      <color rgb="FF9BC77C"/>
      <color rgb="FFA9D0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110</xdr:row>
      <xdr:rowOff>29633</xdr:rowOff>
    </xdr:from>
    <xdr:to>
      <xdr:col>14</xdr:col>
      <xdr:colOff>409575</xdr:colOff>
      <xdr:row>110</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80</xdr:row>
      <xdr:rowOff>19050</xdr:rowOff>
    </xdr:from>
    <xdr:to>
      <xdr:col>6</xdr:col>
      <xdr:colOff>409575</xdr:colOff>
      <xdr:row>80</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N110"/>
  <sheetViews>
    <sheetView tabSelected="1" zoomScale="80" zoomScaleNormal="80" workbookViewId="0">
      <pane xSplit="50" ySplit="6" topLeftCell="GL76" activePane="bottomRight" state="frozen"/>
      <selection pane="topRight" activeCell="AY1" sqref="AY1"/>
      <selection pane="bottomLeft" activeCell="A7" sqref="A7"/>
      <selection pane="bottomRight" activeCell="A2" sqref="A2:XFD2"/>
    </sheetView>
    <sheetView tabSelected="1" zoomScale="80" zoomScaleNormal="80" workbookViewId="1">
      <pane xSplit="8" ySplit="15" topLeftCell="AW38" activePane="bottomRight" state="frozen"/>
      <selection pane="topRight" activeCell="I1" sqref="I1"/>
      <selection pane="bottomLeft" activeCell="A35" sqref="A35"/>
      <selection pane="bottomRight" activeCell="G72" sqref="G72"/>
    </sheetView>
  </sheetViews>
  <sheetFormatPr defaultRowHeight="15" outlineLevelRow="2" outlineLevelCol="2"/>
  <cols>
    <col min="1" max="1" width="8.140625" customWidth="1"/>
    <col min="2" max="2" width="8" customWidth="1"/>
    <col min="5" max="5" width="10.5703125" customWidth="1"/>
    <col min="8" max="8" width="6" customWidth="1" collapsed="1"/>
    <col min="9" max="9" width="3.85546875" hidden="1" customWidth="1" outlineLevel="1" collapsed="1"/>
    <col min="10" max="10" width="3.85546875" hidden="1" customWidth="1" outlineLevel="1"/>
    <col min="11" max="11" width="3.85546875" hidden="1" customWidth="1" outlineLevel="1" collapsed="1"/>
    <col min="12" max="14" width="3.85546875" hidden="1" customWidth="1" outlineLevel="1"/>
    <col min="15" max="19" width="3.85546875" hidden="1" customWidth="1" outlineLevel="2"/>
    <col min="20" max="29" width="3.85546875" hidden="1" customWidth="1" outlineLevel="1"/>
    <col min="30" max="33" width="4" hidden="1" customWidth="1" outlineLevel="1"/>
    <col min="34" max="39" width="3.85546875" hidden="1" customWidth="1" outlineLevel="2"/>
    <col min="40" max="43" width="4.5703125" hidden="1" customWidth="1" outlineLevel="2"/>
    <col min="44" max="44" width="5.140625" hidden="1" customWidth="1" outlineLevel="2"/>
    <col min="45" max="46" width="4.5703125" hidden="1" customWidth="1" outlineLevel="2"/>
    <col min="47" max="48" width="4.140625" hidden="1" customWidth="1" outlineLevel="1"/>
    <col min="49" max="49" width="6" hidden="1" customWidth="1" outlineLevel="1"/>
    <col min="50" max="50" width="130.28515625" style="3" customWidth="1" collapsed="1"/>
    <col min="51" max="52" width="4.7109375" customWidth="1"/>
    <col min="53" max="61" width="6.28515625" customWidth="1" outlineLevel="1"/>
    <col min="62" max="62" width="4.7109375" customWidth="1"/>
    <col min="63" max="79" width="6.28515625" customWidth="1" outlineLevel="1"/>
    <col min="80" max="80" width="4.7109375" customWidth="1"/>
    <col min="81" max="100" width="6.28515625" customWidth="1" outlineLevel="1"/>
    <col min="101" max="101" width="4.7109375" customWidth="1"/>
    <col min="102" max="103" width="6.28515625" customWidth="1" outlineLevel="1"/>
    <col min="104" max="104" width="15.42578125" customWidth="1" outlineLevel="1"/>
    <col min="105" max="166" width="6.28515625" customWidth="1" outlineLevel="1"/>
    <col min="167" max="167" width="4.7109375" customWidth="1"/>
    <col min="168" max="169" width="6.28515625" customWidth="1" outlineLevel="1"/>
    <col min="170" max="170" width="12.140625" customWidth="1" outlineLevel="1"/>
    <col min="171" max="200" width="6.28515625" customWidth="1" outlineLevel="1"/>
    <col min="201" max="201" width="8" customWidth="1" outlineLevel="1"/>
    <col min="202" max="206" width="6.28515625" customWidth="1" outlineLevel="1"/>
    <col min="207" max="207" width="4.7109375" customWidth="1"/>
    <col min="208" max="209" width="6.28515625" customWidth="1" outlineLevel="1"/>
    <col min="210" max="210" width="15.42578125" customWidth="1" outlineLevel="1"/>
    <col min="211" max="214" width="6.28515625" customWidth="1" outlineLevel="1"/>
    <col min="215" max="215" width="15.42578125" customWidth="1" outlineLevel="1"/>
    <col min="216" max="237" width="6.28515625" customWidth="1" outlineLevel="1"/>
    <col min="238" max="238" width="6.85546875" customWidth="1" outlineLevel="1"/>
    <col min="239" max="240" width="6.28515625" customWidth="1" outlineLevel="1"/>
    <col min="241" max="241" width="4.7109375" customWidth="1"/>
    <col min="242" max="261" width="6.28515625" customWidth="1" outlineLevel="1"/>
    <col min="262" max="288" width="6.28515625" customWidth="1" outlineLevel="2"/>
    <col min="289" max="290" width="6.28515625" customWidth="1" outlineLevel="1"/>
    <col min="291" max="291" width="4.7109375" customWidth="1"/>
    <col min="292" max="352" width="6.28515625" customWidth="1" outlineLevel="1"/>
    <col min="353" max="353" width="4.7109375" customWidth="1"/>
    <col min="354" max="360" width="6.28515625" customWidth="1" outlineLevel="1"/>
    <col min="361" max="362" width="5.7109375" customWidth="1" outlineLevel="1"/>
    <col min="363" max="383" width="6.28515625" customWidth="1" outlineLevel="1"/>
    <col min="384" max="384" width="4.7109375" customWidth="1"/>
    <col min="385" max="392" width="6.28515625" customWidth="1" outlineLevel="1"/>
    <col min="393" max="393" width="4.7109375" customWidth="1"/>
    <col min="394" max="397" width="6.28515625" customWidth="1" outlineLevel="1"/>
    <col min="398" max="398" width="4.7109375" customWidth="1"/>
    <col min="399" max="402" width="6.28515625" customWidth="1" outlineLevel="1"/>
    <col min="403" max="403" width="6.28515625" customWidth="1"/>
    <col min="404" max="404" width="2.85546875" customWidth="1"/>
  </cols>
  <sheetData>
    <row r="1" spans="1:404" s="1" customFormat="1" ht="27.75">
      <c r="A1" s="4" t="s">
        <v>16</v>
      </c>
      <c r="B1" s="4" t="s">
        <v>16</v>
      </c>
      <c r="C1" s="4" t="s">
        <v>16</v>
      </c>
      <c r="D1" s="4" t="s">
        <v>16</v>
      </c>
      <c r="E1" s="390"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t="s">
        <v>16</v>
      </c>
      <c r="AW1" s="4" t="s">
        <v>16</v>
      </c>
      <c r="AX1" s="210"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9</v>
      </c>
      <c r="EC1" s="4" t="s">
        <v>9</v>
      </c>
      <c r="ED1" s="4" t="s">
        <v>9</v>
      </c>
      <c r="EE1" s="4" t="s">
        <v>9</v>
      </c>
      <c r="EF1" s="4" t="s">
        <v>9</v>
      </c>
      <c r="EG1" s="4" t="s">
        <v>9</v>
      </c>
      <c r="EH1" s="4" t="s">
        <v>10</v>
      </c>
      <c r="EI1" s="4" t="s">
        <v>10</v>
      </c>
      <c r="EJ1" s="4" t="s">
        <v>10</v>
      </c>
      <c r="EK1" s="4" t="s">
        <v>10</v>
      </c>
      <c r="EL1" s="4" t="s">
        <v>10</v>
      </c>
      <c r="EM1" s="4" t="s">
        <v>10</v>
      </c>
      <c r="EN1" s="4" t="s">
        <v>10</v>
      </c>
      <c r="EO1" s="4" t="s">
        <v>10</v>
      </c>
      <c r="EP1" s="4" t="s">
        <v>10</v>
      </c>
      <c r="EQ1" s="4" t="s">
        <v>10</v>
      </c>
      <c r="ER1" s="4" t="s">
        <v>10</v>
      </c>
      <c r="ES1" s="4" t="s">
        <v>10</v>
      </c>
      <c r="ET1" s="4" t="s">
        <v>0</v>
      </c>
      <c r="EU1" s="4" t="s">
        <v>0</v>
      </c>
      <c r="EV1" s="4" t="s">
        <v>0</v>
      </c>
      <c r="EW1" s="4" t="s">
        <v>0</v>
      </c>
      <c r="EX1" s="4" t="s">
        <v>10</v>
      </c>
      <c r="EY1" s="4" t="s">
        <v>10</v>
      </c>
      <c r="EZ1" s="4" t="s">
        <v>10</v>
      </c>
      <c r="FA1" s="4" t="s">
        <v>10</v>
      </c>
      <c r="FB1" s="4" t="s">
        <v>10</v>
      </c>
      <c r="FC1" s="4" t="s">
        <v>0</v>
      </c>
      <c r="FD1" s="4" t="s">
        <v>0</v>
      </c>
      <c r="FE1" s="4" t="s">
        <v>0</v>
      </c>
      <c r="FF1" s="4" t="s">
        <v>0</v>
      </c>
      <c r="FG1" s="4" t="s">
        <v>0</v>
      </c>
      <c r="FH1" s="4" t="s">
        <v>0</v>
      </c>
      <c r="FI1" s="4" t="s">
        <v>0</v>
      </c>
      <c r="FJ1" s="4" t="s">
        <v>0</v>
      </c>
      <c r="FK1" s="6" t="s">
        <v>16</v>
      </c>
      <c r="FL1" s="4" t="s">
        <v>10</v>
      </c>
      <c r="FM1" s="4" t="s">
        <v>10</v>
      </c>
      <c r="FN1" s="4" t="s">
        <v>10</v>
      </c>
      <c r="FO1" s="4" t="s">
        <v>10</v>
      </c>
      <c r="FP1" s="4" t="s">
        <v>10</v>
      </c>
      <c r="FQ1" s="4" t="s">
        <v>0</v>
      </c>
      <c r="FR1" s="4" t="s">
        <v>0</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9</v>
      </c>
      <c r="GL1" s="4" t="s">
        <v>10</v>
      </c>
      <c r="GM1" s="4" t="s">
        <v>0</v>
      </c>
      <c r="GN1" s="4" t="s">
        <v>9</v>
      </c>
      <c r="GO1" s="4" t="s">
        <v>9</v>
      </c>
      <c r="GP1" s="4" t="s">
        <v>9</v>
      </c>
      <c r="GQ1" s="4" t="s">
        <v>9</v>
      </c>
      <c r="GR1" s="4" t="s">
        <v>9</v>
      </c>
      <c r="GS1" s="4" t="s">
        <v>9</v>
      </c>
      <c r="GT1" s="4" t="s">
        <v>0</v>
      </c>
      <c r="GU1" s="4" t="s">
        <v>9</v>
      </c>
      <c r="GV1" s="4" t="s">
        <v>9</v>
      </c>
      <c r="GW1" s="4" t="s">
        <v>9</v>
      </c>
      <c r="GX1" s="4" t="s">
        <v>9</v>
      </c>
      <c r="GY1" s="6" t="s">
        <v>16</v>
      </c>
      <c r="GZ1" s="4" t="s">
        <v>10</v>
      </c>
      <c r="HA1" s="4" t="s">
        <v>10</v>
      </c>
      <c r="HB1" s="4" t="s">
        <v>10</v>
      </c>
      <c r="HC1" s="4" t="s">
        <v>10</v>
      </c>
      <c r="HD1" s="4" t="s">
        <v>9</v>
      </c>
      <c r="HE1" s="4" t="s">
        <v>10</v>
      </c>
      <c r="HF1" s="4" t="s">
        <v>10</v>
      </c>
      <c r="HG1" s="4" t="s">
        <v>10</v>
      </c>
      <c r="HH1" s="4" t="s">
        <v>10</v>
      </c>
      <c r="HI1" s="4" t="s">
        <v>10</v>
      </c>
      <c r="HJ1" s="4" t="s">
        <v>10</v>
      </c>
      <c r="HK1" s="4" t="s">
        <v>10</v>
      </c>
      <c r="HL1" s="4" t="s">
        <v>10</v>
      </c>
      <c r="HM1" s="4" t="s">
        <v>10</v>
      </c>
      <c r="HN1" s="4" t="s">
        <v>10</v>
      </c>
      <c r="HO1" s="4" t="s">
        <v>10</v>
      </c>
      <c r="HP1" s="4" t="s">
        <v>10</v>
      </c>
      <c r="HQ1" s="4" t="s">
        <v>10</v>
      </c>
      <c r="HR1" s="4" t="s">
        <v>10</v>
      </c>
      <c r="HS1" s="4" t="s">
        <v>10</v>
      </c>
      <c r="HT1" s="4" t="s">
        <v>10</v>
      </c>
      <c r="HU1" s="4" t="s">
        <v>10</v>
      </c>
      <c r="HV1" s="4" t="s">
        <v>10</v>
      </c>
      <c r="HW1" s="4" t="s">
        <v>10</v>
      </c>
      <c r="HX1" s="4" t="s">
        <v>10</v>
      </c>
      <c r="HY1" s="4" t="s">
        <v>10</v>
      </c>
      <c r="HZ1" s="4" t="s">
        <v>10</v>
      </c>
      <c r="IA1" s="4" t="s">
        <v>10</v>
      </c>
      <c r="IB1" s="4" t="s">
        <v>10</v>
      </c>
      <c r="IC1" s="4" t="s">
        <v>10</v>
      </c>
      <c r="ID1" s="4" t="s">
        <v>10</v>
      </c>
      <c r="IE1" s="4" t="s">
        <v>0</v>
      </c>
      <c r="IF1" s="4" t="s">
        <v>0</v>
      </c>
      <c r="IG1" s="6" t="s">
        <v>16</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10</v>
      </c>
      <c r="KE1" s="6" t="s">
        <v>16</v>
      </c>
      <c r="KF1" s="4" t="s">
        <v>9</v>
      </c>
      <c r="KG1" s="4" t="s">
        <v>9</v>
      </c>
      <c r="KH1" s="4" t="s">
        <v>9</v>
      </c>
      <c r="KI1" s="4" t="s">
        <v>10</v>
      </c>
      <c r="KJ1" s="4" t="s">
        <v>10</v>
      </c>
      <c r="KK1" s="4" t="s">
        <v>10</v>
      </c>
      <c r="KL1" s="4" t="s">
        <v>10</v>
      </c>
      <c r="KM1" s="4" t="s">
        <v>10</v>
      </c>
      <c r="KN1" s="4" t="s">
        <v>10</v>
      </c>
      <c r="KO1" s="4" t="s">
        <v>10</v>
      </c>
      <c r="KP1" s="4" t="s">
        <v>10</v>
      </c>
      <c r="KQ1" s="4" t="s">
        <v>10</v>
      </c>
      <c r="KR1" s="4" t="s">
        <v>10</v>
      </c>
      <c r="KS1" s="4" t="s">
        <v>10</v>
      </c>
      <c r="KT1" s="4" t="s">
        <v>10</v>
      </c>
      <c r="KU1" s="4" t="s">
        <v>10</v>
      </c>
      <c r="KV1" s="4" t="s">
        <v>0</v>
      </c>
      <c r="KW1" s="4" t="s">
        <v>11</v>
      </c>
      <c r="KX1" s="4" t="s">
        <v>0</v>
      </c>
      <c r="KY1" s="4" t="s">
        <v>0</v>
      </c>
      <c r="KZ1" s="4" t="s">
        <v>0</v>
      </c>
      <c r="LA1" s="4" t="s">
        <v>0</v>
      </c>
      <c r="LB1" s="4" t="s">
        <v>0</v>
      </c>
      <c r="LC1" s="4" t="s">
        <v>0</v>
      </c>
      <c r="LD1" s="4" t="s">
        <v>9</v>
      </c>
      <c r="LE1" s="4" t="s">
        <v>0</v>
      </c>
      <c r="LF1" s="4" t="s">
        <v>9</v>
      </c>
      <c r="LG1" s="4" t="s">
        <v>9</v>
      </c>
      <c r="LH1" s="4" t="s">
        <v>9</v>
      </c>
      <c r="LI1" s="4" t="s">
        <v>9</v>
      </c>
      <c r="LJ1" s="4" t="s">
        <v>9</v>
      </c>
      <c r="LK1" s="4" t="s">
        <v>9</v>
      </c>
      <c r="LL1" s="4" t="s">
        <v>9</v>
      </c>
      <c r="LM1" s="4" t="s">
        <v>9</v>
      </c>
      <c r="LN1" s="4" t="s">
        <v>9</v>
      </c>
      <c r="LO1" s="4" t="s">
        <v>9</v>
      </c>
      <c r="LP1" s="4" t="s">
        <v>9</v>
      </c>
      <c r="LQ1" s="4" t="s">
        <v>9</v>
      </c>
      <c r="LR1" s="4" t="s">
        <v>9</v>
      </c>
      <c r="LS1" s="4" t="s">
        <v>9</v>
      </c>
      <c r="LT1" s="4" t="s">
        <v>9</v>
      </c>
      <c r="LU1" s="4" t="s">
        <v>9</v>
      </c>
      <c r="LV1" s="4" t="s">
        <v>9</v>
      </c>
      <c r="LW1" s="4" t="s">
        <v>9</v>
      </c>
      <c r="LX1" s="4" t="s">
        <v>9</v>
      </c>
      <c r="LY1" s="4" t="s">
        <v>9</v>
      </c>
      <c r="LZ1" s="4" t="s">
        <v>9</v>
      </c>
      <c r="MA1" s="4" t="s">
        <v>9</v>
      </c>
      <c r="MB1" s="4" t="s">
        <v>9</v>
      </c>
      <c r="MC1" s="4" t="s">
        <v>9</v>
      </c>
      <c r="MD1" s="4" t="s">
        <v>9</v>
      </c>
      <c r="ME1" s="4" t="s">
        <v>9</v>
      </c>
      <c r="MF1" s="4" t="s">
        <v>9</v>
      </c>
      <c r="MG1" s="4" t="s">
        <v>9</v>
      </c>
      <c r="MH1" s="4" t="s">
        <v>9</v>
      </c>
      <c r="MI1" s="4" t="s">
        <v>0</v>
      </c>
      <c r="MJ1" s="4" t="s">
        <v>9</v>
      </c>
      <c r="MK1" s="4" t="s">
        <v>9</v>
      </c>
      <c r="ML1" s="4" t="s">
        <v>9</v>
      </c>
      <c r="MM1" s="4" t="s">
        <v>11</v>
      </c>
      <c r="MN1" s="4" t="s">
        <v>0</v>
      </c>
      <c r="MO1" s="6" t="s">
        <v>16</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6" t="s">
        <v>16</v>
      </c>
      <c r="NU1" s="4" t="s">
        <v>10</v>
      </c>
      <c r="NV1" s="4" t="s">
        <v>10</v>
      </c>
      <c r="NW1" s="4" t="s">
        <v>10</v>
      </c>
      <c r="NX1" s="4" t="s">
        <v>10</v>
      </c>
      <c r="NY1" s="4" t="s">
        <v>0</v>
      </c>
      <c r="NZ1" s="4" t="s">
        <v>0</v>
      </c>
      <c r="OA1" s="4" t="s">
        <v>0</v>
      </c>
      <c r="OB1" s="4" t="s">
        <v>0</v>
      </c>
      <c r="OC1" s="6" t="s">
        <v>16</v>
      </c>
      <c r="OD1" s="4" t="s">
        <v>9</v>
      </c>
      <c r="OE1" s="4" t="s">
        <v>10</v>
      </c>
      <c r="OF1" s="4" t="s">
        <v>0</v>
      </c>
      <c r="OG1" s="4" t="s">
        <v>0</v>
      </c>
      <c r="OH1" s="117" t="s">
        <v>16</v>
      </c>
      <c r="OI1" s="18" t="s">
        <v>10</v>
      </c>
      <c r="OJ1" s="18" t="s">
        <v>10</v>
      </c>
      <c r="OK1" s="18" t="s">
        <v>10</v>
      </c>
      <c r="OL1" s="18" t="s">
        <v>10</v>
      </c>
      <c r="OM1" s="4" t="s">
        <v>9</v>
      </c>
      <c r="ON1" s="6" t="s">
        <v>16</v>
      </c>
    </row>
    <row r="2" spans="1:404" s="2" customFormat="1" ht="81" customHeight="1">
      <c r="A2" s="87"/>
      <c r="B2" s="87"/>
      <c r="C2" s="88" t="s">
        <v>60</v>
      </c>
      <c r="D2" s="88" t="s">
        <v>60</v>
      </c>
      <c r="E2" s="87"/>
      <c r="F2" s="87"/>
      <c r="G2" s="87"/>
      <c r="H2" s="24" t="s">
        <v>1681</v>
      </c>
      <c r="I2" s="205" t="s">
        <v>1379</v>
      </c>
      <c r="J2" s="205" t="s">
        <v>1380</v>
      </c>
      <c r="K2" s="205" t="s">
        <v>1831</v>
      </c>
      <c r="L2" s="526" t="s">
        <v>1423</v>
      </c>
      <c r="M2" s="205" t="s">
        <v>1634</v>
      </c>
      <c r="N2" s="205" t="s">
        <v>549</v>
      </c>
      <c r="O2" s="206" t="s">
        <v>808</v>
      </c>
      <c r="P2" s="206" t="s">
        <v>809</v>
      </c>
      <c r="Q2" s="206" t="s">
        <v>1593</v>
      </c>
      <c r="R2" s="206" t="s">
        <v>1718</v>
      </c>
      <c r="S2" s="206" t="s">
        <v>942</v>
      </c>
      <c r="T2" s="205" t="s">
        <v>1381</v>
      </c>
      <c r="U2" s="205" t="s">
        <v>1635</v>
      </c>
      <c r="V2" s="24" t="s">
        <v>1555</v>
      </c>
      <c r="W2" s="205" t="s">
        <v>1382</v>
      </c>
      <c r="X2" s="205" t="s">
        <v>831</v>
      </c>
      <c r="Y2" s="205" t="s">
        <v>829</v>
      </c>
      <c r="Z2" s="205" t="s">
        <v>830</v>
      </c>
      <c r="AA2" s="205" t="s">
        <v>1941</v>
      </c>
      <c r="AB2" s="205" t="s">
        <v>2140</v>
      </c>
      <c r="AC2" s="205" t="s">
        <v>1942</v>
      </c>
      <c r="AD2" s="205" t="s">
        <v>1727</v>
      </c>
      <c r="AE2" s="205" t="s">
        <v>1728</v>
      </c>
      <c r="AF2" s="205" t="s">
        <v>1729</v>
      </c>
      <c r="AG2" s="205" t="s">
        <v>1730</v>
      </c>
      <c r="AH2" s="24" t="s">
        <v>2313</v>
      </c>
      <c r="AI2" s="24" t="s">
        <v>2311</v>
      </c>
      <c r="AJ2" s="24" t="s">
        <v>1551</v>
      </c>
      <c r="AK2" s="24" t="s">
        <v>1812</v>
      </c>
      <c r="AL2" s="24" t="s">
        <v>1437</v>
      </c>
      <c r="AM2" s="24" t="s">
        <v>1645</v>
      </c>
      <c r="AN2" s="206" t="s">
        <v>1069</v>
      </c>
      <c r="AO2" s="206" t="s">
        <v>1376</v>
      </c>
      <c r="AP2" s="206" t="s">
        <v>1070</v>
      </c>
      <c r="AQ2" s="206" t="s">
        <v>1630</v>
      </c>
      <c r="AR2" s="206" t="s">
        <v>1627</v>
      </c>
      <c r="AS2" s="206" t="s">
        <v>1628</v>
      </c>
      <c r="AT2" s="206" t="s">
        <v>1629</v>
      </c>
      <c r="AU2" s="24" t="s">
        <v>2367</v>
      </c>
      <c r="AV2" s="24" t="s">
        <v>2368</v>
      </c>
      <c r="AW2" s="24" t="s">
        <v>1834</v>
      </c>
      <c r="AX2" s="211" t="s">
        <v>2</v>
      </c>
      <c r="AY2" s="27"/>
      <c r="AZ2" s="595" t="s">
        <v>1158</v>
      </c>
      <c r="BA2" s="596" t="s">
        <v>636</v>
      </c>
      <c r="BB2" s="596" t="s">
        <v>22</v>
      </c>
      <c r="BC2" s="596" t="s">
        <v>1842</v>
      </c>
      <c r="BD2" s="596" t="s">
        <v>2081</v>
      </c>
      <c r="BE2" s="596" t="s">
        <v>1720</v>
      </c>
      <c r="BF2" s="596" t="s">
        <v>1721</v>
      </c>
      <c r="BG2" s="596" t="s">
        <v>462</v>
      </c>
      <c r="BH2" s="596" t="s">
        <v>184</v>
      </c>
      <c r="BI2" s="596" t="s">
        <v>1146</v>
      </c>
      <c r="BJ2" s="595" t="s">
        <v>1159</v>
      </c>
      <c r="BK2" s="596" t="s">
        <v>21</v>
      </c>
      <c r="BL2" s="596" t="s">
        <v>1156</v>
      </c>
      <c r="BM2" s="596" t="s">
        <v>2177</v>
      </c>
      <c r="BN2" s="596" t="s">
        <v>2179</v>
      </c>
      <c r="BO2" s="596" t="s">
        <v>2197</v>
      </c>
      <c r="BP2" s="596" t="s">
        <v>2181</v>
      </c>
      <c r="BQ2" s="596" t="s">
        <v>1149</v>
      </c>
      <c r="BR2" s="596" t="s">
        <v>1149</v>
      </c>
      <c r="BS2" s="596" t="s">
        <v>2182</v>
      </c>
      <c r="BT2" s="596" t="s">
        <v>2182</v>
      </c>
      <c r="BU2" s="596" t="s">
        <v>2183</v>
      </c>
      <c r="BV2" s="596" t="s">
        <v>2184</v>
      </c>
      <c r="BW2" s="596" t="s">
        <v>673</v>
      </c>
      <c r="BX2" s="596" t="s">
        <v>776</v>
      </c>
      <c r="BY2" s="596" t="s">
        <v>1969</v>
      </c>
      <c r="BZ2" s="596" t="s">
        <v>1970</v>
      </c>
      <c r="CA2" s="596" t="s">
        <v>1171</v>
      </c>
      <c r="CB2" s="595" t="s">
        <v>1580</v>
      </c>
      <c r="CC2" s="596" t="s">
        <v>13</v>
      </c>
      <c r="CD2" s="596" t="s">
        <v>733</v>
      </c>
      <c r="CE2" s="596" t="s">
        <v>733</v>
      </c>
      <c r="CF2" s="596" t="s">
        <v>733</v>
      </c>
      <c r="CG2" s="596" t="s">
        <v>20</v>
      </c>
      <c r="CH2" s="596" t="s">
        <v>20</v>
      </c>
      <c r="CI2" s="596" t="s">
        <v>20</v>
      </c>
      <c r="CJ2" s="596" t="s">
        <v>20</v>
      </c>
      <c r="CK2" s="596" t="s">
        <v>20</v>
      </c>
      <c r="CL2" s="596" t="s">
        <v>20</v>
      </c>
      <c r="CM2" s="596" t="s">
        <v>19</v>
      </c>
      <c r="CN2" s="596" t="s">
        <v>19</v>
      </c>
      <c r="CO2" s="596" t="s">
        <v>19</v>
      </c>
      <c r="CP2" s="596" t="s">
        <v>19</v>
      </c>
      <c r="CQ2" s="596" t="s">
        <v>19</v>
      </c>
      <c r="CR2" s="596" t="s">
        <v>19</v>
      </c>
      <c r="CS2" s="596" t="s">
        <v>18</v>
      </c>
      <c r="CT2" s="596" t="s">
        <v>18</v>
      </c>
      <c r="CU2" s="596" t="s">
        <v>18</v>
      </c>
      <c r="CV2" s="596" t="s">
        <v>18</v>
      </c>
      <c r="CW2" s="595" t="s">
        <v>2354</v>
      </c>
      <c r="CX2" s="596" t="s">
        <v>795</v>
      </c>
      <c r="CY2" s="596" t="s">
        <v>794</v>
      </c>
      <c r="CZ2" s="596" t="s">
        <v>1030</v>
      </c>
      <c r="DA2" s="596" t="s">
        <v>1047</v>
      </c>
      <c r="DB2" s="596" t="s">
        <v>513</v>
      </c>
      <c r="DC2" s="596" t="s">
        <v>221</v>
      </c>
      <c r="DD2" s="596" t="s">
        <v>222</v>
      </c>
      <c r="DE2" s="596" t="s">
        <v>1296</v>
      </c>
      <c r="DF2" s="596" t="s">
        <v>1296</v>
      </c>
      <c r="DG2" s="596" t="s">
        <v>1296</v>
      </c>
      <c r="DH2" s="596" t="s">
        <v>1296</v>
      </c>
      <c r="DI2" s="596" t="s">
        <v>1296</v>
      </c>
      <c r="DJ2" s="596" t="s">
        <v>1296</v>
      </c>
      <c r="DK2" s="596" t="s">
        <v>28</v>
      </c>
      <c r="DL2" s="596" t="s">
        <v>15</v>
      </c>
      <c r="DM2" s="596" t="s">
        <v>24</v>
      </c>
      <c r="DN2" s="596" t="s">
        <v>25</v>
      </c>
      <c r="DO2" s="596" t="s">
        <v>2107</v>
      </c>
      <c r="DP2" s="596" t="s">
        <v>2109</v>
      </c>
      <c r="DQ2" s="596" t="s">
        <v>2109</v>
      </c>
      <c r="DR2" s="596" t="s">
        <v>2127</v>
      </c>
      <c r="DS2" s="596" t="s">
        <v>2127</v>
      </c>
      <c r="DT2" s="596" t="s">
        <v>2127</v>
      </c>
      <c r="DU2" s="596" t="s">
        <v>2127</v>
      </c>
      <c r="DV2" s="596" t="s">
        <v>378</v>
      </c>
      <c r="DW2" s="596" t="s">
        <v>337</v>
      </c>
      <c r="DX2" s="596" t="s">
        <v>805</v>
      </c>
      <c r="DY2" s="596" t="s">
        <v>1024</v>
      </c>
      <c r="DZ2" s="596" t="s">
        <v>273</v>
      </c>
      <c r="EA2" s="596" t="s">
        <v>274</v>
      </c>
      <c r="EB2" s="596" t="s">
        <v>361</v>
      </c>
      <c r="EC2" s="596" t="s">
        <v>361</v>
      </c>
      <c r="ED2" s="596" t="s">
        <v>389</v>
      </c>
      <c r="EE2" s="596" t="s">
        <v>389</v>
      </c>
      <c r="EF2" s="596" t="s">
        <v>389</v>
      </c>
      <c r="EG2" s="596" t="s">
        <v>389</v>
      </c>
      <c r="EH2" s="596" t="s">
        <v>691</v>
      </c>
      <c r="EI2" s="596" t="s">
        <v>691</v>
      </c>
      <c r="EJ2" s="596" t="s">
        <v>798</v>
      </c>
      <c r="EK2" s="596" t="s">
        <v>798</v>
      </c>
      <c r="EL2" s="596" t="s">
        <v>914</v>
      </c>
      <c r="EM2" s="596" t="s">
        <v>914</v>
      </c>
      <c r="EN2" s="596" t="s">
        <v>346</v>
      </c>
      <c r="EO2" s="596" t="s">
        <v>14</v>
      </c>
      <c r="EP2" s="596" t="s">
        <v>14</v>
      </c>
      <c r="EQ2" s="596" t="s">
        <v>14</v>
      </c>
      <c r="ER2" s="596" t="s">
        <v>17</v>
      </c>
      <c r="ES2" s="596" t="s">
        <v>17</v>
      </c>
      <c r="ET2" s="596" t="s">
        <v>812</v>
      </c>
      <c r="EU2" s="596" t="s">
        <v>1637</v>
      </c>
      <c r="EV2" s="596" t="s">
        <v>1637</v>
      </c>
      <c r="EW2" s="596" t="s">
        <v>1415</v>
      </c>
      <c r="EX2" s="596" t="s">
        <v>2203</v>
      </c>
      <c r="EY2" s="596" t="s">
        <v>1252</v>
      </c>
      <c r="EZ2" s="596" t="s">
        <v>1252</v>
      </c>
      <c r="FA2" s="596" t="s">
        <v>1252</v>
      </c>
      <c r="FB2" s="596" t="s">
        <v>1252</v>
      </c>
      <c r="FC2" s="596" t="s">
        <v>1516</v>
      </c>
      <c r="FD2" s="596" t="s">
        <v>1516</v>
      </c>
      <c r="FE2" s="596" t="s">
        <v>1516</v>
      </c>
      <c r="FF2" s="596" t="s">
        <v>1516</v>
      </c>
      <c r="FG2" s="596" t="s">
        <v>1516</v>
      </c>
      <c r="FH2" s="596" t="s">
        <v>1516</v>
      </c>
      <c r="FI2" s="596" t="s">
        <v>1516</v>
      </c>
      <c r="FJ2" s="596" t="s">
        <v>762</v>
      </c>
      <c r="FK2" s="595" t="s">
        <v>1579</v>
      </c>
      <c r="FL2" s="596" t="s">
        <v>2258</v>
      </c>
      <c r="FM2" s="596" t="s">
        <v>1875</v>
      </c>
      <c r="FN2" s="596" t="s">
        <v>223</v>
      </c>
      <c r="FO2" s="596" t="s">
        <v>2104</v>
      </c>
      <c r="FP2" s="596" t="s">
        <v>2158</v>
      </c>
      <c r="FQ2" s="596" t="s">
        <v>2121</v>
      </c>
      <c r="FR2" s="596" t="s">
        <v>2019</v>
      </c>
      <c r="FS2" s="596" t="s">
        <v>2053</v>
      </c>
      <c r="FT2" s="596" t="s">
        <v>1877</v>
      </c>
      <c r="FU2" s="596" t="s">
        <v>1877</v>
      </c>
      <c r="FV2" s="596" t="s">
        <v>1877</v>
      </c>
      <c r="FW2" s="596" t="s">
        <v>1877</v>
      </c>
      <c r="FX2" s="596" t="s">
        <v>1877</v>
      </c>
      <c r="FY2" s="596" t="s">
        <v>1877</v>
      </c>
      <c r="FZ2" s="596" t="s">
        <v>1877</v>
      </c>
      <c r="GA2" s="596" t="s">
        <v>1877</v>
      </c>
      <c r="GB2" s="596" t="s">
        <v>1877</v>
      </c>
      <c r="GC2" s="596" t="s">
        <v>1877</v>
      </c>
      <c r="GD2" s="596" t="s">
        <v>1877</v>
      </c>
      <c r="GE2" s="596" t="s">
        <v>1877</v>
      </c>
      <c r="GF2" s="596" t="s">
        <v>1877</v>
      </c>
      <c r="GG2" s="596" t="s">
        <v>1877</v>
      </c>
      <c r="GH2" s="596" t="s">
        <v>1877</v>
      </c>
      <c r="GI2" s="596" t="s">
        <v>1877</v>
      </c>
      <c r="GJ2" s="596" t="s">
        <v>1877</v>
      </c>
      <c r="GK2" s="596" t="s">
        <v>2114</v>
      </c>
      <c r="GL2" s="596" t="s">
        <v>2142</v>
      </c>
      <c r="GM2" s="596" t="s">
        <v>2111</v>
      </c>
      <c r="GN2" s="596" t="s">
        <v>2099</v>
      </c>
      <c r="GO2" s="596" t="s">
        <v>2100</v>
      </c>
      <c r="GP2" s="596" t="s">
        <v>2101</v>
      </c>
      <c r="GQ2" s="596" t="s">
        <v>2101</v>
      </c>
      <c r="GR2" s="596" t="s">
        <v>2101</v>
      </c>
      <c r="GS2" s="596" t="s">
        <v>2102</v>
      </c>
      <c r="GT2" s="596" t="s">
        <v>2117</v>
      </c>
      <c r="GU2" s="596" t="s">
        <v>2118</v>
      </c>
      <c r="GV2" s="596" t="s">
        <v>2103</v>
      </c>
      <c r="GW2" s="596" t="s">
        <v>2137</v>
      </c>
      <c r="GX2" s="596" t="s">
        <v>2119</v>
      </c>
      <c r="GY2" s="595" t="s">
        <v>1651</v>
      </c>
      <c r="GZ2" s="596" t="s">
        <v>795</v>
      </c>
      <c r="HA2" s="596" t="s">
        <v>794</v>
      </c>
      <c r="HB2" s="596" t="s">
        <v>1030</v>
      </c>
      <c r="HC2" s="596" t="s">
        <v>1047</v>
      </c>
      <c r="HD2" s="596" t="s">
        <v>2198</v>
      </c>
      <c r="HE2" s="596" t="s">
        <v>513</v>
      </c>
      <c r="HF2" s="596" t="s">
        <v>1032</v>
      </c>
      <c r="HG2" s="596" t="s">
        <v>1031</v>
      </c>
      <c r="HH2" s="596" t="s">
        <v>1297</v>
      </c>
      <c r="HI2" s="596" t="s">
        <v>224</v>
      </c>
      <c r="HJ2" s="596" t="s">
        <v>224</v>
      </c>
      <c r="HK2" s="596" t="s">
        <v>224</v>
      </c>
      <c r="HL2" s="596" t="s">
        <v>224</v>
      </c>
      <c r="HM2" s="596" t="s">
        <v>224</v>
      </c>
      <c r="HN2" s="112" t="s">
        <v>226</v>
      </c>
      <c r="HO2" s="112" t="s">
        <v>227</v>
      </c>
      <c r="HP2" s="112" t="s">
        <v>224</v>
      </c>
      <c r="HQ2" s="112" t="s">
        <v>321</v>
      </c>
      <c r="HR2" s="112" t="s">
        <v>322</v>
      </c>
      <c r="HS2" s="596" t="s">
        <v>221</v>
      </c>
      <c r="HT2" s="596" t="s">
        <v>222</v>
      </c>
      <c r="HU2" s="596" t="s">
        <v>29</v>
      </c>
      <c r="HV2" s="596" t="s">
        <v>29</v>
      </c>
      <c r="HW2" s="596" t="s">
        <v>29</v>
      </c>
      <c r="HX2" s="596" t="s">
        <v>29</v>
      </c>
      <c r="HY2" s="596" t="s">
        <v>29</v>
      </c>
      <c r="HZ2" s="596" t="s">
        <v>29</v>
      </c>
      <c r="IA2" s="596" t="s">
        <v>31</v>
      </c>
      <c r="IB2" s="596" t="s">
        <v>31</v>
      </c>
      <c r="IC2" s="596" t="s">
        <v>31</v>
      </c>
      <c r="ID2" s="596" t="s">
        <v>1153</v>
      </c>
      <c r="IE2" s="596" t="s">
        <v>353</v>
      </c>
      <c r="IF2" s="596" t="s">
        <v>354</v>
      </c>
      <c r="IG2" s="595" t="s">
        <v>1161</v>
      </c>
      <c r="IH2" s="596" t="s">
        <v>1247</v>
      </c>
      <c r="II2" s="596" t="s">
        <v>1247</v>
      </c>
      <c r="IJ2" s="596" t="s">
        <v>1247</v>
      </c>
      <c r="IK2" s="596" t="s">
        <v>1248</v>
      </c>
      <c r="IL2" s="596" t="s">
        <v>1248</v>
      </c>
      <c r="IM2" s="596" t="s">
        <v>1248</v>
      </c>
      <c r="IN2" s="596" t="s">
        <v>1249</v>
      </c>
      <c r="IO2" s="596" t="s">
        <v>1249</v>
      </c>
      <c r="IP2" s="596" t="s">
        <v>1249</v>
      </c>
      <c r="IQ2" s="596" t="s">
        <v>1250</v>
      </c>
      <c r="IR2" s="596" t="s">
        <v>1250</v>
      </c>
      <c r="IS2" s="596" t="s">
        <v>1250</v>
      </c>
      <c r="IT2" s="596" t="s">
        <v>2264</v>
      </c>
      <c r="IU2" s="596" t="s">
        <v>2268</v>
      </c>
      <c r="IV2" s="596" t="s">
        <v>2269</v>
      </c>
      <c r="IW2" s="596" t="s">
        <v>2270</v>
      </c>
      <c r="IX2" s="596" t="s">
        <v>514</v>
      </c>
      <c r="IY2" s="596" t="s">
        <v>513</v>
      </c>
      <c r="IZ2" s="596" t="s">
        <v>513</v>
      </c>
      <c r="JA2" s="596" t="s">
        <v>513</v>
      </c>
      <c r="JB2" s="596" t="s">
        <v>513</v>
      </c>
      <c r="JC2" s="596" t="s">
        <v>513</v>
      </c>
      <c r="JD2" s="596" t="s">
        <v>513</v>
      </c>
      <c r="JE2" s="596" t="s">
        <v>513</v>
      </c>
      <c r="JF2" s="596" t="s">
        <v>513</v>
      </c>
      <c r="JG2" s="596" t="s">
        <v>513</v>
      </c>
      <c r="JH2" s="596" t="s">
        <v>513</v>
      </c>
      <c r="JI2" s="596" t="s">
        <v>513</v>
      </c>
      <c r="JJ2" s="596" t="s">
        <v>513</v>
      </c>
      <c r="JK2" s="596" t="s">
        <v>513</v>
      </c>
      <c r="JL2" s="596" t="s">
        <v>513</v>
      </c>
      <c r="JM2" s="596" t="s">
        <v>513</v>
      </c>
      <c r="JN2" s="596" t="s">
        <v>513</v>
      </c>
      <c r="JO2" s="596" t="s">
        <v>513</v>
      </c>
      <c r="JP2" s="596" t="s">
        <v>513</v>
      </c>
      <c r="JQ2" s="596" t="s">
        <v>513</v>
      </c>
      <c r="JR2" s="596" t="s">
        <v>513</v>
      </c>
      <c r="JS2" s="596" t="s">
        <v>513</v>
      </c>
      <c r="JT2" s="596" t="s">
        <v>513</v>
      </c>
      <c r="JU2" s="596" t="s">
        <v>513</v>
      </c>
      <c r="JV2" s="596" t="s">
        <v>513</v>
      </c>
      <c r="JW2" s="596" t="s">
        <v>513</v>
      </c>
      <c r="JX2" s="596" t="s">
        <v>513</v>
      </c>
      <c r="JY2" s="596" t="s">
        <v>513</v>
      </c>
      <c r="JZ2" s="596" t="s">
        <v>513</v>
      </c>
      <c r="KA2" s="596" t="s">
        <v>513</v>
      </c>
      <c r="KB2" s="596" t="s">
        <v>513</v>
      </c>
      <c r="KC2" s="596" t="s">
        <v>513</v>
      </c>
      <c r="KD2" s="596" t="s">
        <v>842</v>
      </c>
      <c r="KE2" s="595" t="s">
        <v>1162</v>
      </c>
      <c r="KF2" s="596" t="s">
        <v>197</v>
      </c>
      <c r="KG2" s="596" t="s">
        <v>2105</v>
      </c>
      <c r="KH2" s="596" t="s">
        <v>2105</v>
      </c>
      <c r="KI2" s="596" t="s">
        <v>26</v>
      </c>
      <c r="KJ2" s="596" t="s">
        <v>2112</v>
      </c>
      <c r="KK2" s="596" t="s">
        <v>2112</v>
      </c>
      <c r="KL2" s="596" t="s">
        <v>2106</v>
      </c>
      <c r="KM2" s="596" t="s">
        <v>2106</v>
      </c>
      <c r="KN2" s="596" t="s">
        <v>2106</v>
      </c>
      <c r="KO2" s="596" t="s">
        <v>2105</v>
      </c>
      <c r="KP2" s="596" t="s">
        <v>2105</v>
      </c>
      <c r="KQ2" s="596" t="s">
        <v>2108</v>
      </c>
      <c r="KR2" s="596" t="s">
        <v>2109</v>
      </c>
      <c r="KS2" s="596" t="s">
        <v>2109</v>
      </c>
      <c r="KT2" s="596" t="s">
        <v>2109</v>
      </c>
      <c r="KU2" s="596" t="s">
        <v>2110</v>
      </c>
      <c r="KV2" s="596" t="s">
        <v>1537</v>
      </c>
      <c r="KW2" s="596" t="s">
        <v>2015</v>
      </c>
      <c r="KX2" s="596" t="s">
        <v>1885</v>
      </c>
      <c r="KY2" s="596" t="s">
        <v>1537</v>
      </c>
      <c r="KZ2" s="596" t="s">
        <v>1886</v>
      </c>
      <c r="LA2" s="596" t="s">
        <v>1544</v>
      </c>
      <c r="LB2" s="596" t="s">
        <v>1857</v>
      </c>
      <c r="LC2" s="596" t="s">
        <v>2108</v>
      </c>
      <c r="LD2" s="596" t="s">
        <v>2112</v>
      </c>
      <c r="LE2" s="596" t="s">
        <v>2113</v>
      </c>
      <c r="LF2" s="596" t="s">
        <v>1437</v>
      </c>
      <c r="LG2" s="596" t="s">
        <v>1437</v>
      </c>
      <c r="LH2" s="596" t="s">
        <v>1437</v>
      </c>
      <c r="LI2" s="596" t="s">
        <v>1437</v>
      </c>
      <c r="LJ2" s="596" t="s">
        <v>1437</v>
      </c>
      <c r="LK2" s="596" t="s">
        <v>1437</v>
      </c>
      <c r="LL2" s="596" t="s">
        <v>1437</v>
      </c>
      <c r="LM2" s="596" t="s">
        <v>1437</v>
      </c>
      <c r="LN2" s="596" t="s">
        <v>1437</v>
      </c>
      <c r="LO2" s="596" t="s">
        <v>1437</v>
      </c>
      <c r="LP2" s="596" t="s">
        <v>1437</v>
      </c>
      <c r="LQ2" s="596" t="s">
        <v>1437</v>
      </c>
      <c r="LR2" s="596" t="s">
        <v>2324</v>
      </c>
      <c r="LS2" s="596" t="s">
        <v>2325</v>
      </c>
      <c r="LT2" s="596" t="s">
        <v>2326</v>
      </c>
      <c r="LU2" s="596" t="s">
        <v>1551</v>
      </c>
      <c r="LV2" s="596" t="s">
        <v>1551</v>
      </c>
      <c r="LW2" s="596" t="s">
        <v>1551</v>
      </c>
      <c r="LX2" s="596" t="s">
        <v>1551</v>
      </c>
      <c r="LY2" s="596" t="s">
        <v>1551</v>
      </c>
      <c r="LZ2" s="596" t="s">
        <v>1551</v>
      </c>
      <c r="MA2" s="596" t="s">
        <v>1551</v>
      </c>
      <c r="MB2" s="596" t="s">
        <v>1551</v>
      </c>
      <c r="MC2" s="596" t="s">
        <v>1551</v>
      </c>
      <c r="MD2" s="596" t="s">
        <v>389</v>
      </c>
      <c r="ME2" s="596" t="s">
        <v>389</v>
      </c>
      <c r="MF2" s="596" t="s">
        <v>389</v>
      </c>
      <c r="MG2" s="596" t="s">
        <v>361</v>
      </c>
      <c r="MH2" s="596" t="s">
        <v>1602</v>
      </c>
      <c r="MI2" s="596" t="s">
        <v>1482</v>
      </c>
      <c r="MJ2" s="596" t="s">
        <v>1437</v>
      </c>
      <c r="MK2" s="596" t="s">
        <v>1437</v>
      </c>
      <c r="ML2" s="596" t="s">
        <v>1437</v>
      </c>
      <c r="MM2" s="596" t="s">
        <v>1640</v>
      </c>
      <c r="MN2" s="596" t="s">
        <v>1641</v>
      </c>
      <c r="MO2" s="595" t="s">
        <v>1178</v>
      </c>
      <c r="MP2" s="596" t="s">
        <v>1188</v>
      </c>
      <c r="MQ2" s="596" t="s">
        <v>2201</v>
      </c>
      <c r="MR2" s="596" t="s">
        <v>1823</v>
      </c>
      <c r="MS2" s="596" t="s">
        <v>2214</v>
      </c>
      <c r="MT2" s="596" t="s">
        <v>691</v>
      </c>
      <c r="MU2" s="596" t="s">
        <v>2379</v>
      </c>
      <c r="MV2" s="596" t="s">
        <v>2381</v>
      </c>
      <c r="MW2" s="596" t="s">
        <v>2176</v>
      </c>
      <c r="MX2" s="596" t="s">
        <v>796</v>
      </c>
      <c r="MY2" s="596" t="s">
        <v>853</v>
      </c>
      <c r="MZ2" s="596" t="s">
        <v>2165</v>
      </c>
      <c r="NA2" s="596" t="s">
        <v>2165</v>
      </c>
      <c r="NB2" s="596" t="s">
        <v>2165</v>
      </c>
      <c r="NC2" s="596" t="s">
        <v>2165</v>
      </c>
      <c r="ND2" s="596" t="s">
        <v>2165</v>
      </c>
      <c r="NE2" s="596" t="s">
        <v>2165</v>
      </c>
      <c r="NF2" s="596" t="s">
        <v>2165</v>
      </c>
      <c r="NG2" s="596" t="s">
        <v>799</v>
      </c>
      <c r="NH2" s="596" t="s">
        <v>2129</v>
      </c>
      <c r="NI2" s="596" t="s">
        <v>2129</v>
      </c>
      <c r="NJ2" s="596" t="s">
        <v>800</v>
      </c>
      <c r="NK2" s="596" t="s">
        <v>2127</v>
      </c>
      <c r="NL2" s="596" t="s">
        <v>1253</v>
      </c>
      <c r="NM2" s="596" t="s">
        <v>1253</v>
      </c>
      <c r="NN2" s="596" t="s">
        <v>1253</v>
      </c>
      <c r="NO2" s="596" t="s">
        <v>1446</v>
      </c>
      <c r="NP2" s="596" t="s">
        <v>295</v>
      </c>
      <c r="NQ2" s="596" t="s">
        <v>913</v>
      </c>
      <c r="NR2" s="596" t="s">
        <v>295</v>
      </c>
      <c r="NS2" s="596" t="s">
        <v>378</v>
      </c>
      <c r="NT2" s="595" t="s">
        <v>1164</v>
      </c>
      <c r="NU2" s="596" t="s">
        <v>69</v>
      </c>
      <c r="NV2" s="596" t="s">
        <v>108</v>
      </c>
      <c r="NW2" s="596" t="s">
        <v>70</v>
      </c>
      <c r="NX2" s="596" t="s">
        <v>350</v>
      </c>
      <c r="NY2" s="596" t="s">
        <v>2190</v>
      </c>
      <c r="NZ2" s="596" t="s">
        <v>2191</v>
      </c>
      <c r="OA2" s="596" t="s">
        <v>2190</v>
      </c>
      <c r="OB2" s="596" t="s">
        <v>2191</v>
      </c>
      <c r="OC2" s="595" t="s">
        <v>1165</v>
      </c>
      <c r="OD2" s="596" t="s">
        <v>2122</v>
      </c>
      <c r="OE2" s="596" t="s">
        <v>2361</v>
      </c>
      <c r="OF2" s="596" t="s">
        <v>1418</v>
      </c>
      <c r="OG2" s="596" t="s">
        <v>1197</v>
      </c>
      <c r="OH2" s="595" t="s">
        <v>1843</v>
      </c>
      <c r="OI2" s="596" t="s">
        <v>1899</v>
      </c>
      <c r="OJ2" s="596" t="s">
        <v>1899</v>
      </c>
      <c r="OK2" s="596" t="s">
        <v>1899</v>
      </c>
      <c r="OL2" s="596" t="s">
        <v>1899</v>
      </c>
      <c r="OM2" s="596" t="s">
        <v>471</v>
      </c>
      <c r="ON2" s="519">
        <v>0</v>
      </c>
    </row>
    <row r="3" spans="1:404" s="2" customFormat="1" ht="33" customHeight="1">
      <c r="A3" s="67">
        <v>23200</v>
      </c>
      <c r="B3" s="66">
        <f>COUNTIFS($C$4:$C$110,$A$3,$E$4:$E$110,TRUE)</f>
        <v>0</v>
      </c>
      <c r="C3" s="88" t="s">
        <v>60</v>
      </c>
      <c r="D3" s="88" t="s">
        <v>60</v>
      </c>
      <c r="E3" s="87"/>
      <c r="F3" s="87"/>
      <c r="G3" s="87"/>
      <c r="H3" s="27"/>
      <c r="I3" s="438"/>
      <c r="J3" s="438"/>
      <c r="K3" s="438"/>
      <c r="L3" s="438"/>
      <c r="M3" s="27"/>
      <c r="N3" s="27"/>
      <c r="O3" s="27"/>
      <c r="P3" s="27"/>
      <c r="Q3" s="27"/>
      <c r="R3" s="27"/>
      <c r="S3" s="27"/>
      <c r="T3" s="438"/>
      <c r="U3" s="27"/>
      <c r="V3" s="27"/>
      <c r="W3" s="438"/>
      <c r="X3" s="27"/>
      <c r="Y3" s="27"/>
      <c r="Z3" s="27"/>
      <c r="AA3" s="438"/>
      <c r="AB3" s="438"/>
      <c r="AC3" s="438"/>
      <c r="AD3" s="438"/>
      <c r="AE3" s="438"/>
      <c r="AF3" s="438"/>
      <c r="AG3" s="438"/>
      <c r="AH3" s="27"/>
      <c r="AI3" s="27"/>
      <c r="AJ3" s="27"/>
      <c r="AK3" s="27"/>
      <c r="AL3" s="27"/>
      <c r="AM3" s="27"/>
      <c r="AN3" s="27"/>
      <c r="AO3" s="27"/>
      <c r="AP3" s="27"/>
      <c r="AQ3" s="27"/>
      <c r="AR3" s="27"/>
      <c r="AS3" s="27"/>
      <c r="AT3" s="27"/>
      <c r="AU3" s="27"/>
      <c r="AV3" s="27"/>
      <c r="AW3" s="27"/>
      <c r="AX3" s="211"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90"/>
      <c r="DC3" s="24"/>
      <c r="DD3" s="24"/>
      <c r="DE3" s="24"/>
      <c r="DF3" s="24"/>
      <c r="DG3" s="24"/>
      <c r="DH3" s="24"/>
      <c r="DI3" s="24"/>
      <c r="DJ3" s="24"/>
      <c r="DK3" s="24"/>
      <c r="DL3" s="24"/>
      <c r="DM3" s="24"/>
      <c r="DN3" s="90"/>
      <c r="DO3" s="90"/>
      <c r="DP3" s="90"/>
      <c r="DQ3" s="90"/>
      <c r="DR3" s="24"/>
      <c r="DS3" s="24"/>
      <c r="DT3" s="24"/>
      <c r="DU3" s="24"/>
      <c r="DV3" s="90"/>
      <c r="DW3" s="90"/>
      <c r="DX3" s="90"/>
      <c r="DY3" s="90"/>
      <c r="DZ3" s="90"/>
      <c r="EA3" s="90"/>
      <c r="EB3" s="90"/>
      <c r="EC3" s="90"/>
      <c r="ED3" s="90"/>
      <c r="EE3" s="90"/>
      <c r="EF3" s="90"/>
      <c r="EG3" s="90"/>
      <c r="EH3" s="24"/>
      <c r="EI3" s="24"/>
      <c r="EJ3" s="24"/>
      <c r="EK3" s="24"/>
      <c r="EL3" s="24"/>
      <c r="EM3" s="24"/>
      <c r="EN3" s="24"/>
      <c r="EO3" s="24"/>
      <c r="EP3" s="24"/>
      <c r="EQ3" s="24"/>
      <c r="ER3" s="24"/>
      <c r="ES3" s="24"/>
      <c r="ET3" s="24"/>
      <c r="EU3" s="90"/>
      <c r="EV3" s="90"/>
      <c r="EW3" s="90"/>
      <c r="EX3" s="90"/>
      <c r="EY3" s="24"/>
      <c r="EZ3" s="24"/>
      <c r="FA3" s="24"/>
      <c r="FB3" s="24"/>
      <c r="FC3" s="90" t="s">
        <v>253</v>
      </c>
      <c r="FD3" s="90" t="s">
        <v>253</v>
      </c>
      <c r="FE3" s="90" t="s">
        <v>253</v>
      </c>
      <c r="FF3" s="90" t="s">
        <v>253</v>
      </c>
      <c r="FG3" s="90" t="s">
        <v>253</v>
      </c>
      <c r="FH3" s="90" t="s">
        <v>253</v>
      </c>
      <c r="FI3" s="90" t="s">
        <v>253</v>
      </c>
      <c r="FJ3" s="90" t="s">
        <v>253</v>
      </c>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90"/>
      <c r="GM3" s="90"/>
      <c r="GN3" s="90"/>
      <c r="GO3" s="90"/>
      <c r="GP3" s="90"/>
      <c r="GQ3" s="90"/>
      <c r="GR3" s="90"/>
      <c r="GS3" s="90"/>
      <c r="GT3" s="24"/>
      <c r="GU3" s="24"/>
      <c r="GV3" s="24"/>
      <c r="GW3" s="24"/>
      <c r="GX3" s="24"/>
      <c r="GY3" s="24"/>
      <c r="GZ3" s="24"/>
      <c r="HA3" s="24"/>
      <c r="HB3" s="24"/>
      <c r="HC3" s="24"/>
      <c r="HD3" s="90"/>
      <c r="HE3" s="90"/>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90"/>
      <c r="IF3" s="90"/>
      <c r="IG3" s="24"/>
      <c r="IH3" s="24"/>
      <c r="II3" s="24"/>
      <c r="IJ3" s="24"/>
      <c r="IK3" s="24"/>
      <c r="IL3" s="24"/>
      <c r="IM3" s="24"/>
      <c r="IN3" s="24"/>
      <c r="IO3" s="24"/>
      <c r="IP3" s="24"/>
      <c r="IQ3" s="24"/>
      <c r="IR3" s="24"/>
      <c r="IS3" s="24"/>
      <c r="IT3" s="24"/>
      <c r="IU3" s="24"/>
      <c r="IV3" s="24"/>
      <c r="IW3" s="24"/>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24"/>
      <c r="KF3" s="90"/>
      <c r="KG3" s="90"/>
      <c r="KH3" s="90"/>
      <c r="KI3" s="90"/>
      <c r="KJ3" s="90"/>
      <c r="KK3" s="90"/>
      <c r="KL3" s="90"/>
      <c r="KM3" s="90"/>
      <c r="KN3" s="90"/>
      <c r="KO3" s="90"/>
      <c r="KP3" s="90"/>
      <c r="KQ3" s="90"/>
      <c r="KR3" s="90"/>
      <c r="KS3" s="90"/>
      <c r="KT3" s="90"/>
      <c r="KU3" s="90"/>
      <c r="KV3" s="24"/>
      <c r="KW3" s="24"/>
      <c r="KX3" s="24"/>
      <c r="KY3" s="24"/>
      <c r="KZ3" s="24"/>
      <c r="LA3" s="24"/>
      <c r="LB3" s="24"/>
      <c r="LC3" s="24"/>
      <c r="LD3" s="24"/>
      <c r="LE3" s="24"/>
      <c r="LF3" s="24"/>
      <c r="LG3" s="24"/>
      <c r="LH3" s="24"/>
      <c r="LI3" s="90"/>
      <c r="LJ3" s="90"/>
      <c r="LK3" s="24"/>
      <c r="LL3" s="24"/>
      <c r="LM3" s="90"/>
      <c r="LN3" s="90"/>
      <c r="LO3" s="24"/>
      <c r="LP3" s="90"/>
      <c r="LQ3" s="90"/>
      <c r="LR3" s="24"/>
      <c r="LS3" s="24"/>
      <c r="LT3" s="24"/>
      <c r="LU3" s="90"/>
      <c r="LV3" s="90"/>
      <c r="LW3" s="90"/>
      <c r="LX3" s="90"/>
      <c r="LY3" s="90"/>
      <c r="LZ3" s="90"/>
      <c r="MA3" s="90"/>
      <c r="MB3" s="90"/>
      <c r="MC3" s="90"/>
      <c r="MD3" s="90"/>
      <c r="ME3" s="90"/>
      <c r="MF3" s="90"/>
      <c r="MG3" s="90"/>
      <c r="MH3" s="90"/>
      <c r="MI3" s="90"/>
      <c r="MJ3" s="90"/>
      <c r="MK3" s="90"/>
      <c r="ML3" s="90"/>
      <c r="MM3" s="90"/>
      <c r="MN3" s="90"/>
      <c r="MO3" s="24"/>
      <c r="MP3" s="90"/>
      <c r="MQ3" s="90"/>
      <c r="MR3" s="90"/>
      <c r="MS3" s="90"/>
      <c r="MT3" s="24"/>
      <c r="MU3" s="24"/>
      <c r="MV3" s="24"/>
      <c r="MW3" s="24"/>
      <c r="MX3" s="24"/>
      <c r="MY3" s="24"/>
      <c r="MZ3" s="24"/>
      <c r="NA3" s="24"/>
      <c r="NB3" s="24"/>
      <c r="NC3" s="24"/>
      <c r="ND3" s="24"/>
      <c r="NE3" s="24"/>
      <c r="NF3" s="24"/>
      <c r="NG3" s="24"/>
      <c r="NH3" s="24"/>
      <c r="NI3" s="24"/>
      <c r="NJ3" s="24"/>
      <c r="NK3" s="24"/>
      <c r="NL3" s="24"/>
      <c r="NM3" s="24"/>
      <c r="NN3" s="24"/>
      <c r="NO3" s="24"/>
      <c r="NP3" s="24"/>
      <c r="NQ3" s="24"/>
      <c r="NR3" s="24"/>
      <c r="NS3" s="24"/>
      <c r="NT3" s="24"/>
      <c r="NU3" s="24"/>
      <c r="NV3" s="24"/>
      <c r="NW3" s="24"/>
      <c r="NX3" s="24"/>
      <c r="NY3" s="90"/>
      <c r="NZ3" s="90"/>
      <c r="OA3" s="90"/>
      <c r="OB3" s="90"/>
      <c r="OC3" s="24"/>
      <c r="OD3" s="90"/>
      <c r="OE3" s="90"/>
      <c r="OF3" s="90" t="s">
        <v>253</v>
      </c>
      <c r="OG3" s="90" t="s">
        <v>253</v>
      </c>
      <c r="OH3" s="24"/>
      <c r="OI3" s="90"/>
      <c r="OJ3" s="90"/>
      <c r="OK3" s="90"/>
      <c r="OL3" s="90"/>
      <c r="OM3" s="90"/>
      <c r="ON3" s="519">
        <v>0</v>
      </c>
    </row>
    <row r="4" spans="1:404" s="2" customFormat="1" ht="39" customHeight="1">
      <c r="A4" s="91" t="str">
        <f>"Trial Number
("&amp;COUNT(A$5:A$110)-1&amp;")"</f>
        <v>Trial Number
(96)</v>
      </c>
      <c r="B4" s="91" t="s">
        <v>63</v>
      </c>
      <c r="C4" s="91" t="s">
        <v>59</v>
      </c>
      <c r="D4" s="91" t="s">
        <v>1306</v>
      </c>
      <c r="E4" s="91" t="str">
        <f>"Run Trials
("&amp;COUNTIFS(E$5:E$110,TRUE)&amp;")
("&amp;TEXT(COUNTIFS(E$5:E$110,TRUE)/(COUNTA($A$5:$A$110)-1),"0.0%)")</f>
        <v>Run Trials
(55)
(57.3%)</v>
      </c>
      <c r="F4" s="92" t="str">
        <f>"Full output
("&amp;TEXT(COUNTIFS($E$5:$E$110,TRUE,F$5:F$110,TRUE)/COUNTIFS($E$5:$E$110,TRUE),"0%)")</f>
        <v>Full output
(5%)</v>
      </c>
      <c r="G4" s="91" t="str">
        <f>"Report
("&amp;TEXT(COUNTIFS(G$5:G$110,TRUE)/(COUNTA(G$5:G$110)-1),"0.0%)")&amp;"
("&amp;TEXT(COUNTIFS(G$5:G$110,TRUE,$E$5:$E$110,TRUE)/COUNTIFS($E$5:$E$110,TRUE),"0%)")</f>
        <v>Report
(61.1%)
(100%)</v>
      </c>
      <c r="H4" s="94"/>
      <c r="I4" s="94"/>
      <c r="J4" s="94"/>
      <c r="K4" s="94"/>
      <c r="L4" s="94"/>
      <c r="M4" s="94"/>
      <c r="N4" s="94" t="s">
        <v>810</v>
      </c>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1" t="s">
        <v>4</v>
      </c>
      <c r="AY4" s="499" t="str">
        <f ca="1">IF(COUNTIFS(AY$5:AY$110,"Dup")&gt;0,"Dup","")</f>
        <v/>
      </c>
      <c r="AZ4" s="590"/>
      <c r="BA4" s="591"/>
      <c r="BB4" s="591"/>
      <c r="BC4" s="591"/>
      <c r="BD4" s="591"/>
      <c r="BE4" s="591"/>
      <c r="BF4" s="591"/>
      <c r="BG4" s="591"/>
      <c r="BH4" s="591"/>
      <c r="BI4" s="591"/>
      <c r="BJ4" s="590"/>
      <c r="BK4" s="591"/>
      <c r="BL4" s="591"/>
      <c r="BM4" s="591"/>
      <c r="BN4" s="591"/>
      <c r="BO4" s="591"/>
      <c r="BP4" s="591"/>
      <c r="BQ4" s="591" t="s">
        <v>1150</v>
      </c>
      <c r="BR4" s="591" t="s">
        <v>1151</v>
      </c>
      <c r="BS4" s="591" t="s">
        <v>6</v>
      </c>
      <c r="BT4" s="591" t="s">
        <v>7</v>
      </c>
      <c r="BU4" s="591" t="s">
        <v>1150</v>
      </c>
      <c r="BV4" s="591"/>
      <c r="BW4" s="591"/>
      <c r="BX4" s="591"/>
      <c r="BY4" s="591"/>
      <c r="BZ4" s="591"/>
      <c r="CA4" s="591"/>
      <c r="CB4" s="590"/>
      <c r="CC4" s="591"/>
      <c r="CD4" s="591" t="s">
        <v>735</v>
      </c>
      <c r="CE4" s="591" t="s">
        <v>1830</v>
      </c>
      <c r="CF4" s="591" t="s">
        <v>1964</v>
      </c>
      <c r="CG4" s="591" t="s">
        <v>811</v>
      </c>
      <c r="CH4" s="591" t="s">
        <v>366</v>
      </c>
      <c r="CI4" s="591" t="s">
        <v>101</v>
      </c>
      <c r="CJ4" s="591" t="s">
        <v>735</v>
      </c>
      <c r="CK4" s="591" t="s">
        <v>1830</v>
      </c>
      <c r="CL4" s="591" t="s">
        <v>1964</v>
      </c>
      <c r="CM4" s="591" t="s">
        <v>368</v>
      </c>
      <c r="CN4" s="591" t="s">
        <v>735</v>
      </c>
      <c r="CO4" s="591" t="s">
        <v>1830</v>
      </c>
      <c r="CP4" s="591" t="s">
        <v>367</v>
      </c>
      <c r="CQ4" s="591" t="s">
        <v>343</v>
      </c>
      <c r="CR4" s="591" t="s">
        <v>1964</v>
      </c>
      <c r="CS4" s="591" t="s">
        <v>366</v>
      </c>
      <c r="CT4" s="591" t="s">
        <v>735</v>
      </c>
      <c r="CU4" s="591" t="s">
        <v>1830</v>
      </c>
      <c r="CV4" s="591" t="s">
        <v>1964</v>
      </c>
      <c r="CW4" s="590"/>
      <c r="CX4" s="591"/>
      <c r="CY4" s="591"/>
      <c r="CZ4" s="591"/>
      <c r="DA4" s="591"/>
      <c r="DB4" s="591" t="s">
        <v>1048</v>
      </c>
      <c r="DC4" s="591"/>
      <c r="DD4" s="591"/>
      <c r="DE4" s="591" t="s">
        <v>1464</v>
      </c>
      <c r="DF4" s="591" t="s">
        <v>1465</v>
      </c>
      <c r="DG4" s="591" t="s">
        <v>1466</v>
      </c>
      <c r="DH4" s="591" t="s">
        <v>1299</v>
      </c>
      <c r="DI4" s="591" t="s">
        <v>1300</v>
      </c>
      <c r="DJ4" s="591" t="s">
        <v>1301</v>
      </c>
      <c r="DK4" s="591" t="s">
        <v>6</v>
      </c>
      <c r="DL4" s="591" t="s">
        <v>8</v>
      </c>
      <c r="DM4" s="591" t="s">
        <v>1150</v>
      </c>
      <c r="DN4" s="591" t="s">
        <v>1150</v>
      </c>
      <c r="DO4" s="591" t="s">
        <v>2237</v>
      </c>
      <c r="DP4" s="591" t="s">
        <v>1977</v>
      </c>
      <c r="DQ4" s="591" t="s">
        <v>1978</v>
      </c>
      <c r="DR4" s="591" t="s">
        <v>966</v>
      </c>
      <c r="DS4" s="591" t="s">
        <v>967</v>
      </c>
      <c r="DT4" s="591" t="s">
        <v>968</v>
      </c>
      <c r="DU4" s="591" t="s">
        <v>965</v>
      </c>
      <c r="DV4" s="591"/>
      <c r="DW4" s="591" t="s">
        <v>338</v>
      </c>
      <c r="DX4" s="591" t="s">
        <v>806</v>
      </c>
      <c r="DY4" s="591" t="s">
        <v>6</v>
      </c>
      <c r="DZ4" s="591" t="s">
        <v>6</v>
      </c>
      <c r="EA4" s="591" t="s">
        <v>6</v>
      </c>
      <c r="EB4" s="591"/>
      <c r="EC4" s="591"/>
      <c r="ED4" s="591" t="s">
        <v>368</v>
      </c>
      <c r="EE4" s="591" t="s">
        <v>366</v>
      </c>
      <c r="EF4" s="591" t="s">
        <v>588</v>
      </c>
      <c r="EG4" s="591" t="s">
        <v>390</v>
      </c>
      <c r="EH4" s="591" t="s">
        <v>6</v>
      </c>
      <c r="EI4" s="591" t="s">
        <v>692</v>
      </c>
      <c r="EJ4" s="591" t="s">
        <v>6</v>
      </c>
      <c r="EK4" s="591" t="s">
        <v>692</v>
      </c>
      <c r="EL4" s="591" t="s">
        <v>6</v>
      </c>
      <c r="EM4" s="591" t="s">
        <v>692</v>
      </c>
      <c r="EN4" s="591"/>
      <c r="EO4" s="591" t="s">
        <v>6</v>
      </c>
      <c r="EP4" s="591" t="s">
        <v>7</v>
      </c>
      <c r="EQ4" s="591" t="s">
        <v>8</v>
      </c>
      <c r="ER4" s="591" t="s">
        <v>811</v>
      </c>
      <c r="ES4" s="591" t="s">
        <v>563</v>
      </c>
      <c r="ET4" s="591"/>
      <c r="EU4" s="591" t="s">
        <v>1150</v>
      </c>
      <c r="EV4" s="591" t="s">
        <v>174</v>
      </c>
      <c r="EW4" s="591" t="s">
        <v>1150</v>
      </c>
      <c r="EX4" s="591" t="s">
        <v>1150</v>
      </c>
      <c r="EY4" s="591" t="s">
        <v>6</v>
      </c>
      <c r="EZ4" s="591" t="s">
        <v>7</v>
      </c>
      <c r="FA4" s="591" t="s">
        <v>8</v>
      </c>
      <c r="FB4" s="591" t="s">
        <v>159</v>
      </c>
      <c r="FC4" s="591" t="s">
        <v>1432</v>
      </c>
      <c r="FD4" s="591" t="s">
        <v>1517</v>
      </c>
      <c r="FE4" s="591" t="s">
        <v>1518</v>
      </c>
      <c r="FF4" s="591" t="s">
        <v>1519</v>
      </c>
      <c r="FG4" s="591" t="s">
        <v>1520</v>
      </c>
      <c r="FH4" s="591" t="s">
        <v>1521</v>
      </c>
      <c r="FI4" s="591" t="s">
        <v>1522</v>
      </c>
      <c r="FJ4" s="591"/>
      <c r="FK4" s="590"/>
      <c r="FL4" s="591"/>
      <c r="FM4" s="591"/>
      <c r="FN4" s="591"/>
      <c r="FO4" s="591"/>
      <c r="FP4" s="591"/>
      <c r="FQ4" s="591"/>
      <c r="FR4" s="591"/>
      <c r="FS4" s="591"/>
      <c r="FT4" s="591" t="s">
        <v>6</v>
      </c>
      <c r="FU4" s="591" t="s">
        <v>7</v>
      </c>
      <c r="FV4" s="591" t="s">
        <v>8</v>
      </c>
      <c r="FW4" s="591" t="s">
        <v>159</v>
      </c>
      <c r="FX4" s="591" t="s">
        <v>174</v>
      </c>
      <c r="FY4" s="591" t="s">
        <v>232</v>
      </c>
      <c r="FZ4" s="591" t="s">
        <v>234</v>
      </c>
      <c r="GA4" s="591" t="s">
        <v>268</v>
      </c>
      <c r="GB4" s="591" t="s">
        <v>1880</v>
      </c>
      <c r="GC4" s="591" t="s">
        <v>1881</v>
      </c>
      <c r="GD4" s="591" t="s">
        <v>1882</v>
      </c>
      <c r="GE4" s="591" t="s">
        <v>1883</v>
      </c>
      <c r="GF4" s="591" t="s">
        <v>1824</v>
      </c>
      <c r="GG4" s="591" t="s">
        <v>1879</v>
      </c>
      <c r="GH4" s="591" t="s">
        <v>1884</v>
      </c>
      <c r="GI4" s="591" t="s">
        <v>2022</v>
      </c>
      <c r="GJ4" s="591" t="s">
        <v>1825</v>
      </c>
      <c r="GK4" s="591"/>
      <c r="GL4" s="591" t="s">
        <v>2143</v>
      </c>
      <c r="GM4" s="591" t="s">
        <v>811</v>
      </c>
      <c r="GN4" s="591" t="s">
        <v>563</v>
      </c>
      <c r="GO4" s="591" t="s">
        <v>563</v>
      </c>
      <c r="GP4" s="591" t="s">
        <v>1807</v>
      </c>
      <c r="GQ4" s="591" t="s">
        <v>1809</v>
      </c>
      <c r="GR4" s="591" t="s">
        <v>1808</v>
      </c>
      <c r="GS4" s="590"/>
      <c r="GT4" s="591"/>
      <c r="GU4" s="591"/>
      <c r="GV4" s="591"/>
      <c r="GW4" s="591"/>
      <c r="GX4" s="591"/>
      <c r="GY4" s="590"/>
      <c r="GZ4" s="591"/>
      <c r="HA4" s="591"/>
      <c r="HB4" s="591"/>
      <c r="HC4" s="591"/>
      <c r="HD4" s="591" t="s">
        <v>1145</v>
      </c>
      <c r="HE4" s="591" t="s">
        <v>1048</v>
      </c>
      <c r="HF4" s="591"/>
      <c r="HG4" s="591"/>
      <c r="HH4" s="591"/>
      <c r="HI4" s="591" t="s">
        <v>159</v>
      </c>
      <c r="HJ4" s="591" t="s">
        <v>174</v>
      </c>
      <c r="HK4" s="591" t="s">
        <v>232</v>
      </c>
      <c r="HL4" s="591" t="s">
        <v>234</v>
      </c>
      <c r="HM4" s="591" t="s">
        <v>268</v>
      </c>
      <c r="HN4" s="591" t="s">
        <v>1150</v>
      </c>
      <c r="HO4" s="591" t="s">
        <v>1150</v>
      </c>
      <c r="HP4" s="591" t="s">
        <v>1150</v>
      </c>
      <c r="HQ4" s="591"/>
      <c r="HR4" s="591"/>
      <c r="HS4" s="591"/>
      <c r="HT4" s="591"/>
      <c r="HU4" s="591" t="s">
        <v>6</v>
      </c>
      <c r="HV4" s="591" t="s">
        <v>7</v>
      </c>
      <c r="HW4" s="591" t="s">
        <v>8</v>
      </c>
      <c r="HX4" s="591" t="s">
        <v>159</v>
      </c>
      <c r="HY4" s="591" t="s">
        <v>174</v>
      </c>
      <c r="HZ4" s="591" t="s">
        <v>268</v>
      </c>
      <c r="IA4" s="591" t="s">
        <v>6</v>
      </c>
      <c r="IB4" s="591" t="s">
        <v>7</v>
      </c>
      <c r="IC4" s="591" t="s">
        <v>8</v>
      </c>
      <c r="ID4" s="591"/>
      <c r="IE4" s="591"/>
      <c r="IF4" s="591"/>
      <c r="IG4" s="590"/>
      <c r="IH4" s="591" t="s">
        <v>6</v>
      </c>
      <c r="II4" s="591" t="s">
        <v>7</v>
      </c>
      <c r="IJ4" s="591" t="s">
        <v>8</v>
      </c>
      <c r="IK4" s="591" t="s">
        <v>6</v>
      </c>
      <c r="IL4" s="591" t="s">
        <v>7</v>
      </c>
      <c r="IM4" s="591" t="s">
        <v>8</v>
      </c>
      <c r="IN4" s="591" t="s">
        <v>6</v>
      </c>
      <c r="IO4" s="591" t="s">
        <v>7</v>
      </c>
      <c r="IP4" s="591" t="s">
        <v>8</v>
      </c>
      <c r="IQ4" s="591" t="s">
        <v>6</v>
      </c>
      <c r="IR4" s="591" t="s">
        <v>7</v>
      </c>
      <c r="IS4" s="591" t="s">
        <v>8</v>
      </c>
      <c r="IT4" s="591" t="s">
        <v>6</v>
      </c>
      <c r="IU4" s="591" t="s">
        <v>6</v>
      </c>
      <c r="IV4" s="591" t="s">
        <v>6</v>
      </c>
      <c r="IW4" s="591" t="s">
        <v>6</v>
      </c>
      <c r="IX4" s="592" t="s">
        <v>286</v>
      </c>
      <c r="IY4" s="593" t="str">
        <f>INDEX(DataAutumn!i.LTWFeedIndices_BBB,1,IY$7)</f>
        <v>0:1, 54:62</v>
      </c>
      <c r="IZ4" s="593" t="str">
        <f>INDEX(DataAutumn!i.LTWFeedIndices_BBB,1,IZ$7)</f>
        <v>0:1, 62:69</v>
      </c>
      <c r="JA4" s="593" t="str">
        <f>INDEX(CHOOSE(JA$11,DataAutumn!i.FS_StrategyIndices,DataWinter!i.FS_StrategyIndices,DataSpring!i.FS_StrategyIndices),JA$12,JA$7)</f>
        <v>19:20, 33:49</v>
      </c>
      <c r="JB4" s="593" t="str">
        <f ca="1">INDEX(CHOOSE(JB$11,DataAutumn!i.FS_StrategyIndices,DataWinter!i.FS_StrategyIndices,DataSpring!i.FS_StrategyIndices),JB$12,JB$7)</f>
        <v>6:7, 62:69</v>
      </c>
      <c r="JC4" s="593" t="str">
        <f ca="1">INDEX(CHOOSE(JC$11,DataAutumn!i.FS_StrategyIndices,DataWinter!i.FS_StrategyIndices,DataSpring!i.FS_StrategyIndices),JC$12,JC$7)</f>
        <v>10:11, 62:69</v>
      </c>
      <c r="JD4" s="593" t="str">
        <f ca="1">INDEX(CHOOSE(JD$11,DataAutumn!i.FS_StrategyIndices,DataWinter!i.FS_StrategyIndices,DataSpring!i.FS_StrategyIndices),JD$12,JD$7)</f>
        <v>6:7, 69:73</v>
      </c>
      <c r="JE4" s="593" t="str">
        <f ca="1">INDEX(CHOOSE(JE$11,DataAutumn!i.FS_StrategyIndices,DataWinter!i.FS_StrategyIndices,DataSpring!i.FS_StrategyIndices),JE$12,JE$7)</f>
        <v>10:11, 69:73</v>
      </c>
      <c r="JF4" s="593" t="str">
        <f ca="1">INDEX(CHOOSE(JF$11,DataAutumn!i.FS_StrategyIndices,DataWinter!i.FS_StrategyIndices,DataSpring!i.FS_StrategyIndices),JF$12,JF$7)</f>
        <v>19:20, 84:101</v>
      </c>
      <c r="JG4" s="593" t="str">
        <f ca="1">INDEX(CHOOSE(JG$11,DataAutumn!i.FS_StrategyIndices,DataWinter!i.FS_StrategyIndices,DataSpring!i.FS_StrategyIndices),JG$12,JG$7)</f>
        <v>19:20, 33:51</v>
      </c>
      <c r="JH4" s="593" t="str">
        <f ca="1">INDEX(CHOOSE(JH$11,DataAutumn!i.FS_StrategyIndices,DataWinter!i.FS_StrategyIndices,DataSpring!i.FS_StrategyIndices),JH$12,JH$7)</f>
        <v>6:7, 64:71</v>
      </c>
      <c r="JI4" s="593" t="str">
        <f ca="1">INDEX(CHOOSE(JI$11,DataAutumn!i.FS_StrategyIndices,DataWinter!i.FS_StrategyIndices,DataSpring!i.FS_StrategyIndices),JI$12,JI$7)</f>
        <v>10:11, 64:71</v>
      </c>
      <c r="JJ4" s="593" t="str">
        <f ca="1">INDEX(CHOOSE(JJ$11,DataAutumn!i.FS_StrategyIndices,DataWinter!i.FS_StrategyIndices,DataSpring!i.FS_StrategyIndices),JJ$12,JJ$7)</f>
        <v>6:7, 71:75</v>
      </c>
      <c r="JK4" s="593" t="str">
        <f ca="1">INDEX(CHOOSE(JK$11,DataAutumn!i.FS_StrategyIndices,DataWinter!i.FS_StrategyIndices,DataSpring!i.FS_StrategyIndices),JK$12,JK$7)</f>
        <v>10:11, 71:75</v>
      </c>
      <c r="JL4" s="593" t="str">
        <f ca="1">INDEX(CHOOSE(JL$11,DataAutumn!i.FS_StrategyIndices,DataWinter!i.FS_StrategyIndices,DataSpring!i.FS_StrategyIndices),JL$12,JL$7)</f>
        <v>19:20, 86:101</v>
      </c>
      <c r="JM4" s="593" t="str">
        <f ca="1">INDEX(CHOOSE(JM$11,DataAutumn!i.FS_StrategyIndices,DataWinter!i.FS_StrategyIndices,DataSpring!i.FS_StrategyIndices),JM$12,JM$7)</f>
        <v>6:7, 114:121</v>
      </c>
      <c r="JN4" s="593" t="str">
        <f ca="1">INDEX(CHOOSE(JN$11,DataAutumn!i.FS_StrategyIndices,DataWinter!i.FS_StrategyIndices,DataSpring!i.FS_StrategyIndices),JN$12,JN$7)</f>
        <v>10:11, 114:121</v>
      </c>
      <c r="JO4" s="593" t="str">
        <f ca="1">INDEX(CHOOSE(JO$11,DataAutumn!i.FS_StrategyIndices,DataWinter!i.FS_StrategyIndices,DataSpring!i.FS_StrategyIndices),JO$12,JO$7)</f>
        <v>6:7, 121:125</v>
      </c>
      <c r="JP4" s="593" t="str">
        <f ca="1">INDEX(CHOOSE(JP$11,DataAutumn!i.FS_StrategyIndices,DataWinter!i.FS_StrategyIndices,DataSpring!i.FS_StrategyIndices),JP$12,JP$7)</f>
        <v>10:11, 121:125</v>
      </c>
      <c r="JQ4" s="593" t="str">
        <f ca="1">INDEX(CHOOSE(JQ$11,DataAutumn!i.FS_StrategyIndices,DataWinter!i.FS_StrategyIndices,DataSpring!i.FS_StrategyIndices),JQ$12,JQ$7)</f>
        <v>19:20, 136:153</v>
      </c>
      <c r="JR4" s="593" t="str">
        <f ca="1">INDEX(CHOOSE(JR$11,DataAutumn!i.FS_StrategyIndices,DataWinter!i.FS_StrategyIndices,DataSpring!i.FS_StrategyIndices),JR$12,JR$7)</f>
        <v>6:7, 114:121</v>
      </c>
      <c r="JS4" s="593" t="str">
        <f ca="1">INDEX(CHOOSE(JS$11,DataAutumn!i.FS_StrategyIndices,DataWinter!i.FS_StrategyIndices,DataSpring!i.FS_StrategyIndices),JS$12,JS$7)</f>
        <v>10:11, 114:121</v>
      </c>
      <c r="JT4" s="593" t="str">
        <f ca="1">INDEX(CHOOSE(JT$11,DataAutumn!i.FS_StrategyIndices,DataWinter!i.FS_StrategyIndices,DataSpring!i.FS_StrategyIndices),JT$12,JT$7)</f>
        <v>6:7, 121:125</v>
      </c>
      <c r="JU4" s="593" t="str">
        <f ca="1">INDEX(CHOOSE(JU$11,DataAutumn!i.FS_StrategyIndices,DataWinter!i.FS_StrategyIndices,DataSpring!i.FS_StrategyIndices),JU$12,JU$7)</f>
        <v>10:11, 121:125</v>
      </c>
      <c r="JV4" s="593" t="str">
        <f ca="1">INDEX(CHOOSE(JV$11,DataAutumn!i.FS_StrategyIndices,DataWinter!i.FS_StrategyIndices,DataSpring!i.FS_StrategyIndices),JV$12,JV$7)</f>
        <v>19:20, 136:153</v>
      </c>
      <c r="JW4" s="593" t="str">
        <f ca="1">INDEX(CHOOSE(JW$11,DataAutumn!i.FS_StrategyIndices,DataWinter!i.FS_StrategyIndices,DataSpring!i.FS_StrategyIndices),JW$12,JW$7)</f>
        <v>6:7, 166:173</v>
      </c>
      <c r="JX4" s="593" t="str">
        <f ca="1">INDEX(CHOOSE(JX$11,DataAutumn!i.FS_StrategyIndices,DataWinter!i.FS_StrategyIndices,DataSpring!i.FS_StrategyIndices),JX$12,JX$7)</f>
        <v>10:11, 166:173</v>
      </c>
      <c r="JY4" s="593" t="str">
        <f ca="1">INDEX(CHOOSE(JY$11,DataAutumn!i.FS_StrategyIndices,DataWinter!i.FS_StrategyIndices,DataSpring!i.FS_StrategyIndices),JY$12,JY$7)</f>
        <v>6:7, 173:177</v>
      </c>
      <c r="JZ4" s="593" t="str">
        <f ca="1">INDEX(CHOOSE(JZ$11,DataAutumn!i.FS_StrategyIndices,DataWinter!i.FS_StrategyIndices,DataSpring!i.FS_StrategyIndices),JZ$12,JZ$7)</f>
        <v>10:11, 173:177</v>
      </c>
      <c r="KA4" s="593" t="str">
        <f ca="1">INDEX(CHOOSE(KA$11,DataAutumn!i.FS_StrategyIndices,DataWinter!i.FS_StrategyIndices,DataSpring!i.FS_StrategyIndices),KA$12,KA$7)</f>
        <v>19:20, 188:205</v>
      </c>
      <c r="KB4" s="593" t="str">
        <f ca="1">INDEX(CHOOSE(KB$11,DataAutumn!i.FS_StrategyIndices,DataWinter!i.FS_StrategyIndices,DataSpring!i.FS_StrategyIndices),KB$12,KB$7)</f>
        <v>6:7, 218:225</v>
      </c>
      <c r="KC4" s="593" t="str">
        <f ca="1">INDEX(CHOOSE(KC$11,DataAutumn!i.FS_StrategyIndices,DataWinter!i.FS_StrategyIndices,DataSpring!i.FS_StrategyIndices),KC$12,KC$7)</f>
        <v>10:11, 218:225</v>
      </c>
      <c r="KD4" s="591" t="s">
        <v>843</v>
      </c>
      <c r="KE4" s="590"/>
      <c r="KF4" s="591"/>
      <c r="KG4" s="591" t="s">
        <v>1648</v>
      </c>
      <c r="KH4" s="591" t="s">
        <v>1733</v>
      </c>
      <c r="KI4" s="591" t="s">
        <v>1150</v>
      </c>
      <c r="KJ4" s="591" t="s">
        <v>2247</v>
      </c>
      <c r="KK4" s="591" t="s">
        <v>2273</v>
      </c>
      <c r="KL4" s="591" t="s">
        <v>811</v>
      </c>
      <c r="KM4" s="591" t="s">
        <v>343</v>
      </c>
      <c r="KN4" s="591" t="s">
        <v>1974</v>
      </c>
      <c r="KO4" s="591" t="s">
        <v>1980</v>
      </c>
      <c r="KP4" s="591" t="s">
        <v>1975</v>
      </c>
      <c r="KQ4" s="591" t="s">
        <v>368</v>
      </c>
      <c r="KR4" s="591" t="s">
        <v>1852</v>
      </c>
      <c r="KS4" s="591" t="s">
        <v>1853</v>
      </c>
      <c r="KT4" s="591" t="s">
        <v>1854</v>
      </c>
      <c r="KU4" s="591" t="s">
        <v>368</v>
      </c>
      <c r="KV4" s="591"/>
      <c r="KW4" s="591"/>
      <c r="KX4" s="591"/>
      <c r="KY4" s="591"/>
      <c r="KZ4" s="591"/>
      <c r="LA4" s="591"/>
      <c r="LB4" s="591"/>
      <c r="LC4" s="591" t="s">
        <v>368</v>
      </c>
      <c r="LD4" s="591" t="s">
        <v>368</v>
      </c>
      <c r="LE4" s="591" t="s">
        <v>1855</v>
      </c>
      <c r="LF4" s="591" t="s">
        <v>1438</v>
      </c>
      <c r="LG4" s="591" t="s">
        <v>1439</v>
      </c>
      <c r="LH4" s="591" t="s">
        <v>1182</v>
      </c>
      <c r="LI4" s="591" t="s">
        <v>1435</v>
      </c>
      <c r="LJ4" s="591" t="s">
        <v>1183</v>
      </c>
      <c r="LK4" s="591" t="s">
        <v>1440</v>
      </c>
      <c r="LL4" s="591" t="s">
        <v>1441</v>
      </c>
      <c r="LM4" s="591" t="s">
        <v>1442</v>
      </c>
      <c r="LN4" s="591" t="s">
        <v>1443</v>
      </c>
      <c r="LO4" s="591" t="s">
        <v>843</v>
      </c>
      <c r="LP4" s="591" t="s">
        <v>1813</v>
      </c>
      <c r="LQ4" s="591" t="s">
        <v>1601</v>
      </c>
      <c r="LR4" s="591"/>
      <c r="LS4" s="591"/>
      <c r="LT4" s="591"/>
      <c r="LU4" s="591" t="s">
        <v>1438</v>
      </c>
      <c r="LV4" s="591" t="s">
        <v>1439</v>
      </c>
      <c r="LW4" s="591" t="s">
        <v>1182</v>
      </c>
      <c r="LX4" s="591" t="s">
        <v>1435</v>
      </c>
      <c r="LY4" s="591" t="s">
        <v>1183</v>
      </c>
      <c r="LZ4" s="591" t="s">
        <v>1440</v>
      </c>
      <c r="MA4" s="591" t="s">
        <v>1441</v>
      </c>
      <c r="MB4" s="591" t="s">
        <v>1442</v>
      </c>
      <c r="MC4" s="591" t="s">
        <v>1443</v>
      </c>
      <c r="MD4" s="591" t="s">
        <v>811</v>
      </c>
      <c r="ME4" s="591" t="s">
        <v>1719</v>
      </c>
      <c r="MF4" s="591" t="s">
        <v>987</v>
      </c>
      <c r="MG4" s="591"/>
      <c r="MH4" s="591" t="s">
        <v>1601</v>
      </c>
      <c r="MI4" s="591" t="s">
        <v>1048</v>
      </c>
      <c r="MJ4" s="591" t="s">
        <v>843</v>
      </c>
      <c r="MK4" s="591" t="s">
        <v>1813</v>
      </c>
      <c r="ML4" s="591" t="s">
        <v>1601</v>
      </c>
      <c r="MM4" s="591" t="s">
        <v>1601</v>
      </c>
      <c r="MN4" s="591" t="s">
        <v>1601</v>
      </c>
      <c r="MO4" s="590"/>
      <c r="MP4" s="591"/>
      <c r="MQ4" s="591" t="s">
        <v>1522</v>
      </c>
      <c r="MR4" s="591" t="s">
        <v>234</v>
      </c>
      <c r="MS4" s="521" t="s">
        <v>2215</v>
      </c>
      <c r="MT4" s="591" t="s">
        <v>692</v>
      </c>
      <c r="MU4" s="591" t="s">
        <v>563</v>
      </c>
      <c r="MV4" s="591" t="s">
        <v>563</v>
      </c>
      <c r="MW4" s="591"/>
      <c r="MX4" s="591"/>
      <c r="MY4" s="594" t="s">
        <v>2164</v>
      </c>
      <c r="MZ4" s="591" t="s">
        <v>2167</v>
      </c>
      <c r="NA4" s="591" t="s">
        <v>2174</v>
      </c>
      <c r="NB4" s="591" t="s">
        <v>2169</v>
      </c>
      <c r="NC4" s="591" t="s">
        <v>2170</v>
      </c>
      <c r="ND4" s="591" t="s">
        <v>2171</v>
      </c>
      <c r="NE4" s="591" t="s">
        <v>2172</v>
      </c>
      <c r="NF4" s="591" t="s">
        <v>2173</v>
      </c>
      <c r="NG4" s="591"/>
      <c r="NH4" s="591" t="s">
        <v>1988</v>
      </c>
      <c r="NI4" s="591" t="s">
        <v>1987</v>
      </c>
      <c r="NJ4" s="591"/>
      <c r="NK4" s="591" t="s">
        <v>872</v>
      </c>
      <c r="NL4" s="591" t="s">
        <v>1255</v>
      </c>
      <c r="NM4" s="591" t="s">
        <v>2286</v>
      </c>
      <c r="NN4" s="591" t="s">
        <v>1256</v>
      </c>
      <c r="NO4" s="591"/>
      <c r="NP4" s="591" t="s">
        <v>811</v>
      </c>
      <c r="NQ4" s="591" t="s">
        <v>811</v>
      </c>
      <c r="NR4" s="591" t="s">
        <v>368</v>
      </c>
      <c r="NS4" s="591"/>
      <c r="NT4" s="590"/>
      <c r="NU4" s="591"/>
      <c r="NV4" s="591"/>
      <c r="NW4" s="591"/>
      <c r="NX4" s="591"/>
      <c r="NY4" s="591" t="s">
        <v>6</v>
      </c>
      <c r="NZ4" s="591" t="s">
        <v>6</v>
      </c>
      <c r="OA4" s="591" t="s">
        <v>7</v>
      </c>
      <c r="OB4" s="591" t="s">
        <v>7</v>
      </c>
      <c r="OC4" s="590"/>
      <c r="OD4" s="591"/>
      <c r="OE4" s="591"/>
      <c r="OF4" s="591"/>
      <c r="OG4" s="591"/>
      <c r="OH4" s="590"/>
      <c r="OI4" s="594" t="str">
        <f>INDEX(i.slices_ffcfw,OI$7,OI$11+(OI$13-1)*3)</f>
        <v>33:34</v>
      </c>
      <c r="OJ4" s="594" t="str">
        <f>INDEX(i.slices_ffcfw,OJ$7,OJ$11+(OJ$13-1)*3)</f>
        <v>49:50</v>
      </c>
      <c r="OK4" s="594" t="str">
        <f>INDEX(i.slices_ffcfw,OK$7,OK$11+(OK$13-1)*3)</f>
        <v>38:39</v>
      </c>
      <c r="OL4" s="594" t="str">
        <f>INDEX(i.slices_ffcfw,OL$7,OL$11+(OL$13-1)*3)</f>
        <v>54:55</v>
      </c>
      <c r="OM4" s="591"/>
      <c r="ON4" s="519">
        <v>0</v>
      </c>
    </row>
    <row r="5" spans="1:404" ht="12.95" customHeight="1">
      <c r="A5" s="479">
        <f>ROW(A5)-5</f>
        <v>0</v>
      </c>
      <c r="B5" s="479"/>
      <c r="C5" s="639">
        <v>0</v>
      </c>
      <c r="D5" s="486" t="str">
        <f>INDEX(i.Region_Desc,1,$L5)</f>
        <v>GSW</v>
      </c>
      <c r="E5" s="96" t="b">
        <v>0</v>
      </c>
      <c r="F5" s="96" t="b">
        <v>0</v>
      </c>
      <c r="G5" s="96" t="b">
        <v>0</v>
      </c>
      <c r="H5" s="96"/>
      <c r="I5" s="487"/>
      <c r="J5" s="487"/>
      <c r="K5" s="487"/>
      <c r="L5" s="487">
        <v>2</v>
      </c>
      <c r="M5" s="487">
        <v>2</v>
      </c>
      <c r="N5" s="487">
        <v>3</v>
      </c>
      <c r="O5" s="96"/>
      <c r="P5" s="96"/>
      <c r="Q5" s="96"/>
      <c r="R5" s="96"/>
      <c r="S5" s="96"/>
      <c r="T5" s="487">
        <v>2</v>
      </c>
      <c r="U5" s="487"/>
      <c r="V5" s="487"/>
      <c r="W5" s="487">
        <v>1</v>
      </c>
      <c r="X5" s="487"/>
      <c r="Y5" s="487"/>
      <c r="Z5" s="487"/>
      <c r="AA5" s="487" t="str">
        <f>""</f>
        <v/>
      </c>
      <c r="AB5" s="487">
        <v>1</v>
      </c>
      <c r="AC5" s="487">
        <v>1</v>
      </c>
      <c r="AD5" s="487">
        <v>0</v>
      </c>
      <c r="AE5" s="487">
        <v>0</v>
      </c>
      <c r="AF5" s="487">
        <v>0</v>
      </c>
      <c r="AG5" s="487">
        <v>0</v>
      </c>
      <c r="AH5" s="484"/>
      <c r="AI5" s="484"/>
      <c r="AJ5" s="484"/>
      <c r="AK5" s="484"/>
      <c r="AL5" s="484"/>
      <c r="AM5" s="484"/>
      <c r="AN5" s="484"/>
      <c r="AO5" s="484"/>
      <c r="AP5" s="484"/>
      <c r="AQ5" s="484"/>
      <c r="AR5" s="484"/>
      <c r="AS5" s="484"/>
      <c r="AT5" s="484"/>
      <c r="AU5" s="96"/>
      <c r="AV5" s="96"/>
      <c r="AW5" s="96"/>
      <c r="AX5" s="488" t="s">
        <v>1237</v>
      </c>
      <c r="AY5" s="96"/>
      <c r="AZ5" s="479"/>
      <c r="BA5" s="548" t="str">
        <f t="shared" ref="BA5:BI5" si="0">IF(OR(BA$1="sam",BA$1="sai"),1,IF(BA$1="sav","-",IF(OR(BA$1="sap",BA$1="saa",BA$1="sar",BA$1="sat"),0)))</f>
        <v>-</v>
      </c>
      <c r="BB5" s="548" t="str">
        <f t="shared" si="0"/>
        <v>-</v>
      </c>
      <c r="BC5" s="548" t="str">
        <f t="shared" si="0"/>
        <v>-</v>
      </c>
      <c r="BD5" s="548" t="str">
        <f t="shared" si="0"/>
        <v>-</v>
      </c>
      <c r="BE5" s="548" t="str">
        <f t="shared" si="0"/>
        <v>-</v>
      </c>
      <c r="BF5" s="548" t="str">
        <f t="shared" si="0"/>
        <v>-</v>
      </c>
      <c r="BG5" s="548" t="str">
        <f t="shared" si="0"/>
        <v>-</v>
      </c>
      <c r="BH5" s="548" t="str">
        <f t="shared" si="0"/>
        <v>-</v>
      </c>
      <c r="BI5" s="548" t="str">
        <f t="shared" si="0"/>
        <v>-</v>
      </c>
      <c r="BJ5" s="479"/>
      <c r="BK5" s="548" t="str">
        <f t="shared" ref="BK5:CA5" si="1">IF(OR(BK$1="sam",BK$1="sai"),1,IF(BK$1="sav","-",IF(OR(BK$1="sap",BK$1="saa",BK$1="sar",BK$1="sat"),0)))</f>
        <v>-</v>
      </c>
      <c r="BL5" s="548" t="str">
        <f t="shared" si="1"/>
        <v>-</v>
      </c>
      <c r="BM5" s="548" t="str">
        <f t="shared" si="1"/>
        <v>-</v>
      </c>
      <c r="BN5" s="548" t="str">
        <f t="shared" si="1"/>
        <v>-</v>
      </c>
      <c r="BO5" s="548" t="str">
        <f t="shared" si="1"/>
        <v>-</v>
      </c>
      <c r="BP5" s="548" t="str">
        <f t="shared" si="1"/>
        <v>-</v>
      </c>
      <c r="BQ5" s="548" t="str">
        <f t="shared" si="1"/>
        <v>-</v>
      </c>
      <c r="BR5" s="548" t="str">
        <f t="shared" si="1"/>
        <v>-</v>
      </c>
      <c r="BS5" s="548" t="str">
        <f t="shared" si="1"/>
        <v>-</v>
      </c>
      <c r="BT5" s="548" t="str">
        <f t="shared" si="1"/>
        <v>-</v>
      </c>
      <c r="BU5" s="548" t="str">
        <f t="shared" si="1"/>
        <v>-</v>
      </c>
      <c r="BV5" s="548" t="str">
        <f t="shared" si="1"/>
        <v>-</v>
      </c>
      <c r="BW5" s="548" t="str">
        <f t="shared" si="1"/>
        <v>-</v>
      </c>
      <c r="BX5" s="548" t="str">
        <f t="shared" si="1"/>
        <v>-</v>
      </c>
      <c r="BY5" s="548" t="str">
        <f t="shared" si="1"/>
        <v>-</v>
      </c>
      <c r="BZ5" s="548" t="str">
        <f t="shared" si="1"/>
        <v>-</v>
      </c>
      <c r="CA5" s="548" t="str">
        <f t="shared" si="1"/>
        <v>-</v>
      </c>
      <c r="CB5" s="479"/>
      <c r="CC5" s="548" t="str">
        <f t="shared" ref="CC5:CV5" si="2">IF(OR(CC$1="sam",CC$1="sai"),1,IF(CC$1="sav","-",IF(OR(CC$1="sap",CC$1="saa",CC$1="sar",CC$1="sat"),0)))</f>
        <v>-</v>
      </c>
      <c r="CD5" s="548" t="str">
        <f t="shared" si="2"/>
        <v>-</v>
      </c>
      <c r="CE5" s="548" t="str">
        <f t="shared" si="2"/>
        <v>-</v>
      </c>
      <c r="CF5" s="548" t="str">
        <f t="shared" si="2"/>
        <v>-</v>
      </c>
      <c r="CG5" s="548" t="str">
        <f t="shared" si="2"/>
        <v>-</v>
      </c>
      <c r="CH5" s="548" t="str">
        <f t="shared" si="2"/>
        <v>-</v>
      </c>
      <c r="CI5" s="548" t="str">
        <f t="shared" si="2"/>
        <v>-</v>
      </c>
      <c r="CJ5" s="548" t="str">
        <f t="shared" si="2"/>
        <v>-</v>
      </c>
      <c r="CK5" s="548" t="str">
        <f t="shared" si="2"/>
        <v>-</v>
      </c>
      <c r="CL5" s="548" t="str">
        <f t="shared" si="2"/>
        <v>-</v>
      </c>
      <c r="CM5" s="548" t="str">
        <f t="shared" si="2"/>
        <v>-</v>
      </c>
      <c r="CN5" s="548" t="str">
        <f t="shared" si="2"/>
        <v>-</v>
      </c>
      <c r="CO5" s="548" t="str">
        <f t="shared" si="2"/>
        <v>-</v>
      </c>
      <c r="CP5" s="548" t="str">
        <f t="shared" si="2"/>
        <v>-</v>
      </c>
      <c r="CQ5" s="548" t="str">
        <f t="shared" si="2"/>
        <v>-</v>
      </c>
      <c r="CR5" s="548" t="str">
        <f t="shared" si="2"/>
        <v>-</v>
      </c>
      <c r="CS5" s="548" t="str">
        <f t="shared" si="2"/>
        <v>-</v>
      </c>
      <c r="CT5" s="548" t="str">
        <f t="shared" si="2"/>
        <v>-</v>
      </c>
      <c r="CU5" s="548" t="str">
        <f t="shared" si="2"/>
        <v>-</v>
      </c>
      <c r="CV5" s="548" t="str">
        <f t="shared" si="2"/>
        <v>-</v>
      </c>
      <c r="CW5" s="479"/>
      <c r="CX5" s="548" t="str">
        <f t="shared" ref="CX5:DD5" si="3">IF(OR(CX$1="sam",CX$1="sai"),1,IF(CX$1="sav","-",IF(OR(CX$1="sap",CX$1="saa",CX$1="sar",CX$1="sat"),0)))</f>
        <v>-</v>
      </c>
      <c r="CY5" s="548" t="str">
        <f t="shared" si="3"/>
        <v>-</v>
      </c>
      <c r="CZ5" s="549" t="str">
        <f t="shared" si="3"/>
        <v>-</v>
      </c>
      <c r="DA5" s="548" t="str">
        <f t="shared" si="3"/>
        <v>-</v>
      </c>
      <c r="DB5" s="548" t="str">
        <f t="shared" si="3"/>
        <v>-</v>
      </c>
      <c r="DC5" s="548" t="str">
        <f t="shared" si="3"/>
        <v>-</v>
      </c>
      <c r="DD5" s="548" t="str">
        <f t="shared" si="3"/>
        <v>-</v>
      </c>
      <c r="DE5" s="548" t="str">
        <f t="shared" ref="DE5:EJ5" si="4">IF(OR(DE$1="sam",DE$1="sai"),1,IF(DE$1="sav","-",IF(OR(DE$1="sap",DE$1="saa",DE$1="sar",DE$1="sat"),0)))</f>
        <v>-</v>
      </c>
      <c r="DF5" s="548" t="str">
        <f t="shared" si="4"/>
        <v>-</v>
      </c>
      <c r="DG5" s="548" t="str">
        <f t="shared" si="4"/>
        <v>-</v>
      </c>
      <c r="DH5" s="548" t="str">
        <f t="shared" si="4"/>
        <v>-</v>
      </c>
      <c r="DI5" s="548" t="str">
        <f t="shared" si="4"/>
        <v>-</v>
      </c>
      <c r="DJ5" s="548" t="str">
        <f t="shared" si="4"/>
        <v>-</v>
      </c>
      <c r="DK5" s="548" t="str">
        <f t="shared" si="4"/>
        <v>-</v>
      </c>
      <c r="DL5" s="548" t="str">
        <f t="shared" si="4"/>
        <v>-</v>
      </c>
      <c r="DM5" s="548" t="str">
        <f t="shared" si="4"/>
        <v>-</v>
      </c>
      <c r="DN5" s="548" t="str">
        <f t="shared" si="4"/>
        <v>-</v>
      </c>
      <c r="DO5" s="548" t="str">
        <f t="shared" si="4"/>
        <v>-</v>
      </c>
      <c r="DP5" s="548" t="str">
        <f t="shared" si="4"/>
        <v>-</v>
      </c>
      <c r="DQ5" s="548" t="str">
        <f t="shared" si="4"/>
        <v>-</v>
      </c>
      <c r="DR5" s="548" t="str">
        <f t="shared" si="4"/>
        <v>-</v>
      </c>
      <c r="DS5" s="548" t="str">
        <f t="shared" si="4"/>
        <v>-</v>
      </c>
      <c r="DT5" s="548" t="str">
        <f t="shared" si="4"/>
        <v>-</v>
      </c>
      <c r="DU5" s="548" t="str">
        <f t="shared" si="4"/>
        <v>-</v>
      </c>
      <c r="DV5" s="548" t="str">
        <f t="shared" si="4"/>
        <v>-</v>
      </c>
      <c r="DW5" s="548" t="str">
        <f t="shared" si="4"/>
        <v>-</v>
      </c>
      <c r="DX5" s="548" t="str">
        <f t="shared" si="4"/>
        <v>-</v>
      </c>
      <c r="DY5" s="548" t="str">
        <f t="shared" si="4"/>
        <v>-</v>
      </c>
      <c r="DZ5" s="548" t="str">
        <f t="shared" si="4"/>
        <v>-</v>
      </c>
      <c r="EA5" s="548" t="str">
        <f t="shared" si="4"/>
        <v>-</v>
      </c>
      <c r="EB5" s="548">
        <f t="shared" si="4"/>
        <v>0</v>
      </c>
      <c r="EC5" s="548">
        <f t="shared" si="4"/>
        <v>0</v>
      </c>
      <c r="ED5" s="548">
        <f t="shared" si="4"/>
        <v>0</v>
      </c>
      <c r="EE5" s="548">
        <f t="shared" si="4"/>
        <v>0</v>
      </c>
      <c r="EF5" s="548">
        <f t="shared" si="4"/>
        <v>0</v>
      </c>
      <c r="EG5" s="548">
        <f t="shared" si="4"/>
        <v>0</v>
      </c>
      <c r="EH5" s="548" t="str">
        <f t="shared" si="4"/>
        <v>-</v>
      </c>
      <c r="EI5" s="548" t="str">
        <f t="shared" si="4"/>
        <v>-</v>
      </c>
      <c r="EJ5" s="548" t="str">
        <f t="shared" si="4"/>
        <v>-</v>
      </c>
      <c r="EK5" s="548" t="str">
        <f t="shared" ref="EK5:FJ5" si="5">IF(OR(EK$1="sam",EK$1="sai"),1,IF(EK$1="sav","-",IF(OR(EK$1="sap",EK$1="saa",EK$1="sar",EK$1="sat"),0)))</f>
        <v>-</v>
      </c>
      <c r="EL5" s="548" t="str">
        <f t="shared" si="5"/>
        <v>-</v>
      </c>
      <c r="EM5" s="548" t="str">
        <f t="shared" si="5"/>
        <v>-</v>
      </c>
      <c r="EN5" s="548" t="str">
        <f t="shared" si="5"/>
        <v>-</v>
      </c>
      <c r="EO5" s="548" t="str">
        <f t="shared" si="5"/>
        <v>-</v>
      </c>
      <c r="EP5" s="548" t="str">
        <f t="shared" si="5"/>
        <v>-</v>
      </c>
      <c r="EQ5" s="548" t="str">
        <f t="shared" si="5"/>
        <v>-</v>
      </c>
      <c r="ER5" s="548" t="str">
        <f t="shared" si="5"/>
        <v>-</v>
      </c>
      <c r="ES5" s="548" t="str">
        <f t="shared" si="5"/>
        <v>-</v>
      </c>
      <c r="ET5" s="548">
        <f t="shared" si="5"/>
        <v>1</v>
      </c>
      <c r="EU5" s="548">
        <f t="shared" si="5"/>
        <v>1</v>
      </c>
      <c r="EV5" s="548">
        <f t="shared" si="5"/>
        <v>1</v>
      </c>
      <c r="EW5" s="548">
        <f t="shared" si="5"/>
        <v>1</v>
      </c>
      <c r="EX5" s="548" t="str">
        <f t="shared" si="5"/>
        <v>-</v>
      </c>
      <c r="EY5" s="548" t="str">
        <f t="shared" si="5"/>
        <v>-</v>
      </c>
      <c r="EZ5" s="548" t="str">
        <f t="shared" si="5"/>
        <v>-</v>
      </c>
      <c r="FA5" s="548" t="str">
        <f t="shared" si="5"/>
        <v>-</v>
      </c>
      <c r="FB5" s="548" t="str">
        <f t="shared" si="5"/>
        <v>-</v>
      </c>
      <c r="FC5" s="548">
        <f t="shared" si="5"/>
        <v>1</v>
      </c>
      <c r="FD5" s="548">
        <f t="shared" si="5"/>
        <v>1</v>
      </c>
      <c r="FE5" s="548">
        <f t="shared" si="5"/>
        <v>1</v>
      </c>
      <c r="FF5" s="548">
        <f t="shared" si="5"/>
        <v>1</v>
      </c>
      <c r="FG5" s="548">
        <f t="shared" si="5"/>
        <v>1</v>
      </c>
      <c r="FH5" s="548">
        <f t="shared" si="5"/>
        <v>1</v>
      </c>
      <c r="FI5" s="548">
        <f t="shared" si="5"/>
        <v>1</v>
      </c>
      <c r="FJ5" s="548">
        <f t="shared" si="5"/>
        <v>1</v>
      </c>
      <c r="FK5" s="479"/>
      <c r="FL5" s="548" t="str">
        <f t="shared" ref="FL5:GJ5" si="6">IF(OR(FL$1="sam",FL$1="sai"),1,IF(FL$1="sav","-",IF(OR(FL$1="sap",FL$1="saa",FL$1="sar",FL$1="sat"),0)))</f>
        <v>-</v>
      </c>
      <c r="FM5" s="548" t="str">
        <f t="shared" si="6"/>
        <v>-</v>
      </c>
      <c r="FN5" s="548" t="str">
        <f t="shared" si="6"/>
        <v>-</v>
      </c>
      <c r="FO5" s="548" t="str">
        <f t="shared" si="6"/>
        <v>-</v>
      </c>
      <c r="FP5" s="548" t="str">
        <f t="shared" si="6"/>
        <v>-</v>
      </c>
      <c r="FQ5" s="548">
        <f>IF(OR(FQ$1="sam",FQ$1="sai"),1,IF(FQ$1="sav","-",IF(OR(FQ$1="sap",FQ$1="saa",FQ$1="sar",FQ$1="sat"),0)))</f>
        <v>1</v>
      </c>
      <c r="FR5" s="548">
        <f t="shared" si="6"/>
        <v>1</v>
      </c>
      <c r="FS5" s="548" t="str">
        <f t="shared" si="6"/>
        <v>-</v>
      </c>
      <c r="FT5" s="548" t="str">
        <f t="shared" si="6"/>
        <v>-</v>
      </c>
      <c r="FU5" s="548" t="str">
        <f t="shared" si="6"/>
        <v>-</v>
      </c>
      <c r="FV5" s="548" t="str">
        <f t="shared" si="6"/>
        <v>-</v>
      </c>
      <c r="FW5" s="548" t="str">
        <f t="shared" si="6"/>
        <v>-</v>
      </c>
      <c r="FX5" s="548" t="str">
        <f t="shared" si="6"/>
        <v>-</v>
      </c>
      <c r="FY5" s="548" t="str">
        <f t="shared" si="6"/>
        <v>-</v>
      </c>
      <c r="FZ5" s="548" t="str">
        <f t="shared" si="6"/>
        <v>-</v>
      </c>
      <c r="GA5" s="548" t="str">
        <f t="shared" si="6"/>
        <v>-</v>
      </c>
      <c r="GB5" s="548" t="str">
        <f t="shared" si="6"/>
        <v>-</v>
      </c>
      <c r="GC5" s="548" t="str">
        <f t="shared" si="6"/>
        <v>-</v>
      </c>
      <c r="GD5" s="548" t="str">
        <f t="shared" si="6"/>
        <v>-</v>
      </c>
      <c r="GE5" s="548" t="str">
        <f t="shared" si="6"/>
        <v>-</v>
      </c>
      <c r="GF5" s="548" t="str">
        <f t="shared" si="6"/>
        <v>-</v>
      </c>
      <c r="GG5" s="548" t="str">
        <f t="shared" si="6"/>
        <v>-</v>
      </c>
      <c r="GH5" s="548" t="str">
        <f t="shared" si="6"/>
        <v>-</v>
      </c>
      <c r="GI5" s="548" t="str">
        <f t="shared" si="6"/>
        <v>-</v>
      </c>
      <c r="GJ5" s="548" t="str">
        <f t="shared" si="6"/>
        <v>-</v>
      </c>
      <c r="GK5" s="548">
        <f t="shared" ref="GK5:GX5" si="7">IF(OR(GK$1="sam",GK$1="sai"),1,IF(GK$1="sav","-",IF(OR(GK$1="sap",GK$1="saa",GK$1="sar",GK$1="sat"),0)))</f>
        <v>0</v>
      </c>
      <c r="GL5" s="548" t="str">
        <f>IF(OR(GL$1="sam",GL$1="sai"),1,IF(GL$1="sav","-",IF(OR(GL$1="sap",GL$1="saa",GL$1="sar",GL$1="sat"),0)))</f>
        <v>-</v>
      </c>
      <c r="GM5" s="548">
        <f>IF(OR(GM$1="sam",GM$1="sai"),1,IF(GM$1="sav","-",IF(OR(GM$1="sap",GM$1="saa",GM$1="sar",GM$1="sat"),0)))</f>
        <v>1</v>
      </c>
      <c r="GN5" s="548">
        <f t="shared" si="7"/>
        <v>0</v>
      </c>
      <c r="GO5" s="548">
        <f t="shared" si="7"/>
        <v>0</v>
      </c>
      <c r="GP5" s="548">
        <f t="shared" si="7"/>
        <v>0</v>
      </c>
      <c r="GQ5" s="548">
        <f t="shared" si="7"/>
        <v>0</v>
      </c>
      <c r="GR5" s="548">
        <f t="shared" si="7"/>
        <v>0</v>
      </c>
      <c r="GS5" s="548">
        <f t="shared" si="7"/>
        <v>0</v>
      </c>
      <c r="GT5" s="548">
        <f t="shared" si="7"/>
        <v>1</v>
      </c>
      <c r="GU5" s="548">
        <f t="shared" si="7"/>
        <v>0</v>
      </c>
      <c r="GV5" s="548">
        <f t="shared" si="7"/>
        <v>0</v>
      </c>
      <c r="GW5" s="548">
        <f t="shared" si="7"/>
        <v>0</v>
      </c>
      <c r="GX5" s="548">
        <f t="shared" si="7"/>
        <v>0</v>
      </c>
      <c r="GY5" s="479"/>
      <c r="GZ5" s="548" t="str">
        <f t="shared" ref="GZ5:IF5" si="8">IF(OR(GZ$1="sam",GZ$1="sai"),1,IF(GZ$1="sav","-",IF(OR(GZ$1="sap",GZ$1="saa",GZ$1="sar",GZ$1="sat"),0)))</f>
        <v>-</v>
      </c>
      <c r="HA5" s="548" t="str">
        <f t="shared" si="8"/>
        <v>-</v>
      </c>
      <c r="HB5" s="549" t="str">
        <f t="shared" si="8"/>
        <v>-</v>
      </c>
      <c r="HC5" s="548" t="str">
        <f t="shared" si="8"/>
        <v>-</v>
      </c>
      <c r="HD5" s="548">
        <f t="shared" si="8"/>
        <v>0</v>
      </c>
      <c r="HE5" s="548" t="str">
        <f t="shared" si="8"/>
        <v>-</v>
      </c>
      <c r="HF5" s="548" t="str">
        <f t="shared" si="8"/>
        <v>-</v>
      </c>
      <c r="HG5" s="549" t="str">
        <f t="shared" si="8"/>
        <v>-</v>
      </c>
      <c r="HH5" s="548" t="str">
        <f t="shared" si="8"/>
        <v>-</v>
      </c>
      <c r="HI5" s="548" t="str">
        <f t="shared" si="8"/>
        <v>-</v>
      </c>
      <c r="HJ5" s="548" t="str">
        <f t="shared" si="8"/>
        <v>-</v>
      </c>
      <c r="HK5" s="548" t="str">
        <f t="shared" si="8"/>
        <v>-</v>
      </c>
      <c r="HL5" s="548" t="str">
        <f t="shared" si="8"/>
        <v>-</v>
      </c>
      <c r="HM5" s="548" t="str">
        <f t="shared" si="8"/>
        <v>-</v>
      </c>
      <c r="HN5" s="548" t="str">
        <f t="shared" si="8"/>
        <v>-</v>
      </c>
      <c r="HO5" s="548" t="str">
        <f t="shared" si="8"/>
        <v>-</v>
      </c>
      <c r="HP5" s="548" t="str">
        <f t="shared" si="8"/>
        <v>-</v>
      </c>
      <c r="HQ5" s="548" t="str">
        <f t="shared" si="8"/>
        <v>-</v>
      </c>
      <c r="HR5" s="548" t="str">
        <f t="shared" si="8"/>
        <v>-</v>
      </c>
      <c r="HS5" s="548" t="str">
        <f t="shared" si="8"/>
        <v>-</v>
      </c>
      <c r="HT5" s="548" t="str">
        <f t="shared" si="8"/>
        <v>-</v>
      </c>
      <c r="HU5" s="548" t="str">
        <f t="shared" si="8"/>
        <v>-</v>
      </c>
      <c r="HV5" s="548" t="str">
        <f t="shared" si="8"/>
        <v>-</v>
      </c>
      <c r="HW5" s="548" t="str">
        <f t="shared" si="8"/>
        <v>-</v>
      </c>
      <c r="HX5" s="548" t="str">
        <f t="shared" si="8"/>
        <v>-</v>
      </c>
      <c r="HY5" s="548" t="str">
        <f t="shared" si="8"/>
        <v>-</v>
      </c>
      <c r="HZ5" s="548" t="str">
        <f t="shared" si="8"/>
        <v>-</v>
      </c>
      <c r="IA5" s="548" t="str">
        <f t="shared" si="8"/>
        <v>-</v>
      </c>
      <c r="IB5" s="548" t="str">
        <f t="shared" si="8"/>
        <v>-</v>
      </c>
      <c r="IC5" s="548" t="str">
        <f t="shared" si="8"/>
        <v>-</v>
      </c>
      <c r="ID5" s="548" t="str">
        <f t="shared" si="8"/>
        <v>-</v>
      </c>
      <c r="IE5" s="548">
        <f t="shared" si="8"/>
        <v>1</v>
      </c>
      <c r="IF5" s="548">
        <f t="shared" si="8"/>
        <v>1</v>
      </c>
      <c r="IG5" s="479"/>
      <c r="IH5" s="548" t="str">
        <f t="shared" ref="IH5:JQ5" si="9">IF(OR(IH$1="sam",IH$1="sai"),1,IF(IH$1="sav","-",IF(OR(IH$1="sap",IH$1="saa",IH$1="sar",IH$1="sat"),0)))</f>
        <v>-</v>
      </c>
      <c r="II5" s="548" t="str">
        <f t="shared" si="9"/>
        <v>-</v>
      </c>
      <c r="IJ5" s="548" t="str">
        <f t="shared" si="9"/>
        <v>-</v>
      </c>
      <c r="IK5" s="548" t="str">
        <f t="shared" si="9"/>
        <v>-</v>
      </c>
      <c r="IL5" s="548" t="str">
        <f t="shared" si="9"/>
        <v>-</v>
      </c>
      <c r="IM5" s="548" t="str">
        <f t="shared" si="9"/>
        <v>-</v>
      </c>
      <c r="IN5" s="548" t="str">
        <f t="shared" si="9"/>
        <v>-</v>
      </c>
      <c r="IO5" s="548" t="str">
        <f t="shared" si="9"/>
        <v>-</v>
      </c>
      <c r="IP5" s="548" t="str">
        <f t="shared" si="9"/>
        <v>-</v>
      </c>
      <c r="IQ5" s="548" t="str">
        <f t="shared" si="9"/>
        <v>-</v>
      </c>
      <c r="IR5" s="548" t="str">
        <f t="shared" si="9"/>
        <v>-</v>
      </c>
      <c r="IS5" s="548" t="str">
        <f t="shared" si="9"/>
        <v>-</v>
      </c>
      <c r="IT5" s="548" t="str">
        <f>IF(OR(IT$1="sam",IT$1="sai"),1,IF(IT$1="sav","-",IF(OR(IT$1="sap",IT$1="saa",IT$1="sar",IT$1="sat"),0)))</f>
        <v>-</v>
      </c>
      <c r="IU5" s="548" t="str">
        <f t="shared" si="9"/>
        <v>-</v>
      </c>
      <c r="IV5" s="548" t="str">
        <f t="shared" si="9"/>
        <v>-</v>
      </c>
      <c r="IW5" s="548" t="str">
        <f t="shared" si="9"/>
        <v>-</v>
      </c>
      <c r="IX5" s="548">
        <f t="shared" si="9"/>
        <v>0</v>
      </c>
      <c r="IY5" s="548">
        <f t="shared" si="9"/>
        <v>0</v>
      </c>
      <c r="IZ5" s="548">
        <f t="shared" si="9"/>
        <v>0</v>
      </c>
      <c r="JA5" s="548">
        <f t="shared" si="9"/>
        <v>0</v>
      </c>
      <c r="JB5" s="548">
        <f t="shared" si="9"/>
        <v>0</v>
      </c>
      <c r="JC5" s="548">
        <f t="shared" si="9"/>
        <v>0</v>
      </c>
      <c r="JD5" s="548">
        <f t="shared" si="9"/>
        <v>0</v>
      </c>
      <c r="JE5" s="548">
        <f t="shared" si="9"/>
        <v>0</v>
      </c>
      <c r="JF5" s="548">
        <f t="shared" si="9"/>
        <v>0</v>
      </c>
      <c r="JG5" s="548">
        <f t="shared" si="9"/>
        <v>0</v>
      </c>
      <c r="JH5" s="548">
        <f t="shared" si="9"/>
        <v>0</v>
      </c>
      <c r="JI5" s="548">
        <f t="shared" si="9"/>
        <v>0</v>
      </c>
      <c r="JJ5" s="548">
        <f t="shared" si="9"/>
        <v>0</v>
      </c>
      <c r="JK5" s="548">
        <f t="shared" si="9"/>
        <v>0</v>
      </c>
      <c r="JL5" s="548">
        <f t="shared" si="9"/>
        <v>0</v>
      </c>
      <c r="JM5" s="548">
        <f t="shared" si="9"/>
        <v>0</v>
      </c>
      <c r="JN5" s="548">
        <f t="shared" si="9"/>
        <v>0</v>
      </c>
      <c r="JO5" s="548">
        <f t="shared" si="9"/>
        <v>0</v>
      </c>
      <c r="JP5" s="548">
        <f t="shared" si="9"/>
        <v>0</v>
      </c>
      <c r="JQ5" s="548">
        <f t="shared" si="9"/>
        <v>0</v>
      </c>
      <c r="JR5" s="548">
        <f t="shared" ref="JR5:KA5" si="10">IF(OR(JR$1="sam",JR$1="sai"),1,IF(JR$1="sav","-",IF(OR(JR$1="sap",JR$1="saa",JR$1="sar",JR$1="sat"),0)))</f>
        <v>0</v>
      </c>
      <c r="JS5" s="548">
        <f t="shared" si="10"/>
        <v>0</v>
      </c>
      <c r="JT5" s="548">
        <f t="shared" si="10"/>
        <v>0</v>
      </c>
      <c r="JU5" s="548">
        <f t="shared" si="10"/>
        <v>0</v>
      </c>
      <c r="JV5" s="548">
        <f t="shared" si="10"/>
        <v>0</v>
      </c>
      <c r="JW5" s="548">
        <f t="shared" si="10"/>
        <v>0</v>
      </c>
      <c r="JX5" s="548">
        <f t="shared" si="10"/>
        <v>0</v>
      </c>
      <c r="JY5" s="548">
        <f t="shared" si="10"/>
        <v>0</v>
      </c>
      <c r="JZ5" s="548">
        <f t="shared" si="10"/>
        <v>0</v>
      </c>
      <c r="KA5" s="548">
        <f t="shared" si="10"/>
        <v>0</v>
      </c>
      <c r="KB5" s="548">
        <f t="shared" ref="KB5:KD5" si="11">IF(OR(KB$1="sam",KB$1="sai"),1,IF(KB$1="sav","-",IF(OR(KB$1="sap",KB$1="saa",KB$1="sar",KB$1="sat"),0)))</f>
        <v>0</v>
      </c>
      <c r="KC5" s="548">
        <f t="shared" si="11"/>
        <v>0</v>
      </c>
      <c r="KD5" s="548" t="str">
        <f t="shared" si="11"/>
        <v>-</v>
      </c>
      <c r="KE5" s="479"/>
      <c r="KF5" s="548">
        <f t="shared" ref="KF5:MN5" si="12">IF(OR(KF$1="sam",KF$1="sai"),1,IF(KF$1="sav","-",IF(OR(KF$1="sap",KF$1="saa",KF$1="sar",KF$1="sat"),0)))</f>
        <v>0</v>
      </c>
      <c r="KG5" s="548">
        <f>IF(OR(KG$1="sam",KG$1="sai"),1,IF(KG$1="sav","-",IF(OR(KG$1="sap",KG$1="saa",KG$1="sar",KG$1="sat"),0)))</f>
        <v>0</v>
      </c>
      <c r="KH5" s="548">
        <f t="shared" si="12"/>
        <v>0</v>
      </c>
      <c r="KI5" s="548" t="str">
        <f t="shared" si="12"/>
        <v>-</v>
      </c>
      <c r="KJ5" s="548" t="str">
        <f t="shared" si="12"/>
        <v>-</v>
      </c>
      <c r="KK5" s="548" t="str">
        <f t="shared" si="12"/>
        <v>-</v>
      </c>
      <c r="KL5" s="548" t="str">
        <f t="shared" si="12"/>
        <v>-</v>
      </c>
      <c r="KM5" s="548" t="str">
        <f t="shared" si="12"/>
        <v>-</v>
      </c>
      <c r="KN5" s="548" t="str">
        <f t="shared" si="12"/>
        <v>-</v>
      </c>
      <c r="KO5" s="548" t="str">
        <f t="shared" si="12"/>
        <v>-</v>
      </c>
      <c r="KP5" s="548" t="str">
        <f t="shared" si="12"/>
        <v>-</v>
      </c>
      <c r="KQ5" s="548" t="str">
        <f t="shared" si="12"/>
        <v>-</v>
      </c>
      <c r="KR5" s="548" t="str">
        <f t="shared" si="12"/>
        <v>-</v>
      </c>
      <c r="KS5" s="548" t="str">
        <f t="shared" si="12"/>
        <v>-</v>
      </c>
      <c r="KT5" s="548" t="str">
        <f t="shared" si="12"/>
        <v>-</v>
      </c>
      <c r="KU5" s="548" t="str">
        <f t="shared" si="12"/>
        <v>-</v>
      </c>
      <c r="KV5" s="548">
        <f t="shared" si="12"/>
        <v>1</v>
      </c>
      <c r="KW5" s="548">
        <f t="shared" si="12"/>
        <v>0</v>
      </c>
      <c r="KX5" s="548">
        <f t="shared" si="12"/>
        <v>1</v>
      </c>
      <c r="KY5" s="548">
        <f t="shared" si="12"/>
        <v>1</v>
      </c>
      <c r="KZ5" s="548">
        <f t="shared" si="12"/>
        <v>1</v>
      </c>
      <c r="LA5" s="548">
        <f t="shared" si="12"/>
        <v>1</v>
      </c>
      <c r="LB5" s="548">
        <f>IF(OR(LB$1="sam",LB$1="sai"),1,IF(LB$1="sav","-",IF(OR(LB$1="sap",LB$1="saa",LB$1="sar",LB$1="sat"),0)))</f>
        <v>1</v>
      </c>
      <c r="LC5" s="548">
        <f>IF(OR(LC$1="sam",LC$1="sai"),1,IF(LC$1="sav","-",IF(OR(LC$1="sap",LC$1="saa",LC$1="sar",LC$1="sat"),0)))</f>
        <v>1</v>
      </c>
      <c r="LD5" s="548">
        <f>IF(OR(LD$1="sam",LD$1="sai"),1,IF(LD$1="sav","-",IF(OR(LD$1="sap",LD$1="saa",LD$1="sar",LD$1="sat"),0)))</f>
        <v>0</v>
      </c>
      <c r="LE5" s="548">
        <f>IF(OR(LE$1="sam",LE$1="sai"),1,IF(LE$1="sav","-",IF(OR(LE$1="sap",LE$1="saa",LE$1="sar",LE$1="sat"),0)))</f>
        <v>1</v>
      </c>
      <c r="LF5" s="548">
        <f t="shared" si="12"/>
        <v>0</v>
      </c>
      <c r="LG5" s="548">
        <f t="shared" si="12"/>
        <v>0</v>
      </c>
      <c r="LH5" s="548">
        <f t="shared" si="12"/>
        <v>0</v>
      </c>
      <c r="LI5" s="548">
        <f t="shared" si="12"/>
        <v>0</v>
      </c>
      <c r="LJ5" s="548">
        <f t="shared" si="12"/>
        <v>0</v>
      </c>
      <c r="LK5" s="548">
        <f t="shared" si="12"/>
        <v>0</v>
      </c>
      <c r="LL5" s="548">
        <f t="shared" si="12"/>
        <v>0</v>
      </c>
      <c r="LM5" s="548">
        <f t="shared" si="12"/>
        <v>0</v>
      </c>
      <c r="LN5" s="548">
        <f t="shared" si="12"/>
        <v>0</v>
      </c>
      <c r="LO5" s="548">
        <f t="shared" si="12"/>
        <v>0</v>
      </c>
      <c r="LP5" s="548">
        <f t="shared" si="12"/>
        <v>0</v>
      </c>
      <c r="LQ5" s="548">
        <f t="shared" si="12"/>
        <v>0</v>
      </c>
      <c r="LR5" s="548">
        <f t="shared" si="12"/>
        <v>0</v>
      </c>
      <c r="LS5" s="548">
        <f t="shared" si="12"/>
        <v>0</v>
      </c>
      <c r="LT5" s="548">
        <f t="shared" si="12"/>
        <v>0</v>
      </c>
      <c r="LU5" s="548">
        <f t="shared" si="12"/>
        <v>0</v>
      </c>
      <c r="LV5" s="548">
        <f t="shared" si="12"/>
        <v>0</v>
      </c>
      <c r="LW5" s="548">
        <f t="shared" si="12"/>
        <v>0</v>
      </c>
      <c r="LX5" s="548">
        <f t="shared" si="12"/>
        <v>0</v>
      </c>
      <c r="LY5" s="548">
        <f t="shared" si="12"/>
        <v>0</v>
      </c>
      <c r="LZ5" s="548">
        <f t="shared" si="12"/>
        <v>0</v>
      </c>
      <c r="MA5" s="548">
        <f t="shared" si="12"/>
        <v>0</v>
      </c>
      <c r="MB5" s="548">
        <f t="shared" si="12"/>
        <v>0</v>
      </c>
      <c r="MC5" s="548">
        <f t="shared" si="12"/>
        <v>0</v>
      </c>
      <c r="MD5" s="548">
        <f t="shared" si="12"/>
        <v>0</v>
      </c>
      <c r="ME5" s="548">
        <f t="shared" si="12"/>
        <v>0</v>
      </c>
      <c r="MF5" s="548">
        <f t="shared" si="12"/>
        <v>0</v>
      </c>
      <c r="MG5" s="548">
        <f t="shared" si="12"/>
        <v>0</v>
      </c>
      <c r="MH5" s="548">
        <f t="shared" si="12"/>
        <v>0</v>
      </c>
      <c r="MI5" s="548">
        <f t="shared" si="12"/>
        <v>1</v>
      </c>
      <c r="MJ5" s="548">
        <f>IF(OR(MJ$1="sam",MJ$1="sai"),1,IF(MJ$1="sav","-",IF(OR(MJ$1="sap",MJ$1="saa",MJ$1="sar",MJ$1="sat"),0)))</f>
        <v>0</v>
      </c>
      <c r="MK5" s="548">
        <f>IF(OR(MK$1="sam",MK$1="sai"),1,IF(MK$1="sav","-",IF(OR(MK$1="sap",MK$1="saa",MK$1="sar",MK$1="sat"),0)))</f>
        <v>0</v>
      </c>
      <c r="ML5" s="548">
        <f>IF(OR(ML$1="sam",ML$1="sai"),1,IF(ML$1="sav","-",IF(OR(ML$1="sap",ML$1="saa",ML$1="sar",ML$1="sat"),0)))</f>
        <v>0</v>
      </c>
      <c r="MM5" s="548">
        <f t="shared" si="12"/>
        <v>0</v>
      </c>
      <c r="MN5" s="548">
        <f t="shared" si="12"/>
        <v>1</v>
      </c>
      <c r="MO5" s="479"/>
      <c r="MP5" s="548" t="str">
        <f t="shared" ref="MP5:NS5" si="13">IF(OR(MP$1="sam",MP$1="sai"),1,IF(MP$1="sav","-",IF(OR(MP$1="sap",MP$1="saa",MP$1="sar",MP$1="sat"),0)))</f>
        <v>-</v>
      </c>
      <c r="MQ5" s="548" t="str">
        <f t="shared" si="13"/>
        <v>-</v>
      </c>
      <c r="MR5" s="548" t="str">
        <f t="shared" si="13"/>
        <v>-</v>
      </c>
      <c r="MS5" s="548" t="str">
        <f t="shared" si="13"/>
        <v>-</v>
      </c>
      <c r="MT5" s="548" t="str">
        <f t="shared" si="13"/>
        <v>-</v>
      </c>
      <c r="MU5" s="548" t="str">
        <f t="shared" si="13"/>
        <v>-</v>
      </c>
      <c r="MV5" s="548" t="str">
        <f t="shared" si="13"/>
        <v>-</v>
      </c>
      <c r="MW5" s="548" t="str">
        <f>IF(OR(MW$1="sam",MW$1="sai"),1,IF(MW$1="sav","-",IF(OR(MW$1="sap",MW$1="saa",MW$1="sar",MW$1="sat"),0)))</f>
        <v>-</v>
      </c>
      <c r="MX5" s="548" t="str">
        <f t="shared" si="13"/>
        <v>-</v>
      </c>
      <c r="MY5" s="548" t="str">
        <f t="shared" si="13"/>
        <v>-</v>
      </c>
      <c r="MZ5" s="548" t="str">
        <f t="shared" si="13"/>
        <v>-</v>
      </c>
      <c r="NA5" s="548" t="str">
        <f t="shared" si="13"/>
        <v>-</v>
      </c>
      <c r="NB5" s="548" t="str">
        <f t="shared" si="13"/>
        <v>-</v>
      </c>
      <c r="NC5" s="548" t="str">
        <f t="shared" si="13"/>
        <v>-</v>
      </c>
      <c r="ND5" s="548" t="str">
        <f t="shared" si="13"/>
        <v>-</v>
      </c>
      <c r="NE5" s="548" t="str">
        <f t="shared" si="13"/>
        <v>-</v>
      </c>
      <c r="NF5" s="548" t="str">
        <f t="shared" si="13"/>
        <v>-</v>
      </c>
      <c r="NG5" s="548" t="str">
        <f t="shared" si="13"/>
        <v>-</v>
      </c>
      <c r="NH5" s="548" t="str">
        <f t="shared" si="13"/>
        <v>-</v>
      </c>
      <c r="NI5" s="548" t="str">
        <f t="shared" si="13"/>
        <v>-</v>
      </c>
      <c r="NJ5" s="548" t="str">
        <f t="shared" si="13"/>
        <v>-</v>
      </c>
      <c r="NK5" s="548" t="str">
        <f t="shared" si="13"/>
        <v>-</v>
      </c>
      <c r="NL5" s="548" t="str">
        <f t="shared" si="13"/>
        <v>-</v>
      </c>
      <c r="NM5" s="548" t="str">
        <f t="shared" si="13"/>
        <v>-</v>
      </c>
      <c r="NN5" s="548" t="str">
        <f t="shared" si="13"/>
        <v>-</v>
      </c>
      <c r="NO5" s="548" t="str">
        <f t="shared" si="13"/>
        <v>-</v>
      </c>
      <c r="NP5" s="548" t="str">
        <f t="shared" si="13"/>
        <v>-</v>
      </c>
      <c r="NQ5" s="548" t="str">
        <f t="shared" si="13"/>
        <v>-</v>
      </c>
      <c r="NR5" s="548" t="str">
        <f t="shared" si="13"/>
        <v>-</v>
      </c>
      <c r="NS5" s="548" t="str">
        <f t="shared" si="13"/>
        <v>-</v>
      </c>
      <c r="NT5" s="479"/>
      <c r="NU5" s="548" t="str">
        <f t="shared" ref="NU5:OB5" si="14">IF(OR(NU$1="sam",NU$1="sai"),1,IF(NU$1="sav","-",IF(OR(NU$1="sap",NU$1="saa",NU$1="sar",NU$1="sat"),0)))</f>
        <v>-</v>
      </c>
      <c r="NV5" s="548" t="str">
        <f t="shared" si="14"/>
        <v>-</v>
      </c>
      <c r="NW5" s="548" t="str">
        <f t="shared" si="14"/>
        <v>-</v>
      </c>
      <c r="NX5" s="548" t="str">
        <f t="shared" si="14"/>
        <v>-</v>
      </c>
      <c r="NY5" s="548">
        <f t="shared" si="14"/>
        <v>1</v>
      </c>
      <c r="NZ5" s="548">
        <f t="shared" si="14"/>
        <v>1</v>
      </c>
      <c r="OA5" s="548">
        <f t="shared" si="14"/>
        <v>1</v>
      </c>
      <c r="OB5" s="548">
        <f t="shared" si="14"/>
        <v>1</v>
      </c>
      <c r="OC5" s="479"/>
      <c r="OD5" s="548">
        <f t="shared" ref="OD5:OF5" si="15">IF(OR(OD$1="sam",OD$1="sai"),1,IF(OD$1="sav","-",IF(OR(OD$1="sap",OD$1="saa",OD$1="sar",OD$1="sat"),0)))</f>
        <v>0</v>
      </c>
      <c r="OE5" s="548" t="str">
        <f t="shared" si="15"/>
        <v>-</v>
      </c>
      <c r="OF5" s="548">
        <f t="shared" si="15"/>
        <v>1</v>
      </c>
      <c r="OG5" s="548">
        <f>IF(OR(OG$1="sam",OG$1="sai"),1,IF(OG$1="sav","-",IF(OR(OG$1="sap",OG$1="saa",OG$1="sar",OG$1="sat"),0)))</f>
        <v>1</v>
      </c>
      <c r="OH5" s="479"/>
      <c r="OI5" s="548" t="str">
        <f t="shared" ref="OI5:OL5" si="16">IF(OR(OI$1="sam",OI$1="sai"),1,IF(OI$1="sav","-",IF(OR(OI$1="sap",OI$1="saa",OI$1="sar",OI$1="sat"),0)))</f>
        <v>-</v>
      </c>
      <c r="OJ5" s="548" t="str">
        <f t="shared" si="16"/>
        <v>-</v>
      </c>
      <c r="OK5" s="548" t="str">
        <f t="shared" si="16"/>
        <v>-</v>
      </c>
      <c r="OL5" s="548" t="str">
        <f t="shared" si="16"/>
        <v>-</v>
      </c>
      <c r="OM5" s="548">
        <f>IF(OR(OM$1="sam",OM$1="sai"),1,IF(OM$1="sav","-",IF(OR(OM$1="sap",OM$1="saa",OM$1="sar",OM$1="sat"),0)))</f>
        <v>0</v>
      </c>
      <c r="ON5" s="519">
        <v>0</v>
      </c>
    </row>
    <row r="6" spans="1:404" ht="58.5" customHeight="1">
      <c r="A6" s="18"/>
      <c r="B6" s="18"/>
      <c r="C6" s="478"/>
      <c r="D6" s="12"/>
      <c r="G6" s="25"/>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518" t="s">
        <v>1062</v>
      </c>
      <c r="AY6" s="8"/>
      <c r="AZ6" s="520"/>
      <c r="BA6" s="521"/>
      <c r="BB6" s="521"/>
      <c r="BC6" s="521"/>
      <c r="BD6" s="521"/>
      <c r="BE6" s="521"/>
      <c r="BF6" s="521"/>
      <c r="BG6" s="521"/>
      <c r="BH6" s="521"/>
      <c r="BI6" s="521"/>
      <c r="BJ6" s="520"/>
      <c r="BK6" s="521"/>
      <c r="BL6" s="521"/>
      <c r="BM6" s="521"/>
      <c r="BN6" s="521"/>
      <c r="BO6" s="521"/>
      <c r="BP6" s="521"/>
      <c r="BQ6" s="521"/>
      <c r="BR6" s="521"/>
      <c r="BS6" s="521"/>
      <c r="BT6" s="521"/>
      <c r="BU6" s="521"/>
      <c r="BV6" s="521"/>
      <c r="BW6" s="521"/>
      <c r="BX6" s="521"/>
      <c r="BY6" s="521"/>
      <c r="BZ6" s="521"/>
      <c r="CA6" s="521"/>
      <c r="CB6" s="520"/>
      <c r="CC6" s="521"/>
      <c r="CD6" s="521"/>
      <c r="CE6" s="521"/>
      <c r="CF6" s="521"/>
      <c r="CG6" s="521"/>
      <c r="CH6" s="521"/>
      <c r="CI6" s="521"/>
      <c r="CJ6" s="521"/>
      <c r="CK6" s="521"/>
      <c r="CL6" s="521"/>
      <c r="CM6" s="521"/>
      <c r="CN6" s="521"/>
      <c r="CO6" s="521"/>
      <c r="CP6" s="521"/>
      <c r="CQ6" s="521"/>
      <c r="CR6" s="521"/>
      <c r="CS6" s="521"/>
      <c r="CT6" s="521"/>
      <c r="CU6" s="521"/>
      <c r="CV6" s="521"/>
      <c r="CW6" s="520"/>
      <c r="CX6" s="521"/>
      <c r="CY6" s="521"/>
      <c r="CZ6" s="613"/>
      <c r="DA6" s="521"/>
      <c r="DB6" s="522"/>
      <c r="DC6" s="521"/>
      <c r="DD6" s="521"/>
      <c r="DE6" s="614" t="s">
        <v>1557</v>
      </c>
      <c r="DF6" s="614"/>
      <c r="DG6" s="614"/>
      <c r="DH6" s="614" t="s">
        <v>1558</v>
      </c>
      <c r="DI6" s="614"/>
      <c r="DJ6" s="614"/>
      <c r="DK6" s="614" t="s">
        <v>1561</v>
      </c>
      <c r="DL6" s="614"/>
      <c r="DM6" s="614"/>
      <c r="DN6" s="614"/>
      <c r="DO6" s="614"/>
      <c r="DP6" s="614"/>
      <c r="DQ6" s="614"/>
      <c r="DR6" s="614"/>
      <c r="DS6" s="614"/>
      <c r="DT6" s="614"/>
      <c r="DU6" s="614"/>
      <c r="DV6" s="614"/>
      <c r="DW6" s="614"/>
      <c r="DX6" s="614"/>
      <c r="DY6" s="614"/>
      <c r="DZ6" s="614"/>
      <c r="EA6" s="614"/>
      <c r="EB6" s="521" t="s">
        <v>1888</v>
      </c>
      <c r="EC6" s="614" t="s">
        <v>1889</v>
      </c>
      <c r="ED6" s="614"/>
      <c r="EE6" s="614"/>
      <c r="EF6" s="614"/>
      <c r="EG6" s="614"/>
      <c r="EH6" s="614"/>
      <c r="EI6" s="614"/>
      <c r="EJ6" s="614"/>
      <c r="EK6" s="614"/>
      <c r="EL6" s="614"/>
      <c r="EM6" s="614"/>
      <c r="EN6" s="614"/>
      <c r="EO6" s="614" t="s">
        <v>549</v>
      </c>
      <c r="EP6" s="614"/>
      <c r="EQ6" s="614"/>
      <c r="ER6" s="614" t="s">
        <v>1045</v>
      </c>
      <c r="ES6" s="614"/>
      <c r="ET6" s="521" t="s">
        <v>1568</v>
      </c>
      <c r="EU6" s="615" t="s">
        <v>1569</v>
      </c>
      <c r="EV6" s="615"/>
      <c r="EW6" s="521" t="s">
        <v>1570</v>
      </c>
      <c r="EX6" s="614" t="s">
        <v>2067</v>
      </c>
      <c r="EY6" s="614"/>
      <c r="EZ6" s="614"/>
      <c r="FA6" s="614"/>
      <c r="FB6" s="614"/>
      <c r="FC6" s="615" t="s">
        <v>1896</v>
      </c>
      <c r="FD6" s="615"/>
      <c r="FE6" s="615"/>
      <c r="FF6" s="615"/>
      <c r="FG6" s="615"/>
      <c r="FH6" s="615"/>
      <c r="FI6" s="615"/>
      <c r="FJ6" s="615"/>
      <c r="FK6" s="520"/>
      <c r="FL6" s="521"/>
      <c r="FM6" s="521"/>
      <c r="FN6" s="521"/>
      <c r="FO6" s="521" t="s">
        <v>2408</v>
      </c>
      <c r="FP6" s="521"/>
      <c r="FQ6" s="521"/>
      <c r="FR6" s="521"/>
      <c r="FS6" s="521"/>
      <c r="FT6" s="521"/>
      <c r="FU6" s="521"/>
      <c r="FV6" s="521"/>
      <c r="FW6" s="521"/>
      <c r="FX6" s="521"/>
      <c r="FY6" s="521"/>
      <c r="FZ6" s="521"/>
      <c r="GA6" s="521"/>
      <c r="GB6" s="521"/>
      <c r="GC6" s="521"/>
      <c r="GD6" s="521"/>
      <c r="GE6" s="521"/>
      <c r="GF6" s="521"/>
      <c r="GG6" s="521"/>
      <c r="GH6" s="521"/>
      <c r="GI6" s="521"/>
      <c r="GJ6" s="521"/>
      <c r="GK6" s="616" t="s">
        <v>2408</v>
      </c>
      <c r="GL6" s="521"/>
      <c r="GM6" s="521"/>
      <c r="GN6" s="614" t="s">
        <v>2408</v>
      </c>
      <c r="GO6" s="614"/>
      <c r="GP6" s="614"/>
      <c r="GQ6" s="614"/>
      <c r="GR6" s="614"/>
      <c r="GS6" s="614"/>
      <c r="GT6" s="614"/>
      <c r="GU6" s="614"/>
      <c r="GV6" s="614"/>
      <c r="GW6" s="614"/>
      <c r="GX6" s="614"/>
      <c r="GY6" s="520"/>
      <c r="GZ6" s="521"/>
      <c r="HA6" s="521"/>
      <c r="HB6" s="613"/>
      <c r="HC6" s="521"/>
      <c r="HD6" s="522"/>
      <c r="HE6" s="522"/>
      <c r="HF6" s="521"/>
      <c r="HG6" s="613"/>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0"/>
      <c r="IH6" s="521"/>
      <c r="II6" s="521"/>
      <c r="IJ6" s="521"/>
      <c r="IK6" s="521"/>
      <c r="IL6" s="521"/>
      <c r="IM6" s="521"/>
      <c r="IN6" s="521"/>
      <c r="IO6" s="521"/>
      <c r="IP6" s="521"/>
      <c r="IQ6" s="521"/>
      <c r="IR6" s="521"/>
      <c r="IS6" s="521"/>
      <c r="IT6" s="521"/>
      <c r="IU6" s="521"/>
      <c r="IV6" s="521"/>
      <c r="IW6" s="521"/>
      <c r="IX6" s="521"/>
      <c r="IY6" s="617" t="s">
        <v>1559</v>
      </c>
      <c r="IZ6" s="617"/>
      <c r="JA6" s="618" t="s">
        <v>1089</v>
      </c>
      <c r="JB6" s="618"/>
      <c r="JC6" s="618"/>
      <c r="JD6" s="618"/>
      <c r="JE6" s="618"/>
      <c r="JF6" s="619" t="s">
        <v>1089</v>
      </c>
      <c r="JG6" s="618" t="s">
        <v>1089</v>
      </c>
      <c r="JH6" s="618"/>
      <c r="JI6" s="618"/>
      <c r="JJ6" s="618"/>
      <c r="JK6" s="618"/>
      <c r="JL6" s="619" t="s">
        <v>1089</v>
      </c>
      <c r="JM6" s="618" t="s">
        <v>1089</v>
      </c>
      <c r="JN6" s="618"/>
      <c r="JO6" s="618"/>
      <c r="JP6" s="618"/>
      <c r="JQ6" s="618" t="s">
        <v>1089</v>
      </c>
      <c r="JR6" s="618" t="s">
        <v>1089</v>
      </c>
      <c r="JS6" s="618"/>
      <c r="JT6" s="618"/>
      <c r="JU6" s="618"/>
      <c r="JV6" s="618" t="s">
        <v>1089</v>
      </c>
      <c r="JW6" s="618"/>
      <c r="JX6" s="618"/>
      <c r="JY6" s="618"/>
      <c r="JZ6" s="618"/>
      <c r="KA6" s="618"/>
      <c r="KB6" s="618"/>
      <c r="KC6" s="618"/>
      <c r="KD6" s="521" t="s">
        <v>1560</v>
      </c>
      <c r="KE6" s="520"/>
      <c r="KF6" s="521"/>
      <c r="KG6" s="521" t="s">
        <v>1887</v>
      </c>
      <c r="KH6" s="521"/>
      <c r="KI6" s="521"/>
      <c r="KJ6" s="521"/>
      <c r="KK6" s="521"/>
      <c r="KL6" s="521"/>
      <c r="KM6" s="521"/>
      <c r="KN6" s="521"/>
      <c r="KO6" s="521"/>
      <c r="KP6" s="521"/>
      <c r="KQ6" s="521"/>
      <c r="KR6" s="521"/>
      <c r="KS6" s="521"/>
      <c r="KT6" s="521"/>
      <c r="KU6" s="521"/>
      <c r="KV6" s="521" t="s">
        <v>1890</v>
      </c>
      <c r="KW6" s="614" t="s">
        <v>1943</v>
      </c>
      <c r="KX6" s="614"/>
      <c r="KY6" s="614"/>
      <c r="KZ6" s="614"/>
      <c r="LA6" s="614"/>
      <c r="LB6" s="614"/>
      <c r="LC6" s="614"/>
      <c r="LD6" s="614"/>
      <c r="LE6" s="614"/>
      <c r="LF6" s="614" t="s">
        <v>1891</v>
      </c>
      <c r="LG6" s="614"/>
      <c r="LH6" s="614"/>
      <c r="LI6" s="614"/>
      <c r="LJ6" s="614"/>
      <c r="LK6" s="614"/>
      <c r="LL6" s="614"/>
      <c r="LM6" s="614"/>
      <c r="LN6" s="614"/>
      <c r="LO6" s="614"/>
      <c r="LP6" s="614"/>
      <c r="LQ6" s="614"/>
      <c r="LR6" s="614"/>
      <c r="LS6" s="614"/>
      <c r="LT6" s="614"/>
      <c r="LU6" s="616" t="s">
        <v>1892</v>
      </c>
      <c r="LV6" s="616"/>
      <c r="LW6" s="616"/>
      <c r="LX6" s="616"/>
      <c r="LY6" s="616"/>
      <c r="LZ6" s="616"/>
      <c r="MA6" s="616"/>
      <c r="MB6" s="616"/>
      <c r="MC6" s="616"/>
      <c r="MD6" s="614" t="s">
        <v>1893</v>
      </c>
      <c r="ME6" s="614"/>
      <c r="MF6" s="614"/>
      <c r="MG6" s="614"/>
      <c r="MH6" s="521"/>
      <c r="MI6" s="521"/>
      <c r="MJ6" s="521"/>
      <c r="MK6" s="521"/>
      <c r="ML6" s="521"/>
      <c r="MM6" s="521"/>
      <c r="MN6" s="521"/>
      <c r="MO6" s="520"/>
      <c r="MP6" s="521" t="s">
        <v>1894</v>
      </c>
      <c r="MQ6" s="521"/>
      <c r="MR6" s="521"/>
      <c r="MS6" s="521"/>
      <c r="MT6" s="521"/>
      <c r="MU6" s="614" t="s">
        <v>2408</v>
      </c>
      <c r="MV6" s="614"/>
      <c r="MW6" s="521"/>
      <c r="MX6" s="521"/>
      <c r="MY6" s="521" t="s">
        <v>1895</v>
      </c>
      <c r="MZ6" s="521"/>
      <c r="NA6" s="521"/>
      <c r="NB6" s="521"/>
      <c r="NC6" s="521"/>
      <c r="ND6" s="521"/>
      <c r="NE6" s="521"/>
      <c r="NF6" s="521"/>
      <c r="NG6" s="521"/>
      <c r="NH6" s="521" t="s">
        <v>1061</v>
      </c>
      <c r="NI6" s="521"/>
      <c r="NJ6" s="521"/>
      <c r="NK6" s="521"/>
      <c r="NL6" s="521"/>
      <c r="NM6" s="521"/>
      <c r="NN6" s="521"/>
      <c r="NO6" s="521"/>
      <c r="NP6" s="521"/>
      <c r="NQ6" s="521"/>
      <c r="NR6" s="521"/>
      <c r="NS6" s="616" t="s">
        <v>2408</v>
      </c>
      <c r="NT6" s="520"/>
      <c r="NU6" s="521"/>
      <c r="NV6" s="521"/>
      <c r="NW6" s="521"/>
      <c r="NX6" s="521"/>
      <c r="NY6" s="521"/>
      <c r="NZ6" s="521"/>
      <c r="OA6" s="521"/>
      <c r="OB6" s="521"/>
      <c r="OC6" s="520"/>
      <c r="OD6" s="521"/>
      <c r="OE6" s="521"/>
      <c r="OF6" s="521"/>
      <c r="OG6" s="521" t="s">
        <v>1565</v>
      </c>
      <c r="OH6" s="520"/>
      <c r="OI6" s="521"/>
      <c r="OJ6" s="521"/>
      <c r="OK6" s="521"/>
      <c r="OL6" s="521"/>
      <c r="OM6" s="521"/>
      <c r="ON6" s="519">
        <v>0</v>
      </c>
    </row>
    <row r="7" spans="1:404">
      <c r="A7" s="18"/>
      <c r="B7" s="18"/>
      <c r="D7" s="12"/>
      <c r="E7" t="b">
        <v>0</v>
      </c>
      <c r="G7" s="25" t="s">
        <v>1599</v>
      </c>
      <c r="H7" s="18"/>
      <c r="I7" s="18"/>
      <c r="J7" s="18"/>
      <c r="K7" s="18"/>
      <c r="L7" s="18"/>
      <c r="M7" s="18">
        <v>2</v>
      </c>
      <c r="N7" s="18">
        <v>3</v>
      </c>
      <c r="O7" s="18">
        <v>13</v>
      </c>
      <c r="P7" s="18">
        <v>14</v>
      </c>
      <c r="Q7" s="18">
        <v>7</v>
      </c>
      <c r="R7" s="18"/>
      <c r="S7" s="18"/>
      <c r="T7" s="18">
        <v>3</v>
      </c>
      <c r="U7" s="18">
        <v>4</v>
      </c>
      <c r="V7" s="18"/>
      <c r="W7" s="18"/>
      <c r="X7" s="18"/>
      <c r="Y7" s="18"/>
      <c r="Z7" s="18">
        <v>5</v>
      </c>
      <c r="AA7" s="18"/>
      <c r="AB7" s="18"/>
      <c r="AC7" s="18"/>
      <c r="AD7" s="18">
        <v>4</v>
      </c>
      <c r="AE7" s="18">
        <v>5</v>
      </c>
      <c r="AF7" s="18">
        <v>6</v>
      </c>
      <c r="AG7" s="18">
        <v>7</v>
      </c>
      <c r="AH7" s="18"/>
      <c r="AI7" s="18"/>
      <c r="AJ7" s="18"/>
      <c r="AK7" s="18"/>
      <c r="AL7" s="18"/>
      <c r="AM7" s="18"/>
      <c r="AN7" s="18">
        <v>1</v>
      </c>
      <c r="AO7" s="18">
        <v>2</v>
      </c>
      <c r="AP7" s="18">
        <v>3</v>
      </c>
      <c r="AQ7" s="18"/>
      <c r="AR7" s="18"/>
      <c r="AS7" s="18"/>
      <c r="AT7" s="18"/>
      <c r="AU7" s="18"/>
      <c r="AV7" s="18"/>
      <c r="AW7" s="18"/>
      <c r="AX7" s="501" t="s">
        <v>1599</v>
      </c>
      <c r="AY7" s="8" t="str">
        <f>IF(COUNTIF(AX$5:AX7,AX7)=1,"-","Dup")</f>
        <v>-</v>
      </c>
      <c r="AZ7" s="8"/>
      <c r="BA7" s="557"/>
      <c r="BB7" s="557"/>
      <c r="BC7" s="557"/>
      <c r="BD7" s="557"/>
      <c r="BE7" s="557"/>
      <c r="BF7" s="557"/>
      <c r="BG7" s="557"/>
      <c r="BH7" s="557"/>
      <c r="BI7" s="557"/>
      <c r="BJ7" s="8"/>
      <c r="BK7" s="22">
        <v>1</v>
      </c>
      <c r="BL7" s="22">
        <v>2</v>
      </c>
      <c r="BM7" s="22">
        <v>3</v>
      </c>
      <c r="BN7" s="22">
        <v>4</v>
      </c>
      <c r="BO7" s="22">
        <v>5</v>
      </c>
      <c r="BP7" s="22">
        <v>6</v>
      </c>
      <c r="BQ7" s="22">
        <v>7</v>
      </c>
      <c r="BR7" s="22">
        <v>8</v>
      </c>
      <c r="BS7" s="22">
        <v>9</v>
      </c>
      <c r="BT7" s="22">
        <v>10</v>
      </c>
      <c r="BU7" s="22">
        <v>11</v>
      </c>
      <c r="BV7" s="22">
        <v>12</v>
      </c>
      <c r="BW7" s="22">
        <v>13</v>
      </c>
      <c r="BX7" s="22">
        <v>14</v>
      </c>
      <c r="BY7" s="22"/>
      <c r="BZ7" s="22"/>
      <c r="CA7" s="557"/>
      <c r="CB7" s="8"/>
      <c r="CC7" s="557"/>
      <c r="CD7" s="557"/>
      <c r="CE7" s="557"/>
      <c r="CF7" s="557"/>
      <c r="CG7" s="557"/>
      <c r="CH7" s="557"/>
      <c r="CI7" s="557"/>
      <c r="CJ7" s="557"/>
      <c r="CK7" s="557"/>
      <c r="CL7" s="557"/>
      <c r="CM7" s="557"/>
      <c r="CN7" s="557"/>
      <c r="CO7" s="557"/>
      <c r="CP7" s="557"/>
      <c r="CQ7" s="557"/>
      <c r="CR7" s="557"/>
      <c r="CS7" s="557"/>
      <c r="CT7" s="557"/>
      <c r="CU7" s="557"/>
      <c r="CV7" s="557"/>
      <c r="CW7" s="8"/>
      <c r="CX7" s="557"/>
      <c r="CY7" s="557"/>
      <c r="CZ7" s="558"/>
      <c r="DA7" s="557"/>
      <c r="DB7" s="559"/>
      <c r="DC7" s="557"/>
      <c r="DD7" s="557"/>
      <c r="DE7" s="22">
        <v>1</v>
      </c>
      <c r="DF7" s="22">
        <v>2</v>
      </c>
      <c r="DG7" s="22">
        <v>3</v>
      </c>
      <c r="DH7" s="22">
        <v>1</v>
      </c>
      <c r="DI7" s="22">
        <v>2</v>
      </c>
      <c r="DJ7" s="22">
        <v>3</v>
      </c>
      <c r="DK7" s="22">
        <v>1</v>
      </c>
      <c r="DL7" s="22">
        <v>2</v>
      </c>
      <c r="DM7" s="22">
        <v>3</v>
      </c>
      <c r="DN7" s="22">
        <v>15</v>
      </c>
      <c r="DO7" s="22">
        <v>16</v>
      </c>
      <c r="DP7" s="22">
        <v>17</v>
      </c>
      <c r="DQ7" s="22">
        <v>18</v>
      </c>
      <c r="DR7" s="22">
        <v>6</v>
      </c>
      <c r="DS7" s="22">
        <v>7</v>
      </c>
      <c r="DT7" s="22">
        <v>8</v>
      </c>
      <c r="DU7" s="22">
        <v>9</v>
      </c>
      <c r="DV7" s="22">
        <v>12</v>
      </c>
      <c r="DW7" s="22">
        <v>10</v>
      </c>
      <c r="DX7" s="22">
        <v>10</v>
      </c>
      <c r="DY7" s="22">
        <v>11</v>
      </c>
      <c r="DZ7" s="22">
        <v>4</v>
      </c>
      <c r="EA7" s="22">
        <v>5</v>
      </c>
      <c r="EB7" s="22">
        <v>1</v>
      </c>
      <c r="EC7" s="22">
        <v>8</v>
      </c>
      <c r="ED7" s="22">
        <v>1</v>
      </c>
      <c r="EE7" s="22">
        <v>1</v>
      </c>
      <c r="EF7" s="22">
        <v>1</v>
      </c>
      <c r="EG7" s="22">
        <v>1</v>
      </c>
      <c r="EH7" s="22">
        <v>1</v>
      </c>
      <c r="EI7" s="22">
        <v>3</v>
      </c>
      <c r="EJ7" s="22">
        <v>2</v>
      </c>
      <c r="EK7" s="22">
        <v>4</v>
      </c>
      <c r="EL7" s="22">
        <v>13</v>
      </c>
      <c r="EM7" s="22">
        <v>17</v>
      </c>
      <c r="EN7" s="22">
        <v>5</v>
      </c>
      <c r="EO7" s="557"/>
      <c r="EP7" s="557"/>
      <c r="EQ7" s="557"/>
      <c r="ER7" s="22">
        <v>3</v>
      </c>
      <c r="ES7" s="22">
        <v>3</v>
      </c>
      <c r="ET7" s="22">
        <v>1</v>
      </c>
      <c r="EU7" s="22">
        <v>1</v>
      </c>
      <c r="EV7" s="22">
        <v>2</v>
      </c>
      <c r="EW7" s="22">
        <v>1</v>
      </c>
      <c r="EX7" s="22">
        <v>9</v>
      </c>
      <c r="EY7" s="22">
        <v>5</v>
      </c>
      <c r="EZ7" s="22">
        <v>6</v>
      </c>
      <c r="FA7" s="22">
        <v>7</v>
      </c>
      <c r="FB7" s="22">
        <v>8</v>
      </c>
      <c r="FC7" s="22">
        <v>1</v>
      </c>
      <c r="FD7" s="22">
        <v>2</v>
      </c>
      <c r="FE7" s="22">
        <v>3</v>
      </c>
      <c r="FF7" s="22">
        <v>4</v>
      </c>
      <c r="FG7" s="22">
        <v>5</v>
      </c>
      <c r="FH7" s="22">
        <v>6</v>
      </c>
      <c r="FI7" s="22">
        <v>7</v>
      </c>
      <c r="FJ7" s="22">
        <v>8</v>
      </c>
      <c r="FK7" s="8"/>
      <c r="FL7" s="557"/>
      <c r="FM7" s="557"/>
      <c r="FN7" s="557"/>
      <c r="FO7" s="22">
        <v>1</v>
      </c>
      <c r="FP7" s="557"/>
      <c r="FQ7" s="557"/>
      <c r="FR7" s="557"/>
      <c r="FS7" s="557"/>
      <c r="FT7" s="22">
        <v>0</v>
      </c>
      <c r="FU7" s="22">
        <v>1</v>
      </c>
      <c r="FV7" s="22">
        <v>2</v>
      </c>
      <c r="FW7" s="22">
        <v>6</v>
      </c>
      <c r="FX7" s="22">
        <v>6</v>
      </c>
      <c r="FY7" s="22">
        <v>6</v>
      </c>
      <c r="FZ7" s="22">
        <v>6</v>
      </c>
      <c r="GA7" s="22">
        <v>7</v>
      </c>
      <c r="GB7" s="22">
        <v>1</v>
      </c>
      <c r="GC7" s="22">
        <v>1</v>
      </c>
      <c r="GD7" s="22">
        <v>10</v>
      </c>
      <c r="GE7" s="22">
        <v>11</v>
      </c>
      <c r="GF7" s="22">
        <v>12</v>
      </c>
      <c r="GG7" s="22">
        <v>13</v>
      </c>
      <c r="GH7" s="22">
        <v>14</v>
      </c>
      <c r="GI7" s="22">
        <v>15</v>
      </c>
      <c r="GJ7" s="22">
        <v>16</v>
      </c>
      <c r="GK7" s="22">
        <v>1</v>
      </c>
      <c r="GL7" s="22"/>
      <c r="GM7" s="22"/>
      <c r="GN7" s="22">
        <v>1</v>
      </c>
      <c r="GO7" s="22"/>
      <c r="GP7" s="22">
        <v>1</v>
      </c>
      <c r="GQ7" s="22">
        <v>1</v>
      </c>
      <c r="GR7" s="22">
        <v>1</v>
      </c>
      <c r="GS7" s="22">
        <v>1</v>
      </c>
      <c r="GT7" s="22">
        <v>1</v>
      </c>
      <c r="GU7" s="22">
        <v>1</v>
      </c>
      <c r="GV7" s="22"/>
      <c r="GW7" s="22"/>
      <c r="GX7" s="22"/>
      <c r="GY7" s="8"/>
      <c r="GZ7" s="557"/>
      <c r="HA7" s="557"/>
      <c r="HB7" s="558"/>
      <c r="HC7" s="557"/>
      <c r="HD7" s="559"/>
      <c r="HE7" s="559"/>
      <c r="HF7" s="557"/>
      <c r="HG7" s="558"/>
      <c r="HH7" s="557"/>
      <c r="HI7" s="22"/>
      <c r="HJ7" s="22"/>
      <c r="HK7" s="22"/>
      <c r="HL7" s="22"/>
      <c r="HM7" s="22"/>
      <c r="HN7" s="22"/>
      <c r="HO7" s="22"/>
      <c r="HP7" s="22"/>
      <c r="HQ7" s="22"/>
      <c r="HR7" s="22"/>
      <c r="HS7" s="557"/>
      <c r="HT7" s="557"/>
      <c r="HU7" s="557"/>
      <c r="HV7" s="557"/>
      <c r="HW7" s="557"/>
      <c r="HX7" s="557"/>
      <c r="HY7" s="557"/>
      <c r="HZ7" s="557"/>
      <c r="IA7" s="557"/>
      <c r="IB7" s="557"/>
      <c r="IC7" s="557"/>
      <c r="ID7" s="557"/>
      <c r="IE7" s="557"/>
      <c r="IF7" s="557"/>
      <c r="IG7" s="8"/>
      <c r="IH7" s="557"/>
      <c r="II7" s="557"/>
      <c r="IJ7" s="557"/>
      <c r="IK7" s="22">
        <f>$GT7</f>
        <v>1</v>
      </c>
      <c r="IL7" s="557"/>
      <c r="IM7" s="557"/>
      <c r="IN7" s="22">
        <f>$GU7</f>
        <v>1</v>
      </c>
      <c r="IO7" s="557"/>
      <c r="IP7" s="557"/>
      <c r="IQ7" s="22">
        <f>$GT7</f>
        <v>1</v>
      </c>
      <c r="IR7" s="557"/>
      <c r="IS7" s="557"/>
      <c r="IT7" s="557"/>
      <c r="IU7" s="22">
        <f>$GT7</f>
        <v>1</v>
      </c>
      <c r="IV7" s="22">
        <f>$GU7</f>
        <v>1</v>
      </c>
      <c r="IW7" s="22">
        <f>$GT7</f>
        <v>1</v>
      </c>
      <c r="IX7" s="557"/>
      <c r="IY7" s="22">
        <v>1</v>
      </c>
      <c r="IZ7" s="22">
        <v>2</v>
      </c>
      <c r="JA7" s="22">
        <v>1</v>
      </c>
      <c r="JB7" s="22">
        <v>3</v>
      </c>
      <c r="JC7" s="245">
        <f>JB7</f>
        <v>3</v>
      </c>
      <c r="JD7" s="22">
        <v>4</v>
      </c>
      <c r="JE7" s="245">
        <f>JD7</f>
        <v>4</v>
      </c>
      <c r="JF7" s="22">
        <v>6</v>
      </c>
      <c r="JG7" s="560">
        <f ca="1">OFFSET(JG7,0,-6)+6</f>
        <v>7</v>
      </c>
      <c r="JH7" s="560">
        <f t="shared" ref="JH7:JL7" ca="1" si="17">OFFSET(JH7,0,-6)+6</f>
        <v>9</v>
      </c>
      <c r="JI7" s="560">
        <f t="shared" ca="1" si="17"/>
        <v>9</v>
      </c>
      <c r="JJ7" s="560">
        <f t="shared" ca="1" si="17"/>
        <v>10</v>
      </c>
      <c r="JK7" s="560">
        <f t="shared" ca="1" si="17"/>
        <v>10</v>
      </c>
      <c r="JL7" s="560">
        <f t="shared" ca="1" si="17"/>
        <v>12</v>
      </c>
      <c r="JM7" s="22">
        <v>38</v>
      </c>
      <c r="JN7" s="245">
        <f>JM7</f>
        <v>38</v>
      </c>
      <c r="JO7" s="22">
        <v>39</v>
      </c>
      <c r="JP7" s="245">
        <f>JO7</f>
        <v>39</v>
      </c>
      <c r="JQ7" s="22">
        <v>41</v>
      </c>
      <c r="JR7" s="22">
        <v>38</v>
      </c>
      <c r="JS7" s="245">
        <f>JR7</f>
        <v>38</v>
      </c>
      <c r="JT7" s="22">
        <v>39</v>
      </c>
      <c r="JU7" s="245">
        <f>JT7</f>
        <v>39</v>
      </c>
      <c r="JV7" s="22">
        <v>41</v>
      </c>
      <c r="JW7" s="560">
        <f ca="1">OFFSET(JW7,0,-5)+5</f>
        <v>43</v>
      </c>
      <c r="JX7" s="560">
        <f t="shared" ref="JX7:KC7" ca="1" si="18">OFFSET(JX7,0,-5)+5</f>
        <v>43</v>
      </c>
      <c r="JY7" s="560">
        <f t="shared" ca="1" si="18"/>
        <v>44</v>
      </c>
      <c r="JZ7" s="560">
        <f t="shared" ca="1" si="18"/>
        <v>44</v>
      </c>
      <c r="KA7" s="560">
        <f t="shared" ca="1" si="18"/>
        <v>46</v>
      </c>
      <c r="KB7" s="560">
        <f t="shared" ca="1" si="18"/>
        <v>48</v>
      </c>
      <c r="KC7" s="560">
        <f t="shared" ca="1" si="18"/>
        <v>48</v>
      </c>
      <c r="KD7" s="22">
        <v>1</v>
      </c>
      <c r="KE7" s="8"/>
      <c r="KF7" s="557"/>
      <c r="KG7" s="22">
        <v>1</v>
      </c>
      <c r="KH7" s="22">
        <v>1</v>
      </c>
      <c r="KI7" s="557"/>
      <c r="KJ7" s="557"/>
      <c r="KK7" s="557"/>
      <c r="KL7" s="557"/>
      <c r="KM7" s="557"/>
      <c r="KN7" s="557"/>
      <c r="KO7" s="557"/>
      <c r="KP7" s="557"/>
      <c r="KQ7" s="557"/>
      <c r="KR7" s="557"/>
      <c r="KS7" s="557"/>
      <c r="KT7" s="557"/>
      <c r="KU7" s="557"/>
      <c r="KV7" s="22">
        <v>1</v>
      </c>
      <c r="KW7" s="22"/>
      <c r="KX7" s="22"/>
      <c r="KY7" s="22"/>
      <c r="KZ7" s="22"/>
      <c r="LA7" s="22"/>
      <c r="LB7" s="22"/>
      <c r="LC7" s="22"/>
      <c r="LD7" s="22"/>
      <c r="LE7" s="22"/>
      <c r="LF7" s="22">
        <v>1</v>
      </c>
      <c r="LG7" s="22">
        <v>1</v>
      </c>
      <c r="LH7" s="22">
        <v>1</v>
      </c>
      <c r="LI7" s="22">
        <v>2</v>
      </c>
      <c r="LJ7" s="22">
        <v>2</v>
      </c>
      <c r="LK7" s="22">
        <v>2</v>
      </c>
      <c r="LL7" s="22">
        <v>3</v>
      </c>
      <c r="LM7" s="22">
        <v>3</v>
      </c>
      <c r="LN7" s="22">
        <v>3</v>
      </c>
      <c r="LO7" s="22">
        <v>0</v>
      </c>
      <c r="LP7" s="22">
        <v>0</v>
      </c>
      <c r="LQ7" s="22">
        <v>0</v>
      </c>
      <c r="LR7" s="22"/>
      <c r="LS7" s="22"/>
      <c r="LT7" s="22"/>
      <c r="LU7" s="22">
        <v>1</v>
      </c>
      <c r="LV7" s="22">
        <v>1</v>
      </c>
      <c r="LW7" s="22">
        <v>1</v>
      </c>
      <c r="LX7" s="22">
        <v>2</v>
      </c>
      <c r="LY7" s="22">
        <v>2</v>
      </c>
      <c r="LZ7" s="22">
        <v>2</v>
      </c>
      <c r="MA7" s="22">
        <v>3</v>
      </c>
      <c r="MB7" s="22">
        <v>3</v>
      </c>
      <c r="MC7" s="22">
        <v>3</v>
      </c>
      <c r="MD7" s="22">
        <v>1</v>
      </c>
      <c r="ME7" s="22">
        <v>1</v>
      </c>
      <c r="MF7" s="22">
        <v>1</v>
      </c>
      <c r="MG7" s="22">
        <v>1</v>
      </c>
      <c r="MH7" s="22">
        <v>2</v>
      </c>
      <c r="MI7" s="22">
        <v>2</v>
      </c>
      <c r="MJ7" s="22">
        <v>8</v>
      </c>
      <c r="MK7" s="22">
        <v>9</v>
      </c>
      <c r="ML7" s="22">
        <v>10</v>
      </c>
      <c r="MM7" s="22">
        <v>2</v>
      </c>
      <c r="MN7" s="22">
        <v>2</v>
      </c>
      <c r="MO7" s="8"/>
      <c r="MP7" s="22">
        <v>1</v>
      </c>
      <c r="MQ7" s="22"/>
      <c r="MR7" s="22"/>
      <c r="MS7" s="22"/>
      <c r="MT7" s="557"/>
      <c r="MU7" s="557">
        <v>1</v>
      </c>
      <c r="MV7" s="557">
        <v>1</v>
      </c>
      <c r="MW7" s="557"/>
      <c r="MX7" s="557"/>
      <c r="MY7" s="557"/>
      <c r="MZ7" s="557"/>
      <c r="NA7" s="557"/>
      <c r="NB7" s="557"/>
      <c r="NC7" s="557"/>
      <c r="ND7" s="557"/>
      <c r="NE7" s="557"/>
      <c r="NF7" s="557"/>
      <c r="NG7" s="557"/>
      <c r="NH7" s="557"/>
      <c r="NI7" s="557"/>
      <c r="NJ7" s="557"/>
      <c r="NK7" s="557"/>
      <c r="NL7" s="557"/>
      <c r="NM7" s="557"/>
      <c r="NN7" s="557"/>
      <c r="NO7" s="557"/>
      <c r="NP7" s="557"/>
      <c r="NQ7" s="557"/>
      <c r="NR7" s="557"/>
      <c r="NS7" s="22">
        <v>1</v>
      </c>
      <c r="NT7" s="557"/>
      <c r="NU7" s="22">
        <v>1</v>
      </c>
      <c r="NV7" s="22">
        <v>2</v>
      </c>
      <c r="NW7" s="22">
        <v>3</v>
      </c>
      <c r="NX7" s="22">
        <v>4</v>
      </c>
      <c r="NY7" s="22"/>
      <c r="NZ7" s="22"/>
      <c r="OA7" s="22"/>
      <c r="OB7" s="22"/>
      <c r="OC7" s="557"/>
      <c r="OD7" s="557"/>
      <c r="OE7" s="557"/>
      <c r="OF7" s="557"/>
      <c r="OG7" s="22" t="s">
        <v>1157</v>
      </c>
      <c r="OH7" s="557"/>
      <c r="OI7" s="22">
        <v>1</v>
      </c>
      <c r="OJ7" s="22">
        <v>2</v>
      </c>
      <c r="OK7" s="561">
        <f>OI7</f>
        <v>1</v>
      </c>
      <c r="OL7" s="561">
        <f>OJ7</f>
        <v>2</v>
      </c>
      <c r="OM7" s="557"/>
      <c r="ON7" s="519">
        <v>0</v>
      </c>
    </row>
    <row r="8" spans="1:404">
      <c r="A8" s="18"/>
      <c r="B8" s="18"/>
      <c r="C8" s="12"/>
      <c r="D8" s="12"/>
      <c r="E8" t="b">
        <v>0</v>
      </c>
      <c r="G8" s="25" t="s">
        <v>1600</v>
      </c>
      <c r="H8" s="18"/>
      <c r="I8" s="18"/>
      <c r="J8" s="18"/>
      <c r="K8" s="18"/>
      <c r="L8" s="18"/>
      <c r="M8" s="18"/>
      <c r="N8" s="18"/>
      <c r="O8" s="18"/>
      <c r="P8" s="18"/>
      <c r="Q8" s="18"/>
      <c r="R8" s="18">
        <v>12</v>
      </c>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501" t="s">
        <v>1600</v>
      </c>
      <c r="AY8" s="8" t="str">
        <f ca="1">IF(COUNTIF(AX$5:AX50,AX8)=1,"-","Dup")</f>
        <v>-</v>
      </c>
      <c r="AZ8" s="8"/>
      <c r="BA8" s="557"/>
      <c r="BB8" s="557"/>
      <c r="BC8" s="557"/>
      <c r="BD8" s="557"/>
      <c r="BE8" s="557"/>
      <c r="BF8" s="557"/>
      <c r="BG8" s="557"/>
      <c r="BH8" s="557"/>
      <c r="BI8" s="557"/>
      <c r="BJ8" s="8"/>
      <c r="BK8" s="557"/>
      <c r="BL8" s="557"/>
      <c r="BM8" s="557"/>
      <c r="BN8" s="557"/>
      <c r="BO8" s="557"/>
      <c r="BP8" s="557"/>
      <c r="BQ8" s="557"/>
      <c r="BR8" s="557"/>
      <c r="BS8" s="557"/>
      <c r="BT8" s="557"/>
      <c r="BU8" s="557"/>
      <c r="BV8" s="557"/>
      <c r="BW8" s="557"/>
      <c r="BX8" s="557"/>
      <c r="BY8" s="557"/>
      <c r="BZ8" s="557"/>
      <c r="CA8" s="557"/>
      <c r="CB8" s="8"/>
      <c r="CC8" s="557"/>
      <c r="CD8" s="557"/>
      <c r="CE8" s="557"/>
      <c r="CF8" s="557"/>
      <c r="CG8" s="557"/>
      <c r="CH8" s="557"/>
      <c r="CI8" s="557"/>
      <c r="CJ8" s="557"/>
      <c r="CK8" s="557"/>
      <c r="CL8" s="557"/>
      <c r="CM8" s="557"/>
      <c r="CN8" s="557"/>
      <c r="CO8" s="557"/>
      <c r="CP8" s="557"/>
      <c r="CQ8" s="557"/>
      <c r="CR8" s="557"/>
      <c r="CS8" s="557"/>
      <c r="CT8" s="557"/>
      <c r="CU8" s="557"/>
      <c r="CV8" s="557"/>
      <c r="CW8" s="8"/>
      <c r="CX8" s="557"/>
      <c r="CY8" s="557"/>
      <c r="CZ8" s="558"/>
      <c r="DA8" s="557"/>
      <c r="DB8" s="559"/>
      <c r="DC8" s="557"/>
      <c r="DD8" s="557"/>
      <c r="DE8" s="557"/>
      <c r="DF8" s="557"/>
      <c r="DG8" s="557"/>
      <c r="DH8" s="557"/>
      <c r="DI8" s="557"/>
      <c r="DJ8" s="557"/>
      <c r="DK8" s="557"/>
      <c r="DL8" s="557"/>
      <c r="DM8" s="557"/>
      <c r="DN8" s="557"/>
      <c r="DO8" s="557"/>
      <c r="DP8" s="557"/>
      <c r="DQ8" s="557"/>
      <c r="DR8" s="557"/>
      <c r="DS8" s="557"/>
      <c r="DT8" s="557"/>
      <c r="DU8" s="557"/>
      <c r="DV8" s="557"/>
      <c r="DW8" s="557"/>
      <c r="DX8" s="557"/>
      <c r="DY8" s="557"/>
      <c r="DZ8" s="557"/>
      <c r="EA8" s="557"/>
      <c r="EB8" s="557"/>
      <c r="EC8" s="557"/>
      <c r="ED8" s="22">
        <v>9</v>
      </c>
      <c r="EE8" s="22">
        <v>10</v>
      </c>
      <c r="EF8" s="22">
        <v>11</v>
      </c>
      <c r="EG8" s="22">
        <v>12</v>
      </c>
      <c r="EH8" s="557"/>
      <c r="EI8" s="557"/>
      <c r="EJ8" s="557"/>
      <c r="EK8" s="557"/>
      <c r="EL8" s="557"/>
      <c r="EM8" s="557"/>
      <c r="EN8" s="557"/>
      <c r="EO8" s="557"/>
      <c r="EP8" s="557"/>
      <c r="EQ8" s="557"/>
      <c r="ER8" s="557"/>
      <c r="ES8" s="557"/>
      <c r="ET8" s="557"/>
      <c r="EU8" s="557"/>
      <c r="EV8" s="557"/>
      <c r="EW8" s="557"/>
      <c r="EX8" s="557"/>
      <c r="EY8" s="557"/>
      <c r="EZ8" s="557"/>
      <c r="FA8" s="557"/>
      <c r="FB8" s="557"/>
      <c r="FC8" s="557"/>
      <c r="FD8" s="557"/>
      <c r="FE8" s="557"/>
      <c r="FF8" s="557"/>
      <c r="FG8" s="557"/>
      <c r="FH8" s="557"/>
      <c r="FI8" s="557"/>
      <c r="FJ8" s="557"/>
      <c r="FK8" s="8"/>
      <c r="FL8" s="557"/>
      <c r="FM8" s="557"/>
      <c r="FN8" s="557" t="s">
        <v>1948</v>
      </c>
      <c r="FO8" s="22">
        <v>1</v>
      </c>
      <c r="FP8" s="557"/>
      <c r="FQ8" s="557"/>
      <c r="FR8" s="557"/>
      <c r="FS8" s="557"/>
      <c r="FT8" s="22">
        <v>1</v>
      </c>
      <c r="FU8" s="22">
        <v>1</v>
      </c>
      <c r="FV8" s="22">
        <v>1</v>
      </c>
      <c r="FW8" s="22">
        <v>1</v>
      </c>
      <c r="FX8" s="22">
        <v>1</v>
      </c>
      <c r="FY8" s="22">
        <v>1</v>
      </c>
      <c r="FZ8" s="22">
        <v>1</v>
      </c>
      <c r="GA8" s="22">
        <v>1</v>
      </c>
      <c r="GB8" s="22">
        <v>1</v>
      </c>
      <c r="GC8" s="22">
        <v>1</v>
      </c>
      <c r="GD8" s="22">
        <v>1</v>
      </c>
      <c r="GE8" s="22">
        <v>1</v>
      </c>
      <c r="GF8" s="22">
        <v>1</v>
      </c>
      <c r="GG8" s="22">
        <v>1</v>
      </c>
      <c r="GH8" s="22">
        <v>1</v>
      </c>
      <c r="GI8" s="22">
        <v>1</v>
      </c>
      <c r="GJ8" s="22">
        <v>1</v>
      </c>
      <c r="GK8" s="22">
        <v>6</v>
      </c>
      <c r="GL8" s="22"/>
      <c r="GM8" s="22"/>
      <c r="GN8" s="22">
        <v>3</v>
      </c>
      <c r="GO8" s="22"/>
      <c r="GP8" s="22">
        <v>4</v>
      </c>
      <c r="GQ8" s="22">
        <v>5</v>
      </c>
      <c r="GR8" s="22">
        <v>5</v>
      </c>
      <c r="GS8" s="22">
        <v>10</v>
      </c>
      <c r="GT8" s="22">
        <v>8</v>
      </c>
      <c r="GU8" s="22">
        <v>9</v>
      </c>
      <c r="GV8" s="22"/>
      <c r="GW8" s="22"/>
      <c r="GX8" s="22"/>
      <c r="GY8" s="8"/>
      <c r="GZ8" s="557"/>
      <c r="HA8" s="557"/>
      <c r="HB8" s="558"/>
      <c r="HC8" s="557"/>
      <c r="HD8" s="559"/>
      <c r="HE8" s="559"/>
      <c r="HF8" s="557"/>
      <c r="HG8" s="558"/>
      <c r="HH8" s="557"/>
      <c r="HI8" s="557"/>
      <c r="HJ8" s="557"/>
      <c r="HK8" s="557"/>
      <c r="HL8" s="557"/>
      <c r="HM8" s="557"/>
      <c r="HN8" s="557"/>
      <c r="HO8" s="557"/>
      <c r="HP8" s="557"/>
      <c r="HQ8" s="557"/>
      <c r="HR8" s="557"/>
      <c r="HS8" s="557"/>
      <c r="HT8" s="557"/>
      <c r="HU8" s="557"/>
      <c r="HV8" s="557"/>
      <c r="HW8" s="557"/>
      <c r="HX8" s="557"/>
      <c r="HY8" s="557"/>
      <c r="HZ8" s="557"/>
      <c r="IA8" s="557"/>
      <c r="IB8" s="557"/>
      <c r="IC8" s="557"/>
      <c r="ID8" s="557"/>
      <c r="IE8" s="557"/>
      <c r="IF8" s="557"/>
      <c r="IG8" s="8"/>
      <c r="IH8" s="557"/>
      <c r="II8" s="557"/>
      <c r="IJ8" s="557"/>
      <c r="IK8" s="557"/>
      <c r="IL8" s="557"/>
      <c r="IM8" s="557"/>
      <c r="IN8" s="557"/>
      <c r="IO8" s="557"/>
      <c r="IP8" s="557"/>
      <c r="IQ8" s="557"/>
      <c r="IR8" s="557"/>
      <c r="IS8" s="557"/>
      <c r="IT8" s="557"/>
      <c r="IU8" s="557"/>
      <c r="IV8" s="557"/>
      <c r="IW8" s="557"/>
      <c r="IX8" s="557"/>
      <c r="IY8" s="562"/>
      <c r="IZ8" s="562"/>
      <c r="JA8" s="22">
        <v>1</v>
      </c>
      <c r="JB8" s="22">
        <v>2</v>
      </c>
      <c r="JC8" s="22">
        <v>2</v>
      </c>
      <c r="JD8" s="22">
        <v>3</v>
      </c>
      <c r="JE8" s="22">
        <v>3</v>
      </c>
      <c r="JF8" s="22">
        <v>1</v>
      </c>
      <c r="JG8" s="563">
        <f ca="1">OFFSET(JG8,0,-6)</f>
        <v>1</v>
      </c>
      <c r="JH8" s="563">
        <f t="shared" ref="JH8:JL8" ca="1" si="19">OFFSET(JH8,0,-6)</f>
        <v>2</v>
      </c>
      <c r="JI8" s="563">
        <f t="shared" ca="1" si="19"/>
        <v>2</v>
      </c>
      <c r="JJ8" s="563">
        <f t="shared" ca="1" si="19"/>
        <v>3</v>
      </c>
      <c r="JK8" s="563">
        <f t="shared" ca="1" si="19"/>
        <v>3</v>
      </c>
      <c r="JL8" s="563">
        <f t="shared" ca="1" si="19"/>
        <v>1</v>
      </c>
      <c r="JM8" s="22">
        <v>2</v>
      </c>
      <c r="JN8" s="22">
        <v>2</v>
      </c>
      <c r="JO8" s="22">
        <v>3</v>
      </c>
      <c r="JP8" s="22">
        <v>3</v>
      </c>
      <c r="JQ8" s="22">
        <v>1</v>
      </c>
      <c r="JR8" s="22">
        <v>2</v>
      </c>
      <c r="JS8" s="22">
        <v>2</v>
      </c>
      <c r="JT8" s="22">
        <v>3</v>
      </c>
      <c r="JU8" s="22">
        <v>3</v>
      </c>
      <c r="JV8" s="22">
        <v>1</v>
      </c>
      <c r="JW8" s="564">
        <f ca="1">OFFSET(JW8,0,-5)</f>
        <v>2</v>
      </c>
      <c r="JX8" s="564">
        <f t="shared" ref="JX8:KC8" ca="1" si="20">OFFSET(JX8,0,-5)</f>
        <v>2</v>
      </c>
      <c r="JY8" s="564">
        <f t="shared" ca="1" si="20"/>
        <v>3</v>
      </c>
      <c r="JZ8" s="564">
        <f t="shared" ca="1" si="20"/>
        <v>3</v>
      </c>
      <c r="KA8" s="564">
        <f t="shared" ca="1" si="20"/>
        <v>1</v>
      </c>
      <c r="KB8" s="564">
        <f t="shared" ca="1" si="20"/>
        <v>2</v>
      </c>
      <c r="KC8" s="564">
        <f t="shared" ca="1" si="20"/>
        <v>2</v>
      </c>
      <c r="KD8" s="557"/>
      <c r="KE8" s="8"/>
      <c r="KF8" s="557"/>
      <c r="KG8" s="557"/>
      <c r="KH8" s="557"/>
      <c r="KI8" s="557"/>
      <c r="KJ8" s="557"/>
      <c r="KK8" s="557"/>
      <c r="KL8" s="557"/>
      <c r="KM8" s="557"/>
      <c r="KN8" s="557"/>
      <c r="KO8" s="557"/>
      <c r="KP8" s="557"/>
      <c r="KQ8" s="557"/>
      <c r="KR8" s="557"/>
      <c r="KS8" s="557"/>
      <c r="KT8" s="557"/>
      <c r="KU8" s="557"/>
      <c r="KV8" s="557"/>
      <c r="KW8" s="22">
        <f>KW$7+1</f>
        <v>1</v>
      </c>
      <c r="KX8" s="22">
        <f t="shared" ref="KX8:LE8" si="21">KX$7+1</f>
        <v>1</v>
      </c>
      <c r="KY8" s="22">
        <f t="shared" si="21"/>
        <v>1</v>
      </c>
      <c r="KZ8" s="22">
        <f t="shared" si="21"/>
        <v>1</v>
      </c>
      <c r="LA8" s="22">
        <f t="shared" si="21"/>
        <v>1</v>
      </c>
      <c r="LB8" s="22">
        <f t="shared" si="21"/>
        <v>1</v>
      </c>
      <c r="LC8" s="22">
        <f t="shared" si="21"/>
        <v>1</v>
      </c>
      <c r="LD8" s="22">
        <f t="shared" si="21"/>
        <v>1</v>
      </c>
      <c r="LE8" s="22">
        <f t="shared" si="21"/>
        <v>1</v>
      </c>
      <c r="LF8" s="22">
        <v>1</v>
      </c>
      <c r="LG8" s="22">
        <v>2</v>
      </c>
      <c r="LH8" s="22">
        <v>3</v>
      </c>
      <c r="LI8" s="22">
        <v>1</v>
      </c>
      <c r="LJ8" s="22">
        <v>2</v>
      </c>
      <c r="LK8" s="22">
        <v>3</v>
      </c>
      <c r="LL8" s="22">
        <v>1</v>
      </c>
      <c r="LM8" s="22">
        <v>2</v>
      </c>
      <c r="LN8" s="22">
        <v>3</v>
      </c>
      <c r="LO8" s="22">
        <v>1</v>
      </c>
      <c r="LP8" s="22">
        <v>2</v>
      </c>
      <c r="LQ8" s="22">
        <v>3</v>
      </c>
      <c r="LR8" s="22"/>
      <c r="LS8" s="22"/>
      <c r="LT8" s="22"/>
      <c r="LU8" s="22">
        <v>1</v>
      </c>
      <c r="LV8" s="22">
        <v>2</v>
      </c>
      <c r="LW8" s="22">
        <v>3</v>
      </c>
      <c r="LX8" s="22">
        <v>1</v>
      </c>
      <c r="LY8" s="22">
        <v>2</v>
      </c>
      <c r="LZ8" s="22">
        <v>3</v>
      </c>
      <c r="MA8" s="22">
        <v>1</v>
      </c>
      <c r="MB8" s="22">
        <v>2</v>
      </c>
      <c r="MC8" s="22">
        <v>3</v>
      </c>
      <c r="MD8" s="22">
        <v>1</v>
      </c>
      <c r="ME8" s="22">
        <v>2</v>
      </c>
      <c r="MF8" s="22">
        <v>3</v>
      </c>
      <c r="MG8" s="22">
        <v>0</v>
      </c>
      <c r="MH8" s="557"/>
      <c r="MI8" s="557"/>
      <c r="MJ8" s="557"/>
      <c r="MK8" s="557"/>
      <c r="ML8" s="557"/>
      <c r="MM8" s="557"/>
      <c r="MN8" s="557"/>
      <c r="MO8" s="8"/>
      <c r="MP8" s="557"/>
      <c r="MQ8" s="557"/>
      <c r="MR8" s="557"/>
      <c r="MS8" s="557"/>
      <c r="MT8" s="557"/>
      <c r="MU8" s="557">
        <v>12</v>
      </c>
      <c r="MV8" s="557">
        <v>13</v>
      </c>
      <c r="MW8" s="557"/>
      <c r="MX8" s="557"/>
      <c r="MY8" s="557"/>
      <c r="MZ8" s="557"/>
      <c r="NA8" s="557"/>
      <c r="NB8" s="557"/>
      <c r="NC8" s="557"/>
      <c r="ND8" s="557"/>
      <c r="NE8" s="557"/>
      <c r="NF8" s="557"/>
      <c r="NG8" s="557"/>
      <c r="NH8" s="557"/>
      <c r="NI8" s="557"/>
      <c r="NJ8" s="557"/>
      <c r="NK8" s="557"/>
      <c r="NL8" s="557"/>
      <c r="NM8" s="557"/>
      <c r="NN8" s="557"/>
      <c r="NO8" s="557"/>
      <c r="NP8" s="557"/>
      <c r="NQ8" s="557"/>
      <c r="NR8" s="557"/>
      <c r="NS8" s="22">
        <v>14</v>
      </c>
      <c r="NT8" s="8"/>
      <c r="NU8" s="557"/>
      <c r="NV8" s="557"/>
      <c r="NW8" s="557"/>
      <c r="NX8" s="557"/>
      <c r="NY8" s="557"/>
      <c r="NZ8" s="557"/>
      <c r="OA8" s="557"/>
      <c r="OB8" s="557"/>
      <c r="OC8" s="8"/>
      <c r="OD8" s="557"/>
      <c r="OE8" s="557"/>
      <c r="OF8" s="557"/>
      <c r="OG8" s="557"/>
      <c r="OH8" s="8"/>
      <c r="OI8" s="557"/>
      <c r="OJ8" s="557"/>
      <c r="OK8" s="557"/>
      <c r="OL8" s="557"/>
      <c r="OM8" s="557"/>
      <c r="ON8" s="519">
        <v>0</v>
      </c>
    </row>
    <row r="9" spans="1:404" outlineLevel="1">
      <c r="A9" s="18"/>
      <c r="B9" s="18"/>
      <c r="C9" s="12"/>
      <c r="D9" s="12"/>
      <c r="E9" t="b">
        <v>0</v>
      </c>
      <c r="G9" s="25" t="s">
        <v>1590</v>
      </c>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501" t="s">
        <v>1590</v>
      </c>
      <c r="AY9" s="8" t="str">
        <f>IF(COUNTIF(AX$5:AX9,AX9)=1,"-","Dup")</f>
        <v>-</v>
      </c>
      <c r="AZ9" s="8"/>
      <c r="BA9" s="557"/>
      <c r="BB9" s="557"/>
      <c r="BC9" s="557"/>
      <c r="BD9" s="557"/>
      <c r="BE9" s="557"/>
      <c r="BF9" s="557"/>
      <c r="BG9" s="557"/>
      <c r="BH9" s="557"/>
      <c r="BI9" s="557"/>
      <c r="BJ9" s="8"/>
      <c r="BK9" s="557"/>
      <c r="BL9" s="557"/>
      <c r="BM9" s="557"/>
      <c r="BN9" s="557"/>
      <c r="BO9" s="557"/>
      <c r="BP9" s="557"/>
      <c r="BQ9" s="557"/>
      <c r="BR9" s="557"/>
      <c r="BS9" s="557"/>
      <c r="BT9" s="557"/>
      <c r="BU9" s="557"/>
      <c r="BV9" s="557"/>
      <c r="BW9" s="557"/>
      <c r="BX9" s="557"/>
      <c r="BY9" s="557"/>
      <c r="BZ9" s="557"/>
      <c r="CA9" s="557"/>
      <c r="CB9" s="8"/>
      <c r="CC9" s="557"/>
      <c r="CD9" s="557"/>
      <c r="CE9" s="557"/>
      <c r="CF9" s="557"/>
      <c r="CG9" s="557"/>
      <c r="CH9" s="557"/>
      <c r="CI9" s="557"/>
      <c r="CJ9" s="557"/>
      <c r="CK9" s="557"/>
      <c r="CL9" s="557"/>
      <c r="CM9" s="557"/>
      <c r="CN9" s="557"/>
      <c r="CO9" s="557"/>
      <c r="CP9" s="557"/>
      <c r="CQ9" s="557"/>
      <c r="CR9" s="557"/>
      <c r="CS9" s="557"/>
      <c r="CT9" s="557"/>
      <c r="CU9" s="557"/>
      <c r="CV9" s="557"/>
      <c r="CW9" s="8"/>
      <c r="CX9" s="557"/>
      <c r="CY9" s="557"/>
      <c r="CZ9" s="558"/>
      <c r="DA9" s="557"/>
      <c r="DB9" s="559"/>
      <c r="DC9" s="557"/>
      <c r="DD9" s="557"/>
      <c r="DE9" s="557"/>
      <c r="DF9" s="557"/>
      <c r="DG9" s="557"/>
      <c r="DH9" s="557"/>
      <c r="DI9" s="557"/>
      <c r="DJ9" s="557"/>
      <c r="DK9" s="557"/>
      <c r="DL9" s="557"/>
      <c r="DM9" s="557"/>
      <c r="DN9" s="557"/>
      <c r="DO9" s="557"/>
      <c r="DP9" s="557"/>
      <c r="DQ9" s="557"/>
      <c r="DR9" s="557"/>
      <c r="DS9" s="557"/>
      <c r="DT9" s="557"/>
      <c r="DU9" s="557"/>
      <c r="DV9" s="557"/>
      <c r="DW9" s="557"/>
      <c r="DX9" s="557"/>
      <c r="DY9" s="557"/>
      <c r="DZ9" s="557"/>
      <c r="EA9" s="557"/>
      <c r="EB9" s="557"/>
      <c r="EC9" s="557"/>
      <c r="ED9" s="557"/>
      <c r="EE9" s="557"/>
      <c r="EF9" s="557"/>
      <c r="EG9" s="557"/>
      <c r="EH9" s="557"/>
      <c r="EI9" s="557"/>
      <c r="EJ9" s="557"/>
      <c r="EK9" s="557"/>
      <c r="EL9" s="557"/>
      <c r="EM9" s="557"/>
      <c r="EN9" s="557"/>
      <c r="EO9" s="557"/>
      <c r="EP9" s="557"/>
      <c r="EQ9" s="557"/>
      <c r="ER9" s="557"/>
      <c r="ES9" s="557"/>
      <c r="ET9" s="557"/>
      <c r="EU9" s="557"/>
      <c r="EV9" s="557"/>
      <c r="EW9" s="557"/>
      <c r="EX9" s="557"/>
      <c r="EY9" s="557"/>
      <c r="EZ9" s="557"/>
      <c r="FA9" s="557"/>
      <c r="FB9" s="557"/>
      <c r="FC9" s="557"/>
      <c r="FD9" s="557"/>
      <c r="FE9" s="557"/>
      <c r="FF9" s="557"/>
      <c r="FG9" s="557"/>
      <c r="FH9" s="557"/>
      <c r="FI9" s="557"/>
      <c r="FJ9" s="557"/>
      <c r="FK9" s="8"/>
      <c r="FL9" s="557"/>
      <c r="FM9" s="557"/>
      <c r="FN9" s="557" t="s">
        <v>1949</v>
      </c>
      <c r="FO9" s="557"/>
      <c r="FP9" s="557"/>
      <c r="FQ9" s="557"/>
      <c r="FR9" s="557"/>
      <c r="FS9" s="557"/>
      <c r="FT9" s="22">
        <v>2</v>
      </c>
      <c r="FU9" s="22">
        <v>2</v>
      </c>
      <c r="FV9" s="22">
        <v>2</v>
      </c>
      <c r="FW9" s="22">
        <v>2</v>
      </c>
      <c r="FX9" s="22">
        <v>2</v>
      </c>
      <c r="FY9" s="22">
        <v>2</v>
      </c>
      <c r="FZ9" s="22">
        <v>2</v>
      </c>
      <c r="GA9" s="22">
        <v>2</v>
      </c>
      <c r="GB9" s="22">
        <v>2</v>
      </c>
      <c r="GC9" s="22">
        <v>2</v>
      </c>
      <c r="GD9" s="22">
        <v>2</v>
      </c>
      <c r="GE9" s="22">
        <v>2</v>
      </c>
      <c r="GF9" s="22">
        <v>2</v>
      </c>
      <c r="GG9" s="22">
        <v>2</v>
      </c>
      <c r="GH9" s="22">
        <v>2</v>
      </c>
      <c r="GI9" s="22">
        <v>2</v>
      </c>
      <c r="GJ9" s="22">
        <v>2</v>
      </c>
      <c r="GK9" s="557"/>
      <c r="GL9" s="557"/>
      <c r="GM9" s="557"/>
      <c r="GN9" s="557"/>
      <c r="GO9" s="557"/>
      <c r="GP9" s="557"/>
      <c r="GQ9" s="557"/>
      <c r="GR9" s="557"/>
      <c r="GS9" s="557"/>
      <c r="GT9" s="557"/>
      <c r="GU9" s="557"/>
      <c r="GV9" s="557"/>
      <c r="GW9" s="557"/>
      <c r="GX9" s="557"/>
      <c r="GY9" s="8"/>
      <c r="GZ9" s="557"/>
      <c r="HA9" s="557"/>
      <c r="HB9" s="558"/>
      <c r="HC9" s="557"/>
      <c r="HD9" s="559"/>
      <c r="HE9" s="559"/>
      <c r="HF9" s="557"/>
      <c r="HG9" s="558"/>
      <c r="HH9" s="557"/>
      <c r="HI9" s="557"/>
      <c r="HJ9" s="557"/>
      <c r="HK9" s="557"/>
      <c r="HL9" s="557"/>
      <c r="HM9" s="557"/>
      <c r="HN9" s="557"/>
      <c r="HO9" s="557"/>
      <c r="HP9" s="557"/>
      <c r="HQ9" s="557"/>
      <c r="HR9" s="557"/>
      <c r="HS9" s="557"/>
      <c r="HT9" s="557"/>
      <c r="HU9" s="557"/>
      <c r="HV9" s="557"/>
      <c r="HW9" s="557"/>
      <c r="HX9" s="557"/>
      <c r="HY9" s="557"/>
      <c r="HZ9" s="557"/>
      <c r="IA9" s="557"/>
      <c r="IB9" s="557"/>
      <c r="IC9" s="557"/>
      <c r="ID9" s="557"/>
      <c r="IE9" s="557"/>
      <c r="IF9" s="557"/>
      <c r="IG9" s="8"/>
      <c r="IH9" s="557"/>
      <c r="II9" s="557"/>
      <c r="IJ9" s="557"/>
      <c r="IK9" s="557"/>
      <c r="IL9" s="557"/>
      <c r="IM9" s="557"/>
      <c r="IN9" s="557"/>
      <c r="IO9" s="557"/>
      <c r="IP9" s="557"/>
      <c r="IQ9" s="557"/>
      <c r="IR9" s="557"/>
      <c r="IS9" s="557"/>
      <c r="IT9" s="557"/>
      <c r="IU9" s="557"/>
      <c r="IV9" s="557"/>
      <c r="IW9" s="557"/>
      <c r="IX9" s="557"/>
      <c r="IY9" s="565"/>
      <c r="IZ9" s="565"/>
      <c r="JA9" s="22">
        <f>d.Region</f>
        <v>2</v>
      </c>
      <c r="JB9" s="245">
        <f ca="1">OFFSET(JB9,0,-1)</f>
        <v>2</v>
      </c>
      <c r="JC9" s="245">
        <f t="shared" ref="JC9:JQ9" ca="1" si="22">OFFSET(JC9,0,-1)</f>
        <v>2</v>
      </c>
      <c r="JD9" s="245">
        <f t="shared" ca="1" si="22"/>
        <v>2</v>
      </c>
      <c r="JE9" s="245">
        <f t="shared" ca="1" si="22"/>
        <v>2</v>
      </c>
      <c r="JF9" s="245">
        <f t="shared" ca="1" si="22"/>
        <v>2</v>
      </c>
      <c r="JG9" s="245">
        <f t="shared" ca="1" si="22"/>
        <v>2</v>
      </c>
      <c r="JH9" s="245">
        <f t="shared" ca="1" si="22"/>
        <v>2</v>
      </c>
      <c r="JI9" s="245">
        <f t="shared" ca="1" si="22"/>
        <v>2</v>
      </c>
      <c r="JJ9" s="245">
        <f t="shared" ca="1" si="22"/>
        <v>2</v>
      </c>
      <c r="JK9" s="245">
        <f t="shared" ca="1" si="22"/>
        <v>2</v>
      </c>
      <c r="JL9" s="245">
        <f t="shared" ca="1" si="22"/>
        <v>2</v>
      </c>
      <c r="JM9" s="245">
        <f t="shared" ca="1" si="22"/>
        <v>2</v>
      </c>
      <c r="JN9" s="245">
        <f t="shared" ca="1" si="22"/>
        <v>2</v>
      </c>
      <c r="JO9" s="245">
        <f t="shared" ca="1" si="22"/>
        <v>2</v>
      </c>
      <c r="JP9" s="245">
        <f t="shared" ca="1" si="22"/>
        <v>2</v>
      </c>
      <c r="JQ9" s="245">
        <f t="shared" ca="1" si="22"/>
        <v>2</v>
      </c>
      <c r="JR9" s="245">
        <f t="shared" ref="JR9:KC9" ca="1" si="23">OFFSET(JR9,0,-1)</f>
        <v>2</v>
      </c>
      <c r="JS9" s="245">
        <f t="shared" ca="1" si="23"/>
        <v>2</v>
      </c>
      <c r="JT9" s="245">
        <f t="shared" ca="1" si="23"/>
        <v>2</v>
      </c>
      <c r="JU9" s="245">
        <f t="shared" ca="1" si="23"/>
        <v>2</v>
      </c>
      <c r="JV9" s="245">
        <f t="shared" ca="1" si="23"/>
        <v>2</v>
      </c>
      <c r="JW9" s="245">
        <f t="shared" ca="1" si="23"/>
        <v>2</v>
      </c>
      <c r="JX9" s="245">
        <f t="shared" ca="1" si="23"/>
        <v>2</v>
      </c>
      <c r="JY9" s="245">
        <f t="shared" ca="1" si="23"/>
        <v>2</v>
      </c>
      <c r="JZ9" s="245">
        <f t="shared" ca="1" si="23"/>
        <v>2</v>
      </c>
      <c r="KA9" s="245">
        <f t="shared" ca="1" si="23"/>
        <v>2</v>
      </c>
      <c r="KB9" s="245">
        <f t="shared" ca="1" si="23"/>
        <v>2</v>
      </c>
      <c r="KC9" s="245">
        <f t="shared" ca="1" si="23"/>
        <v>2</v>
      </c>
      <c r="KD9" s="557"/>
      <c r="KE9" s="8"/>
      <c r="KF9" s="557"/>
      <c r="KG9" s="557"/>
      <c r="KH9" s="557"/>
      <c r="KI9" s="557"/>
      <c r="KJ9" s="557"/>
      <c r="KK9" s="557"/>
      <c r="KL9" s="557"/>
      <c r="KM9" s="557"/>
      <c r="KN9" s="557"/>
      <c r="KO9" s="557"/>
      <c r="KP9" s="557"/>
      <c r="KQ9" s="557"/>
      <c r="KR9" s="557"/>
      <c r="KS9" s="557"/>
      <c r="KT9" s="557"/>
      <c r="KU9" s="557"/>
      <c r="KV9" s="557"/>
      <c r="KW9" s="557"/>
      <c r="KX9" s="557"/>
      <c r="KY9" s="557"/>
      <c r="KZ9" s="557"/>
      <c r="LA9" s="557"/>
      <c r="LB9" s="557"/>
      <c r="LC9" s="557"/>
      <c r="LD9" s="557"/>
      <c r="LE9" s="557"/>
      <c r="LF9" s="557"/>
      <c r="LG9" s="557"/>
      <c r="LH9" s="557"/>
      <c r="LI9" s="557"/>
      <c r="LJ9" s="557"/>
      <c r="LK9" s="557"/>
      <c r="LL9" s="557"/>
      <c r="LM9" s="557"/>
      <c r="LN9" s="557"/>
      <c r="LO9" s="557"/>
      <c r="LP9" s="557"/>
      <c r="LQ9" s="557"/>
      <c r="LR9" s="557"/>
      <c r="LS9" s="557"/>
      <c r="LT9" s="557"/>
      <c r="LU9" s="557"/>
      <c r="LV9" s="557"/>
      <c r="LW9" s="557"/>
      <c r="LX9" s="557"/>
      <c r="LY9" s="557"/>
      <c r="LZ9" s="557"/>
      <c r="MA9" s="557"/>
      <c r="MB9" s="557"/>
      <c r="MC9" s="557"/>
      <c r="MD9" s="557"/>
      <c r="ME9" s="557"/>
      <c r="MF9" s="557"/>
      <c r="MG9" s="557"/>
      <c r="MH9" s="557"/>
      <c r="MI9" s="557"/>
      <c r="MJ9" s="557"/>
      <c r="MK9" s="557"/>
      <c r="ML9" s="557"/>
      <c r="MM9" s="557"/>
      <c r="MN9" s="557"/>
      <c r="MO9" s="8"/>
      <c r="MP9" s="557"/>
      <c r="MQ9" s="557"/>
      <c r="MR9" s="557"/>
      <c r="MS9" s="557"/>
      <c r="MT9" s="557"/>
      <c r="MU9" s="557"/>
      <c r="MV9" s="557"/>
      <c r="MW9" s="557"/>
      <c r="MX9" s="557"/>
      <c r="MY9" s="557"/>
      <c r="MZ9" s="557"/>
      <c r="NA9" s="557"/>
      <c r="NB9" s="557"/>
      <c r="NC9" s="557"/>
      <c r="ND9" s="557"/>
      <c r="NE9" s="557"/>
      <c r="NF9" s="557"/>
      <c r="NG9" s="557"/>
      <c r="NH9" s="557"/>
      <c r="NI9" s="557"/>
      <c r="NJ9" s="557"/>
      <c r="NK9" s="557"/>
      <c r="NL9" s="557"/>
      <c r="NM9" s="557"/>
      <c r="NN9" s="557"/>
      <c r="NO9" s="557"/>
      <c r="NP9" s="557"/>
      <c r="NQ9" s="557"/>
      <c r="NR9" s="557"/>
      <c r="NS9" s="557"/>
      <c r="NT9" s="8"/>
      <c r="NU9" s="557"/>
      <c r="NV9" s="557"/>
      <c r="NW9" s="557"/>
      <c r="NX9" s="557"/>
      <c r="NY9" s="557"/>
      <c r="NZ9" s="557"/>
      <c r="OA9" s="557"/>
      <c r="OB9" s="557"/>
      <c r="OC9" s="8"/>
      <c r="OD9" s="557"/>
      <c r="OE9" s="557"/>
      <c r="OF9" s="557"/>
      <c r="OG9" s="557"/>
      <c r="OH9" s="8"/>
      <c r="OI9" s="557"/>
      <c r="OJ9" s="557"/>
      <c r="OK9" s="557"/>
      <c r="OL9" s="557"/>
      <c r="OM9" s="557"/>
      <c r="ON9" s="519">
        <v>0</v>
      </c>
    </row>
    <row r="10" spans="1:404" outlineLevel="1">
      <c r="A10" s="18"/>
      <c r="B10" s="18"/>
      <c r="C10" s="12"/>
      <c r="D10" s="12"/>
      <c r="E10" t="b">
        <v>0</v>
      </c>
      <c r="G10" s="25" t="s">
        <v>1591</v>
      </c>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501" t="s">
        <v>1591</v>
      </c>
      <c r="AY10" s="8" t="str">
        <f>IF(COUNTIF(AX$5:AX10,AX10)=1,"-","Dup")</f>
        <v>-</v>
      </c>
      <c r="AZ10" s="8"/>
      <c r="BA10" s="557"/>
      <c r="BB10" s="557"/>
      <c r="BC10" s="557"/>
      <c r="BD10" s="557"/>
      <c r="BE10" s="557"/>
      <c r="BF10" s="557"/>
      <c r="BG10" s="557"/>
      <c r="BH10" s="557"/>
      <c r="BI10" s="557"/>
      <c r="BJ10" s="8"/>
      <c r="BK10" s="557"/>
      <c r="BL10" s="557"/>
      <c r="BM10" s="557"/>
      <c r="BN10" s="557"/>
      <c r="BO10" s="557"/>
      <c r="BP10" s="557"/>
      <c r="BQ10" s="557"/>
      <c r="BR10" s="557"/>
      <c r="BS10" s="557"/>
      <c r="BT10" s="557"/>
      <c r="BU10" s="557"/>
      <c r="BV10" s="557"/>
      <c r="BW10" s="557"/>
      <c r="BX10" s="557"/>
      <c r="BY10" s="557"/>
      <c r="BZ10" s="557"/>
      <c r="CA10" s="557"/>
      <c r="CB10" s="8"/>
      <c r="CC10" s="557"/>
      <c r="CD10" s="557"/>
      <c r="CE10" s="557"/>
      <c r="CF10" s="557"/>
      <c r="CG10" s="557"/>
      <c r="CH10" s="557"/>
      <c r="CI10" s="557"/>
      <c r="CJ10" s="557"/>
      <c r="CK10" s="557"/>
      <c r="CL10" s="557"/>
      <c r="CM10" s="557"/>
      <c r="CN10" s="557"/>
      <c r="CO10" s="557"/>
      <c r="CP10" s="557"/>
      <c r="CQ10" s="557"/>
      <c r="CR10" s="557"/>
      <c r="CS10" s="557"/>
      <c r="CT10" s="557"/>
      <c r="CU10" s="557"/>
      <c r="CV10" s="557"/>
      <c r="CW10" s="8"/>
      <c r="CX10" s="557"/>
      <c r="CY10" s="557"/>
      <c r="CZ10" s="558"/>
      <c r="DA10" s="557"/>
      <c r="DB10" s="559"/>
      <c r="DC10" s="557"/>
      <c r="DD10" s="557"/>
      <c r="DE10" s="557"/>
      <c r="DF10" s="557"/>
      <c r="DG10" s="557"/>
      <c r="DH10" s="557"/>
      <c r="DI10" s="557"/>
      <c r="DJ10" s="557"/>
      <c r="DK10" s="557"/>
      <c r="DL10" s="557"/>
      <c r="DM10" s="557"/>
      <c r="DN10" s="557"/>
      <c r="DO10" s="557"/>
      <c r="DP10" s="557"/>
      <c r="DQ10" s="557"/>
      <c r="DR10" s="557"/>
      <c r="DS10" s="557"/>
      <c r="DT10" s="557"/>
      <c r="DU10" s="557"/>
      <c r="DV10" s="557"/>
      <c r="DW10" s="557"/>
      <c r="DX10" s="557"/>
      <c r="DY10" s="557"/>
      <c r="DZ10" s="557"/>
      <c r="EA10" s="557"/>
      <c r="EB10" s="557"/>
      <c r="EC10" s="557"/>
      <c r="ED10" s="557"/>
      <c r="EE10" s="557"/>
      <c r="EF10" s="557"/>
      <c r="EG10" s="557"/>
      <c r="EH10" s="557"/>
      <c r="EI10" s="557"/>
      <c r="EJ10" s="557"/>
      <c r="EK10" s="557"/>
      <c r="EL10" s="557"/>
      <c r="EM10" s="557"/>
      <c r="EN10" s="557"/>
      <c r="EO10" s="557"/>
      <c r="EP10" s="557"/>
      <c r="EQ10" s="557"/>
      <c r="ER10" s="557"/>
      <c r="ES10" s="557"/>
      <c r="ET10" s="557"/>
      <c r="EU10" s="557"/>
      <c r="EV10" s="557"/>
      <c r="EW10" s="557"/>
      <c r="EX10" s="557"/>
      <c r="EY10" s="557"/>
      <c r="EZ10" s="557"/>
      <c r="FA10" s="557"/>
      <c r="FB10" s="557"/>
      <c r="FC10" s="557"/>
      <c r="FD10" s="557"/>
      <c r="FE10" s="557"/>
      <c r="FF10" s="557"/>
      <c r="FG10" s="557"/>
      <c r="FH10" s="557"/>
      <c r="FI10" s="557"/>
      <c r="FJ10" s="557"/>
      <c r="FK10" s="8"/>
      <c r="FL10" s="557"/>
      <c r="FM10" s="557"/>
      <c r="FN10" s="557"/>
      <c r="FO10" s="557"/>
      <c r="FP10" s="557"/>
      <c r="FQ10" s="557"/>
      <c r="FR10" s="557"/>
      <c r="FS10" s="557"/>
      <c r="FT10" s="557"/>
      <c r="FU10" s="557"/>
      <c r="FV10" s="557"/>
      <c r="FW10" s="557"/>
      <c r="FX10" s="557"/>
      <c r="FY10" s="557"/>
      <c r="FZ10" s="557"/>
      <c r="GA10" s="557"/>
      <c r="GB10" s="22">
        <v>1</v>
      </c>
      <c r="GC10" s="22">
        <v>2</v>
      </c>
      <c r="GD10" s="557"/>
      <c r="GE10" s="557"/>
      <c r="GF10" s="557"/>
      <c r="GG10" s="557"/>
      <c r="GH10" s="557"/>
      <c r="GI10" s="557"/>
      <c r="GJ10" s="557"/>
      <c r="GK10" s="557"/>
      <c r="GL10" s="22">
        <v>1</v>
      </c>
      <c r="GM10" s="22">
        <v>2</v>
      </c>
      <c r="GN10" s="557"/>
      <c r="GO10" s="557"/>
      <c r="GP10" s="557"/>
      <c r="GQ10" s="557"/>
      <c r="GR10" s="557"/>
      <c r="GS10" s="557"/>
      <c r="GT10" s="557"/>
      <c r="GU10" s="557"/>
      <c r="GV10" s="557"/>
      <c r="GW10" s="557"/>
      <c r="GX10" s="557"/>
      <c r="GY10" s="8"/>
      <c r="GZ10" s="557"/>
      <c r="HA10" s="557"/>
      <c r="HB10" s="558"/>
      <c r="HC10" s="557"/>
      <c r="HD10" s="559"/>
      <c r="HE10" s="559"/>
      <c r="HF10" s="557"/>
      <c r="HG10" s="558"/>
      <c r="HH10" s="557"/>
      <c r="HI10" s="557"/>
      <c r="HJ10" s="557"/>
      <c r="HK10" s="557"/>
      <c r="HL10" s="557"/>
      <c r="HM10" s="557"/>
      <c r="HN10" s="557"/>
      <c r="HO10" s="557"/>
      <c r="HP10" s="557"/>
      <c r="HQ10" s="557"/>
      <c r="HR10" s="557"/>
      <c r="HS10" s="557"/>
      <c r="HT10" s="557"/>
      <c r="HU10" s="557"/>
      <c r="HV10" s="557"/>
      <c r="HW10" s="557"/>
      <c r="HX10" s="557"/>
      <c r="HY10" s="557"/>
      <c r="HZ10" s="557"/>
      <c r="IA10" s="557"/>
      <c r="IB10" s="557"/>
      <c r="IC10" s="557"/>
      <c r="ID10" s="557"/>
      <c r="IE10" s="557"/>
      <c r="IF10" s="557"/>
      <c r="IG10" s="8"/>
      <c r="IH10" s="557"/>
      <c r="II10" s="557"/>
      <c r="IJ10" s="557"/>
      <c r="IK10" s="22">
        <v>2</v>
      </c>
      <c r="IL10" s="557"/>
      <c r="IM10" s="557"/>
      <c r="IN10" s="22">
        <v>2</v>
      </c>
      <c r="IO10" s="557"/>
      <c r="IP10" s="557"/>
      <c r="IQ10" s="22">
        <v>2</v>
      </c>
      <c r="IR10" s="557"/>
      <c r="IS10" s="557"/>
      <c r="IT10" s="557"/>
      <c r="IU10" s="22">
        <v>2</v>
      </c>
      <c r="IV10" s="22">
        <v>2</v>
      </c>
      <c r="IW10" s="22">
        <v>2</v>
      </c>
      <c r="IX10" s="557"/>
      <c r="IY10" s="562"/>
      <c r="IZ10" s="562"/>
      <c r="JA10" s="562"/>
      <c r="JB10" s="562"/>
      <c r="JC10" s="562"/>
      <c r="JD10" s="562"/>
      <c r="JE10" s="562"/>
      <c r="JF10" s="562"/>
      <c r="JG10" s="562"/>
      <c r="JH10" s="562"/>
      <c r="JI10" s="562"/>
      <c r="JJ10" s="562"/>
      <c r="JK10" s="562"/>
      <c r="JL10" s="562"/>
      <c r="JM10" s="562"/>
      <c r="JN10" s="562"/>
      <c r="JO10" s="562"/>
      <c r="JP10" s="562"/>
      <c r="JQ10" s="562"/>
      <c r="JR10" s="562"/>
      <c r="JS10" s="562"/>
      <c r="JT10" s="562"/>
      <c r="JU10" s="562"/>
      <c r="JV10" s="562"/>
      <c r="JW10" s="562"/>
      <c r="JX10" s="562"/>
      <c r="JY10" s="562"/>
      <c r="JZ10" s="562"/>
      <c r="KA10" s="562"/>
      <c r="KB10" s="562"/>
      <c r="KC10" s="562"/>
      <c r="KD10" s="557"/>
      <c r="KE10" s="8"/>
      <c r="KF10" s="557"/>
      <c r="KG10" s="557"/>
      <c r="KH10" s="557"/>
      <c r="KI10" s="557"/>
      <c r="KJ10" s="557"/>
      <c r="KK10" s="557"/>
      <c r="KL10" s="557"/>
      <c r="KM10" s="557"/>
      <c r="KN10" s="557"/>
      <c r="KO10" s="557"/>
      <c r="KP10" s="557"/>
      <c r="KQ10" s="557"/>
      <c r="KR10" s="557"/>
      <c r="KS10" s="557"/>
      <c r="KT10" s="557"/>
      <c r="KU10" s="557"/>
      <c r="KV10" s="557"/>
      <c r="KW10" s="557"/>
      <c r="KX10" s="557"/>
      <c r="KY10" s="557"/>
      <c r="KZ10" s="557"/>
      <c r="LA10" s="557"/>
      <c r="LB10" s="557"/>
      <c r="LC10" s="557"/>
      <c r="LD10" s="557"/>
      <c r="LE10" s="557"/>
      <c r="LF10" s="557"/>
      <c r="LG10" s="557"/>
      <c r="LH10" s="557"/>
      <c r="LI10" s="557"/>
      <c r="LJ10" s="557"/>
      <c r="LK10" s="557"/>
      <c r="LL10" s="557"/>
      <c r="LM10" s="557"/>
      <c r="LN10" s="557"/>
      <c r="LO10" s="557"/>
      <c r="LP10" s="557"/>
      <c r="LQ10" s="557"/>
      <c r="LR10" s="557"/>
      <c r="LS10" s="557"/>
      <c r="LT10" s="557"/>
      <c r="LU10" s="557"/>
      <c r="LV10" s="557"/>
      <c r="LW10" s="557"/>
      <c r="LX10" s="557"/>
      <c r="LY10" s="557"/>
      <c r="LZ10" s="557"/>
      <c r="MA10" s="557"/>
      <c r="MB10" s="557"/>
      <c r="MC10" s="557"/>
      <c r="MD10" s="557"/>
      <c r="ME10" s="557"/>
      <c r="MF10" s="557"/>
      <c r="MG10" s="557"/>
      <c r="MH10" s="557"/>
      <c r="MI10" s="557"/>
      <c r="MJ10" s="557"/>
      <c r="MK10" s="557"/>
      <c r="ML10" s="557"/>
      <c r="MM10" s="557"/>
      <c r="MN10" s="557"/>
      <c r="MO10" s="8"/>
      <c r="MP10" s="557"/>
      <c r="MQ10" s="557"/>
      <c r="MR10" s="557"/>
      <c r="MS10" s="557"/>
      <c r="MT10" s="557"/>
      <c r="MU10" s="557"/>
      <c r="MV10" s="557"/>
      <c r="MW10" s="557"/>
      <c r="MX10" s="557"/>
      <c r="MY10" s="557"/>
      <c r="MZ10" s="557"/>
      <c r="NA10" s="557"/>
      <c r="NB10" s="557"/>
      <c r="NC10" s="557"/>
      <c r="ND10" s="557"/>
      <c r="NE10" s="557"/>
      <c r="NF10" s="557"/>
      <c r="NG10" s="557"/>
      <c r="NH10" s="557"/>
      <c r="NI10" s="557"/>
      <c r="NJ10" s="557"/>
      <c r="NK10" s="557"/>
      <c r="NL10" s="557"/>
      <c r="NM10" s="557"/>
      <c r="NN10" s="557"/>
      <c r="NO10" s="557"/>
      <c r="NP10" s="557"/>
      <c r="NQ10" s="557"/>
      <c r="NR10" s="557"/>
      <c r="NS10" s="557"/>
      <c r="NT10" s="8"/>
      <c r="NU10" s="557"/>
      <c r="NV10" s="557"/>
      <c r="NW10" s="557"/>
      <c r="NX10" s="557"/>
      <c r="NY10" s="557"/>
      <c r="NZ10" s="557"/>
      <c r="OA10" s="557"/>
      <c r="OB10" s="557"/>
      <c r="OC10" s="8"/>
      <c r="OD10" s="557"/>
      <c r="OE10" s="557"/>
      <c r="OF10" s="557"/>
      <c r="OG10" s="557"/>
      <c r="OH10" s="8"/>
      <c r="OI10" s="557"/>
      <c r="OJ10" s="557"/>
      <c r="OK10" s="557"/>
      <c r="OL10" s="557"/>
      <c r="OM10" s="557"/>
      <c r="ON10" s="519">
        <v>0</v>
      </c>
    </row>
    <row r="11" spans="1:404" outlineLevel="1">
      <c r="A11" s="18"/>
      <c r="B11" s="18"/>
      <c r="C11" s="12"/>
      <c r="D11" s="12"/>
      <c r="E11" t="b">
        <v>0</v>
      </c>
      <c r="G11" s="25" t="s">
        <v>1596</v>
      </c>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501" t="s">
        <v>1596</v>
      </c>
      <c r="AY11" s="8" t="str">
        <f>IF(COUNTIF(AX$5:AX11,AX11)=1,"-","Dup")</f>
        <v>-</v>
      </c>
      <c r="AZ11" s="8"/>
      <c r="BA11" s="557"/>
      <c r="BB11" s="557"/>
      <c r="BC11" s="557"/>
      <c r="BD11" s="557"/>
      <c r="BE11" s="557"/>
      <c r="BF11" s="557"/>
      <c r="BG11" s="557"/>
      <c r="BH11" s="557"/>
      <c r="BI11" s="557"/>
      <c r="BJ11" s="8"/>
      <c r="BK11" s="557"/>
      <c r="BL11" s="557"/>
      <c r="BM11" s="557"/>
      <c r="BN11" s="557"/>
      <c r="BO11" s="557"/>
      <c r="BP11" s="557"/>
      <c r="BQ11" s="557"/>
      <c r="BR11" s="557"/>
      <c r="BS11" s="557"/>
      <c r="BT11" s="557"/>
      <c r="BU11" s="557"/>
      <c r="BV11" s="557"/>
      <c r="BW11" s="557"/>
      <c r="BX11" s="557"/>
      <c r="BY11" s="557"/>
      <c r="BZ11" s="557"/>
      <c r="CA11" s="557"/>
      <c r="CB11" s="8"/>
      <c r="CC11" s="557"/>
      <c r="CD11" s="557"/>
      <c r="CE11" s="557"/>
      <c r="CF11" s="557"/>
      <c r="CG11" s="557"/>
      <c r="CH11" s="557"/>
      <c r="CI11" s="557"/>
      <c r="CJ11" s="557"/>
      <c r="CK11" s="557"/>
      <c r="CL11" s="557"/>
      <c r="CM11" s="557"/>
      <c r="CN11" s="557"/>
      <c r="CO11" s="557"/>
      <c r="CP11" s="557"/>
      <c r="CQ11" s="557"/>
      <c r="CR11" s="557"/>
      <c r="CS11" s="557"/>
      <c r="CT11" s="557"/>
      <c r="CU11" s="557"/>
      <c r="CV11" s="557"/>
      <c r="CW11" s="8"/>
      <c r="CX11" s="557"/>
      <c r="CY11" s="557"/>
      <c r="CZ11" s="558"/>
      <c r="DA11" s="557"/>
      <c r="DB11" s="559"/>
      <c r="DC11" s="557"/>
      <c r="DD11" s="557"/>
      <c r="DE11" s="557"/>
      <c r="DF11" s="557"/>
      <c r="DG11" s="557"/>
      <c r="DH11" s="557"/>
      <c r="DI11" s="557"/>
      <c r="DJ11" s="557"/>
      <c r="DK11" s="557"/>
      <c r="DL11" s="557"/>
      <c r="DM11" s="557"/>
      <c r="DN11" s="557"/>
      <c r="DO11" s="557"/>
      <c r="DP11" s="557"/>
      <c r="DQ11" s="557"/>
      <c r="DR11" s="557"/>
      <c r="DS11" s="557"/>
      <c r="DT11" s="557"/>
      <c r="DU11" s="557"/>
      <c r="DV11" s="557"/>
      <c r="DW11" s="557"/>
      <c r="DX11" s="557"/>
      <c r="DY11" s="557"/>
      <c r="DZ11" s="557"/>
      <c r="EA11" s="557"/>
      <c r="EB11" s="557"/>
      <c r="EC11" s="557"/>
      <c r="ED11" s="557"/>
      <c r="EE11" s="557"/>
      <c r="EF11" s="557"/>
      <c r="EG11" s="557"/>
      <c r="EH11" s="557"/>
      <c r="EI11" s="557"/>
      <c r="EJ11" s="557"/>
      <c r="EK11" s="557"/>
      <c r="EL11" s="557"/>
      <c r="EM11" s="557"/>
      <c r="EN11" s="557"/>
      <c r="EO11" s="22">
        <v>1</v>
      </c>
      <c r="EP11" s="22">
        <v>2</v>
      </c>
      <c r="EQ11" s="22">
        <v>3</v>
      </c>
      <c r="ER11" s="557"/>
      <c r="ES11" s="557"/>
      <c r="ET11" s="557"/>
      <c r="EU11" s="557"/>
      <c r="EV11" s="557"/>
      <c r="EW11" s="557"/>
      <c r="EX11" s="557"/>
      <c r="EY11" s="557"/>
      <c r="EZ11" s="557"/>
      <c r="FA11" s="557"/>
      <c r="FB11" s="557"/>
      <c r="FC11" s="557"/>
      <c r="FD11" s="557"/>
      <c r="FE11" s="557"/>
      <c r="FF11" s="557"/>
      <c r="FG11" s="557"/>
      <c r="FH11" s="557"/>
      <c r="FI11" s="557"/>
      <c r="FJ11" s="557"/>
      <c r="FK11" s="8"/>
      <c r="FL11" s="557"/>
      <c r="FM11" s="557"/>
      <c r="FN11" s="557"/>
      <c r="FO11" s="557"/>
      <c r="FP11" s="557"/>
      <c r="FQ11" s="557"/>
      <c r="FR11" s="557"/>
      <c r="FS11" s="557"/>
      <c r="FT11" s="557"/>
      <c r="FU11" s="557"/>
      <c r="FV11" s="557"/>
      <c r="FW11" s="557"/>
      <c r="FX11" s="557"/>
      <c r="FY11" s="557"/>
      <c r="FZ11" s="557"/>
      <c r="GA11" s="557"/>
      <c r="GB11" s="557"/>
      <c r="GC11" s="557"/>
      <c r="GD11" s="557"/>
      <c r="GE11" s="557"/>
      <c r="GF11" s="557"/>
      <c r="GG11" s="557"/>
      <c r="GH11" s="557"/>
      <c r="GI11" s="557"/>
      <c r="GJ11" s="557"/>
      <c r="GK11" s="557"/>
      <c r="GL11" s="22">
        <v>0</v>
      </c>
      <c r="GM11" s="22">
        <v>0</v>
      </c>
      <c r="GN11" s="557"/>
      <c r="GO11" s="557"/>
      <c r="GP11" s="557"/>
      <c r="GQ11" s="557"/>
      <c r="GR11" s="557"/>
      <c r="GS11" s="557"/>
      <c r="GT11" s="557"/>
      <c r="GU11" s="557"/>
      <c r="GV11" s="557"/>
      <c r="GW11" s="557"/>
      <c r="GX11" s="557"/>
      <c r="GY11" s="8"/>
      <c r="GZ11" s="557"/>
      <c r="HA11" s="557"/>
      <c r="HB11" s="558"/>
      <c r="HC11" s="557"/>
      <c r="HD11" s="559"/>
      <c r="HE11" s="559"/>
      <c r="HF11" s="557"/>
      <c r="HG11" s="558"/>
      <c r="HH11" s="557"/>
      <c r="HI11" s="557"/>
      <c r="HJ11" s="557"/>
      <c r="HK11" s="557"/>
      <c r="HL11" s="557"/>
      <c r="HM11" s="557"/>
      <c r="HN11" s="557"/>
      <c r="HO11" s="557"/>
      <c r="HP11" s="557"/>
      <c r="HQ11" s="557"/>
      <c r="HR11" s="557"/>
      <c r="HS11" s="557"/>
      <c r="HT11" s="557"/>
      <c r="HU11" s="557"/>
      <c r="HV11" s="557"/>
      <c r="HW11" s="557"/>
      <c r="HX11" s="557"/>
      <c r="HY11" s="557"/>
      <c r="HZ11" s="557"/>
      <c r="IA11" s="557"/>
      <c r="IB11" s="557"/>
      <c r="IC11" s="557"/>
      <c r="ID11" s="557"/>
      <c r="IE11" s="557"/>
      <c r="IF11" s="557"/>
      <c r="IG11" s="8"/>
      <c r="IH11" s="557"/>
      <c r="II11" s="557"/>
      <c r="IJ11" s="557"/>
      <c r="IK11" s="22">
        <v>0</v>
      </c>
      <c r="IL11" s="557"/>
      <c r="IM11" s="557"/>
      <c r="IN11" s="22">
        <v>0</v>
      </c>
      <c r="IO11" s="557"/>
      <c r="IP11" s="557"/>
      <c r="IQ11" s="22">
        <v>0</v>
      </c>
      <c r="IR11" s="557"/>
      <c r="IS11" s="557"/>
      <c r="IT11" s="557"/>
      <c r="IU11" s="22">
        <v>0</v>
      </c>
      <c r="IV11" s="22">
        <v>0</v>
      </c>
      <c r="IW11" s="22">
        <v>0</v>
      </c>
      <c r="IX11" s="557"/>
      <c r="IY11" s="93">
        <f>IF(d.Region=1,2,1)</f>
        <v>1</v>
      </c>
      <c r="IZ11" s="93">
        <f>IF(d.Region=1,2,1)</f>
        <v>1</v>
      </c>
      <c r="JA11" s="93">
        <f>IF(d.Region=1,2,1)</f>
        <v>1</v>
      </c>
      <c r="JB11" s="245">
        <f t="shared" ref="JB11:JQ11" ca="1" si="24">OFFSET(JB11,0,-1)</f>
        <v>1</v>
      </c>
      <c r="JC11" s="245">
        <f t="shared" ca="1" si="24"/>
        <v>1</v>
      </c>
      <c r="JD11" s="245">
        <f t="shared" ca="1" si="24"/>
        <v>1</v>
      </c>
      <c r="JE11" s="245">
        <f t="shared" ca="1" si="24"/>
        <v>1</v>
      </c>
      <c r="JF11" s="245">
        <f t="shared" ca="1" si="24"/>
        <v>1</v>
      </c>
      <c r="JG11" s="245">
        <f t="shared" ca="1" si="24"/>
        <v>1</v>
      </c>
      <c r="JH11" s="245">
        <f t="shared" ca="1" si="24"/>
        <v>1</v>
      </c>
      <c r="JI11" s="245">
        <f t="shared" ca="1" si="24"/>
        <v>1</v>
      </c>
      <c r="JJ11" s="245">
        <f t="shared" ca="1" si="24"/>
        <v>1</v>
      </c>
      <c r="JK11" s="245">
        <f t="shared" ca="1" si="24"/>
        <v>1</v>
      </c>
      <c r="JL11" s="245">
        <f t="shared" ca="1" si="24"/>
        <v>1</v>
      </c>
      <c r="JM11" s="245">
        <f t="shared" ca="1" si="24"/>
        <v>1</v>
      </c>
      <c r="JN11" s="245">
        <f t="shared" ca="1" si="24"/>
        <v>1</v>
      </c>
      <c r="JO11" s="245">
        <f t="shared" ca="1" si="24"/>
        <v>1</v>
      </c>
      <c r="JP11" s="245">
        <f t="shared" ca="1" si="24"/>
        <v>1</v>
      </c>
      <c r="JQ11" s="245">
        <f t="shared" ca="1" si="24"/>
        <v>1</v>
      </c>
      <c r="JR11" s="245">
        <f t="shared" ref="JR11:KC11" ca="1" si="25">OFFSET(JR11,0,-1)</f>
        <v>1</v>
      </c>
      <c r="JS11" s="245">
        <f t="shared" ca="1" si="25"/>
        <v>1</v>
      </c>
      <c r="JT11" s="245">
        <f t="shared" ca="1" si="25"/>
        <v>1</v>
      </c>
      <c r="JU11" s="245">
        <f t="shared" ca="1" si="25"/>
        <v>1</v>
      </c>
      <c r="JV11" s="245">
        <f t="shared" ca="1" si="25"/>
        <v>1</v>
      </c>
      <c r="JW11" s="245">
        <f t="shared" ca="1" si="25"/>
        <v>1</v>
      </c>
      <c r="JX11" s="245">
        <f t="shared" ca="1" si="25"/>
        <v>1</v>
      </c>
      <c r="JY11" s="245">
        <f t="shared" ca="1" si="25"/>
        <v>1</v>
      </c>
      <c r="JZ11" s="245">
        <f t="shared" ca="1" si="25"/>
        <v>1</v>
      </c>
      <c r="KA11" s="245">
        <f t="shared" ca="1" si="25"/>
        <v>1</v>
      </c>
      <c r="KB11" s="245">
        <f t="shared" ca="1" si="25"/>
        <v>1</v>
      </c>
      <c r="KC11" s="245">
        <f t="shared" ca="1" si="25"/>
        <v>1</v>
      </c>
      <c r="KD11" s="557"/>
      <c r="KE11" s="8"/>
      <c r="KF11" s="557"/>
      <c r="KG11" s="557"/>
      <c r="KH11" s="557"/>
      <c r="KI11" s="557"/>
      <c r="KJ11" s="557"/>
      <c r="KK11" s="557"/>
      <c r="KL11" s="557"/>
      <c r="KM11" s="557"/>
      <c r="KN11" s="557"/>
      <c r="KO11" s="557"/>
      <c r="KP11" s="557"/>
      <c r="KQ11" s="557"/>
      <c r="KR11" s="557"/>
      <c r="KS11" s="557"/>
      <c r="KT11" s="557"/>
      <c r="KU11" s="557"/>
      <c r="KV11" s="557"/>
      <c r="KW11" s="557"/>
      <c r="KX11" s="557"/>
      <c r="KY11" s="557"/>
      <c r="KZ11" s="557"/>
      <c r="LA11" s="557"/>
      <c r="LB11" s="557"/>
      <c r="LC11" s="557"/>
      <c r="LD11" s="557"/>
      <c r="LE11" s="557"/>
      <c r="LF11" s="557"/>
      <c r="LG11" s="557"/>
      <c r="LH11" s="557"/>
      <c r="LI11" s="557"/>
      <c r="LJ11" s="557"/>
      <c r="LK11" s="557"/>
      <c r="LL11" s="557"/>
      <c r="LM11" s="557"/>
      <c r="LN11" s="557"/>
      <c r="LO11" s="557"/>
      <c r="LP11" s="557"/>
      <c r="LQ11" s="557"/>
      <c r="LR11" s="557"/>
      <c r="LS11" s="557"/>
      <c r="LT11" s="557"/>
      <c r="LU11" s="557"/>
      <c r="LV11" s="557"/>
      <c r="LW11" s="557"/>
      <c r="LX11" s="557"/>
      <c r="LY11" s="557"/>
      <c r="LZ11" s="557"/>
      <c r="MA11" s="557"/>
      <c r="MB11" s="557"/>
      <c r="MC11" s="557"/>
      <c r="MD11" s="557"/>
      <c r="ME11" s="557"/>
      <c r="MF11" s="557"/>
      <c r="MG11" s="557"/>
      <c r="MH11" s="557"/>
      <c r="MI11" s="557"/>
      <c r="MJ11" s="557"/>
      <c r="MK11" s="557"/>
      <c r="ML11" s="557"/>
      <c r="MM11" s="557"/>
      <c r="MN11" s="557"/>
      <c r="MO11" s="8"/>
      <c r="MP11" s="557"/>
      <c r="MQ11" s="557"/>
      <c r="MR11" s="557"/>
      <c r="MS11" s="557"/>
      <c r="MT11" s="557"/>
      <c r="MU11" s="557"/>
      <c r="MV11" s="557"/>
      <c r="MW11" s="557"/>
      <c r="MX11" s="557"/>
      <c r="MY11" s="557"/>
      <c r="MZ11" s="557"/>
      <c r="NA11" s="557"/>
      <c r="NB11" s="557"/>
      <c r="NC11" s="557"/>
      <c r="ND11" s="557"/>
      <c r="NE11" s="557"/>
      <c r="NF11" s="557"/>
      <c r="NG11" s="557"/>
      <c r="NH11" s="557"/>
      <c r="NI11" s="557"/>
      <c r="NJ11" s="557"/>
      <c r="NK11" s="557"/>
      <c r="NL11" s="557"/>
      <c r="NM11" s="557"/>
      <c r="NN11" s="557"/>
      <c r="NO11" s="557"/>
      <c r="NP11" s="557"/>
      <c r="NQ11" s="557"/>
      <c r="NR11" s="557"/>
      <c r="NS11" s="557"/>
      <c r="NT11" s="8"/>
      <c r="NU11" s="557"/>
      <c r="NV11" s="557"/>
      <c r="NW11" s="557"/>
      <c r="NX11" s="557"/>
      <c r="NY11" s="557"/>
      <c r="NZ11" s="557"/>
      <c r="OA11" s="557"/>
      <c r="OB11" s="557"/>
      <c r="OC11" s="8"/>
      <c r="OD11" s="557"/>
      <c r="OE11" s="557"/>
      <c r="OF11" s="557"/>
      <c r="OG11" s="557"/>
      <c r="OH11" s="8"/>
      <c r="OI11" s="22">
        <v>1</v>
      </c>
      <c r="OJ11" s="22">
        <v>1</v>
      </c>
      <c r="OK11" s="493">
        <f>OI11+1</f>
        <v>2</v>
      </c>
      <c r="OL11" s="493">
        <f>OJ11+1</f>
        <v>2</v>
      </c>
      <c r="OM11" s="557"/>
      <c r="ON11" s="519">
        <v>0</v>
      </c>
    </row>
    <row r="12" spans="1:404" outlineLevel="1">
      <c r="A12" s="18"/>
      <c r="B12" s="18"/>
      <c r="C12" s="12"/>
      <c r="D12" s="12"/>
      <c r="E12" t="b">
        <v>0</v>
      </c>
      <c r="G12" s="25" t="s">
        <v>1678</v>
      </c>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501" t="s">
        <v>1678</v>
      </c>
      <c r="AY12" s="8" t="str">
        <f>IF(COUNTIF(AX$5:AX12,AX12)=1,"-","Dup")</f>
        <v>-</v>
      </c>
      <c r="AZ12" s="8"/>
      <c r="BA12" s="557"/>
      <c r="BB12" s="557"/>
      <c r="BC12" s="557"/>
      <c r="BD12" s="557"/>
      <c r="BE12" s="557"/>
      <c r="BF12" s="557"/>
      <c r="BG12" s="557"/>
      <c r="BH12" s="557"/>
      <c r="BI12" s="557"/>
      <c r="BJ12" s="8"/>
      <c r="BK12" s="557"/>
      <c r="BL12" s="557"/>
      <c r="BM12" s="557"/>
      <c r="BN12" s="557"/>
      <c r="BO12" s="557"/>
      <c r="BP12" s="557"/>
      <c r="BQ12" s="557"/>
      <c r="BR12" s="557"/>
      <c r="BS12" s="557"/>
      <c r="BT12" s="557"/>
      <c r="BU12" s="557"/>
      <c r="BV12" s="557"/>
      <c r="BW12" s="557"/>
      <c r="BX12" s="557"/>
      <c r="BY12" s="557"/>
      <c r="BZ12" s="557"/>
      <c r="CA12" s="557"/>
      <c r="CB12" s="8"/>
      <c r="CC12" s="557"/>
      <c r="CD12" s="557"/>
      <c r="CE12" s="557"/>
      <c r="CF12" s="557"/>
      <c r="CG12" s="557"/>
      <c r="CH12" s="557"/>
      <c r="CI12" s="557"/>
      <c r="CJ12" s="557"/>
      <c r="CK12" s="557"/>
      <c r="CL12" s="557"/>
      <c r="CM12" s="557"/>
      <c r="CN12" s="557"/>
      <c r="CO12" s="557"/>
      <c r="CP12" s="557"/>
      <c r="CQ12" s="557"/>
      <c r="CR12" s="557"/>
      <c r="CS12" s="557"/>
      <c r="CT12" s="557"/>
      <c r="CU12" s="557"/>
      <c r="CV12" s="557"/>
      <c r="CW12" s="8"/>
      <c r="CX12" s="557"/>
      <c r="CY12" s="557"/>
      <c r="CZ12" s="558"/>
      <c r="DA12" s="557"/>
      <c r="DB12" s="559"/>
      <c r="DC12" s="557"/>
      <c r="DD12" s="557"/>
      <c r="DE12" s="557"/>
      <c r="DF12" s="557"/>
      <c r="DG12" s="557"/>
      <c r="DH12" s="557"/>
      <c r="DI12" s="557"/>
      <c r="DJ12" s="557"/>
      <c r="DK12" s="557"/>
      <c r="DL12" s="557"/>
      <c r="DM12" s="557"/>
      <c r="DN12" s="557"/>
      <c r="DO12" s="557"/>
      <c r="DP12" s="557"/>
      <c r="DQ12" s="557"/>
      <c r="DR12" s="557"/>
      <c r="DS12" s="557"/>
      <c r="DT12" s="557"/>
      <c r="DU12" s="557"/>
      <c r="DV12" s="557"/>
      <c r="DW12" s="557"/>
      <c r="DX12" s="557"/>
      <c r="DY12" s="557"/>
      <c r="DZ12" s="557"/>
      <c r="EA12" s="557"/>
      <c r="EB12" s="557"/>
      <c r="EC12" s="557"/>
      <c r="ED12" s="557"/>
      <c r="EE12" s="557"/>
      <c r="EF12" s="557"/>
      <c r="EG12" s="557"/>
      <c r="EH12" s="557"/>
      <c r="EI12" s="557"/>
      <c r="EJ12" s="557"/>
      <c r="EK12" s="557"/>
      <c r="EL12" s="557"/>
      <c r="EM12" s="557"/>
      <c r="EN12" s="557"/>
      <c r="EO12" s="22"/>
      <c r="EP12" s="22"/>
      <c r="EQ12" s="22"/>
      <c r="ER12" s="557"/>
      <c r="ES12" s="557"/>
      <c r="ET12" s="557"/>
      <c r="EU12" s="557"/>
      <c r="EV12" s="557"/>
      <c r="EW12" s="557"/>
      <c r="EX12" s="557"/>
      <c r="EY12" s="557"/>
      <c r="EZ12" s="557"/>
      <c r="FA12" s="557"/>
      <c r="FB12" s="557"/>
      <c r="FC12" s="557"/>
      <c r="FD12" s="557"/>
      <c r="FE12" s="557"/>
      <c r="FF12" s="557"/>
      <c r="FG12" s="557"/>
      <c r="FH12" s="557"/>
      <c r="FI12" s="557"/>
      <c r="FJ12" s="557"/>
      <c r="FK12" s="8"/>
      <c r="FL12" s="557"/>
      <c r="FM12" s="557"/>
      <c r="FN12" s="557"/>
      <c r="FO12" s="557"/>
      <c r="FP12" s="557"/>
      <c r="FQ12" s="557"/>
      <c r="FR12" s="557"/>
      <c r="FS12" s="557"/>
      <c r="FT12" s="557"/>
      <c r="FU12" s="557"/>
      <c r="FV12" s="557"/>
      <c r="FW12" s="557"/>
      <c r="FX12" s="557"/>
      <c r="FY12" s="557"/>
      <c r="FZ12" s="557"/>
      <c r="GA12" s="557"/>
      <c r="GB12" s="557"/>
      <c r="GC12" s="557"/>
      <c r="GD12" s="557"/>
      <c r="GE12" s="557"/>
      <c r="GF12" s="557"/>
      <c r="GG12" s="557"/>
      <c r="GH12" s="557"/>
      <c r="GI12" s="557"/>
      <c r="GJ12" s="557"/>
      <c r="GK12" s="557"/>
      <c r="GL12" s="557"/>
      <c r="GM12" s="557"/>
      <c r="GN12" s="557"/>
      <c r="GO12" s="557"/>
      <c r="GP12" s="557"/>
      <c r="GQ12" s="557"/>
      <c r="GR12" s="557"/>
      <c r="GS12" s="557"/>
      <c r="GT12" s="557"/>
      <c r="GU12" s="557"/>
      <c r="GV12" s="557"/>
      <c r="GW12" s="557"/>
      <c r="GX12" s="557"/>
      <c r="GY12" s="8"/>
      <c r="GZ12" s="557"/>
      <c r="HA12" s="557"/>
      <c r="HB12" s="558"/>
      <c r="HC12" s="557"/>
      <c r="HD12" s="559"/>
      <c r="HE12" s="559"/>
      <c r="HF12" s="557"/>
      <c r="HG12" s="558"/>
      <c r="HH12" s="557"/>
      <c r="HI12" s="557"/>
      <c r="HJ12" s="557"/>
      <c r="HK12" s="557"/>
      <c r="HL12" s="557"/>
      <c r="HM12" s="557"/>
      <c r="HN12" s="557"/>
      <c r="HO12" s="557"/>
      <c r="HP12" s="557"/>
      <c r="HQ12" s="557"/>
      <c r="HR12" s="557"/>
      <c r="HS12" s="557"/>
      <c r="HT12" s="557"/>
      <c r="HU12" s="557"/>
      <c r="HV12" s="557"/>
      <c r="HW12" s="557"/>
      <c r="HX12" s="557"/>
      <c r="HY12" s="557"/>
      <c r="HZ12" s="557"/>
      <c r="IA12" s="557"/>
      <c r="IB12" s="557"/>
      <c r="IC12" s="557"/>
      <c r="ID12" s="557"/>
      <c r="IE12" s="557"/>
      <c r="IF12" s="557"/>
      <c r="IG12" s="8"/>
      <c r="IH12" s="557"/>
      <c r="II12" s="557"/>
      <c r="IJ12" s="557"/>
      <c r="IK12" s="557"/>
      <c r="IL12" s="557"/>
      <c r="IM12" s="557"/>
      <c r="IN12" s="557"/>
      <c r="IO12" s="557"/>
      <c r="IP12" s="557"/>
      <c r="IQ12" s="557"/>
      <c r="IR12" s="557"/>
      <c r="IS12" s="557"/>
      <c r="IT12" s="557"/>
      <c r="IU12" s="557"/>
      <c r="IV12" s="557"/>
      <c r="IW12" s="557"/>
      <c r="IX12" s="557"/>
      <c r="IY12" s="22"/>
      <c r="IZ12" s="22"/>
      <c r="JA12" s="557">
        <v>1</v>
      </c>
      <c r="JB12" s="557">
        <v>2</v>
      </c>
      <c r="JC12" s="22">
        <v>3</v>
      </c>
      <c r="JD12" s="557">
        <v>2</v>
      </c>
      <c r="JE12" s="22">
        <v>3</v>
      </c>
      <c r="JF12" s="557">
        <v>1</v>
      </c>
      <c r="JG12" s="566">
        <f ca="1">OFFSET(JG12,0,-6)</f>
        <v>1</v>
      </c>
      <c r="JH12" s="566">
        <f t="shared" ref="JH12:JL12" ca="1" si="26">OFFSET(JH12,0,-6)</f>
        <v>2</v>
      </c>
      <c r="JI12" s="566">
        <f t="shared" ca="1" si="26"/>
        <v>3</v>
      </c>
      <c r="JJ12" s="566">
        <f t="shared" ca="1" si="26"/>
        <v>2</v>
      </c>
      <c r="JK12" s="566">
        <f t="shared" ca="1" si="26"/>
        <v>3</v>
      </c>
      <c r="JL12" s="566">
        <f t="shared" ca="1" si="26"/>
        <v>1</v>
      </c>
      <c r="JM12" s="22">
        <v>2</v>
      </c>
      <c r="JN12" s="22">
        <v>3</v>
      </c>
      <c r="JO12" s="22">
        <v>2</v>
      </c>
      <c r="JP12" s="22">
        <v>3</v>
      </c>
      <c r="JQ12" s="22">
        <v>1</v>
      </c>
      <c r="JR12" s="22">
        <v>2</v>
      </c>
      <c r="JS12" s="22">
        <v>3</v>
      </c>
      <c r="JT12" s="22">
        <v>2</v>
      </c>
      <c r="JU12" s="22">
        <v>3</v>
      </c>
      <c r="JV12" s="22">
        <v>1</v>
      </c>
      <c r="JW12" s="567">
        <f ca="1">OFFSET(JW12,0,-5)</f>
        <v>2</v>
      </c>
      <c r="JX12" s="567">
        <f t="shared" ref="JX12:KC12" ca="1" si="27">OFFSET(JX12,0,-5)</f>
        <v>3</v>
      </c>
      <c r="JY12" s="567">
        <f t="shared" ca="1" si="27"/>
        <v>2</v>
      </c>
      <c r="JZ12" s="567">
        <f t="shared" ca="1" si="27"/>
        <v>3</v>
      </c>
      <c r="KA12" s="567">
        <f t="shared" ca="1" si="27"/>
        <v>1</v>
      </c>
      <c r="KB12" s="567">
        <f t="shared" ca="1" si="27"/>
        <v>2</v>
      </c>
      <c r="KC12" s="567">
        <f t="shared" ca="1" si="27"/>
        <v>3</v>
      </c>
      <c r="KD12" s="557"/>
      <c r="KE12" s="8"/>
      <c r="KF12" s="557"/>
      <c r="KG12" s="557"/>
      <c r="KH12" s="557"/>
      <c r="KI12" s="557"/>
      <c r="KJ12" s="557"/>
      <c r="KK12" s="557"/>
      <c r="KL12" s="557"/>
      <c r="KM12" s="557"/>
      <c r="KN12" s="557"/>
      <c r="KO12" s="557"/>
      <c r="KP12" s="557"/>
      <c r="KQ12" s="557"/>
      <c r="KR12" s="557"/>
      <c r="KS12" s="557"/>
      <c r="KT12" s="557"/>
      <c r="KU12" s="557"/>
      <c r="KV12" s="557"/>
      <c r="KW12" s="557"/>
      <c r="KX12" s="557"/>
      <c r="KY12" s="557"/>
      <c r="KZ12" s="557"/>
      <c r="LA12" s="557"/>
      <c r="LB12" s="557"/>
      <c r="LC12" s="557"/>
      <c r="LD12" s="557"/>
      <c r="LE12" s="557"/>
      <c r="LF12" s="557"/>
      <c r="LG12" s="557"/>
      <c r="LH12" s="557"/>
      <c r="LI12" s="557"/>
      <c r="LJ12" s="557"/>
      <c r="LK12" s="557"/>
      <c r="LL12" s="557"/>
      <c r="LM12" s="557"/>
      <c r="LN12" s="557"/>
      <c r="LO12" s="557"/>
      <c r="LP12" s="557"/>
      <c r="LQ12" s="557"/>
      <c r="LR12" s="557"/>
      <c r="LS12" s="557"/>
      <c r="LT12" s="557"/>
      <c r="LU12" s="557"/>
      <c r="LV12" s="557"/>
      <c r="LW12" s="557"/>
      <c r="LX12" s="557"/>
      <c r="LY12" s="557"/>
      <c r="LZ12" s="557"/>
      <c r="MA12" s="557"/>
      <c r="MB12" s="557"/>
      <c r="MC12" s="557"/>
      <c r="MD12" s="557"/>
      <c r="ME12" s="557"/>
      <c r="MF12" s="557"/>
      <c r="MG12" s="557"/>
      <c r="MH12" s="557"/>
      <c r="MI12" s="557"/>
      <c r="MJ12" s="557"/>
      <c r="MK12" s="557"/>
      <c r="ML12" s="557"/>
      <c r="MM12" s="557"/>
      <c r="MN12" s="557"/>
      <c r="MO12" s="8"/>
      <c r="MP12" s="557"/>
      <c r="MQ12" s="557"/>
      <c r="MR12" s="557"/>
      <c r="MS12" s="557"/>
      <c r="MT12" s="557"/>
      <c r="MU12" s="557"/>
      <c r="MV12" s="557"/>
      <c r="MW12" s="557"/>
      <c r="MX12" s="557"/>
      <c r="MY12" s="557"/>
      <c r="MZ12" s="557"/>
      <c r="NA12" s="557"/>
      <c r="NB12" s="557"/>
      <c r="NC12" s="557"/>
      <c r="ND12" s="557"/>
      <c r="NE12" s="557"/>
      <c r="NF12" s="557"/>
      <c r="NG12" s="557"/>
      <c r="NH12" s="557"/>
      <c r="NI12" s="557"/>
      <c r="NJ12" s="557"/>
      <c r="NK12" s="557"/>
      <c r="NL12" s="557"/>
      <c r="NM12" s="557"/>
      <c r="NN12" s="557"/>
      <c r="NO12" s="557"/>
      <c r="NP12" s="557"/>
      <c r="NQ12" s="557"/>
      <c r="NR12" s="557"/>
      <c r="NS12" s="557"/>
      <c r="NT12" s="8"/>
      <c r="NU12" s="557"/>
      <c r="NV12" s="557"/>
      <c r="NW12" s="557"/>
      <c r="NX12" s="557"/>
      <c r="NY12" s="557"/>
      <c r="NZ12" s="557"/>
      <c r="OA12" s="557"/>
      <c r="OB12" s="557"/>
      <c r="OC12" s="8"/>
      <c r="OD12" s="557"/>
      <c r="OE12" s="557"/>
      <c r="OF12" s="557"/>
      <c r="OG12" s="557"/>
      <c r="OH12" s="8"/>
      <c r="OI12" s="22"/>
      <c r="OJ12" s="22"/>
      <c r="OK12" s="493"/>
      <c r="OL12" s="493"/>
      <c r="OM12" s="557"/>
      <c r="ON12" s="519">
        <v>0</v>
      </c>
    </row>
    <row r="13" spans="1:404" outlineLevel="1">
      <c r="A13" s="480"/>
      <c r="B13" s="480"/>
      <c r="C13" s="481"/>
      <c r="D13" s="481"/>
      <c r="E13" s="99" t="b">
        <v>0</v>
      </c>
      <c r="F13" s="99"/>
      <c r="G13" s="482" t="s">
        <v>1598</v>
      </c>
      <c r="H13" s="480"/>
      <c r="I13" s="480"/>
      <c r="J13" s="480"/>
      <c r="K13" s="480"/>
      <c r="L13" s="480"/>
      <c r="M13" s="480"/>
      <c r="N13" s="480"/>
      <c r="O13" s="480"/>
      <c r="P13" s="480"/>
      <c r="Q13" s="480"/>
      <c r="R13" s="480"/>
      <c r="S13" s="480"/>
      <c r="T13" s="480"/>
      <c r="U13" s="480"/>
      <c r="V13" s="480"/>
      <c r="W13" s="480"/>
      <c r="X13" s="480"/>
      <c r="Y13" s="480"/>
      <c r="Z13" s="480"/>
      <c r="AA13" s="480"/>
      <c r="AB13" s="480"/>
      <c r="AC13" s="480"/>
      <c r="AD13" s="480"/>
      <c r="AE13" s="480"/>
      <c r="AF13" s="480"/>
      <c r="AG13" s="480"/>
      <c r="AH13" s="480"/>
      <c r="AI13" s="480"/>
      <c r="AJ13" s="480"/>
      <c r="AK13" s="480"/>
      <c r="AL13" s="480"/>
      <c r="AM13" s="480"/>
      <c r="AN13" s="480"/>
      <c r="AO13" s="480"/>
      <c r="AP13" s="480"/>
      <c r="AQ13" s="480"/>
      <c r="AR13" s="480"/>
      <c r="AS13" s="480"/>
      <c r="AT13" s="480"/>
      <c r="AU13" s="480"/>
      <c r="AV13" s="480"/>
      <c r="AW13" s="480"/>
      <c r="AX13" s="502" t="s">
        <v>1598</v>
      </c>
      <c r="AY13" s="483" t="str">
        <f ca="1">IF(COUNTIF(AX$5:AX50,AX13)=1,"-","Dup")</f>
        <v>-</v>
      </c>
      <c r="AZ13" s="483"/>
      <c r="BA13" s="568"/>
      <c r="BB13" s="568"/>
      <c r="BC13" s="568"/>
      <c r="BD13" s="568"/>
      <c r="BE13" s="568"/>
      <c r="BF13" s="568"/>
      <c r="BG13" s="568"/>
      <c r="BH13" s="568"/>
      <c r="BI13" s="568"/>
      <c r="BJ13" s="483"/>
      <c r="BK13" s="568"/>
      <c r="BL13" s="568"/>
      <c r="BM13" s="568"/>
      <c r="BN13" s="568"/>
      <c r="BO13" s="568"/>
      <c r="BP13" s="568"/>
      <c r="BQ13" s="568"/>
      <c r="BR13" s="568"/>
      <c r="BS13" s="568"/>
      <c r="BT13" s="568"/>
      <c r="BU13" s="568"/>
      <c r="BV13" s="568"/>
      <c r="BW13" s="568"/>
      <c r="BX13" s="568"/>
      <c r="BY13" s="568"/>
      <c r="BZ13" s="568"/>
      <c r="CA13" s="568"/>
      <c r="CB13" s="483"/>
      <c r="CC13" s="568"/>
      <c r="CD13" s="568"/>
      <c r="CE13" s="568"/>
      <c r="CF13" s="568"/>
      <c r="CG13" s="568"/>
      <c r="CH13" s="568"/>
      <c r="CI13" s="568"/>
      <c r="CJ13" s="568"/>
      <c r="CK13" s="568"/>
      <c r="CL13" s="568"/>
      <c r="CM13" s="568"/>
      <c r="CN13" s="568"/>
      <c r="CO13" s="568"/>
      <c r="CP13" s="568"/>
      <c r="CQ13" s="568"/>
      <c r="CR13" s="568"/>
      <c r="CS13" s="568"/>
      <c r="CT13" s="568"/>
      <c r="CU13" s="568"/>
      <c r="CV13" s="568"/>
      <c r="CW13" s="483"/>
      <c r="CX13" s="568"/>
      <c r="CY13" s="568"/>
      <c r="CZ13" s="569"/>
      <c r="DA13" s="568"/>
      <c r="DB13" s="570"/>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68"/>
      <c r="DY13" s="568"/>
      <c r="DZ13" s="568"/>
      <c r="EA13" s="568"/>
      <c r="EB13" s="568"/>
      <c r="EC13" s="568"/>
      <c r="ED13" s="568"/>
      <c r="EE13" s="568"/>
      <c r="EF13" s="568"/>
      <c r="EG13" s="568"/>
      <c r="EH13" s="568"/>
      <c r="EI13" s="568"/>
      <c r="EJ13" s="568"/>
      <c r="EK13" s="568"/>
      <c r="EL13" s="568"/>
      <c r="EM13" s="568"/>
      <c r="EN13" s="568"/>
      <c r="EO13" s="568"/>
      <c r="EP13" s="568"/>
      <c r="EQ13" s="568"/>
      <c r="ER13" s="568"/>
      <c r="ES13" s="568"/>
      <c r="ET13" s="568"/>
      <c r="EU13" s="568"/>
      <c r="EV13" s="568"/>
      <c r="EW13" s="568"/>
      <c r="EX13" s="568"/>
      <c r="EY13" s="568"/>
      <c r="EZ13" s="568"/>
      <c r="FA13" s="568"/>
      <c r="FB13" s="568"/>
      <c r="FC13" s="568"/>
      <c r="FD13" s="568"/>
      <c r="FE13" s="568"/>
      <c r="FF13" s="568"/>
      <c r="FG13" s="568"/>
      <c r="FH13" s="568"/>
      <c r="FI13" s="568"/>
      <c r="FJ13" s="568"/>
      <c r="FK13" s="483"/>
      <c r="FL13" s="568"/>
      <c r="FM13" s="568"/>
      <c r="FN13" s="568"/>
      <c r="FO13" s="568"/>
      <c r="FP13" s="568"/>
      <c r="FQ13" s="568"/>
      <c r="FR13" s="568"/>
      <c r="FS13" s="568"/>
      <c r="FT13" s="568"/>
      <c r="FU13" s="568"/>
      <c r="FV13" s="568"/>
      <c r="FW13" s="568"/>
      <c r="FX13" s="568"/>
      <c r="FY13" s="568"/>
      <c r="FZ13" s="568"/>
      <c r="GA13" s="568"/>
      <c r="GB13" s="568"/>
      <c r="GC13" s="568"/>
      <c r="GD13" s="568"/>
      <c r="GE13" s="568"/>
      <c r="GF13" s="568"/>
      <c r="GG13" s="568"/>
      <c r="GH13" s="568"/>
      <c r="GI13" s="568"/>
      <c r="GJ13" s="568"/>
      <c r="GK13" s="568"/>
      <c r="GL13" s="568"/>
      <c r="GM13" s="568"/>
      <c r="GN13" s="568"/>
      <c r="GO13" s="568"/>
      <c r="GP13" s="568"/>
      <c r="GQ13" s="568"/>
      <c r="GR13" s="568"/>
      <c r="GS13" s="568"/>
      <c r="GT13" s="568"/>
      <c r="GU13" s="568"/>
      <c r="GV13" s="568"/>
      <c r="GW13" s="568"/>
      <c r="GX13" s="568"/>
      <c r="GY13" s="483"/>
      <c r="GZ13" s="568"/>
      <c r="HA13" s="568"/>
      <c r="HB13" s="569"/>
      <c r="HC13" s="568"/>
      <c r="HD13" s="570"/>
      <c r="HE13" s="570"/>
      <c r="HF13" s="568"/>
      <c r="HG13" s="569"/>
      <c r="HH13" s="568"/>
      <c r="HI13" s="568"/>
      <c r="HJ13" s="568"/>
      <c r="HK13" s="568"/>
      <c r="HL13" s="568"/>
      <c r="HM13" s="568"/>
      <c r="HN13" s="568"/>
      <c r="HO13" s="568"/>
      <c r="HP13" s="568"/>
      <c r="HQ13" s="568"/>
      <c r="HR13" s="568"/>
      <c r="HS13" s="568"/>
      <c r="HT13" s="568"/>
      <c r="HU13" s="568"/>
      <c r="HV13" s="568"/>
      <c r="HW13" s="568"/>
      <c r="HX13" s="568"/>
      <c r="HY13" s="568"/>
      <c r="HZ13" s="568"/>
      <c r="IA13" s="568"/>
      <c r="IB13" s="568"/>
      <c r="IC13" s="568"/>
      <c r="ID13" s="568"/>
      <c r="IE13" s="568"/>
      <c r="IF13" s="568"/>
      <c r="IG13" s="483"/>
      <c r="IH13" s="568"/>
      <c r="II13" s="568"/>
      <c r="IJ13" s="568"/>
      <c r="IK13" s="568"/>
      <c r="IL13" s="568"/>
      <c r="IM13" s="568"/>
      <c r="IN13" s="568"/>
      <c r="IO13" s="568"/>
      <c r="IP13" s="568"/>
      <c r="IQ13" s="568"/>
      <c r="IR13" s="568"/>
      <c r="IS13" s="568"/>
      <c r="IT13" s="568"/>
      <c r="IU13" s="568"/>
      <c r="IV13" s="568"/>
      <c r="IW13" s="568"/>
      <c r="IX13" s="568"/>
      <c r="IY13" s="571">
        <v>1</v>
      </c>
      <c r="IZ13" s="571">
        <v>1</v>
      </c>
      <c r="JA13" s="571">
        <v>1</v>
      </c>
      <c r="JB13" s="571">
        <v>1</v>
      </c>
      <c r="JC13" s="571">
        <v>1</v>
      </c>
      <c r="JD13" s="571">
        <v>1</v>
      </c>
      <c r="JE13" s="571">
        <v>1</v>
      </c>
      <c r="JF13" s="571">
        <v>1</v>
      </c>
      <c r="JG13" s="93">
        <f ca="1">OFFSET(JG13,0,-6)+1</f>
        <v>2</v>
      </c>
      <c r="JH13" s="93">
        <f t="shared" ref="JH13:JL13" ca="1" si="28">OFFSET(JH13,0,-6)+1</f>
        <v>2</v>
      </c>
      <c r="JI13" s="93">
        <f t="shared" ca="1" si="28"/>
        <v>2</v>
      </c>
      <c r="JJ13" s="93">
        <f t="shared" ca="1" si="28"/>
        <v>2</v>
      </c>
      <c r="JK13" s="93">
        <f t="shared" ca="1" si="28"/>
        <v>2</v>
      </c>
      <c r="JL13" s="93">
        <f t="shared" ca="1" si="28"/>
        <v>2</v>
      </c>
      <c r="JM13" s="571">
        <v>1</v>
      </c>
      <c r="JN13" s="571">
        <v>1</v>
      </c>
      <c r="JO13" s="571">
        <v>1</v>
      </c>
      <c r="JP13" s="571">
        <v>1</v>
      </c>
      <c r="JQ13" s="571">
        <v>1</v>
      </c>
      <c r="JR13" s="571">
        <v>1</v>
      </c>
      <c r="JS13" s="571">
        <v>1</v>
      </c>
      <c r="JT13" s="571">
        <v>1</v>
      </c>
      <c r="JU13" s="571">
        <v>1</v>
      </c>
      <c r="JV13" s="571">
        <v>1</v>
      </c>
      <c r="JW13" s="571">
        <v>1</v>
      </c>
      <c r="JX13" s="571">
        <v>1</v>
      </c>
      <c r="JY13" s="571">
        <v>1</v>
      </c>
      <c r="JZ13" s="571">
        <v>1</v>
      </c>
      <c r="KA13" s="571">
        <v>1</v>
      </c>
      <c r="KB13" s="571">
        <v>1</v>
      </c>
      <c r="KC13" s="571">
        <v>1</v>
      </c>
      <c r="KD13" s="568"/>
      <c r="KE13" s="483"/>
      <c r="KF13" s="568"/>
      <c r="KG13" s="568"/>
      <c r="KH13" s="568"/>
      <c r="KI13" s="568"/>
      <c r="KJ13" s="568"/>
      <c r="KK13" s="568"/>
      <c r="KL13" s="568"/>
      <c r="KM13" s="568"/>
      <c r="KN13" s="568"/>
      <c r="KO13" s="568"/>
      <c r="KP13" s="568"/>
      <c r="KQ13" s="568"/>
      <c r="KR13" s="568"/>
      <c r="KS13" s="568"/>
      <c r="KT13" s="568"/>
      <c r="KU13" s="568"/>
      <c r="KV13" s="568"/>
      <c r="KW13" s="568"/>
      <c r="KX13" s="568"/>
      <c r="KY13" s="568"/>
      <c r="KZ13" s="568"/>
      <c r="LA13" s="568"/>
      <c r="LB13" s="568"/>
      <c r="LC13" s="568"/>
      <c r="LD13" s="568"/>
      <c r="LE13" s="568"/>
      <c r="LF13" s="568"/>
      <c r="LG13" s="568"/>
      <c r="LH13" s="568"/>
      <c r="LI13" s="568"/>
      <c r="LJ13" s="568"/>
      <c r="LK13" s="568"/>
      <c r="LL13" s="568"/>
      <c r="LM13" s="568"/>
      <c r="LN13" s="568"/>
      <c r="LO13" s="568"/>
      <c r="LP13" s="568"/>
      <c r="LQ13" s="568"/>
      <c r="LR13" s="568"/>
      <c r="LS13" s="568"/>
      <c r="LT13" s="568"/>
      <c r="LU13" s="568"/>
      <c r="LV13" s="568"/>
      <c r="LW13" s="568"/>
      <c r="LX13" s="568"/>
      <c r="LY13" s="568"/>
      <c r="LZ13" s="568"/>
      <c r="MA13" s="568"/>
      <c r="MB13" s="568"/>
      <c r="MC13" s="568"/>
      <c r="MD13" s="568"/>
      <c r="ME13" s="568"/>
      <c r="MF13" s="568"/>
      <c r="MG13" s="568"/>
      <c r="MH13" s="568"/>
      <c r="MI13" s="568"/>
      <c r="MJ13" s="568"/>
      <c r="MK13" s="568"/>
      <c r="ML13" s="568"/>
      <c r="MM13" s="568"/>
      <c r="MN13" s="568"/>
      <c r="MO13" s="483"/>
      <c r="MP13" s="568"/>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483"/>
      <c r="NU13" s="568"/>
      <c r="NV13" s="568"/>
      <c r="NW13" s="568"/>
      <c r="NX13" s="568"/>
      <c r="NY13" s="568"/>
      <c r="NZ13" s="568"/>
      <c r="OA13" s="568"/>
      <c r="OB13" s="568"/>
      <c r="OC13" s="483"/>
      <c r="OD13" s="568"/>
      <c r="OE13" s="568"/>
      <c r="OF13" s="568"/>
      <c r="OG13" s="568"/>
      <c r="OH13" s="483"/>
      <c r="OI13" s="22">
        <v>1</v>
      </c>
      <c r="OJ13" s="22">
        <v>1</v>
      </c>
      <c r="OK13" s="561">
        <f>OI13</f>
        <v>1</v>
      </c>
      <c r="OL13" s="561">
        <f>OJ13</f>
        <v>1</v>
      </c>
      <c r="OM13" s="568"/>
      <c r="ON13" s="519">
        <v>0</v>
      </c>
    </row>
    <row r="14" spans="1:404">
      <c r="A14" s="18">
        <f>ROW(A14)-5</f>
        <v>9</v>
      </c>
      <c r="B14" s="18">
        <v>0</v>
      </c>
      <c r="C14">
        <v>0</v>
      </c>
      <c r="D14" s="10" t="str">
        <f>D$5</f>
        <v>GSW</v>
      </c>
      <c r="E14" t="b">
        <v>1</v>
      </c>
      <c r="F14" t="b">
        <v>1</v>
      </c>
      <c r="G14" t="b">
        <v>1</v>
      </c>
      <c r="H14" s="18"/>
      <c r="I14" s="572">
        <f t="shared" ref="I14:AG14" si="29">I$5</f>
        <v>0</v>
      </c>
      <c r="J14" s="572">
        <f t="shared" si="29"/>
        <v>0</v>
      </c>
      <c r="K14" s="572">
        <f>K$5</f>
        <v>0</v>
      </c>
      <c r="L14" s="572">
        <f>L$5</f>
        <v>2</v>
      </c>
      <c r="M14" s="572">
        <f>M$5</f>
        <v>2</v>
      </c>
      <c r="N14" s="572">
        <f>N$5</f>
        <v>3</v>
      </c>
      <c r="O14" s="444">
        <f t="shared" ref="O14:P15" si="30">INDEX(i.FlkStrctr,$M14,O$7)</f>
        <v>2</v>
      </c>
      <c r="P14" s="444">
        <f t="shared" si="30"/>
        <v>0</v>
      </c>
      <c r="Q14" s="444">
        <f t="shared" ref="Q14:Q15" si="31">INDEX(i.StdELMan,($L14-1)*12+($M14-1)*3+$N14,Q$7)</f>
        <v>6</v>
      </c>
      <c r="R14" s="93">
        <f t="shared" ref="R14:R15" si="32">INDEX(i.StdELMan,($L14-1)*12+($M14-1)*3+$N14,R$8)</f>
        <v>2</v>
      </c>
      <c r="S14" s="93">
        <f>INDEX(CHOOSE($N14,DataAutumn!i.AdultDrys,DataWinter!i.AdultDrys,DataSpring!i.AdultDrys),1,$M14)</f>
        <v>3</v>
      </c>
      <c r="T14" s="572">
        <f>T$5</f>
        <v>2</v>
      </c>
      <c r="U14" s="572">
        <f>U$5</f>
        <v>0</v>
      </c>
      <c r="V14" s="572">
        <v>0</v>
      </c>
      <c r="W14" s="572">
        <f>W$5</f>
        <v>1</v>
      </c>
      <c r="X14" s="572">
        <f>X$5</f>
        <v>0</v>
      </c>
      <c r="Y14" s="572">
        <f>Y$5</f>
        <v>0</v>
      </c>
      <c r="Z14" s="572">
        <f>Z$5</f>
        <v>0</v>
      </c>
      <c r="AA14" s="572" t="str">
        <f t="shared" si="29"/>
        <v/>
      </c>
      <c r="AB14" s="572">
        <v>1</v>
      </c>
      <c r="AC14" s="572">
        <v>1</v>
      </c>
      <c r="AD14" s="572">
        <f t="shared" si="29"/>
        <v>0</v>
      </c>
      <c r="AE14" s="572">
        <f t="shared" si="29"/>
        <v>0</v>
      </c>
      <c r="AF14" s="572">
        <f t="shared" si="29"/>
        <v>0</v>
      </c>
      <c r="AG14" s="572">
        <f t="shared" si="29"/>
        <v>0</v>
      </c>
      <c r="AH14" s="119"/>
      <c r="AI14" s="119"/>
      <c r="AJ14" s="119"/>
      <c r="AK14" s="119"/>
      <c r="AL14" s="119"/>
      <c r="AM14" s="119"/>
      <c r="AN14" s="119"/>
      <c r="AO14" s="119"/>
      <c r="AP14" s="119"/>
      <c r="AQ14" s="119"/>
      <c r="AR14" s="119"/>
      <c r="AS14" s="119"/>
      <c r="AT14" s="119"/>
      <c r="AU14" s="18"/>
      <c r="AV14" s="18"/>
      <c r="AW14" s="18"/>
      <c r="AX14" s="212" t="s">
        <v>362</v>
      </c>
      <c r="AY14" s="8" t="str">
        <f>IF(COUNTIF(AX$5:AX14,AX14)=1,"-","Dup")</f>
        <v>-</v>
      </c>
      <c r="AZ14" s="8"/>
      <c r="BA14" s="572" t="str">
        <f t="shared" ref="BA14:BI14" si="33">BA$5</f>
        <v>-</v>
      </c>
      <c r="BB14" s="572" t="str">
        <f t="shared" si="33"/>
        <v>-</v>
      </c>
      <c r="BC14" s="572" t="str">
        <f t="shared" si="33"/>
        <v>-</v>
      </c>
      <c r="BD14" s="572" t="str">
        <f t="shared" si="33"/>
        <v>-</v>
      </c>
      <c r="BE14" s="572" t="str">
        <f t="shared" si="33"/>
        <v>-</v>
      </c>
      <c r="BF14" s="572" t="str">
        <f t="shared" si="33"/>
        <v>-</v>
      </c>
      <c r="BG14" s="572" t="str">
        <f t="shared" si="33"/>
        <v>-</v>
      </c>
      <c r="BH14" s="572" t="str">
        <f t="shared" si="33"/>
        <v>-</v>
      </c>
      <c r="BI14" s="572" t="str">
        <f t="shared" si="33"/>
        <v>-</v>
      </c>
      <c r="BJ14" s="8"/>
      <c r="BK14" s="572" t="str">
        <f t="shared" ref="BK14:CA14" si="34">BK$5</f>
        <v>-</v>
      </c>
      <c r="BL14" s="572" t="str">
        <f t="shared" si="34"/>
        <v>-</v>
      </c>
      <c r="BM14" s="572" t="str">
        <f t="shared" si="34"/>
        <v>-</v>
      </c>
      <c r="BN14" s="572" t="str">
        <f t="shared" si="34"/>
        <v>-</v>
      </c>
      <c r="BO14" s="572" t="str">
        <f t="shared" si="34"/>
        <v>-</v>
      </c>
      <c r="BP14" s="572" t="str">
        <f t="shared" si="34"/>
        <v>-</v>
      </c>
      <c r="BQ14" s="572" t="str">
        <f t="shared" si="34"/>
        <v>-</v>
      </c>
      <c r="BR14" s="572" t="str">
        <f t="shared" si="34"/>
        <v>-</v>
      </c>
      <c r="BS14" s="572" t="str">
        <f t="shared" si="34"/>
        <v>-</v>
      </c>
      <c r="BT14" s="572" t="str">
        <f t="shared" si="34"/>
        <v>-</v>
      </c>
      <c r="BU14" s="572" t="str">
        <f t="shared" si="34"/>
        <v>-</v>
      </c>
      <c r="BV14" s="572" t="str">
        <f t="shared" si="34"/>
        <v>-</v>
      </c>
      <c r="BW14" s="572" t="str">
        <f t="shared" si="34"/>
        <v>-</v>
      </c>
      <c r="BX14" s="572" t="str">
        <f t="shared" si="34"/>
        <v>-</v>
      </c>
      <c r="BY14" s="572" t="str">
        <f t="shared" si="34"/>
        <v>-</v>
      </c>
      <c r="BZ14" s="572" t="str">
        <f t="shared" si="34"/>
        <v>-</v>
      </c>
      <c r="CA14" s="572" t="str">
        <f t="shared" si="34"/>
        <v>-</v>
      </c>
      <c r="CB14" s="8"/>
      <c r="CC14" s="572" t="str">
        <f t="shared" ref="CC14:GJ14" si="35">CC$5</f>
        <v>-</v>
      </c>
      <c r="CD14" s="572" t="str">
        <f t="shared" si="35"/>
        <v>-</v>
      </c>
      <c r="CE14" s="572" t="str">
        <f t="shared" si="35"/>
        <v>-</v>
      </c>
      <c r="CF14" s="572" t="str">
        <f t="shared" si="35"/>
        <v>-</v>
      </c>
      <c r="CG14" s="572" t="str">
        <f t="shared" si="35"/>
        <v>-</v>
      </c>
      <c r="CH14" s="572" t="str">
        <f t="shared" si="35"/>
        <v>-</v>
      </c>
      <c r="CI14" s="572" t="str">
        <f t="shared" si="35"/>
        <v>-</v>
      </c>
      <c r="CJ14" s="572" t="str">
        <f t="shared" si="35"/>
        <v>-</v>
      </c>
      <c r="CK14" s="572" t="str">
        <f t="shared" si="35"/>
        <v>-</v>
      </c>
      <c r="CL14" s="572" t="str">
        <f t="shared" si="35"/>
        <v>-</v>
      </c>
      <c r="CM14" s="572" t="str">
        <f t="shared" si="35"/>
        <v>-</v>
      </c>
      <c r="CN14" s="572" t="str">
        <f t="shared" si="35"/>
        <v>-</v>
      </c>
      <c r="CO14" s="572" t="str">
        <f t="shared" si="35"/>
        <v>-</v>
      </c>
      <c r="CP14" s="572" t="str">
        <f t="shared" si="35"/>
        <v>-</v>
      </c>
      <c r="CQ14" s="572" t="str">
        <f t="shared" si="35"/>
        <v>-</v>
      </c>
      <c r="CR14" s="572" t="str">
        <f t="shared" si="35"/>
        <v>-</v>
      </c>
      <c r="CS14" s="572" t="str">
        <f t="shared" si="35"/>
        <v>-</v>
      </c>
      <c r="CT14" s="572" t="str">
        <f t="shared" si="35"/>
        <v>-</v>
      </c>
      <c r="CU14" s="572" t="str">
        <f t="shared" si="35"/>
        <v>-</v>
      </c>
      <c r="CV14" s="572" t="str">
        <f t="shared" si="35"/>
        <v>-</v>
      </c>
      <c r="CW14" s="8"/>
      <c r="CX14" s="572" t="str">
        <f t="shared" ref="CX14:DD14" si="36">CX$5</f>
        <v>-</v>
      </c>
      <c r="CY14" s="572" t="str">
        <f t="shared" si="36"/>
        <v>-</v>
      </c>
      <c r="CZ14" s="573" t="str">
        <f t="shared" si="36"/>
        <v>-</v>
      </c>
      <c r="DA14" s="572" t="str">
        <f t="shared" si="36"/>
        <v>-</v>
      </c>
      <c r="DB14" s="572" t="str">
        <f t="shared" si="36"/>
        <v>-</v>
      </c>
      <c r="DC14" s="572" t="str">
        <f t="shared" si="36"/>
        <v>-</v>
      </c>
      <c r="DD14" s="572" t="str">
        <f t="shared" si="36"/>
        <v>-</v>
      </c>
      <c r="DE14" s="572" t="str">
        <f t="shared" ref="DE14:DJ14" si="37">DE$5</f>
        <v>-</v>
      </c>
      <c r="DF14" s="572" t="str">
        <f t="shared" si="37"/>
        <v>-</v>
      </c>
      <c r="DG14" s="572" t="str">
        <f t="shared" si="37"/>
        <v>-</v>
      </c>
      <c r="DH14" s="572" t="str">
        <f t="shared" si="37"/>
        <v>-</v>
      </c>
      <c r="DI14" s="572" t="str">
        <f t="shared" si="37"/>
        <v>-</v>
      </c>
      <c r="DJ14" s="572" t="str">
        <f t="shared" si="37"/>
        <v>-</v>
      </c>
      <c r="DK14" s="22">
        <v>1</v>
      </c>
      <c r="DL14" s="22" t="b">
        <v>0</v>
      </c>
      <c r="DM14" s="572" t="str">
        <f t="shared" ref="DM14:DV14" si="38">DM$5</f>
        <v>-</v>
      </c>
      <c r="DN14" s="572" t="str">
        <f t="shared" si="38"/>
        <v>-</v>
      </c>
      <c r="DO14" s="572" t="str">
        <f t="shared" si="38"/>
        <v>-</v>
      </c>
      <c r="DP14" s="572" t="str">
        <f t="shared" si="38"/>
        <v>-</v>
      </c>
      <c r="DQ14" s="572" t="str">
        <f t="shared" si="38"/>
        <v>-</v>
      </c>
      <c r="DR14" s="572" t="str">
        <f t="shared" si="38"/>
        <v>-</v>
      </c>
      <c r="DS14" s="572" t="str">
        <f t="shared" si="38"/>
        <v>-</v>
      </c>
      <c r="DT14" s="572" t="str">
        <f t="shared" si="38"/>
        <v>-</v>
      </c>
      <c r="DU14" s="572" t="str">
        <f t="shared" si="38"/>
        <v>-</v>
      </c>
      <c r="DV14" s="572" t="str">
        <f t="shared" si="38"/>
        <v>-</v>
      </c>
      <c r="DW14" s="22">
        <v>500</v>
      </c>
      <c r="DX14" s="22">
        <v>500</v>
      </c>
      <c r="DY14" s="572" t="str">
        <f t="shared" ref="DY14:EN14" si="39">DY$5</f>
        <v>-</v>
      </c>
      <c r="DZ14" s="572" t="str">
        <f t="shared" si="39"/>
        <v>-</v>
      </c>
      <c r="EA14" s="572" t="str">
        <f t="shared" si="39"/>
        <v>-</v>
      </c>
      <c r="EB14" s="572">
        <f t="shared" si="39"/>
        <v>0</v>
      </c>
      <c r="EC14" s="572">
        <f t="shared" si="39"/>
        <v>0</v>
      </c>
      <c r="ED14" s="572">
        <f t="shared" si="39"/>
        <v>0</v>
      </c>
      <c r="EE14" s="572">
        <f t="shared" si="39"/>
        <v>0</v>
      </c>
      <c r="EF14" s="572">
        <f t="shared" si="39"/>
        <v>0</v>
      </c>
      <c r="EG14" s="572">
        <f t="shared" si="39"/>
        <v>0</v>
      </c>
      <c r="EH14" s="572" t="str">
        <f t="shared" si="39"/>
        <v>-</v>
      </c>
      <c r="EI14" s="572" t="str">
        <f t="shared" si="39"/>
        <v>-</v>
      </c>
      <c r="EJ14" s="572" t="str">
        <f t="shared" si="39"/>
        <v>-</v>
      </c>
      <c r="EK14" s="572" t="str">
        <f t="shared" si="39"/>
        <v>-</v>
      </c>
      <c r="EL14" s="572" t="str">
        <f t="shared" si="39"/>
        <v>-</v>
      </c>
      <c r="EM14" s="572" t="str">
        <f t="shared" si="39"/>
        <v>-</v>
      </c>
      <c r="EN14" s="572" t="str">
        <f t="shared" si="39"/>
        <v>-</v>
      </c>
      <c r="EO14" s="22" t="b">
        <v>0</v>
      </c>
      <c r="EP14" s="22" t="b">
        <v>0</v>
      </c>
      <c r="EQ14" s="22" t="b">
        <v>1</v>
      </c>
      <c r="ER14" s="22">
        <v>1</v>
      </c>
      <c r="ES14" s="22">
        <v>1</v>
      </c>
      <c r="ET14" s="572">
        <f t="shared" ref="ET14:FB14" si="40">ET$5</f>
        <v>1</v>
      </c>
      <c r="EU14" s="572">
        <f t="shared" si="40"/>
        <v>1</v>
      </c>
      <c r="EV14" s="572">
        <f t="shared" si="40"/>
        <v>1</v>
      </c>
      <c r="EW14" s="572">
        <f t="shared" si="40"/>
        <v>1</v>
      </c>
      <c r="EX14" s="572" t="str">
        <f t="shared" si="40"/>
        <v>-</v>
      </c>
      <c r="EY14" s="572" t="str">
        <f t="shared" si="40"/>
        <v>-</v>
      </c>
      <c r="EZ14" s="572" t="str">
        <f t="shared" si="40"/>
        <v>-</v>
      </c>
      <c r="FA14" s="572" t="str">
        <f t="shared" si="40"/>
        <v>-</v>
      </c>
      <c r="FB14" s="572" t="str">
        <f t="shared" si="40"/>
        <v>-</v>
      </c>
      <c r="FC14" s="93">
        <f t="shared" ref="FC14:FJ15" si="41">INDEX(i.PGRscalar,1,($L14-1)*10+FC$7)</f>
        <v>1</v>
      </c>
      <c r="FD14" s="93">
        <f t="shared" si="41"/>
        <v>1</v>
      </c>
      <c r="FE14" s="93">
        <f t="shared" si="41"/>
        <v>1</v>
      </c>
      <c r="FF14" s="93">
        <f t="shared" si="41"/>
        <v>1</v>
      </c>
      <c r="FG14" s="93">
        <f t="shared" si="41"/>
        <v>1</v>
      </c>
      <c r="FH14" s="93">
        <f t="shared" si="41"/>
        <v>1</v>
      </c>
      <c r="FI14" s="93">
        <f t="shared" si="41"/>
        <v>1</v>
      </c>
      <c r="FJ14" s="93">
        <f t="shared" si="41"/>
        <v>1</v>
      </c>
      <c r="FK14" s="8"/>
      <c r="FL14" s="572" t="str">
        <f t="shared" si="35"/>
        <v>-</v>
      </c>
      <c r="FM14" s="572" t="str">
        <f t="shared" si="35"/>
        <v>-</v>
      </c>
      <c r="FN14" s="572" t="str">
        <f t="shared" si="35"/>
        <v>-</v>
      </c>
      <c r="FO14" s="572" t="str">
        <f t="shared" si="35"/>
        <v>-</v>
      </c>
      <c r="FP14" s="572" t="str">
        <f t="shared" si="35"/>
        <v>-</v>
      </c>
      <c r="FQ14" s="572">
        <f>FQ$5</f>
        <v>1</v>
      </c>
      <c r="FR14" s="572">
        <f t="shared" si="35"/>
        <v>1</v>
      </c>
      <c r="FS14" s="572" t="str">
        <f t="shared" si="35"/>
        <v>-</v>
      </c>
      <c r="FT14" s="572" t="str">
        <f t="shared" si="35"/>
        <v>-</v>
      </c>
      <c r="FU14" s="572" t="str">
        <f t="shared" si="35"/>
        <v>-</v>
      </c>
      <c r="FV14" s="572" t="str">
        <f t="shared" si="35"/>
        <v>-</v>
      </c>
      <c r="FW14" s="572" t="str">
        <f t="shared" si="35"/>
        <v>-</v>
      </c>
      <c r="FX14" s="572" t="str">
        <f t="shared" si="35"/>
        <v>-</v>
      </c>
      <c r="FY14" s="572" t="str">
        <f t="shared" si="35"/>
        <v>-</v>
      </c>
      <c r="FZ14" s="572" t="str">
        <f t="shared" si="35"/>
        <v>-</v>
      </c>
      <c r="GA14" s="572" t="str">
        <f t="shared" si="35"/>
        <v>-</v>
      </c>
      <c r="GB14" s="572" t="str">
        <f t="shared" si="35"/>
        <v>-</v>
      </c>
      <c r="GC14" s="572" t="str">
        <f t="shared" si="35"/>
        <v>-</v>
      </c>
      <c r="GD14" s="572" t="str">
        <f t="shared" si="35"/>
        <v>-</v>
      </c>
      <c r="GE14" s="572" t="str">
        <f t="shared" si="35"/>
        <v>-</v>
      </c>
      <c r="GF14" s="572" t="str">
        <f t="shared" si="35"/>
        <v>-</v>
      </c>
      <c r="GG14" s="572" t="str">
        <f t="shared" si="35"/>
        <v>-</v>
      </c>
      <c r="GH14" s="572" t="str">
        <f t="shared" si="35"/>
        <v>-</v>
      </c>
      <c r="GI14" s="572" t="str">
        <f t="shared" si="35"/>
        <v>-</v>
      </c>
      <c r="GJ14" s="572" t="str">
        <f t="shared" si="35"/>
        <v>-</v>
      </c>
      <c r="GK14" s="572">
        <f t="shared" ref="GK14:GX14" si="42">GK$5</f>
        <v>0</v>
      </c>
      <c r="GL14" s="572" t="str">
        <f>GL$5</f>
        <v>-</v>
      </c>
      <c r="GM14" s="572">
        <f>GM$5</f>
        <v>1</v>
      </c>
      <c r="GN14" s="572">
        <f t="shared" si="42"/>
        <v>0</v>
      </c>
      <c r="GO14" s="572">
        <f t="shared" si="42"/>
        <v>0</v>
      </c>
      <c r="GP14" s="572">
        <f t="shared" si="42"/>
        <v>0</v>
      </c>
      <c r="GQ14" s="572">
        <f t="shared" si="42"/>
        <v>0</v>
      </c>
      <c r="GR14" s="572">
        <f t="shared" si="42"/>
        <v>0</v>
      </c>
      <c r="GS14" s="572">
        <f t="shared" si="42"/>
        <v>0</v>
      </c>
      <c r="GT14" s="572">
        <f t="shared" si="42"/>
        <v>1</v>
      </c>
      <c r="GU14" s="572">
        <f t="shared" si="42"/>
        <v>0</v>
      </c>
      <c r="GV14" s="572">
        <f t="shared" si="42"/>
        <v>0</v>
      </c>
      <c r="GW14" s="572">
        <f t="shared" si="42"/>
        <v>0</v>
      </c>
      <c r="GX14" s="572">
        <f t="shared" si="42"/>
        <v>0</v>
      </c>
      <c r="GY14" s="8"/>
      <c r="GZ14" s="572" t="str">
        <f t="shared" ref="GZ14:HG14" si="43">GZ$5</f>
        <v>-</v>
      </c>
      <c r="HA14" s="572" t="str">
        <f t="shared" si="43"/>
        <v>-</v>
      </c>
      <c r="HB14" s="573" t="str">
        <f t="shared" si="43"/>
        <v>-</v>
      </c>
      <c r="HC14" s="572" t="str">
        <f t="shared" si="43"/>
        <v>-</v>
      </c>
      <c r="HD14" s="572">
        <f t="shared" si="43"/>
        <v>0</v>
      </c>
      <c r="HE14" s="572" t="str">
        <f t="shared" si="43"/>
        <v>-</v>
      </c>
      <c r="HF14" s="572" t="str">
        <f t="shared" si="43"/>
        <v>-</v>
      </c>
      <c r="HG14" s="573" t="str">
        <f t="shared" si="43"/>
        <v>-</v>
      </c>
      <c r="HH14" s="572" t="str">
        <f t="shared" ref="HH14:IC14" si="44">HH$5</f>
        <v>-</v>
      </c>
      <c r="HI14" s="572" t="str">
        <f t="shared" si="44"/>
        <v>-</v>
      </c>
      <c r="HJ14" s="572" t="str">
        <f t="shared" si="44"/>
        <v>-</v>
      </c>
      <c r="HK14" s="572" t="str">
        <f t="shared" si="44"/>
        <v>-</v>
      </c>
      <c r="HL14" s="572" t="str">
        <f t="shared" si="44"/>
        <v>-</v>
      </c>
      <c r="HM14" s="572" t="str">
        <f t="shared" si="44"/>
        <v>-</v>
      </c>
      <c r="HN14" s="572" t="str">
        <f t="shared" si="44"/>
        <v>-</v>
      </c>
      <c r="HO14" s="572" t="str">
        <f t="shared" si="44"/>
        <v>-</v>
      </c>
      <c r="HP14" s="572" t="str">
        <f t="shared" si="44"/>
        <v>-</v>
      </c>
      <c r="HQ14" s="572" t="str">
        <f t="shared" si="44"/>
        <v>-</v>
      </c>
      <c r="HR14" s="572" t="str">
        <f t="shared" si="44"/>
        <v>-</v>
      </c>
      <c r="HS14" s="572" t="str">
        <f t="shared" si="44"/>
        <v>-</v>
      </c>
      <c r="HT14" s="572" t="str">
        <f t="shared" si="44"/>
        <v>-</v>
      </c>
      <c r="HU14" s="572" t="str">
        <f t="shared" si="44"/>
        <v>-</v>
      </c>
      <c r="HV14" s="572" t="str">
        <f t="shared" si="44"/>
        <v>-</v>
      </c>
      <c r="HW14" s="572" t="str">
        <f t="shared" si="44"/>
        <v>-</v>
      </c>
      <c r="HX14" s="572" t="str">
        <f t="shared" si="44"/>
        <v>-</v>
      </c>
      <c r="HY14" s="572" t="str">
        <f t="shared" si="44"/>
        <v>-</v>
      </c>
      <c r="HZ14" s="572" t="str">
        <f t="shared" si="44"/>
        <v>-</v>
      </c>
      <c r="IA14" s="572" t="str">
        <f t="shared" si="44"/>
        <v>-</v>
      </c>
      <c r="IB14" s="572" t="str">
        <f t="shared" si="44"/>
        <v>-</v>
      </c>
      <c r="IC14" s="572" t="str">
        <f t="shared" si="44"/>
        <v>-</v>
      </c>
      <c r="ID14" s="572" t="str">
        <f>ID$5</f>
        <v>-</v>
      </c>
      <c r="IE14" s="572">
        <f>IE$5</f>
        <v>1</v>
      </c>
      <c r="IF14" s="572">
        <f>IF$5</f>
        <v>1</v>
      </c>
      <c r="IG14" s="8"/>
      <c r="IH14" s="572" t="str">
        <f t="shared" ref="IH14:IW14" si="45">IH$5</f>
        <v>-</v>
      </c>
      <c r="II14" s="572" t="str">
        <f t="shared" si="45"/>
        <v>-</v>
      </c>
      <c r="IJ14" s="572" t="str">
        <f t="shared" si="45"/>
        <v>-</v>
      </c>
      <c r="IK14" s="572" t="str">
        <f t="shared" si="45"/>
        <v>-</v>
      </c>
      <c r="IL14" s="572" t="str">
        <f t="shared" si="45"/>
        <v>-</v>
      </c>
      <c r="IM14" s="572" t="str">
        <f t="shared" si="45"/>
        <v>-</v>
      </c>
      <c r="IN14" s="572" t="str">
        <f t="shared" si="45"/>
        <v>-</v>
      </c>
      <c r="IO14" s="572" t="str">
        <f t="shared" si="45"/>
        <v>-</v>
      </c>
      <c r="IP14" s="572" t="str">
        <f t="shared" si="45"/>
        <v>-</v>
      </c>
      <c r="IQ14" s="572" t="str">
        <f t="shared" si="45"/>
        <v>-</v>
      </c>
      <c r="IR14" s="572" t="str">
        <f t="shared" si="45"/>
        <v>-</v>
      </c>
      <c r="IS14" s="572" t="str">
        <f t="shared" si="45"/>
        <v>-</v>
      </c>
      <c r="IT14" s="572" t="str">
        <f>IT$5</f>
        <v>-</v>
      </c>
      <c r="IU14" s="572" t="str">
        <f t="shared" si="45"/>
        <v>-</v>
      </c>
      <c r="IV14" s="572" t="str">
        <f t="shared" si="45"/>
        <v>-</v>
      </c>
      <c r="IW14" s="572" t="str">
        <f t="shared" si="45"/>
        <v>-</v>
      </c>
      <c r="IX14" s="572">
        <f t="shared" ref="IX14:KD14" si="46">IX$5</f>
        <v>0</v>
      </c>
      <c r="IY14" s="574">
        <f t="shared" si="46"/>
        <v>0</v>
      </c>
      <c r="IZ14" s="574">
        <f t="shared" si="46"/>
        <v>0</v>
      </c>
      <c r="JA14" s="574">
        <f t="shared" si="46"/>
        <v>0</v>
      </c>
      <c r="JB14" s="574">
        <f t="shared" si="46"/>
        <v>0</v>
      </c>
      <c r="JC14" s="574">
        <f t="shared" si="46"/>
        <v>0</v>
      </c>
      <c r="JD14" s="574">
        <f t="shared" si="46"/>
        <v>0</v>
      </c>
      <c r="JE14" s="574">
        <f t="shared" si="46"/>
        <v>0</v>
      </c>
      <c r="JF14" s="574">
        <f t="shared" si="46"/>
        <v>0</v>
      </c>
      <c r="JG14" s="574">
        <f t="shared" si="46"/>
        <v>0</v>
      </c>
      <c r="JH14" s="574">
        <f t="shared" si="46"/>
        <v>0</v>
      </c>
      <c r="JI14" s="574">
        <f t="shared" si="46"/>
        <v>0</v>
      </c>
      <c r="JJ14" s="574">
        <f t="shared" si="46"/>
        <v>0</v>
      </c>
      <c r="JK14" s="574">
        <f t="shared" si="46"/>
        <v>0</v>
      </c>
      <c r="JL14" s="574">
        <f t="shared" si="46"/>
        <v>0</v>
      </c>
      <c r="JM14" s="574">
        <f t="shared" si="46"/>
        <v>0</v>
      </c>
      <c r="JN14" s="574">
        <f t="shared" si="46"/>
        <v>0</v>
      </c>
      <c r="JO14" s="574">
        <f t="shared" si="46"/>
        <v>0</v>
      </c>
      <c r="JP14" s="574">
        <f t="shared" si="46"/>
        <v>0</v>
      </c>
      <c r="JQ14" s="574">
        <f t="shared" si="46"/>
        <v>0</v>
      </c>
      <c r="JR14" s="574">
        <f t="shared" si="46"/>
        <v>0</v>
      </c>
      <c r="JS14" s="574">
        <f t="shared" si="46"/>
        <v>0</v>
      </c>
      <c r="JT14" s="574">
        <f t="shared" si="46"/>
        <v>0</v>
      </c>
      <c r="JU14" s="574">
        <f t="shared" si="46"/>
        <v>0</v>
      </c>
      <c r="JV14" s="574">
        <f t="shared" si="46"/>
        <v>0</v>
      </c>
      <c r="JW14" s="574">
        <f t="shared" si="46"/>
        <v>0</v>
      </c>
      <c r="JX14" s="574">
        <f t="shared" si="46"/>
        <v>0</v>
      </c>
      <c r="JY14" s="574">
        <f t="shared" si="46"/>
        <v>0</v>
      </c>
      <c r="JZ14" s="574">
        <f t="shared" si="46"/>
        <v>0</v>
      </c>
      <c r="KA14" s="574">
        <f t="shared" si="46"/>
        <v>0</v>
      </c>
      <c r="KB14" s="574">
        <f t="shared" si="46"/>
        <v>0</v>
      </c>
      <c r="KC14" s="574">
        <f t="shared" si="46"/>
        <v>0</v>
      </c>
      <c r="KD14" s="572" t="str">
        <f t="shared" si="46"/>
        <v>-</v>
      </c>
      <c r="KE14" s="8"/>
      <c r="KF14" s="572">
        <f>KF$5</f>
        <v>0</v>
      </c>
      <c r="KG14" s="572">
        <f>KG$5</f>
        <v>0</v>
      </c>
      <c r="KH14" s="572">
        <f>KH$5</f>
        <v>0</v>
      </c>
      <c r="KI14" s="572" t="str">
        <f t="shared" ref="KI14:LL14" si="47">KI$5</f>
        <v>-</v>
      </c>
      <c r="KJ14" s="572" t="str">
        <f t="shared" si="47"/>
        <v>-</v>
      </c>
      <c r="KK14" s="572" t="str">
        <f t="shared" si="47"/>
        <v>-</v>
      </c>
      <c r="KL14" s="572" t="str">
        <f t="shared" si="47"/>
        <v>-</v>
      </c>
      <c r="KM14" s="572" t="str">
        <f t="shared" si="47"/>
        <v>-</v>
      </c>
      <c r="KN14" s="572" t="str">
        <f t="shared" si="47"/>
        <v>-</v>
      </c>
      <c r="KO14" s="572" t="str">
        <f t="shared" si="47"/>
        <v>-</v>
      </c>
      <c r="KP14" s="572" t="str">
        <f t="shared" si="47"/>
        <v>-</v>
      </c>
      <c r="KQ14" s="572" t="str">
        <f t="shared" si="47"/>
        <v>-</v>
      </c>
      <c r="KR14" s="572" t="str">
        <f t="shared" si="47"/>
        <v>-</v>
      </c>
      <c r="KS14" s="572" t="str">
        <f t="shared" si="47"/>
        <v>-</v>
      </c>
      <c r="KT14" s="572" t="str">
        <f t="shared" si="47"/>
        <v>-</v>
      </c>
      <c r="KU14" s="572" t="str">
        <f t="shared" si="47"/>
        <v>-</v>
      </c>
      <c r="KV14" s="572">
        <f t="shared" si="47"/>
        <v>1</v>
      </c>
      <c r="KW14" s="572">
        <f t="shared" si="47"/>
        <v>0</v>
      </c>
      <c r="KX14" s="572">
        <f t="shared" si="47"/>
        <v>1</v>
      </c>
      <c r="KY14" s="572">
        <f t="shared" si="47"/>
        <v>1</v>
      </c>
      <c r="KZ14" s="572">
        <f t="shared" si="47"/>
        <v>1</v>
      </c>
      <c r="LA14" s="572">
        <f t="shared" si="47"/>
        <v>1</v>
      </c>
      <c r="LB14" s="572">
        <f t="shared" si="47"/>
        <v>1</v>
      </c>
      <c r="LC14" s="572">
        <f t="shared" si="47"/>
        <v>1</v>
      </c>
      <c r="LD14" s="572">
        <f t="shared" si="47"/>
        <v>0</v>
      </c>
      <c r="LE14" s="572">
        <f t="shared" si="47"/>
        <v>1</v>
      </c>
      <c r="LF14" s="572">
        <f t="shared" si="47"/>
        <v>0</v>
      </c>
      <c r="LG14" s="572">
        <f t="shared" si="47"/>
        <v>0</v>
      </c>
      <c r="LH14" s="572">
        <f t="shared" si="47"/>
        <v>0</v>
      </c>
      <c r="LI14" s="572">
        <f>LI$5</f>
        <v>0</v>
      </c>
      <c r="LJ14" s="572">
        <f>LJ$5</f>
        <v>0</v>
      </c>
      <c r="LK14" s="572">
        <f t="shared" si="47"/>
        <v>0</v>
      </c>
      <c r="LL14" s="572">
        <f t="shared" si="47"/>
        <v>0</v>
      </c>
      <c r="LM14" s="572">
        <f t="shared" ref="LM14:MN14" si="48">LM$5</f>
        <v>0</v>
      </c>
      <c r="LN14" s="572">
        <f t="shared" si="48"/>
        <v>0</v>
      </c>
      <c r="LO14" s="572">
        <f t="shared" si="48"/>
        <v>0</v>
      </c>
      <c r="LP14" s="572">
        <f t="shared" si="48"/>
        <v>0</v>
      </c>
      <c r="LQ14" s="572">
        <f t="shared" si="48"/>
        <v>0</v>
      </c>
      <c r="LR14" s="572">
        <f t="shared" si="48"/>
        <v>0</v>
      </c>
      <c r="LS14" s="572">
        <f t="shared" si="48"/>
        <v>0</v>
      </c>
      <c r="LT14" s="572">
        <f t="shared" si="48"/>
        <v>0</v>
      </c>
      <c r="LU14" s="572">
        <f t="shared" si="48"/>
        <v>0</v>
      </c>
      <c r="LV14" s="572">
        <f t="shared" si="48"/>
        <v>0</v>
      </c>
      <c r="LW14" s="572">
        <f t="shared" si="48"/>
        <v>0</v>
      </c>
      <c r="LX14" s="572">
        <f t="shared" si="48"/>
        <v>0</v>
      </c>
      <c r="LY14" s="572">
        <f t="shared" si="48"/>
        <v>0</v>
      </c>
      <c r="LZ14" s="572">
        <f t="shared" si="48"/>
        <v>0</v>
      </c>
      <c r="MA14" s="572">
        <f t="shared" si="48"/>
        <v>0</v>
      </c>
      <c r="MB14" s="572">
        <f t="shared" si="48"/>
        <v>0</v>
      </c>
      <c r="MC14" s="572">
        <f t="shared" si="48"/>
        <v>0</v>
      </c>
      <c r="MD14" s="572">
        <f t="shared" si="48"/>
        <v>0</v>
      </c>
      <c r="ME14" s="572">
        <f t="shared" si="48"/>
        <v>0</v>
      </c>
      <c r="MF14" s="572">
        <f t="shared" si="48"/>
        <v>0</v>
      </c>
      <c r="MG14" s="572">
        <f t="shared" si="48"/>
        <v>0</v>
      </c>
      <c r="MH14" s="572">
        <f t="shared" si="48"/>
        <v>0</v>
      </c>
      <c r="MI14" s="572">
        <f t="shared" si="48"/>
        <v>1</v>
      </c>
      <c r="MJ14" s="572">
        <f>MJ$5</f>
        <v>0</v>
      </c>
      <c r="MK14" s="572">
        <f>MK$5</f>
        <v>0</v>
      </c>
      <c r="ML14" s="572">
        <f>ML$5</f>
        <v>0</v>
      </c>
      <c r="MM14" s="572">
        <f t="shared" si="48"/>
        <v>0</v>
      </c>
      <c r="MN14" s="572">
        <f t="shared" si="48"/>
        <v>1</v>
      </c>
      <c r="MO14" s="8"/>
      <c r="MP14" s="572" t="str">
        <f>MP$5</f>
        <v>-</v>
      </c>
      <c r="MQ14" s="572" t="str">
        <f>MQ$5</f>
        <v>-</v>
      </c>
      <c r="MR14" s="572" t="str">
        <f>MR$5</f>
        <v>-</v>
      </c>
      <c r="MS14" s="572" t="str">
        <f>MS$5</f>
        <v>-</v>
      </c>
      <c r="MT14" s="572" t="str">
        <f t="shared" ref="MT14:MV14" si="49">MT$5</f>
        <v>-</v>
      </c>
      <c r="MU14" s="572" t="str">
        <f t="shared" si="49"/>
        <v>-</v>
      </c>
      <c r="MV14" s="572" t="str">
        <f t="shared" si="49"/>
        <v>-</v>
      </c>
      <c r="MW14" s="572" t="str">
        <f>MW$5</f>
        <v>-</v>
      </c>
      <c r="MX14" s="572" t="str">
        <f t="shared" ref="MX14:NF14" si="50">MX$5</f>
        <v>-</v>
      </c>
      <c r="MY14" s="572" t="str">
        <f t="shared" si="50"/>
        <v>-</v>
      </c>
      <c r="MZ14" s="22" t="str">
        <f t="shared" si="50"/>
        <v>-</v>
      </c>
      <c r="NA14" s="22" t="str">
        <f t="shared" si="50"/>
        <v>-</v>
      </c>
      <c r="NB14" s="22" t="str">
        <f t="shared" si="50"/>
        <v>-</v>
      </c>
      <c r="NC14" s="22" t="str">
        <f t="shared" si="50"/>
        <v>-</v>
      </c>
      <c r="ND14" s="22" t="str">
        <f t="shared" si="50"/>
        <v>-</v>
      </c>
      <c r="NE14" s="22" t="str">
        <f t="shared" si="50"/>
        <v>-</v>
      </c>
      <c r="NF14" s="22" t="str">
        <f t="shared" si="50"/>
        <v>-</v>
      </c>
      <c r="NG14" s="572" t="str">
        <f>NG$5</f>
        <v>-</v>
      </c>
      <c r="NH14" s="572" t="str">
        <f>NH$5</f>
        <v>-</v>
      </c>
      <c r="NI14" s="572" t="str">
        <f>NI$5</f>
        <v>-</v>
      </c>
      <c r="NJ14" s="22" t="b">
        <v>1</v>
      </c>
      <c r="NK14" s="572" t="str">
        <f>NK$5</f>
        <v>-</v>
      </c>
      <c r="NL14" s="22">
        <v>0</v>
      </c>
      <c r="NM14" s="22">
        <v>0</v>
      </c>
      <c r="NN14" s="22">
        <v>0</v>
      </c>
      <c r="NO14" s="572" t="str">
        <f>NO$5</f>
        <v>-</v>
      </c>
      <c r="NP14" s="572" t="str">
        <f>NP$5</f>
        <v>-</v>
      </c>
      <c r="NQ14" s="572" t="str">
        <f>NQ$5</f>
        <v>-</v>
      </c>
      <c r="NR14" s="572" t="str">
        <f>NR$5</f>
        <v>-</v>
      </c>
      <c r="NS14" s="572" t="str">
        <f>NS$5</f>
        <v>-</v>
      </c>
      <c r="NT14" s="8"/>
      <c r="NU14" s="572" t="str">
        <f t="shared" ref="NU14:OF14" si="51">NU$5</f>
        <v>-</v>
      </c>
      <c r="NV14" s="572" t="str">
        <f t="shared" si="51"/>
        <v>-</v>
      </c>
      <c r="NW14" s="572" t="str">
        <f t="shared" si="51"/>
        <v>-</v>
      </c>
      <c r="NX14" s="572" t="str">
        <f t="shared" si="51"/>
        <v>-</v>
      </c>
      <c r="NY14" s="572">
        <f t="shared" si="51"/>
        <v>1</v>
      </c>
      <c r="NZ14" s="572">
        <f t="shared" si="51"/>
        <v>1</v>
      </c>
      <c r="OA14" s="572">
        <f t="shared" si="51"/>
        <v>1</v>
      </c>
      <c r="OB14" s="572">
        <f t="shared" si="51"/>
        <v>1</v>
      </c>
      <c r="OC14" s="8"/>
      <c r="OD14" s="572">
        <f t="shared" si="51"/>
        <v>0</v>
      </c>
      <c r="OE14" s="572" t="str">
        <f t="shared" si="51"/>
        <v>-</v>
      </c>
      <c r="OF14" s="572">
        <f t="shared" si="51"/>
        <v>1</v>
      </c>
      <c r="OG14" s="572">
        <f>OG$5</f>
        <v>1</v>
      </c>
      <c r="OH14" s="8"/>
      <c r="OI14" s="22" t="str">
        <f>IF($N14=OI$11,TRUE,"-")</f>
        <v>-</v>
      </c>
      <c r="OJ14" s="572" t="str">
        <f t="shared" ref="OJ14:OL14" si="52">OJ$5</f>
        <v>-</v>
      </c>
      <c r="OK14" s="22" t="str">
        <f>IF($N14=OK$11,TRUE,"-")</f>
        <v>-</v>
      </c>
      <c r="OL14" s="572" t="str">
        <f t="shared" si="52"/>
        <v>-</v>
      </c>
      <c r="OM14" s="572">
        <f t="shared" ref="OM14" si="53">OM$5</f>
        <v>0</v>
      </c>
      <c r="ON14" s="519">
        <v>0</v>
      </c>
    </row>
    <row r="15" spans="1:404">
      <c r="A15" s="18">
        <f>ROW(A15)-5</f>
        <v>10</v>
      </c>
      <c r="B15" s="18">
        <f>$A$14</f>
        <v>9</v>
      </c>
      <c r="C15">
        <v>0</v>
      </c>
      <c r="D15" s="127" t="str">
        <f>INDEX(i.Region_Desc,1,$L15)</f>
        <v>GSW</v>
      </c>
      <c r="E15" t="b">
        <v>1</v>
      </c>
      <c r="F15" t="b">
        <v>1</v>
      </c>
      <c r="G15" t="b">
        <v>1</v>
      </c>
      <c r="H15" s="18"/>
      <c r="I15" s="22">
        <v>1</v>
      </c>
      <c r="J15" s="22">
        <v>0</v>
      </c>
      <c r="K15" s="22">
        <v>1</v>
      </c>
      <c r="L15" s="93">
        <f>d.Region</f>
        <v>2</v>
      </c>
      <c r="M15" s="22">
        <v>2</v>
      </c>
      <c r="N15" s="22">
        <v>3</v>
      </c>
      <c r="O15" s="444">
        <f t="shared" si="30"/>
        <v>2</v>
      </c>
      <c r="P15" s="444">
        <f t="shared" si="30"/>
        <v>0</v>
      </c>
      <c r="Q15" s="444">
        <f t="shared" si="31"/>
        <v>6</v>
      </c>
      <c r="R15" s="93">
        <f t="shared" si="32"/>
        <v>2</v>
      </c>
      <c r="S15" s="93">
        <f>INDEX(CHOOSE($N15,DataAutumn!i.AdultDrys,DataWinter!i.AdultDrys,DataSpring!i.AdultDrys),1,$M15)</f>
        <v>3</v>
      </c>
      <c r="T15" s="22">
        <v>2</v>
      </c>
      <c r="U15" s="22">
        <v>0</v>
      </c>
      <c r="V15" s="22">
        <v>0</v>
      </c>
      <c r="W15" s="22">
        <v>2</v>
      </c>
      <c r="X15" s="22">
        <v>1</v>
      </c>
      <c r="Y15" s="22">
        <v>1</v>
      </c>
      <c r="Z15" s="22">
        <v>1</v>
      </c>
      <c r="AA15" s="22" t="str">
        <f>""</f>
        <v/>
      </c>
      <c r="AB15" s="22">
        <v>1</v>
      </c>
      <c r="AC15" s="22">
        <v>1</v>
      </c>
      <c r="AD15" s="22">
        <v>0</v>
      </c>
      <c r="AE15" s="22">
        <v>0</v>
      </c>
      <c r="AF15" s="22">
        <v>0</v>
      </c>
      <c r="AG15" s="22">
        <v>0</v>
      </c>
      <c r="AH15" s="119"/>
      <c r="AI15" s="119"/>
      <c r="AJ15" s="119"/>
      <c r="AK15" s="119"/>
      <c r="AL15" s="119"/>
      <c r="AM15" s="119"/>
      <c r="AN15" s="119"/>
      <c r="AO15" s="119"/>
      <c r="AP15" s="119"/>
      <c r="AQ15" s="119"/>
      <c r="AR15" s="119"/>
      <c r="AS15" s="119"/>
      <c r="AT15" s="119"/>
      <c r="AU15" s="18"/>
      <c r="AV15" s="18"/>
      <c r="AW15" s="18"/>
      <c r="AX15" s="213" t="s">
        <v>1251</v>
      </c>
      <c r="AY15" s="8" t="str">
        <f>IF(COUNTIF(AX$5:AX15,AX15)=1,"-","Dup")</f>
        <v>-</v>
      </c>
      <c r="AZ15" s="8"/>
      <c r="BA15" s="575" t="str" cm="1">
        <f t="array" ref="BA15">INDEX(BA$5:BA14,$B15+1,1)</f>
        <v>-</v>
      </c>
      <c r="BB15" s="575" t="str" cm="1">
        <f t="array" ref="BB15">INDEX(BB$5:BB14,$B15+1,1)</f>
        <v>-</v>
      </c>
      <c r="BC15" s="575" t="str" cm="1">
        <f t="array" ref="BC15">INDEX(BC$5:BC14,$B15+1,1)</f>
        <v>-</v>
      </c>
      <c r="BD15" s="575" t="str" cm="1">
        <f t="array" ref="BD15">INDEX(BD$5:BD14,$B15+1,1)</f>
        <v>-</v>
      </c>
      <c r="BE15" s="575" t="str" cm="1">
        <f t="array" ref="BE15">INDEX(BE$5:BE14,$B15+1,1)</f>
        <v>-</v>
      </c>
      <c r="BF15" s="575" t="str" cm="1">
        <f t="array" ref="BF15">INDEX(BF$5:BF14,$B15+1,1)</f>
        <v>-</v>
      </c>
      <c r="BG15" s="575" t="str" cm="1">
        <f t="array" ref="BG15">INDEX(BG$5:BG14,$B15+1,1)</f>
        <v>-</v>
      </c>
      <c r="BH15" s="575" t="str" cm="1">
        <f t="array" ref="BH15">INDEX(BH$5:BH14,$B15+1,1)</f>
        <v>-</v>
      </c>
      <c r="BI15" s="575" t="str" cm="1">
        <f t="array" ref="BI15">INDEX(BI$5:BI14,$B15+1,1)</f>
        <v>-</v>
      </c>
      <c r="BJ15" s="8"/>
      <c r="BK15" s="444" t="b">
        <f t="shared" ref="BK15:BX15" si="54">INDEX(i.model_structure,$I15,BK$7)</f>
        <v>1</v>
      </c>
      <c r="BL15" s="444" t="str">
        <f t="shared" si="54"/>
        <v>-</v>
      </c>
      <c r="BM15" s="444" t="b">
        <f t="shared" si="54"/>
        <v>0</v>
      </c>
      <c r="BN15" s="444" t="str">
        <f t="shared" si="54"/>
        <v>-</v>
      </c>
      <c r="BO15" s="444" t="str">
        <f t="shared" si="54"/>
        <v>-</v>
      </c>
      <c r="BP15" s="444" t="str">
        <f t="shared" si="54"/>
        <v>-</v>
      </c>
      <c r="BQ15" s="444" t="str">
        <f t="shared" si="54"/>
        <v>-</v>
      </c>
      <c r="BR15" s="444" t="str">
        <f t="shared" si="54"/>
        <v>-</v>
      </c>
      <c r="BS15" s="444" t="str">
        <f t="shared" si="54"/>
        <v>-</v>
      </c>
      <c r="BT15" s="444" t="str">
        <f t="shared" si="54"/>
        <v>-</v>
      </c>
      <c r="BU15" s="444" t="str">
        <f t="shared" si="54"/>
        <v>-</v>
      </c>
      <c r="BV15" s="444" t="str">
        <f t="shared" si="54"/>
        <v>-</v>
      </c>
      <c r="BW15" s="444" t="b">
        <f t="shared" si="54"/>
        <v>0</v>
      </c>
      <c r="BX15" s="93">
        <f t="shared" si="54"/>
        <v>0</v>
      </c>
      <c r="BY15" s="575" t="str" cm="1">
        <f t="array" ref="BY15">INDEX(BY$5:BY14,$B15+1,1)</f>
        <v>-</v>
      </c>
      <c r="BZ15" s="575" t="str" cm="1">
        <f t="array" ref="BZ15">INDEX(BZ$5:BZ14,$B15+1,1)</f>
        <v>-</v>
      </c>
      <c r="CA15" s="22" t="b">
        <v>1</v>
      </c>
      <c r="CB15" s="8"/>
      <c r="CC15" s="575" t="str" cm="1">
        <f t="array" ref="CC15">INDEX(CC$5:CC14,$B15+1,1)</f>
        <v>-</v>
      </c>
      <c r="CD15" s="575" t="str" cm="1">
        <f t="array" ref="CD15">INDEX(CD$5:CD14,$B15+1,1)</f>
        <v>-</v>
      </c>
      <c r="CE15" s="575" t="str" cm="1">
        <f t="array" ref="CE15">INDEX(CE$5:CE14,$B15+1,1)</f>
        <v>-</v>
      </c>
      <c r="CF15" s="575" t="str" cm="1">
        <f t="array" ref="CF15">INDEX(CF$5:CF14,$B15+1,1)</f>
        <v>-</v>
      </c>
      <c r="CG15" s="575" t="str" cm="1">
        <f t="array" ref="CG15">INDEX(CG$5:CG14,$B15+1,1)</f>
        <v>-</v>
      </c>
      <c r="CH15" s="575" t="str" cm="1">
        <f t="array" ref="CH15">INDEX(CH$5:CH14,$B15+1,1)</f>
        <v>-</v>
      </c>
      <c r="CI15" s="575" t="str" cm="1">
        <f t="array" ref="CI15">INDEX(CI$5:CI14,$B15+1,1)</f>
        <v>-</v>
      </c>
      <c r="CJ15" s="575" t="str" cm="1">
        <f t="array" ref="CJ15">INDEX(CJ$5:CJ14,$B15+1,1)</f>
        <v>-</v>
      </c>
      <c r="CK15" s="575" t="str" cm="1">
        <f t="array" ref="CK15">INDEX(CK$5:CK14,$B15+1,1)</f>
        <v>-</v>
      </c>
      <c r="CL15" s="575" t="str" cm="1">
        <f t="array" ref="CL15">INDEX(CL$5:CL14,$B15+1,1)</f>
        <v>-</v>
      </c>
      <c r="CM15" s="575" t="str" cm="1">
        <f t="array" ref="CM15">INDEX(CM$5:CM14,$B15+1,1)</f>
        <v>-</v>
      </c>
      <c r="CN15" s="575" t="str" cm="1">
        <f t="array" ref="CN15">INDEX(CN$5:CN14,$B15+1,1)</f>
        <v>-</v>
      </c>
      <c r="CO15" s="575" t="str" cm="1">
        <f t="array" ref="CO15">INDEX(CO$5:CO14,$B15+1,1)</f>
        <v>-</v>
      </c>
      <c r="CP15" s="575" t="str" cm="1">
        <f t="array" ref="CP15">INDEX(CP$5:CP14,$B15+1,1)</f>
        <v>-</v>
      </c>
      <c r="CQ15" s="575" t="str" cm="1">
        <f t="array" ref="CQ15">INDEX(CQ$5:CQ14,$B15+1,1)</f>
        <v>-</v>
      </c>
      <c r="CR15" s="575" t="str" cm="1">
        <f t="array" ref="CR15">INDEX(CR$5:CR14,$B15+1,1)</f>
        <v>-</v>
      </c>
      <c r="CS15" s="575" t="str" cm="1">
        <f t="array" ref="CS15">INDEX(CS$5:CS14,$B15+1,1)</f>
        <v>-</v>
      </c>
      <c r="CT15" s="575" t="str" cm="1">
        <f t="array" ref="CT15">INDEX(CT$5:CT14,$B15+1,1)</f>
        <v>-</v>
      </c>
      <c r="CU15" s="575" t="str" cm="1">
        <f t="array" ref="CU15">INDEX(CU$5:CU14,$B15+1,1)</f>
        <v>-</v>
      </c>
      <c r="CV15" s="575" t="str" cm="1">
        <f t="array" ref="CV15">INDEX(CV$5:CV14,$B15+1,1)</f>
        <v>-</v>
      </c>
      <c r="CW15" s="8"/>
      <c r="CX15" s="22" t="b">
        <v>1</v>
      </c>
      <c r="CY15" s="22" t="b">
        <v>1</v>
      </c>
      <c r="CZ15" s="576" t="str">
        <f ca="1">OFFSET(CZ$5,$B15,0)</f>
        <v>-</v>
      </c>
      <c r="DA15" s="22" t="b">
        <v>1</v>
      </c>
      <c r="DB15" s="22">
        <v>0</v>
      </c>
      <c r="DC15" s="22">
        <v>1</v>
      </c>
      <c r="DD15" s="22">
        <v>1</v>
      </c>
      <c r="DE15" s="575" t="str" cm="1">
        <f t="array" ref="DE15">INDEX(DE$5:DE14,$B15+1,1)</f>
        <v>-</v>
      </c>
      <c r="DF15" s="575" t="str" cm="1">
        <f t="array" ref="DF15">INDEX(DF$5:DF14,$B15+1,1)</f>
        <v>-</v>
      </c>
      <c r="DG15" s="575" t="str" cm="1">
        <f t="array" ref="DG15">INDEX(DG$5:DG14,$B15+1,1)</f>
        <v>-</v>
      </c>
      <c r="DH15" s="575" t="str" cm="1">
        <f t="array" ref="DH15">INDEX(DH$5:DH14,$B15+1,1)</f>
        <v>-</v>
      </c>
      <c r="DI15" s="575" t="str" cm="1">
        <f t="array" ref="DI15">INDEX(DI$5:DI14,$B15+1,1)</f>
        <v>-</v>
      </c>
      <c r="DJ15" s="575" t="str" cm="1">
        <f t="array" ref="DJ15">INDEX(DJ$5:DJ14,$B15+1,1)</f>
        <v>-</v>
      </c>
      <c r="DK15" s="575" cm="1">
        <f t="array" ref="DK15">INDEX(DK$5:DK14,$B15+1,1)</f>
        <v>1</v>
      </c>
      <c r="DL15" s="22" t="b">
        <v>0</v>
      </c>
      <c r="DM15" s="575" t="str" cm="1">
        <f t="array" ref="DM15">INDEX(DM$5:DM14,$B15+1,1)</f>
        <v>-</v>
      </c>
      <c r="DN15" s="575" t="str" cm="1">
        <f t="array" ref="DN15">INDEX(DN$5:DN14,$B15+1,1)</f>
        <v>-</v>
      </c>
      <c r="DO15" s="575" t="str" cm="1">
        <f t="array" ref="DO15">INDEX(DO$5:DO14,$B15+1,1)</f>
        <v>-</v>
      </c>
      <c r="DP15" s="575" t="str" cm="1">
        <f t="array" ref="DP15">INDEX(DP$5:DP14,$B15+1,1)</f>
        <v>-</v>
      </c>
      <c r="DQ15" s="575" t="str" cm="1">
        <f t="array" ref="DQ15">INDEX(DQ$5:DQ14,$B15+1,1)</f>
        <v>-</v>
      </c>
      <c r="DR15" s="575" t="str" cm="1">
        <f t="array" ref="DR15">INDEX(DR$5:DR14,$B15+1,1)</f>
        <v>-</v>
      </c>
      <c r="DS15" s="575" t="str" cm="1">
        <f t="array" ref="DS15">INDEX(DS$5:DS14,$B15+1,1)</f>
        <v>-</v>
      </c>
      <c r="DT15" s="575" t="str" cm="1">
        <f t="array" ref="DT15">INDEX(DT$5:DT14,$B15+1,1)</f>
        <v>-</v>
      </c>
      <c r="DU15" s="575" t="str" cm="1">
        <f t="array" ref="DU15">INDEX(DU$5:DU14,$B15+1,1)</f>
        <v>-</v>
      </c>
      <c r="DV15" s="575" t="str" cm="1">
        <f t="array" ref="DV15">INDEX(DV$5:DV14,$B15+1,1)</f>
        <v>-</v>
      </c>
      <c r="DW15" s="575" cm="1">
        <f t="array" ref="DW15">INDEX(DW$5:DW14,$B15+1,1)</f>
        <v>500</v>
      </c>
      <c r="DX15" s="575" cm="1">
        <f t="array" ref="DX15">INDEX(DX$5:DX14,$B15+1,1)</f>
        <v>500</v>
      </c>
      <c r="DY15" s="575" t="str" cm="1">
        <f t="array" ref="DY15">INDEX(DY$5:DY14,$B15+1,1)</f>
        <v>-</v>
      </c>
      <c r="DZ15" s="575" t="str" cm="1">
        <f t="array" ref="DZ15">INDEX(DZ$5:DZ14,$B15+1,1)</f>
        <v>-</v>
      </c>
      <c r="EA15" s="575" t="str" cm="1">
        <f t="array" ref="EA15">INDEX(EA$5:EA14,$B15+1,1)</f>
        <v>-</v>
      </c>
      <c r="EB15" s="575" cm="1">
        <f t="array" ref="EB15">INDEX(EB$5:EB14,$B15+1,1)</f>
        <v>0</v>
      </c>
      <c r="EC15" s="575" cm="1">
        <f t="array" ref="EC15">INDEX(EC$5:EC14,$B15+1,1)</f>
        <v>0</v>
      </c>
      <c r="ED15" s="575" cm="1">
        <f t="array" ref="ED15">INDEX(ED$5:ED14,$B15+1,1)</f>
        <v>0</v>
      </c>
      <c r="EE15" s="575" cm="1">
        <f t="array" ref="EE15">INDEX(EE$5:EE14,$B15+1,1)</f>
        <v>0</v>
      </c>
      <c r="EF15" s="575" cm="1">
        <f t="array" ref="EF15">INDEX(EF$5:EF14,$B15+1,1)</f>
        <v>0</v>
      </c>
      <c r="EG15" s="575" cm="1">
        <f t="array" ref="EG15">INDEX(EG$5:EG14,$B15+1,1)</f>
        <v>0</v>
      </c>
      <c r="EH15" s="575" t="str" cm="1">
        <f t="array" ref="EH15">INDEX(EH$5:EH14,$B15+1,1)</f>
        <v>-</v>
      </c>
      <c r="EI15" s="575" t="str" cm="1">
        <f t="array" ref="EI15">INDEX(EI$5:EI14,$B15+1,1)</f>
        <v>-</v>
      </c>
      <c r="EJ15" s="575" t="str" cm="1">
        <f t="array" ref="EJ15">INDEX(EJ$5:EJ14,$B15+1,1)</f>
        <v>-</v>
      </c>
      <c r="EK15" s="575" t="str" cm="1">
        <f t="array" ref="EK15">INDEX(EK$5:EK14,$B15+1,1)</f>
        <v>-</v>
      </c>
      <c r="EL15" s="575" t="str" cm="1">
        <f t="array" ref="EL15">INDEX(EL$5:EL14,$B15+1,1)</f>
        <v>-</v>
      </c>
      <c r="EM15" s="575" t="str" cm="1">
        <f t="array" ref="EM15">INDEX(EM$5:EM14,$B15+1,1)</f>
        <v>-</v>
      </c>
      <c r="EN15" s="575" t="str" cm="1">
        <f t="array" ref="EN15">INDEX(EN$5:EN14,$B15+1,1)</f>
        <v>-</v>
      </c>
      <c r="EO15" s="575" t="b" cm="1">
        <f t="array" ref="EO15">INDEX(EO$5:EO14,$B15+1,1)</f>
        <v>0</v>
      </c>
      <c r="EP15" s="575" t="b" cm="1">
        <f t="array" ref="EP15">INDEX(EP$5:EP14,$B15+1,1)</f>
        <v>0</v>
      </c>
      <c r="EQ15" s="575" t="b" cm="1">
        <f t="array" ref="EQ15">INDEX(EQ$5:EQ14,$B15+1,1)</f>
        <v>1</v>
      </c>
      <c r="ER15" s="22">
        <v>2</v>
      </c>
      <c r="ES15" s="22">
        <v>2</v>
      </c>
      <c r="ET15" s="575" cm="1">
        <f t="array" ref="ET15">INDEX(ET$5:ET14,$B15+1,1)</f>
        <v>1</v>
      </c>
      <c r="EU15" s="575" cm="1">
        <f t="array" ref="EU15">INDEX(EU$5:EU14,$B15+1,1)</f>
        <v>1</v>
      </c>
      <c r="EV15" s="575" cm="1">
        <f t="array" ref="EV15">INDEX(EV$5:EV14,$B15+1,1)</f>
        <v>1</v>
      </c>
      <c r="EW15" s="575" cm="1">
        <f t="array" ref="EW15">INDEX(EW$5:EW14,$B15+1,1)</f>
        <v>1</v>
      </c>
      <c r="EX15" s="575" t="str" cm="1">
        <f t="array" ref="EX15">INDEX(EX$5:EX14,$B15+1,1)</f>
        <v>-</v>
      </c>
      <c r="EY15" s="575" t="str" cm="1">
        <f t="array" ref="EY15">INDEX(EY$5:EY14,$B15+1,1)</f>
        <v>-</v>
      </c>
      <c r="EZ15" s="575" t="str" cm="1">
        <f t="array" ref="EZ15">INDEX(EZ$5:EZ14,$B15+1,1)</f>
        <v>-</v>
      </c>
      <c r="FA15" s="575" t="str" cm="1">
        <f t="array" ref="FA15">INDEX(FA$5:FA14,$B15+1,1)</f>
        <v>-</v>
      </c>
      <c r="FB15" s="22" t="b">
        <v>0</v>
      </c>
      <c r="FC15" s="93">
        <f t="shared" si="41"/>
        <v>1</v>
      </c>
      <c r="FD15" s="93">
        <f t="shared" si="41"/>
        <v>1</v>
      </c>
      <c r="FE15" s="93">
        <f t="shared" si="41"/>
        <v>1</v>
      </c>
      <c r="FF15" s="93">
        <f t="shared" si="41"/>
        <v>1</v>
      </c>
      <c r="FG15" s="93">
        <f t="shared" si="41"/>
        <v>1</v>
      </c>
      <c r="FH15" s="93">
        <f t="shared" si="41"/>
        <v>1</v>
      </c>
      <c r="FI15" s="93">
        <f t="shared" si="41"/>
        <v>1</v>
      </c>
      <c r="FJ15" s="93">
        <f t="shared" si="41"/>
        <v>1</v>
      </c>
      <c r="FK15" s="8"/>
      <c r="FL15" s="575" t="str" cm="1">
        <f t="array" ref="FL15">INDEX(FL$5:FL14,$B15+1,1)</f>
        <v>-</v>
      </c>
      <c r="FM15" s="575" t="str" cm="1">
        <f t="array" ref="FM15">INDEX(FM$5:FM14,$B15+1,1)</f>
        <v>-</v>
      </c>
      <c r="FN15" s="575" t="str" cm="1">
        <f t="array" ref="FN15">INDEX(FN$5:FN14,$B15+1,1)</f>
        <v>-</v>
      </c>
      <c r="FO15" s="575" t="str" cm="1">
        <f t="array" ref="FO15">INDEX(FO$5:FO14,$B15+1,1)</f>
        <v>-</v>
      </c>
      <c r="FP15" s="575" t="str" cm="1">
        <f t="array" ref="FP15">INDEX(FP$5:FP14,$B15+1,1)</f>
        <v>-</v>
      </c>
      <c r="FQ15" s="575" cm="1">
        <f t="array" ref="FQ15">INDEX(FQ$5:FQ14,$B15+1,1)</f>
        <v>1</v>
      </c>
      <c r="FR15" s="575" cm="1">
        <f t="array" ref="FR15">INDEX(FR$5:FR14,$B15+1,1)</f>
        <v>1</v>
      </c>
      <c r="FS15" s="575" t="str" cm="1">
        <f t="array" ref="FS15">INDEX(FS$5:FS14,$B15+1,1)</f>
        <v>-</v>
      </c>
      <c r="FT15" s="575" t="str" cm="1">
        <f t="array" ref="FT15">INDEX(FT$5:FT14,$B15+1,1)</f>
        <v>-</v>
      </c>
      <c r="FU15" s="575" t="str" cm="1">
        <f t="array" ref="FU15">INDEX(FU$5:FU14,$B15+1,1)</f>
        <v>-</v>
      </c>
      <c r="FV15" s="575" t="str" cm="1">
        <f t="array" ref="FV15">INDEX(FV$5:FV14,$B15+1,1)</f>
        <v>-</v>
      </c>
      <c r="FW15" s="575" t="str" cm="1">
        <f t="array" ref="FW15">INDEX(FW$5:FW14,$B15+1,1)</f>
        <v>-</v>
      </c>
      <c r="FX15" s="575" t="str" cm="1">
        <f t="array" ref="FX15">INDEX(FX$5:FX14,$B15+1,1)</f>
        <v>-</v>
      </c>
      <c r="FY15" s="575" t="str" cm="1">
        <f t="array" ref="FY15">INDEX(FY$5:FY14,$B15+1,1)</f>
        <v>-</v>
      </c>
      <c r="FZ15" s="575" t="str" cm="1">
        <f t="array" ref="FZ15">INDEX(FZ$5:FZ14,$B15+1,1)</f>
        <v>-</v>
      </c>
      <c r="GA15" s="575" t="str" cm="1">
        <f t="array" ref="GA15">INDEX(GA$5:GA14,$B15+1,1)</f>
        <v>-</v>
      </c>
      <c r="GB15" s="575" t="str" cm="1">
        <f t="array" ref="GB15">INDEX(GB$5:GB14,$B15+1,1)</f>
        <v>-</v>
      </c>
      <c r="GC15" s="575" t="str" cm="1">
        <f t="array" ref="GC15">INDEX(GC$5:GC14,$B15+1,1)</f>
        <v>-</v>
      </c>
      <c r="GD15" s="575" t="str" cm="1">
        <f t="array" ref="GD15">INDEX(GD$5:GD14,$B15+1,1)</f>
        <v>-</v>
      </c>
      <c r="GE15" s="575" t="str" cm="1">
        <f t="array" ref="GE15">INDEX(GE$5:GE14,$B15+1,1)</f>
        <v>-</v>
      </c>
      <c r="GF15" s="575" t="str" cm="1">
        <f t="array" ref="GF15">INDEX(GF$5:GF14,$B15+1,1)</f>
        <v>-</v>
      </c>
      <c r="GG15" s="575" t="str" cm="1">
        <f t="array" ref="GG15">INDEX(GG$5:GG14,$B15+1,1)</f>
        <v>-</v>
      </c>
      <c r="GH15" s="575" t="str" cm="1">
        <f t="array" ref="GH15">INDEX(GH$5:GH14,$B15+1,1)</f>
        <v>-</v>
      </c>
      <c r="GI15" s="575" t="str" cm="1">
        <f t="array" ref="GI15">INDEX(GI$5:GI14,$B15+1,1)</f>
        <v>-</v>
      </c>
      <c r="GJ15" s="575" t="str" cm="1">
        <f t="array" ref="GJ15">INDEX(GJ$5:GJ14,$B15+1,1)</f>
        <v>-</v>
      </c>
      <c r="GK15" s="575" cm="1">
        <f t="array" ref="GK15">INDEX(GK$5:GK14,$B15+1,1)</f>
        <v>0</v>
      </c>
      <c r="GL15" s="575" t="str" cm="1">
        <f t="array" ref="GL15">INDEX(GL$5:GL14,$B15+1,1)</f>
        <v>-</v>
      </c>
      <c r="GM15" s="575" cm="1">
        <f t="array" ref="GM15">INDEX(GM$5:GM14,$B15+1,1)</f>
        <v>1</v>
      </c>
      <c r="GN15" s="575" cm="1">
        <f t="array" ref="GN15">INDEX(GN$5:GN14,$B15+1,1)</f>
        <v>0</v>
      </c>
      <c r="GO15" s="575" cm="1">
        <f t="array" ref="GO15">INDEX(GO$5:GO14,$B15+1,1)</f>
        <v>0</v>
      </c>
      <c r="GP15" s="575" cm="1">
        <f t="array" ref="GP15">INDEX(GP$5:GP14,$B15+1,1)</f>
        <v>0</v>
      </c>
      <c r="GQ15" s="575" cm="1">
        <f t="array" ref="GQ15">INDEX(GQ$5:GQ14,$B15+1,1)</f>
        <v>0</v>
      </c>
      <c r="GR15" s="575" cm="1">
        <f t="array" ref="GR15">INDEX(GR$5:GR14,$B15+1,1)</f>
        <v>0</v>
      </c>
      <c r="GS15" s="575" cm="1">
        <f t="array" ref="GS15">INDEX(GS$5:GS14,$B15+1,1)</f>
        <v>0</v>
      </c>
      <c r="GT15" s="575" cm="1">
        <f t="array" ref="GT15">INDEX(GT$5:GT14,$B15+1,1)</f>
        <v>1</v>
      </c>
      <c r="GU15" s="575" cm="1">
        <f t="array" ref="GU15">INDEX(GU$5:GU14,$B15+1,1)</f>
        <v>0</v>
      </c>
      <c r="GV15" s="575" cm="1">
        <f t="array" ref="GV15">INDEX(GV$5:GV14,$B15+1,1)</f>
        <v>0</v>
      </c>
      <c r="GW15" s="575" cm="1">
        <f t="array" ref="GW15">INDEX(GW$5:GW14,$B15+1,1)</f>
        <v>0</v>
      </c>
      <c r="GX15" s="575" cm="1">
        <f t="array" ref="GX15">INDEX(GX$5:GX14,$B15+1,1)</f>
        <v>0</v>
      </c>
      <c r="GY15" s="8"/>
      <c r="GZ15" s="576" t="str">
        <f t="shared" ref="GZ15:HA15" ca="1" si="55">OFFSET(GZ$5,$B15,0)</f>
        <v>-</v>
      </c>
      <c r="HA15" s="576" t="str">
        <f t="shared" ca="1" si="55"/>
        <v>-</v>
      </c>
      <c r="HB15" s="576" t="str">
        <f ca="1">OFFSET(HB$5,$B15,0)</f>
        <v>-</v>
      </c>
      <c r="HC15" s="576" t="str">
        <f t="shared" ref="HC15:HE15" ca="1" si="56">OFFSET(HC$5,$B15,0)</f>
        <v>-</v>
      </c>
      <c r="HD15" s="576">
        <f t="shared" ca="1" si="56"/>
        <v>0</v>
      </c>
      <c r="HE15" s="576" t="str">
        <f t="shared" ca="1" si="56"/>
        <v>-</v>
      </c>
      <c r="HF15" s="575" t="str" cm="1">
        <f t="array" ref="HF15">INDEX(HF$5:HF14,$B15+1,1)</f>
        <v>-</v>
      </c>
      <c r="HG15" s="576" t="str">
        <f ca="1">OFFSET(HG$5,$B15,0)</f>
        <v>-</v>
      </c>
      <c r="HH15" s="575" t="str" cm="1">
        <f t="array" ref="HH15">INDEX(HH$5:HH14,$B15+1,1)</f>
        <v>-</v>
      </c>
      <c r="HI15" s="575" t="str" cm="1">
        <f t="array" ref="HI15">INDEX(HI$5:HI14,$B15+1,1)</f>
        <v>-</v>
      </c>
      <c r="HJ15" s="575" t="str" cm="1">
        <f t="array" ref="HJ15">INDEX(HJ$5:HJ14,$B15+1,1)</f>
        <v>-</v>
      </c>
      <c r="HK15" s="575" t="str" cm="1">
        <f t="array" ref="HK15">INDEX(HK$5:HK14,$B15+1,1)</f>
        <v>-</v>
      </c>
      <c r="HL15" s="575" t="str" cm="1">
        <f t="array" ref="HL15">INDEX(HL$5:HL14,$B15+1,1)</f>
        <v>-</v>
      </c>
      <c r="HM15" s="575" t="str" cm="1">
        <f t="array" ref="HM15">INDEX(HM$5:HM14,$B15+1,1)</f>
        <v>-</v>
      </c>
      <c r="HN15" s="575" t="str" cm="1">
        <f t="array" ref="HN15">INDEX(HN$5:HN14,$B15+1,1)</f>
        <v>-</v>
      </c>
      <c r="HO15" s="575" t="str" cm="1">
        <f t="array" ref="HO15">INDEX(HO$5:HO14,$B15+1,1)</f>
        <v>-</v>
      </c>
      <c r="HP15" s="575" t="str" cm="1">
        <f t="array" ref="HP15">INDEX(HP$5:HP14,$B15+1,1)</f>
        <v>-</v>
      </c>
      <c r="HQ15" s="575" t="str" cm="1">
        <f t="array" ref="HQ15">INDEX(HQ$5:HQ14,$B15+1,1)</f>
        <v>-</v>
      </c>
      <c r="HR15" s="575" t="str" cm="1">
        <f t="array" ref="HR15">INDEX(HR$5:HR14,$B15+1,1)</f>
        <v>-</v>
      </c>
      <c r="HS15" s="575" t="str" cm="1">
        <f t="array" ref="HS15">INDEX(HS$5:HS14,$B15+1,1)</f>
        <v>-</v>
      </c>
      <c r="HT15" s="575" t="str" cm="1">
        <f t="array" ref="HT15">INDEX(HT$5:HT14,$B15+1,1)</f>
        <v>-</v>
      </c>
      <c r="HU15" s="22">
        <v>0</v>
      </c>
      <c r="HV15" s="575" t="str" cm="1">
        <f t="array" ref="HV15">INDEX(HV$5:HV14,$B15+1,1)</f>
        <v>-</v>
      </c>
      <c r="HW15" s="575" t="str" cm="1">
        <f t="array" ref="HW15">INDEX(HW$5:HW14,$B15+1,1)</f>
        <v>-</v>
      </c>
      <c r="HX15" s="575" t="str" cm="1">
        <f t="array" ref="HX15">INDEX(HX$5:HX14,$B15+1,1)</f>
        <v>-</v>
      </c>
      <c r="HY15" s="575" t="str" cm="1">
        <f t="array" ref="HY15">INDEX(HY$5:HY14,$B15+1,1)</f>
        <v>-</v>
      </c>
      <c r="HZ15" s="575" t="str" cm="1">
        <f t="array" ref="HZ15">INDEX(HZ$5:HZ14,$B15+1,1)</f>
        <v>-</v>
      </c>
      <c r="IA15" s="22">
        <v>0</v>
      </c>
      <c r="IB15" s="575" t="str" cm="1">
        <f t="array" ref="IB15">INDEX(IB$5:IB14,$B15+1,1)</f>
        <v>-</v>
      </c>
      <c r="IC15" s="575" t="str" cm="1">
        <f t="array" ref="IC15">INDEX(IC$5:IC14,$B15+1,1)</f>
        <v>-</v>
      </c>
      <c r="ID15" s="575" t="str" cm="1">
        <f t="array" ref="ID15">INDEX(ID$5:ID14,$B15+1,1)</f>
        <v>-</v>
      </c>
      <c r="IE15" s="575" cm="1">
        <f t="array" ref="IE15">INDEX(IE$5:IE14,$B15+1,1)</f>
        <v>1</v>
      </c>
      <c r="IF15" s="575" cm="1">
        <f t="array" ref="IF15">INDEX(IF$5:IF14,$B15+1,1)</f>
        <v>1</v>
      </c>
      <c r="IG15" s="8"/>
      <c r="IH15" s="575" t="str" cm="1">
        <f t="array" ref="IH15">INDEX(IH$5:IH14,$B15+1,1)</f>
        <v>-</v>
      </c>
      <c r="II15" s="575" t="str" cm="1">
        <f t="array" ref="II15">INDEX(II$5:II14,$B15+1,1)</f>
        <v>-</v>
      </c>
      <c r="IJ15" s="575" t="str" cm="1">
        <f t="array" ref="IJ15">INDEX(IJ$5:IJ14,$B15+1,1)</f>
        <v>-</v>
      </c>
      <c r="IK15" s="575" t="str" cm="1">
        <f t="array" ref="IK15">INDEX(IK$5:IK14,$B15+1,1)</f>
        <v>-</v>
      </c>
      <c r="IL15" s="575" t="str" cm="1">
        <f t="array" ref="IL15">INDEX(IL$5:IL14,$B15+1,1)</f>
        <v>-</v>
      </c>
      <c r="IM15" s="575" t="str" cm="1">
        <f t="array" ref="IM15">INDEX(IM$5:IM14,$B15+1,1)</f>
        <v>-</v>
      </c>
      <c r="IN15" s="575" t="str" cm="1">
        <f t="array" ref="IN15">INDEX(IN$5:IN14,$B15+1,1)</f>
        <v>-</v>
      </c>
      <c r="IO15" s="575" t="str" cm="1">
        <f t="array" ref="IO15">INDEX(IO$5:IO14,$B15+1,1)</f>
        <v>-</v>
      </c>
      <c r="IP15" s="575" t="str" cm="1">
        <f t="array" ref="IP15">INDEX(IP$5:IP14,$B15+1,1)</f>
        <v>-</v>
      </c>
      <c r="IQ15" s="575" t="str" cm="1">
        <f t="array" ref="IQ15">INDEX(IQ$5:IQ14,$B15+1,1)</f>
        <v>-</v>
      </c>
      <c r="IR15" s="575" t="str" cm="1">
        <f t="array" ref="IR15">INDEX(IR$5:IR14,$B15+1,1)</f>
        <v>-</v>
      </c>
      <c r="IS15" s="575" t="str" cm="1">
        <f t="array" ref="IS15">INDEX(IS$5:IS14,$B15+1,1)</f>
        <v>-</v>
      </c>
      <c r="IT15" s="575" t="str" cm="1">
        <f t="array" ref="IT15">INDEX(IT$5:IT14,$B15+1,1)</f>
        <v>-</v>
      </c>
      <c r="IU15" s="575" t="str" cm="1">
        <f t="array" ref="IU15">INDEX(IU$5:IU14,$B15+1,1)</f>
        <v>-</v>
      </c>
      <c r="IV15" s="575" t="str" cm="1">
        <f t="array" ref="IV15">INDEX(IV$5:IV14,$B15+1,1)</f>
        <v>-</v>
      </c>
      <c r="IW15" s="575" t="str" cm="1">
        <f t="array" ref="IW15">INDEX(IW$5:IW14,$B15+1,1)</f>
        <v>-</v>
      </c>
      <c r="IX15" s="575" cm="1">
        <f t="array" ref="IX15">INDEX(IX$5:IX14,$B15+1,1)</f>
        <v>0</v>
      </c>
      <c r="IY15" s="575" cm="1">
        <f t="array" ref="IY15">INDEX(IY$5:IY14,$B15+1,1)</f>
        <v>0</v>
      </c>
      <c r="IZ15" s="575" cm="1">
        <f t="array" ref="IZ15">INDEX(IZ$5:IZ14,$B15+1,1)</f>
        <v>0</v>
      </c>
      <c r="JA15" s="575" cm="1">
        <f t="array" ref="JA15">INDEX(JA$5:JA14,$B15+1,1)</f>
        <v>0</v>
      </c>
      <c r="JB15" s="575" cm="1">
        <f t="array" ref="JB15">INDEX(JB$5:JB14,$B15+1,1)</f>
        <v>0</v>
      </c>
      <c r="JC15" s="575" cm="1">
        <f t="array" ref="JC15">INDEX(JC$5:JC14,$B15+1,1)</f>
        <v>0</v>
      </c>
      <c r="JD15" s="575" cm="1">
        <f t="array" ref="JD15">INDEX(JD$5:JD14,$B15+1,1)</f>
        <v>0</v>
      </c>
      <c r="JE15" s="575" cm="1">
        <f t="array" ref="JE15">INDEX(JE$5:JE14,$B15+1,1)</f>
        <v>0</v>
      </c>
      <c r="JF15" s="575" cm="1">
        <f t="array" ref="JF15">INDEX(JF$5:JF14,$B15+1,1)</f>
        <v>0</v>
      </c>
      <c r="JG15" s="575" cm="1">
        <f t="array" ref="JG15">INDEX(JG$5:JG14,$B15+1,1)</f>
        <v>0</v>
      </c>
      <c r="JH15" s="575" cm="1">
        <f t="array" ref="JH15">INDEX(JH$5:JH14,$B15+1,1)</f>
        <v>0</v>
      </c>
      <c r="JI15" s="575" cm="1">
        <f t="array" ref="JI15">INDEX(JI$5:JI14,$B15+1,1)</f>
        <v>0</v>
      </c>
      <c r="JJ15" s="575" cm="1">
        <f t="array" ref="JJ15">INDEX(JJ$5:JJ14,$B15+1,1)</f>
        <v>0</v>
      </c>
      <c r="JK15" s="575" cm="1">
        <f t="array" ref="JK15">INDEX(JK$5:JK14,$B15+1,1)</f>
        <v>0</v>
      </c>
      <c r="JL15" s="575" cm="1">
        <f t="array" ref="JL15">INDEX(JL$5:JL14,$B15+1,1)</f>
        <v>0</v>
      </c>
      <c r="JM15" s="575" cm="1">
        <f t="array" ref="JM15">INDEX(JM$5:JM14,$B15+1,1)</f>
        <v>0</v>
      </c>
      <c r="JN15" s="575" cm="1">
        <f t="array" ref="JN15">INDEX(JN$5:JN14,$B15+1,1)</f>
        <v>0</v>
      </c>
      <c r="JO15" s="575" cm="1">
        <f t="array" ref="JO15">INDEX(JO$5:JO14,$B15+1,1)</f>
        <v>0</v>
      </c>
      <c r="JP15" s="575" cm="1">
        <f t="array" ref="JP15">INDEX(JP$5:JP14,$B15+1,1)</f>
        <v>0</v>
      </c>
      <c r="JQ15" s="575" cm="1">
        <f t="array" ref="JQ15">INDEX(JQ$5:JQ14,$B15+1,1)</f>
        <v>0</v>
      </c>
      <c r="JR15" s="575" cm="1">
        <f t="array" ref="JR15">INDEX(JR$5:JR14,$B15+1,1)</f>
        <v>0</v>
      </c>
      <c r="JS15" s="575" cm="1">
        <f t="array" ref="JS15">INDEX(JS$5:JS14,$B15+1,1)</f>
        <v>0</v>
      </c>
      <c r="JT15" s="575" cm="1">
        <f t="array" ref="JT15">INDEX(JT$5:JT14,$B15+1,1)</f>
        <v>0</v>
      </c>
      <c r="JU15" s="575" cm="1">
        <f t="array" ref="JU15">INDEX(JU$5:JU14,$B15+1,1)</f>
        <v>0</v>
      </c>
      <c r="JV15" s="575" cm="1">
        <f t="array" ref="JV15">INDEX(JV$5:JV14,$B15+1,1)</f>
        <v>0</v>
      </c>
      <c r="JW15" s="575" cm="1">
        <f t="array" ref="JW15">INDEX(JW$5:JW14,$B15+1,1)</f>
        <v>0</v>
      </c>
      <c r="JX15" s="575" cm="1">
        <f t="array" ref="JX15">INDEX(JX$5:JX14,$B15+1,1)</f>
        <v>0</v>
      </c>
      <c r="JY15" s="575" cm="1">
        <f t="array" ref="JY15">INDEX(JY$5:JY14,$B15+1,1)</f>
        <v>0</v>
      </c>
      <c r="JZ15" s="575" cm="1">
        <f t="array" ref="JZ15">INDEX(JZ$5:JZ14,$B15+1,1)</f>
        <v>0</v>
      </c>
      <c r="KA15" s="575" cm="1">
        <f t="array" ref="KA15">INDEX(KA$5:KA14,$B15+1,1)</f>
        <v>0</v>
      </c>
      <c r="KB15" s="575" cm="1">
        <f t="array" ref="KB15">INDEX(KB$5:KB14,$B15+1,1)</f>
        <v>0</v>
      </c>
      <c r="KC15" s="575" cm="1">
        <f t="array" ref="KC15">INDEX(KC$5:KC14,$B15+1,1)</f>
        <v>0</v>
      </c>
      <c r="KD15" s="575" t="str" cm="1">
        <f t="array" ref="KD15">INDEX(KD$5:KD14,$B15+1,1)</f>
        <v>-</v>
      </c>
      <c r="KE15" s="8"/>
      <c r="KF15" s="575" cm="1">
        <f t="array" ref="KF15">INDEX(KF$5:KF14,$B15+1,1)</f>
        <v>0</v>
      </c>
      <c r="KG15" s="575" cm="1">
        <f t="array" ref="KG15">INDEX(KG$5:KG14,$B15+1,1)</f>
        <v>0</v>
      </c>
      <c r="KH15" s="575" cm="1">
        <f t="array" ref="KH15">INDEX(KH$5:KH14,$B15+1,1)</f>
        <v>0</v>
      </c>
      <c r="KI15" s="575" t="str" cm="1">
        <f t="array" ref="KI15">INDEX(KI$5:KI14,$B15+1,1)</f>
        <v>-</v>
      </c>
      <c r="KJ15" s="575" t="str" cm="1">
        <f t="array" ref="KJ15">INDEX(KJ$5:KJ14,$B15+1,1)</f>
        <v>-</v>
      </c>
      <c r="KK15" s="575" t="str" cm="1">
        <f t="array" ref="KK15">INDEX(KK$5:KK14,$B15+1,1)</f>
        <v>-</v>
      </c>
      <c r="KL15" s="575" t="str" cm="1">
        <f t="array" ref="KL15">INDEX(KL$5:KL14,$B15+1,1)</f>
        <v>-</v>
      </c>
      <c r="KM15" s="575" t="str" cm="1">
        <f t="array" ref="KM15">INDEX(KM$5:KM14,$B15+1,1)</f>
        <v>-</v>
      </c>
      <c r="KN15" s="575" t="str" cm="1">
        <f t="array" ref="KN15">INDEX(KN$5:KN14,$B15+1,1)</f>
        <v>-</v>
      </c>
      <c r="KO15" s="575" t="str" cm="1">
        <f t="array" ref="KO15">INDEX(KO$5:KO14,$B15+1,1)</f>
        <v>-</v>
      </c>
      <c r="KP15" s="575" t="str" cm="1">
        <f t="array" ref="KP15">INDEX(KP$5:KP14,$B15+1,1)</f>
        <v>-</v>
      </c>
      <c r="KQ15" s="575" t="str" cm="1">
        <f t="array" ref="KQ15">INDEX(KQ$5:KQ14,$B15+1,1)</f>
        <v>-</v>
      </c>
      <c r="KR15" s="575" t="str" cm="1">
        <f t="array" ref="KR15">INDEX(KR$5:KR14,$B15+1,1)</f>
        <v>-</v>
      </c>
      <c r="KS15" s="575" t="str" cm="1">
        <f t="array" ref="KS15">INDEX(KS$5:KS14,$B15+1,1)</f>
        <v>-</v>
      </c>
      <c r="KT15" s="575" t="str" cm="1">
        <f t="array" ref="KT15">INDEX(KT$5:KT14,$B15+1,1)</f>
        <v>-</v>
      </c>
      <c r="KU15" s="575" t="str" cm="1">
        <f t="array" ref="KU15">INDEX(KU$5:KU14,$B15+1,1)</f>
        <v>-</v>
      </c>
      <c r="KV15" s="575" cm="1">
        <f t="array" ref="KV15">INDEX(KV$5:KV14,$B15+1,1)</f>
        <v>1</v>
      </c>
      <c r="KW15" s="575" cm="1">
        <f t="array" ref="KW15">INDEX(KW$5:KW14,$B15+1,1)</f>
        <v>0</v>
      </c>
      <c r="KX15" s="575" cm="1">
        <f t="array" ref="KX15">INDEX(KX$5:KX14,$B15+1,1)</f>
        <v>1</v>
      </c>
      <c r="KY15" s="575" cm="1">
        <f t="array" ref="KY15">INDEX(KY$5:KY14,$B15+1,1)</f>
        <v>1</v>
      </c>
      <c r="KZ15" s="575" cm="1">
        <f t="array" ref="KZ15">INDEX(KZ$5:KZ14,$B15+1,1)</f>
        <v>1</v>
      </c>
      <c r="LA15" s="575" cm="1">
        <f t="array" ref="LA15">INDEX(LA$5:LA14,$B15+1,1)</f>
        <v>1</v>
      </c>
      <c r="LB15" s="575" cm="1">
        <f t="array" ref="LB15">INDEX(LB$5:LB14,$B15+1,1)</f>
        <v>1</v>
      </c>
      <c r="LC15" s="575" cm="1">
        <f t="array" ref="LC15">INDEX(LC$5:LC14,$B15+1,1)</f>
        <v>1</v>
      </c>
      <c r="LD15" s="575" cm="1">
        <f t="array" ref="LD15">INDEX(LD$5:LD14,$B15+1,1)</f>
        <v>0</v>
      </c>
      <c r="LE15" s="575" cm="1">
        <f t="array" ref="LE15">INDEX(LE$5:LE14,$B15+1,1)</f>
        <v>1</v>
      </c>
      <c r="LF15" s="575" cm="1">
        <f t="array" ref="LF15">INDEX(LF$5:LF14,$B15+1,1)</f>
        <v>0</v>
      </c>
      <c r="LG15" s="575" cm="1">
        <f t="array" ref="LG15">INDEX(LG$5:LG14,$B15+1,1)</f>
        <v>0</v>
      </c>
      <c r="LH15" s="575" cm="1">
        <f t="array" ref="LH15">INDEX(LH$5:LH14,$B15+1,1)</f>
        <v>0</v>
      </c>
      <c r="LI15" s="575" cm="1">
        <f t="array" ref="LI15">INDEX(LI$5:LI14,$B15+1,1)</f>
        <v>0</v>
      </c>
      <c r="LJ15" s="575" cm="1">
        <f t="array" ref="LJ15">INDEX(LJ$5:LJ14,$B15+1,1)</f>
        <v>0</v>
      </c>
      <c r="LK15" s="575" cm="1">
        <f t="array" ref="LK15">INDEX(LK$5:LK14,$B15+1,1)</f>
        <v>0</v>
      </c>
      <c r="LL15" s="575" cm="1">
        <f t="array" ref="LL15">INDEX(LL$5:LL14,$B15+1,1)</f>
        <v>0</v>
      </c>
      <c r="LM15" s="575" cm="1">
        <f t="array" ref="LM15">INDEX(LM$5:LM14,$B15+1,1)</f>
        <v>0</v>
      </c>
      <c r="LN15" s="575" cm="1">
        <f t="array" ref="LN15">INDEX(LN$5:LN14,$B15+1,1)</f>
        <v>0</v>
      </c>
      <c r="LO15" s="575" cm="1">
        <f t="array" ref="LO15">INDEX(LO$5:LO14,$B15+1,1)</f>
        <v>0</v>
      </c>
      <c r="LP15" s="575" cm="1">
        <f t="array" ref="LP15">INDEX(LP$5:LP14,$B15+1,1)</f>
        <v>0</v>
      </c>
      <c r="LQ15" s="575" cm="1">
        <f t="array" ref="LQ15">INDEX(LQ$5:LQ14,$B15+1,1)</f>
        <v>0</v>
      </c>
      <c r="LR15" s="575" cm="1">
        <f t="array" ref="LR15">INDEX(LR$5:LR14,$B15+1,1)</f>
        <v>0</v>
      </c>
      <c r="LS15" s="575" cm="1">
        <f t="array" ref="LS15">INDEX(LS$5:LS14,$B15+1,1)</f>
        <v>0</v>
      </c>
      <c r="LT15" s="575" cm="1">
        <f t="array" ref="LT15">INDEX(LT$5:LT14,$B15+1,1)</f>
        <v>0</v>
      </c>
      <c r="LU15" s="575" cm="1">
        <f t="array" ref="LU15">INDEX(LU$5:LU14,$B15+1,1)</f>
        <v>0</v>
      </c>
      <c r="LV15" s="575" cm="1">
        <f t="array" ref="LV15">INDEX(LV$5:LV14,$B15+1,1)</f>
        <v>0</v>
      </c>
      <c r="LW15" s="575" cm="1">
        <f t="array" ref="LW15">INDEX(LW$5:LW14,$B15+1,1)</f>
        <v>0</v>
      </c>
      <c r="LX15" s="575" cm="1">
        <f t="array" ref="LX15">INDEX(LX$5:LX14,$B15+1,1)</f>
        <v>0</v>
      </c>
      <c r="LY15" s="575" cm="1">
        <f t="array" ref="LY15">INDEX(LY$5:LY14,$B15+1,1)</f>
        <v>0</v>
      </c>
      <c r="LZ15" s="575" cm="1">
        <f t="array" ref="LZ15">INDEX(LZ$5:LZ14,$B15+1,1)</f>
        <v>0</v>
      </c>
      <c r="MA15" s="575" cm="1">
        <f t="array" ref="MA15">INDEX(MA$5:MA14,$B15+1,1)</f>
        <v>0</v>
      </c>
      <c r="MB15" s="575" cm="1">
        <f t="array" ref="MB15">INDEX(MB$5:MB14,$B15+1,1)</f>
        <v>0</v>
      </c>
      <c r="MC15" s="575" cm="1">
        <f t="array" ref="MC15">INDEX(MC$5:MC14,$B15+1,1)</f>
        <v>0</v>
      </c>
      <c r="MD15" s="575" cm="1">
        <f t="array" ref="MD15">INDEX(MD$5:MD14,$B15+1,1)</f>
        <v>0</v>
      </c>
      <c r="ME15" s="575" cm="1">
        <f t="array" ref="ME15">INDEX(ME$5:ME14,$B15+1,1)</f>
        <v>0</v>
      </c>
      <c r="MF15" s="575" cm="1">
        <f t="array" ref="MF15">INDEX(MF$5:MF14,$B15+1,1)</f>
        <v>0</v>
      </c>
      <c r="MG15" s="575" cm="1">
        <f t="array" ref="MG15">INDEX(MG$5:MG14,$B15+1,1)</f>
        <v>0</v>
      </c>
      <c r="MH15" s="575" cm="1">
        <f t="array" ref="MH15">INDEX(MH$5:MH14,$B15+1,1)</f>
        <v>0</v>
      </c>
      <c r="MI15" s="575" cm="1">
        <f t="array" ref="MI15">INDEX(MI$5:MI14,$B15+1,1)</f>
        <v>1</v>
      </c>
      <c r="MJ15" s="575" cm="1">
        <f t="array" ref="MJ15">INDEX(MJ$5:MJ14,$B15+1,1)</f>
        <v>0</v>
      </c>
      <c r="MK15" s="575" cm="1">
        <f t="array" ref="MK15">INDEX(MK$5:MK14,$B15+1,1)</f>
        <v>0</v>
      </c>
      <c r="ML15" s="575" cm="1">
        <f t="array" ref="ML15">INDEX(ML$5:ML14,$B15+1,1)</f>
        <v>0</v>
      </c>
      <c r="MM15" s="575" cm="1">
        <f t="array" ref="MM15">INDEX(MM$5:MM14,$B15+1,1)</f>
        <v>0</v>
      </c>
      <c r="MN15" s="575" cm="1">
        <f t="array" ref="MN15">INDEX(MN$5:MN14,$B15+1,1)</f>
        <v>1</v>
      </c>
      <c r="MO15" s="8"/>
      <c r="MP15" s="444" t="b">
        <f>INDEX(i.cropgraze_inc,$W15,MP$7)</f>
        <v>0</v>
      </c>
      <c r="MQ15" s="575" t="str" cm="1">
        <f t="array" ref="MQ15">INDEX(MQ$5:MQ14,$B15+1,1)</f>
        <v>-</v>
      </c>
      <c r="MR15" s="575" t="str" cm="1">
        <f t="array" ref="MR15">INDEX(MR$5:MR14,$B15+1,1)</f>
        <v>-</v>
      </c>
      <c r="MS15" s="575" t="str" cm="1">
        <f t="array" ref="MS15">INDEX(MS$5:MS14,$B15+1,1)</f>
        <v>-</v>
      </c>
      <c r="MT15" s="575" t="str" cm="1">
        <f t="array" ref="MT15">INDEX(MT$5:MT14,$B15+1,1)</f>
        <v>-</v>
      </c>
      <c r="MU15" s="575" t="str" cm="1">
        <f t="array" ref="MU15">INDEX(MU$5:MU14,$B15+1,1)</f>
        <v>-</v>
      </c>
      <c r="MV15" s="575" t="str" cm="1">
        <f t="array" ref="MV15">INDEX(MV$5:MV14,$B15+1,1)</f>
        <v>-</v>
      </c>
      <c r="MW15" s="575" t="str" cm="1">
        <f t="array" ref="MW15">INDEX(MW$5:MW14,$B15+1,1)</f>
        <v>-</v>
      </c>
      <c r="MX15" s="575" t="str" cm="1">
        <f t="array" ref="MX15">INDEX(MX$5:MX14,$B15+1,1)</f>
        <v>-</v>
      </c>
      <c r="MY15" s="575" t="str" cm="1">
        <f t="array" ref="MY15">INDEX(MY$5:MY14,$B15+1,1)</f>
        <v>-</v>
      </c>
      <c r="MZ15" s="577">
        <v>0</v>
      </c>
      <c r="NA15" s="577">
        <v>999999</v>
      </c>
      <c r="NB15" s="577">
        <v>999999</v>
      </c>
      <c r="NC15" s="577">
        <v>999999</v>
      </c>
      <c r="ND15" s="577">
        <v>999999</v>
      </c>
      <c r="NE15" s="577">
        <v>999999</v>
      </c>
      <c r="NF15" s="577">
        <v>999999</v>
      </c>
      <c r="NG15" s="575" t="str" cm="1">
        <f t="array" ref="NG15">INDEX(NG$5:NG14,$B15+1,1)</f>
        <v>-</v>
      </c>
      <c r="NH15" s="575" t="str" cm="1">
        <f t="array" ref="NH15">INDEX(NH$5:NH14,$B15+1,1)</f>
        <v>-</v>
      </c>
      <c r="NI15" s="575" t="str" cm="1">
        <f t="array" ref="NI15">INDEX(NI$5:NI14,$B15+1,1)</f>
        <v>-</v>
      </c>
      <c r="NJ15" s="575" t="b" cm="1">
        <f t="array" ref="NJ15">INDEX(NJ$5:NJ14,$B15+1,1)</f>
        <v>1</v>
      </c>
      <c r="NK15" s="575" t="str" cm="1">
        <f t="array" ref="NK15">INDEX(NK$5:NK14,$B15+1,1)</f>
        <v>-</v>
      </c>
      <c r="NL15" s="575" cm="1">
        <f t="array" ref="NL15">INDEX(NL$5:NL14,$B15+1,1)</f>
        <v>0</v>
      </c>
      <c r="NM15" s="575" cm="1">
        <f t="array" ref="NM15">INDEX(NM$5:NM14,$B15+1,1)</f>
        <v>0</v>
      </c>
      <c r="NN15" s="575" cm="1">
        <f t="array" ref="NN15">INDEX(NN$5:NN14,$B15+1,1)</f>
        <v>0</v>
      </c>
      <c r="NO15" s="575" t="str" cm="1">
        <f t="array" ref="NO15">INDEX(NO$5:NO14,$B15+1,1)</f>
        <v>-</v>
      </c>
      <c r="NP15" s="575" t="str" cm="1">
        <f t="array" ref="NP15">INDEX(NP$5:NP14,$B15+1,1)</f>
        <v>-</v>
      </c>
      <c r="NQ15" s="444">
        <f>IF($DK15=5,0.75,0)</f>
        <v>0</v>
      </c>
      <c r="NR15" s="575" t="str" cm="1">
        <f t="array" ref="NR15">INDEX(NR$5:NR14,$B15+1,1)</f>
        <v>-</v>
      </c>
      <c r="NS15" s="575" t="str" cm="1">
        <f t="array" ref="NS15">INDEX(NS$5:NS14,$B15+1,1)</f>
        <v>-</v>
      </c>
      <c r="NT15" s="8"/>
      <c r="NU15" s="444">
        <f>INDEX(i.std_prices,1,NU$7)</f>
        <v>50</v>
      </c>
      <c r="NV15" s="444">
        <f>INDEX(i.std_prices,1,NV$7)</f>
        <v>50</v>
      </c>
      <c r="NW15" s="444">
        <f>INDEX(i.std_prices,1,NW$7)</f>
        <v>50</v>
      </c>
      <c r="NX15" s="444">
        <f>INDEX(i.std_prices,1,NX$7)</f>
        <v>50</v>
      </c>
      <c r="NY15" s="575" cm="1">
        <f t="array" ref="NY15">INDEX(NY$5:NY14,$B15+1,1)</f>
        <v>1</v>
      </c>
      <c r="NZ15" s="575" cm="1">
        <f t="array" ref="NZ15">INDEX(NZ$5:NZ14,$B15+1,1)</f>
        <v>1</v>
      </c>
      <c r="OA15" s="575" cm="1">
        <f t="array" ref="OA15">INDEX(OA$5:OA14,$B15+1,1)</f>
        <v>1</v>
      </c>
      <c r="OB15" s="575" cm="1">
        <f t="array" ref="OB15">INDEX(OB$5:OB14,$B15+1,1)</f>
        <v>1</v>
      </c>
      <c r="OC15" s="8"/>
      <c r="OD15" s="575" cm="1">
        <f t="array" ref="OD15">INDEX(OD$5:OD14,$B15+1,1)</f>
        <v>0</v>
      </c>
      <c r="OE15" s="575" t="str" cm="1">
        <f t="array" ref="OE15">INDEX(OE$5:OE14,$B15+1,1)</f>
        <v>-</v>
      </c>
      <c r="OF15" s="575" cm="1">
        <f t="array" ref="OF15">INDEX(OF$5:OF14,$B15+1,1)</f>
        <v>1</v>
      </c>
      <c r="OG15" s="575" cm="1">
        <f t="array" ref="OG15">INDEX(OG$5:OG14,$B15+1,1)</f>
        <v>1</v>
      </c>
      <c r="OH15" s="8"/>
      <c r="OI15" s="22" t="str">
        <f>IF($N15=OI$11,TRUE,"-")</f>
        <v>-</v>
      </c>
      <c r="OJ15" s="575" t="str" cm="1">
        <f t="array" ref="OJ15">INDEX(OJ$5:OJ14,$B15+1,1)</f>
        <v>-</v>
      </c>
      <c r="OK15" s="22" t="str">
        <f>IF($N15=OK$11,TRUE,"-")</f>
        <v>-</v>
      </c>
      <c r="OL15" s="575" t="str" cm="1">
        <f t="array" ref="OL15">INDEX(OL$5:OL14,$B15+1,1)</f>
        <v>-</v>
      </c>
      <c r="OM15" s="575" cm="1">
        <f t="array" ref="OM15">INDEX(OM$5:OM14,$B15+1,1)</f>
        <v>0</v>
      </c>
      <c r="ON15" s="519">
        <v>0</v>
      </c>
    </row>
    <row r="16" spans="1:404" collapsed="1">
      <c r="A16" s="18"/>
      <c r="B16" s="18"/>
      <c r="D16" s="12"/>
      <c r="E16" t="b">
        <v>0</v>
      </c>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19"/>
      <c r="AI16" s="119"/>
      <c r="AJ16" s="119"/>
      <c r="AK16" s="119"/>
      <c r="AL16" s="119"/>
      <c r="AM16" s="119"/>
      <c r="AN16" s="119"/>
      <c r="AO16" s="119"/>
      <c r="AP16" s="119"/>
      <c r="AQ16" s="119"/>
      <c r="AR16" s="119"/>
      <c r="AS16" s="119"/>
      <c r="AT16" s="119"/>
      <c r="AU16" s="18"/>
      <c r="AV16" s="18"/>
      <c r="AW16" s="18"/>
      <c r="AX16" s="501" t="s">
        <v>1878</v>
      </c>
      <c r="AY16" s="8" t="str">
        <f>IF(COUNTIF(AX$5:AX16,AX16)=1,"-","Dup")</f>
        <v>-</v>
      </c>
      <c r="AZ16" s="8"/>
      <c r="BA16" s="557"/>
      <c r="BB16" s="557"/>
      <c r="BC16" s="557"/>
      <c r="BD16" s="557"/>
      <c r="BE16" s="557"/>
      <c r="BF16" s="557"/>
      <c r="BG16" s="557"/>
      <c r="BH16" s="557"/>
      <c r="BI16" s="557"/>
      <c r="BJ16" s="8"/>
      <c r="BK16" s="557"/>
      <c r="BL16" s="557"/>
      <c r="BM16" s="557"/>
      <c r="BN16" s="557"/>
      <c r="BO16" s="557"/>
      <c r="BP16" s="557"/>
      <c r="BQ16" s="557"/>
      <c r="BR16" s="557"/>
      <c r="BS16" s="557"/>
      <c r="BT16" s="557"/>
      <c r="BU16" s="557"/>
      <c r="BV16" s="557"/>
      <c r="BW16" s="557"/>
      <c r="BX16" s="557"/>
      <c r="BY16" s="557"/>
      <c r="BZ16" s="557"/>
      <c r="CA16" s="557"/>
      <c r="CB16" s="8"/>
      <c r="CC16" s="557"/>
      <c r="CD16" s="557"/>
      <c r="CE16" s="557"/>
      <c r="CF16" s="557"/>
      <c r="CG16" s="557"/>
      <c r="CH16" s="557"/>
      <c r="CI16" s="557"/>
      <c r="CJ16" s="557"/>
      <c r="CK16" s="557"/>
      <c r="CL16" s="557"/>
      <c r="CM16" s="557"/>
      <c r="CN16" s="557"/>
      <c r="CO16" s="557"/>
      <c r="CP16" s="557"/>
      <c r="CQ16" s="557"/>
      <c r="CR16" s="557"/>
      <c r="CS16" s="557"/>
      <c r="CT16" s="557"/>
      <c r="CU16" s="557"/>
      <c r="CV16" s="557"/>
      <c r="CW16" s="8"/>
      <c r="CX16" s="557"/>
      <c r="CY16" s="557"/>
      <c r="CZ16" s="558"/>
      <c r="DA16" s="557"/>
      <c r="DB16" s="557"/>
      <c r="DC16" s="557"/>
      <c r="DD16" s="557"/>
      <c r="DE16" s="557"/>
      <c r="DF16" s="557"/>
      <c r="DG16" s="557"/>
      <c r="DH16" s="557"/>
      <c r="DI16" s="557"/>
      <c r="DJ16" s="557"/>
      <c r="DK16" s="557"/>
      <c r="DL16" s="557"/>
      <c r="DM16" s="557"/>
      <c r="DN16" s="557"/>
      <c r="DO16" s="557"/>
      <c r="DP16" s="557"/>
      <c r="DQ16" s="557"/>
      <c r="DR16" s="557"/>
      <c r="DS16" s="557"/>
      <c r="DT16" s="557"/>
      <c r="DU16" s="557"/>
      <c r="DV16" s="557"/>
      <c r="DW16" s="557"/>
      <c r="DX16" s="557"/>
      <c r="DY16" s="557"/>
      <c r="DZ16" s="557"/>
      <c r="EA16" s="557"/>
      <c r="EB16" s="557"/>
      <c r="EC16" s="557"/>
      <c r="ED16" s="557"/>
      <c r="EE16" s="557"/>
      <c r="EF16" s="557"/>
      <c r="EG16" s="557"/>
      <c r="EH16" s="557"/>
      <c r="EI16" s="557"/>
      <c r="EJ16" s="557"/>
      <c r="EK16" s="557"/>
      <c r="EL16" s="557"/>
      <c r="EM16" s="557"/>
      <c r="EN16" s="557"/>
      <c r="EO16" s="557"/>
      <c r="EP16" s="557"/>
      <c r="EQ16" s="557"/>
      <c r="ER16" s="557"/>
      <c r="ES16" s="557"/>
      <c r="ET16" s="557"/>
      <c r="EU16" s="557"/>
      <c r="EV16" s="557"/>
      <c r="EW16" s="557"/>
      <c r="EX16" s="557"/>
      <c r="EY16" s="557"/>
      <c r="EZ16" s="557"/>
      <c r="FA16" s="557"/>
      <c r="FB16" s="557"/>
      <c r="FC16" s="557"/>
      <c r="FD16" s="557"/>
      <c r="FE16" s="557"/>
      <c r="FF16" s="557"/>
      <c r="FG16" s="557"/>
      <c r="FH16" s="557"/>
      <c r="FI16" s="557"/>
      <c r="FJ16" s="557"/>
      <c r="FK16" s="8"/>
      <c r="FL16" s="557"/>
      <c r="FM16" s="557"/>
      <c r="FN16" s="557"/>
      <c r="FO16" s="557"/>
      <c r="FP16" s="557"/>
      <c r="FQ16" s="557"/>
      <c r="FR16" s="557"/>
      <c r="FS16" s="557"/>
      <c r="FT16" s="557"/>
      <c r="FU16" s="557"/>
      <c r="FV16" s="557"/>
      <c r="FW16" s="557"/>
      <c r="FX16" s="557"/>
      <c r="FY16" s="557"/>
      <c r="FZ16" s="557"/>
      <c r="GA16" s="557"/>
      <c r="GB16" s="557"/>
      <c r="GC16" s="557"/>
      <c r="GD16" s="557"/>
      <c r="GE16" s="557"/>
      <c r="GF16" s="557"/>
      <c r="GG16" s="557"/>
      <c r="GH16" s="557"/>
      <c r="GI16" s="557"/>
      <c r="GJ16" s="557"/>
      <c r="GK16" s="557"/>
      <c r="GL16" s="557"/>
      <c r="GM16" s="557"/>
      <c r="GN16" s="557"/>
      <c r="GO16" s="557"/>
      <c r="GP16" s="557"/>
      <c r="GQ16" s="557"/>
      <c r="GR16" s="557"/>
      <c r="GS16" s="557"/>
      <c r="GT16" s="557"/>
      <c r="GU16" s="557"/>
      <c r="GV16" s="557"/>
      <c r="GW16" s="557"/>
      <c r="GX16" s="557"/>
      <c r="GY16" s="8"/>
      <c r="GZ16" s="557"/>
      <c r="HA16" s="557"/>
      <c r="HB16" s="558"/>
      <c r="HC16" s="557"/>
      <c r="HD16" s="557"/>
      <c r="HE16" s="557"/>
      <c r="HF16" s="557"/>
      <c r="HG16" s="558"/>
      <c r="HH16" s="557"/>
      <c r="HI16" s="557"/>
      <c r="HJ16" s="557"/>
      <c r="HK16" s="557"/>
      <c r="HL16" s="557"/>
      <c r="HM16" s="557"/>
      <c r="HN16" s="557"/>
      <c r="HO16" s="557"/>
      <c r="HP16" s="557"/>
      <c r="HQ16" s="557"/>
      <c r="HR16" s="557"/>
      <c r="HS16" s="557"/>
      <c r="HT16" s="557"/>
      <c r="HU16" s="557"/>
      <c r="HV16" s="557"/>
      <c r="HW16" s="557"/>
      <c r="HX16" s="557"/>
      <c r="HY16" s="557"/>
      <c r="HZ16" s="557"/>
      <c r="IA16" s="557"/>
      <c r="IB16" s="557"/>
      <c r="IC16" s="557"/>
      <c r="ID16" s="557"/>
      <c r="IE16" s="557"/>
      <c r="IF16" s="557"/>
      <c r="IG16" s="8"/>
      <c r="IH16" s="557"/>
      <c r="II16" s="557"/>
      <c r="IJ16" s="557"/>
      <c r="IK16" s="557"/>
      <c r="IL16" s="557"/>
      <c r="IM16" s="557"/>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7"/>
      <c r="JN16" s="557"/>
      <c r="JO16" s="557"/>
      <c r="JP16" s="557"/>
      <c r="JQ16" s="557"/>
      <c r="JR16" s="557"/>
      <c r="JS16" s="557"/>
      <c r="JT16" s="557"/>
      <c r="JU16" s="557"/>
      <c r="JV16" s="557"/>
      <c r="JW16" s="557"/>
      <c r="JX16" s="557"/>
      <c r="JY16" s="557"/>
      <c r="JZ16" s="557"/>
      <c r="KA16" s="557"/>
      <c r="KB16" s="557"/>
      <c r="KC16" s="557"/>
      <c r="KD16" s="557"/>
      <c r="KE16" s="8"/>
      <c r="KF16" s="557"/>
      <c r="KG16" s="557"/>
      <c r="KH16" s="557"/>
      <c r="KI16" s="557"/>
      <c r="KJ16" s="557"/>
      <c r="KK16" s="557"/>
      <c r="KL16" s="557"/>
      <c r="KM16" s="557"/>
      <c r="KN16" s="557"/>
      <c r="KO16" s="557"/>
      <c r="KP16" s="557"/>
      <c r="KQ16" s="557"/>
      <c r="KR16" s="557"/>
      <c r="KS16" s="557"/>
      <c r="KT16" s="557"/>
      <c r="KU16" s="557"/>
      <c r="KV16" s="557"/>
      <c r="KW16" s="557"/>
      <c r="KX16" s="557"/>
      <c r="KY16" s="557"/>
      <c r="KZ16" s="557"/>
      <c r="LA16" s="557"/>
      <c r="LB16" s="557"/>
      <c r="LC16" s="557"/>
      <c r="LD16" s="557"/>
      <c r="LE16" s="557"/>
      <c r="LF16" s="557"/>
      <c r="LG16" s="557"/>
      <c r="LH16" s="557"/>
      <c r="LI16" s="557"/>
      <c r="LJ16" s="557"/>
      <c r="LK16" s="557"/>
      <c r="LL16" s="557"/>
      <c r="LM16" s="557"/>
      <c r="LN16" s="557"/>
      <c r="LO16" s="557"/>
      <c r="LP16" s="557"/>
      <c r="LQ16" s="557"/>
      <c r="LR16" s="557"/>
      <c r="LS16" s="557"/>
      <c r="LT16" s="557"/>
      <c r="LU16" s="557"/>
      <c r="LV16" s="557"/>
      <c r="LW16" s="557"/>
      <c r="LX16" s="557"/>
      <c r="LY16" s="557"/>
      <c r="LZ16" s="557"/>
      <c r="MA16" s="557"/>
      <c r="MB16" s="557"/>
      <c r="MC16" s="557"/>
      <c r="MD16" s="557"/>
      <c r="ME16" s="557"/>
      <c r="MF16" s="557"/>
      <c r="MG16" s="557"/>
      <c r="MH16" s="557"/>
      <c r="MI16" s="557"/>
      <c r="MJ16" s="557"/>
      <c r="MK16" s="557"/>
      <c r="ML16" s="557"/>
      <c r="MM16" s="557"/>
      <c r="MN16" s="557"/>
      <c r="MO16" s="8"/>
      <c r="MP16" s="557"/>
      <c r="MQ16" s="557"/>
      <c r="MR16" s="557"/>
      <c r="MS16" s="557"/>
      <c r="MT16" s="557"/>
      <c r="MU16" s="557"/>
      <c r="MV16" s="557"/>
      <c r="MW16" s="557"/>
      <c r="MX16" s="557"/>
      <c r="MY16" s="557"/>
      <c r="MZ16" s="557"/>
      <c r="NA16" s="557"/>
      <c r="NB16" s="557"/>
      <c r="NC16" s="557"/>
      <c r="ND16" s="557"/>
      <c r="NE16" s="557"/>
      <c r="NF16" s="557"/>
      <c r="NG16" s="557"/>
      <c r="NH16" s="557"/>
      <c r="NI16" s="557"/>
      <c r="NJ16" s="557"/>
      <c r="NK16" s="557"/>
      <c r="NL16" s="557"/>
      <c r="NM16" s="557"/>
      <c r="NN16" s="557"/>
      <c r="NO16" s="557"/>
      <c r="NP16" s="557"/>
      <c r="NQ16" s="557"/>
      <c r="NR16" s="557"/>
      <c r="NS16" s="557"/>
      <c r="NT16" s="8"/>
      <c r="NU16" s="557"/>
      <c r="NV16" s="557"/>
      <c r="NW16" s="557"/>
      <c r="NX16" s="557"/>
      <c r="NY16" s="557"/>
      <c r="NZ16" s="557"/>
      <c r="OA16" s="557"/>
      <c r="OB16" s="557"/>
      <c r="OC16" s="8"/>
      <c r="OD16" s="557"/>
      <c r="OE16" s="557"/>
      <c r="OF16" s="557"/>
      <c r="OG16" s="557"/>
      <c r="OH16" s="8"/>
      <c r="OI16" s="557"/>
      <c r="OJ16" s="557"/>
      <c r="OK16" s="557"/>
      <c r="OL16" s="557"/>
      <c r="OM16" s="557"/>
      <c r="ON16" s="519">
        <v>0</v>
      </c>
    </row>
    <row r="17" spans="1:404">
      <c r="A17" s="18">
        <f>ROW(A17)-5</f>
        <v>12</v>
      </c>
      <c r="B17" s="18">
        <f>$A$5</f>
        <v>0</v>
      </c>
      <c r="C17">
        <v>1</v>
      </c>
      <c r="D17" s="127" t="str">
        <f>INDEX(i.Region_Desc,1,$L17)</f>
        <v>GSW</v>
      </c>
      <c r="E17" t="b">
        <v>1</v>
      </c>
      <c r="F17" s="295" t="b">
        <v>1</v>
      </c>
      <c r="G17" t="b">
        <v>1</v>
      </c>
      <c r="H17" s="18"/>
      <c r="I17" s="22">
        <v>1</v>
      </c>
      <c r="J17" s="22"/>
      <c r="K17" s="22">
        <v>0</v>
      </c>
      <c r="L17" s="22">
        <f>d.Region</f>
        <v>2</v>
      </c>
      <c r="M17" s="22">
        <v>2</v>
      </c>
      <c r="N17" s="22">
        <v>3</v>
      </c>
      <c r="O17" s="444">
        <f t="shared" ref="O17:P36" si="57">INDEX(i.FlkStrctr,$M17,O$7)</f>
        <v>2</v>
      </c>
      <c r="P17" s="444">
        <f t="shared" si="57"/>
        <v>0</v>
      </c>
      <c r="Q17" s="444">
        <f t="shared" ref="Q17:Q50" si="58">INDEX(i.StdELMan,($L17-1)*12+($M17-1)*3+$N17,Q$7)</f>
        <v>6</v>
      </c>
      <c r="R17" s="22">
        <v>1</v>
      </c>
      <c r="S17" s="22">
        <v>1</v>
      </c>
      <c r="T17" s="22">
        <v>1</v>
      </c>
      <c r="U17" s="22"/>
      <c r="V17" s="22"/>
      <c r="W17" s="22"/>
      <c r="X17" s="22"/>
      <c r="Y17" s="22"/>
      <c r="Z17" s="22">
        <v>1</v>
      </c>
      <c r="AA17" s="22" t="str">
        <f>""</f>
        <v/>
      </c>
      <c r="AB17" s="22">
        <v>1</v>
      </c>
      <c r="AC17" s="22">
        <v>1</v>
      </c>
      <c r="AD17" s="22">
        <v>0</v>
      </c>
      <c r="AE17" s="22">
        <v>0</v>
      </c>
      <c r="AF17" s="22">
        <v>0</v>
      </c>
      <c r="AG17" s="22">
        <v>0</v>
      </c>
      <c r="AH17" s="119"/>
      <c r="AI17" s="119"/>
      <c r="AJ17" s="119"/>
      <c r="AK17" s="119"/>
      <c r="AL17" s="119"/>
      <c r="AM17" s="119"/>
      <c r="AN17" s="119"/>
      <c r="AO17" s="119"/>
      <c r="AP17" s="119"/>
      <c r="AQ17" s="119"/>
      <c r="AR17" s="119"/>
      <c r="AS17" s="119"/>
      <c r="AT17" s="119"/>
      <c r="AU17" s="18"/>
      <c r="AV17" s="18"/>
      <c r="AW17" s="18"/>
      <c r="AX17" s="212" t="str">
        <f>"Quick test"</f>
        <v>Quick test</v>
      </c>
      <c r="AY17" s="8" t="str">
        <f>IF(COUNTIF(AX$5:AX17,AX17)=1,"-","Dup")</f>
        <v>-</v>
      </c>
      <c r="AZ17" s="8"/>
      <c r="BA17" s="22" t="b">
        <v>1</v>
      </c>
      <c r="BB17" s="22" t="b">
        <v>1</v>
      </c>
      <c r="BC17" s="22" t="b">
        <v>1</v>
      </c>
      <c r="BD17" s="22" t="b">
        <v>1</v>
      </c>
      <c r="BE17" s="22" t="b">
        <v>1</v>
      </c>
      <c r="BF17" s="22" t="b">
        <v>1</v>
      </c>
      <c r="BG17" s="22" t="b">
        <v>1</v>
      </c>
      <c r="BH17" s="22" t="b">
        <v>1</v>
      </c>
      <c r="BI17" s="22" t="b">
        <v>1</v>
      </c>
      <c r="BJ17" s="8"/>
      <c r="BK17" s="22" t="b">
        <v>0</v>
      </c>
      <c r="BL17" s="578" t="str">
        <f t="shared" ref="BL17:BV17" si="59">BL$14</f>
        <v>-</v>
      </c>
      <c r="BM17" s="578" t="str">
        <f t="shared" si="59"/>
        <v>-</v>
      </c>
      <c r="BN17" s="578" t="str">
        <f t="shared" si="59"/>
        <v>-</v>
      </c>
      <c r="BO17" s="578" t="str">
        <f t="shared" si="59"/>
        <v>-</v>
      </c>
      <c r="BP17" s="578" t="str">
        <f t="shared" si="59"/>
        <v>-</v>
      </c>
      <c r="BQ17" s="578" t="str">
        <f t="shared" si="59"/>
        <v>-</v>
      </c>
      <c r="BR17" s="578" t="str">
        <f t="shared" si="59"/>
        <v>-</v>
      </c>
      <c r="BS17" s="578" t="str">
        <f t="shared" si="59"/>
        <v>-</v>
      </c>
      <c r="BT17" s="578" t="str">
        <f t="shared" si="59"/>
        <v>-</v>
      </c>
      <c r="BU17" s="578" t="str">
        <f t="shared" si="59"/>
        <v>-</v>
      </c>
      <c r="BV17" s="578" t="str">
        <f t="shared" si="59"/>
        <v>-</v>
      </c>
      <c r="BW17" s="22" t="b">
        <v>0</v>
      </c>
      <c r="BX17" s="578" t="str">
        <f>BX$14</f>
        <v>-</v>
      </c>
      <c r="BY17" s="578" t="str">
        <f>BY$14</f>
        <v>-</v>
      </c>
      <c r="BZ17" s="578" t="str">
        <f>BZ$14</f>
        <v>-</v>
      </c>
      <c r="CA17" s="575" t="str" cm="1">
        <f t="array" ref="CA17">INDEX(CA$5:CA16,$B17+1,1)</f>
        <v>-</v>
      </c>
      <c r="CB17" s="8"/>
      <c r="CC17" s="578" t="str">
        <f t="shared" ref="CC17:GJ17" si="60">CC$14</f>
        <v>-</v>
      </c>
      <c r="CD17" s="444" t="str">
        <f t="shared" ref="CD17:CD50" ca="1" si="61">IF($M17&lt;&gt;4,OFFSET(CD$5,$B17,0),1)</f>
        <v>-</v>
      </c>
      <c r="CE17" s="444">
        <f t="shared" ref="CE17:CF36" si="62">$K17</f>
        <v>0</v>
      </c>
      <c r="CF17" s="444">
        <f t="shared" si="62"/>
        <v>0</v>
      </c>
      <c r="CG17" s="575" t="str" cm="1">
        <f t="array" ref="CG17">INDEX(CG$5:CG16,$B17+1,1)</f>
        <v>-</v>
      </c>
      <c r="CH17" s="575" t="str" cm="1">
        <f t="array" ref="CH17">INDEX(CH$5:CH16,$B17+1,1)</f>
        <v>-</v>
      </c>
      <c r="CI17" s="575" t="str" cm="1">
        <f t="array" ref="CI17">INDEX(CI$5:CI16,$B17+1,1)</f>
        <v>-</v>
      </c>
      <c r="CJ17" s="444" t="str">
        <f t="shared" ref="CJ17:CJ50" ca="1" si="63">IF($M17&lt;&gt;4,OFFSET(CJ$5,$B17,0),1)</f>
        <v>-</v>
      </c>
      <c r="CK17" s="444">
        <f t="shared" ref="CK17:CL36" si="64">$K17</f>
        <v>0</v>
      </c>
      <c r="CL17" s="444">
        <f t="shared" si="64"/>
        <v>0</v>
      </c>
      <c r="CM17" s="575" t="str" cm="1">
        <f t="array" ref="CM17">INDEX(CM$5:CM16,$B17+1,1)</f>
        <v>-</v>
      </c>
      <c r="CN17" s="444" t="str">
        <f t="shared" ref="CN17:CN50" ca="1" si="65">IF($M17&lt;&gt;4,OFFSET(CN$5,$B17,0),1)</f>
        <v>-</v>
      </c>
      <c r="CO17" s="444">
        <f t="shared" ref="CO17:CO50" si="66">$K17</f>
        <v>0</v>
      </c>
      <c r="CP17" s="575" t="str" cm="1">
        <f t="array" ref="CP17">INDEX(CP$5:CP16,$B17+1,1)</f>
        <v>-</v>
      </c>
      <c r="CQ17" s="575" t="str" cm="1">
        <f t="array" ref="CQ17">INDEX(CQ$5:CQ16,$B17+1,1)</f>
        <v>-</v>
      </c>
      <c r="CR17" s="444">
        <f t="shared" ref="CR17:CR50" si="67">$K17</f>
        <v>0</v>
      </c>
      <c r="CS17" s="575" t="str" cm="1">
        <f t="array" ref="CS17">INDEX(CS$5:CS16,$B17+1,1)</f>
        <v>-</v>
      </c>
      <c r="CT17" s="444" t="str">
        <f t="shared" ref="CT17:CT50" ca="1" si="68">IF($M17&lt;&gt;4,OFFSET(CT$5,$B17,0),1)</f>
        <v>-</v>
      </c>
      <c r="CU17" s="444">
        <f t="shared" ref="CU17:CV36" si="69">$K17</f>
        <v>0</v>
      </c>
      <c r="CV17" s="444">
        <f t="shared" si="69"/>
        <v>0</v>
      </c>
      <c r="CW17" s="8"/>
      <c r="CX17" s="22" t="b">
        <v>0</v>
      </c>
      <c r="CY17" s="22" t="b">
        <v>0</v>
      </c>
      <c r="CZ17" s="579">
        <v>0</v>
      </c>
      <c r="DA17" s="22" t="b">
        <v>1</v>
      </c>
      <c r="DB17" s="578" t="str">
        <f>DB$14</f>
        <v>-</v>
      </c>
      <c r="DC17" s="22">
        <v>1</v>
      </c>
      <c r="DD17" s="22">
        <v>1</v>
      </c>
      <c r="DE17" s="575" t="str" cm="1">
        <f t="array" ref="DE17">INDEX(DE$5:DE16,$B17+1,1)</f>
        <v>-</v>
      </c>
      <c r="DF17" s="575" t="str" cm="1">
        <f t="array" ref="DF17">INDEX(DF$5:DF16,$B17+1,1)</f>
        <v>-</v>
      </c>
      <c r="DG17" s="575" t="str" cm="1">
        <f t="array" ref="DG17">INDEX(DG$5:DG16,$B17+1,1)</f>
        <v>-</v>
      </c>
      <c r="DH17" s="575" t="str" cm="1">
        <f t="array" ref="DH17">INDEX(DH$5:DH16,$B17+1,1)</f>
        <v>-</v>
      </c>
      <c r="DI17" s="575" t="str" cm="1">
        <f t="array" ref="DI17">INDEX(DI$5:DI16,$B17+1,1)</f>
        <v>-</v>
      </c>
      <c r="DJ17" s="575" t="str" cm="1">
        <f t="array" ref="DJ17">INDEX(DJ$5:DJ16,$B17+1,1)</f>
        <v>-</v>
      </c>
      <c r="DK17" s="578">
        <f>DK$14</f>
        <v>1</v>
      </c>
      <c r="DL17" s="22" t="s">
        <v>30</v>
      </c>
      <c r="DM17" s="578" t="str">
        <f t="shared" ref="DM17:EK17" si="70">DM$14</f>
        <v>-</v>
      </c>
      <c r="DN17" s="578" t="str">
        <f t="shared" si="70"/>
        <v>-</v>
      </c>
      <c r="DO17" s="578" t="str">
        <f t="shared" si="70"/>
        <v>-</v>
      </c>
      <c r="DP17" s="578" t="str">
        <f t="shared" si="70"/>
        <v>-</v>
      </c>
      <c r="DQ17" s="578" t="str">
        <f t="shared" si="70"/>
        <v>-</v>
      </c>
      <c r="DR17" s="578" t="str">
        <f t="shared" si="70"/>
        <v>-</v>
      </c>
      <c r="DS17" s="578" t="str">
        <f t="shared" si="70"/>
        <v>-</v>
      </c>
      <c r="DT17" s="578" t="str">
        <f t="shared" si="70"/>
        <v>-</v>
      </c>
      <c r="DU17" s="578" t="str">
        <f t="shared" si="70"/>
        <v>-</v>
      </c>
      <c r="DV17" s="578" t="str">
        <f t="shared" si="70"/>
        <v>-</v>
      </c>
      <c r="DW17" s="578">
        <f t="shared" si="70"/>
        <v>500</v>
      </c>
      <c r="DX17" s="578">
        <f t="shared" si="70"/>
        <v>500</v>
      </c>
      <c r="DY17" s="578" t="str">
        <f t="shared" si="70"/>
        <v>-</v>
      </c>
      <c r="DZ17" s="578" t="str">
        <f t="shared" si="70"/>
        <v>-</v>
      </c>
      <c r="EA17" s="578" t="str">
        <f t="shared" si="70"/>
        <v>-</v>
      </c>
      <c r="EB17" s="578">
        <f t="shared" si="70"/>
        <v>0</v>
      </c>
      <c r="EC17" s="578">
        <f t="shared" si="70"/>
        <v>0</v>
      </c>
      <c r="ED17" s="578">
        <f t="shared" si="70"/>
        <v>0</v>
      </c>
      <c r="EE17" s="578">
        <f t="shared" si="70"/>
        <v>0</v>
      </c>
      <c r="EF17" s="578">
        <f t="shared" si="70"/>
        <v>0</v>
      </c>
      <c r="EG17" s="578">
        <f t="shared" si="70"/>
        <v>0</v>
      </c>
      <c r="EH17" s="578" t="str">
        <f t="shared" si="70"/>
        <v>-</v>
      </c>
      <c r="EI17" s="578" t="str">
        <f t="shared" si="70"/>
        <v>-</v>
      </c>
      <c r="EJ17" s="578" t="str">
        <f t="shared" si="70"/>
        <v>-</v>
      </c>
      <c r="EK17" s="578" t="str">
        <f t="shared" si="70"/>
        <v>-</v>
      </c>
      <c r="EL17" s="22">
        <v>1</v>
      </c>
      <c r="EM17" s="578" t="str">
        <f>EM$14</f>
        <v>-</v>
      </c>
      <c r="EN17" s="578" t="str">
        <f>EN$14</f>
        <v>-</v>
      </c>
      <c r="EO17" s="444" t="b">
        <f t="shared" ref="EO17:EQ36" si="71">($N17=EO$11)</f>
        <v>0</v>
      </c>
      <c r="EP17" s="444" t="b">
        <f t="shared" si="71"/>
        <v>0</v>
      </c>
      <c r="EQ17" s="444" t="b">
        <f t="shared" si="71"/>
        <v>1</v>
      </c>
      <c r="ER17" s="93">
        <f t="shared" ref="ER17:ES36" si="72">$T17</f>
        <v>1</v>
      </c>
      <c r="ES17" s="93">
        <f t="shared" si="72"/>
        <v>1</v>
      </c>
      <c r="ET17" s="578">
        <f t="shared" ref="ET17:FB17" si="73">ET$14</f>
        <v>1</v>
      </c>
      <c r="EU17" s="578">
        <f t="shared" si="73"/>
        <v>1</v>
      </c>
      <c r="EV17" s="578">
        <f t="shared" si="73"/>
        <v>1</v>
      </c>
      <c r="EW17" s="578">
        <f t="shared" si="73"/>
        <v>1</v>
      </c>
      <c r="EX17" s="578" t="str">
        <f t="shared" si="73"/>
        <v>-</v>
      </c>
      <c r="EY17" s="578" t="str">
        <f t="shared" si="73"/>
        <v>-</v>
      </c>
      <c r="EZ17" s="578" t="str">
        <f t="shared" si="73"/>
        <v>-</v>
      </c>
      <c r="FA17" s="578" t="str">
        <f t="shared" si="73"/>
        <v>-</v>
      </c>
      <c r="FB17" s="578" t="str">
        <f t="shared" si="73"/>
        <v>-</v>
      </c>
      <c r="FC17" s="93">
        <f t="shared" ref="FC17:FJ26" si="74">INDEX(i.PGRscalar,1,($L17-1)*10+FC$7)</f>
        <v>1</v>
      </c>
      <c r="FD17" s="93">
        <f t="shared" si="74"/>
        <v>1</v>
      </c>
      <c r="FE17" s="93">
        <f t="shared" si="74"/>
        <v>1</v>
      </c>
      <c r="FF17" s="93">
        <f t="shared" si="74"/>
        <v>1</v>
      </c>
      <c r="FG17" s="93">
        <f t="shared" si="74"/>
        <v>1</v>
      </c>
      <c r="FH17" s="93">
        <f t="shared" si="74"/>
        <v>1</v>
      </c>
      <c r="FI17" s="93">
        <f t="shared" si="74"/>
        <v>1</v>
      </c>
      <c r="FJ17" s="93">
        <f t="shared" si="74"/>
        <v>1</v>
      </c>
      <c r="FK17" s="8"/>
      <c r="FL17" s="578" t="str">
        <f t="shared" si="60"/>
        <v>-</v>
      </c>
      <c r="FM17" s="578" t="str">
        <f t="shared" si="60"/>
        <v>-</v>
      </c>
      <c r="FN17" s="578" t="str">
        <f t="shared" si="60"/>
        <v>-</v>
      </c>
      <c r="FO17" s="578" t="str">
        <f t="shared" si="60"/>
        <v>-</v>
      </c>
      <c r="FP17" s="578" t="str">
        <f t="shared" si="60"/>
        <v>-</v>
      </c>
      <c r="FQ17" s="578">
        <f>FQ$14</f>
        <v>1</v>
      </c>
      <c r="FR17" s="578">
        <f t="shared" si="60"/>
        <v>1</v>
      </c>
      <c r="FS17" s="578" t="str">
        <f t="shared" si="60"/>
        <v>-</v>
      </c>
      <c r="FT17" s="578" t="str">
        <f t="shared" si="60"/>
        <v>-</v>
      </c>
      <c r="FU17" s="578" t="str">
        <f t="shared" si="60"/>
        <v>-</v>
      </c>
      <c r="FV17" s="578" t="str">
        <f t="shared" si="60"/>
        <v>-</v>
      </c>
      <c r="FW17" s="578" t="str">
        <f t="shared" si="60"/>
        <v>-</v>
      </c>
      <c r="FX17" s="578" t="str">
        <f t="shared" si="60"/>
        <v>-</v>
      </c>
      <c r="FY17" s="578" t="str">
        <f t="shared" si="60"/>
        <v>-</v>
      </c>
      <c r="FZ17" s="578" t="str">
        <f t="shared" si="60"/>
        <v>-</v>
      </c>
      <c r="GA17" s="578" t="str">
        <f t="shared" si="60"/>
        <v>-</v>
      </c>
      <c r="GB17" s="578" t="str">
        <f t="shared" si="60"/>
        <v>-</v>
      </c>
      <c r="GC17" s="578" t="str">
        <f t="shared" si="60"/>
        <v>-</v>
      </c>
      <c r="GD17" s="578" t="str">
        <f t="shared" si="60"/>
        <v>-</v>
      </c>
      <c r="GE17" s="578" t="str">
        <f t="shared" si="60"/>
        <v>-</v>
      </c>
      <c r="GF17" s="578" t="str">
        <f t="shared" si="60"/>
        <v>-</v>
      </c>
      <c r="GG17" s="578" t="str">
        <f t="shared" si="60"/>
        <v>-</v>
      </c>
      <c r="GH17" s="578" t="str">
        <f t="shared" si="60"/>
        <v>-</v>
      </c>
      <c r="GI17" s="578" t="str">
        <f t="shared" si="60"/>
        <v>-</v>
      </c>
      <c r="GJ17" s="578" t="str">
        <f t="shared" si="60"/>
        <v>-</v>
      </c>
      <c r="GK17" s="578">
        <f t="shared" ref="GK17:GX17" si="75">GK$14</f>
        <v>0</v>
      </c>
      <c r="GL17" s="578" t="str">
        <f>GL$14</f>
        <v>-</v>
      </c>
      <c r="GM17" s="578">
        <f>GM$14</f>
        <v>1</v>
      </c>
      <c r="GN17" s="578">
        <f t="shared" si="75"/>
        <v>0</v>
      </c>
      <c r="GO17" s="578">
        <f t="shared" si="75"/>
        <v>0</v>
      </c>
      <c r="GP17" s="578">
        <f t="shared" si="75"/>
        <v>0</v>
      </c>
      <c r="GQ17" s="578">
        <f t="shared" si="75"/>
        <v>0</v>
      </c>
      <c r="GR17" s="578">
        <f t="shared" si="75"/>
        <v>0</v>
      </c>
      <c r="GS17" s="578">
        <f t="shared" si="75"/>
        <v>0</v>
      </c>
      <c r="GT17" s="578">
        <f t="shared" si="75"/>
        <v>1</v>
      </c>
      <c r="GU17" s="578">
        <f t="shared" si="75"/>
        <v>0</v>
      </c>
      <c r="GV17" s="578">
        <f t="shared" si="75"/>
        <v>0</v>
      </c>
      <c r="GW17" s="578">
        <f t="shared" si="75"/>
        <v>0</v>
      </c>
      <c r="GX17" s="578">
        <f t="shared" si="75"/>
        <v>0</v>
      </c>
      <c r="GY17" s="8"/>
      <c r="GZ17" s="575" t="str" cm="1">
        <f t="array" ref="GZ17">INDEX(GZ$5:GZ16,$B17+1,1)</f>
        <v>-</v>
      </c>
      <c r="HA17" s="575" t="str" cm="1">
        <f t="array" ref="HA17">INDEX(HA$5:HA16,$B17+1,1)</f>
        <v>-</v>
      </c>
      <c r="HB17" s="575" t="str" cm="1">
        <f t="array" ref="HB17">INDEX(HB$5:HB16,$B17+1,1)</f>
        <v>-</v>
      </c>
      <c r="HC17" s="575" t="str" cm="1">
        <f t="array" ref="HC17">INDEX(HC$5:HC16,$B17+1,1)</f>
        <v>-</v>
      </c>
      <c r="HD17" s="575" cm="1">
        <f t="array" ref="HD17">INDEX(HD$5:HD16,$B17+1,1)</f>
        <v>0</v>
      </c>
      <c r="HE17" s="575" t="str" cm="1">
        <f t="array" ref="HE17">INDEX(HE$5:HE16,$B17+1,1)</f>
        <v>-</v>
      </c>
      <c r="HF17" s="575" t="str" cm="1">
        <f t="array" ref="HF17">INDEX(HF$5:HF16,$B17+1,1)</f>
        <v>-</v>
      </c>
      <c r="HG17" s="580">
        <f>$N17</f>
        <v>3</v>
      </c>
      <c r="HH17" s="575" t="str" cm="1">
        <f t="array" ref="HH17">INDEX(HH$5:HH16,$B17+1,1)</f>
        <v>-</v>
      </c>
      <c r="HI17" s="578" t="str">
        <f t="shared" ref="HI17:HT17" si="76">HI$14</f>
        <v>-</v>
      </c>
      <c r="HJ17" s="578" t="str">
        <f t="shared" si="76"/>
        <v>-</v>
      </c>
      <c r="HK17" s="578" t="str">
        <f t="shared" si="76"/>
        <v>-</v>
      </c>
      <c r="HL17" s="578" t="str">
        <f t="shared" si="76"/>
        <v>-</v>
      </c>
      <c r="HM17" s="578" t="str">
        <f t="shared" si="76"/>
        <v>-</v>
      </c>
      <c r="HN17" s="578" t="str">
        <f t="shared" si="76"/>
        <v>-</v>
      </c>
      <c r="HO17" s="578" t="str">
        <f t="shared" si="76"/>
        <v>-</v>
      </c>
      <c r="HP17" s="578" t="str">
        <f t="shared" si="76"/>
        <v>-</v>
      </c>
      <c r="HQ17" s="578" t="str">
        <f t="shared" si="76"/>
        <v>-</v>
      </c>
      <c r="HR17" s="578" t="str">
        <f t="shared" si="76"/>
        <v>-</v>
      </c>
      <c r="HS17" s="578" t="str">
        <f t="shared" si="76"/>
        <v>-</v>
      </c>
      <c r="HT17" s="578" t="str">
        <f t="shared" si="76"/>
        <v>-</v>
      </c>
      <c r="HU17" s="578" t="str">
        <f t="shared" ref="HU17:IC17" si="77">HU$14</f>
        <v>-</v>
      </c>
      <c r="HV17" s="578" t="str">
        <f t="shared" si="77"/>
        <v>-</v>
      </c>
      <c r="HW17" s="578" t="str">
        <f t="shared" si="77"/>
        <v>-</v>
      </c>
      <c r="HX17" s="578" t="str">
        <f t="shared" si="77"/>
        <v>-</v>
      </c>
      <c r="HY17" s="578" t="str">
        <f t="shared" si="77"/>
        <v>-</v>
      </c>
      <c r="HZ17" s="578" t="str">
        <f t="shared" si="77"/>
        <v>-</v>
      </c>
      <c r="IA17" s="578" t="str">
        <f t="shared" si="77"/>
        <v>-</v>
      </c>
      <c r="IB17" s="578" t="str">
        <f t="shared" si="77"/>
        <v>-</v>
      </c>
      <c r="IC17" s="578" t="str">
        <f t="shared" si="77"/>
        <v>-</v>
      </c>
      <c r="ID17" s="578" t="str">
        <f>ID$14</f>
        <v>-</v>
      </c>
      <c r="IE17" s="578">
        <f>IE$14</f>
        <v>1</v>
      </c>
      <c r="IF17" s="578">
        <f>IF$14</f>
        <v>1</v>
      </c>
      <c r="IG17" s="8"/>
      <c r="IH17" s="581">
        <v>0.125</v>
      </c>
      <c r="II17" s="581">
        <v>0.3</v>
      </c>
      <c r="IJ17" s="581">
        <v>-0.05</v>
      </c>
      <c r="IK17" s="581">
        <v>0.1</v>
      </c>
      <c r="IL17" s="581">
        <v>0.25</v>
      </c>
      <c r="IM17" s="581">
        <v>-0.05</v>
      </c>
      <c r="IN17" s="581">
        <v>0.05</v>
      </c>
      <c r="IO17" s="581">
        <v>0.1</v>
      </c>
      <c r="IP17" s="581">
        <v>-0.02</v>
      </c>
      <c r="IQ17" s="581">
        <v>0.1</v>
      </c>
      <c r="IR17" s="581">
        <v>0.25</v>
      </c>
      <c r="IS17" s="581">
        <v>-0.05</v>
      </c>
      <c r="IT17" s="581">
        <v>0.125</v>
      </c>
      <c r="IU17" s="581">
        <v>0.1</v>
      </c>
      <c r="IV17" s="581">
        <v>0.1</v>
      </c>
      <c r="IW17" s="581">
        <v>0.1</v>
      </c>
      <c r="IX17" s="578">
        <f t="shared" ref="IX17:KD17" si="78">IX$14</f>
        <v>0</v>
      </c>
      <c r="IY17" s="578">
        <f t="shared" si="78"/>
        <v>0</v>
      </c>
      <c r="IZ17" s="578">
        <f t="shared" si="78"/>
        <v>0</v>
      </c>
      <c r="JA17" s="578">
        <f t="shared" si="78"/>
        <v>0</v>
      </c>
      <c r="JB17" s="578">
        <f t="shared" si="78"/>
        <v>0</v>
      </c>
      <c r="JC17" s="578">
        <f t="shared" si="78"/>
        <v>0</v>
      </c>
      <c r="JD17" s="578">
        <f t="shared" si="78"/>
        <v>0</v>
      </c>
      <c r="JE17" s="578">
        <f t="shared" si="78"/>
        <v>0</v>
      </c>
      <c r="JF17" s="578">
        <f t="shared" si="78"/>
        <v>0</v>
      </c>
      <c r="JG17" s="578">
        <f t="shared" si="78"/>
        <v>0</v>
      </c>
      <c r="JH17" s="578">
        <f t="shared" si="78"/>
        <v>0</v>
      </c>
      <c r="JI17" s="578">
        <f t="shared" si="78"/>
        <v>0</v>
      </c>
      <c r="JJ17" s="578">
        <f t="shared" si="78"/>
        <v>0</v>
      </c>
      <c r="JK17" s="578">
        <f t="shared" si="78"/>
        <v>0</v>
      </c>
      <c r="JL17" s="578">
        <f t="shared" si="78"/>
        <v>0</v>
      </c>
      <c r="JM17" s="578">
        <f t="shared" si="78"/>
        <v>0</v>
      </c>
      <c r="JN17" s="578">
        <f t="shared" si="78"/>
        <v>0</v>
      </c>
      <c r="JO17" s="578">
        <f t="shared" si="78"/>
        <v>0</v>
      </c>
      <c r="JP17" s="578">
        <f t="shared" si="78"/>
        <v>0</v>
      </c>
      <c r="JQ17" s="578">
        <f t="shared" si="78"/>
        <v>0</v>
      </c>
      <c r="JR17" s="578">
        <f t="shared" si="78"/>
        <v>0</v>
      </c>
      <c r="JS17" s="578">
        <f t="shared" si="78"/>
        <v>0</v>
      </c>
      <c r="JT17" s="578">
        <f t="shared" si="78"/>
        <v>0</v>
      </c>
      <c r="JU17" s="578">
        <f t="shared" si="78"/>
        <v>0</v>
      </c>
      <c r="JV17" s="578">
        <f t="shared" si="78"/>
        <v>0</v>
      </c>
      <c r="JW17" s="578">
        <f t="shared" si="78"/>
        <v>0</v>
      </c>
      <c r="JX17" s="578">
        <f t="shared" si="78"/>
        <v>0</v>
      </c>
      <c r="JY17" s="578">
        <f t="shared" si="78"/>
        <v>0</v>
      </c>
      <c r="JZ17" s="578">
        <f t="shared" si="78"/>
        <v>0</v>
      </c>
      <c r="KA17" s="578">
        <f t="shared" si="78"/>
        <v>0</v>
      </c>
      <c r="KB17" s="578">
        <f t="shared" si="78"/>
        <v>0</v>
      </c>
      <c r="KC17" s="578">
        <f t="shared" si="78"/>
        <v>0</v>
      </c>
      <c r="KD17" s="578" t="str">
        <f t="shared" si="78"/>
        <v>-</v>
      </c>
      <c r="KE17" s="8"/>
      <c r="KF17" s="578">
        <f t="shared" ref="KF17:MN17" si="79">KF$14</f>
        <v>0</v>
      </c>
      <c r="KG17" s="578">
        <f>KG$14</f>
        <v>0</v>
      </c>
      <c r="KH17" s="578">
        <f>KH$14</f>
        <v>0</v>
      </c>
      <c r="KI17" s="578" t="str">
        <f t="shared" si="79"/>
        <v>-</v>
      </c>
      <c r="KJ17" s="578" t="str">
        <f t="shared" si="79"/>
        <v>-</v>
      </c>
      <c r="KK17" s="578" t="str">
        <f t="shared" si="79"/>
        <v>-</v>
      </c>
      <c r="KL17" s="578" t="str">
        <f t="shared" si="79"/>
        <v>-</v>
      </c>
      <c r="KM17" s="578" t="str">
        <f t="shared" si="79"/>
        <v>-</v>
      </c>
      <c r="KN17" s="578" t="str">
        <f t="shared" si="79"/>
        <v>-</v>
      </c>
      <c r="KO17" s="578" t="str">
        <f t="shared" si="79"/>
        <v>-</v>
      </c>
      <c r="KP17" s="578" t="str">
        <f t="shared" si="79"/>
        <v>-</v>
      </c>
      <c r="KQ17" s="578" t="str">
        <f t="shared" si="79"/>
        <v>-</v>
      </c>
      <c r="KR17" s="578" t="str">
        <f t="shared" si="79"/>
        <v>-</v>
      </c>
      <c r="KS17" s="578" t="str">
        <f t="shared" si="79"/>
        <v>-</v>
      </c>
      <c r="KT17" s="578" t="str">
        <f t="shared" si="79"/>
        <v>-</v>
      </c>
      <c r="KU17" s="578" t="str">
        <f t="shared" si="79"/>
        <v>-</v>
      </c>
      <c r="KV17" s="578">
        <f t="shared" si="79"/>
        <v>1</v>
      </c>
      <c r="KW17" s="578">
        <f t="shared" si="79"/>
        <v>0</v>
      </c>
      <c r="KX17" s="578">
        <f t="shared" si="79"/>
        <v>1</v>
      </c>
      <c r="KY17" s="578">
        <f t="shared" si="79"/>
        <v>1</v>
      </c>
      <c r="KZ17" s="578">
        <f t="shared" si="79"/>
        <v>1</v>
      </c>
      <c r="LA17" s="578">
        <f t="shared" si="79"/>
        <v>1</v>
      </c>
      <c r="LB17" s="578">
        <f t="shared" si="79"/>
        <v>1</v>
      </c>
      <c r="LC17" s="578">
        <f t="shared" si="79"/>
        <v>1</v>
      </c>
      <c r="LD17" s="578">
        <f t="shared" si="79"/>
        <v>0</v>
      </c>
      <c r="LE17" s="578">
        <f t="shared" si="79"/>
        <v>1</v>
      </c>
      <c r="LF17" s="578">
        <f t="shared" si="79"/>
        <v>0</v>
      </c>
      <c r="LG17" s="578">
        <f t="shared" si="79"/>
        <v>0</v>
      </c>
      <c r="LH17" s="578">
        <f t="shared" si="79"/>
        <v>0</v>
      </c>
      <c r="LI17" s="578">
        <f>LI$14</f>
        <v>0</v>
      </c>
      <c r="LJ17" s="578">
        <f>LJ$14</f>
        <v>0</v>
      </c>
      <c r="LK17" s="578">
        <f t="shared" si="79"/>
        <v>0</v>
      </c>
      <c r="LL17" s="578">
        <f t="shared" si="79"/>
        <v>0</v>
      </c>
      <c r="LM17" s="578">
        <f t="shared" si="79"/>
        <v>0</v>
      </c>
      <c r="LN17" s="578">
        <f t="shared" si="79"/>
        <v>0</v>
      </c>
      <c r="LO17" s="578">
        <f t="shared" si="79"/>
        <v>0</v>
      </c>
      <c r="LP17" s="578">
        <f t="shared" si="79"/>
        <v>0</v>
      </c>
      <c r="LQ17" s="578">
        <f t="shared" si="79"/>
        <v>0</v>
      </c>
      <c r="LR17" s="578">
        <f t="shared" si="79"/>
        <v>0</v>
      </c>
      <c r="LS17" s="578">
        <f t="shared" si="79"/>
        <v>0</v>
      </c>
      <c r="LT17" s="578">
        <f t="shared" si="79"/>
        <v>0</v>
      </c>
      <c r="LU17" s="578">
        <f t="shared" si="79"/>
        <v>0</v>
      </c>
      <c r="LV17" s="578">
        <f t="shared" si="79"/>
        <v>0</v>
      </c>
      <c r="LW17" s="578">
        <f t="shared" si="79"/>
        <v>0</v>
      </c>
      <c r="LX17" s="578">
        <f t="shared" si="79"/>
        <v>0</v>
      </c>
      <c r="LY17" s="578">
        <f t="shared" si="79"/>
        <v>0</v>
      </c>
      <c r="LZ17" s="578">
        <f t="shared" si="79"/>
        <v>0</v>
      </c>
      <c r="MA17" s="578">
        <f t="shared" si="79"/>
        <v>0</v>
      </c>
      <c r="MB17" s="578">
        <f t="shared" si="79"/>
        <v>0</v>
      </c>
      <c r="MC17" s="578">
        <f t="shared" si="79"/>
        <v>0</v>
      </c>
      <c r="MD17" s="578">
        <f t="shared" si="79"/>
        <v>0</v>
      </c>
      <c r="ME17" s="578">
        <f t="shared" si="79"/>
        <v>0</v>
      </c>
      <c r="MF17" s="578">
        <f t="shared" si="79"/>
        <v>0</v>
      </c>
      <c r="MG17" s="578">
        <f t="shared" si="79"/>
        <v>0</v>
      </c>
      <c r="MH17" s="578">
        <f t="shared" si="79"/>
        <v>0</v>
      </c>
      <c r="MI17" s="578">
        <f t="shared" si="79"/>
        <v>1</v>
      </c>
      <c r="MJ17" s="578">
        <f>MJ$14</f>
        <v>0</v>
      </c>
      <c r="MK17" s="578">
        <f>MK$14</f>
        <v>0</v>
      </c>
      <c r="ML17" s="578">
        <f>ML$14</f>
        <v>0</v>
      </c>
      <c r="MM17" s="578">
        <f t="shared" si="79"/>
        <v>0</v>
      </c>
      <c r="MN17" s="578">
        <f t="shared" si="79"/>
        <v>1</v>
      </c>
      <c r="MO17" s="8"/>
      <c r="MP17" s="578" t="str">
        <f t="shared" ref="MP17:MY17" si="80">MP$14</f>
        <v>-</v>
      </c>
      <c r="MQ17" s="578" t="str">
        <f t="shared" si="80"/>
        <v>-</v>
      </c>
      <c r="MR17" s="578" t="str">
        <f t="shared" si="80"/>
        <v>-</v>
      </c>
      <c r="MS17" s="578" t="str">
        <f t="shared" si="80"/>
        <v>-</v>
      </c>
      <c r="MT17" s="578" t="str">
        <f t="shared" si="80"/>
        <v>-</v>
      </c>
      <c r="MU17" s="578" t="str">
        <f t="shared" si="80"/>
        <v>-</v>
      </c>
      <c r="MV17" s="578" t="str">
        <f t="shared" si="80"/>
        <v>-</v>
      </c>
      <c r="MW17" s="578" t="str">
        <f t="shared" si="80"/>
        <v>-</v>
      </c>
      <c r="MX17" s="578" t="str">
        <f t="shared" si="80"/>
        <v>-</v>
      </c>
      <c r="MY17" s="578" t="str">
        <f t="shared" si="80"/>
        <v>-</v>
      </c>
      <c r="MZ17" s="22">
        <v>0</v>
      </c>
      <c r="NA17" s="577">
        <v>999999</v>
      </c>
      <c r="NB17" s="577">
        <v>999999</v>
      </c>
      <c r="NC17" s="577">
        <v>999999</v>
      </c>
      <c r="ND17" s="577">
        <v>999999</v>
      </c>
      <c r="NE17" s="577">
        <v>999999</v>
      </c>
      <c r="NF17" s="577">
        <v>999999</v>
      </c>
      <c r="NG17" s="578" t="str">
        <f t="shared" ref="NG17:NK17" si="81">NG$14</f>
        <v>-</v>
      </c>
      <c r="NH17" s="578" t="str">
        <f t="shared" si="81"/>
        <v>-</v>
      </c>
      <c r="NI17" s="578" t="str">
        <f t="shared" si="81"/>
        <v>-</v>
      </c>
      <c r="NJ17" s="578" t="b">
        <f t="shared" si="81"/>
        <v>1</v>
      </c>
      <c r="NK17" s="578" t="str">
        <f t="shared" si="81"/>
        <v>-</v>
      </c>
      <c r="NL17" s="578">
        <f t="shared" ref="NL17:NN17" si="82">NL$14</f>
        <v>0</v>
      </c>
      <c r="NM17" s="578">
        <f t="shared" si="82"/>
        <v>0</v>
      </c>
      <c r="NN17" s="578">
        <f t="shared" si="82"/>
        <v>0</v>
      </c>
      <c r="NO17" s="578" t="str">
        <f>NO$14</f>
        <v>-</v>
      </c>
      <c r="NP17" s="578" t="str">
        <f>NP$14</f>
        <v>-</v>
      </c>
      <c r="NQ17" s="578" t="str">
        <f>NQ$14</f>
        <v>-</v>
      </c>
      <c r="NR17" s="578" t="str">
        <f>NR$14</f>
        <v>-</v>
      </c>
      <c r="NS17" s="578" t="str">
        <f>NS$14</f>
        <v>-</v>
      </c>
      <c r="NT17" s="8"/>
      <c r="NU17" s="578" t="str">
        <f t="shared" ref="NU17:OB17" si="83">NU$14</f>
        <v>-</v>
      </c>
      <c r="NV17" s="578" t="str">
        <f t="shared" si="83"/>
        <v>-</v>
      </c>
      <c r="NW17" s="578" t="str">
        <f t="shared" si="83"/>
        <v>-</v>
      </c>
      <c r="NX17" s="578" t="str">
        <f t="shared" si="83"/>
        <v>-</v>
      </c>
      <c r="NY17" s="578">
        <f t="shared" si="83"/>
        <v>1</v>
      </c>
      <c r="NZ17" s="578">
        <f t="shared" si="83"/>
        <v>1</v>
      </c>
      <c r="OA17" s="578">
        <f t="shared" si="83"/>
        <v>1</v>
      </c>
      <c r="OB17" s="578">
        <f t="shared" si="83"/>
        <v>1</v>
      </c>
      <c r="OC17" s="8"/>
      <c r="OD17" s="578">
        <f>OD$14</f>
        <v>0</v>
      </c>
      <c r="OE17" s="578" t="str">
        <f>OE$14</f>
        <v>-</v>
      </c>
      <c r="OF17" s="578">
        <f>OF$14</f>
        <v>1</v>
      </c>
      <c r="OG17" s="578">
        <f>OG$14</f>
        <v>1</v>
      </c>
      <c r="OH17" s="8"/>
      <c r="OI17" s="22" t="str">
        <f>IF($N17=OI$11,TRUE,"-")</f>
        <v>-</v>
      </c>
      <c r="OJ17" s="578" t="str">
        <f>OJ$14</f>
        <v>-</v>
      </c>
      <c r="OK17" s="22" t="str">
        <f>IF($N17=OK$11,TRUE,"-")</f>
        <v>-</v>
      </c>
      <c r="OL17" s="578" t="str">
        <f>OL$14</f>
        <v>-</v>
      </c>
      <c r="OM17" s="578">
        <f>OM$14</f>
        <v>0</v>
      </c>
      <c r="ON17" s="519">
        <v>0</v>
      </c>
    </row>
    <row r="18" spans="1:404" outlineLevel="1">
      <c r="A18" s="18">
        <f>ROW(A18)-5</f>
        <v>13</v>
      </c>
      <c r="B18" s="18">
        <f>$A$17</f>
        <v>12</v>
      </c>
      <c r="C18">
        <v>2</v>
      </c>
      <c r="D18" s="17" t="str">
        <f ca="1">OFFSET(D$5,$B18,0)</f>
        <v>GSW</v>
      </c>
      <c r="E18" t="b">
        <v>1</v>
      </c>
      <c r="F18" t="b">
        <v>0</v>
      </c>
      <c r="G18" t="b">
        <f t="shared" ref="G18:G23" si="84">E18</f>
        <v>1</v>
      </c>
      <c r="H18" s="18" t="s">
        <v>2216</v>
      </c>
      <c r="I18" s="575" cm="1">
        <f t="array" ref="I18">INDEX(I$5:I17,$B18+1,1)</f>
        <v>1</v>
      </c>
      <c r="J18" s="575" cm="1">
        <f t="array" ref="J18">INDEX(J$5:J17,$B18+1,1)</f>
        <v>0</v>
      </c>
      <c r="K18" s="575" cm="1">
        <f t="array" ref="K18">INDEX(K$5:K17,$B18+1,1)</f>
        <v>0</v>
      </c>
      <c r="L18" s="575" cm="1">
        <f t="array" ref="L18">INDEX(L$5:L17,$B18+1,1)</f>
        <v>2</v>
      </c>
      <c r="M18" s="575" cm="1">
        <f t="array" ref="M18">INDEX(M$5:M17,$B18+1,1)</f>
        <v>2</v>
      </c>
      <c r="N18" s="575" cm="1">
        <f t="array" ref="N18">INDEX(N$5:N17,$B18+1,1)</f>
        <v>3</v>
      </c>
      <c r="O18" s="444">
        <f t="shared" si="57"/>
        <v>2</v>
      </c>
      <c r="P18" s="444">
        <f t="shared" si="57"/>
        <v>0</v>
      </c>
      <c r="Q18" s="444">
        <f t="shared" si="58"/>
        <v>6</v>
      </c>
      <c r="R18" s="575" cm="1">
        <f t="array" ref="R18">INDEX(R$5:R17,$B18+1,1)</f>
        <v>1</v>
      </c>
      <c r="S18" s="575" cm="1">
        <f t="array" ref="S18">INDEX(S$5:S17,$B18+1,1)</f>
        <v>1</v>
      </c>
      <c r="T18" s="575" cm="1">
        <f t="array" ref="T18">INDEX(T$5:T17,$B18+1,1)</f>
        <v>1</v>
      </c>
      <c r="U18" s="575" cm="1">
        <f t="array" ref="U18">INDEX(U$5:U17,$B18+1,1)</f>
        <v>0</v>
      </c>
      <c r="V18" s="18"/>
      <c r="W18" s="575" cm="1">
        <f t="array" ref="W18">INDEX(W$5:W17,$B18+1,1)</f>
        <v>0</v>
      </c>
      <c r="X18" s="575" cm="1">
        <f t="array" ref="X18">INDEX(X$5:X17,$B18+1,1)</f>
        <v>0</v>
      </c>
      <c r="Y18" s="575" cm="1">
        <f t="array" ref="Y18">INDEX(Y$5:Y17,$B18+1,1)</f>
        <v>0</v>
      </c>
      <c r="Z18" s="575" cm="1">
        <f t="array" ref="Z18">INDEX(Z$5:Z17,$B18+1,1)</f>
        <v>1</v>
      </c>
      <c r="AA18" s="575" t="str" cm="1">
        <f t="array" ref="AA18">INDEX(AA$5:AA17,$B18+1,1)</f>
        <v/>
      </c>
      <c r="AB18" s="575" cm="1">
        <f t="array" ref="AB18">INDEX(AB$5:AB17,$B18+1,1)</f>
        <v>1</v>
      </c>
      <c r="AC18" s="575" cm="1">
        <f t="array" ref="AC18">INDEX(AC$5:AC17,$B18+1,1)</f>
        <v>1</v>
      </c>
      <c r="AD18" s="575" cm="1">
        <f t="array" ref="AD18">INDEX(AD$5:AD17,$B18+1,1)</f>
        <v>0</v>
      </c>
      <c r="AE18" s="575" cm="1">
        <f t="array" ref="AE18">INDEX(AE$5:AE17,$B18+1,1)</f>
        <v>0</v>
      </c>
      <c r="AF18" s="575" cm="1">
        <f t="array" ref="AF18">INDEX(AF$5:AF17,$B18+1,1)</f>
        <v>0</v>
      </c>
      <c r="AG18" s="575" cm="1">
        <f t="array" ref="AG18">INDEX(AG$5:AG17,$B18+1,1)</f>
        <v>0</v>
      </c>
      <c r="AH18" s="119"/>
      <c r="AI18" s="119"/>
      <c r="AJ18" s="119"/>
      <c r="AK18" s="119"/>
      <c r="AL18" s="119"/>
      <c r="AM18" s="119"/>
      <c r="AN18" s="119"/>
      <c r="AO18" s="119"/>
      <c r="AP18" s="119"/>
      <c r="AQ18" s="119"/>
      <c r="AR18" s="119"/>
      <c r="AS18" s="119"/>
      <c r="AT18" s="119"/>
      <c r="AU18" s="18"/>
      <c r="AV18" s="18"/>
      <c r="AW18" s="18"/>
      <c r="AX18" s="212" t="str" cm="1">
        <f t="array" aca="1" ref="AX18" ca="1">$H18&amp;" "        &amp;_xlfn.SINGLE( INDEX(i.ModelStructure,$I18,1))    &amp;" "
&amp; $D18        &amp;       IF(OR($CA18="-", $CA18),"_PInp","_Full")&amp;    IF($DK18=0," FWM","")&amp;IF($DK18=1," MWM","")&amp;IF($DK18=5," Mat","")&amp;IF($NP18=1,"&amp;EL","   ")&amp;IF($DL18=TRUE,"&amp;BBT","    ")
&amp;      " TOL"&amp;_xlfn.SINGLE(INDEX(i.TOL_Desc,1,$N18))   &amp; " Scan"&amp;$T18
&amp;       CHOOSE($K18+1," CFS"," GFS"," NFS")&amp;     " CG_"&amp;_xlfn.SINGLE(_xlfn.SWITCH($MP18,"-",1,TRUE,1,FALSE,0))&amp;_xlfn.SINGLE(    IF($MR18="-"," FodCrop    ",_xlfn.SWITCH(VALUE(LEFT($MR$4,1)),0," All",6," Lup",9," Oat",11," OaF")&amp;"_Fod"&amp;TEXT($MR18,"000%")))
&amp;" REV"&amp;"_"&amp;TEXT($FO18,"00;-0;00;@ ")&amp;TEXT($AA18,"00;-0;00;  @")&amp;"_"&amp;TEXT($FT18,"0")&amp;"_"&amp;TEXT($AC18,"0")
&amp; " RR"&amp;TEXT(SUM($EB18:$EC18),"+00%;-00%;    ;@")
&amp; " ("&amp;IF($CY18,"P","E")   &amp;IF($CX18,"T","t")        &amp;     "_F"&amp;IF($HP18=TRUE,3,0)+COUNTIF($HI18:$HM18,TRUE)+COUNTIF($BS18:$BT18,"&gt;0")&amp;IF($HN18=TRUE,3,0)+COUNTIF($BS18:$BT18,"&gt;0")&amp;"N"&amp;$HS18&amp;$HT18&amp;"L"&amp;$IE18&amp;$IF18&amp;"_"&amp;$ID18&amp;")"</f>
        <v>Quick_test  SE GSW_PInp MWM        TOLSpr Scan1 CFS CG_1 FodCrop     REV_-   _-_1 RR     (Et_F00N--L11_-)</v>
      </c>
      <c r="AY18" s="8" t="str">
        <f ca="1">IF(COUNTIF(AX$5:AX18,AX18)=1,"-","Dup")</f>
        <v>-</v>
      </c>
      <c r="AZ18" s="8"/>
      <c r="BA18" s="22" t="b">
        <v>0</v>
      </c>
      <c r="BB18" s="22" t="b">
        <v>0</v>
      </c>
      <c r="BC18" s="22" t="b">
        <v>0</v>
      </c>
      <c r="BD18" s="22" t="b">
        <v>0</v>
      </c>
      <c r="BE18" s="22" t="b">
        <v>0</v>
      </c>
      <c r="BF18" s="22" t="b">
        <v>0</v>
      </c>
      <c r="BG18" s="22" t="b">
        <v>0</v>
      </c>
      <c r="BH18" s="22" t="b">
        <v>0</v>
      </c>
      <c r="BI18" s="22" t="b">
        <v>0</v>
      </c>
      <c r="BJ18" s="8"/>
      <c r="BK18" s="575" t="b" cm="1">
        <f t="array" ref="BK18">INDEX(BK$5:BK17,$B18+1,1)</f>
        <v>0</v>
      </c>
      <c r="BL18" s="575" t="str" cm="1">
        <f t="array" ref="BL18">INDEX(BL$5:BL17,$B18+1,1)</f>
        <v>-</v>
      </c>
      <c r="BM18" s="575" t="str" cm="1">
        <f t="array" ref="BM18">INDEX(BM$5:BM17,$B18+1,1)</f>
        <v>-</v>
      </c>
      <c r="BN18" s="575" t="str" cm="1">
        <f t="array" ref="BN18">INDEX(BN$5:BN17,$B18+1,1)</f>
        <v>-</v>
      </c>
      <c r="BO18" s="575" t="str" cm="1">
        <f t="array" ref="BO18">INDEX(BO$5:BO17,$B18+1,1)</f>
        <v>-</v>
      </c>
      <c r="BP18" s="575" t="str" cm="1">
        <f t="array" ref="BP18">INDEX(BP$5:BP17,$B18+1,1)</f>
        <v>-</v>
      </c>
      <c r="BQ18" s="575" t="str" cm="1">
        <f t="array" ref="BQ18">INDEX(BQ$5:BQ17,$B18+1,1)</f>
        <v>-</v>
      </c>
      <c r="BR18" s="575" t="str" cm="1">
        <f t="array" ref="BR18">INDEX(BR$5:BR17,$B18+1,1)</f>
        <v>-</v>
      </c>
      <c r="BS18" s="575" t="str" cm="1">
        <f t="array" ref="BS18">INDEX(BS$5:BS17,$B18+1,1)</f>
        <v>-</v>
      </c>
      <c r="BT18" s="575" t="str" cm="1">
        <f t="array" ref="BT18">INDEX(BT$5:BT17,$B18+1,1)</f>
        <v>-</v>
      </c>
      <c r="BU18" s="575" t="str" cm="1">
        <f t="array" ref="BU18">INDEX(BU$5:BU17,$B18+1,1)</f>
        <v>-</v>
      </c>
      <c r="BV18" s="575" t="str" cm="1">
        <f t="array" ref="BV18">INDEX(BV$5:BV17,$B18+1,1)</f>
        <v>-</v>
      </c>
      <c r="BW18" s="575" t="b" cm="1">
        <f t="array" ref="BW18">INDEX(BW$5:BW17,$B18+1,1)</f>
        <v>0</v>
      </c>
      <c r="BX18" s="575" t="str" cm="1">
        <f t="array" ref="BX18">INDEX(BX$5:BX17,$B18+1,1)</f>
        <v>-</v>
      </c>
      <c r="BY18" s="575" t="str" cm="1">
        <f t="array" ref="BY18">INDEX(BY$5:BY17,$B18+1,1)</f>
        <v>-</v>
      </c>
      <c r="BZ18" s="575" t="str" cm="1">
        <f t="array" ref="BZ18">INDEX(BZ$5:BZ17,$B18+1,1)</f>
        <v>-</v>
      </c>
      <c r="CA18" s="575" t="str" cm="1">
        <f t="array" ref="CA18">INDEX(CA$5:CA17,$B18+1,1)</f>
        <v>-</v>
      </c>
      <c r="CB18" s="8"/>
      <c r="CC18" s="575" t="str" cm="1">
        <f t="array" ref="CC18">INDEX(CC$5:CC17,$B18+1,1)</f>
        <v>-</v>
      </c>
      <c r="CD18" s="444" t="str">
        <f t="shared" ca="1" si="61"/>
        <v>-</v>
      </c>
      <c r="CE18" s="444">
        <f t="shared" si="62"/>
        <v>0</v>
      </c>
      <c r="CF18" s="444">
        <f t="shared" si="62"/>
        <v>0</v>
      </c>
      <c r="CG18" s="575" t="str" cm="1">
        <f t="array" ref="CG18">INDEX(CG$5:CG17,$B18+1,1)</f>
        <v>-</v>
      </c>
      <c r="CH18" s="575" t="str" cm="1">
        <f t="array" ref="CH18">INDEX(CH$5:CH17,$B18+1,1)</f>
        <v>-</v>
      </c>
      <c r="CI18" s="575" t="str" cm="1">
        <f t="array" ref="CI18">INDEX(CI$5:CI17,$B18+1,1)</f>
        <v>-</v>
      </c>
      <c r="CJ18" s="444" t="str">
        <f t="shared" ca="1" si="63"/>
        <v>-</v>
      </c>
      <c r="CK18" s="444">
        <f t="shared" si="64"/>
        <v>0</v>
      </c>
      <c r="CL18" s="444">
        <f t="shared" si="64"/>
        <v>0</v>
      </c>
      <c r="CM18" s="575" t="str" cm="1">
        <f t="array" ref="CM18">INDEX(CM$5:CM17,$B18+1,1)</f>
        <v>-</v>
      </c>
      <c r="CN18" s="444" t="str">
        <f t="shared" ca="1" si="65"/>
        <v>-</v>
      </c>
      <c r="CO18" s="444">
        <f t="shared" si="66"/>
        <v>0</v>
      </c>
      <c r="CP18" s="575" t="str" cm="1">
        <f t="array" ref="CP18">INDEX(CP$5:CP17,$B18+1,1)</f>
        <v>-</v>
      </c>
      <c r="CQ18" s="575" t="str" cm="1">
        <f t="array" ref="CQ18">INDEX(CQ$5:CQ17,$B18+1,1)</f>
        <v>-</v>
      </c>
      <c r="CR18" s="444">
        <f t="shared" si="67"/>
        <v>0</v>
      </c>
      <c r="CS18" s="575" t="str" cm="1">
        <f t="array" ref="CS18">INDEX(CS$5:CS17,$B18+1,1)</f>
        <v>-</v>
      </c>
      <c r="CT18" s="444" t="str">
        <f t="shared" ca="1" si="68"/>
        <v>-</v>
      </c>
      <c r="CU18" s="444">
        <f t="shared" si="69"/>
        <v>0</v>
      </c>
      <c r="CV18" s="444">
        <f t="shared" si="69"/>
        <v>0</v>
      </c>
      <c r="CW18" s="8"/>
      <c r="CX18" s="575" t="b" cm="1">
        <f t="array" ref="CX18">INDEX(CX$5:CX17,$B18+1,1)</f>
        <v>0</v>
      </c>
      <c r="CY18" s="575" t="b" cm="1">
        <f t="array" ref="CY18">INDEX(CY$5:CY17,$B18+1,1)</f>
        <v>0</v>
      </c>
      <c r="CZ18" s="576">
        <f t="shared" ref="CZ18:CZ33" ca="1" si="85">OFFSET(CZ$5,$B18,0)</f>
        <v>0</v>
      </c>
      <c r="DA18" s="575" t="b" cm="1">
        <f t="array" ref="DA18">INDEX(DA$5:DA17,$B18+1,1)</f>
        <v>1</v>
      </c>
      <c r="DB18" s="575" t="str" cm="1">
        <f t="array" ref="DB18">INDEX(DB$5:DB17,$B18+1,1)</f>
        <v>-</v>
      </c>
      <c r="DC18" s="575" cm="1">
        <f t="array" ref="DC18">INDEX(DC$5:DC17,$B18+1,1)</f>
        <v>1</v>
      </c>
      <c r="DD18" s="575" cm="1">
        <f t="array" ref="DD18">INDEX(DD$5:DD17,$B18+1,1)</f>
        <v>1</v>
      </c>
      <c r="DE18" s="575" t="str" cm="1">
        <f t="array" ref="DE18">INDEX(DE$5:DE17,$B18+1,1)</f>
        <v>-</v>
      </c>
      <c r="DF18" s="575" t="str" cm="1">
        <f t="array" ref="DF18">INDEX(DF$5:DF17,$B18+1,1)</f>
        <v>-</v>
      </c>
      <c r="DG18" s="575" t="str" cm="1">
        <f t="array" ref="DG18">INDEX(DG$5:DG17,$B18+1,1)</f>
        <v>-</v>
      </c>
      <c r="DH18" s="575" t="str" cm="1">
        <f t="array" ref="DH18">INDEX(DH$5:DH17,$B18+1,1)</f>
        <v>-</v>
      </c>
      <c r="DI18" s="575" t="str" cm="1">
        <f t="array" ref="DI18">INDEX(DI$5:DI17,$B18+1,1)</f>
        <v>-</v>
      </c>
      <c r="DJ18" s="575" t="str" cm="1">
        <f t="array" ref="DJ18">INDEX(DJ$5:DJ17,$B18+1,1)</f>
        <v>-</v>
      </c>
      <c r="DK18" s="444">
        <f t="shared" ref="DK18:DM43" si="86">INDEX(i.FlkStrctr,$M18,DK$7)</f>
        <v>1</v>
      </c>
      <c r="DL18" s="444" t="b">
        <f t="shared" si="86"/>
        <v>0</v>
      </c>
      <c r="DM18" s="444">
        <f t="shared" si="86"/>
        <v>60</v>
      </c>
      <c r="DN18" s="575" t="str" cm="1">
        <f t="array" ref="DN18">INDEX(DN$5:DN17,$B18+1,1)</f>
        <v>-</v>
      </c>
      <c r="DO18" s="444" t="str">
        <f t="shared" ref="DO18:DQ43" si="87">INDEX(i.FlkStrctr,$M18,DO$7)</f>
        <v>-</v>
      </c>
      <c r="DP18" s="444" t="str">
        <f t="shared" si="87"/>
        <v>-</v>
      </c>
      <c r="DQ18" s="444" t="str">
        <f t="shared" si="87"/>
        <v>-</v>
      </c>
      <c r="DR18" s="575" t="str" cm="1">
        <f t="array" ref="DR18">INDEX(DR$5:DR17,$B18+1,1)</f>
        <v>-</v>
      </c>
      <c r="DS18" s="575" t="str" cm="1">
        <f t="array" ref="DS18">INDEX(DS$5:DS17,$B18+1,1)</f>
        <v>-</v>
      </c>
      <c r="DT18" s="575" t="str" cm="1">
        <f t="array" ref="DT18">INDEX(DT$5:DT17,$B18+1,1)</f>
        <v>-</v>
      </c>
      <c r="DU18" s="575" t="str" cm="1">
        <f t="array" ref="DU18">INDEX(DU$5:DU17,$B18+1,1)</f>
        <v>-</v>
      </c>
      <c r="DV18" s="444" t="str">
        <f t="shared" ref="DV18:EA27" si="88">INDEX(i.FlkStrctr,$M18,DV$7)</f>
        <v>-</v>
      </c>
      <c r="DW18" s="444">
        <f t="shared" si="88"/>
        <v>500</v>
      </c>
      <c r="DX18" s="444">
        <f t="shared" si="88"/>
        <v>500</v>
      </c>
      <c r="DY18" s="444" t="str">
        <f t="shared" si="88"/>
        <v>-</v>
      </c>
      <c r="DZ18" s="444" t="str">
        <f t="shared" si="88"/>
        <v>-</v>
      </c>
      <c r="EA18" s="444" t="str">
        <f t="shared" si="88"/>
        <v>-</v>
      </c>
      <c r="EB18" s="444">
        <f t="shared" ref="EB18:EB43" si="89">IF($U18=0,EB$5,INDEX(i.RR_scenario,$U18,$M18))</f>
        <v>0</v>
      </c>
      <c r="EC18" s="444">
        <f t="shared" ref="EC18:EC43" si="90">INDEX(i.dryman,($S18-1)*4+$R18,EC$7)</f>
        <v>0</v>
      </c>
      <c r="ED18" s="444">
        <f t="shared" ref="ED18:EG37" si="91">INDEX(i.dryman,($S18-1)*4+$R18,ED$8)</f>
        <v>0</v>
      </c>
      <c r="EE18" s="444">
        <f t="shared" si="91"/>
        <v>0</v>
      </c>
      <c r="EF18" s="444">
        <f t="shared" si="91"/>
        <v>0</v>
      </c>
      <c r="EG18" s="444">
        <f t="shared" si="91"/>
        <v>0</v>
      </c>
      <c r="EH18" s="444" t="b">
        <f t="shared" ref="EH18:EK37" si="92">INDEX(i.dryman,($S18-1)*4+$R18,EH$7)</f>
        <v>0</v>
      </c>
      <c r="EI18" s="444" t="b">
        <f t="shared" si="92"/>
        <v>0</v>
      </c>
      <c r="EJ18" s="444" t="b">
        <f t="shared" si="92"/>
        <v>0</v>
      </c>
      <c r="EK18" s="444" t="b">
        <f t="shared" si="92"/>
        <v>0</v>
      </c>
      <c r="EL18" s="444">
        <f t="shared" ref="EL18:EM37" si="93">INDEX(i.dryman,($S18-1)*4+$R18,EL$7+$M18-1)</f>
        <v>1</v>
      </c>
      <c r="EM18" s="444">
        <f t="shared" si="93"/>
        <v>0</v>
      </c>
      <c r="EN18" s="444" t="b">
        <f t="shared" ref="EN18:EN50" si="94">AND(INDEX(i.dryman,($S18-1)*4+$R18,EN$7),($ES18&gt;0))</f>
        <v>0</v>
      </c>
      <c r="EO18" s="444" t="b">
        <f t="shared" si="71"/>
        <v>0</v>
      </c>
      <c r="EP18" s="444" t="b">
        <f t="shared" si="71"/>
        <v>0</v>
      </c>
      <c r="EQ18" s="444" t="b">
        <f t="shared" si="71"/>
        <v>1</v>
      </c>
      <c r="ER18" s="93">
        <f t="shared" si="72"/>
        <v>1</v>
      </c>
      <c r="ES18" s="93">
        <f t="shared" si="72"/>
        <v>1</v>
      </c>
      <c r="ET18" s="575" cm="1">
        <f t="array" ref="ET18">INDEX(ET$5:ET17,$B18+1,1)</f>
        <v>1</v>
      </c>
      <c r="EU18" s="575" cm="1">
        <f t="array" ref="EU18">INDEX(EU$5:EU17,$B18+1,1)</f>
        <v>1</v>
      </c>
      <c r="EV18" s="575" cm="1">
        <f t="array" ref="EV18">INDEX(EV$5:EV17,$B18+1,1)</f>
        <v>1</v>
      </c>
      <c r="EW18" s="575" cm="1">
        <f t="array" ref="EW18">INDEX(EW$5:EW17,$B18+1,1)</f>
        <v>1</v>
      </c>
      <c r="EX18" s="575" t="str" cm="1">
        <f t="array" ref="EX18">INDEX(EX$5:EX17,$B18+1,1)</f>
        <v>-</v>
      </c>
      <c r="EY18" s="444" t="b">
        <f t="shared" ref="EY18:FB43" si="95">INDEX(IF($M18&lt;&gt;4,i.ProdnCal_Mer,i.ProdnCal_Mat),$N18,($L18-1)*10+EY$7)</f>
        <v>1</v>
      </c>
      <c r="EZ18" s="444" t="b">
        <f t="shared" si="95"/>
        <v>0</v>
      </c>
      <c r="FA18" s="444" t="b">
        <f t="shared" si="95"/>
        <v>0</v>
      </c>
      <c r="FB18" s="444" t="b">
        <f t="shared" si="95"/>
        <v>0</v>
      </c>
      <c r="FC18" s="93">
        <f t="shared" si="74"/>
        <v>1</v>
      </c>
      <c r="FD18" s="93">
        <f t="shared" si="74"/>
        <v>1</v>
      </c>
      <c r="FE18" s="93">
        <f t="shared" si="74"/>
        <v>1</v>
      </c>
      <c r="FF18" s="93">
        <f t="shared" si="74"/>
        <v>1</v>
      </c>
      <c r="FG18" s="93">
        <f t="shared" si="74"/>
        <v>1</v>
      </c>
      <c r="FH18" s="93">
        <f t="shared" si="74"/>
        <v>1</v>
      </c>
      <c r="FI18" s="93">
        <f t="shared" si="74"/>
        <v>1</v>
      </c>
      <c r="FJ18" s="93">
        <f t="shared" si="74"/>
        <v>1</v>
      </c>
      <c r="FK18" s="8"/>
      <c r="FL18" s="575" t="str" cm="1">
        <f t="array" ref="FL18">INDEX(FL$5:FL17,$B18+1,1)</f>
        <v>-</v>
      </c>
      <c r="FM18" s="444" t="b">
        <f t="shared" ref="FM18:FM43" si="96">$AA18&lt;0</f>
        <v>0</v>
      </c>
      <c r="FN18" s="575" t="str" cm="1">
        <f t="array" ref="FN18">INDEX(FN$5:FN17,$B18+1,1)</f>
        <v>-</v>
      </c>
      <c r="FO18" s="575" t="str" cm="1">
        <f t="array" ref="FO18">INDEX(FO$5:FO17,$B18+1,1)</f>
        <v>-</v>
      </c>
      <c r="FP18" s="575" t="str" cm="1">
        <f t="array" ref="FP18">INDEX(FP$5:FP17,$B18+1,1)</f>
        <v>-</v>
      </c>
      <c r="FQ18" s="575" cm="1">
        <f t="array" ref="FQ18">INDEX(FQ$5:FQ17,$B18+1,1)</f>
        <v>1</v>
      </c>
      <c r="FR18" s="575" cm="1">
        <f t="array" ref="FR18">INDEX(FR$5:FR17,$B18+1,1)</f>
        <v>1</v>
      </c>
      <c r="FS18" s="575" t="str" cm="1">
        <f t="array" ref="FS18">INDEX(FS$5:FS17,$B18+1,1)</f>
        <v>-</v>
      </c>
      <c r="FT18" s="575" t="str" cm="1">
        <f t="array" ref="FT18">INDEX(FT$5:FT17,$B18+1,1)</f>
        <v>-</v>
      </c>
      <c r="FU18" s="575" t="str" cm="1">
        <f t="array" ref="FU18">INDEX(FU$5:FU17,$B18+1,1)</f>
        <v>-</v>
      </c>
      <c r="FV18" s="575" t="str" cm="1">
        <f t="array" ref="FV18">INDEX(FV$5:FV17,$B18+1,1)</f>
        <v>-</v>
      </c>
      <c r="FW18" s="575" t="str" cm="1">
        <f t="array" ref="FW18">INDEX(FW$5:FW17,$B18+1,1)</f>
        <v>-</v>
      </c>
      <c r="FX18" s="575" t="str" cm="1">
        <f t="array" ref="FX18">INDEX(FX$5:FX17,$B18+1,1)</f>
        <v>-</v>
      </c>
      <c r="FY18" s="575" t="str" cm="1">
        <f t="array" ref="FY18">INDEX(FY$5:FY17,$B18+1,1)</f>
        <v>-</v>
      </c>
      <c r="FZ18" s="575" t="str" cm="1">
        <f t="array" ref="FZ18">INDEX(FZ$5:FZ17,$B18+1,1)</f>
        <v>-</v>
      </c>
      <c r="GA18" s="575" t="str" cm="1">
        <f t="array" ref="GA18">INDEX(GA$5:GA17,$B18+1,1)</f>
        <v>-</v>
      </c>
      <c r="GB18" s="575" t="str" cm="1">
        <f t="array" ref="GB18">INDEX(GB$5:GB17,$B18+1,1)</f>
        <v>-</v>
      </c>
      <c r="GC18" s="575" t="str" cm="1">
        <f t="array" ref="GC18">INDEX(GC$5:GC17,$B18+1,1)</f>
        <v>-</v>
      </c>
      <c r="GD18" s="575" t="str" cm="1">
        <f t="array" ref="GD18">INDEX(GD$5:GD17,$B18+1,1)</f>
        <v>-</v>
      </c>
      <c r="GE18" s="575" t="str" cm="1">
        <f t="array" ref="GE18">INDEX(GE$5:GE17,$B18+1,1)</f>
        <v>-</v>
      </c>
      <c r="GF18" s="575" t="str" cm="1">
        <f t="array" ref="GF18">INDEX(GF$5:GF17,$B18+1,1)</f>
        <v>-</v>
      </c>
      <c r="GG18" s="575" t="str" cm="1">
        <f t="array" ref="GG18">INDEX(GG$5:GG17,$B18+1,1)</f>
        <v>-</v>
      </c>
      <c r="GH18" s="575" t="str" cm="1">
        <f t="array" ref="GH18">INDEX(GH$5:GH17,$B18+1,1)</f>
        <v>-</v>
      </c>
      <c r="GI18" s="575" t="str" cm="1">
        <f t="array" ref="GI18">INDEX(GI$5:GI17,$B18+1,1)</f>
        <v>-</v>
      </c>
      <c r="GJ18" s="575" t="str" cm="1">
        <f t="array" ref="GJ18">INDEX(GJ$5:GJ17,$B18+1,1)</f>
        <v>-</v>
      </c>
      <c r="GK18" s="575" cm="1">
        <f t="array" ref="GK18">INDEX(GK$5:GK17,$B18+1,1)</f>
        <v>0</v>
      </c>
      <c r="GL18" s="575" t="str" cm="1">
        <f t="array" ref="GL18">INDEX(GL$5:GL17,$B18+1,1)</f>
        <v>-</v>
      </c>
      <c r="GM18" s="575" cm="1">
        <f t="array" ref="GM18">INDEX(GM$5:GM17,$B18+1,1)</f>
        <v>1</v>
      </c>
      <c r="GN18" s="575" cm="1">
        <f t="array" ref="GN18">INDEX(GN$5:GN17,$B18+1,1)</f>
        <v>0</v>
      </c>
      <c r="GO18" s="575" cm="1">
        <f t="array" ref="GO18">INDEX(GO$5:GO17,$B18+1,1)</f>
        <v>0</v>
      </c>
      <c r="GP18" s="575" cm="1">
        <f t="array" ref="GP18">INDEX(GP$5:GP17,$B18+1,1)</f>
        <v>0</v>
      </c>
      <c r="GQ18" s="575" cm="1">
        <f t="array" ref="GQ18">INDEX(GQ$5:GQ17,$B18+1,1)</f>
        <v>0</v>
      </c>
      <c r="GR18" s="575" cm="1">
        <f t="array" ref="GR18">INDEX(GR$5:GR17,$B18+1,1)</f>
        <v>0</v>
      </c>
      <c r="GS18" s="575" cm="1">
        <f t="array" ref="GS18">INDEX(GS$5:GS17,$B18+1,1)</f>
        <v>0</v>
      </c>
      <c r="GT18" s="575" cm="1">
        <f t="array" ref="GT18">INDEX(GT$5:GT17,$B18+1,1)</f>
        <v>1</v>
      </c>
      <c r="GU18" s="575" cm="1">
        <f t="array" ref="GU18">INDEX(GU$5:GU17,$B18+1,1)</f>
        <v>0</v>
      </c>
      <c r="GV18" s="575" cm="1">
        <f t="array" ref="GV18">INDEX(GV$5:GV17,$B18+1,1)</f>
        <v>0</v>
      </c>
      <c r="GW18" s="575" cm="1">
        <f t="array" ref="GW18">INDEX(GW$5:GW17,$B18+1,1)</f>
        <v>0</v>
      </c>
      <c r="GX18" s="575" cm="1">
        <f t="array" ref="GX18">INDEX(GX$5:GX17,$B18+1,1)</f>
        <v>0</v>
      </c>
      <c r="GY18" s="8"/>
      <c r="GZ18" s="575" t="str" cm="1">
        <f t="array" ref="GZ18">INDEX(GZ$5:GZ17,$B18+1,1)</f>
        <v>-</v>
      </c>
      <c r="HA18" s="575" t="str" cm="1">
        <f t="array" ref="HA18">INDEX(HA$5:HA17,$B18+1,1)</f>
        <v>-</v>
      </c>
      <c r="HB18" s="575" t="str" cm="1">
        <f t="array" ref="HB18">INDEX(HB$5:HB17,$B18+1,1)</f>
        <v>-</v>
      </c>
      <c r="HC18" s="575" t="str" cm="1">
        <f t="array" ref="HC18">INDEX(HC$5:HC17,$B18+1,1)</f>
        <v>-</v>
      </c>
      <c r="HD18" s="575" cm="1">
        <f t="array" ref="HD18">INDEX(HD$5:HD17,$B18+1,1)</f>
        <v>0</v>
      </c>
      <c r="HE18" s="575" t="str" cm="1">
        <f t="array" ref="HE18">INDEX(HE$5:HE17,$B18+1,1)</f>
        <v>-</v>
      </c>
      <c r="HF18" s="575" t="str" cm="1">
        <f t="array" ref="HF18">INDEX(HF$5:HF17,$B18+1,1)</f>
        <v>-</v>
      </c>
      <c r="HG18" s="576">
        <f t="shared" ref="HG18:HG33" ca="1" si="97">OFFSET(HG$5,$B18,0)</f>
        <v>3</v>
      </c>
      <c r="HH18" s="575" t="str" cm="1">
        <f t="array" ref="HH18">INDEX(HH$5:HH17,$B18+1,1)</f>
        <v>-</v>
      </c>
      <c r="HI18" s="575" t="str" cm="1">
        <f t="array" ref="HI18">INDEX(HI$5:HI17,$B18+1,1)</f>
        <v>-</v>
      </c>
      <c r="HJ18" s="575" t="str" cm="1">
        <f t="array" ref="HJ18">INDEX(HJ$5:HJ17,$B18+1,1)</f>
        <v>-</v>
      </c>
      <c r="HK18" s="575" t="str" cm="1">
        <f t="array" ref="HK18">INDEX(HK$5:HK17,$B18+1,1)</f>
        <v>-</v>
      </c>
      <c r="HL18" s="575" t="str" cm="1">
        <f t="array" ref="HL18">INDEX(HL$5:HL17,$B18+1,1)</f>
        <v>-</v>
      </c>
      <c r="HM18" s="575" t="str" cm="1">
        <f t="array" ref="HM18">INDEX(HM$5:HM17,$B18+1,1)</f>
        <v>-</v>
      </c>
      <c r="HN18" s="575" t="str" cm="1">
        <f t="array" ref="HN18">INDEX(HN$5:HN17,$B18+1,1)</f>
        <v>-</v>
      </c>
      <c r="HO18" s="575" t="str" cm="1">
        <f t="array" ref="HO18">INDEX(HO$5:HO17,$B18+1,1)</f>
        <v>-</v>
      </c>
      <c r="HP18" s="575" t="str" cm="1">
        <f t="array" ref="HP18">INDEX(HP$5:HP17,$B18+1,1)</f>
        <v>-</v>
      </c>
      <c r="HQ18" s="575" t="str" cm="1">
        <f t="array" ref="HQ18">INDEX(HQ$5:HQ17,$B18+1,1)</f>
        <v>-</v>
      </c>
      <c r="HR18" s="575" t="str" cm="1">
        <f t="array" ref="HR18">INDEX(HR$5:HR17,$B18+1,1)</f>
        <v>-</v>
      </c>
      <c r="HS18" s="575" t="str" cm="1">
        <f t="array" ref="HS18">INDEX(HS$5:HS17,$B18+1,1)</f>
        <v>-</v>
      </c>
      <c r="HT18" s="575" t="str" cm="1">
        <f t="array" ref="HT18">INDEX(HT$5:HT17,$B18+1,1)</f>
        <v>-</v>
      </c>
      <c r="HU18" s="575" t="str" cm="1">
        <f t="array" ref="HU18">INDEX(HU$5:HU17,$B18+1,1)</f>
        <v>-</v>
      </c>
      <c r="HV18" s="575" t="str" cm="1">
        <f t="array" ref="HV18">INDEX(HV$5:HV17,$B18+1,1)</f>
        <v>-</v>
      </c>
      <c r="HW18" s="575" t="str" cm="1">
        <f t="array" ref="HW18">INDEX(HW$5:HW17,$B18+1,1)</f>
        <v>-</v>
      </c>
      <c r="HX18" s="575" t="str" cm="1">
        <f t="array" ref="HX18">INDEX(HX$5:HX17,$B18+1,1)</f>
        <v>-</v>
      </c>
      <c r="HY18" s="575" t="str" cm="1">
        <f t="array" ref="HY18">INDEX(HY$5:HY17,$B18+1,1)</f>
        <v>-</v>
      </c>
      <c r="HZ18" s="575" t="str" cm="1">
        <f t="array" ref="HZ18">INDEX(HZ$5:HZ17,$B18+1,1)</f>
        <v>-</v>
      </c>
      <c r="IA18" s="575" t="str" cm="1">
        <f t="array" ref="IA18">INDEX(IA$5:IA17,$B18+1,1)</f>
        <v>-</v>
      </c>
      <c r="IB18" s="575" t="str" cm="1">
        <f t="array" ref="IB18">INDEX(IB$5:IB17,$B18+1,1)</f>
        <v>-</v>
      </c>
      <c r="IC18" s="575" t="str" cm="1">
        <f t="array" ref="IC18">INDEX(IC$5:IC17,$B18+1,1)</f>
        <v>-</v>
      </c>
      <c r="ID18" s="575" t="str" cm="1">
        <f t="array" ref="ID18">INDEX(ID$5:ID17,$B18+1,1)</f>
        <v>-</v>
      </c>
      <c r="IE18" s="575" cm="1">
        <f t="array" ref="IE18">INDEX(IE$5:IE17,$B18+1,1)</f>
        <v>1</v>
      </c>
      <c r="IF18" s="575" cm="1">
        <f t="array" ref="IF18">INDEX(IF$5:IF17,$B18+1,1)</f>
        <v>1</v>
      </c>
      <c r="IG18" s="8"/>
      <c r="IH18" s="575" cm="1">
        <f t="array" ref="IH18">INDEX(IH$5:IH17,$B18+1,1)</f>
        <v>0.125</v>
      </c>
      <c r="II18" s="575" cm="1">
        <f t="array" ref="II18">INDEX(II$5:II17,$B18+1,1)</f>
        <v>0.3</v>
      </c>
      <c r="IJ18" s="575" cm="1">
        <f t="array" ref="IJ18">INDEX(IJ$5:IJ17,$B18+1,1)</f>
        <v>-0.05</v>
      </c>
      <c r="IK18" s="575" cm="1">
        <f t="array" ref="IK18">INDEX(IK$5:IK17,$B18+1,1)</f>
        <v>0.1</v>
      </c>
      <c r="IL18" s="575" cm="1">
        <f t="array" ref="IL18">INDEX(IL$5:IL17,$B18+1,1)</f>
        <v>0.25</v>
      </c>
      <c r="IM18" s="575" cm="1">
        <f t="array" ref="IM18">INDEX(IM$5:IM17,$B18+1,1)</f>
        <v>-0.05</v>
      </c>
      <c r="IN18" s="575" cm="1">
        <f t="array" ref="IN18">INDEX(IN$5:IN17,$B18+1,1)</f>
        <v>0.05</v>
      </c>
      <c r="IO18" s="575" cm="1">
        <f t="array" ref="IO18">INDEX(IO$5:IO17,$B18+1,1)</f>
        <v>0.1</v>
      </c>
      <c r="IP18" s="575" cm="1">
        <f t="array" ref="IP18">INDEX(IP$5:IP17,$B18+1,1)</f>
        <v>-0.02</v>
      </c>
      <c r="IQ18" s="575" cm="1">
        <f t="array" ref="IQ18">INDEX(IQ$5:IQ17,$B18+1,1)</f>
        <v>0.1</v>
      </c>
      <c r="IR18" s="575" cm="1">
        <f t="array" ref="IR18">INDEX(IR$5:IR17,$B18+1,1)</f>
        <v>0.25</v>
      </c>
      <c r="IS18" s="575" cm="1">
        <f t="array" ref="IS18">INDEX(IS$5:IS17,$B18+1,1)</f>
        <v>-0.05</v>
      </c>
      <c r="IT18" s="575" cm="1">
        <f t="array" ref="IT18">INDEX(IT$5:IT17,$B18+1,1)</f>
        <v>0.125</v>
      </c>
      <c r="IU18" s="575" cm="1">
        <f t="array" ref="IU18">INDEX(IU$5:IU17,$B18+1,1)</f>
        <v>0.1</v>
      </c>
      <c r="IV18" s="575" cm="1">
        <f t="array" ref="IV18">INDEX(IV$5:IV17,$B18+1,1)</f>
        <v>0.1</v>
      </c>
      <c r="IW18" s="575" cm="1">
        <f t="array" ref="IW18">INDEX(IW$5:IW17,$B18+1,1)</f>
        <v>0.1</v>
      </c>
      <c r="IX18" s="575" cm="1">
        <f t="array" ref="IX18">INDEX(IX$5:IX17,$B18+1,1)</f>
        <v>0</v>
      </c>
      <c r="IY18" s="575" cm="1">
        <f t="array" ref="IY18">INDEX(IY$5:IY17,$B18+1,1)</f>
        <v>0</v>
      </c>
      <c r="IZ18" s="575" cm="1">
        <f t="array" ref="IZ18">INDEX(IZ$5:IZ17,$B18+1,1)</f>
        <v>0</v>
      </c>
      <c r="JA18" s="575" cm="1">
        <f t="array" ref="JA18">INDEX(JA$5:JA17,$B18+1,1)</f>
        <v>0</v>
      </c>
      <c r="JB18" s="575" cm="1">
        <f t="array" ref="JB18">INDEX(JB$5:JB17,$B18+1,1)</f>
        <v>0</v>
      </c>
      <c r="JC18" s="575" cm="1">
        <f t="array" ref="JC18">INDEX(JC$5:JC17,$B18+1,1)</f>
        <v>0</v>
      </c>
      <c r="JD18" s="575" cm="1">
        <f t="array" ref="JD18">INDEX(JD$5:JD17,$B18+1,1)</f>
        <v>0</v>
      </c>
      <c r="JE18" s="575" cm="1">
        <f t="array" ref="JE18">INDEX(JE$5:JE17,$B18+1,1)</f>
        <v>0</v>
      </c>
      <c r="JF18" s="575" cm="1">
        <f t="array" ref="JF18">INDEX(JF$5:JF17,$B18+1,1)</f>
        <v>0</v>
      </c>
      <c r="JG18" s="575" cm="1">
        <f t="array" ref="JG18">INDEX(JG$5:JG17,$B18+1,1)</f>
        <v>0</v>
      </c>
      <c r="JH18" s="575" cm="1">
        <f t="array" ref="JH18">INDEX(JH$5:JH17,$B18+1,1)</f>
        <v>0</v>
      </c>
      <c r="JI18" s="575" cm="1">
        <f t="array" ref="JI18">INDEX(JI$5:JI17,$B18+1,1)</f>
        <v>0</v>
      </c>
      <c r="JJ18" s="575" cm="1">
        <f t="array" ref="JJ18">INDEX(JJ$5:JJ17,$B18+1,1)</f>
        <v>0</v>
      </c>
      <c r="JK18" s="575" cm="1">
        <f t="array" ref="JK18">INDEX(JK$5:JK17,$B18+1,1)</f>
        <v>0</v>
      </c>
      <c r="JL18" s="575" cm="1">
        <f t="array" ref="JL18">INDEX(JL$5:JL17,$B18+1,1)</f>
        <v>0</v>
      </c>
      <c r="JM18" s="575" cm="1">
        <f t="array" ref="JM18">INDEX(JM$5:JM17,$B18+1,1)</f>
        <v>0</v>
      </c>
      <c r="JN18" s="575" cm="1">
        <f t="array" ref="JN18">INDEX(JN$5:JN17,$B18+1,1)</f>
        <v>0</v>
      </c>
      <c r="JO18" s="575" cm="1">
        <f t="array" ref="JO18">INDEX(JO$5:JO17,$B18+1,1)</f>
        <v>0</v>
      </c>
      <c r="JP18" s="575" cm="1">
        <f t="array" ref="JP18">INDEX(JP$5:JP17,$B18+1,1)</f>
        <v>0</v>
      </c>
      <c r="JQ18" s="575" cm="1">
        <f t="array" ref="JQ18">INDEX(JQ$5:JQ17,$B18+1,1)</f>
        <v>0</v>
      </c>
      <c r="JR18" s="575" cm="1">
        <f t="array" ref="JR18">INDEX(JR$5:JR17,$B18+1,1)</f>
        <v>0</v>
      </c>
      <c r="JS18" s="575" cm="1">
        <f t="array" ref="JS18">INDEX(JS$5:JS17,$B18+1,1)</f>
        <v>0</v>
      </c>
      <c r="JT18" s="575" cm="1">
        <f t="array" ref="JT18">INDEX(JT$5:JT17,$B18+1,1)</f>
        <v>0</v>
      </c>
      <c r="JU18" s="575" cm="1">
        <f t="array" ref="JU18">INDEX(JU$5:JU17,$B18+1,1)</f>
        <v>0</v>
      </c>
      <c r="JV18" s="575" cm="1">
        <f t="array" ref="JV18">INDEX(JV$5:JV17,$B18+1,1)</f>
        <v>0</v>
      </c>
      <c r="JW18" s="575" cm="1">
        <f t="array" ref="JW18">INDEX(JW$5:JW17,$B18+1,1)</f>
        <v>0</v>
      </c>
      <c r="JX18" s="575" cm="1">
        <f t="array" ref="JX18">INDEX(JX$5:JX17,$B18+1,1)</f>
        <v>0</v>
      </c>
      <c r="JY18" s="575" cm="1">
        <f t="array" ref="JY18">INDEX(JY$5:JY17,$B18+1,1)</f>
        <v>0</v>
      </c>
      <c r="JZ18" s="575" cm="1">
        <f t="array" ref="JZ18">INDEX(JZ$5:JZ17,$B18+1,1)</f>
        <v>0</v>
      </c>
      <c r="KA18" s="575" cm="1">
        <f t="array" ref="KA18">INDEX(KA$5:KA17,$B18+1,1)</f>
        <v>0</v>
      </c>
      <c r="KB18" s="575" cm="1">
        <f t="array" ref="KB18">INDEX(KB$5:KB17,$B18+1,1)</f>
        <v>0</v>
      </c>
      <c r="KC18" s="575" cm="1">
        <f t="array" ref="KC18">INDEX(KC$5:KC17,$B18+1,1)</f>
        <v>0</v>
      </c>
      <c r="KD18" s="575" t="str" cm="1">
        <f t="array" ref="KD18">INDEX(KD$5:KD17,$B18+1,1)</f>
        <v>-</v>
      </c>
      <c r="KE18" s="8"/>
      <c r="KF18" s="575" cm="1">
        <f t="array" ref="KF18">INDEX(KF$5:KF17,$B18+1,1)</f>
        <v>0</v>
      </c>
      <c r="KG18" s="575" cm="1">
        <f t="array" ref="KG18">INDEX(KG$5:KG17,$B18+1,1)</f>
        <v>0</v>
      </c>
      <c r="KH18" s="575" cm="1">
        <f t="array" ref="KH18">INDEX(KH$5:KH17,$B18+1,1)</f>
        <v>0</v>
      </c>
      <c r="KI18" s="575" t="str" cm="1">
        <f t="array" ref="KI18">INDEX(KI$5:KI17,$B18+1,1)</f>
        <v>-</v>
      </c>
      <c r="KJ18" s="575" t="str" cm="1">
        <f t="array" ref="KJ18">INDEX(KJ$5:KJ17,$B18+1,1)</f>
        <v>-</v>
      </c>
      <c r="KK18" s="575" t="str" cm="1">
        <f t="array" ref="KK18">INDEX(KK$5:KK17,$B18+1,1)</f>
        <v>-</v>
      </c>
      <c r="KL18" s="575" t="str" cm="1">
        <f t="array" ref="KL18">INDEX(KL$5:KL17,$B18+1,1)</f>
        <v>-</v>
      </c>
      <c r="KM18" s="575" t="str" cm="1">
        <f t="array" ref="KM18">INDEX(KM$5:KM17,$B18+1,1)</f>
        <v>-</v>
      </c>
      <c r="KN18" s="575" t="str" cm="1">
        <f t="array" ref="KN18">INDEX(KN$5:KN17,$B18+1,1)</f>
        <v>-</v>
      </c>
      <c r="KO18" s="575" t="str" cm="1">
        <f t="array" ref="KO18">INDEX(KO$5:KO17,$B18+1,1)</f>
        <v>-</v>
      </c>
      <c r="KP18" s="575" t="str" cm="1">
        <f t="array" ref="KP18">INDEX(KP$5:KP17,$B18+1,1)</f>
        <v>-</v>
      </c>
      <c r="KQ18" s="575" t="str" cm="1">
        <f t="array" ref="KQ18">INDEX(KQ$5:KQ17,$B18+1,1)</f>
        <v>-</v>
      </c>
      <c r="KR18" s="575" t="str" cm="1">
        <f t="array" ref="KR18">INDEX(KR$5:KR17,$B18+1,1)</f>
        <v>-</v>
      </c>
      <c r="KS18" s="575" t="str" cm="1">
        <f t="array" ref="KS18">INDEX(KS$5:KS17,$B18+1,1)</f>
        <v>-</v>
      </c>
      <c r="KT18" s="575" t="str" cm="1">
        <f t="array" ref="KT18">INDEX(KT$5:KT17,$B18+1,1)</f>
        <v>-</v>
      </c>
      <c r="KU18" s="575" t="str" cm="1">
        <f t="array" ref="KU18">INDEX(KU$5:KU17,$B18+1,1)</f>
        <v>-</v>
      </c>
      <c r="KV18" s="575" cm="1">
        <f t="array" ref="KV18">INDEX(KV$5:KV17,$B18+1,1)</f>
        <v>1</v>
      </c>
      <c r="KW18" s="575" cm="1">
        <f t="array" ref="KW18">INDEX(KW$5:KW17,$B18+1,1)</f>
        <v>0</v>
      </c>
      <c r="KX18" s="575" cm="1">
        <f t="array" ref="KX18">INDEX(KX$5:KX17,$B18+1,1)</f>
        <v>1</v>
      </c>
      <c r="KY18" s="575" cm="1">
        <f t="array" ref="KY18">INDEX(KY$5:KY17,$B18+1,1)</f>
        <v>1</v>
      </c>
      <c r="KZ18" s="575" cm="1">
        <f t="array" ref="KZ18">INDEX(KZ$5:KZ17,$B18+1,1)</f>
        <v>1</v>
      </c>
      <c r="LA18" s="575" cm="1">
        <f t="array" ref="LA18">INDEX(LA$5:LA17,$B18+1,1)</f>
        <v>1</v>
      </c>
      <c r="LB18" s="575" cm="1">
        <f t="array" ref="LB18">INDEX(LB$5:LB17,$B18+1,1)</f>
        <v>1</v>
      </c>
      <c r="LC18" s="575" cm="1">
        <f t="array" ref="LC18">INDEX(LC$5:LC17,$B18+1,1)</f>
        <v>1</v>
      </c>
      <c r="LD18" s="575" cm="1">
        <f t="array" ref="LD18">INDEX(LD$5:LD17,$B18+1,1)</f>
        <v>0</v>
      </c>
      <c r="LE18" s="575" cm="1">
        <f t="array" ref="LE18">INDEX(LE$5:LE17,$B18+1,1)</f>
        <v>1</v>
      </c>
      <c r="LF18" s="575" cm="1">
        <f t="array" ref="LF18">INDEX(LF$5:LF17,$B18+1,1)</f>
        <v>0</v>
      </c>
      <c r="LG18" s="575" cm="1">
        <f t="array" ref="LG18">INDEX(LG$5:LG17,$B18+1,1)</f>
        <v>0</v>
      </c>
      <c r="LH18" s="575" cm="1">
        <f t="array" ref="LH18">INDEX(LH$5:LH17,$B18+1,1)</f>
        <v>0</v>
      </c>
      <c r="LI18" s="575" cm="1">
        <f t="array" ref="LI18">INDEX(LI$5:LI17,$B18+1,1)</f>
        <v>0</v>
      </c>
      <c r="LJ18" s="575" cm="1">
        <f t="array" ref="LJ18">INDEX(LJ$5:LJ17,$B18+1,1)</f>
        <v>0</v>
      </c>
      <c r="LK18" s="575" cm="1">
        <f t="array" ref="LK18">INDEX(LK$5:LK17,$B18+1,1)</f>
        <v>0</v>
      </c>
      <c r="LL18" s="575" cm="1">
        <f t="array" ref="LL18">INDEX(LL$5:LL17,$B18+1,1)</f>
        <v>0</v>
      </c>
      <c r="LM18" s="575" cm="1">
        <f t="array" ref="LM18">INDEX(LM$5:LM17,$B18+1,1)</f>
        <v>0</v>
      </c>
      <c r="LN18" s="575" cm="1">
        <f t="array" ref="LN18">INDEX(LN$5:LN17,$B18+1,1)</f>
        <v>0</v>
      </c>
      <c r="LO18" s="575" cm="1">
        <f t="array" ref="LO18">INDEX(LO$5:LO17,$B18+1,1)</f>
        <v>0</v>
      </c>
      <c r="LP18" s="575" cm="1">
        <f t="array" ref="LP18">INDEX(LP$5:LP17,$B18+1,1)</f>
        <v>0</v>
      </c>
      <c r="LQ18" s="575" cm="1">
        <f t="array" ref="LQ18">INDEX(LQ$5:LQ17,$B18+1,1)</f>
        <v>0</v>
      </c>
      <c r="LR18" s="575" cm="1">
        <f t="array" ref="LR18">INDEX(LR$5:LR17,$B18+1,1)</f>
        <v>0</v>
      </c>
      <c r="LS18" s="575" cm="1">
        <f t="array" ref="LS18">INDEX(LS$5:LS17,$B18+1,1)</f>
        <v>0</v>
      </c>
      <c r="LT18" s="575" cm="1">
        <f t="array" ref="LT18">INDEX(LT$5:LT17,$B18+1,1)</f>
        <v>0</v>
      </c>
      <c r="LU18" s="575" cm="1">
        <f t="array" ref="LU18">INDEX(LU$5:LU17,$B18+1,1)</f>
        <v>0</v>
      </c>
      <c r="LV18" s="575" cm="1">
        <f t="array" ref="LV18">INDEX(LV$5:LV17,$B18+1,1)</f>
        <v>0</v>
      </c>
      <c r="LW18" s="575" cm="1">
        <f t="array" ref="LW18">INDEX(LW$5:LW17,$B18+1,1)</f>
        <v>0</v>
      </c>
      <c r="LX18" s="575" cm="1">
        <f t="array" ref="LX18">INDEX(LX$5:LX17,$B18+1,1)</f>
        <v>0</v>
      </c>
      <c r="LY18" s="575" cm="1">
        <f t="array" ref="LY18">INDEX(LY$5:LY17,$B18+1,1)</f>
        <v>0</v>
      </c>
      <c r="LZ18" s="575" cm="1">
        <f t="array" ref="LZ18">INDEX(LZ$5:LZ17,$B18+1,1)</f>
        <v>0</v>
      </c>
      <c r="MA18" s="575" cm="1">
        <f t="array" ref="MA18">INDEX(MA$5:MA17,$B18+1,1)</f>
        <v>0</v>
      </c>
      <c r="MB18" s="575" cm="1">
        <f t="array" ref="MB18">INDEX(MB$5:MB17,$B18+1,1)</f>
        <v>0</v>
      </c>
      <c r="MC18" s="575" cm="1">
        <f t="array" ref="MC18">INDEX(MC$5:MC17,$B18+1,1)</f>
        <v>0</v>
      </c>
      <c r="MD18" s="575" cm="1">
        <f t="array" ref="MD18">INDEX(MD$5:MD17,$B18+1,1)</f>
        <v>0</v>
      </c>
      <c r="ME18" s="575" cm="1">
        <f t="array" ref="ME18">INDEX(ME$5:ME17,$B18+1,1)</f>
        <v>0</v>
      </c>
      <c r="MF18" s="575" cm="1">
        <f t="array" ref="MF18">INDEX(MF$5:MF17,$B18+1,1)</f>
        <v>0</v>
      </c>
      <c r="MG18" s="575" cm="1">
        <f t="array" ref="MG18">INDEX(MG$5:MG17,$B18+1,1)</f>
        <v>0</v>
      </c>
      <c r="MH18" s="575" cm="1">
        <f t="array" ref="MH18">INDEX(MH$5:MH17,$B18+1,1)</f>
        <v>0</v>
      </c>
      <c r="MI18" s="575" cm="1">
        <f t="array" ref="MI18">INDEX(MI$5:MI17,$B18+1,1)</f>
        <v>1</v>
      </c>
      <c r="MJ18" s="575" cm="1">
        <f t="array" ref="MJ18">INDEX(MJ$5:MJ17,$B18+1,1)</f>
        <v>0</v>
      </c>
      <c r="MK18" s="575" cm="1">
        <f t="array" ref="MK18">INDEX(MK$5:MK17,$B18+1,1)</f>
        <v>0</v>
      </c>
      <c r="ML18" s="575" cm="1">
        <f t="array" ref="ML18">INDEX(ML$5:ML17,$B18+1,1)</f>
        <v>0</v>
      </c>
      <c r="MM18" s="575" cm="1">
        <f t="array" ref="MM18">INDEX(MM$5:MM17,$B18+1,1)</f>
        <v>0</v>
      </c>
      <c r="MN18" s="575" cm="1">
        <f t="array" ref="MN18">INDEX(MN$5:MN17,$B18+1,1)</f>
        <v>1</v>
      </c>
      <c r="MO18" s="8"/>
      <c r="MP18" s="444" t="str">
        <f t="shared" ref="MP18:MP35" ca="1" si="98">IF($W18&lt;&gt;0,INDEX(i.cropgraze_inc,$W18,MP$7),OFFSET(MP$5,$B18,0))</f>
        <v>-</v>
      </c>
      <c r="MQ18" s="575" t="str" cm="1">
        <f t="array" ref="MQ18">INDEX(MQ$5:MQ17,$B18+1,1)</f>
        <v>-</v>
      </c>
      <c r="MR18" s="575" t="str" cm="1">
        <f t="array" ref="MR18">INDEX(MR$5:MR17,$B18+1,1)</f>
        <v>-</v>
      </c>
      <c r="MS18" s="575" t="str" cm="1">
        <f t="array" ref="MS18">INDEX(MS$5:MS17,$B18+1,1)</f>
        <v>-</v>
      </c>
      <c r="MT18" s="575" t="str" cm="1">
        <f t="array" ref="MT18">INDEX(MT$5:MT17,$B18+1,1)</f>
        <v>-</v>
      </c>
      <c r="MU18" s="575" t="str" cm="1">
        <f t="array" ref="MU18">INDEX(MU$5:MU17,$B18+1,1)</f>
        <v>-</v>
      </c>
      <c r="MV18" s="575" t="str" cm="1">
        <f t="array" ref="MV18">INDEX(MV$5:MV17,$B18+1,1)</f>
        <v>-</v>
      </c>
      <c r="MW18" s="575" t="str" cm="1">
        <f t="array" ref="MW18">INDEX(MW$5:MW17,$B18+1,1)</f>
        <v>-</v>
      </c>
      <c r="MX18" s="444" t="str" cm="1">
        <f t="array" ref="MX18">IF(OR(MY18:MY18&lt;&gt;"-"),TRUE,"-")</f>
        <v>-</v>
      </c>
      <c r="MY18" s="575" t="str" cm="1">
        <f t="array" ref="MY18">INDEX(MY$5:MY17,$B18+1,1)</f>
        <v>-</v>
      </c>
      <c r="MZ18" s="575" cm="1">
        <f t="array" ref="MZ18">INDEX(MZ$5:MZ17,$B18+1,1)</f>
        <v>0</v>
      </c>
      <c r="NA18" s="575" cm="1">
        <f t="array" ref="NA18">INDEX(NA$5:NA17,$B18+1,1)</f>
        <v>999999</v>
      </c>
      <c r="NB18" s="575" cm="1">
        <f t="array" ref="NB18">INDEX(NB$5:NB17,$B18+1,1)</f>
        <v>999999</v>
      </c>
      <c r="NC18" s="575" cm="1">
        <f t="array" ref="NC18">INDEX(NC$5:NC17,$B18+1,1)</f>
        <v>999999</v>
      </c>
      <c r="ND18" s="575" cm="1">
        <f t="array" ref="ND18">INDEX(ND$5:ND17,$B18+1,1)</f>
        <v>999999</v>
      </c>
      <c r="NE18" s="575" cm="1">
        <f t="array" ref="NE18">INDEX(NE$5:NE17,$B18+1,1)</f>
        <v>999999</v>
      </c>
      <c r="NF18" s="575" cm="1">
        <f t="array" ref="NF18">INDEX(NF$5:NF17,$B18+1,1)</f>
        <v>999999</v>
      </c>
      <c r="NG18" s="575" t="str" cm="1">
        <f t="array" ref="NG18">INDEX(NG$5:NG17,$B18+1,1)</f>
        <v>-</v>
      </c>
      <c r="NH18" s="575" t="str" cm="1">
        <f t="array" ref="NH18">INDEX(NH$5:NH17,$B18+1,1)</f>
        <v>-</v>
      </c>
      <c r="NI18" s="575" t="str" cm="1">
        <f t="array" ref="NI18">INDEX(NI$5:NI17,$B18+1,1)</f>
        <v>-</v>
      </c>
      <c r="NJ18" s="575" t="b" cm="1">
        <f t="array" ref="NJ18">INDEX(NJ$5:NJ17,$B18+1,1)</f>
        <v>1</v>
      </c>
      <c r="NK18" s="575" t="str" cm="1">
        <f t="array" ref="NK18">INDEX(NK$5:NK17,$B18+1,1)</f>
        <v>-</v>
      </c>
      <c r="NL18" s="575" cm="1">
        <f t="array" ref="NL18">INDEX(NL$5:NL17,$B18+1,1)</f>
        <v>0</v>
      </c>
      <c r="NM18" s="575" cm="1">
        <f t="array" ref="NM18">INDEX(NM$5:NM17,$B18+1,1)</f>
        <v>0</v>
      </c>
      <c r="NN18" s="575" cm="1">
        <f t="array" ref="NN18">INDEX(NN$5:NN17,$B18+1,1)</f>
        <v>0</v>
      </c>
      <c r="NO18" s="575" t="str" cm="1">
        <f t="array" ref="NO18">INDEX(NO$5:NO17,$B18+1,1)</f>
        <v>-</v>
      </c>
      <c r="NP18" s="575" t="str" cm="1">
        <f t="array" ref="NP18">INDEX(NP$5:NP17,$B18+1,1)</f>
        <v>-</v>
      </c>
      <c r="NQ18" s="444">
        <f t="shared" ref="NQ18:NQ27" si="99">IF($DK18=5,0.75,0)</f>
        <v>0</v>
      </c>
      <c r="NR18" s="575" t="str" cm="1">
        <f t="array" ref="NR18">INDEX(NR$5:NR17,$B18+1,1)</f>
        <v>-</v>
      </c>
      <c r="NS18" s="575" t="str" cm="1">
        <f t="array" ref="NS18">INDEX(NS$5:NS17,$B18+1,1)</f>
        <v>-</v>
      </c>
      <c r="NT18" s="8"/>
      <c r="NU18" s="575" t="str" cm="1">
        <f t="array" ref="NU18">INDEX(NU$5:NU17,$B18+1,1)</f>
        <v>-</v>
      </c>
      <c r="NV18" s="575" t="str" cm="1">
        <f t="array" ref="NV18">INDEX(NV$5:NV17,$B18+1,1)</f>
        <v>-</v>
      </c>
      <c r="NW18" s="575" t="str" cm="1">
        <f t="array" ref="NW18">INDEX(NW$5:NW17,$B18+1,1)</f>
        <v>-</v>
      </c>
      <c r="NX18" s="575" t="str" cm="1">
        <f t="array" ref="NX18">INDEX(NX$5:NX17,$B18+1,1)</f>
        <v>-</v>
      </c>
      <c r="NY18" s="575" cm="1">
        <f t="array" ref="NY18">INDEX(NY$5:NY17,$B18+1,1)</f>
        <v>1</v>
      </c>
      <c r="NZ18" s="575" cm="1">
        <f t="array" ref="NZ18">INDEX(NZ$5:NZ17,$B18+1,1)</f>
        <v>1</v>
      </c>
      <c r="OA18" s="575" cm="1">
        <f t="array" ref="OA18">INDEX(OA$5:OA17,$B18+1,1)</f>
        <v>1</v>
      </c>
      <c r="OB18" s="575" cm="1">
        <f t="array" ref="OB18">INDEX(OB$5:OB17,$B18+1,1)</f>
        <v>1</v>
      </c>
      <c r="OC18" s="8"/>
      <c r="OD18" s="575" cm="1">
        <f t="array" ref="OD18">INDEX(OD$5:OD17,$B18+1,1)</f>
        <v>0</v>
      </c>
      <c r="OE18" s="575" t="str" cm="1">
        <f t="array" ref="OE18">INDEX(OE$5:OE17,$B18+1,1)</f>
        <v>-</v>
      </c>
      <c r="OF18" s="575" cm="1">
        <f t="array" ref="OF18">INDEX(OF$5:OF17,$B18+1,1)</f>
        <v>1</v>
      </c>
      <c r="OG18" s="444">
        <f t="shared" ref="OG18:OG43" si="100">INDEX(i.conservation,$V18+1,$N18)</f>
        <v>1.5</v>
      </c>
      <c r="OH18" s="8"/>
      <c r="OI18" s="575" t="str" cm="1">
        <f t="array" ref="OI18">INDEX(OI$5:OI17,$B18+1,1)</f>
        <v>-</v>
      </c>
      <c r="OJ18" s="575" t="str" cm="1">
        <f t="array" ref="OJ18">INDEX(OJ$5:OJ17,$B18+1,1)</f>
        <v>-</v>
      </c>
      <c r="OK18" s="575" t="str" cm="1">
        <f t="array" ref="OK18">INDEX(OK$5:OK17,$B18+1,1)</f>
        <v>-</v>
      </c>
      <c r="OL18" s="575" t="str" cm="1">
        <f t="array" ref="OL18">INDEX(OL$5:OL17,$B18+1,1)</f>
        <v>-</v>
      </c>
      <c r="OM18" s="575" cm="1">
        <f t="array" ref="OM18">INDEX(OM$5:OM17,$B18+1,1)</f>
        <v>0</v>
      </c>
      <c r="ON18" s="519">
        <v>0</v>
      </c>
    </row>
    <row r="19" spans="1:404" outlineLevel="1">
      <c r="A19" s="18">
        <f>ROW(A19)-5</f>
        <v>14</v>
      </c>
      <c r="B19" s="18">
        <f>$A$17</f>
        <v>12</v>
      </c>
      <c r="C19">
        <v>2</v>
      </c>
      <c r="D19" s="17" t="str">
        <f ca="1">OFFSET(D$5,$B19,0)</f>
        <v>GSW</v>
      </c>
      <c r="E19" t="b">
        <v>1</v>
      </c>
      <c r="F19" t="b">
        <v>0</v>
      </c>
      <c r="G19" t="b">
        <f t="shared" si="84"/>
        <v>1</v>
      </c>
      <c r="H19" s="18" t="s">
        <v>2217</v>
      </c>
      <c r="I19" s="510">
        <v>2</v>
      </c>
      <c r="J19" s="575" cm="1">
        <f t="array" ref="J19">INDEX(J$5:J18,$B19+1,1)</f>
        <v>0</v>
      </c>
      <c r="K19" s="575" cm="1">
        <f t="array" ref="K19">INDEX(K$5:K18,$B19+1,1)</f>
        <v>0</v>
      </c>
      <c r="L19" s="575" cm="1">
        <f t="array" ref="L19">INDEX(L$5:L18,$B19+1,1)</f>
        <v>2</v>
      </c>
      <c r="M19" s="575" cm="1">
        <f t="array" ref="M19">INDEX(M$5:M18,$B19+1,1)</f>
        <v>2</v>
      </c>
      <c r="N19" s="575" cm="1">
        <f t="array" ref="N19">INDEX(N$5:N18,$B19+1,1)</f>
        <v>3</v>
      </c>
      <c r="O19" s="444">
        <f t="shared" si="57"/>
        <v>2</v>
      </c>
      <c r="P19" s="444">
        <f t="shared" si="57"/>
        <v>0</v>
      </c>
      <c r="Q19" s="444">
        <f t="shared" si="58"/>
        <v>6</v>
      </c>
      <c r="R19" s="575" cm="1">
        <f t="array" ref="R19">INDEX(R$5:R18,$B19+1,1)</f>
        <v>1</v>
      </c>
      <c r="S19" s="575" cm="1">
        <f t="array" ref="S19">INDEX(S$5:S18,$B19+1,1)</f>
        <v>1</v>
      </c>
      <c r="T19" s="575" cm="1">
        <f t="array" ref="T19">INDEX(T$5:T18,$B19+1,1)</f>
        <v>1</v>
      </c>
      <c r="U19" s="575" cm="1">
        <f t="array" ref="U19">INDEX(U$5:U18,$B19+1,1)</f>
        <v>0</v>
      </c>
      <c r="V19" s="18"/>
      <c r="W19" s="575" cm="1">
        <f t="array" ref="W19">INDEX(W$5:W18,$B19+1,1)</f>
        <v>0</v>
      </c>
      <c r="X19" s="575" cm="1">
        <f t="array" ref="X19">INDEX(X$5:X18,$B19+1,1)</f>
        <v>0</v>
      </c>
      <c r="Y19" s="575" cm="1">
        <f t="array" ref="Y19">INDEX(Y$5:Y18,$B19+1,1)</f>
        <v>0</v>
      </c>
      <c r="Z19" s="575" cm="1">
        <f t="array" ref="Z19">INDEX(Z$5:Z18,$B19+1,1)</f>
        <v>1</v>
      </c>
      <c r="AA19" s="575" t="str" cm="1">
        <f t="array" ref="AA19">INDEX(AA$5:AA18,$B19+1,1)</f>
        <v/>
      </c>
      <c r="AB19" s="575" cm="1">
        <f t="array" ref="AB19">INDEX(AB$5:AB18,$B19+1,1)</f>
        <v>1</v>
      </c>
      <c r="AC19" s="575" cm="1">
        <f t="array" ref="AC19">INDEX(AC$5:AC18,$B19+1,1)</f>
        <v>1</v>
      </c>
      <c r="AD19" s="575" cm="1">
        <f t="array" ref="AD19">INDEX(AD$5:AD18,$B19+1,1)</f>
        <v>0</v>
      </c>
      <c r="AE19" s="575" cm="1">
        <f t="array" ref="AE19">INDEX(AE$5:AE18,$B19+1,1)</f>
        <v>0</v>
      </c>
      <c r="AF19" s="575" cm="1">
        <f t="array" ref="AF19">INDEX(AF$5:AF18,$B19+1,1)</f>
        <v>0</v>
      </c>
      <c r="AG19" s="575" cm="1">
        <f t="array" ref="AG19">INDEX(AG$5:AG18,$B19+1,1)</f>
        <v>0</v>
      </c>
      <c r="AH19" s="119"/>
      <c r="AI19" s="119"/>
      <c r="AJ19" s="119"/>
      <c r="AK19" s="119"/>
      <c r="AL19" s="119"/>
      <c r="AM19" s="119"/>
      <c r="AN19" s="119"/>
      <c r="AO19" s="119"/>
      <c r="AP19" s="119"/>
      <c r="AQ19" s="119"/>
      <c r="AR19" s="119"/>
      <c r="AS19" s="119"/>
      <c r="AT19" s="119"/>
      <c r="AU19" s="18"/>
      <c r="AV19" s="18"/>
      <c r="AW19" s="18"/>
      <c r="AX19" s="212" t="str" cm="1">
        <f t="array" aca="1" ref="AX19" ca="1">$H19&amp;" "        &amp;_xlfn.SINGLE( INDEX(i.ModelStructure,$I19,1))    &amp;" "
&amp; $D19        &amp;       IF(OR($CA19="-", $CA19),"_PInp","_Full")&amp;    IF($DK19=0," FWM","")&amp;IF($DK19=1," MWM","")&amp;IF($DK19=5," Mat","")&amp;IF($NP19=1,"&amp;EL","   ")&amp;IF($DL19=TRUE,"&amp;BBT","    ")
&amp;      " TOL"&amp;_xlfn.SINGLE(INDEX(i.TOL_Desc,1,$N19))   &amp; " Scan"&amp;$T19
&amp;       CHOOSE($K19+1," CFS"," GFS"," NFS")&amp;     " CG_"&amp;_xlfn.SINGLE(_xlfn.SWITCH($MP19,"-",1,TRUE,1,FALSE,0))&amp;_xlfn.SINGLE(    IF($MR19="-"," FodCrop    ",_xlfn.SWITCH(VALUE(LEFT($MR$4,1)),0," All",6," Lup",9," Oat",11," OaF")&amp;"_Fod"&amp;TEXT($MR19,"000%")))
&amp;" REV"&amp;"_"&amp;TEXT($FO19,"00;-0;00;@ ")&amp;TEXT($AA19,"00;-0;00;  @")&amp;"_"&amp;TEXT($FT19,"0")&amp;"_"&amp;TEXT($AC19,"0")
&amp; " RR"&amp;TEXT(SUM($EB19:$EC19),"+00%;-00%;    ;@")
&amp; " ("&amp;IF($CY19,"P","E")   &amp;IF($CX19,"T","t")        &amp;     "_F"&amp;IF($HP19=TRUE,3,0)+COUNTIF($HI19:$HM19,TRUE)+COUNTIF($BS19:$BT19,"&gt;0")&amp;IF($HN19=TRUE,3,0)+COUNTIF($BS19:$BT19,"&gt;0")&amp;"N"&amp;$HS19&amp;$HT19&amp;"L"&amp;$IE19&amp;$IF19&amp;"_"&amp;$ID19&amp;")"</f>
        <v>DSP_test    DS GSW_PInp MWM        TOLSpr Scan1 CFS CG_1 FodCrop     REV_-   _-_1 RR     (Et_F00N--L11_-)</v>
      </c>
      <c r="AY19" s="8" t="str">
        <f ca="1">IF(COUNTIF(AX$5:AX19,AX19)=1,"-","Dup")</f>
        <v>-</v>
      </c>
      <c r="AZ19" s="8"/>
      <c r="BA19" s="22" t="b">
        <v>0</v>
      </c>
      <c r="BB19" s="22" t="b">
        <v>0</v>
      </c>
      <c r="BC19" s="22" t="b">
        <v>0</v>
      </c>
      <c r="BD19" s="22" t="b">
        <v>0</v>
      </c>
      <c r="BE19" s="22" t="b">
        <v>0</v>
      </c>
      <c r="BF19" s="22" t="b">
        <v>0</v>
      </c>
      <c r="BG19" s="22" t="b">
        <v>0</v>
      </c>
      <c r="BH19" s="22" t="b">
        <v>0</v>
      </c>
      <c r="BI19" s="22" t="b">
        <v>0</v>
      </c>
      <c r="BJ19" s="8"/>
      <c r="BK19" s="444" t="b">
        <f t="shared" ref="BK19:BX19" si="101">INDEX(i.model_structure,$I19,BK$7)</f>
        <v>0</v>
      </c>
      <c r="BL19" s="444" t="str">
        <f t="shared" si="101"/>
        <v>-</v>
      </c>
      <c r="BM19" s="444" t="b">
        <f t="shared" si="101"/>
        <v>0</v>
      </c>
      <c r="BN19" s="444" t="str">
        <f t="shared" si="101"/>
        <v>-</v>
      </c>
      <c r="BO19" s="444" t="str">
        <f t="shared" si="101"/>
        <v>-</v>
      </c>
      <c r="BP19" s="444" t="str">
        <f t="shared" si="101"/>
        <v>-</v>
      </c>
      <c r="BQ19" s="444" t="b">
        <f t="shared" si="101"/>
        <v>0</v>
      </c>
      <c r="BR19" s="444" t="b">
        <f t="shared" si="101"/>
        <v>1</v>
      </c>
      <c r="BS19" s="444" t="str">
        <f t="shared" si="101"/>
        <v>-</v>
      </c>
      <c r="BT19" s="444" t="str">
        <f t="shared" si="101"/>
        <v>-</v>
      </c>
      <c r="BU19" s="444" t="str">
        <f t="shared" si="101"/>
        <v>-</v>
      </c>
      <c r="BV19" s="444" t="str">
        <f t="shared" si="101"/>
        <v>-</v>
      </c>
      <c r="BW19" s="444" t="b">
        <f t="shared" si="101"/>
        <v>1</v>
      </c>
      <c r="BX19" s="93">
        <f t="shared" si="101"/>
        <v>0</v>
      </c>
      <c r="BY19" s="575" t="str" cm="1">
        <f t="array" ref="BY19">INDEX(BY$5:BY18,$B19+1,1)</f>
        <v>-</v>
      </c>
      <c r="BZ19" s="575" t="str" cm="1">
        <f t="array" ref="BZ19">INDEX(BZ$5:BZ18,$B19+1,1)</f>
        <v>-</v>
      </c>
      <c r="CA19" s="575" t="str" cm="1">
        <f t="array" ref="CA19">INDEX(CA$5:CA18,$B19+1,1)</f>
        <v>-</v>
      </c>
      <c r="CB19" s="8"/>
      <c r="CC19" s="575" t="str" cm="1">
        <f t="array" ref="CC19">INDEX(CC$5:CC18,$B19+1,1)</f>
        <v>-</v>
      </c>
      <c r="CD19" s="444" t="str">
        <f t="shared" ca="1" si="61"/>
        <v>-</v>
      </c>
      <c r="CE19" s="444">
        <f t="shared" si="62"/>
        <v>0</v>
      </c>
      <c r="CF19" s="444">
        <f t="shared" si="62"/>
        <v>0</v>
      </c>
      <c r="CG19" s="575" t="str" cm="1">
        <f t="array" ref="CG19">INDEX(CG$5:CG18,$B19+1,1)</f>
        <v>-</v>
      </c>
      <c r="CH19" s="575" t="str" cm="1">
        <f t="array" ref="CH19">INDEX(CH$5:CH18,$B19+1,1)</f>
        <v>-</v>
      </c>
      <c r="CI19" s="575" t="str" cm="1">
        <f t="array" ref="CI19">INDEX(CI$5:CI18,$B19+1,1)</f>
        <v>-</v>
      </c>
      <c r="CJ19" s="444" t="str">
        <f t="shared" ca="1" si="63"/>
        <v>-</v>
      </c>
      <c r="CK19" s="444">
        <f t="shared" si="64"/>
        <v>0</v>
      </c>
      <c r="CL19" s="444">
        <f t="shared" si="64"/>
        <v>0</v>
      </c>
      <c r="CM19" s="575" t="str" cm="1">
        <f t="array" ref="CM19">INDEX(CM$5:CM18,$B19+1,1)</f>
        <v>-</v>
      </c>
      <c r="CN19" s="444" t="str">
        <f t="shared" ca="1" si="65"/>
        <v>-</v>
      </c>
      <c r="CO19" s="444">
        <f t="shared" si="66"/>
        <v>0</v>
      </c>
      <c r="CP19" s="575" t="str" cm="1">
        <f t="array" ref="CP19">INDEX(CP$5:CP18,$B19+1,1)</f>
        <v>-</v>
      </c>
      <c r="CQ19" s="575" t="str" cm="1">
        <f t="array" ref="CQ19">INDEX(CQ$5:CQ18,$B19+1,1)</f>
        <v>-</v>
      </c>
      <c r="CR19" s="444">
        <f t="shared" si="67"/>
        <v>0</v>
      </c>
      <c r="CS19" s="575" t="str" cm="1">
        <f t="array" ref="CS19">INDEX(CS$5:CS18,$B19+1,1)</f>
        <v>-</v>
      </c>
      <c r="CT19" s="444" t="str">
        <f t="shared" ca="1" si="68"/>
        <v>-</v>
      </c>
      <c r="CU19" s="444">
        <f t="shared" si="69"/>
        <v>0</v>
      </c>
      <c r="CV19" s="444">
        <f t="shared" si="69"/>
        <v>0</v>
      </c>
      <c r="CW19" s="8"/>
      <c r="CX19" s="575" t="b" cm="1">
        <f t="array" ref="CX19">INDEX(CX$5:CX18,$B19+1,1)</f>
        <v>0</v>
      </c>
      <c r="CY19" s="575" t="b" cm="1">
        <f t="array" ref="CY19">INDEX(CY$5:CY18,$B19+1,1)</f>
        <v>0</v>
      </c>
      <c r="CZ19" s="576">
        <f t="shared" ca="1" si="85"/>
        <v>0</v>
      </c>
      <c r="DA19" s="575" t="b" cm="1">
        <f t="array" ref="DA19">INDEX(DA$5:DA18,$B19+1,1)</f>
        <v>1</v>
      </c>
      <c r="DB19" s="575" t="str" cm="1">
        <f t="array" ref="DB19">INDEX(DB$5:DB18,$B19+1,1)</f>
        <v>-</v>
      </c>
      <c r="DC19" s="575" cm="1">
        <f t="array" ref="DC19">INDEX(DC$5:DC18,$B19+1,1)</f>
        <v>1</v>
      </c>
      <c r="DD19" s="575" cm="1">
        <f t="array" ref="DD19">INDEX(DD$5:DD18,$B19+1,1)</f>
        <v>1</v>
      </c>
      <c r="DE19" s="575" t="str" cm="1">
        <f t="array" ref="DE19">INDEX(DE$5:DE18,$B19+1,1)</f>
        <v>-</v>
      </c>
      <c r="DF19" s="575" t="str" cm="1">
        <f t="array" ref="DF19">INDEX(DF$5:DF18,$B19+1,1)</f>
        <v>-</v>
      </c>
      <c r="DG19" s="575" t="str" cm="1">
        <f t="array" ref="DG19">INDEX(DG$5:DG18,$B19+1,1)</f>
        <v>-</v>
      </c>
      <c r="DH19" s="575" t="str" cm="1">
        <f t="array" ref="DH19">INDEX(DH$5:DH18,$B19+1,1)</f>
        <v>-</v>
      </c>
      <c r="DI19" s="575" t="str" cm="1">
        <f t="array" ref="DI19">INDEX(DI$5:DI18,$B19+1,1)</f>
        <v>-</v>
      </c>
      <c r="DJ19" s="575" t="str" cm="1">
        <f t="array" ref="DJ19">INDEX(DJ$5:DJ18,$B19+1,1)</f>
        <v>-</v>
      </c>
      <c r="DK19" s="444">
        <f t="shared" si="86"/>
        <v>1</v>
      </c>
      <c r="DL19" s="444" t="b">
        <f t="shared" si="86"/>
        <v>0</v>
      </c>
      <c r="DM19" s="444">
        <f t="shared" si="86"/>
        <v>60</v>
      </c>
      <c r="DN19" s="575" t="str" cm="1">
        <f t="array" ref="DN19">INDEX(DN$5:DN18,$B19+1,1)</f>
        <v>-</v>
      </c>
      <c r="DO19" s="444" t="str">
        <f t="shared" si="87"/>
        <v>-</v>
      </c>
      <c r="DP19" s="444" t="str">
        <f t="shared" si="87"/>
        <v>-</v>
      </c>
      <c r="DQ19" s="444" t="str">
        <f t="shared" si="87"/>
        <v>-</v>
      </c>
      <c r="DR19" s="575" t="str" cm="1">
        <f t="array" ref="DR19">INDEX(DR$5:DR18,$B19+1,1)</f>
        <v>-</v>
      </c>
      <c r="DS19" s="575" t="str" cm="1">
        <f t="array" ref="DS19">INDEX(DS$5:DS18,$B19+1,1)</f>
        <v>-</v>
      </c>
      <c r="DT19" s="575" t="str" cm="1">
        <f t="array" ref="DT19">INDEX(DT$5:DT18,$B19+1,1)</f>
        <v>-</v>
      </c>
      <c r="DU19" s="575" t="str" cm="1">
        <f t="array" ref="DU19">INDEX(DU$5:DU18,$B19+1,1)</f>
        <v>-</v>
      </c>
      <c r="DV19" s="444" t="str">
        <f t="shared" si="88"/>
        <v>-</v>
      </c>
      <c r="DW19" s="444">
        <f t="shared" si="88"/>
        <v>500</v>
      </c>
      <c r="DX19" s="444">
        <f t="shared" si="88"/>
        <v>500</v>
      </c>
      <c r="DY19" s="444" t="str">
        <f t="shared" si="88"/>
        <v>-</v>
      </c>
      <c r="DZ19" s="444" t="str">
        <f t="shared" si="88"/>
        <v>-</v>
      </c>
      <c r="EA19" s="444" t="str">
        <f t="shared" si="88"/>
        <v>-</v>
      </c>
      <c r="EB19" s="444">
        <f t="shared" si="89"/>
        <v>0</v>
      </c>
      <c r="EC19" s="444">
        <f t="shared" si="90"/>
        <v>0</v>
      </c>
      <c r="ED19" s="444">
        <f t="shared" si="91"/>
        <v>0</v>
      </c>
      <c r="EE19" s="444">
        <f t="shared" si="91"/>
        <v>0</v>
      </c>
      <c r="EF19" s="444">
        <f t="shared" si="91"/>
        <v>0</v>
      </c>
      <c r="EG19" s="444">
        <f t="shared" si="91"/>
        <v>0</v>
      </c>
      <c r="EH19" s="444" t="b">
        <f t="shared" si="92"/>
        <v>0</v>
      </c>
      <c r="EI19" s="444" t="b">
        <f t="shared" si="92"/>
        <v>0</v>
      </c>
      <c r="EJ19" s="444" t="b">
        <f t="shared" si="92"/>
        <v>0</v>
      </c>
      <c r="EK19" s="444" t="b">
        <f t="shared" si="92"/>
        <v>0</v>
      </c>
      <c r="EL19" s="444">
        <f t="shared" si="93"/>
        <v>1</v>
      </c>
      <c r="EM19" s="444">
        <f t="shared" si="93"/>
        <v>0</v>
      </c>
      <c r="EN19" s="444" t="b">
        <f t="shared" si="94"/>
        <v>0</v>
      </c>
      <c r="EO19" s="444" t="b">
        <f t="shared" si="71"/>
        <v>0</v>
      </c>
      <c r="EP19" s="444" t="b">
        <f t="shared" si="71"/>
        <v>0</v>
      </c>
      <c r="EQ19" s="444" t="b">
        <f t="shared" si="71"/>
        <v>1</v>
      </c>
      <c r="ER19" s="93">
        <f t="shared" si="72"/>
        <v>1</v>
      </c>
      <c r="ES19" s="93">
        <f t="shared" si="72"/>
        <v>1</v>
      </c>
      <c r="ET19" s="575" cm="1">
        <f t="array" ref="ET19">INDEX(ET$5:ET18,$B19+1,1)</f>
        <v>1</v>
      </c>
      <c r="EU19" s="575" cm="1">
        <f t="array" ref="EU19">INDEX(EU$5:EU18,$B19+1,1)</f>
        <v>1</v>
      </c>
      <c r="EV19" s="575" cm="1">
        <f t="array" ref="EV19">INDEX(EV$5:EV18,$B19+1,1)</f>
        <v>1</v>
      </c>
      <c r="EW19" s="575" cm="1">
        <f t="array" ref="EW19">INDEX(EW$5:EW18,$B19+1,1)</f>
        <v>1</v>
      </c>
      <c r="EX19" s="575" t="str" cm="1">
        <f t="array" ref="EX19">INDEX(EX$5:EX18,$B19+1,1)</f>
        <v>-</v>
      </c>
      <c r="EY19" s="444" t="b">
        <f t="shared" si="95"/>
        <v>1</v>
      </c>
      <c r="EZ19" s="444" t="b">
        <f t="shared" si="95"/>
        <v>0</v>
      </c>
      <c r="FA19" s="444" t="b">
        <f t="shared" si="95"/>
        <v>0</v>
      </c>
      <c r="FB19" s="444" t="b">
        <f t="shared" si="95"/>
        <v>0</v>
      </c>
      <c r="FC19" s="93">
        <f t="shared" si="74"/>
        <v>1</v>
      </c>
      <c r="FD19" s="93">
        <f t="shared" si="74"/>
        <v>1</v>
      </c>
      <c r="FE19" s="93">
        <f t="shared" si="74"/>
        <v>1</v>
      </c>
      <c r="FF19" s="93">
        <f t="shared" si="74"/>
        <v>1</v>
      </c>
      <c r="FG19" s="93">
        <f t="shared" si="74"/>
        <v>1</v>
      </c>
      <c r="FH19" s="93">
        <f t="shared" si="74"/>
        <v>1</v>
      </c>
      <c r="FI19" s="93">
        <f t="shared" si="74"/>
        <v>1</v>
      </c>
      <c r="FJ19" s="93">
        <f t="shared" si="74"/>
        <v>1</v>
      </c>
      <c r="FK19" s="8"/>
      <c r="FL19" s="575" t="str" cm="1">
        <f t="array" ref="FL19">INDEX(FL$5:FL18,$B19+1,1)</f>
        <v>-</v>
      </c>
      <c r="FM19" s="444" t="b">
        <f t="shared" si="96"/>
        <v>0</v>
      </c>
      <c r="FN19" s="575" t="str" cm="1">
        <f t="array" ref="FN19">INDEX(FN$5:FN18,$B19+1,1)</f>
        <v>-</v>
      </c>
      <c r="FO19" s="575" t="str" cm="1">
        <f t="array" ref="FO19">INDEX(FO$5:FO18,$B19+1,1)</f>
        <v>-</v>
      </c>
      <c r="FP19" s="575" t="str" cm="1">
        <f t="array" ref="FP19">INDEX(FP$5:FP18,$B19+1,1)</f>
        <v>-</v>
      </c>
      <c r="FQ19" s="575" cm="1">
        <f t="array" ref="FQ19">INDEX(FQ$5:FQ18,$B19+1,1)</f>
        <v>1</v>
      </c>
      <c r="FR19" s="575" cm="1">
        <f t="array" ref="FR19">INDEX(FR$5:FR18,$B19+1,1)</f>
        <v>1</v>
      </c>
      <c r="FS19" s="575" t="str" cm="1">
        <f t="array" ref="FS19">INDEX(FS$5:FS18,$B19+1,1)</f>
        <v>-</v>
      </c>
      <c r="FT19" s="575" t="str" cm="1">
        <f t="array" ref="FT19">INDEX(FT$5:FT18,$B19+1,1)</f>
        <v>-</v>
      </c>
      <c r="FU19" s="575" t="str" cm="1">
        <f t="array" ref="FU19">INDEX(FU$5:FU18,$B19+1,1)</f>
        <v>-</v>
      </c>
      <c r="FV19" s="575" t="str" cm="1">
        <f t="array" ref="FV19">INDEX(FV$5:FV18,$B19+1,1)</f>
        <v>-</v>
      </c>
      <c r="FW19" s="575" t="str" cm="1">
        <f t="array" ref="FW19">INDEX(FW$5:FW18,$B19+1,1)</f>
        <v>-</v>
      </c>
      <c r="FX19" s="575" t="str" cm="1">
        <f t="array" ref="FX19">INDEX(FX$5:FX18,$B19+1,1)</f>
        <v>-</v>
      </c>
      <c r="FY19" s="575" t="str" cm="1">
        <f t="array" ref="FY19">INDEX(FY$5:FY18,$B19+1,1)</f>
        <v>-</v>
      </c>
      <c r="FZ19" s="575" t="str" cm="1">
        <f t="array" ref="FZ19">INDEX(FZ$5:FZ18,$B19+1,1)</f>
        <v>-</v>
      </c>
      <c r="GA19" s="575" t="str" cm="1">
        <f t="array" ref="GA19">INDEX(GA$5:GA18,$B19+1,1)</f>
        <v>-</v>
      </c>
      <c r="GB19" s="575" t="str" cm="1">
        <f t="array" ref="GB19">INDEX(GB$5:GB18,$B19+1,1)</f>
        <v>-</v>
      </c>
      <c r="GC19" s="575" t="str" cm="1">
        <f t="array" ref="GC19">INDEX(GC$5:GC18,$B19+1,1)</f>
        <v>-</v>
      </c>
      <c r="GD19" s="575" t="str" cm="1">
        <f t="array" ref="GD19">INDEX(GD$5:GD18,$B19+1,1)</f>
        <v>-</v>
      </c>
      <c r="GE19" s="575" t="str" cm="1">
        <f t="array" ref="GE19">INDEX(GE$5:GE18,$B19+1,1)</f>
        <v>-</v>
      </c>
      <c r="GF19" s="575" t="str" cm="1">
        <f t="array" ref="GF19">INDEX(GF$5:GF18,$B19+1,1)</f>
        <v>-</v>
      </c>
      <c r="GG19" s="575" t="str" cm="1">
        <f t="array" ref="GG19">INDEX(GG$5:GG18,$B19+1,1)</f>
        <v>-</v>
      </c>
      <c r="GH19" s="575" t="str" cm="1">
        <f t="array" ref="GH19">INDEX(GH$5:GH18,$B19+1,1)</f>
        <v>-</v>
      </c>
      <c r="GI19" s="575" t="str" cm="1">
        <f t="array" ref="GI19">INDEX(GI$5:GI18,$B19+1,1)</f>
        <v>-</v>
      </c>
      <c r="GJ19" s="575" t="str" cm="1">
        <f t="array" ref="GJ19">INDEX(GJ$5:GJ18,$B19+1,1)</f>
        <v>-</v>
      </c>
      <c r="GK19" s="575" cm="1">
        <f t="array" ref="GK19">INDEX(GK$5:GK18,$B19+1,1)</f>
        <v>0</v>
      </c>
      <c r="GL19" s="575" t="str" cm="1">
        <f t="array" ref="GL19">INDEX(GL$5:GL18,$B19+1,1)</f>
        <v>-</v>
      </c>
      <c r="GM19" s="575" cm="1">
        <f t="array" ref="GM19">INDEX(GM$5:GM18,$B19+1,1)</f>
        <v>1</v>
      </c>
      <c r="GN19" s="575" cm="1">
        <f t="array" ref="GN19">INDEX(GN$5:GN18,$B19+1,1)</f>
        <v>0</v>
      </c>
      <c r="GO19" s="575" cm="1">
        <f t="array" ref="GO19">INDEX(GO$5:GO18,$B19+1,1)</f>
        <v>0</v>
      </c>
      <c r="GP19" s="575" cm="1">
        <f t="array" ref="GP19">INDEX(GP$5:GP18,$B19+1,1)</f>
        <v>0</v>
      </c>
      <c r="GQ19" s="575" cm="1">
        <f t="array" ref="GQ19">INDEX(GQ$5:GQ18,$B19+1,1)</f>
        <v>0</v>
      </c>
      <c r="GR19" s="575" cm="1">
        <f t="array" ref="GR19">INDEX(GR$5:GR18,$B19+1,1)</f>
        <v>0</v>
      </c>
      <c r="GS19" s="575" cm="1">
        <f t="array" ref="GS19">INDEX(GS$5:GS18,$B19+1,1)</f>
        <v>0</v>
      </c>
      <c r="GT19" s="575" cm="1">
        <f t="array" ref="GT19">INDEX(GT$5:GT18,$B19+1,1)</f>
        <v>1</v>
      </c>
      <c r="GU19" s="575" cm="1">
        <f t="array" ref="GU19">INDEX(GU$5:GU18,$B19+1,1)</f>
        <v>0</v>
      </c>
      <c r="GV19" s="575" cm="1">
        <f t="array" ref="GV19">INDEX(GV$5:GV18,$B19+1,1)</f>
        <v>0</v>
      </c>
      <c r="GW19" s="575" cm="1">
        <f t="array" ref="GW19">INDEX(GW$5:GW18,$B19+1,1)</f>
        <v>0</v>
      </c>
      <c r="GX19" s="575" cm="1">
        <f t="array" ref="GX19">INDEX(GX$5:GX18,$B19+1,1)</f>
        <v>0</v>
      </c>
      <c r="GY19" s="8"/>
      <c r="GZ19" s="575" t="str" cm="1">
        <f t="array" ref="GZ19">INDEX(GZ$5:GZ18,$B19+1,1)</f>
        <v>-</v>
      </c>
      <c r="HA19" s="575" t="str" cm="1">
        <f t="array" ref="HA19">INDEX(HA$5:HA18,$B19+1,1)</f>
        <v>-</v>
      </c>
      <c r="HB19" s="575" t="str" cm="1">
        <f t="array" ref="HB19">INDEX(HB$5:HB18,$B19+1,1)</f>
        <v>-</v>
      </c>
      <c r="HC19" s="575" t="str" cm="1">
        <f t="array" ref="HC19">INDEX(HC$5:HC18,$B19+1,1)</f>
        <v>-</v>
      </c>
      <c r="HD19" s="575" cm="1">
        <f t="array" ref="HD19">INDEX(HD$5:HD18,$B19+1,1)</f>
        <v>0</v>
      </c>
      <c r="HE19" s="575" t="str" cm="1">
        <f t="array" ref="HE19">INDEX(HE$5:HE18,$B19+1,1)</f>
        <v>-</v>
      </c>
      <c r="HF19" s="575" t="str" cm="1">
        <f t="array" ref="HF19">INDEX(HF$5:HF18,$B19+1,1)</f>
        <v>-</v>
      </c>
      <c r="HG19" s="576">
        <f t="shared" ca="1" si="97"/>
        <v>3</v>
      </c>
      <c r="HH19" s="575" t="str" cm="1">
        <f t="array" ref="HH19">INDEX(HH$5:HH18,$B19+1,1)</f>
        <v>-</v>
      </c>
      <c r="HI19" s="575" t="str" cm="1">
        <f t="array" ref="HI19">INDEX(HI$5:HI18,$B19+1,1)</f>
        <v>-</v>
      </c>
      <c r="HJ19" s="575" t="str" cm="1">
        <f t="array" ref="HJ19">INDEX(HJ$5:HJ18,$B19+1,1)</f>
        <v>-</v>
      </c>
      <c r="HK19" s="575" t="str" cm="1">
        <f t="array" ref="HK19">INDEX(HK$5:HK18,$B19+1,1)</f>
        <v>-</v>
      </c>
      <c r="HL19" s="575" t="str" cm="1">
        <f t="array" ref="HL19">INDEX(HL$5:HL18,$B19+1,1)</f>
        <v>-</v>
      </c>
      <c r="HM19" s="575" t="str" cm="1">
        <f t="array" ref="HM19">INDEX(HM$5:HM18,$B19+1,1)</f>
        <v>-</v>
      </c>
      <c r="HN19" s="575" t="str" cm="1">
        <f t="array" ref="HN19">INDEX(HN$5:HN18,$B19+1,1)</f>
        <v>-</v>
      </c>
      <c r="HO19" s="575" t="str" cm="1">
        <f t="array" ref="HO19">INDEX(HO$5:HO18,$B19+1,1)</f>
        <v>-</v>
      </c>
      <c r="HP19" s="575" t="str" cm="1">
        <f t="array" ref="HP19">INDEX(HP$5:HP18,$B19+1,1)</f>
        <v>-</v>
      </c>
      <c r="HQ19" s="575" t="str" cm="1">
        <f t="array" ref="HQ19">INDEX(HQ$5:HQ18,$B19+1,1)</f>
        <v>-</v>
      </c>
      <c r="HR19" s="575" t="str" cm="1">
        <f t="array" ref="HR19">INDEX(HR$5:HR18,$B19+1,1)</f>
        <v>-</v>
      </c>
      <c r="HS19" s="575" t="str" cm="1">
        <f t="array" ref="HS19">INDEX(HS$5:HS18,$B19+1,1)</f>
        <v>-</v>
      </c>
      <c r="HT19" s="575" t="str" cm="1">
        <f t="array" ref="HT19">INDEX(HT$5:HT18,$B19+1,1)</f>
        <v>-</v>
      </c>
      <c r="HU19" s="575" t="str" cm="1">
        <f t="array" ref="HU19">INDEX(HU$5:HU18,$B19+1,1)</f>
        <v>-</v>
      </c>
      <c r="HV19" s="575" t="str" cm="1">
        <f t="array" ref="HV19">INDEX(HV$5:HV18,$B19+1,1)</f>
        <v>-</v>
      </c>
      <c r="HW19" s="575" t="str" cm="1">
        <f t="array" ref="HW19">INDEX(HW$5:HW18,$B19+1,1)</f>
        <v>-</v>
      </c>
      <c r="HX19" s="575" t="str" cm="1">
        <f t="array" ref="HX19">INDEX(HX$5:HX18,$B19+1,1)</f>
        <v>-</v>
      </c>
      <c r="HY19" s="575" t="str" cm="1">
        <f t="array" ref="HY19">INDEX(HY$5:HY18,$B19+1,1)</f>
        <v>-</v>
      </c>
      <c r="HZ19" s="575" t="str" cm="1">
        <f t="array" ref="HZ19">INDEX(HZ$5:HZ18,$B19+1,1)</f>
        <v>-</v>
      </c>
      <c r="IA19" s="575" t="str" cm="1">
        <f t="array" ref="IA19">INDEX(IA$5:IA18,$B19+1,1)</f>
        <v>-</v>
      </c>
      <c r="IB19" s="575" t="str" cm="1">
        <f t="array" ref="IB19">INDEX(IB$5:IB18,$B19+1,1)</f>
        <v>-</v>
      </c>
      <c r="IC19" s="575" t="str" cm="1">
        <f t="array" ref="IC19">INDEX(IC$5:IC18,$B19+1,1)</f>
        <v>-</v>
      </c>
      <c r="ID19" s="575" t="str" cm="1">
        <f t="array" ref="ID19">INDEX(ID$5:ID18,$B19+1,1)</f>
        <v>-</v>
      </c>
      <c r="IE19" s="575" cm="1">
        <f t="array" ref="IE19">INDEX(IE$5:IE18,$B19+1,1)</f>
        <v>1</v>
      </c>
      <c r="IF19" s="575" cm="1">
        <f t="array" ref="IF19">INDEX(IF$5:IF18,$B19+1,1)</f>
        <v>1</v>
      </c>
      <c r="IG19" s="8"/>
      <c r="IH19" s="575" cm="1">
        <f t="array" ref="IH19">INDEX(IH$5:IH18,$B19+1,1)</f>
        <v>0.125</v>
      </c>
      <c r="II19" s="575" cm="1">
        <f t="array" ref="II19">INDEX(II$5:II18,$B19+1,1)</f>
        <v>0.3</v>
      </c>
      <c r="IJ19" s="575" cm="1">
        <f t="array" ref="IJ19">INDEX(IJ$5:IJ18,$B19+1,1)</f>
        <v>-0.05</v>
      </c>
      <c r="IK19" s="575" cm="1">
        <f t="array" ref="IK19">INDEX(IK$5:IK18,$B19+1,1)</f>
        <v>0.1</v>
      </c>
      <c r="IL19" s="575" cm="1">
        <f t="array" ref="IL19">INDEX(IL$5:IL18,$B19+1,1)</f>
        <v>0.25</v>
      </c>
      <c r="IM19" s="575" cm="1">
        <f t="array" ref="IM19">INDEX(IM$5:IM18,$B19+1,1)</f>
        <v>-0.05</v>
      </c>
      <c r="IN19" s="575" cm="1">
        <f t="array" ref="IN19">INDEX(IN$5:IN18,$B19+1,1)</f>
        <v>0.05</v>
      </c>
      <c r="IO19" s="575" cm="1">
        <f t="array" ref="IO19">INDEX(IO$5:IO18,$B19+1,1)</f>
        <v>0.1</v>
      </c>
      <c r="IP19" s="575" cm="1">
        <f t="array" ref="IP19">INDEX(IP$5:IP18,$B19+1,1)</f>
        <v>-0.02</v>
      </c>
      <c r="IQ19" s="575" cm="1">
        <f t="array" ref="IQ19">INDEX(IQ$5:IQ18,$B19+1,1)</f>
        <v>0.1</v>
      </c>
      <c r="IR19" s="575" cm="1">
        <f t="array" ref="IR19">INDEX(IR$5:IR18,$B19+1,1)</f>
        <v>0.25</v>
      </c>
      <c r="IS19" s="575" cm="1">
        <f t="array" ref="IS19">INDEX(IS$5:IS18,$B19+1,1)</f>
        <v>-0.05</v>
      </c>
      <c r="IT19" s="575" cm="1">
        <f t="array" ref="IT19">INDEX(IT$5:IT18,$B19+1,1)</f>
        <v>0.125</v>
      </c>
      <c r="IU19" s="575" cm="1">
        <f t="array" ref="IU19">INDEX(IU$5:IU18,$B19+1,1)</f>
        <v>0.1</v>
      </c>
      <c r="IV19" s="575" cm="1">
        <f t="array" ref="IV19">INDEX(IV$5:IV18,$B19+1,1)</f>
        <v>0.1</v>
      </c>
      <c r="IW19" s="575" cm="1">
        <f t="array" ref="IW19">INDEX(IW$5:IW18,$B19+1,1)</f>
        <v>0.1</v>
      </c>
      <c r="IX19" s="575" cm="1">
        <f t="array" ref="IX19">INDEX(IX$5:IX18,$B19+1,1)</f>
        <v>0</v>
      </c>
      <c r="IY19" s="575" cm="1">
        <f t="array" ref="IY19">INDEX(IY$5:IY18,$B19+1,1)</f>
        <v>0</v>
      </c>
      <c r="IZ19" s="575" cm="1">
        <f t="array" ref="IZ19">INDEX(IZ$5:IZ18,$B19+1,1)</f>
        <v>0</v>
      </c>
      <c r="JA19" s="575" cm="1">
        <f t="array" ref="JA19">INDEX(JA$5:JA18,$B19+1,1)</f>
        <v>0</v>
      </c>
      <c r="JB19" s="575" cm="1">
        <f t="array" ref="JB19">INDEX(JB$5:JB18,$B19+1,1)</f>
        <v>0</v>
      </c>
      <c r="JC19" s="575" cm="1">
        <f t="array" ref="JC19">INDEX(JC$5:JC18,$B19+1,1)</f>
        <v>0</v>
      </c>
      <c r="JD19" s="575" cm="1">
        <f t="array" ref="JD19">INDEX(JD$5:JD18,$B19+1,1)</f>
        <v>0</v>
      </c>
      <c r="JE19" s="575" cm="1">
        <f t="array" ref="JE19">INDEX(JE$5:JE18,$B19+1,1)</f>
        <v>0</v>
      </c>
      <c r="JF19" s="575" cm="1">
        <f t="array" ref="JF19">INDEX(JF$5:JF18,$B19+1,1)</f>
        <v>0</v>
      </c>
      <c r="JG19" s="575" cm="1">
        <f t="array" ref="JG19">INDEX(JG$5:JG18,$B19+1,1)</f>
        <v>0</v>
      </c>
      <c r="JH19" s="575" cm="1">
        <f t="array" ref="JH19">INDEX(JH$5:JH18,$B19+1,1)</f>
        <v>0</v>
      </c>
      <c r="JI19" s="575" cm="1">
        <f t="array" ref="JI19">INDEX(JI$5:JI18,$B19+1,1)</f>
        <v>0</v>
      </c>
      <c r="JJ19" s="575" cm="1">
        <f t="array" ref="JJ19">INDEX(JJ$5:JJ18,$B19+1,1)</f>
        <v>0</v>
      </c>
      <c r="JK19" s="575" cm="1">
        <f t="array" ref="JK19">INDEX(JK$5:JK18,$B19+1,1)</f>
        <v>0</v>
      </c>
      <c r="JL19" s="575" cm="1">
        <f t="array" ref="JL19">INDEX(JL$5:JL18,$B19+1,1)</f>
        <v>0</v>
      </c>
      <c r="JM19" s="575" cm="1">
        <f t="array" ref="JM19">INDEX(JM$5:JM18,$B19+1,1)</f>
        <v>0</v>
      </c>
      <c r="JN19" s="575" cm="1">
        <f t="array" ref="JN19">INDEX(JN$5:JN18,$B19+1,1)</f>
        <v>0</v>
      </c>
      <c r="JO19" s="575" cm="1">
        <f t="array" ref="JO19">INDEX(JO$5:JO18,$B19+1,1)</f>
        <v>0</v>
      </c>
      <c r="JP19" s="575" cm="1">
        <f t="array" ref="JP19">INDEX(JP$5:JP18,$B19+1,1)</f>
        <v>0</v>
      </c>
      <c r="JQ19" s="575" cm="1">
        <f t="array" ref="JQ19">INDEX(JQ$5:JQ18,$B19+1,1)</f>
        <v>0</v>
      </c>
      <c r="JR19" s="575" cm="1">
        <f t="array" ref="JR19">INDEX(JR$5:JR18,$B19+1,1)</f>
        <v>0</v>
      </c>
      <c r="JS19" s="575" cm="1">
        <f t="array" ref="JS19">INDEX(JS$5:JS18,$B19+1,1)</f>
        <v>0</v>
      </c>
      <c r="JT19" s="575" cm="1">
        <f t="array" ref="JT19">INDEX(JT$5:JT18,$B19+1,1)</f>
        <v>0</v>
      </c>
      <c r="JU19" s="575" cm="1">
        <f t="array" ref="JU19">INDEX(JU$5:JU18,$B19+1,1)</f>
        <v>0</v>
      </c>
      <c r="JV19" s="575" cm="1">
        <f t="array" ref="JV19">INDEX(JV$5:JV18,$B19+1,1)</f>
        <v>0</v>
      </c>
      <c r="JW19" s="575" cm="1">
        <f t="array" ref="JW19">INDEX(JW$5:JW18,$B19+1,1)</f>
        <v>0</v>
      </c>
      <c r="JX19" s="575" cm="1">
        <f t="array" ref="JX19">INDEX(JX$5:JX18,$B19+1,1)</f>
        <v>0</v>
      </c>
      <c r="JY19" s="575" cm="1">
        <f t="array" ref="JY19">INDEX(JY$5:JY18,$B19+1,1)</f>
        <v>0</v>
      </c>
      <c r="JZ19" s="575" cm="1">
        <f t="array" ref="JZ19">INDEX(JZ$5:JZ18,$B19+1,1)</f>
        <v>0</v>
      </c>
      <c r="KA19" s="575" cm="1">
        <f t="array" ref="KA19">INDEX(KA$5:KA18,$B19+1,1)</f>
        <v>0</v>
      </c>
      <c r="KB19" s="575" cm="1">
        <f t="array" ref="KB19">INDEX(KB$5:KB18,$B19+1,1)</f>
        <v>0</v>
      </c>
      <c r="KC19" s="575" cm="1">
        <f t="array" ref="KC19">INDEX(KC$5:KC18,$B19+1,1)</f>
        <v>0</v>
      </c>
      <c r="KD19" s="575" t="str" cm="1">
        <f t="array" ref="KD19">INDEX(KD$5:KD18,$B19+1,1)</f>
        <v>-</v>
      </c>
      <c r="KE19" s="8"/>
      <c r="KF19" s="575" cm="1">
        <f t="array" ref="KF19">INDEX(KF$5:KF18,$B19+1,1)</f>
        <v>0</v>
      </c>
      <c r="KG19" s="575" cm="1">
        <f t="array" ref="KG19">INDEX(KG$5:KG18,$B19+1,1)</f>
        <v>0</v>
      </c>
      <c r="KH19" s="575" cm="1">
        <f t="array" ref="KH19">INDEX(KH$5:KH18,$B19+1,1)</f>
        <v>0</v>
      </c>
      <c r="KI19" s="575" t="str" cm="1">
        <f t="array" ref="KI19">INDEX(KI$5:KI18,$B19+1,1)</f>
        <v>-</v>
      </c>
      <c r="KJ19" s="575" t="str" cm="1">
        <f t="array" ref="KJ19">INDEX(KJ$5:KJ18,$B19+1,1)</f>
        <v>-</v>
      </c>
      <c r="KK19" s="575" t="str" cm="1">
        <f t="array" ref="KK19">INDEX(KK$5:KK18,$B19+1,1)</f>
        <v>-</v>
      </c>
      <c r="KL19" s="575" t="str" cm="1">
        <f t="array" ref="KL19">INDEX(KL$5:KL18,$B19+1,1)</f>
        <v>-</v>
      </c>
      <c r="KM19" s="575" t="str" cm="1">
        <f t="array" ref="KM19">INDEX(KM$5:KM18,$B19+1,1)</f>
        <v>-</v>
      </c>
      <c r="KN19" s="575" t="str" cm="1">
        <f t="array" ref="KN19">INDEX(KN$5:KN18,$B19+1,1)</f>
        <v>-</v>
      </c>
      <c r="KO19" s="575" t="str" cm="1">
        <f t="array" ref="KO19">INDEX(KO$5:KO18,$B19+1,1)</f>
        <v>-</v>
      </c>
      <c r="KP19" s="575" t="str" cm="1">
        <f t="array" ref="KP19">INDEX(KP$5:KP18,$B19+1,1)</f>
        <v>-</v>
      </c>
      <c r="KQ19" s="575" t="str" cm="1">
        <f t="array" ref="KQ19">INDEX(KQ$5:KQ18,$B19+1,1)</f>
        <v>-</v>
      </c>
      <c r="KR19" s="575" t="str" cm="1">
        <f t="array" ref="KR19">INDEX(KR$5:KR18,$B19+1,1)</f>
        <v>-</v>
      </c>
      <c r="KS19" s="575" t="str" cm="1">
        <f t="array" ref="KS19">INDEX(KS$5:KS18,$B19+1,1)</f>
        <v>-</v>
      </c>
      <c r="KT19" s="575" t="str" cm="1">
        <f t="array" ref="KT19">INDEX(KT$5:KT18,$B19+1,1)</f>
        <v>-</v>
      </c>
      <c r="KU19" s="575" t="str" cm="1">
        <f t="array" ref="KU19">INDEX(KU$5:KU18,$B19+1,1)</f>
        <v>-</v>
      </c>
      <c r="KV19" s="575" cm="1">
        <f t="array" ref="KV19">INDEX(KV$5:KV18,$B19+1,1)</f>
        <v>1</v>
      </c>
      <c r="KW19" s="575" cm="1">
        <f t="array" ref="KW19">INDEX(KW$5:KW18,$B19+1,1)</f>
        <v>0</v>
      </c>
      <c r="KX19" s="575" cm="1">
        <f t="array" ref="KX19">INDEX(KX$5:KX18,$B19+1,1)</f>
        <v>1</v>
      </c>
      <c r="KY19" s="575" cm="1">
        <f t="array" ref="KY19">INDEX(KY$5:KY18,$B19+1,1)</f>
        <v>1</v>
      </c>
      <c r="KZ19" s="575" cm="1">
        <f t="array" ref="KZ19">INDEX(KZ$5:KZ18,$B19+1,1)</f>
        <v>1</v>
      </c>
      <c r="LA19" s="575" cm="1">
        <f t="array" ref="LA19">INDEX(LA$5:LA18,$B19+1,1)</f>
        <v>1</v>
      </c>
      <c r="LB19" s="575" cm="1">
        <f t="array" ref="LB19">INDEX(LB$5:LB18,$B19+1,1)</f>
        <v>1</v>
      </c>
      <c r="LC19" s="575" cm="1">
        <f t="array" ref="LC19">INDEX(LC$5:LC18,$B19+1,1)</f>
        <v>1</v>
      </c>
      <c r="LD19" s="575" cm="1">
        <f t="array" ref="LD19">INDEX(LD$5:LD18,$B19+1,1)</f>
        <v>0</v>
      </c>
      <c r="LE19" s="575" cm="1">
        <f t="array" ref="LE19">INDEX(LE$5:LE18,$B19+1,1)</f>
        <v>1</v>
      </c>
      <c r="LF19" s="575" cm="1">
        <f t="array" ref="LF19">INDEX(LF$5:LF18,$B19+1,1)</f>
        <v>0</v>
      </c>
      <c r="LG19" s="575" cm="1">
        <f t="array" ref="LG19">INDEX(LG$5:LG18,$B19+1,1)</f>
        <v>0</v>
      </c>
      <c r="LH19" s="575" cm="1">
        <f t="array" ref="LH19">INDEX(LH$5:LH18,$B19+1,1)</f>
        <v>0</v>
      </c>
      <c r="LI19" s="575" cm="1">
        <f t="array" ref="LI19">INDEX(LI$5:LI18,$B19+1,1)</f>
        <v>0</v>
      </c>
      <c r="LJ19" s="575" cm="1">
        <f t="array" ref="LJ19">INDEX(LJ$5:LJ18,$B19+1,1)</f>
        <v>0</v>
      </c>
      <c r="LK19" s="575" cm="1">
        <f t="array" ref="LK19">INDEX(LK$5:LK18,$B19+1,1)</f>
        <v>0</v>
      </c>
      <c r="LL19" s="575" cm="1">
        <f t="array" ref="LL19">INDEX(LL$5:LL18,$B19+1,1)</f>
        <v>0</v>
      </c>
      <c r="LM19" s="575" cm="1">
        <f t="array" ref="LM19">INDEX(LM$5:LM18,$B19+1,1)</f>
        <v>0</v>
      </c>
      <c r="LN19" s="575" cm="1">
        <f t="array" ref="LN19">INDEX(LN$5:LN18,$B19+1,1)</f>
        <v>0</v>
      </c>
      <c r="LO19" s="575" cm="1">
        <f t="array" ref="LO19">INDEX(LO$5:LO18,$B19+1,1)</f>
        <v>0</v>
      </c>
      <c r="LP19" s="575" cm="1">
        <f t="array" ref="LP19">INDEX(LP$5:LP18,$B19+1,1)</f>
        <v>0</v>
      </c>
      <c r="LQ19" s="575" cm="1">
        <f t="array" ref="LQ19">INDEX(LQ$5:LQ18,$B19+1,1)</f>
        <v>0</v>
      </c>
      <c r="LR19" s="575" cm="1">
        <f t="array" ref="LR19">INDEX(LR$5:LR18,$B19+1,1)</f>
        <v>0</v>
      </c>
      <c r="LS19" s="575" cm="1">
        <f t="array" ref="LS19">INDEX(LS$5:LS18,$B19+1,1)</f>
        <v>0</v>
      </c>
      <c r="LT19" s="575" cm="1">
        <f t="array" ref="LT19">INDEX(LT$5:LT18,$B19+1,1)</f>
        <v>0</v>
      </c>
      <c r="LU19" s="575" cm="1">
        <f t="array" ref="LU19">INDEX(LU$5:LU18,$B19+1,1)</f>
        <v>0</v>
      </c>
      <c r="LV19" s="575" cm="1">
        <f t="array" ref="LV19">INDEX(LV$5:LV18,$B19+1,1)</f>
        <v>0</v>
      </c>
      <c r="LW19" s="575" cm="1">
        <f t="array" ref="LW19">INDEX(LW$5:LW18,$B19+1,1)</f>
        <v>0</v>
      </c>
      <c r="LX19" s="575" cm="1">
        <f t="array" ref="LX19">INDEX(LX$5:LX18,$B19+1,1)</f>
        <v>0</v>
      </c>
      <c r="LY19" s="575" cm="1">
        <f t="array" ref="LY19">INDEX(LY$5:LY18,$B19+1,1)</f>
        <v>0</v>
      </c>
      <c r="LZ19" s="575" cm="1">
        <f t="array" ref="LZ19">INDEX(LZ$5:LZ18,$B19+1,1)</f>
        <v>0</v>
      </c>
      <c r="MA19" s="575" cm="1">
        <f t="array" ref="MA19">INDEX(MA$5:MA18,$B19+1,1)</f>
        <v>0</v>
      </c>
      <c r="MB19" s="575" cm="1">
        <f t="array" ref="MB19">INDEX(MB$5:MB18,$B19+1,1)</f>
        <v>0</v>
      </c>
      <c r="MC19" s="575" cm="1">
        <f t="array" ref="MC19">INDEX(MC$5:MC18,$B19+1,1)</f>
        <v>0</v>
      </c>
      <c r="MD19" s="575" cm="1">
        <f t="array" ref="MD19">INDEX(MD$5:MD18,$B19+1,1)</f>
        <v>0</v>
      </c>
      <c r="ME19" s="575" cm="1">
        <f t="array" ref="ME19">INDEX(ME$5:ME18,$B19+1,1)</f>
        <v>0</v>
      </c>
      <c r="MF19" s="575" cm="1">
        <f t="array" ref="MF19">INDEX(MF$5:MF18,$B19+1,1)</f>
        <v>0</v>
      </c>
      <c r="MG19" s="575" cm="1">
        <f t="array" ref="MG19">INDEX(MG$5:MG18,$B19+1,1)</f>
        <v>0</v>
      </c>
      <c r="MH19" s="575" cm="1">
        <f t="array" ref="MH19">INDEX(MH$5:MH18,$B19+1,1)</f>
        <v>0</v>
      </c>
      <c r="MI19" s="575" cm="1">
        <f t="array" ref="MI19">INDEX(MI$5:MI18,$B19+1,1)</f>
        <v>1</v>
      </c>
      <c r="MJ19" s="575" cm="1">
        <f t="array" ref="MJ19">INDEX(MJ$5:MJ18,$B19+1,1)</f>
        <v>0</v>
      </c>
      <c r="MK19" s="575" cm="1">
        <f t="array" ref="MK19">INDEX(MK$5:MK18,$B19+1,1)</f>
        <v>0</v>
      </c>
      <c r="ML19" s="575" cm="1">
        <f t="array" ref="ML19">INDEX(ML$5:ML18,$B19+1,1)</f>
        <v>0</v>
      </c>
      <c r="MM19" s="575" cm="1">
        <f t="array" ref="MM19">INDEX(MM$5:MM18,$B19+1,1)</f>
        <v>0</v>
      </c>
      <c r="MN19" s="575" cm="1">
        <f t="array" ref="MN19">INDEX(MN$5:MN18,$B19+1,1)</f>
        <v>1</v>
      </c>
      <c r="MO19" s="8"/>
      <c r="MP19" s="444" t="str">
        <f t="shared" ca="1" si="98"/>
        <v>-</v>
      </c>
      <c r="MQ19" s="575" t="str" cm="1">
        <f t="array" ref="MQ19">INDEX(MQ$5:MQ18,$B19+1,1)</f>
        <v>-</v>
      </c>
      <c r="MR19" s="575" t="str" cm="1">
        <f t="array" ref="MR19">INDEX(MR$5:MR18,$B19+1,1)</f>
        <v>-</v>
      </c>
      <c r="MS19" s="575" t="str" cm="1">
        <f t="array" ref="MS19">INDEX(MS$5:MS18,$B19+1,1)</f>
        <v>-</v>
      </c>
      <c r="MT19" s="575" t="str" cm="1">
        <f t="array" ref="MT19">INDEX(MT$5:MT18,$B19+1,1)</f>
        <v>-</v>
      </c>
      <c r="MU19" s="575" t="str" cm="1">
        <f t="array" ref="MU19">INDEX(MU$5:MU18,$B19+1,1)</f>
        <v>-</v>
      </c>
      <c r="MV19" s="575" t="str" cm="1">
        <f t="array" ref="MV19">INDEX(MV$5:MV18,$B19+1,1)</f>
        <v>-</v>
      </c>
      <c r="MW19" s="575" t="str" cm="1">
        <f t="array" ref="MW19">INDEX(MW$5:MW18,$B19+1,1)</f>
        <v>-</v>
      </c>
      <c r="MX19" s="444" t="str" cm="1">
        <f t="array" ref="MX19">IF(OR(MY19:MY19&lt;&gt;"-"),TRUE,"-")</f>
        <v>-</v>
      </c>
      <c r="MY19" s="575" t="str" cm="1">
        <f t="array" ref="MY19">INDEX(MY$5:MY18,$B19+1,1)</f>
        <v>-</v>
      </c>
      <c r="MZ19" s="575" cm="1">
        <f t="array" ref="MZ19">INDEX(MZ$5:MZ18,$B19+1,1)</f>
        <v>0</v>
      </c>
      <c r="NA19" s="575" cm="1">
        <f t="array" ref="NA19">INDEX(NA$5:NA18,$B19+1,1)</f>
        <v>999999</v>
      </c>
      <c r="NB19" s="575" cm="1">
        <f t="array" ref="NB19">INDEX(NB$5:NB18,$B19+1,1)</f>
        <v>999999</v>
      </c>
      <c r="NC19" s="575" cm="1">
        <f t="array" ref="NC19">INDEX(NC$5:NC18,$B19+1,1)</f>
        <v>999999</v>
      </c>
      <c r="ND19" s="575" cm="1">
        <f t="array" ref="ND19">INDEX(ND$5:ND18,$B19+1,1)</f>
        <v>999999</v>
      </c>
      <c r="NE19" s="575" cm="1">
        <f t="array" ref="NE19">INDEX(NE$5:NE18,$B19+1,1)</f>
        <v>999999</v>
      </c>
      <c r="NF19" s="575" cm="1">
        <f t="array" ref="NF19">INDEX(NF$5:NF18,$B19+1,1)</f>
        <v>999999</v>
      </c>
      <c r="NG19" s="575" t="str" cm="1">
        <f t="array" ref="NG19">INDEX(NG$5:NG18,$B19+1,1)</f>
        <v>-</v>
      </c>
      <c r="NH19" s="575" t="str" cm="1">
        <f t="array" ref="NH19">INDEX(NH$5:NH18,$B19+1,1)</f>
        <v>-</v>
      </c>
      <c r="NI19" s="575" t="str" cm="1">
        <f t="array" ref="NI19">INDEX(NI$5:NI18,$B19+1,1)</f>
        <v>-</v>
      </c>
      <c r="NJ19" s="575" t="b" cm="1">
        <f t="array" ref="NJ19">INDEX(NJ$5:NJ18,$B19+1,1)</f>
        <v>1</v>
      </c>
      <c r="NK19" s="575" t="str" cm="1">
        <f t="array" ref="NK19">INDEX(NK$5:NK18,$B19+1,1)</f>
        <v>-</v>
      </c>
      <c r="NL19" s="575" cm="1">
        <f t="array" ref="NL19">INDEX(NL$5:NL18,$B19+1,1)</f>
        <v>0</v>
      </c>
      <c r="NM19" s="575" cm="1">
        <f t="array" ref="NM19">INDEX(NM$5:NM18,$B19+1,1)</f>
        <v>0</v>
      </c>
      <c r="NN19" s="575" cm="1">
        <f t="array" ref="NN19">INDEX(NN$5:NN18,$B19+1,1)</f>
        <v>0</v>
      </c>
      <c r="NO19" s="575" t="str" cm="1">
        <f t="array" ref="NO19">INDEX(NO$5:NO18,$B19+1,1)</f>
        <v>-</v>
      </c>
      <c r="NP19" s="575" t="str" cm="1">
        <f t="array" ref="NP19">INDEX(NP$5:NP18,$B19+1,1)</f>
        <v>-</v>
      </c>
      <c r="NQ19" s="444">
        <f t="shared" si="99"/>
        <v>0</v>
      </c>
      <c r="NR19" s="575" t="str" cm="1">
        <f t="array" ref="NR19">INDEX(NR$5:NR18,$B19+1,1)</f>
        <v>-</v>
      </c>
      <c r="NS19" s="575" t="str" cm="1">
        <f t="array" ref="NS19">INDEX(NS$5:NS18,$B19+1,1)</f>
        <v>-</v>
      </c>
      <c r="NT19" s="8"/>
      <c r="NU19" s="575" t="str" cm="1">
        <f t="array" ref="NU19">INDEX(NU$5:NU18,$B19+1,1)</f>
        <v>-</v>
      </c>
      <c r="NV19" s="575" t="str" cm="1">
        <f t="array" ref="NV19">INDEX(NV$5:NV18,$B19+1,1)</f>
        <v>-</v>
      </c>
      <c r="NW19" s="575" t="str" cm="1">
        <f t="array" ref="NW19">INDEX(NW$5:NW18,$B19+1,1)</f>
        <v>-</v>
      </c>
      <c r="NX19" s="575" t="str" cm="1">
        <f t="array" ref="NX19">INDEX(NX$5:NX18,$B19+1,1)</f>
        <v>-</v>
      </c>
      <c r="NY19" s="575" cm="1">
        <f t="array" ref="NY19">INDEX(NY$5:NY18,$B19+1,1)</f>
        <v>1</v>
      </c>
      <c r="NZ19" s="575" cm="1">
        <f t="array" ref="NZ19">INDEX(NZ$5:NZ18,$B19+1,1)</f>
        <v>1</v>
      </c>
      <c r="OA19" s="575" cm="1">
        <f t="array" ref="OA19">INDEX(OA$5:OA18,$B19+1,1)</f>
        <v>1</v>
      </c>
      <c r="OB19" s="575" cm="1">
        <f t="array" ref="OB19">INDEX(OB$5:OB18,$B19+1,1)</f>
        <v>1</v>
      </c>
      <c r="OC19" s="8"/>
      <c r="OD19" s="575" cm="1">
        <f t="array" ref="OD19">INDEX(OD$5:OD18,$B19+1,1)</f>
        <v>0</v>
      </c>
      <c r="OE19" s="575" t="str" cm="1">
        <f t="array" ref="OE19">INDEX(OE$5:OE18,$B19+1,1)</f>
        <v>-</v>
      </c>
      <c r="OF19" s="575" cm="1">
        <f t="array" ref="OF19">INDEX(OF$5:OF18,$B19+1,1)</f>
        <v>1</v>
      </c>
      <c r="OG19" s="444">
        <f t="shared" si="100"/>
        <v>1.5</v>
      </c>
      <c r="OH19" s="8"/>
      <c r="OI19" s="575" t="str" cm="1">
        <f t="array" ref="OI19">INDEX(OI$5:OI18,$B19+1,1)</f>
        <v>-</v>
      </c>
      <c r="OJ19" s="575" t="str" cm="1">
        <f t="array" ref="OJ19">INDEX(OJ$5:OJ18,$B19+1,1)</f>
        <v>-</v>
      </c>
      <c r="OK19" s="575" t="str" cm="1">
        <f t="array" ref="OK19">INDEX(OK$5:OK18,$B19+1,1)</f>
        <v>-</v>
      </c>
      <c r="OL19" s="575" t="str" cm="1">
        <f t="array" ref="OL19">INDEX(OL$5:OL18,$B19+1,1)</f>
        <v>-</v>
      </c>
      <c r="OM19" s="575" cm="1">
        <f t="array" ref="OM19">INDEX(OM$5:OM18,$B19+1,1)</f>
        <v>0</v>
      </c>
      <c r="ON19" s="519">
        <v>0</v>
      </c>
    </row>
    <row r="20" spans="1:404" outlineLevel="1">
      <c r="A20" s="18">
        <f>ROW(A20)-5</f>
        <v>15</v>
      </c>
      <c r="B20" s="18">
        <f>$A$17</f>
        <v>12</v>
      </c>
      <c r="C20">
        <v>2</v>
      </c>
      <c r="D20" s="17" t="str">
        <f ca="1">OFFSET(D$5,$B20,0)</f>
        <v>GSW</v>
      </c>
      <c r="E20" t="b">
        <v>1</v>
      </c>
      <c r="F20" t="b">
        <v>0</v>
      </c>
      <c r="G20" t="b">
        <f t="shared" si="84"/>
        <v>1</v>
      </c>
      <c r="H20" s="18" t="s">
        <v>2218</v>
      </c>
      <c r="I20" s="510">
        <v>4</v>
      </c>
      <c r="J20" s="575" cm="1">
        <f t="array" ref="J20">INDEX(J$5:J19,$B20+1,1)</f>
        <v>0</v>
      </c>
      <c r="K20" s="575" cm="1">
        <f t="array" ref="K20">INDEX(K$5:K19,$B20+1,1)</f>
        <v>0</v>
      </c>
      <c r="L20" s="575" cm="1">
        <f t="array" ref="L20">INDEX(L$5:L19,$B20+1,1)</f>
        <v>2</v>
      </c>
      <c r="M20" s="575" cm="1">
        <f t="array" ref="M20">INDEX(M$5:M19,$B20+1,1)</f>
        <v>2</v>
      </c>
      <c r="N20" s="575" cm="1">
        <f t="array" ref="N20">INDEX(N$5:N19,$B20+1,1)</f>
        <v>3</v>
      </c>
      <c r="O20" s="444">
        <f t="shared" si="57"/>
        <v>2</v>
      </c>
      <c r="P20" s="444">
        <f t="shared" si="57"/>
        <v>0</v>
      </c>
      <c r="Q20" s="444">
        <f t="shared" si="58"/>
        <v>6</v>
      </c>
      <c r="R20" s="575" cm="1">
        <f t="array" ref="R20">INDEX(R$5:R19,$B20+1,1)</f>
        <v>1</v>
      </c>
      <c r="S20" s="575" cm="1">
        <f t="array" ref="S20">INDEX(S$5:S19,$B20+1,1)</f>
        <v>1</v>
      </c>
      <c r="T20" s="575" cm="1">
        <f t="array" ref="T20">INDEX(T$5:T19,$B20+1,1)</f>
        <v>1</v>
      </c>
      <c r="U20" s="575" cm="1">
        <f t="array" ref="U20">INDEX(U$5:U19,$B20+1,1)</f>
        <v>0</v>
      </c>
      <c r="V20" s="18"/>
      <c r="W20" s="575" cm="1">
        <f t="array" ref="W20">INDEX(W$5:W19,$B20+1,1)</f>
        <v>0</v>
      </c>
      <c r="X20" s="575" cm="1">
        <f t="array" ref="X20">INDEX(X$5:X19,$B20+1,1)</f>
        <v>0</v>
      </c>
      <c r="Y20" s="575" cm="1">
        <f t="array" ref="Y20">INDEX(Y$5:Y19,$B20+1,1)</f>
        <v>0</v>
      </c>
      <c r="Z20" s="575" cm="1">
        <f t="array" ref="Z20">INDEX(Z$5:Z19,$B20+1,1)</f>
        <v>1</v>
      </c>
      <c r="AA20" s="575" t="str" cm="1">
        <f t="array" ref="AA20">INDEX(AA$5:AA19,$B20+1,1)</f>
        <v/>
      </c>
      <c r="AB20" s="575" cm="1">
        <f t="array" ref="AB20">INDEX(AB$5:AB19,$B20+1,1)</f>
        <v>1</v>
      </c>
      <c r="AC20" s="575" cm="1">
        <f t="array" ref="AC20">INDEX(AC$5:AC19,$B20+1,1)</f>
        <v>1</v>
      </c>
      <c r="AD20" s="575" cm="1">
        <f t="array" ref="AD20">INDEX(AD$5:AD19,$B20+1,1)</f>
        <v>0</v>
      </c>
      <c r="AE20" s="575" cm="1">
        <f t="array" ref="AE20">INDEX(AE$5:AE19,$B20+1,1)</f>
        <v>0</v>
      </c>
      <c r="AF20" s="575" cm="1">
        <f t="array" ref="AF20">INDEX(AF$5:AF19,$B20+1,1)</f>
        <v>0</v>
      </c>
      <c r="AG20" s="575" cm="1">
        <f t="array" ref="AG20">INDEX(AG$5:AG19,$B20+1,1)</f>
        <v>0</v>
      </c>
      <c r="AH20" s="119"/>
      <c r="AI20" s="119"/>
      <c r="AJ20" s="119"/>
      <c r="AK20" s="119"/>
      <c r="AL20" s="119"/>
      <c r="AM20" s="119"/>
      <c r="AN20" s="119"/>
      <c r="AO20" s="119"/>
      <c r="AP20" s="119"/>
      <c r="AQ20" s="119"/>
      <c r="AR20" s="119"/>
      <c r="AS20" s="119"/>
      <c r="AT20" s="119"/>
      <c r="AU20" s="18"/>
      <c r="AV20" s="18"/>
      <c r="AW20" s="18"/>
      <c r="AX20" s="212" t="str" cm="1">
        <f t="array" aca="1" ref="AX20" ca="1">$H20&amp;" "        &amp;_xlfn.SINGLE( INDEX(i.ModelStructure,$I20,1))    &amp;" "
&amp; $D20        &amp;       IF(OR($CA20="-", $CA20),"_PInp","_Full")&amp;    IF($DK20=0," FWM","")&amp;IF($DK20=1," MWM","")&amp;IF($DK20=5," Mat","")&amp;IF($NP20=1,"&amp;EL","   ")&amp;IF($DL20=TRUE,"&amp;BBT","    ")
&amp;      " TOL"&amp;_xlfn.SINGLE(INDEX(i.TOL_Desc,1,$N20))   &amp; " Scan"&amp;$T20
&amp;       CHOOSE($K20+1," CFS"," GFS"," NFS")&amp;     " CG_"&amp;_xlfn.SINGLE(_xlfn.SWITCH($MP20,"-",1,TRUE,1,FALSE,0))&amp;_xlfn.SINGLE(    IF($MR20="-"," FodCrop    ",_xlfn.SWITCH(VALUE(LEFT($MR$4,1)),0," All",6," Lup",9," Oat",11," OaF")&amp;"_Fod"&amp;TEXT($MR20,"000%")))
&amp;" REV"&amp;"_"&amp;TEXT($FO20,"00;-0;00;@ ")&amp;TEXT($AA20,"00;-0;00;  @")&amp;"_"&amp;TEXT($FT20,"0")&amp;"_"&amp;TEXT($AC20,"0")
&amp; " RR"&amp;TEXT(SUM($EB20:$EC20),"+00%;-00%;    ;@")
&amp; " ("&amp;IF($CY20,"P","E")   &amp;IF($CX20,"T","t")        &amp;     "_F"&amp;IF($HP20=TRUE,3,0)+COUNTIF($HI20:$HM20,TRUE)+COUNTIF($BS20:$BT20,"&gt;0")&amp;IF($HN20=TRUE,3,0)+COUNTIF($BS20:$BT20,"&gt;0")&amp;"N"&amp;$HS20&amp;$HT20&amp;"L"&amp;$IE20&amp;$IF20&amp;"_"&amp;$ID20&amp;")"</f>
        <v>MP_create   MP GSW_PInp MWM        TOLSpr Scan1 CFS CG_1 FodCrop     REV_-   _-_1 RR     (Et_F22N--L11_-)</v>
      </c>
      <c r="AY20" s="8" t="str">
        <f ca="1">IF(COUNTIF(AX$5:AX20,AX20)=1,"-","Dup")</f>
        <v>-</v>
      </c>
      <c r="AZ20" s="8"/>
      <c r="BA20" s="22" t="b">
        <v>0</v>
      </c>
      <c r="BB20" s="22" t="b">
        <v>0</v>
      </c>
      <c r="BC20" s="22" t="b">
        <v>0</v>
      </c>
      <c r="BD20" s="22" t="b">
        <v>0</v>
      </c>
      <c r="BE20" s="22" t="b">
        <v>0</v>
      </c>
      <c r="BF20" s="22" t="b">
        <v>0</v>
      </c>
      <c r="BG20" s="22" t="b">
        <v>0</v>
      </c>
      <c r="BH20" s="22" t="b">
        <v>0</v>
      </c>
      <c r="BI20" s="22" t="b">
        <v>0</v>
      </c>
      <c r="BJ20" s="8"/>
      <c r="BK20" s="510" t="b">
        <v>1</v>
      </c>
      <c r="BL20" s="510" t="s">
        <v>30</v>
      </c>
      <c r="BM20" s="510" t="b">
        <v>0</v>
      </c>
      <c r="BN20" s="510" t="s">
        <v>30</v>
      </c>
      <c r="BO20" s="444">
        <f t="shared" ref="BO20:BX20" si="102">INDEX(i.model_structure,$I20,BO$7)</f>
        <v>100</v>
      </c>
      <c r="BP20" s="444" t="b">
        <f t="shared" si="102"/>
        <v>0</v>
      </c>
      <c r="BQ20" s="444" t="str">
        <f t="shared" si="102"/>
        <v>-</v>
      </c>
      <c r="BR20" s="444" t="str">
        <f t="shared" si="102"/>
        <v>-</v>
      </c>
      <c r="BS20" s="444">
        <f t="shared" si="102"/>
        <v>105</v>
      </c>
      <c r="BT20" s="444">
        <f t="shared" si="102"/>
        <v>287</v>
      </c>
      <c r="BU20" s="444" t="b">
        <f t="shared" si="102"/>
        <v>1</v>
      </c>
      <c r="BV20" s="444" t="b">
        <f t="shared" si="102"/>
        <v>1</v>
      </c>
      <c r="BW20" s="444" t="b">
        <f t="shared" si="102"/>
        <v>1</v>
      </c>
      <c r="BX20" s="93">
        <f t="shared" si="102"/>
        <v>0</v>
      </c>
      <c r="BY20" s="575" t="str" cm="1">
        <f t="array" ref="BY20">INDEX(BY$5:BY19,$B20+1,1)</f>
        <v>-</v>
      </c>
      <c r="BZ20" s="575" t="str" cm="1">
        <f t="array" ref="BZ20">INDEX(BZ$5:BZ19,$B20+1,1)</f>
        <v>-</v>
      </c>
      <c r="CA20" s="575" t="str" cm="1">
        <f t="array" ref="CA20">INDEX(CA$5:CA19,$B20+1,1)</f>
        <v>-</v>
      </c>
      <c r="CB20" s="8"/>
      <c r="CC20" s="575" t="str" cm="1">
        <f t="array" ref="CC20">INDEX(CC$5:CC19,$B20+1,1)</f>
        <v>-</v>
      </c>
      <c r="CD20" s="444" t="str">
        <f t="shared" ca="1" si="61"/>
        <v>-</v>
      </c>
      <c r="CE20" s="444">
        <f t="shared" si="62"/>
        <v>0</v>
      </c>
      <c r="CF20" s="444">
        <f t="shared" si="62"/>
        <v>0</v>
      </c>
      <c r="CG20" s="575" t="str" cm="1">
        <f t="array" ref="CG20">INDEX(CG$5:CG19,$B20+1,1)</f>
        <v>-</v>
      </c>
      <c r="CH20" s="575" t="str" cm="1">
        <f t="array" ref="CH20">INDEX(CH$5:CH19,$B20+1,1)</f>
        <v>-</v>
      </c>
      <c r="CI20" s="575" t="str" cm="1">
        <f t="array" ref="CI20">INDEX(CI$5:CI19,$B20+1,1)</f>
        <v>-</v>
      </c>
      <c r="CJ20" s="444" t="str">
        <f t="shared" ca="1" si="63"/>
        <v>-</v>
      </c>
      <c r="CK20" s="444">
        <f t="shared" si="64"/>
        <v>0</v>
      </c>
      <c r="CL20" s="444">
        <f t="shared" si="64"/>
        <v>0</v>
      </c>
      <c r="CM20" s="575" t="str" cm="1">
        <f t="array" ref="CM20">INDEX(CM$5:CM19,$B20+1,1)</f>
        <v>-</v>
      </c>
      <c r="CN20" s="444" t="str">
        <f t="shared" ca="1" si="65"/>
        <v>-</v>
      </c>
      <c r="CO20" s="444">
        <f t="shared" si="66"/>
        <v>0</v>
      </c>
      <c r="CP20" s="575" t="str" cm="1">
        <f t="array" ref="CP20">INDEX(CP$5:CP19,$B20+1,1)</f>
        <v>-</v>
      </c>
      <c r="CQ20" s="575" t="str" cm="1">
        <f t="array" ref="CQ20">INDEX(CQ$5:CQ19,$B20+1,1)</f>
        <v>-</v>
      </c>
      <c r="CR20" s="444">
        <f t="shared" si="67"/>
        <v>0</v>
      </c>
      <c r="CS20" s="575" t="str" cm="1">
        <f t="array" ref="CS20">INDEX(CS$5:CS19,$B20+1,1)</f>
        <v>-</v>
      </c>
      <c r="CT20" s="444" t="str">
        <f t="shared" ca="1" si="68"/>
        <v>-</v>
      </c>
      <c r="CU20" s="444">
        <f t="shared" si="69"/>
        <v>0</v>
      </c>
      <c r="CV20" s="444">
        <f t="shared" si="69"/>
        <v>0</v>
      </c>
      <c r="CW20" s="8"/>
      <c r="CX20" s="575" t="b" cm="1">
        <f t="array" ref="CX20">INDEX(CX$5:CX19,$B20+1,1)</f>
        <v>0</v>
      </c>
      <c r="CY20" s="575" t="b" cm="1">
        <f t="array" ref="CY20">INDEX(CY$5:CY19,$B20+1,1)</f>
        <v>0</v>
      </c>
      <c r="CZ20" s="576">
        <f t="shared" ca="1" si="85"/>
        <v>0</v>
      </c>
      <c r="DA20" s="575" t="b" cm="1">
        <f t="array" ref="DA20">INDEX(DA$5:DA19,$B20+1,1)</f>
        <v>1</v>
      </c>
      <c r="DB20" s="575" t="str" cm="1">
        <f t="array" ref="DB20">INDEX(DB$5:DB19,$B20+1,1)</f>
        <v>-</v>
      </c>
      <c r="DC20" s="575" cm="1">
        <f t="array" ref="DC20">INDEX(DC$5:DC19,$B20+1,1)</f>
        <v>1</v>
      </c>
      <c r="DD20" s="575" cm="1">
        <f t="array" ref="DD20">INDEX(DD$5:DD19,$B20+1,1)</f>
        <v>1</v>
      </c>
      <c r="DE20" s="575" t="str" cm="1">
        <f t="array" ref="DE20">INDEX(DE$5:DE19,$B20+1,1)</f>
        <v>-</v>
      </c>
      <c r="DF20" s="575" t="str" cm="1">
        <f t="array" ref="DF20">INDEX(DF$5:DF19,$B20+1,1)</f>
        <v>-</v>
      </c>
      <c r="DG20" s="575" t="str" cm="1">
        <f t="array" ref="DG20">INDEX(DG$5:DG19,$B20+1,1)</f>
        <v>-</v>
      </c>
      <c r="DH20" s="575" t="str" cm="1">
        <f t="array" ref="DH20">INDEX(DH$5:DH19,$B20+1,1)</f>
        <v>-</v>
      </c>
      <c r="DI20" s="575" t="str" cm="1">
        <f t="array" ref="DI20">INDEX(DI$5:DI19,$B20+1,1)</f>
        <v>-</v>
      </c>
      <c r="DJ20" s="575" t="str" cm="1">
        <f t="array" ref="DJ20">INDEX(DJ$5:DJ19,$B20+1,1)</f>
        <v>-</v>
      </c>
      <c r="DK20" s="444">
        <f t="shared" si="86"/>
        <v>1</v>
      </c>
      <c r="DL20" s="444" t="b">
        <f t="shared" si="86"/>
        <v>0</v>
      </c>
      <c r="DM20" s="444">
        <f t="shared" si="86"/>
        <v>60</v>
      </c>
      <c r="DN20" s="575" t="str" cm="1">
        <f t="array" ref="DN20">INDEX(DN$5:DN19,$B20+1,1)</f>
        <v>-</v>
      </c>
      <c r="DO20" s="444" t="str">
        <f t="shared" si="87"/>
        <v>-</v>
      </c>
      <c r="DP20" s="444" t="str">
        <f t="shared" si="87"/>
        <v>-</v>
      </c>
      <c r="DQ20" s="444" t="str">
        <f t="shared" si="87"/>
        <v>-</v>
      </c>
      <c r="DR20" s="575" t="str" cm="1">
        <f t="array" ref="DR20">INDEX(DR$5:DR19,$B20+1,1)</f>
        <v>-</v>
      </c>
      <c r="DS20" s="575" t="str" cm="1">
        <f t="array" ref="DS20">INDEX(DS$5:DS19,$B20+1,1)</f>
        <v>-</v>
      </c>
      <c r="DT20" s="575" t="str" cm="1">
        <f t="array" ref="DT20">INDEX(DT$5:DT19,$B20+1,1)</f>
        <v>-</v>
      </c>
      <c r="DU20" s="575" t="str" cm="1">
        <f t="array" ref="DU20">INDEX(DU$5:DU19,$B20+1,1)</f>
        <v>-</v>
      </c>
      <c r="DV20" s="444" t="str">
        <f t="shared" si="88"/>
        <v>-</v>
      </c>
      <c r="DW20" s="444">
        <f t="shared" si="88"/>
        <v>500</v>
      </c>
      <c r="DX20" s="444">
        <f t="shared" si="88"/>
        <v>500</v>
      </c>
      <c r="DY20" s="444" t="str">
        <f t="shared" si="88"/>
        <v>-</v>
      </c>
      <c r="DZ20" s="444" t="str">
        <f t="shared" si="88"/>
        <v>-</v>
      </c>
      <c r="EA20" s="444" t="str">
        <f t="shared" si="88"/>
        <v>-</v>
      </c>
      <c r="EB20" s="444">
        <f t="shared" si="89"/>
        <v>0</v>
      </c>
      <c r="EC20" s="444">
        <f t="shared" si="90"/>
        <v>0</v>
      </c>
      <c r="ED20" s="444">
        <f t="shared" si="91"/>
        <v>0</v>
      </c>
      <c r="EE20" s="444">
        <f t="shared" si="91"/>
        <v>0</v>
      </c>
      <c r="EF20" s="444">
        <f t="shared" si="91"/>
        <v>0</v>
      </c>
      <c r="EG20" s="444">
        <f t="shared" si="91"/>
        <v>0</v>
      </c>
      <c r="EH20" s="444" t="b">
        <f t="shared" si="92"/>
        <v>0</v>
      </c>
      <c r="EI20" s="444" t="b">
        <f t="shared" si="92"/>
        <v>0</v>
      </c>
      <c r="EJ20" s="444" t="b">
        <f t="shared" si="92"/>
        <v>0</v>
      </c>
      <c r="EK20" s="444" t="b">
        <f t="shared" si="92"/>
        <v>0</v>
      </c>
      <c r="EL20" s="444">
        <f t="shared" si="93"/>
        <v>1</v>
      </c>
      <c r="EM20" s="444">
        <f t="shared" si="93"/>
        <v>0</v>
      </c>
      <c r="EN20" s="444" t="b">
        <f t="shared" si="94"/>
        <v>0</v>
      </c>
      <c r="EO20" s="444" t="b">
        <f t="shared" si="71"/>
        <v>0</v>
      </c>
      <c r="EP20" s="444" t="b">
        <f t="shared" si="71"/>
        <v>0</v>
      </c>
      <c r="EQ20" s="444" t="b">
        <f t="shared" si="71"/>
        <v>1</v>
      </c>
      <c r="ER20" s="93">
        <f t="shared" si="72"/>
        <v>1</v>
      </c>
      <c r="ES20" s="93">
        <f t="shared" si="72"/>
        <v>1</v>
      </c>
      <c r="ET20" s="575" cm="1">
        <f t="array" ref="ET20">INDEX(ET$5:ET19,$B20+1,1)</f>
        <v>1</v>
      </c>
      <c r="EU20" s="575" cm="1">
        <f t="array" ref="EU20">INDEX(EU$5:EU19,$B20+1,1)</f>
        <v>1</v>
      </c>
      <c r="EV20" s="575" cm="1">
        <f t="array" ref="EV20">INDEX(EV$5:EV19,$B20+1,1)</f>
        <v>1</v>
      </c>
      <c r="EW20" s="575" cm="1">
        <f t="array" ref="EW20">INDEX(EW$5:EW19,$B20+1,1)</f>
        <v>1</v>
      </c>
      <c r="EX20" s="575" t="str" cm="1">
        <f t="array" ref="EX20">INDEX(EX$5:EX19,$B20+1,1)</f>
        <v>-</v>
      </c>
      <c r="EY20" s="444" t="b">
        <f t="shared" si="95"/>
        <v>1</v>
      </c>
      <c r="EZ20" s="444" t="b">
        <f t="shared" si="95"/>
        <v>0</v>
      </c>
      <c r="FA20" s="444" t="b">
        <f t="shared" si="95"/>
        <v>0</v>
      </c>
      <c r="FB20" s="444" t="b">
        <f t="shared" si="95"/>
        <v>0</v>
      </c>
      <c r="FC20" s="93">
        <f t="shared" si="74"/>
        <v>1</v>
      </c>
      <c r="FD20" s="93">
        <f t="shared" si="74"/>
        <v>1</v>
      </c>
      <c r="FE20" s="93">
        <f t="shared" si="74"/>
        <v>1</v>
      </c>
      <c r="FF20" s="93">
        <f t="shared" si="74"/>
        <v>1</v>
      </c>
      <c r="FG20" s="93">
        <f t="shared" si="74"/>
        <v>1</v>
      </c>
      <c r="FH20" s="93">
        <f t="shared" si="74"/>
        <v>1</v>
      </c>
      <c r="FI20" s="93">
        <f t="shared" si="74"/>
        <v>1</v>
      </c>
      <c r="FJ20" s="93">
        <f t="shared" si="74"/>
        <v>1</v>
      </c>
      <c r="FK20" s="8"/>
      <c r="FL20" s="575" t="str" cm="1">
        <f t="array" ref="FL20">INDEX(FL$5:FL19,$B20+1,1)</f>
        <v>-</v>
      </c>
      <c r="FM20" s="444" t="b">
        <f t="shared" si="96"/>
        <v>0</v>
      </c>
      <c r="FN20" s="575" t="str" cm="1">
        <f t="array" ref="FN20">INDEX(FN$5:FN19,$B20+1,1)</f>
        <v>-</v>
      </c>
      <c r="FO20" s="575" t="str" cm="1">
        <f t="array" ref="FO20">INDEX(FO$5:FO19,$B20+1,1)</f>
        <v>-</v>
      </c>
      <c r="FP20" s="575" t="str" cm="1">
        <f t="array" ref="FP20">INDEX(FP$5:FP19,$B20+1,1)</f>
        <v>-</v>
      </c>
      <c r="FQ20" s="575" cm="1">
        <f t="array" ref="FQ20">INDEX(FQ$5:FQ19,$B20+1,1)</f>
        <v>1</v>
      </c>
      <c r="FR20" s="575" cm="1">
        <f t="array" ref="FR20">INDEX(FR$5:FR19,$B20+1,1)</f>
        <v>1</v>
      </c>
      <c r="FS20" s="575" t="str" cm="1">
        <f t="array" ref="FS20">INDEX(FS$5:FS19,$B20+1,1)</f>
        <v>-</v>
      </c>
      <c r="FT20" s="575" t="str" cm="1">
        <f t="array" ref="FT20">INDEX(FT$5:FT19,$B20+1,1)</f>
        <v>-</v>
      </c>
      <c r="FU20" s="575" t="str" cm="1">
        <f t="array" ref="FU20">INDEX(FU$5:FU19,$B20+1,1)</f>
        <v>-</v>
      </c>
      <c r="FV20" s="575" t="str" cm="1">
        <f t="array" ref="FV20">INDEX(FV$5:FV19,$B20+1,1)</f>
        <v>-</v>
      </c>
      <c r="FW20" s="575" t="str" cm="1">
        <f t="array" ref="FW20">INDEX(FW$5:FW19,$B20+1,1)</f>
        <v>-</v>
      </c>
      <c r="FX20" s="575" t="str" cm="1">
        <f t="array" ref="FX20">INDEX(FX$5:FX19,$B20+1,1)</f>
        <v>-</v>
      </c>
      <c r="FY20" s="575" t="str" cm="1">
        <f t="array" ref="FY20">INDEX(FY$5:FY19,$B20+1,1)</f>
        <v>-</v>
      </c>
      <c r="FZ20" s="575" t="str" cm="1">
        <f t="array" ref="FZ20">INDEX(FZ$5:FZ19,$B20+1,1)</f>
        <v>-</v>
      </c>
      <c r="GA20" s="575" t="str" cm="1">
        <f t="array" ref="GA20">INDEX(GA$5:GA19,$B20+1,1)</f>
        <v>-</v>
      </c>
      <c r="GB20" s="575" t="str" cm="1">
        <f t="array" ref="GB20">INDEX(GB$5:GB19,$B20+1,1)</f>
        <v>-</v>
      </c>
      <c r="GC20" s="575" t="str" cm="1">
        <f t="array" ref="GC20">INDEX(GC$5:GC19,$B20+1,1)</f>
        <v>-</v>
      </c>
      <c r="GD20" s="575" t="str" cm="1">
        <f t="array" ref="GD20">INDEX(GD$5:GD19,$B20+1,1)</f>
        <v>-</v>
      </c>
      <c r="GE20" s="575" t="str" cm="1">
        <f t="array" ref="GE20">INDEX(GE$5:GE19,$B20+1,1)</f>
        <v>-</v>
      </c>
      <c r="GF20" s="575" t="str" cm="1">
        <f t="array" ref="GF20">INDEX(GF$5:GF19,$B20+1,1)</f>
        <v>-</v>
      </c>
      <c r="GG20" s="575" t="str" cm="1">
        <f t="array" ref="GG20">INDEX(GG$5:GG19,$B20+1,1)</f>
        <v>-</v>
      </c>
      <c r="GH20" s="575" t="str" cm="1">
        <f t="array" ref="GH20">INDEX(GH$5:GH19,$B20+1,1)</f>
        <v>-</v>
      </c>
      <c r="GI20" s="575" t="str" cm="1">
        <f t="array" ref="GI20">INDEX(GI$5:GI19,$B20+1,1)</f>
        <v>-</v>
      </c>
      <c r="GJ20" s="575" t="str" cm="1">
        <f t="array" ref="GJ20">INDEX(GJ$5:GJ19,$B20+1,1)</f>
        <v>-</v>
      </c>
      <c r="GK20" s="575" cm="1">
        <f t="array" ref="GK20">INDEX(GK$5:GK19,$B20+1,1)</f>
        <v>0</v>
      </c>
      <c r="GL20" s="575" t="str" cm="1">
        <f t="array" ref="GL20">INDEX(GL$5:GL19,$B20+1,1)</f>
        <v>-</v>
      </c>
      <c r="GM20" s="575" cm="1">
        <f t="array" ref="GM20">INDEX(GM$5:GM19,$B20+1,1)</f>
        <v>1</v>
      </c>
      <c r="GN20" s="575" cm="1">
        <f t="array" ref="GN20">INDEX(GN$5:GN19,$B20+1,1)</f>
        <v>0</v>
      </c>
      <c r="GO20" s="575" cm="1">
        <f t="array" ref="GO20">INDEX(GO$5:GO19,$B20+1,1)</f>
        <v>0</v>
      </c>
      <c r="GP20" s="575" cm="1">
        <f t="array" ref="GP20">INDEX(GP$5:GP19,$B20+1,1)</f>
        <v>0</v>
      </c>
      <c r="GQ20" s="575" cm="1">
        <f t="array" ref="GQ20">INDEX(GQ$5:GQ19,$B20+1,1)</f>
        <v>0</v>
      </c>
      <c r="GR20" s="575" cm="1">
        <f t="array" ref="GR20">INDEX(GR$5:GR19,$B20+1,1)</f>
        <v>0</v>
      </c>
      <c r="GS20" s="575" cm="1">
        <f t="array" ref="GS20">INDEX(GS$5:GS19,$B20+1,1)</f>
        <v>0</v>
      </c>
      <c r="GT20" s="575" cm="1">
        <f t="array" ref="GT20">INDEX(GT$5:GT19,$B20+1,1)</f>
        <v>1</v>
      </c>
      <c r="GU20" s="575" cm="1">
        <f t="array" ref="GU20">INDEX(GU$5:GU19,$B20+1,1)</f>
        <v>0</v>
      </c>
      <c r="GV20" s="575" cm="1">
        <f t="array" ref="GV20">INDEX(GV$5:GV19,$B20+1,1)</f>
        <v>0</v>
      </c>
      <c r="GW20" s="575" cm="1">
        <f t="array" ref="GW20">INDEX(GW$5:GW19,$B20+1,1)</f>
        <v>0</v>
      </c>
      <c r="GX20" s="575" cm="1">
        <f t="array" ref="GX20">INDEX(GX$5:GX19,$B20+1,1)</f>
        <v>0</v>
      </c>
      <c r="GY20" s="8"/>
      <c r="GZ20" s="575" t="str" cm="1">
        <f t="array" ref="GZ20">INDEX(GZ$5:GZ19,$B20+1,1)</f>
        <v>-</v>
      </c>
      <c r="HA20" s="575" t="str" cm="1">
        <f t="array" ref="HA20">INDEX(HA$5:HA19,$B20+1,1)</f>
        <v>-</v>
      </c>
      <c r="HB20" s="575" t="str" cm="1">
        <f t="array" ref="HB20">INDEX(HB$5:HB19,$B20+1,1)</f>
        <v>-</v>
      </c>
      <c r="HC20" s="575" t="str" cm="1">
        <f t="array" ref="HC20">INDEX(HC$5:HC19,$B20+1,1)</f>
        <v>-</v>
      </c>
      <c r="HD20" s="575" cm="1">
        <f t="array" ref="HD20">INDEX(HD$5:HD19,$B20+1,1)</f>
        <v>0</v>
      </c>
      <c r="HE20" s="575" t="str" cm="1">
        <f t="array" ref="HE20">INDEX(HE$5:HE19,$B20+1,1)</f>
        <v>-</v>
      </c>
      <c r="HF20" s="575" t="str" cm="1">
        <f t="array" ref="HF20">INDEX(HF$5:HF19,$B20+1,1)</f>
        <v>-</v>
      </c>
      <c r="HG20" s="576">
        <f t="shared" ca="1" si="97"/>
        <v>3</v>
      </c>
      <c r="HH20" s="575" t="str" cm="1">
        <f t="array" ref="HH20">INDEX(HH$5:HH19,$B20+1,1)</f>
        <v>-</v>
      </c>
      <c r="HI20" s="575" t="str" cm="1">
        <f t="array" ref="HI20">INDEX(HI$5:HI19,$B20+1,1)</f>
        <v>-</v>
      </c>
      <c r="HJ20" s="575" t="str" cm="1">
        <f t="array" ref="HJ20">INDEX(HJ$5:HJ19,$B20+1,1)</f>
        <v>-</v>
      </c>
      <c r="HK20" s="575" t="str" cm="1">
        <f t="array" ref="HK20">INDEX(HK$5:HK19,$B20+1,1)</f>
        <v>-</v>
      </c>
      <c r="HL20" s="575" t="str" cm="1">
        <f t="array" ref="HL20">INDEX(HL$5:HL19,$B20+1,1)</f>
        <v>-</v>
      </c>
      <c r="HM20" s="575" t="str" cm="1">
        <f t="array" ref="HM20">INDEX(HM$5:HM19,$B20+1,1)</f>
        <v>-</v>
      </c>
      <c r="HN20" s="510" t="b">
        <v>0</v>
      </c>
      <c r="HO20" s="510" t="b">
        <v>0</v>
      </c>
      <c r="HP20" s="510" t="b">
        <v>0</v>
      </c>
      <c r="HQ20" s="510">
        <v>2</v>
      </c>
      <c r="HR20" s="510">
        <v>2</v>
      </c>
      <c r="HS20" s="575" t="str" cm="1">
        <f t="array" ref="HS20">INDEX(HS$5:HS19,$B20+1,1)</f>
        <v>-</v>
      </c>
      <c r="HT20" s="575" t="str" cm="1">
        <f t="array" ref="HT20">INDEX(HT$5:HT19,$B20+1,1)</f>
        <v>-</v>
      </c>
      <c r="HU20" s="575" t="str" cm="1">
        <f t="array" ref="HU20">INDEX(HU$5:HU19,$B20+1,1)</f>
        <v>-</v>
      </c>
      <c r="HV20" s="575" t="str" cm="1">
        <f t="array" ref="HV20">INDEX(HV$5:HV19,$B20+1,1)</f>
        <v>-</v>
      </c>
      <c r="HW20" s="575" t="str" cm="1">
        <f t="array" ref="HW20">INDEX(HW$5:HW19,$B20+1,1)</f>
        <v>-</v>
      </c>
      <c r="HX20" s="575" t="str" cm="1">
        <f t="array" ref="HX20">INDEX(HX$5:HX19,$B20+1,1)</f>
        <v>-</v>
      </c>
      <c r="HY20" s="575" t="str" cm="1">
        <f t="array" ref="HY20">INDEX(HY$5:HY19,$B20+1,1)</f>
        <v>-</v>
      </c>
      <c r="HZ20" s="575" t="str" cm="1">
        <f t="array" ref="HZ20">INDEX(HZ$5:HZ19,$B20+1,1)</f>
        <v>-</v>
      </c>
      <c r="IA20" s="575" t="str" cm="1">
        <f t="array" ref="IA20">INDEX(IA$5:IA19,$B20+1,1)</f>
        <v>-</v>
      </c>
      <c r="IB20" s="575" t="str" cm="1">
        <f t="array" ref="IB20">INDEX(IB$5:IB19,$B20+1,1)</f>
        <v>-</v>
      </c>
      <c r="IC20" s="575" t="str" cm="1">
        <f t="array" ref="IC20">INDEX(IC$5:IC19,$B20+1,1)</f>
        <v>-</v>
      </c>
      <c r="ID20" s="575" t="str" cm="1">
        <f t="array" ref="ID20">INDEX(ID$5:ID19,$B20+1,1)</f>
        <v>-</v>
      </c>
      <c r="IE20" s="575" cm="1">
        <f t="array" ref="IE20">INDEX(IE$5:IE19,$B20+1,1)</f>
        <v>1</v>
      </c>
      <c r="IF20" s="575" cm="1">
        <f t="array" ref="IF20">INDEX(IF$5:IF19,$B20+1,1)</f>
        <v>1</v>
      </c>
      <c r="IG20" s="8"/>
      <c r="IH20" s="575" cm="1">
        <f t="array" ref="IH20">INDEX(IH$5:IH19,$B20+1,1)</f>
        <v>0.125</v>
      </c>
      <c r="II20" s="575" cm="1">
        <f t="array" ref="II20">INDEX(II$5:II19,$B20+1,1)</f>
        <v>0.3</v>
      </c>
      <c r="IJ20" s="575" cm="1">
        <f t="array" ref="IJ20">INDEX(IJ$5:IJ19,$B20+1,1)</f>
        <v>-0.05</v>
      </c>
      <c r="IK20" s="575" cm="1">
        <f t="array" ref="IK20">INDEX(IK$5:IK19,$B20+1,1)</f>
        <v>0.1</v>
      </c>
      <c r="IL20" s="575" cm="1">
        <f t="array" ref="IL20">INDEX(IL$5:IL19,$B20+1,1)</f>
        <v>0.25</v>
      </c>
      <c r="IM20" s="575" cm="1">
        <f t="array" ref="IM20">INDEX(IM$5:IM19,$B20+1,1)</f>
        <v>-0.05</v>
      </c>
      <c r="IN20" s="575" cm="1">
        <f t="array" ref="IN20">INDEX(IN$5:IN19,$B20+1,1)</f>
        <v>0.05</v>
      </c>
      <c r="IO20" s="575" cm="1">
        <f t="array" ref="IO20">INDEX(IO$5:IO19,$B20+1,1)</f>
        <v>0.1</v>
      </c>
      <c r="IP20" s="575" cm="1">
        <f t="array" ref="IP20">INDEX(IP$5:IP19,$B20+1,1)</f>
        <v>-0.02</v>
      </c>
      <c r="IQ20" s="575" cm="1">
        <f t="array" ref="IQ20">INDEX(IQ$5:IQ19,$B20+1,1)</f>
        <v>0.1</v>
      </c>
      <c r="IR20" s="575" cm="1">
        <f t="array" ref="IR20">INDEX(IR$5:IR19,$B20+1,1)</f>
        <v>0.25</v>
      </c>
      <c r="IS20" s="575" cm="1">
        <f t="array" ref="IS20">INDEX(IS$5:IS19,$B20+1,1)</f>
        <v>-0.05</v>
      </c>
      <c r="IT20" s="575" cm="1">
        <f t="array" ref="IT20">INDEX(IT$5:IT19,$B20+1,1)</f>
        <v>0.125</v>
      </c>
      <c r="IU20" s="575" cm="1">
        <f t="array" ref="IU20">INDEX(IU$5:IU19,$B20+1,1)</f>
        <v>0.1</v>
      </c>
      <c r="IV20" s="575" cm="1">
        <f t="array" ref="IV20">INDEX(IV$5:IV19,$B20+1,1)</f>
        <v>0.1</v>
      </c>
      <c r="IW20" s="575" cm="1">
        <f t="array" ref="IW20">INDEX(IW$5:IW19,$B20+1,1)</f>
        <v>0.1</v>
      </c>
      <c r="IX20" s="575" cm="1">
        <f t="array" ref="IX20">INDEX(IX$5:IX19,$B20+1,1)</f>
        <v>0</v>
      </c>
      <c r="IY20" s="575" cm="1">
        <f t="array" ref="IY20">INDEX(IY$5:IY19,$B20+1,1)</f>
        <v>0</v>
      </c>
      <c r="IZ20" s="575" cm="1">
        <f t="array" ref="IZ20">INDEX(IZ$5:IZ19,$B20+1,1)</f>
        <v>0</v>
      </c>
      <c r="JA20" s="575" cm="1">
        <f t="array" ref="JA20">INDEX(JA$5:JA19,$B20+1,1)</f>
        <v>0</v>
      </c>
      <c r="JB20" s="575" cm="1">
        <f t="array" ref="JB20">INDEX(JB$5:JB19,$B20+1,1)</f>
        <v>0</v>
      </c>
      <c r="JC20" s="575" cm="1">
        <f t="array" ref="JC20">INDEX(JC$5:JC19,$B20+1,1)</f>
        <v>0</v>
      </c>
      <c r="JD20" s="575" cm="1">
        <f t="array" ref="JD20">INDEX(JD$5:JD19,$B20+1,1)</f>
        <v>0</v>
      </c>
      <c r="JE20" s="575" cm="1">
        <f t="array" ref="JE20">INDEX(JE$5:JE19,$B20+1,1)</f>
        <v>0</v>
      </c>
      <c r="JF20" s="575" cm="1">
        <f t="array" ref="JF20">INDEX(JF$5:JF19,$B20+1,1)</f>
        <v>0</v>
      </c>
      <c r="JG20" s="575" cm="1">
        <f t="array" ref="JG20">INDEX(JG$5:JG19,$B20+1,1)</f>
        <v>0</v>
      </c>
      <c r="JH20" s="575" cm="1">
        <f t="array" ref="JH20">INDEX(JH$5:JH19,$B20+1,1)</f>
        <v>0</v>
      </c>
      <c r="JI20" s="575" cm="1">
        <f t="array" ref="JI20">INDEX(JI$5:JI19,$B20+1,1)</f>
        <v>0</v>
      </c>
      <c r="JJ20" s="575" cm="1">
        <f t="array" ref="JJ20">INDEX(JJ$5:JJ19,$B20+1,1)</f>
        <v>0</v>
      </c>
      <c r="JK20" s="575" cm="1">
        <f t="array" ref="JK20">INDEX(JK$5:JK19,$B20+1,1)</f>
        <v>0</v>
      </c>
      <c r="JL20" s="575" cm="1">
        <f t="array" ref="JL20">INDEX(JL$5:JL19,$B20+1,1)</f>
        <v>0</v>
      </c>
      <c r="JM20" s="575" cm="1">
        <f t="array" ref="JM20">INDEX(JM$5:JM19,$B20+1,1)</f>
        <v>0</v>
      </c>
      <c r="JN20" s="575" cm="1">
        <f t="array" ref="JN20">INDEX(JN$5:JN19,$B20+1,1)</f>
        <v>0</v>
      </c>
      <c r="JO20" s="575" cm="1">
        <f t="array" ref="JO20">INDEX(JO$5:JO19,$B20+1,1)</f>
        <v>0</v>
      </c>
      <c r="JP20" s="575" cm="1">
        <f t="array" ref="JP20">INDEX(JP$5:JP19,$B20+1,1)</f>
        <v>0</v>
      </c>
      <c r="JQ20" s="575" cm="1">
        <f t="array" ref="JQ20">INDEX(JQ$5:JQ19,$B20+1,1)</f>
        <v>0</v>
      </c>
      <c r="JR20" s="575" cm="1">
        <f t="array" ref="JR20">INDEX(JR$5:JR19,$B20+1,1)</f>
        <v>0</v>
      </c>
      <c r="JS20" s="575" cm="1">
        <f t="array" ref="JS20">INDEX(JS$5:JS19,$B20+1,1)</f>
        <v>0</v>
      </c>
      <c r="JT20" s="575" cm="1">
        <f t="array" ref="JT20">INDEX(JT$5:JT19,$B20+1,1)</f>
        <v>0</v>
      </c>
      <c r="JU20" s="575" cm="1">
        <f t="array" ref="JU20">INDEX(JU$5:JU19,$B20+1,1)</f>
        <v>0</v>
      </c>
      <c r="JV20" s="575" cm="1">
        <f t="array" ref="JV20">INDEX(JV$5:JV19,$B20+1,1)</f>
        <v>0</v>
      </c>
      <c r="JW20" s="575" cm="1">
        <f t="array" ref="JW20">INDEX(JW$5:JW19,$B20+1,1)</f>
        <v>0</v>
      </c>
      <c r="JX20" s="575" cm="1">
        <f t="array" ref="JX20">INDEX(JX$5:JX19,$B20+1,1)</f>
        <v>0</v>
      </c>
      <c r="JY20" s="575" cm="1">
        <f t="array" ref="JY20">INDEX(JY$5:JY19,$B20+1,1)</f>
        <v>0</v>
      </c>
      <c r="JZ20" s="575" cm="1">
        <f t="array" ref="JZ20">INDEX(JZ$5:JZ19,$B20+1,1)</f>
        <v>0</v>
      </c>
      <c r="KA20" s="575" cm="1">
        <f t="array" ref="KA20">INDEX(KA$5:KA19,$B20+1,1)</f>
        <v>0</v>
      </c>
      <c r="KB20" s="575" cm="1">
        <f t="array" ref="KB20">INDEX(KB$5:KB19,$B20+1,1)</f>
        <v>0</v>
      </c>
      <c r="KC20" s="575" cm="1">
        <f t="array" ref="KC20">INDEX(KC$5:KC19,$B20+1,1)</f>
        <v>0</v>
      </c>
      <c r="KD20" s="575" t="str" cm="1">
        <f t="array" ref="KD20">INDEX(KD$5:KD19,$B20+1,1)</f>
        <v>-</v>
      </c>
      <c r="KE20" s="8"/>
      <c r="KF20" s="575" cm="1">
        <f t="array" ref="KF20">INDEX(KF$5:KF19,$B20+1,1)</f>
        <v>0</v>
      </c>
      <c r="KG20" s="575" cm="1">
        <f t="array" ref="KG20">INDEX(KG$5:KG19,$B20+1,1)</f>
        <v>0</v>
      </c>
      <c r="KH20" s="575" cm="1">
        <f t="array" ref="KH20">INDEX(KH$5:KH19,$B20+1,1)</f>
        <v>0</v>
      </c>
      <c r="KI20" s="575" t="str" cm="1">
        <f t="array" ref="KI20">INDEX(KI$5:KI19,$B20+1,1)</f>
        <v>-</v>
      </c>
      <c r="KJ20" s="575" t="str" cm="1">
        <f t="array" ref="KJ20">INDEX(KJ$5:KJ19,$B20+1,1)</f>
        <v>-</v>
      </c>
      <c r="KK20" s="575" t="str" cm="1">
        <f t="array" ref="KK20">INDEX(KK$5:KK19,$B20+1,1)</f>
        <v>-</v>
      </c>
      <c r="KL20" s="575" t="str" cm="1">
        <f t="array" ref="KL20">INDEX(KL$5:KL19,$B20+1,1)</f>
        <v>-</v>
      </c>
      <c r="KM20" s="575" t="str" cm="1">
        <f t="array" ref="KM20">INDEX(KM$5:KM19,$B20+1,1)</f>
        <v>-</v>
      </c>
      <c r="KN20" s="575" t="str" cm="1">
        <f t="array" ref="KN20">INDEX(KN$5:KN19,$B20+1,1)</f>
        <v>-</v>
      </c>
      <c r="KO20" s="575" t="str" cm="1">
        <f t="array" ref="KO20">INDEX(KO$5:KO19,$B20+1,1)</f>
        <v>-</v>
      </c>
      <c r="KP20" s="575" t="str" cm="1">
        <f t="array" ref="KP20">INDEX(KP$5:KP19,$B20+1,1)</f>
        <v>-</v>
      </c>
      <c r="KQ20" s="575" t="str" cm="1">
        <f t="array" ref="KQ20">INDEX(KQ$5:KQ19,$B20+1,1)</f>
        <v>-</v>
      </c>
      <c r="KR20" s="575" t="str" cm="1">
        <f t="array" ref="KR20">INDEX(KR$5:KR19,$B20+1,1)</f>
        <v>-</v>
      </c>
      <c r="KS20" s="575" t="str" cm="1">
        <f t="array" ref="KS20">INDEX(KS$5:KS19,$B20+1,1)</f>
        <v>-</v>
      </c>
      <c r="KT20" s="575" t="str" cm="1">
        <f t="array" ref="KT20">INDEX(KT$5:KT19,$B20+1,1)</f>
        <v>-</v>
      </c>
      <c r="KU20" s="575" t="str" cm="1">
        <f t="array" ref="KU20">INDEX(KU$5:KU19,$B20+1,1)</f>
        <v>-</v>
      </c>
      <c r="KV20" s="575" cm="1">
        <f t="array" ref="KV20">INDEX(KV$5:KV19,$B20+1,1)</f>
        <v>1</v>
      </c>
      <c r="KW20" s="575" cm="1">
        <f t="array" ref="KW20">INDEX(KW$5:KW19,$B20+1,1)</f>
        <v>0</v>
      </c>
      <c r="KX20" s="575" cm="1">
        <f t="array" ref="KX20">INDEX(KX$5:KX19,$B20+1,1)</f>
        <v>1</v>
      </c>
      <c r="KY20" s="575" cm="1">
        <f t="array" ref="KY20">INDEX(KY$5:KY19,$B20+1,1)</f>
        <v>1</v>
      </c>
      <c r="KZ20" s="575" cm="1">
        <f t="array" ref="KZ20">INDEX(KZ$5:KZ19,$B20+1,1)</f>
        <v>1</v>
      </c>
      <c r="LA20" s="575" cm="1">
        <f t="array" ref="LA20">INDEX(LA$5:LA19,$B20+1,1)</f>
        <v>1</v>
      </c>
      <c r="LB20" s="575" cm="1">
        <f t="array" ref="LB20">INDEX(LB$5:LB19,$B20+1,1)</f>
        <v>1</v>
      </c>
      <c r="LC20" s="575" cm="1">
        <f t="array" ref="LC20">INDEX(LC$5:LC19,$B20+1,1)</f>
        <v>1</v>
      </c>
      <c r="LD20" s="575" cm="1">
        <f t="array" ref="LD20">INDEX(LD$5:LD19,$B20+1,1)</f>
        <v>0</v>
      </c>
      <c r="LE20" s="575" cm="1">
        <f t="array" ref="LE20">INDEX(LE$5:LE19,$B20+1,1)</f>
        <v>1</v>
      </c>
      <c r="LF20" s="575" cm="1">
        <f t="array" ref="LF20">INDEX(LF$5:LF19,$B20+1,1)</f>
        <v>0</v>
      </c>
      <c r="LG20" s="575" cm="1">
        <f t="array" ref="LG20">INDEX(LG$5:LG19,$B20+1,1)</f>
        <v>0</v>
      </c>
      <c r="LH20" s="575" cm="1">
        <f t="array" ref="LH20">INDEX(LH$5:LH19,$B20+1,1)</f>
        <v>0</v>
      </c>
      <c r="LI20" s="575" cm="1">
        <f t="array" ref="LI20">INDEX(LI$5:LI19,$B20+1,1)</f>
        <v>0</v>
      </c>
      <c r="LJ20" s="575" cm="1">
        <f t="array" ref="LJ20">INDEX(LJ$5:LJ19,$B20+1,1)</f>
        <v>0</v>
      </c>
      <c r="LK20" s="575" cm="1">
        <f t="array" ref="LK20">INDEX(LK$5:LK19,$B20+1,1)</f>
        <v>0</v>
      </c>
      <c r="LL20" s="575" cm="1">
        <f t="array" ref="LL20">INDEX(LL$5:LL19,$B20+1,1)</f>
        <v>0</v>
      </c>
      <c r="LM20" s="575" cm="1">
        <f t="array" ref="LM20">INDEX(LM$5:LM19,$B20+1,1)</f>
        <v>0</v>
      </c>
      <c r="LN20" s="575" cm="1">
        <f t="array" ref="LN20">INDEX(LN$5:LN19,$B20+1,1)</f>
        <v>0</v>
      </c>
      <c r="LO20" s="575" cm="1">
        <f t="array" ref="LO20">INDEX(LO$5:LO19,$B20+1,1)</f>
        <v>0</v>
      </c>
      <c r="LP20" s="575" cm="1">
        <f t="array" ref="LP20">INDEX(LP$5:LP19,$B20+1,1)</f>
        <v>0</v>
      </c>
      <c r="LQ20" s="575" cm="1">
        <f t="array" ref="LQ20">INDEX(LQ$5:LQ19,$B20+1,1)</f>
        <v>0</v>
      </c>
      <c r="LR20" s="575" cm="1">
        <f t="array" ref="LR20">INDEX(LR$5:LR19,$B20+1,1)</f>
        <v>0</v>
      </c>
      <c r="LS20" s="575" cm="1">
        <f t="array" ref="LS20">INDEX(LS$5:LS19,$B20+1,1)</f>
        <v>0</v>
      </c>
      <c r="LT20" s="575" cm="1">
        <f t="array" ref="LT20">INDEX(LT$5:LT19,$B20+1,1)</f>
        <v>0</v>
      </c>
      <c r="LU20" s="575" cm="1">
        <f t="array" ref="LU20">INDEX(LU$5:LU19,$B20+1,1)</f>
        <v>0</v>
      </c>
      <c r="LV20" s="575" cm="1">
        <f t="array" ref="LV20">INDEX(LV$5:LV19,$B20+1,1)</f>
        <v>0</v>
      </c>
      <c r="LW20" s="575" cm="1">
        <f t="array" ref="LW20">INDEX(LW$5:LW19,$B20+1,1)</f>
        <v>0</v>
      </c>
      <c r="LX20" s="575" cm="1">
        <f t="array" ref="LX20">INDEX(LX$5:LX19,$B20+1,1)</f>
        <v>0</v>
      </c>
      <c r="LY20" s="575" cm="1">
        <f t="array" ref="LY20">INDEX(LY$5:LY19,$B20+1,1)</f>
        <v>0</v>
      </c>
      <c r="LZ20" s="575" cm="1">
        <f t="array" ref="LZ20">INDEX(LZ$5:LZ19,$B20+1,1)</f>
        <v>0</v>
      </c>
      <c r="MA20" s="575" cm="1">
        <f t="array" ref="MA20">INDEX(MA$5:MA19,$B20+1,1)</f>
        <v>0</v>
      </c>
      <c r="MB20" s="575" cm="1">
        <f t="array" ref="MB20">INDEX(MB$5:MB19,$B20+1,1)</f>
        <v>0</v>
      </c>
      <c r="MC20" s="575" cm="1">
        <f t="array" ref="MC20">INDEX(MC$5:MC19,$B20+1,1)</f>
        <v>0</v>
      </c>
      <c r="MD20" s="575" cm="1">
        <f t="array" ref="MD20">INDEX(MD$5:MD19,$B20+1,1)</f>
        <v>0</v>
      </c>
      <c r="ME20" s="575" cm="1">
        <f t="array" ref="ME20">INDEX(ME$5:ME19,$B20+1,1)</f>
        <v>0</v>
      </c>
      <c r="MF20" s="575" cm="1">
        <f t="array" ref="MF20">INDEX(MF$5:MF19,$B20+1,1)</f>
        <v>0</v>
      </c>
      <c r="MG20" s="575" cm="1">
        <f t="array" ref="MG20">INDEX(MG$5:MG19,$B20+1,1)</f>
        <v>0</v>
      </c>
      <c r="MH20" s="575" cm="1">
        <f t="array" ref="MH20">INDEX(MH$5:MH19,$B20+1,1)</f>
        <v>0</v>
      </c>
      <c r="MI20" s="575" cm="1">
        <f t="array" ref="MI20">INDEX(MI$5:MI19,$B20+1,1)</f>
        <v>1</v>
      </c>
      <c r="MJ20" s="575" cm="1">
        <f t="array" ref="MJ20">INDEX(MJ$5:MJ19,$B20+1,1)</f>
        <v>0</v>
      </c>
      <c r="MK20" s="575" cm="1">
        <f t="array" ref="MK20">INDEX(MK$5:MK19,$B20+1,1)</f>
        <v>0</v>
      </c>
      <c r="ML20" s="575" cm="1">
        <f t="array" ref="ML20">INDEX(ML$5:ML19,$B20+1,1)</f>
        <v>0</v>
      </c>
      <c r="MM20" s="575" cm="1">
        <f t="array" ref="MM20">INDEX(MM$5:MM19,$B20+1,1)</f>
        <v>0</v>
      </c>
      <c r="MN20" s="575" cm="1">
        <f t="array" ref="MN20">INDEX(MN$5:MN19,$B20+1,1)</f>
        <v>1</v>
      </c>
      <c r="MO20" s="8"/>
      <c r="MP20" s="444" t="str">
        <f t="shared" ca="1" si="98"/>
        <v>-</v>
      </c>
      <c r="MQ20" s="575" t="str" cm="1">
        <f t="array" ref="MQ20">INDEX(MQ$5:MQ19,$B20+1,1)</f>
        <v>-</v>
      </c>
      <c r="MR20" s="575" t="str" cm="1">
        <f t="array" ref="MR20">INDEX(MR$5:MR19,$B20+1,1)</f>
        <v>-</v>
      </c>
      <c r="MS20" s="575" t="str" cm="1">
        <f t="array" ref="MS20">INDEX(MS$5:MS19,$B20+1,1)</f>
        <v>-</v>
      </c>
      <c r="MT20" s="575" t="str" cm="1">
        <f t="array" ref="MT20">INDEX(MT$5:MT19,$B20+1,1)</f>
        <v>-</v>
      </c>
      <c r="MU20" s="575" t="str" cm="1">
        <f t="array" ref="MU20">INDEX(MU$5:MU19,$B20+1,1)</f>
        <v>-</v>
      </c>
      <c r="MV20" s="575" t="str" cm="1">
        <f t="array" ref="MV20">INDEX(MV$5:MV19,$B20+1,1)</f>
        <v>-</v>
      </c>
      <c r="MW20" s="575" t="str" cm="1">
        <f t="array" ref="MW20">INDEX(MW$5:MW19,$B20+1,1)</f>
        <v>-</v>
      </c>
      <c r="MX20" s="444" t="str" cm="1">
        <f t="array" ref="MX20">IF(OR(MY20:MY20&lt;&gt;"-"),TRUE,"-")</f>
        <v>-</v>
      </c>
      <c r="MY20" s="575" t="str" cm="1">
        <f t="array" ref="MY20">INDEX(MY$5:MY19,$B20+1,1)</f>
        <v>-</v>
      </c>
      <c r="MZ20" s="575" cm="1">
        <f t="array" ref="MZ20">INDEX(MZ$5:MZ19,$B20+1,1)</f>
        <v>0</v>
      </c>
      <c r="NA20" s="575" cm="1">
        <f t="array" ref="NA20">INDEX(NA$5:NA19,$B20+1,1)</f>
        <v>999999</v>
      </c>
      <c r="NB20" s="575" cm="1">
        <f t="array" ref="NB20">INDEX(NB$5:NB19,$B20+1,1)</f>
        <v>999999</v>
      </c>
      <c r="NC20" s="575" cm="1">
        <f t="array" ref="NC20">INDEX(NC$5:NC19,$B20+1,1)</f>
        <v>999999</v>
      </c>
      <c r="ND20" s="575" cm="1">
        <f t="array" ref="ND20">INDEX(ND$5:ND19,$B20+1,1)</f>
        <v>999999</v>
      </c>
      <c r="NE20" s="575" cm="1">
        <f t="array" ref="NE20">INDEX(NE$5:NE19,$B20+1,1)</f>
        <v>999999</v>
      </c>
      <c r="NF20" s="575" cm="1">
        <f t="array" ref="NF20">INDEX(NF$5:NF19,$B20+1,1)</f>
        <v>999999</v>
      </c>
      <c r="NG20" s="575" t="str" cm="1">
        <f t="array" ref="NG20">INDEX(NG$5:NG19,$B20+1,1)</f>
        <v>-</v>
      </c>
      <c r="NH20" s="575" t="str" cm="1">
        <f t="array" ref="NH20">INDEX(NH$5:NH19,$B20+1,1)</f>
        <v>-</v>
      </c>
      <c r="NI20" s="575" t="str" cm="1">
        <f t="array" ref="NI20">INDEX(NI$5:NI19,$B20+1,1)</f>
        <v>-</v>
      </c>
      <c r="NJ20" s="575" t="b" cm="1">
        <f t="array" ref="NJ20">INDEX(NJ$5:NJ19,$B20+1,1)</f>
        <v>1</v>
      </c>
      <c r="NK20" s="575" t="str" cm="1">
        <f t="array" ref="NK20">INDEX(NK$5:NK19,$B20+1,1)</f>
        <v>-</v>
      </c>
      <c r="NL20" s="575" cm="1">
        <f t="array" ref="NL20">INDEX(NL$5:NL19,$B20+1,1)</f>
        <v>0</v>
      </c>
      <c r="NM20" s="575" cm="1">
        <f t="array" ref="NM20">INDEX(NM$5:NM19,$B20+1,1)</f>
        <v>0</v>
      </c>
      <c r="NN20" s="575" cm="1">
        <f t="array" ref="NN20">INDEX(NN$5:NN19,$B20+1,1)</f>
        <v>0</v>
      </c>
      <c r="NO20" s="575" t="str" cm="1">
        <f t="array" ref="NO20">INDEX(NO$5:NO19,$B20+1,1)</f>
        <v>-</v>
      </c>
      <c r="NP20" s="575" t="str" cm="1">
        <f t="array" ref="NP20">INDEX(NP$5:NP19,$B20+1,1)</f>
        <v>-</v>
      </c>
      <c r="NQ20" s="444">
        <f t="shared" si="99"/>
        <v>0</v>
      </c>
      <c r="NR20" s="575" t="str" cm="1">
        <f t="array" ref="NR20">INDEX(NR$5:NR19,$B20+1,1)</f>
        <v>-</v>
      </c>
      <c r="NS20" s="575" t="str" cm="1">
        <f t="array" ref="NS20">INDEX(NS$5:NS19,$B20+1,1)</f>
        <v>-</v>
      </c>
      <c r="NT20" s="8"/>
      <c r="NU20" s="575" t="str" cm="1">
        <f t="array" ref="NU20">INDEX(NU$5:NU19,$B20+1,1)</f>
        <v>-</v>
      </c>
      <c r="NV20" s="575" t="str" cm="1">
        <f t="array" ref="NV20">INDEX(NV$5:NV19,$B20+1,1)</f>
        <v>-</v>
      </c>
      <c r="NW20" s="575" t="str" cm="1">
        <f t="array" ref="NW20">INDEX(NW$5:NW19,$B20+1,1)</f>
        <v>-</v>
      </c>
      <c r="NX20" s="575" t="str" cm="1">
        <f t="array" ref="NX20">INDEX(NX$5:NX19,$B20+1,1)</f>
        <v>-</v>
      </c>
      <c r="NY20" s="510">
        <v>1</v>
      </c>
      <c r="NZ20" s="510">
        <v>1</v>
      </c>
      <c r="OA20" s="510">
        <v>1</v>
      </c>
      <c r="OB20" s="510">
        <v>1</v>
      </c>
      <c r="OC20" s="8"/>
      <c r="OD20" s="575" cm="1">
        <f t="array" ref="OD20">INDEX(OD$5:OD19,$B20+1,1)</f>
        <v>0</v>
      </c>
      <c r="OE20" s="575" t="str" cm="1">
        <f t="array" ref="OE20">INDEX(OE$5:OE19,$B20+1,1)</f>
        <v>-</v>
      </c>
      <c r="OF20" s="575" cm="1">
        <f t="array" ref="OF20">INDEX(OF$5:OF19,$B20+1,1)</f>
        <v>1</v>
      </c>
      <c r="OG20" s="444">
        <f t="shared" si="100"/>
        <v>1.5</v>
      </c>
      <c r="OH20" s="8"/>
      <c r="OI20" s="575" t="str" cm="1">
        <f t="array" ref="OI20">INDEX(OI$5:OI19,$B20+1,1)</f>
        <v>-</v>
      </c>
      <c r="OJ20" s="575" t="str" cm="1">
        <f t="array" ref="OJ20">INDEX(OJ$5:OJ19,$B20+1,1)</f>
        <v>-</v>
      </c>
      <c r="OK20" s="575" t="str" cm="1">
        <f t="array" ref="OK20">INDEX(OK$5:OK19,$B20+1,1)</f>
        <v>-</v>
      </c>
      <c r="OL20" s="575" t="str" cm="1">
        <f t="array" ref="OL20">INDEX(OL$5:OL19,$B20+1,1)</f>
        <v>-</v>
      </c>
      <c r="OM20" s="575" cm="1">
        <f t="array" ref="OM20">INDEX(OM$5:OM19,$B20+1,1)</f>
        <v>0</v>
      </c>
      <c r="ON20" s="519">
        <v>0</v>
      </c>
    </row>
    <row r="21" spans="1:404" outlineLevel="1">
      <c r="A21" s="18">
        <f>ROW(A21)-5</f>
        <v>16</v>
      </c>
      <c r="B21" s="18">
        <f>$A$17</f>
        <v>12</v>
      </c>
      <c r="C21">
        <v>2</v>
      </c>
      <c r="D21" s="17" t="str">
        <f ca="1">OFFSET(D$5,$B21,0)</f>
        <v>GSW</v>
      </c>
      <c r="E21" t="b">
        <v>1</v>
      </c>
      <c r="F21" t="b">
        <v>0</v>
      </c>
      <c r="G21" t="b">
        <f t="shared" si="84"/>
        <v>1</v>
      </c>
      <c r="H21" s="18" t="s">
        <v>2219</v>
      </c>
      <c r="I21" s="510">
        <v>4</v>
      </c>
      <c r="J21" s="575" cm="1">
        <f t="array" ref="J21">INDEX(J$5:J20,$B21+1,1)</f>
        <v>0</v>
      </c>
      <c r="K21" s="575" cm="1">
        <f t="array" ref="K21">INDEX(K$5:K20,$B21+1,1)</f>
        <v>0</v>
      </c>
      <c r="L21" s="575" cm="1">
        <f t="array" ref="L21">INDEX(L$5:L20,$B21+1,1)</f>
        <v>2</v>
      </c>
      <c r="M21" s="575" cm="1">
        <f t="array" ref="M21">INDEX(M$5:M20,$B21+1,1)</f>
        <v>2</v>
      </c>
      <c r="N21" s="575" cm="1">
        <f t="array" ref="N21">INDEX(N$5:N20,$B21+1,1)</f>
        <v>3</v>
      </c>
      <c r="O21" s="444">
        <f t="shared" si="57"/>
        <v>2</v>
      </c>
      <c r="P21" s="444">
        <f t="shared" si="57"/>
        <v>0</v>
      </c>
      <c r="Q21" s="444">
        <f t="shared" si="58"/>
        <v>6</v>
      </c>
      <c r="R21" s="575" cm="1">
        <f t="array" ref="R21">INDEX(R$5:R20,$B21+1,1)</f>
        <v>1</v>
      </c>
      <c r="S21" s="575" cm="1">
        <f t="array" ref="S21">INDEX(S$5:S20,$B21+1,1)</f>
        <v>1</v>
      </c>
      <c r="T21" s="575" cm="1">
        <f t="array" ref="T21">INDEX(T$5:T20,$B21+1,1)</f>
        <v>1</v>
      </c>
      <c r="U21" s="575" cm="1">
        <f t="array" ref="U21">INDEX(U$5:U20,$B21+1,1)</f>
        <v>0</v>
      </c>
      <c r="V21" s="18"/>
      <c r="W21" s="575" cm="1">
        <f t="array" ref="W21">INDEX(W$5:W20,$B21+1,1)</f>
        <v>0</v>
      </c>
      <c r="X21" s="575" cm="1">
        <f t="array" ref="X21">INDEX(X$5:X20,$B21+1,1)</f>
        <v>0</v>
      </c>
      <c r="Y21" s="575" cm="1">
        <f t="array" ref="Y21">INDEX(Y$5:Y20,$B21+1,1)</f>
        <v>0</v>
      </c>
      <c r="Z21" s="575" cm="1">
        <f t="array" ref="Z21">INDEX(Z$5:Z20,$B21+1,1)</f>
        <v>1</v>
      </c>
      <c r="AA21" s="575" t="str" cm="1">
        <f t="array" ref="AA21">INDEX(AA$5:AA20,$B21+1,1)</f>
        <v/>
      </c>
      <c r="AB21" s="575" cm="1">
        <f t="array" ref="AB21">INDEX(AB$5:AB20,$B21+1,1)</f>
        <v>1</v>
      </c>
      <c r="AC21" s="575" cm="1">
        <f t="array" ref="AC21">INDEX(AC$5:AC20,$B21+1,1)</f>
        <v>1</v>
      </c>
      <c r="AD21" s="575" cm="1">
        <f t="array" ref="AD21">INDEX(AD$5:AD20,$B21+1,1)</f>
        <v>0</v>
      </c>
      <c r="AE21" s="575" cm="1">
        <f t="array" ref="AE21">INDEX(AE$5:AE20,$B21+1,1)</f>
        <v>0</v>
      </c>
      <c r="AF21" s="575" cm="1">
        <f t="array" ref="AF21">INDEX(AF$5:AF20,$B21+1,1)</f>
        <v>0</v>
      </c>
      <c r="AG21" s="575" cm="1">
        <f t="array" ref="AG21">INDEX(AG$5:AG20,$B21+1,1)</f>
        <v>0</v>
      </c>
      <c r="AH21" s="119"/>
      <c r="AI21" s="119"/>
      <c r="AJ21" s="119"/>
      <c r="AK21" s="119"/>
      <c r="AL21" s="119"/>
      <c r="AM21" s="119"/>
      <c r="AN21" s="119"/>
      <c r="AO21" s="119"/>
      <c r="AP21" s="119"/>
      <c r="AQ21" s="119"/>
      <c r="AR21" s="119"/>
      <c r="AS21" s="119"/>
      <c r="AT21" s="119"/>
      <c r="AU21" s="18"/>
      <c r="AV21" s="18"/>
      <c r="AW21" s="18"/>
      <c r="AX21" s="212" t="str" cm="1">
        <f t="array" aca="1" ref="AX21" ca="1">$H21&amp;" "        &amp;_xlfn.SINGLE( INDEX(i.ModelStructure,$I21,1))    &amp;" "
&amp; $D21        &amp;       IF(OR($CA21="-", $CA21),"_PInp","_Full")&amp;    IF($DK21=0," FWM","")&amp;IF($DK21=1," MWM","")&amp;IF($DK21=5," Mat","")&amp;IF($NP21=1,"&amp;EL","   ")&amp;IF($DL21=TRUE,"&amp;BBT","    ")
&amp;      " TOL"&amp;_xlfn.SINGLE(INDEX(i.TOL_Desc,1,$N21))   &amp; " Scan"&amp;$T21
&amp;       CHOOSE($K21+1," CFS"," GFS"," NFS")&amp;     " CG_"&amp;_xlfn.SINGLE(_xlfn.SWITCH($MP21,"-",1,TRUE,1,FALSE,0))&amp;_xlfn.SINGLE(    IF($MR21="-"," FodCrop    ",_xlfn.SWITCH(VALUE(LEFT($MR$4,1)),0," All",6," Lup",9," Oat",11," OaF")&amp;"_Fod"&amp;TEXT($MR21,"000%")))
&amp;" REV"&amp;"_"&amp;TEXT($FO21,"00;-0;00;@ ")&amp;TEXT($AA21,"00;-0;00;  @")&amp;"_"&amp;TEXT($FT21,"0")&amp;"_"&amp;TEXT($AC21,"0")
&amp; " RR"&amp;TEXT(SUM($EB21:$EC21),"+00%;-00%;    ;@")
&amp; " ("&amp;IF($CY21,"P","E")   &amp;IF($CX21,"T","t")        &amp;     "_F"&amp;IF($HP21=TRUE,3,0)+COUNTIF($HI21:$HM21,TRUE)+COUNTIF($BS21:$BT21,"&gt;0")&amp;IF($HN21=TRUE,3,0)+COUNTIF($BS21:$BT21,"&gt;0")&amp;"N"&amp;$HS21&amp;$HT21&amp;"L"&amp;$IE21&amp;$IF21&amp;"_"&amp;$ID21&amp;")"</f>
        <v>MP_test     MP GSW_PInp MWM        TOLSpr Scan1 CFS CG_1 FodCrop     REV_-   _-_1 RR     (Et_F22N--L11_-)</v>
      </c>
      <c r="AY21" s="8" t="str">
        <f ca="1">IF(COUNTIF(AX$5:AX21,AX21)=1,"-","Dup")</f>
        <v>-</v>
      </c>
      <c r="AZ21" s="8"/>
      <c r="BA21" s="22" t="b">
        <v>0</v>
      </c>
      <c r="BB21" s="22" t="b">
        <v>0</v>
      </c>
      <c r="BC21" s="22" t="b">
        <v>0</v>
      </c>
      <c r="BD21" s="22" t="b">
        <v>0</v>
      </c>
      <c r="BE21" s="22" t="b">
        <v>0</v>
      </c>
      <c r="BF21" s="22" t="b">
        <v>0</v>
      </c>
      <c r="BG21" s="22" t="b">
        <v>0</v>
      </c>
      <c r="BH21" s="22" t="b">
        <v>0</v>
      </c>
      <c r="BI21" s="22" t="b">
        <v>0</v>
      </c>
      <c r="BJ21" s="8"/>
      <c r="BK21" s="510" t="b">
        <v>1</v>
      </c>
      <c r="BL21" s="444">
        <f t="shared" ref="BL21:BX21" si="103">INDEX(i.model_structure,$I21,BL$7)</f>
        <v>7</v>
      </c>
      <c r="BM21" s="444" t="b">
        <f t="shared" si="103"/>
        <v>1</v>
      </c>
      <c r="BN21" s="510" t="str">
        <f ca="1">$AX$20</f>
        <v>MP_create   MP GSW_PInp MWM        TOLSpr Scan1 CFS CG_1 FodCrop     REV_-   _-_1 RR     (Et_F22N--L11_-)</v>
      </c>
      <c r="BO21" s="444">
        <f t="shared" si="103"/>
        <v>100</v>
      </c>
      <c r="BP21" s="444" t="b">
        <f t="shared" si="103"/>
        <v>0</v>
      </c>
      <c r="BQ21" s="444" t="str">
        <f t="shared" si="103"/>
        <v>-</v>
      </c>
      <c r="BR21" s="444" t="str">
        <f t="shared" si="103"/>
        <v>-</v>
      </c>
      <c r="BS21" s="444">
        <f t="shared" si="103"/>
        <v>105</v>
      </c>
      <c r="BT21" s="444">
        <f t="shared" si="103"/>
        <v>287</v>
      </c>
      <c r="BU21" s="444" t="b">
        <f t="shared" si="103"/>
        <v>1</v>
      </c>
      <c r="BV21" s="444" t="b">
        <f t="shared" si="103"/>
        <v>1</v>
      </c>
      <c r="BW21" s="444" t="b">
        <f t="shared" si="103"/>
        <v>1</v>
      </c>
      <c r="BX21" s="93">
        <f t="shared" si="103"/>
        <v>0</v>
      </c>
      <c r="BY21" s="575" t="str" cm="1">
        <f t="array" ref="BY21">INDEX(BY$5:BY20,$B21+1,1)</f>
        <v>-</v>
      </c>
      <c r="BZ21" s="575" t="str" cm="1">
        <f t="array" ref="BZ21">INDEX(BZ$5:BZ20,$B21+1,1)</f>
        <v>-</v>
      </c>
      <c r="CA21" s="575" t="str" cm="1">
        <f t="array" ref="CA21">INDEX(CA$5:CA20,$B21+1,1)</f>
        <v>-</v>
      </c>
      <c r="CB21" s="8"/>
      <c r="CC21" s="575" t="str" cm="1">
        <f t="array" ref="CC21">INDEX(CC$5:CC20,$B21+1,1)</f>
        <v>-</v>
      </c>
      <c r="CD21" s="444" t="str">
        <f t="shared" ca="1" si="61"/>
        <v>-</v>
      </c>
      <c r="CE21" s="444">
        <f t="shared" si="62"/>
        <v>0</v>
      </c>
      <c r="CF21" s="444">
        <f t="shared" si="62"/>
        <v>0</v>
      </c>
      <c r="CG21" s="575" t="str" cm="1">
        <f t="array" ref="CG21">INDEX(CG$5:CG20,$B21+1,1)</f>
        <v>-</v>
      </c>
      <c r="CH21" s="575" t="str" cm="1">
        <f t="array" ref="CH21">INDEX(CH$5:CH20,$B21+1,1)</f>
        <v>-</v>
      </c>
      <c r="CI21" s="575" t="str" cm="1">
        <f t="array" ref="CI21">INDEX(CI$5:CI20,$B21+1,1)</f>
        <v>-</v>
      </c>
      <c r="CJ21" s="444" t="str">
        <f t="shared" ca="1" si="63"/>
        <v>-</v>
      </c>
      <c r="CK21" s="444">
        <f t="shared" si="64"/>
        <v>0</v>
      </c>
      <c r="CL21" s="444">
        <f t="shared" si="64"/>
        <v>0</v>
      </c>
      <c r="CM21" s="575" t="str" cm="1">
        <f t="array" ref="CM21">INDEX(CM$5:CM20,$B21+1,1)</f>
        <v>-</v>
      </c>
      <c r="CN21" s="444" t="str">
        <f t="shared" ca="1" si="65"/>
        <v>-</v>
      </c>
      <c r="CO21" s="444">
        <f t="shared" si="66"/>
        <v>0</v>
      </c>
      <c r="CP21" s="575" t="str" cm="1">
        <f t="array" ref="CP21">INDEX(CP$5:CP20,$B21+1,1)</f>
        <v>-</v>
      </c>
      <c r="CQ21" s="575" t="str" cm="1">
        <f t="array" ref="CQ21">INDEX(CQ$5:CQ20,$B21+1,1)</f>
        <v>-</v>
      </c>
      <c r="CR21" s="444">
        <f t="shared" si="67"/>
        <v>0</v>
      </c>
      <c r="CS21" s="575" t="str" cm="1">
        <f t="array" ref="CS21">INDEX(CS$5:CS20,$B21+1,1)</f>
        <v>-</v>
      </c>
      <c r="CT21" s="444" t="str">
        <f t="shared" ca="1" si="68"/>
        <v>-</v>
      </c>
      <c r="CU21" s="444">
        <f t="shared" si="69"/>
        <v>0</v>
      </c>
      <c r="CV21" s="444">
        <f t="shared" si="69"/>
        <v>0</v>
      </c>
      <c r="CW21" s="8"/>
      <c r="CX21" s="575" t="b" cm="1">
        <f t="array" ref="CX21">INDEX(CX$5:CX20,$B21+1,1)</f>
        <v>0</v>
      </c>
      <c r="CY21" s="575" t="b" cm="1">
        <f t="array" ref="CY21">INDEX(CY$5:CY20,$B21+1,1)</f>
        <v>0</v>
      </c>
      <c r="CZ21" s="576">
        <f t="shared" ca="1" si="85"/>
        <v>0</v>
      </c>
      <c r="DA21" s="575" t="b" cm="1">
        <f t="array" ref="DA21">INDEX(DA$5:DA20,$B21+1,1)</f>
        <v>1</v>
      </c>
      <c r="DB21" s="575" t="str" cm="1">
        <f t="array" ref="DB21">INDEX(DB$5:DB20,$B21+1,1)</f>
        <v>-</v>
      </c>
      <c r="DC21" s="575" cm="1">
        <f t="array" ref="DC21">INDEX(DC$5:DC20,$B21+1,1)</f>
        <v>1</v>
      </c>
      <c r="DD21" s="575" cm="1">
        <f t="array" ref="DD21">INDEX(DD$5:DD20,$B21+1,1)</f>
        <v>1</v>
      </c>
      <c r="DE21" s="575" t="str" cm="1">
        <f t="array" ref="DE21">INDEX(DE$5:DE20,$B21+1,1)</f>
        <v>-</v>
      </c>
      <c r="DF21" s="575" t="str" cm="1">
        <f t="array" ref="DF21">INDEX(DF$5:DF20,$B21+1,1)</f>
        <v>-</v>
      </c>
      <c r="DG21" s="575" t="str" cm="1">
        <f t="array" ref="DG21">INDEX(DG$5:DG20,$B21+1,1)</f>
        <v>-</v>
      </c>
      <c r="DH21" s="575" t="str" cm="1">
        <f t="array" ref="DH21">INDEX(DH$5:DH20,$B21+1,1)</f>
        <v>-</v>
      </c>
      <c r="DI21" s="575" t="str" cm="1">
        <f t="array" ref="DI21">INDEX(DI$5:DI20,$B21+1,1)</f>
        <v>-</v>
      </c>
      <c r="DJ21" s="575" t="str" cm="1">
        <f t="array" ref="DJ21">INDEX(DJ$5:DJ20,$B21+1,1)</f>
        <v>-</v>
      </c>
      <c r="DK21" s="444">
        <f t="shared" si="86"/>
        <v>1</v>
      </c>
      <c r="DL21" s="444" t="b">
        <f t="shared" si="86"/>
        <v>0</v>
      </c>
      <c r="DM21" s="444">
        <f t="shared" si="86"/>
        <v>60</v>
      </c>
      <c r="DN21" s="575" t="str" cm="1">
        <f t="array" ref="DN21">INDEX(DN$5:DN20,$B21+1,1)</f>
        <v>-</v>
      </c>
      <c r="DO21" s="444" t="str">
        <f t="shared" si="87"/>
        <v>-</v>
      </c>
      <c r="DP21" s="444" t="str">
        <f t="shared" si="87"/>
        <v>-</v>
      </c>
      <c r="DQ21" s="444" t="str">
        <f t="shared" si="87"/>
        <v>-</v>
      </c>
      <c r="DR21" s="575" t="str" cm="1">
        <f t="array" ref="DR21">INDEX(DR$5:DR20,$B21+1,1)</f>
        <v>-</v>
      </c>
      <c r="DS21" s="575" t="str" cm="1">
        <f t="array" ref="DS21">INDEX(DS$5:DS20,$B21+1,1)</f>
        <v>-</v>
      </c>
      <c r="DT21" s="575" t="str" cm="1">
        <f t="array" ref="DT21">INDEX(DT$5:DT20,$B21+1,1)</f>
        <v>-</v>
      </c>
      <c r="DU21" s="575" t="str" cm="1">
        <f t="array" ref="DU21">INDEX(DU$5:DU20,$B21+1,1)</f>
        <v>-</v>
      </c>
      <c r="DV21" s="444" t="str">
        <f t="shared" si="88"/>
        <v>-</v>
      </c>
      <c r="DW21" s="444">
        <f t="shared" si="88"/>
        <v>500</v>
      </c>
      <c r="DX21" s="444">
        <f t="shared" si="88"/>
        <v>500</v>
      </c>
      <c r="DY21" s="444" t="str">
        <f t="shared" si="88"/>
        <v>-</v>
      </c>
      <c r="DZ21" s="444" t="str">
        <f t="shared" si="88"/>
        <v>-</v>
      </c>
      <c r="EA21" s="444" t="str">
        <f t="shared" si="88"/>
        <v>-</v>
      </c>
      <c r="EB21" s="444">
        <f t="shared" si="89"/>
        <v>0</v>
      </c>
      <c r="EC21" s="444">
        <f t="shared" si="90"/>
        <v>0</v>
      </c>
      <c r="ED21" s="444">
        <f t="shared" si="91"/>
        <v>0</v>
      </c>
      <c r="EE21" s="444">
        <f t="shared" si="91"/>
        <v>0</v>
      </c>
      <c r="EF21" s="444">
        <f t="shared" si="91"/>
        <v>0</v>
      </c>
      <c r="EG21" s="444">
        <f t="shared" si="91"/>
        <v>0</v>
      </c>
      <c r="EH21" s="444" t="b">
        <f t="shared" si="92"/>
        <v>0</v>
      </c>
      <c r="EI21" s="444" t="b">
        <f t="shared" si="92"/>
        <v>0</v>
      </c>
      <c r="EJ21" s="444" t="b">
        <f t="shared" si="92"/>
        <v>0</v>
      </c>
      <c r="EK21" s="444" t="b">
        <f t="shared" si="92"/>
        <v>0</v>
      </c>
      <c r="EL21" s="444">
        <f t="shared" si="93"/>
        <v>1</v>
      </c>
      <c r="EM21" s="444">
        <f t="shared" si="93"/>
        <v>0</v>
      </c>
      <c r="EN21" s="444" t="b">
        <f t="shared" si="94"/>
        <v>0</v>
      </c>
      <c r="EO21" s="444" t="b">
        <f t="shared" si="71"/>
        <v>0</v>
      </c>
      <c r="EP21" s="444" t="b">
        <f t="shared" si="71"/>
        <v>0</v>
      </c>
      <c r="EQ21" s="444" t="b">
        <f t="shared" si="71"/>
        <v>1</v>
      </c>
      <c r="ER21" s="93">
        <f t="shared" si="72"/>
        <v>1</v>
      </c>
      <c r="ES21" s="93">
        <f t="shared" si="72"/>
        <v>1</v>
      </c>
      <c r="ET21" s="575" cm="1">
        <f t="array" ref="ET21">INDEX(ET$5:ET20,$B21+1,1)</f>
        <v>1</v>
      </c>
      <c r="EU21" s="575" cm="1">
        <f t="array" ref="EU21">INDEX(EU$5:EU20,$B21+1,1)</f>
        <v>1</v>
      </c>
      <c r="EV21" s="575" cm="1">
        <f t="array" ref="EV21">INDEX(EV$5:EV20,$B21+1,1)</f>
        <v>1</v>
      </c>
      <c r="EW21" s="575" cm="1">
        <f t="array" ref="EW21">INDEX(EW$5:EW20,$B21+1,1)</f>
        <v>1</v>
      </c>
      <c r="EX21" s="575" t="str" cm="1">
        <f t="array" ref="EX21">INDEX(EX$5:EX20,$B21+1,1)</f>
        <v>-</v>
      </c>
      <c r="EY21" s="444" t="b">
        <f t="shared" si="95"/>
        <v>1</v>
      </c>
      <c r="EZ21" s="444" t="b">
        <f t="shared" si="95"/>
        <v>0</v>
      </c>
      <c r="FA21" s="444" t="b">
        <f t="shared" si="95"/>
        <v>0</v>
      </c>
      <c r="FB21" s="444" t="b">
        <f t="shared" si="95"/>
        <v>0</v>
      </c>
      <c r="FC21" s="93">
        <f t="shared" si="74"/>
        <v>1</v>
      </c>
      <c r="FD21" s="93">
        <f t="shared" si="74"/>
        <v>1</v>
      </c>
      <c r="FE21" s="93">
        <f t="shared" si="74"/>
        <v>1</v>
      </c>
      <c r="FF21" s="93">
        <f t="shared" si="74"/>
        <v>1</v>
      </c>
      <c r="FG21" s="93">
        <f t="shared" si="74"/>
        <v>1</v>
      </c>
      <c r="FH21" s="93">
        <f t="shared" si="74"/>
        <v>1</v>
      </c>
      <c r="FI21" s="93">
        <f t="shared" si="74"/>
        <v>1</v>
      </c>
      <c r="FJ21" s="93">
        <f t="shared" si="74"/>
        <v>1</v>
      </c>
      <c r="FK21" s="8"/>
      <c r="FL21" s="575" t="str" cm="1">
        <f t="array" ref="FL21">INDEX(FL$5:FL20,$B21+1,1)</f>
        <v>-</v>
      </c>
      <c r="FM21" s="444" t="b">
        <f t="shared" si="96"/>
        <v>0</v>
      </c>
      <c r="FN21" s="575" t="str" cm="1">
        <f t="array" ref="FN21">INDEX(FN$5:FN20,$B21+1,1)</f>
        <v>-</v>
      </c>
      <c r="FO21" s="575" t="str" cm="1">
        <f t="array" ref="FO21">INDEX(FO$5:FO20,$B21+1,1)</f>
        <v>-</v>
      </c>
      <c r="FP21" s="575" t="str" cm="1">
        <f t="array" ref="FP21">INDEX(FP$5:FP20,$B21+1,1)</f>
        <v>-</v>
      </c>
      <c r="FQ21" s="575" cm="1">
        <f t="array" ref="FQ21">INDEX(FQ$5:FQ20,$B21+1,1)</f>
        <v>1</v>
      </c>
      <c r="FR21" s="575" cm="1">
        <f t="array" ref="FR21">INDEX(FR$5:FR20,$B21+1,1)</f>
        <v>1</v>
      </c>
      <c r="FS21" s="575" t="str" cm="1">
        <f t="array" ref="FS21">INDEX(FS$5:FS20,$B21+1,1)</f>
        <v>-</v>
      </c>
      <c r="FT21" s="575" t="str" cm="1">
        <f t="array" ref="FT21">INDEX(FT$5:FT20,$B21+1,1)</f>
        <v>-</v>
      </c>
      <c r="FU21" s="575" t="str" cm="1">
        <f t="array" ref="FU21">INDEX(FU$5:FU20,$B21+1,1)</f>
        <v>-</v>
      </c>
      <c r="FV21" s="575" t="str" cm="1">
        <f t="array" ref="FV21">INDEX(FV$5:FV20,$B21+1,1)</f>
        <v>-</v>
      </c>
      <c r="FW21" s="575" t="str" cm="1">
        <f t="array" ref="FW21">INDEX(FW$5:FW20,$B21+1,1)</f>
        <v>-</v>
      </c>
      <c r="FX21" s="575" t="str" cm="1">
        <f t="array" ref="FX21">INDEX(FX$5:FX20,$B21+1,1)</f>
        <v>-</v>
      </c>
      <c r="FY21" s="575" t="str" cm="1">
        <f t="array" ref="FY21">INDEX(FY$5:FY20,$B21+1,1)</f>
        <v>-</v>
      </c>
      <c r="FZ21" s="575" t="str" cm="1">
        <f t="array" ref="FZ21">INDEX(FZ$5:FZ20,$B21+1,1)</f>
        <v>-</v>
      </c>
      <c r="GA21" s="575" t="str" cm="1">
        <f t="array" ref="GA21">INDEX(GA$5:GA20,$B21+1,1)</f>
        <v>-</v>
      </c>
      <c r="GB21" s="575" t="str" cm="1">
        <f t="array" ref="GB21">INDEX(GB$5:GB20,$B21+1,1)</f>
        <v>-</v>
      </c>
      <c r="GC21" s="575" t="str" cm="1">
        <f t="array" ref="GC21">INDEX(GC$5:GC20,$B21+1,1)</f>
        <v>-</v>
      </c>
      <c r="GD21" s="575" t="str" cm="1">
        <f t="array" ref="GD21">INDEX(GD$5:GD20,$B21+1,1)</f>
        <v>-</v>
      </c>
      <c r="GE21" s="575" t="str" cm="1">
        <f t="array" ref="GE21">INDEX(GE$5:GE20,$B21+1,1)</f>
        <v>-</v>
      </c>
      <c r="GF21" s="575" t="str" cm="1">
        <f t="array" ref="GF21">INDEX(GF$5:GF20,$B21+1,1)</f>
        <v>-</v>
      </c>
      <c r="GG21" s="575" t="str" cm="1">
        <f t="array" ref="GG21">INDEX(GG$5:GG20,$B21+1,1)</f>
        <v>-</v>
      </c>
      <c r="GH21" s="575" t="str" cm="1">
        <f t="array" ref="GH21">INDEX(GH$5:GH20,$B21+1,1)</f>
        <v>-</v>
      </c>
      <c r="GI21" s="575" t="str" cm="1">
        <f t="array" ref="GI21">INDEX(GI$5:GI20,$B21+1,1)</f>
        <v>-</v>
      </c>
      <c r="GJ21" s="575" t="str" cm="1">
        <f t="array" ref="GJ21">INDEX(GJ$5:GJ20,$B21+1,1)</f>
        <v>-</v>
      </c>
      <c r="GK21" s="575" cm="1">
        <f t="array" ref="GK21">INDEX(GK$5:GK20,$B21+1,1)</f>
        <v>0</v>
      </c>
      <c r="GL21" s="575" t="str" cm="1">
        <f t="array" ref="GL21">INDEX(GL$5:GL20,$B21+1,1)</f>
        <v>-</v>
      </c>
      <c r="GM21" s="575" cm="1">
        <f t="array" ref="GM21">INDEX(GM$5:GM20,$B21+1,1)</f>
        <v>1</v>
      </c>
      <c r="GN21" s="575" cm="1">
        <f t="array" ref="GN21">INDEX(GN$5:GN20,$B21+1,1)</f>
        <v>0</v>
      </c>
      <c r="GO21" s="575" cm="1">
        <f t="array" ref="GO21">INDEX(GO$5:GO20,$B21+1,1)</f>
        <v>0</v>
      </c>
      <c r="GP21" s="575" cm="1">
        <f t="array" ref="GP21">INDEX(GP$5:GP20,$B21+1,1)</f>
        <v>0</v>
      </c>
      <c r="GQ21" s="575" cm="1">
        <f t="array" ref="GQ21">INDEX(GQ$5:GQ20,$B21+1,1)</f>
        <v>0</v>
      </c>
      <c r="GR21" s="575" cm="1">
        <f t="array" ref="GR21">INDEX(GR$5:GR20,$B21+1,1)</f>
        <v>0</v>
      </c>
      <c r="GS21" s="575" cm="1">
        <f t="array" ref="GS21">INDEX(GS$5:GS20,$B21+1,1)</f>
        <v>0</v>
      </c>
      <c r="GT21" s="575" cm="1">
        <f t="array" ref="GT21">INDEX(GT$5:GT20,$B21+1,1)</f>
        <v>1</v>
      </c>
      <c r="GU21" s="575" cm="1">
        <f t="array" ref="GU21">INDEX(GU$5:GU20,$B21+1,1)</f>
        <v>0</v>
      </c>
      <c r="GV21" s="575" cm="1">
        <f t="array" ref="GV21">INDEX(GV$5:GV20,$B21+1,1)</f>
        <v>0</v>
      </c>
      <c r="GW21" s="575" cm="1">
        <f t="array" ref="GW21">INDEX(GW$5:GW20,$B21+1,1)</f>
        <v>0</v>
      </c>
      <c r="GX21" s="575" cm="1">
        <f t="array" ref="GX21">INDEX(GX$5:GX20,$B21+1,1)</f>
        <v>0</v>
      </c>
      <c r="GY21" s="8"/>
      <c r="GZ21" s="575" t="str" cm="1">
        <f t="array" ref="GZ21">INDEX(GZ$5:GZ20,$B21+1,1)</f>
        <v>-</v>
      </c>
      <c r="HA21" s="575" t="str" cm="1">
        <f t="array" ref="HA21">INDEX(HA$5:HA20,$B21+1,1)</f>
        <v>-</v>
      </c>
      <c r="HB21" s="575" t="str" cm="1">
        <f t="array" ref="HB21">INDEX(HB$5:HB20,$B21+1,1)</f>
        <v>-</v>
      </c>
      <c r="HC21" s="575" t="str" cm="1">
        <f t="array" ref="HC21">INDEX(HC$5:HC20,$B21+1,1)</f>
        <v>-</v>
      </c>
      <c r="HD21" s="575" cm="1">
        <f t="array" ref="HD21">INDEX(HD$5:HD20,$B21+1,1)</f>
        <v>0</v>
      </c>
      <c r="HE21" s="575" t="str" cm="1">
        <f t="array" ref="HE21">INDEX(HE$5:HE20,$B21+1,1)</f>
        <v>-</v>
      </c>
      <c r="HF21" s="575" t="str" cm="1">
        <f t="array" ref="HF21">INDEX(HF$5:HF20,$B21+1,1)</f>
        <v>-</v>
      </c>
      <c r="HG21" s="576">
        <f t="shared" ca="1" si="97"/>
        <v>3</v>
      </c>
      <c r="HH21" s="575" t="str" cm="1">
        <f t="array" ref="HH21">INDEX(HH$5:HH20,$B21+1,1)</f>
        <v>-</v>
      </c>
      <c r="HI21" s="575" t="str" cm="1">
        <f t="array" ref="HI21">INDEX(HI$5:HI20,$B21+1,1)</f>
        <v>-</v>
      </c>
      <c r="HJ21" s="575" t="str" cm="1">
        <f t="array" ref="HJ21">INDEX(HJ$5:HJ20,$B21+1,1)</f>
        <v>-</v>
      </c>
      <c r="HK21" s="575" t="str" cm="1">
        <f t="array" ref="HK21">INDEX(HK$5:HK20,$B21+1,1)</f>
        <v>-</v>
      </c>
      <c r="HL21" s="575" t="str" cm="1">
        <f t="array" ref="HL21">INDEX(HL$5:HL20,$B21+1,1)</f>
        <v>-</v>
      </c>
      <c r="HM21" s="575" t="str" cm="1">
        <f t="array" ref="HM21">INDEX(HM$5:HM20,$B21+1,1)</f>
        <v>-</v>
      </c>
      <c r="HN21" s="510" t="b">
        <v>0</v>
      </c>
      <c r="HO21" s="510" t="b">
        <v>0</v>
      </c>
      <c r="HP21" s="510" t="b">
        <v>0</v>
      </c>
      <c r="HQ21" s="510">
        <v>2</v>
      </c>
      <c r="HR21" s="510">
        <v>2</v>
      </c>
      <c r="HS21" s="575" t="str" cm="1">
        <f t="array" ref="HS21">INDEX(HS$5:HS20,$B21+1,1)</f>
        <v>-</v>
      </c>
      <c r="HT21" s="575" t="str" cm="1">
        <f t="array" ref="HT21">INDEX(HT$5:HT20,$B21+1,1)</f>
        <v>-</v>
      </c>
      <c r="HU21" s="575" t="str" cm="1">
        <f t="array" ref="HU21">INDEX(HU$5:HU20,$B21+1,1)</f>
        <v>-</v>
      </c>
      <c r="HV21" s="575" t="str" cm="1">
        <f t="array" ref="HV21">INDEX(HV$5:HV20,$B21+1,1)</f>
        <v>-</v>
      </c>
      <c r="HW21" s="575" t="str" cm="1">
        <f t="array" ref="HW21">INDEX(HW$5:HW20,$B21+1,1)</f>
        <v>-</v>
      </c>
      <c r="HX21" s="575" t="str" cm="1">
        <f t="array" ref="HX21">INDEX(HX$5:HX20,$B21+1,1)</f>
        <v>-</v>
      </c>
      <c r="HY21" s="575" t="str" cm="1">
        <f t="array" ref="HY21">INDEX(HY$5:HY20,$B21+1,1)</f>
        <v>-</v>
      </c>
      <c r="HZ21" s="575" t="str" cm="1">
        <f t="array" ref="HZ21">INDEX(HZ$5:HZ20,$B21+1,1)</f>
        <v>-</v>
      </c>
      <c r="IA21" s="575" t="str" cm="1">
        <f t="array" ref="IA21">INDEX(IA$5:IA20,$B21+1,1)</f>
        <v>-</v>
      </c>
      <c r="IB21" s="575" t="str" cm="1">
        <f t="array" ref="IB21">INDEX(IB$5:IB20,$B21+1,1)</f>
        <v>-</v>
      </c>
      <c r="IC21" s="575" t="str" cm="1">
        <f t="array" ref="IC21">INDEX(IC$5:IC20,$B21+1,1)</f>
        <v>-</v>
      </c>
      <c r="ID21" s="575" t="str" cm="1">
        <f t="array" ref="ID21">INDEX(ID$5:ID20,$B21+1,1)</f>
        <v>-</v>
      </c>
      <c r="IE21" s="575" cm="1">
        <f t="array" ref="IE21">INDEX(IE$5:IE20,$B21+1,1)</f>
        <v>1</v>
      </c>
      <c r="IF21" s="575" cm="1">
        <f t="array" ref="IF21">INDEX(IF$5:IF20,$B21+1,1)</f>
        <v>1</v>
      </c>
      <c r="IG21" s="8"/>
      <c r="IH21" s="575" cm="1">
        <f t="array" ref="IH21">INDEX(IH$5:IH20,$B21+1,1)</f>
        <v>0.125</v>
      </c>
      <c r="II21" s="575" cm="1">
        <f t="array" ref="II21">INDEX(II$5:II20,$B21+1,1)</f>
        <v>0.3</v>
      </c>
      <c r="IJ21" s="575" cm="1">
        <f t="array" ref="IJ21">INDEX(IJ$5:IJ20,$B21+1,1)</f>
        <v>-0.05</v>
      </c>
      <c r="IK21" s="575" cm="1">
        <f t="array" ref="IK21">INDEX(IK$5:IK20,$B21+1,1)</f>
        <v>0.1</v>
      </c>
      <c r="IL21" s="575" cm="1">
        <f t="array" ref="IL21">INDEX(IL$5:IL20,$B21+1,1)</f>
        <v>0.25</v>
      </c>
      <c r="IM21" s="575" cm="1">
        <f t="array" ref="IM21">INDEX(IM$5:IM20,$B21+1,1)</f>
        <v>-0.05</v>
      </c>
      <c r="IN21" s="575" cm="1">
        <f t="array" ref="IN21">INDEX(IN$5:IN20,$B21+1,1)</f>
        <v>0.05</v>
      </c>
      <c r="IO21" s="575" cm="1">
        <f t="array" ref="IO21">INDEX(IO$5:IO20,$B21+1,1)</f>
        <v>0.1</v>
      </c>
      <c r="IP21" s="575" cm="1">
        <f t="array" ref="IP21">INDEX(IP$5:IP20,$B21+1,1)</f>
        <v>-0.02</v>
      </c>
      <c r="IQ21" s="575" cm="1">
        <f t="array" ref="IQ21">INDEX(IQ$5:IQ20,$B21+1,1)</f>
        <v>0.1</v>
      </c>
      <c r="IR21" s="575" cm="1">
        <f t="array" ref="IR21">INDEX(IR$5:IR20,$B21+1,1)</f>
        <v>0.25</v>
      </c>
      <c r="IS21" s="575" cm="1">
        <f t="array" ref="IS21">INDEX(IS$5:IS20,$B21+1,1)</f>
        <v>-0.05</v>
      </c>
      <c r="IT21" s="575" cm="1">
        <f t="array" ref="IT21">INDEX(IT$5:IT20,$B21+1,1)</f>
        <v>0.125</v>
      </c>
      <c r="IU21" s="575" cm="1">
        <f t="array" ref="IU21">INDEX(IU$5:IU20,$B21+1,1)</f>
        <v>0.1</v>
      </c>
      <c r="IV21" s="575" cm="1">
        <f t="array" ref="IV21">INDEX(IV$5:IV20,$B21+1,1)</f>
        <v>0.1</v>
      </c>
      <c r="IW21" s="575" cm="1">
        <f t="array" ref="IW21">INDEX(IW$5:IW20,$B21+1,1)</f>
        <v>0.1</v>
      </c>
      <c r="IX21" s="575" cm="1">
        <f t="array" ref="IX21">INDEX(IX$5:IX20,$B21+1,1)</f>
        <v>0</v>
      </c>
      <c r="IY21" s="575" cm="1">
        <f t="array" ref="IY21">INDEX(IY$5:IY20,$B21+1,1)</f>
        <v>0</v>
      </c>
      <c r="IZ21" s="575" cm="1">
        <f t="array" ref="IZ21">INDEX(IZ$5:IZ20,$B21+1,1)</f>
        <v>0</v>
      </c>
      <c r="JA21" s="575" cm="1">
        <f t="array" ref="JA21">INDEX(JA$5:JA20,$B21+1,1)</f>
        <v>0</v>
      </c>
      <c r="JB21" s="575" cm="1">
        <f t="array" ref="JB21">INDEX(JB$5:JB20,$B21+1,1)</f>
        <v>0</v>
      </c>
      <c r="JC21" s="575" cm="1">
        <f t="array" ref="JC21">INDEX(JC$5:JC20,$B21+1,1)</f>
        <v>0</v>
      </c>
      <c r="JD21" s="575" cm="1">
        <f t="array" ref="JD21">INDEX(JD$5:JD20,$B21+1,1)</f>
        <v>0</v>
      </c>
      <c r="JE21" s="575" cm="1">
        <f t="array" ref="JE21">INDEX(JE$5:JE20,$B21+1,1)</f>
        <v>0</v>
      </c>
      <c r="JF21" s="575" cm="1">
        <f t="array" ref="JF21">INDEX(JF$5:JF20,$B21+1,1)</f>
        <v>0</v>
      </c>
      <c r="JG21" s="575" cm="1">
        <f t="array" ref="JG21">INDEX(JG$5:JG20,$B21+1,1)</f>
        <v>0</v>
      </c>
      <c r="JH21" s="575" cm="1">
        <f t="array" ref="JH21">INDEX(JH$5:JH20,$B21+1,1)</f>
        <v>0</v>
      </c>
      <c r="JI21" s="575" cm="1">
        <f t="array" ref="JI21">INDEX(JI$5:JI20,$B21+1,1)</f>
        <v>0</v>
      </c>
      <c r="JJ21" s="575" cm="1">
        <f t="array" ref="JJ21">INDEX(JJ$5:JJ20,$B21+1,1)</f>
        <v>0</v>
      </c>
      <c r="JK21" s="575" cm="1">
        <f t="array" ref="JK21">INDEX(JK$5:JK20,$B21+1,1)</f>
        <v>0</v>
      </c>
      <c r="JL21" s="575" cm="1">
        <f t="array" ref="JL21">INDEX(JL$5:JL20,$B21+1,1)</f>
        <v>0</v>
      </c>
      <c r="JM21" s="575" cm="1">
        <f t="array" ref="JM21">INDEX(JM$5:JM20,$B21+1,1)</f>
        <v>0</v>
      </c>
      <c r="JN21" s="575" cm="1">
        <f t="array" ref="JN21">INDEX(JN$5:JN20,$B21+1,1)</f>
        <v>0</v>
      </c>
      <c r="JO21" s="575" cm="1">
        <f t="array" ref="JO21">INDEX(JO$5:JO20,$B21+1,1)</f>
        <v>0</v>
      </c>
      <c r="JP21" s="575" cm="1">
        <f t="array" ref="JP21">INDEX(JP$5:JP20,$B21+1,1)</f>
        <v>0</v>
      </c>
      <c r="JQ21" s="575" cm="1">
        <f t="array" ref="JQ21">INDEX(JQ$5:JQ20,$B21+1,1)</f>
        <v>0</v>
      </c>
      <c r="JR21" s="575" cm="1">
        <f t="array" ref="JR21">INDEX(JR$5:JR20,$B21+1,1)</f>
        <v>0</v>
      </c>
      <c r="JS21" s="575" cm="1">
        <f t="array" ref="JS21">INDEX(JS$5:JS20,$B21+1,1)</f>
        <v>0</v>
      </c>
      <c r="JT21" s="575" cm="1">
        <f t="array" ref="JT21">INDEX(JT$5:JT20,$B21+1,1)</f>
        <v>0</v>
      </c>
      <c r="JU21" s="575" cm="1">
        <f t="array" ref="JU21">INDEX(JU$5:JU20,$B21+1,1)</f>
        <v>0</v>
      </c>
      <c r="JV21" s="575" cm="1">
        <f t="array" ref="JV21">INDEX(JV$5:JV20,$B21+1,1)</f>
        <v>0</v>
      </c>
      <c r="JW21" s="575" cm="1">
        <f t="array" ref="JW21">INDEX(JW$5:JW20,$B21+1,1)</f>
        <v>0</v>
      </c>
      <c r="JX21" s="575" cm="1">
        <f t="array" ref="JX21">INDEX(JX$5:JX20,$B21+1,1)</f>
        <v>0</v>
      </c>
      <c r="JY21" s="575" cm="1">
        <f t="array" ref="JY21">INDEX(JY$5:JY20,$B21+1,1)</f>
        <v>0</v>
      </c>
      <c r="JZ21" s="575" cm="1">
        <f t="array" ref="JZ21">INDEX(JZ$5:JZ20,$B21+1,1)</f>
        <v>0</v>
      </c>
      <c r="KA21" s="575" cm="1">
        <f t="array" ref="KA21">INDEX(KA$5:KA20,$B21+1,1)</f>
        <v>0</v>
      </c>
      <c r="KB21" s="575" cm="1">
        <f t="array" ref="KB21">INDEX(KB$5:KB20,$B21+1,1)</f>
        <v>0</v>
      </c>
      <c r="KC21" s="575" cm="1">
        <f t="array" ref="KC21">INDEX(KC$5:KC20,$B21+1,1)</f>
        <v>0</v>
      </c>
      <c r="KD21" s="575" t="str" cm="1">
        <f t="array" ref="KD21">INDEX(KD$5:KD20,$B21+1,1)</f>
        <v>-</v>
      </c>
      <c r="KE21" s="8"/>
      <c r="KF21" s="575" cm="1">
        <f t="array" ref="KF21">INDEX(KF$5:KF20,$B21+1,1)</f>
        <v>0</v>
      </c>
      <c r="KG21" s="575" cm="1">
        <f t="array" ref="KG21">INDEX(KG$5:KG20,$B21+1,1)</f>
        <v>0</v>
      </c>
      <c r="KH21" s="575" cm="1">
        <f t="array" ref="KH21">INDEX(KH$5:KH20,$B21+1,1)</f>
        <v>0</v>
      </c>
      <c r="KI21" s="575" t="str" cm="1">
        <f t="array" ref="KI21">INDEX(KI$5:KI20,$B21+1,1)</f>
        <v>-</v>
      </c>
      <c r="KJ21" s="575" t="str" cm="1">
        <f t="array" ref="KJ21">INDEX(KJ$5:KJ20,$B21+1,1)</f>
        <v>-</v>
      </c>
      <c r="KK21" s="575" t="str" cm="1">
        <f t="array" ref="KK21">INDEX(KK$5:KK20,$B21+1,1)</f>
        <v>-</v>
      </c>
      <c r="KL21" s="575" t="str" cm="1">
        <f t="array" ref="KL21">INDEX(KL$5:KL20,$B21+1,1)</f>
        <v>-</v>
      </c>
      <c r="KM21" s="575" t="str" cm="1">
        <f t="array" ref="KM21">INDEX(KM$5:KM20,$B21+1,1)</f>
        <v>-</v>
      </c>
      <c r="KN21" s="575" t="str" cm="1">
        <f t="array" ref="KN21">INDEX(KN$5:KN20,$B21+1,1)</f>
        <v>-</v>
      </c>
      <c r="KO21" s="575" t="str" cm="1">
        <f t="array" ref="KO21">INDEX(KO$5:KO20,$B21+1,1)</f>
        <v>-</v>
      </c>
      <c r="KP21" s="575" t="str" cm="1">
        <f t="array" ref="KP21">INDEX(KP$5:KP20,$B21+1,1)</f>
        <v>-</v>
      </c>
      <c r="KQ21" s="575" t="str" cm="1">
        <f t="array" ref="KQ21">INDEX(KQ$5:KQ20,$B21+1,1)</f>
        <v>-</v>
      </c>
      <c r="KR21" s="575" t="str" cm="1">
        <f t="array" ref="KR21">INDEX(KR$5:KR20,$B21+1,1)</f>
        <v>-</v>
      </c>
      <c r="KS21" s="575" t="str" cm="1">
        <f t="array" ref="KS21">INDEX(KS$5:KS20,$B21+1,1)</f>
        <v>-</v>
      </c>
      <c r="KT21" s="575" t="str" cm="1">
        <f t="array" ref="KT21">INDEX(KT$5:KT20,$B21+1,1)</f>
        <v>-</v>
      </c>
      <c r="KU21" s="575" t="str" cm="1">
        <f t="array" ref="KU21">INDEX(KU$5:KU20,$B21+1,1)</f>
        <v>-</v>
      </c>
      <c r="KV21" s="575" cm="1">
        <f t="array" ref="KV21">INDEX(KV$5:KV20,$B21+1,1)</f>
        <v>1</v>
      </c>
      <c r="KW21" s="575" cm="1">
        <f t="array" ref="KW21">INDEX(KW$5:KW20,$B21+1,1)</f>
        <v>0</v>
      </c>
      <c r="KX21" s="575" cm="1">
        <f t="array" ref="KX21">INDEX(KX$5:KX20,$B21+1,1)</f>
        <v>1</v>
      </c>
      <c r="KY21" s="575" cm="1">
        <f t="array" ref="KY21">INDEX(KY$5:KY20,$B21+1,1)</f>
        <v>1</v>
      </c>
      <c r="KZ21" s="575" cm="1">
        <f t="array" ref="KZ21">INDEX(KZ$5:KZ20,$B21+1,1)</f>
        <v>1</v>
      </c>
      <c r="LA21" s="575" cm="1">
        <f t="array" ref="LA21">INDEX(LA$5:LA20,$B21+1,1)</f>
        <v>1</v>
      </c>
      <c r="LB21" s="575" cm="1">
        <f t="array" ref="LB21">INDEX(LB$5:LB20,$B21+1,1)</f>
        <v>1</v>
      </c>
      <c r="LC21" s="575" cm="1">
        <f t="array" ref="LC21">INDEX(LC$5:LC20,$B21+1,1)</f>
        <v>1</v>
      </c>
      <c r="LD21" s="575" cm="1">
        <f t="array" ref="LD21">INDEX(LD$5:LD20,$B21+1,1)</f>
        <v>0</v>
      </c>
      <c r="LE21" s="575" cm="1">
        <f t="array" ref="LE21">INDEX(LE$5:LE20,$B21+1,1)</f>
        <v>1</v>
      </c>
      <c r="LF21" s="575" cm="1">
        <f t="array" ref="LF21">INDEX(LF$5:LF20,$B21+1,1)</f>
        <v>0</v>
      </c>
      <c r="LG21" s="575" cm="1">
        <f t="array" ref="LG21">INDEX(LG$5:LG20,$B21+1,1)</f>
        <v>0</v>
      </c>
      <c r="LH21" s="575" cm="1">
        <f t="array" ref="LH21">INDEX(LH$5:LH20,$B21+1,1)</f>
        <v>0</v>
      </c>
      <c r="LI21" s="575" cm="1">
        <f t="array" ref="LI21">INDEX(LI$5:LI20,$B21+1,1)</f>
        <v>0</v>
      </c>
      <c r="LJ21" s="575" cm="1">
        <f t="array" ref="LJ21">INDEX(LJ$5:LJ20,$B21+1,1)</f>
        <v>0</v>
      </c>
      <c r="LK21" s="575" cm="1">
        <f t="array" ref="LK21">INDEX(LK$5:LK20,$B21+1,1)</f>
        <v>0</v>
      </c>
      <c r="LL21" s="575" cm="1">
        <f t="array" ref="LL21">INDEX(LL$5:LL20,$B21+1,1)</f>
        <v>0</v>
      </c>
      <c r="LM21" s="575" cm="1">
        <f t="array" ref="LM21">INDEX(LM$5:LM20,$B21+1,1)</f>
        <v>0</v>
      </c>
      <c r="LN21" s="575" cm="1">
        <f t="array" ref="LN21">INDEX(LN$5:LN20,$B21+1,1)</f>
        <v>0</v>
      </c>
      <c r="LO21" s="575" cm="1">
        <f t="array" ref="LO21">INDEX(LO$5:LO20,$B21+1,1)</f>
        <v>0</v>
      </c>
      <c r="LP21" s="575" cm="1">
        <f t="array" ref="LP21">INDEX(LP$5:LP20,$B21+1,1)</f>
        <v>0</v>
      </c>
      <c r="LQ21" s="575" cm="1">
        <f t="array" ref="LQ21">INDEX(LQ$5:LQ20,$B21+1,1)</f>
        <v>0</v>
      </c>
      <c r="LR21" s="575" cm="1">
        <f t="array" ref="LR21">INDEX(LR$5:LR20,$B21+1,1)</f>
        <v>0</v>
      </c>
      <c r="LS21" s="575" cm="1">
        <f t="array" ref="LS21">INDEX(LS$5:LS20,$B21+1,1)</f>
        <v>0</v>
      </c>
      <c r="LT21" s="575" cm="1">
        <f t="array" ref="LT21">INDEX(LT$5:LT20,$B21+1,1)</f>
        <v>0</v>
      </c>
      <c r="LU21" s="575" cm="1">
        <f t="array" ref="LU21">INDEX(LU$5:LU20,$B21+1,1)</f>
        <v>0</v>
      </c>
      <c r="LV21" s="575" cm="1">
        <f t="array" ref="LV21">INDEX(LV$5:LV20,$B21+1,1)</f>
        <v>0</v>
      </c>
      <c r="LW21" s="575" cm="1">
        <f t="array" ref="LW21">INDEX(LW$5:LW20,$B21+1,1)</f>
        <v>0</v>
      </c>
      <c r="LX21" s="575" cm="1">
        <f t="array" ref="LX21">INDEX(LX$5:LX20,$B21+1,1)</f>
        <v>0</v>
      </c>
      <c r="LY21" s="575" cm="1">
        <f t="array" ref="LY21">INDEX(LY$5:LY20,$B21+1,1)</f>
        <v>0</v>
      </c>
      <c r="LZ21" s="575" cm="1">
        <f t="array" ref="LZ21">INDEX(LZ$5:LZ20,$B21+1,1)</f>
        <v>0</v>
      </c>
      <c r="MA21" s="575" cm="1">
        <f t="array" ref="MA21">INDEX(MA$5:MA20,$B21+1,1)</f>
        <v>0</v>
      </c>
      <c r="MB21" s="575" cm="1">
        <f t="array" ref="MB21">INDEX(MB$5:MB20,$B21+1,1)</f>
        <v>0</v>
      </c>
      <c r="MC21" s="575" cm="1">
        <f t="array" ref="MC21">INDEX(MC$5:MC20,$B21+1,1)</f>
        <v>0</v>
      </c>
      <c r="MD21" s="575" cm="1">
        <f t="array" ref="MD21">INDEX(MD$5:MD20,$B21+1,1)</f>
        <v>0</v>
      </c>
      <c r="ME21" s="575" cm="1">
        <f t="array" ref="ME21">INDEX(ME$5:ME20,$B21+1,1)</f>
        <v>0</v>
      </c>
      <c r="MF21" s="575" cm="1">
        <f t="array" ref="MF21">INDEX(MF$5:MF20,$B21+1,1)</f>
        <v>0</v>
      </c>
      <c r="MG21" s="575" cm="1">
        <f t="array" ref="MG21">INDEX(MG$5:MG20,$B21+1,1)</f>
        <v>0</v>
      </c>
      <c r="MH21" s="575" cm="1">
        <f t="array" ref="MH21">INDEX(MH$5:MH20,$B21+1,1)</f>
        <v>0</v>
      </c>
      <c r="MI21" s="575" cm="1">
        <f t="array" ref="MI21">INDEX(MI$5:MI20,$B21+1,1)</f>
        <v>1</v>
      </c>
      <c r="MJ21" s="575" cm="1">
        <f t="array" ref="MJ21">INDEX(MJ$5:MJ20,$B21+1,1)</f>
        <v>0</v>
      </c>
      <c r="MK21" s="575" cm="1">
        <f t="array" ref="MK21">INDEX(MK$5:MK20,$B21+1,1)</f>
        <v>0</v>
      </c>
      <c r="ML21" s="575" cm="1">
        <f t="array" ref="ML21">INDEX(ML$5:ML20,$B21+1,1)</f>
        <v>0</v>
      </c>
      <c r="MM21" s="575" cm="1">
        <f t="array" ref="MM21">INDEX(MM$5:MM20,$B21+1,1)</f>
        <v>0</v>
      </c>
      <c r="MN21" s="575" cm="1">
        <f t="array" ref="MN21">INDEX(MN$5:MN20,$B21+1,1)</f>
        <v>1</v>
      </c>
      <c r="MO21" s="8"/>
      <c r="MP21" s="444" t="str">
        <f t="shared" ca="1" si="98"/>
        <v>-</v>
      </c>
      <c r="MQ21" s="575" t="str" cm="1">
        <f t="array" ref="MQ21">INDEX(MQ$5:MQ20,$B21+1,1)</f>
        <v>-</v>
      </c>
      <c r="MR21" s="575" t="str" cm="1">
        <f t="array" ref="MR21">INDEX(MR$5:MR20,$B21+1,1)</f>
        <v>-</v>
      </c>
      <c r="MS21" s="575" t="str" cm="1">
        <f t="array" ref="MS21">INDEX(MS$5:MS20,$B21+1,1)</f>
        <v>-</v>
      </c>
      <c r="MT21" s="575" t="str" cm="1">
        <f t="array" ref="MT21">INDEX(MT$5:MT20,$B21+1,1)</f>
        <v>-</v>
      </c>
      <c r="MU21" s="575" t="str" cm="1">
        <f t="array" ref="MU21">INDEX(MU$5:MU20,$B21+1,1)</f>
        <v>-</v>
      </c>
      <c r="MV21" s="575" t="str" cm="1">
        <f t="array" ref="MV21">INDEX(MV$5:MV20,$B21+1,1)</f>
        <v>-</v>
      </c>
      <c r="MW21" s="575" t="str" cm="1">
        <f t="array" ref="MW21">INDEX(MW$5:MW20,$B21+1,1)</f>
        <v>-</v>
      </c>
      <c r="MX21" s="444" t="str" cm="1">
        <f t="array" ref="MX21">IF(OR(MY21:MY21&lt;&gt;"-"),TRUE,"-")</f>
        <v>-</v>
      </c>
      <c r="MY21" s="575" t="str" cm="1">
        <f t="array" ref="MY21">INDEX(MY$5:MY20,$B21+1,1)</f>
        <v>-</v>
      </c>
      <c r="MZ21" s="575" cm="1">
        <f t="array" ref="MZ21">INDEX(MZ$5:MZ20,$B21+1,1)</f>
        <v>0</v>
      </c>
      <c r="NA21" s="575" cm="1">
        <f t="array" ref="NA21">INDEX(NA$5:NA20,$B21+1,1)</f>
        <v>999999</v>
      </c>
      <c r="NB21" s="575" cm="1">
        <f t="array" ref="NB21">INDEX(NB$5:NB20,$B21+1,1)</f>
        <v>999999</v>
      </c>
      <c r="NC21" s="575" cm="1">
        <f t="array" ref="NC21">INDEX(NC$5:NC20,$B21+1,1)</f>
        <v>999999</v>
      </c>
      <c r="ND21" s="575" cm="1">
        <f t="array" ref="ND21">INDEX(ND$5:ND20,$B21+1,1)</f>
        <v>999999</v>
      </c>
      <c r="NE21" s="575" cm="1">
        <f t="array" ref="NE21">INDEX(NE$5:NE20,$B21+1,1)</f>
        <v>999999</v>
      </c>
      <c r="NF21" s="575" cm="1">
        <f t="array" ref="NF21">INDEX(NF$5:NF20,$B21+1,1)</f>
        <v>999999</v>
      </c>
      <c r="NG21" s="575" t="str" cm="1">
        <f t="array" ref="NG21">INDEX(NG$5:NG20,$B21+1,1)</f>
        <v>-</v>
      </c>
      <c r="NH21" s="575" t="str" cm="1">
        <f t="array" ref="NH21">INDEX(NH$5:NH20,$B21+1,1)</f>
        <v>-</v>
      </c>
      <c r="NI21" s="575" t="str" cm="1">
        <f t="array" ref="NI21">INDEX(NI$5:NI20,$B21+1,1)</f>
        <v>-</v>
      </c>
      <c r="NJ21" s="575" t="b" cm="1">
        <f t="array" ref="NJ21">INDEX(NJ$5:NJ20,$B21+1,1)</f>
        <v>1</v>
      </c>
      <c r="NK21" s="575" t="str" cm="1">
        <f t="array" ref="NK21">INDEX(NK$5:NK20,$B21+1,1)</f>
        <v>-</v>
      </c>
      <c r="NL21" s="575" cm="1">
        <f t="array" ref="NL21">INDEX(NL$5:NL20,$B21+1,1)</f>
        <v>0</v>
      </c>
      <c r="NM21" s="575" cm="1">
        <f t="array" ref="NM21">INDEX(NM$5:NM20,$B21+1,1)</f>
        <v>0</v>
      </c>
      <c r="NN21" s="575" cm="1">
        <f t="array" ref="NN21">INDEX(NN$5:NN20,$B21+1,1)</f>
        <v>0</v>
      </c>
      <c r="NO21" s="575" t="str" cm="1">
        <f t="array" ref="NO21">INDEX(NO$5:NO20,$B21+1,1)</f>
        <v>-</v>
      </c>
      <c r="NP21" s="575" t="str" cm="1">
        <f t="array" ref="NP21">INDEX(NP$5:NP20,$B21+1,1)</f>
        <v>-</v>
      </c>
      <c r="NQ21" s="444">
        <f t="shared" si="99"/>
        <v>0</v>
      </c>
      <c r="NR21" s="575" t="str" cm="1">
        <f t="array" ref="NR21">INDEX(NR$5:NR20,$B21+1,1)</f>
        <v>-</v>
      </c>
      <c r="NS21" s="575" t="str" cm="1">
        <f t="array" ref="NS21">INDEX(NS$5:NS20,$B21+1,1)</f>
        <v>-</v>
      </c>
      <c r="NT21" s="8"/>
      <c r="NU21" s="575" t="str" cm="1">
        <f t="array" ref="NU21">INDEX(NU$5:NU20,$B21+1,1)</f>
        <v>-</v>
      </c>
      <c r="NV21" s="575" t="str" cm="1">
        <f t="array" ref="NV21">INDEX(NV$5:NV20,$B21+1,1)</f>
        <v>-</v>
      </c>
      <c r="NW21" s="575" t="str" cm="1">
        <f t="array" ref="NW21">INDEX(NW$5:NW20,$B21+1,1)</f>
        <v>-</v>
      </c>
      <c r="NX21" s="575" t="str" cm="1">
        <f t="array" ref="NX21">INDEX(NX$5:NX20,$B21+1,1)</f>
        <v>-</v>
      </c>
      <c r="NY21" s="510">
        <v>1.3</v>
      </c>
      <c r="NZ21" s="510">
        <v>1.3</v>
      </c>
      <c r="OA21" s="510">
        <v>1.3</v>
      </c>
      <c r="OB21" s="510">
        <v>1.3</v>
      </c>
      <c r="OC21" s="8"/>
      <c r="OD21" s="575" cm="1">
        <f t="array" ref="OD21">INDEX(OD$5:OD20,$B21+1,1)</f>
        <v>0</v>
      </c>
      <c r="OE21" s="575" t="str" cm="1">
        <f t="array" ref="OE21">INDEX(OE$5:OE20,$B21+1,1)</f>
        <v>-</v>
      </c>
      <c r="OF21" s="575" cm="1">
        <f t="array" ref="OF21">INDEX(OF$5:OF20,$B21+1,1)</f>
        <v>1</v>
      </c>
      <c r="OG21" s="444">
        <f t="shared" si="100"/>
        <v>1.5</v>
      </c>
      <c r="OH21" s="8"/>
      <c r="OI21" s="575" t="str" cm="1">
        <f t="array" ref="OI21">INDEX(OI$5:OI20,$B21+1,1)</f>
        <v>-</v>
      </c>
      <c r="OJ21" s="575" t="str" cm="1">
        <f t="array" ref="OJ21">INDEX(OJ$5:OJ20,$B21+1,1)</f>
        <v>-</v>
      </c>
      <c r="OK21" s="575" t="str" cm="1">
        <f t="array" ref="OK21">INDEX(OK$5:OK20,$B21+1,1)</f>
        <v>-</v>
      </c>
      <c r="OL21" s="575" t="str" cm="1">
        <f t="array" ref="OL21">INDEX(OL$5:OL20,$B21+1,1)</f>
        <v>-</v>
      </c>
      <c r="OM21" s="575" cm="1">
        <f t="array" ref="OM21">INDEX(OM$5:OM20,$B21+1,1)</f>
        <v>0</v>
      </c>
      <c r="ON21" s="519">
        <v>0</v>
      </c>
    </row>
    <row r="22" spans="1:404" outlineLevel="1">
      <c r="A22" s="18">
        <f t="shared" ref="A22:A27" si="104">ROW(A22)-5</f>
        <v>17</v>
      </c>
      <c r="B22" s="18">
        <f>$A$18</f>
        <v>13</v>
      </c>
      <c r="C22">
        <v>2</v>
      </c>
      <c r="D22" s="127" t="str">
        <f>INDEX(i.Region_Desc,1,$L22)</f>
        <v>SWV</v>
      </c>
      <c r="E22" t="b">
        <v>1</v>
      </c>
      <c r="F22" t="b">
        <v>0</v>
      </c>
      <c r="G22" t="b">
        <f t="shared" si="84"/>
        <v>1</v>
      </c>
      <c r="H22" s="18" t="s">
        <v>2210</v>
      </c>
      <c r="I22" s="575" cm="1">
        <f t="array" ref="I22">INDEX(I$5:I21,$B22+1,1)</f>
        <v>1</v>
      </c>
      <c r="J22" s="575" cm="1">
        <f t="array" ref="J22">INDEX(J$5:J21,$B22+1,1)</f>
        <v>0</v>
      </c>
      <c r="K22" s="575" cm="1">
        <f t="array" ref="K22">INDEX(K$5:K21,$B22+1,1)</f>
        <v>0</v>
      </c>
      <c r="L22" s="22">
        <v>1</v>
      </c>
      <c r="M22" s="575" cm="1">
        <f t="array" ref="M22">INDEX(M$5:M21,$B22+1,1)</f>
        <v>2</v>
      </c>
      <c r="N22" s="575" cm="1">
        <f t="array" ref="N22">INDEX(N$5:N21,$B22+1,1)</f>
        <v>3</v>
      </c>
      <c r="O22" s="444">
        <f t="shared" si="57"/>
        <v>2</v>
      </c>
      <c r="P22" s="444">
        <f t="shared" si="57"/>
        <v>0</v>
      </c>
      <c r="Q22" s="444">
        <f t="shared" si="58"/>
        <v>6</v>
      </c>
      <c r="R22" s="575" cm="1">
        <f t="array" ref="R22">INDEX(R$5:R21,$B22+1,1)</f>
        <v>1</v>
      </c>
      <c r="S22" s="575" cm="1">
        <f t="array" ref="S22">INDEX(S$5:S21,$B22+1,1)</f>
        <v>1</v>
      </c>
      <c r="T22" s="575" cm="1">
        <f t="array" ref="T22">INDEX(T$5:T21,$B22+1,1)</f>
        <v>1</v>
      </c>
      <c r="U22" s="575" cm="1">
        <f t="array" ref="U22">INDEX(U$5:U21,$B22+1,1)</f>
        <v>0</v>
      </c>
      <c r="V22" s="18"/>
      <c r="W22" s="575" cm="1">
        <f t="array" ref="W22">INDEX(W$5:W21,$B22+1,1)</f>
        <v>0</v>
      </c>
      <c r="X22" s="575" cm="1">
        <f t="array" ref="X22">INDEX(X$5:X21,$B22+1,1)</f>
        <v>0</v>
      </c>
      <c r="Y22" s="575" cm="1">
        <f t="array" ref="Y22">INDEX(Y$5:Y21,$B22+1,1)</f>
        <v>0</v>
      </c>
      <c r="Z22" s="575" cm="1">
        <f t="array" ref="Z22">INDEX(Z$5:Z21,$B22+1,1)</f>
        <v>1</v>
      </c>
      <c r="AA22" s="575" t="str" cm="1">
        <f t="array" ref="AA22">INDEX(AA$5:AA21,$B22+1,1)</f>
        <v/>
      </c>
      <c r="AB22" s="575" cm="1">
        <f t="array" ref="AB22">INDEX(AB$5:AB21,$B22+1,1)</f>
        <v>1</v>
      </c>
      <c r="AC22" s="575" cm="1">
        <f t="array" ref="AC22">INDEX(AC$5:AC21,$B22+1,1)</f>
        <v>1</v>
      </c>
      <c r="AD22" s="575" cm="1">
        <f t="array" ref="AD22">INDEX(AD$5:AD21,$B22+1,1)</f>
        <v>0</v>
      </c>
      <c r="AE22" s="575" cm="1">
        <f t="array" ref="AE22">INDEX(AE$5:AE21,$B22+1,1)</f>
        <v>0</v>
      </c>
      <c r="AF22" s="575" cm="1">
        <f t="array" ref="AF22">INDEX(AF$5:AF21,$B22+1,1)</f>
        <v>0</v>
      </c>
      <c r="AG22" s="575" cm="1">
        <f t="array" ref="AG22">INDEX(AG$5:AG21,$B22+1,1)</f>
        <v>0</v>
      </c>
      <c r="AH22" s="119"/>
      <c r="AI22" s="119"/>
      <c r="AJ22" s="119"/>
      <c r="AK22" s="119"/>
      <c r="AL22" s="119"/>
      <c r="AM22" s="119"/>
      <c r="AN22" s="119"/>
      <c r="AO22" s="119"/>
      <c r="AP22" s="119"/>
      <c r="AQ22" s="119"/>
      <c r="AR22" s="119"/>
      <c r="AS22" s="119"/>
      <c r="AT22" s="119"/>
      <c r="AU22" s="18"/>
      <c r="AV22" s="18"/>
      <c r="AW22" s="18"/>
      <c r="AX22" s="212" t="str" cm="1">
        <f t="array" aca="1" ref="AX22" ca="1">$H22&amp;" "        &amp;_xlfn.SINGLE( INDEX(i.ModelStructure,$I22,1))    &amp;" "
&amp; $D22        &amp;       IF(OR($CA22="-", $CA22),"_PInp","_Full")&amp;    IF($DK22=0," FWM","")&amp;IF($DK22=1," MWM","")&amp;IF($DK22=5," Mat","")&amp;IF($NP22=1,"&amp;EL","   ")&amp;IF($DL22=TRUE,"&amp;BBT","    ")
&amp;      " TOL"&amp;_xlfn.SINGLE(INDEX(i.TOL_Desc,1,$N22))   &amp; " Scan"&amp;$T22
&amp;       CHOOSE($K22+1," CFS"," GFS"," NFS")&amp;     " CG_"&amp;_xlfn.SINGLE(_xlfn.SWITCH($MP22,"-",1,TRUE,1,FALSE,0))&amp;_xlfn.SINGLE(    IF($MR22="-"," FodCrop    ",_xlfn.SWITCH(VALUE(LEFT($MR$4,1)),0," All",6," Lup",9," Oat",11," OaF")&amp;"_Fod"&amp;TEXT($MR22,"000%")))
&amp;" REV"&amp;"_"&amp;TEXT($FO22,"00;-0;00;@ ")&amp;TEXT($AA22,"00;-0;00;  @")&amp;"_"&amp;TEXT($FT22,"0")&amp;"_"&amp;TEXT($AC22,"0")
&amp; " RR"&amp;TEXT(SUM($EB22:$EC22),"+00%;-00%;    ;@")
&amp; " ("&amp;IF($CY22,"P","E")   &amp;IF($CX22,"T","t")        &amp;     "_F"&amp;IF($HP22=TRUE,3,0)+COUNTIF($HI22:$HM22,TRUE)+COUNTIF($BS22:$BT22,"&gt;0")&amp;IF($HN22=TRUE,3,0)+COUNTIF($BS22:$BT22,"&gt;0")&amp;"N"&amp;$HS22&amp;$HT22&amp;"L"&amp;$IE22&amp;$IF22&amp;"_"&amp;$ID22&amp;")"</f>
        <v>Region_test SE SWV_PInp MWM        TOLSpr Scan1 CFS CG_1 FodCrop     REV_-   _-_1 RR     (Et_F00N--L11_-)</v>
      </c>
      <c r="AY22" s="8" t="str">
        <f ca="1">IF(COUNTIF(AX$5:AX22,AX22)=1,"-","Dup")</f>
        <v>-</v>
      </c>
      <c r="AZ22" s="8"/>
      <c r="BA22" s="575" t="b" cm="1">
        <f t="array" ref="BA22">INDEX(BA$5:BA21,$B22+1,1)</f>
        <v>0</v>
      </c>
      <c r="BB22" s="575" t="b" cm="1">
        <f t="array" ref="BB22">INDEX(BB$5:BB21,$B22+1,1)</f>
        <v>0</v>
      </c>
      <c r="BC22" s="575" t="b" cm="1">
        <f t="array" ref="BC22">INDEX(BC$5:BC21,$B22+1,1)</f>
        <v>0</v>
      </c>
      <c r="BD22" s="575" t="b" cm="1">
        <f t="array" ref="BD22">INDEX(BD$5:BD21,$B22+1,1)</f>
        <v>0</v>
      </c>
      <c r="BE22" s="575" t="b" cm="1">
        <f t="array" ref="BE22">INDEX(BE$5:BE21,$B22+1,1)</f>
        <v>0</v>
      </c>
      <c r="BF22" s="575" t="b" cm="1">
        <f t="array" ref="BF22">INDEX(BF$5:BF21,$B22+1,1)</f>
        <v>0</v>
      </c>
      <c r="BG22" s="575" t="b" cm="1">
        <f t="array" ref="BG22">INDEX(BG$5:BG21,$B22+1,1)</f>
        <v>0</v>
      </c>
      <c r="BH22" s="575" t="b" cm="1">
        <f t="array" ref="BH22">INDEX(BH$5:BH21,$B22+1,1)</f>
        <v>0</v>
      </c>
      <c r="BI22" s="575" t="b" cm="1">
        <f t="array" ref="BI22">INDEX(BI$5:BI21,$B22+1,1)</f>
        <v>0</v>
      </c>
      <c r="BJ22" s="8"/>
      <c r="BK22" s="575" t="b" cm="1">
        <f t="array" ref="BK22">INDEX(BK$5:BK21,$B22+1,1)</f>
        <v>0</v>
      </c>
      <c r="BL22" s="575" t="str" cm="1">
        <f t="array" ref="BL22">INDEX(BL$5:BL21,$B22+1,1)</f>
        <v>-</v>
      </c>
      <c r="BM22" s="575" t="str" cm="1">
        <f t="array" ref="BM22">INDEX(BM$5:BM21,$B22+1,1)</f>
        <v>-</v>
      </c>
      <c r="BN22" s="575" t="str" cm="1">
        <f t="array" ref="BN22">INDEX(BN$5:BN21,$B22+1,1)</f>
        <v>-</v>
      </c>
      <c r="BO22" s="575" t="str" cm="1">
        <f t="array" ref="BO22">INDEX(BO$5:BO21,$B22+1,1)</f>
        <v>-</v>
      </c>
      <c r="BP22" s="575" t="str" cm="1">
        <f t="array" ref="BP22">INDEX(BP$5:BP21,$B22+1,1)</f>
        <v>-</v>
      </c>
      <c r="BQ22" s="575" t="str" cm="1">
        <f t="array" ref="BQ22">INDEX(BQ$5:BQ21,$B22+1,1)</f>
        <v>-</v>
      </c>
      <c r="BR22" s="575" t="str" cm="1">
        <f t="array" ref="BR22">INDEX(BR$5:BR21,$B22+1,1)</f>
        <v>-</v>
      </c>
      <c r="BS22" s="575" t="str" cm="1">
        <f t="array" ref="BS22">INDEX(BS$5:BS21,$B22+1,1)</f>
        <v>-</v>
      </c>
      <c r="BT22" s="575" t="str" cm="1">
        <f t="array" ref="BT22">INDEX(BT$5:BT21,$B22+1,1)</f>
        <v>-</v>
      </c>
      <c r="BU22" s="575" t="str" cm="1">
        <f t="array" ref="BU22">INDEX(BU$5:BU21,$B22+1,1)</f>
        <v>-</v>
      </c>
      <c r="BV22" s="575" t="str" cm="1">
        <f t="array" ref="BV22">INDEX(BV$5:BV21,$B22+1,1)</f>
        <v>-</v>
      </c>
      <c r="BW22" s="575" t="b" cm="1">
        <f t="array" ref="BW22">INDEX(BW$5:BW21,$B22+1,1)</f>
        <v>0</v>
      </c>
      <c r="BX22" s="575" t="str" cm="1">
        <f t="array" ref="BX22">INDEX(BX$5:BX21,$B22+1,1)</f>
        <v>-</v>
      </c>
      <c r="BY22" s="575" t="str" cm="1">
        <f t="array" ref="BY22">INDEX(BY$5:BY21,$B22+1,1)</f>
        <v>-</v>
      </c>
      <c r="BZ22" s="575" t="str" cm="1">
        <f t="array" ref="BZ22">INDEX(BZ$5:BZ21,$B22+1,1)</f>
        <v>-</v>
      </c>
      <c r="CA22" s="575" t="str" cm="1">
        <f t="array" ref="CA22">INDEX(CA$5:CA21,$B22+1,1)</f>
        <v>-</v>
      </c>
      <c r="CB22" s="8"/>
      <c r="CC22" s="575" t="str" cm="1">
        <f t="array" ref="CC22">INDEX(CC$5:CC21,$B22+1,1)</f>
        <v>-</v>
      </c>
      <c r="CD22" s="444" t="str">
        <f t="shared" ca="1" si="61"/>
        <v>-</v>
      </c>
      <c r="CE22" s="444">
        <f t="shared" si="62"/>
        <v>0</v>
      </c>
      <c r="CF22" s="444">
        <f t="shared" si="62"/>
        <v>0</v>
      </c>
      <c r="CG22" s="575" t="str" cm="1">
        <f t="array" ref="CG22">INDEX(CG$5:CG21,$B22+1,1)</f>
        <v>-</v>
      </c>
      <c r="CH22" s="575" t="str" cm="1">
        <f t="array" ref="CH22">INDEX(CH$5:CH21,$B22+1,1)</f>
        <v>-</v>
      </c>
      <c r="CI22" s="575" t="str" cm="1">
        <f t="array" ref="CI22">INDEX(CI$5:CI21,$B22+1,1)</f>
        <v>-</v>
      </c>
      <c r="CJ22" s="444" t="str">
        <f t="shared" ca="1" si="63"/>
        <v>-</v>
      </c>
      <c r="CK22" s="444">
        <f t="shared" si="64"/>
        <v>0</v>
      </c>
      <c r="CL22" s="444">
        <f t="shared" si="64"/>
        <v>0</v>
      </c>
      <c r="CM22" s="575" t="str" cm="1">
        <f t="array" ref="CM22">INDEX(CM$5:CM21,$B22+1,1)</f>
        <v>-</v>
      </c>
      <c r="CN22" s="444" t="str">
        <f t="shared" ca="1" si="65"/>
        <v>-</v>
      </c>
      <c r="CO22" s="444">
        <f t="shared" si="66"/>
        <v>0</v>
      </c>
      <c r="CP22" s="575" t="str" cm="1">
        <f t="array" ref="CP22">INDEX(CP$5:CP21,$B22+1,1)</f>
        <v>-</v>
      </c>
      <c r="CQ22" s="575" t="str" cm="1">
        <f t="array" ref="CQ22">INDEX(CQ$5:CQ21,$B22+1,1)</f>
        <v>-</v>
      </c>
      <c r="CR22" s="444">
        <f t="shared" si="67"/>
        <v>0</v>
      </c>
      <c r="CS22" s="575" t="str" cm="1">
        <f t="array" ref="CS22">INDEX(CS$5:CS21,$B22+1,1)</f>
        <v>-</v>
      </c>
      <c r="CT22" s="444" t="str">
        <f t="shared" ca="1" si="68"/>
        <v>-</v>
      </c>
      <c r="CU22" s="444">
        <f t="shared" si="69"/>
        <v>0</v>
      </c>
      <c r="CV22" s="444">
        <f t="shared" si="69"/>
        <v>0</v>
      </c>
      <c r="CW22" s="8"/>
      <c r="CX22" s="575" t="b" cm="1">
        <f t="array" ref="CX22">INDEX(CX$5:CX21,$B22+1,1)</f>
        <v>0</v>
      </c>
      <c r="CY22" s="575" t="b" cm="1">
        <f t="array" ref="CY22">INDEX(CY$5:CY21,$B22+1,1)</f>
        <v>0</v>
      </c>
      <c r="CZ22" s="576">
        <f t="shared" ca="1" si="85"/>
        <v>0</v>
      </c>
      <c r="DA22" s="575" t="b" cm="1">
        <f t="array" ref="DA22">INDEX(DA$5:DA21,$B22+1,1)</f>
        <v>1</v>
      </c>
      <c r="DB22" s="575" t="str" cm="1">
        <f t="array" ref="DB22">INDEX(DB$5:DB21,$B22+1,1)</f>
        <v>-</v>
      </c>
      <c r="DC22" s="575" cm="1">
        <f t="array" ref="DC22">INDEX(DC$5:DC21,$B22+1,1)</f>
        <v>1</v>
      </c>
      <c r="DD22" s="575" cm="1">
        <f t="array" ref="DD22">INDEX(DD$5:DD21,$B22+1,1)</f>
        <v>1</v>
      </c>
      <c r="DE22" s="575" t="str" cm="1">
        <f t="array" ref="DE22">INDEX(DE$5:DE21,$B22+1,1)</f>
        <v>-</v>
      </c>
      <c r="DF22" s="575" t="str" cm="1">
        <f t="array" ref="DF22">INDEX(DF$5:DF21,$B22+1,1)</f>
        <v>-</v>
      </c>
      <c r="DG22" s="575" t="str" cm="1">
        <f t="array" ref="DG22">INDEX(DG$5:DG21,$B22+1,1)</f>
        <v>-</v>
      </c>
      <c r="DH22" s="575" t="str" cm="1">
        <f t="array" ref="DH22">INDEX(DH$5:DH21,$B22+1,1)</f>
        <v>-</v>
      </c>
      <c r="DI22" s="575" t="str" cm="1">
        <f t="array" ref="DI22">INDEX(DI$5:DI21,$B22+1,1)</f>
        <v>-</v>
      </c>
      <c r="DJ22" s="575" t="str" cm="1">
        <f t="array" ref="DJ22">INDEX(DJ$5:DJ21,$B22+1,1)</f>
        <v>-</v>
      </c>
      <c r="DK22" s="444">
        <f t="shared" si="86"/>
        <v>1</v>
      </c>
      <c r="DL22" s="444" t="b">
        <f t="shared" si="86"/>
        <v>0</v>
      </c>
      <c r="DM22" s="444">
        <f t="shared" si="86"/>
        <v>60</v>
      </c>
      <c r="DN22" s="575" t="str" cm="1">
        <f t="array" ref="DN22">INDEX(DN$5:DN21,$B22+1,1)</f>
        <v>-</v>
      </c>
      <c r="DO22" s="444" t="str">
        <f t="shared" si="87"/>
        <v>-</v>
      </c>
      <c r="DP22" s="444" t="str">
        <f t="shared" si="87"/>
        <v>-</v>
      </c>
      <c r="DQ22" s="444" t="str">
        <f t="shared" si="87"/>
        <v>-</v>
      </c>
      <c r="DR22" s="575" t="str" cm="1">
        <f t="array" ref="DR22">INDEX(DR$5:DR21,$B22+1,1)</f>
        <v>-</v>
      </c>
      <c r="DS22" s="575" t="str" cm="1">
        <f t="array" ref="DS22">INDEX(DS$5:DS21,$B22+1,1)</f>
        <v>-</v>
      </c>
      <c r="DT22" s="575" t="str" cm="1">
        <f t="array" ref="DT22">INDEX(DT$5:DT21,$B22+1,1)</f>
        <v>-</v>
      </c>
      <c r="DU22" s="575" t="str" cm="1">
        <f t="array" ref="DU22">INDEX(DU$5:DU21,$B22+1,1)</f>
        <v>-</v>
      </c>
      <c r="DV22" s="444" t="str">
        <f t="shared" si="88"/>
        <v>-</v>
      </c>
      <c r="DW22" s="444">
        <f t="shared" si="88"/>
        <v>500</v>
      </c>
      <c r="DX22" s="444">
        <f t="shared" si="88"/>
        <v>500</v>
      </c>
      <c r="DY22" s="444" t="str">
        <f t="shared" si="88"/>
        <v>-</v>
      </c>
      <c r="DZ22" s="444" t="str">
        <f t="shared" si="88"/>
        <v>-</v>
      </c>
      <c r="EA22" s="444" t="str">
        <f t="shared" si="88"/>
        <v>-</v>
      </c>
      <c r="EB22" s="444">
        <f t="shared" si="89"/>
        <v>0</v>
      </c>
      <c r="EC22" s="444">
        <f t="shared" si="90"/>
        <v>0</v>
      </c>
      <c r="ED22" s="444">
        <f t="shared" si="91"/>
        <v>0</v>
      </c>
      <c r="EE22" s="444">
        <f t="shared" si="91"/>
        <v>0</v>
      </c>
      <c r="EF22" s="444">
        <f t="shared" si="91"/>
        <v>0</v>
      </c>
      <c r="EG22" s="444">
        <f t="shared" si="91"/>
        <v>0</v>
      </c>
      <c r="EH22" s="444" t="b">
        <f t="shared" si="92"/>
        <v>0</v>
      </c>
      <c r="EI22" s="444" t="b">
        <f t="shared" si="92"/>
        <v>0</v>
      </c>
      <c r="EJ22" s="444" t="b">
        <f t="shared" si="92"/>
        <v>0</v>
      </c>
      <c r="EK22" s="444" t="b">
        <f t="shared" si="92"/>
        <v>0</v>
      </c>
      <c r="EL22" s="444">
        <f t="shared" si="93"/>
        <v>1</v>
      </c>
      <c r="EM22" s="444">
        <f t="shared" si="93"/>
        <v>0</v>
      </c>
      <c r="EN22" s="444" t="b">
        <f t="shared" si="94"/>
        <v>0</v>
      </c>
      <c r="EO22" s="444" t="b">
        <f t="shared" si="71"/>
        <v>0</v>
      </c>
      <c r="EP22" s="444" t="b">
        <f t="shared" si="71"/>
        <v>0</v>
      </c>
      <c r="EQ22" s="444" t="b">
        <f t="shared" si="71"/>
        <v>1</v>
      </c>
      <c r="ER22" s="93">
        <f t="shared" si="72"/>
        <v>1</v>
      </c>
      <c r="ES22" s="93">
        <f t="shared" si="72"/>
        <v>1</v>
      </c>
      <c r="ET22" s="575" cm="1">
        <f t="array" ref="ET22">INDEX(ET$5:ET21,$B22+1,1)</f>
        <v>1</v>
      </c>
      <c r="EU22" s="575" cm="1">
        <f t="array" ref="EU22">INDEX(EU$5:EU21,$B22+1,1)</f>
        <v>1</v>
      </c>
      <c r="EV22" s="575" cm="1">
        <f t="array" ref="EV22">INDEX(EV$5:EV21,$B22+1,1)</f>
        <v>1</v>
      </c>
      <c r="EW22" s="575" cm="1">
        <f t="array" ref="EW22">INDEX(EW$5:EW21,$B22+1,1)</f>
        <v>1</v>
      </c>
      <c r="EX22" s="575" t="str" cm="1">
        <f t="array" ref="EX22">INDEX(EX$5:EX21,$B22+1,1)</f>
        <v>-</v>
      </c>
      <c r="EY22" s="444" t="b">
        <f t="shared" si="95"/>
        <v>1</v>
      </c>
      <c r="EZ22" s="444" t="b">
        <f t="shared" si="95"/>
        <v>1</v>
      </c>
      <c r="FA22" s="444" t="b">
        <f t="shared" si="95"/>
        <v>0</v>
      </c>
      <c r="FB22" s="444" t="b">
        <f t="shared" si="95"/>
        <v>0</v>
      </c>
      <c r="FC22" s="93">
        <f t="shared" si="74"/>
        <v>1</v>
      </c>
      <c r="FD22" s="93">
        <f t="shared" si="74"/>
        <v>1</v>
      </c>
      <c r="FE22" s="93">
        <f t="shared" si="74"/>
        <v>1</v>
      </c>
      <c r="FF22" s="93">
        <f t="shared" si="74"/>
        <v>1</v>
      </c>
      <c r="FG22" s="93">
        <f t="shared" si="74"/>
        <v>1</v>
      </c>
      <c r="FH22" s="93">
        <f t="shared" si="74"/>
        <v>1</v>
      </c>
      <c r="FI22" s="93">
        <f t="shared" si="74"/>
        <v>1</v>
      </c>
      <c r="FJ22" s="93">
        <f t="shared" si="74"/>
        <v>1</v>
      </c>
      <c r="FK22" s="8"/>
      <c r="FL22" s="575" t="str" cm="1">
        <f t="array" ref="FL22">INDEX(FL$5:FL21,$B22+1,1)</f>
        <v>-</v>
      </c>
      <c r="FM22" s="444" t="b">
        <f t="shared" si="96"/>
        <v>0</v>
      </c>
      <c r="FN22" s="575" t="str" cm="1">
        <f t="array" ref="FN22">INDEX(FN$5:FN21,$B22+1,1)</f>
        <v>-</v>
      </c>
      <c r="FO22" s="575" t="str" cm="1">
        <f t="array" ref="FO22">INDEX(FO$5:FO21,$B22+1,1)</f>
        <v>-</v>
      </c>
      <c r="FP22" s="575" t="str" cm="1">
        <f t="array" ref="FP22">INDEX(FP$5:FP21,$B22+1,1)</f>
        <v>-</v>
      </c>
      <c r="FQ22" s="575" cm="1">
        <f t="array" ref="FQ22">INDEX(FQ$5:FQ21,$B22+1,1)</f>
        <v>1</v>
      </c>
      <c r="FR22" s="575" cm="1">
        <f t="array" ref="FR22">INDEX(FR$5:FR21,$B22+1,1)</f>
        <v>1</v>
      </c>
      <c r="FS22" s="575" t="str" cm="1">
        <f t="array" ref="FS22">INDEX(FS$5:FS21,$B22+1,1)</f>
        <v>-</v>
      </c>
      <c r="FT22" s="575" t="str" cm="1">
        <f t="array" ref="FT22">INDEX(FT$5:FT21,$B22+1,1)</f>
        <v>-</v>
      </c>
      <c r="FU22" s="575" t="str" cm="1">
        <f t="array" ref="FU22">INDEX(FU$5:FU21,$B22+1,1)</f>
        <v>-</v>
      </c>
      <c r="FV22" s="575" t="str" cm="1">
        <f t="array" ref="FV22">INDEX(FV$5:FV21,$B22+1,1)</f>
        <v>-</v>
      </c>
      <c r="FW22" s="575" t="str" cm="1">
        <f t="array" ref="FW22">INDEX(FW$5:FW21,$B22+1,1)</f>
        <v>-</v>
      </c>
      <c r="FX22" s="575" t="str" cm="1">
        <f t="array" ref="FX22">INDEX(FX$5:FX21,$B22+1,1)</f>
        <v>-</v>
      </c>
      <c r="FY22" s="575" t="str" cm="1">
        <f t="array" ref="FY22">INDEX(FY$5:FY21,$B22+1,1)</f>
        <v>-</v>
      </c>
      <c r="FZ22" s="575" t="str" cm="1">
        <f t="array" ref="FZ22">INDEX(FZ$5:FZ21,$B22+1,1)</f>
        <v>-</v>
      </c>
      <c r="GA22" s="575" t="str" cm="1">
        <f t="array" ref="GA22">INDEX(GA$5:GA21,$B22+1,1)</f>
        <v>-</v>
      </c>
      <c r="GB22" s="575" t="str" cm="1">
        <f t="array" ref="GB22">INDEX(GB$5:GB21,$B22+1,1)</f>
        <v>-</v>
      </c>
      <c r="GC22" s="575" t="str" cm="1">
        <f t="array" ref="GC22">INDEX(GC$5:GC21,$B22+1,1)</f>
        <v>-</v>
      </c>
      <c r="GD22" s="575" t="str" cm="1">
        <f t="array" ref="GD22">INDEX(GD$5:GD21,$B22+1,1)</f>
        <v>-</v>
      </c>
      <c r="GE22" s="575" t="str" cm="1">
        <f t="array" ref="GE22">INDEX(GE$5:GE21,$B22+1,1)</f>
        <v>-</v>
      </c>
      <c r="GF22" s="575" t="str" cm="1">
        <f t="array" ref="GF22">INDEX(GF$5:GF21,$B22+1,1)</f>
        <v>-</v>
      </c>
      <c r="GG22" s="575" t="str" cm="1">
        <f t="array" ref="GG22">INDEX(GG$5:GG21,$B22+1,1)</f>
        <v>-</v>
      </c>
      <c r="GH22" s="575" t="str" cm="1">
        <f t="array" ref="GH22">INDEX(GH$5:GH21,$B22+1,1)</f>
        <v>-</v>
      </c>
      <c r="GI22" s="575" t="str" cm="1">
        <f t="array" ref="GI22">INDEX(GI$5:GI21,$B22+1,1)</f>
        <v>-</v>
      </c>
      <c r="GJ22" s="575" t="str" cm="1">
        <f t="array" ref="GJ22">INDEX(GJ$5:GJ21,$B22+1,1)</f>
        <v>-</v>
      </c>
      <c r="GK22" s="575" cm="1">
        <f t="array" ref="GK22">INDEX(GK$5:GK21,$B22+1,1)</f>
        <v>0</v>
      </c>
      <c r="GL22" s="575" t="str" cm="1">
        <f t="array" ref="GL22">INDEX(GL$5:GL21,$B22+1,1)</f>
        <v>-</v>
      </c>
      <c r="GM22" s="575" cm="1">
        <f t="array" ref="GM22">INDEX(GM$5:GM21,$B22+1,1)</f>
        <v>1</v>
      </c>
      <c r="GN22" s="575" cm="1">
        <f t="array" ref="GN22">INDEX(GN$5:GN21,$B22+1,1)</f>
        <v>0</v>
      </c>
      <c r="GO22" s="575" cm="1">
        <f t="array" ref="GO22">INDEX(GO$5:GO21,$B22+1,1)</f>
        <v>0</v>
      </c>
      <c r="GP22" s="575" cm="1">
        <f t="array" ref="GP22">INDEX(GP$5:GP21,$B22+1,1)</f>
        <v>0</v>
      </c>
      <c r="GQ22" s="575" cm="1">
        <f t="array" ref="GQ22">INDEX(GQ$5:GQ21,$B22+1,1)</f>
        <v>0</v>
      </c>
      <c r="GR22" s="575" cm="1">
        <f t="array" ref="GR22">INDEX(GR$5:GR21,$B22+1,1)</f>
        <v>0</v>
      </c>
      <c r="GS22" s="575" cm="1">
        <f t="array" ref="GS22">INDEX(GS$5:GS21,$B22+1,1)</f>
        <v>0</v>
      </c>
      <c r="GT22" s="575" cm="1">
        <f t="array" ref="GT22">INDEX(GT$5:GT21,$B22+1,1)</f>
        <v>1</v>
      </c>
      <c r="GU22" s="575" cm="1">
        <f t="array" ref="GU22">INDEX(GU$5:GU21,$B22+1,1)</f>
        <v>0</v>
      </c>
      <c r="GV22" s="575" cm="1">
        <f t="array" ref="GV22">INDEX(GV$5:GV21,$B22+1,1)</f>
        <v>0</v>
      </c>
      <c r="GW22" s="575" cm="1">
        <f t="array" ref="GW22">INDEX(GW$5:GW21,$B22+1,1)</f>
        <v>0</v>
      </c>
      <c r="GX22" s="575" cm="1">
        <f t="array" ref="GX22">INDEX(GX$5:GX21,$B22+1,1)</f>
        <v>0</v>
      </c>
      <c r="GY22" s="8"/>
      <c r="GZ22" s="575" t="str" cm="1">
        <f t="array" ref="GZ22">INDEX(GZ$5:GZ21,$B22+1,1)</f>
        <v>-</v>
      </c>
      <c r="HA22" s="575" t="str" cm="1">
        <f t="array" ref="HA22">INDEX(HA$5:HA21,$B22+1,1)</f>
        <v>-</v>
      </c>
      <c r="HB22" s="575" t="str" cm="1">
        <f t="array" ref="HB22">INDEX(HB$5:HB21,$B22+1,1)</f>
        <v>-</v>
      </c>
      <c r="HC22" s="575" t="str" cm="1">
        <f t="array" ref="HC22">INDEX(HC$5:HC21,$B22+1,1)</f>
        <v>-</v>
      </c>
      <c r="HD22" s="575" cm="1">
        <f t="array" ref="HD22">INDEX(HD$5:HD21,$B22+1,1)</f>
        <v>0</v>
      </c>
      <c r="HE22" s="575" t="str" cm="1">
        <f t="array" ref="HE22">INDEX(HE$5:HE21,$B22+1,1)</f>
        <v>-</v>
      </c>
      <c r="HF22" s="575" t="str" cm="1">
        <f t="array" ref="HF22">INDEX(HF$5:HF21,$B22+1,1)</f>
        <v>-</v>
      </c>
      <c r="HG22" s="576">
        <f t="shared" ca="1" si="97"/>
        <v>3</v>
      </c>
      <c r="HH22" s="575" t="str" cm="1">
        <f t="array" ref="HH22">INDEX(HH$5:HH21,$B22+1,1)</f>
        <v>-</v>
      </c>
      <c r="HI22" s="575" t="str" cm="1">
        <f t="array" ref="HI22">INDEX(HI$5:HI21,$B22+1,1)</f>
        <v>-</v>
      </c>
      <c r="HJ22" s="575" t="str" cm="1">
        <f t="array" ref="HJ22">INDEX(HJ$5:HJ21,$B22+1,1)</f>
        <v>-</v>
      </c>
      <c r="HK22" s="575" t="str" cm="1">
        <f t="array" ref="HK22">INDEX(HK$5:HK21,$B22+1,1)</f>
        <v>-</v>
      </c>
      <c r="HL22" s="575" t="str" cm="1">
        <f t="array" ref="HL22">INDEX(HL$5:HL21,$B22+1,1)</f>
        <v>-</v>
      </c>
      <c r="HM22" s="575" t="str" cm="1">
        <f t="array" ref="HM22">INDEX(HM$5:HM21,$B22+1,1)</f>
        <v>-</v>
      </c>
      <c r="HN22" s="575" t="str" cm="1">
        <f t="array" ref="HN22">INDEX(HN$5:HN21,$B22+1,1)</f>
        <v>-</v>
      </c>
      <c r="HO22" s="575" t="str" cm="1">
        <f t="array" ref="HO22">INDEX(HO$5:HO21,$B22+1,1)</f>
        <v>-</v>
      </c>
      <c r="HP22" s="575" t="str" cm="1">
        <f t="array" ref="HP22">INDEX(HP$5:HP21,$B22+1,1)</f>
        <v>-</v>
      </c>
      <c r="HQ22" s="575" t="str" cm="1">
        <f t="array" ref="HQ22">INDEX(HQ$5:HQ21,$B22+1,1)</f>
        <v>-</v>
      </c>
      <c r="HR22" s="575" t="str" cm="1">
        <f t="array" ref="HR22">INDEX(HR$5:HR21,$B22+1,1)</f>
        <v>-</v>
      </c>
      <c r="HS22" s="575" t="str" cm="1">
        <f t="array" ref="HS22">INDEX(HS$5:HS21,$B22+1,1)</f>
        <v>-</v>
      </c>
      <c r="HT22" s="575" t="str" cm="1">
        <f t="array" ref="HT22">INDEX(HT$5:HT21,$B22+1,1)</f>
        <v>-</v>
      </c>
      <c r="HU22" s="575" t="str" cm="1">
        <f t="array" ref="HU22">INDEX(HU$5:HU21,$B22+1,1)</f>
        <v>-</v>
      </c>
      <c r="HV22" s="575" t="str" cm="1">
        <f t="array" ref="HV22">INDEX(HV$5:HV21,$B22+1,1)</f>
        <v>-</v>
      </c>
      <c r="HW22" s="575" t="str" cm="1">
        <f t="array" ref="HW22">INDEX(HW$5:HW21,$B22+1,1)</f>
        <v>-</v>
      </c>
      <c r="HX22" s="575" t="str" cm="1">
        <f t="array" ref="HX22">INDEX(HX$5:HX21,$B22+1,1)</f>
        <v>-</v>
      </c>
      <c r="HY22" s="575" t="str" cm="1">
        <f t="array" ref="HY22">INDEX(HY$5:HY21,$B22+1,1)</f>
        <v>-</v>
      </c>
      <c r="HZ22" s="575" t="str" cm="1">
        <f t="array" ref="HZ22">INDEX(HZ$5:HZ21,$B22+1,1)</f>
        <v>-</v>
      </c>
      <c r="IA22" s="575" t="str" cm="1">
        <f t="array" ref="IA22">INDEX(IA$5:IA21,$B22+1,1)</f>
        <v>-</v>
      </c>
      <c r="IB22" s="575" t="str" cm="1">
        <f t="array" ref="IB22">INDEX(IB$5:IB21,$B22+1,1)</f>
        <v>-</v>
      </c>
      <c r="IC22" s="575" t="str" cm="1">
        <f t="array" ref="IC22">INDEX(IC$5:IC21,$B22+1,1)</f>
        <v>-</v>
      </c>
      <c r="ID22" s="575" t="str" cm="1">
        <f t="array" ref="ID22">INDEX(ID$5:ID21,$B22+1,1)</f>
        <v>-</v>
      </c>
      <c r="IE22" s="575" cm="1">
        <f t="array" ref="IE22">INDEX(IE$5:IE21,$B22+1,1)</f>
        <v>1</v>
      </c>
      <c r="IF22" s="575" cm="1">
        <f t="array" ref="IF22">INDEX(IF$5:IF21,$B22+1,1)</f>
        <v>1</v>
      </c>
      <c r="IG22" s="8"/>
      <c r="IH22" s="575" cm="1">
        <f t="array" ref="IH22">INDEX(IH$5:IH21,$B22+1,1)</f>
        <v>0.125</v>
      </c>
      <c r="II22" s="575" cm="1">
        <f t="array" ref="II22">INDEX(II$5:II21,$B22+1,1)</f>
        <v>0.3</v>
      </c>
      <c r="IJ22" s="575" cm="1">
        <f t="array" ref="IJ22">INDEX(IJ$5:IJ21,$B22+1,1)</f>
        <v>-0.05</v>
      </c>
      <c r="IK22" s="575" cm="1">
        <f t="array" ref="IK22">INDEX(IK$5:IK21,$B22+1,1)</f>
        <v>0.1</v>
      </c>
      <c r="IL22" s="575" cm="1">
        <f t="array" ref="IL22">INDEX(IL$5:IL21,$B22+1,1)</f>
        <v>0.25</v>
      </c>
      <c r="IM22" s="575" cm="1">
        <f t="array" ref="IM22">INDEX(IM$5:IM21,$B22+1,1)</f>
        <v>-0.05</v>
      </c>
      <c r="IN22" s="575" cm="1">
        <f t="array" ref="IN22">INDEX(IN$5:IN21,$B22+1,1)</f>
        <v>0.05</v>
      </c>
      <c r="IO22" s="575" cm="1">
        <f t="array" ref="IO22">INDEX(IO$5:IO21,$B22+1,1)</f>
        <v>0.1</v>
      </c>
      <c r="IP22" s="575" cm="1">
        <f t="array" ref="IP22">INDEX(IP$5:IP21,$B22+1,1)</f>
        <v>-0.02</v>
      </c>
      <c r="IQ22" s="575" cm="1">
        <f t="array" ref="IQ22">INDEX(IQ$5:IQ21,$B22+1,1)</f>
        <v>0.1</v>
      </c>
      <c r="IR22" s="575" cm="1">
        <f t="array" ref="IR22">INDEX(IR$5:IR21,$B22+1,1)</f>
        <v>0.25</v>
      </c>
      <c r="IS22" s="575" cm="1">
        <f t="array" ref="IS22">INDEX(IS$5:IS21,$B22+1,1)</f>
        <v>-0.05</v>
      </c>
      <c r="IT22" s="575" cm="1">
        <f t="array" ref="IT22">INDEX(IT$5:IT21,$B22+1,1)</f>
        <v>0.125</v>
      </c>
      <c r="IU22" s="575" cm="1">
        <f t="array" ref="IU22">INDEX(IU$5:IU21,$B22+1,1)</f>
        <v>0.1</v>
      </c>
      <c r="IV22" s="575" cm="1">
        <f t="array" ref="IV22">INDEX(IV$5:IV21,$B22+1,1)</f>
        <v>0.1</v>
      </c>
      <c r="IW22" s="575" cm="1">
        <f t="array" ref="IW22">INDEX(IW$5:IW21,$B22+1,1)</f>
        <v>0.1</v>
      </c>
      <c r="IX22" s="575" cm="1">
        <f t="array" ref="IX22">INDEX(IX$5:IX21,$B22+1,1)</f>
        <v>0</v>
      </c>
      <c r="IY22" s="575" cm="1">
        <f t="array" ref="IY22">INDEX(IY$5:IY21,$B22+1,1)</f>
        <v>0</v>
      </c>
      <c r="IZ22" s="575" cm="1">
        <f t="array" ref="IZ22">INDEX(IZ$5:IZ21,$B22+1,1)</f>
        <v>0</v>
      </c>
      <c r="JA22" s="575" cm="1">
        <f t="array" ref="JA22">INDEX(JA$5:JA21,$B22+1,1)</f>
        <v>0</v>
      </c>
      <c r="JB22" s="575" cm="1">
        <f t="array" ref="JB22">INDEX(JB$5:JB21,$B22+1,1)</f>
        <v>0</v>
      </c>
      <c r="JC22" s="575" cm="1">
        <f t="array" ref="JC22">INDEX(JC$5:JC21,$B22+1,1)</f>
        <v>0</v>
      </c>
      <c r="JD22" s="575" cm="1">
        <f t="array" ref="JD22">INDEX(JD$5:JD21,$B22+1,1)</f>
        <v>0</v>
      </c>
      <c r="JE22" s="575" cm="1">
        <f t="array" ref="JE22">INDEX(JE$5:JE21,$B22+1,1)</f>
        <v>0</v>
      </c>
      <c r="JF22" s="575" cm="1">
        <f t="array" ref="JF22">INDEX(JF$5:JF21,$B22+1,1)</f>
        <v>0</v>
      </c>
      <c r="JG22" s="575" cm="1">
        <f t="array" ref="JG22">INDEX(JG$5:JG21,$B22+1,1)</f>
        <v>0</v>
      </c>
      <c r="JH22" s="575" cm="1">
        <f t="array" ref="JH22">INDEX(JH$5:JH21,$B22+1,1)</f>
        <v>0</v>
      </c>
      <c r="JI22" s="575" cm="1">
        <f t="array" ref="JI22">INDEX(JI$5:JI21,$B22+1,1)</f>
        <v>0</v>
      </c>
      <c r="JJ22" s="575" cm="1">
        <f t="array" ref="JJ22">INDEX(JJ$5:JJ21,$B22+1,1)</f>
        <v>0</v>
      </c>
      <c r="JK22" s="575" cm="1">
        <f t="array" ref="JK22">INDEX(JK$5:JK21,$B22+1,1)</f>
        <v>0</v>
      </c>
      <c r="JL22" s="575" cm="1">
        <f t="array" ref="JL22">INDEX(JL$5:JL21,$B22+1,1)</f>
        <v>0</v>
      </c>
      <c r="JM22" s="575" cm="1">
        <f t="array" ref="JM22">INDEX(JM$5:JM21,$B22+1,1)</f>
        <v>0</v>
      </c>
      <c r="JN22" s="575" cm="1">
        <f t="array" ref="JN22">INDEX(JN$5:JN21,$B22+1,1)</f>
        <v>0</v>
      </c>
      <c r="JO22" s="575" cm="1">
        <f t="array" ref="JO22">INDEX(JO$5:JO21,$B22+1,1)</f>
        <v>0</v>
      </c>
      <c r="JP22" s="575" cm="1">
        <f t="array" ref="JP22">INDEX(JP$5:JP21,$B22+1,1)</f>
        <v>0</v>
      </c>
      <c r="JQ22" s="575" cm="1">
        <f t="array" ref="JQ22">INDEX(JQ$5:JQ21,$B22+1,1)</f>
        <v>0</v>
      </c>
      <c r="JR22" s="575" cm="1">
        <f t="array" ref="JR22">INDEX(JR$5:JR21,$B22+1,1)</f>
        <v>0</v>
      </c>
      <c r="JS22" s="575" cm="1">
        <f t="array" ref="JS22">INDEX(JS$5:JS21,$B22+1,1)</f>
        <v>0</v>
      </c>
      <c r="JT22" s="575" cm="1">
        <f t="array" ref="JT22">INDEX(JT$5:JT21,$B22+1,1)</f>
        <v>0</v>
      </c>
      <c r="JU22" s="575" cm="1">
        <f t="array" ref="JU22">INDEX(JU$5:JU21,$B22+1,1)</f>
        <v>0</v>
      </c>
      <c r="JV22" s="575" cm="1">
        <f t="array" ref="JV22">INDEX(JV$5:JV21,$B22+1,1)</f>
        <v>0</v>
      </c>
      <c r="JW22" s="575" cm="1">
        <f t="array" ref="JW22">INDEX(JW$5:JW21,$B22+1,1)</f>
        <v>0</v>
      </c>
      <c r="JX22" s="575" cm="1">
        <f t="array" ref="JX22">INDEX(JX$5:JX21,$B22+1,1)</f>
        <v>0</v>
      </c>
      <c r="JY22" s="575" cm="1">
        <f t="array" ref="JY22">INDEX(JY$5:JY21,$B22+1,1)</f>
        <v>0</v>
      </c>
      <c r="JZ22" s="575" cm="1">
        <f t="array" ref="JZ22">INDEX(JZ$5:JZ21,$B22+1,1)</f>
        <v>0</v>
      </c>
      <c r="KA22" s="575" cm="1">
        <f t="array" ref="KA22">INDEX(KA$5:KA21,$B22+1,1)</f>
        <v>0</v>
      </c>
      <c r="KB22" s="575" cm="1">
        <f t="array" ref="KB22">INDEX(KB$5:KB21,$B22+1,1)</f>
        <v>0</v>
      </c>
      <c r="KC22" s="575" cm="1">
        <f t="array" ref="KC22">INDEX(KC$5:KC21,$B22+1,1)</f>
        <v>0</v>
      </c>
      <c r="KD22" s="575" t="str" cm="1">
        <f t="array" ref="KD22">INDEX(KD$5:KD21,$B22+1,1)</f>
        <v>-</v>
      </c>
      <c r="KE22" s="8"/>
      <c r="KF22" s="575" cm="1">
        <f t="array" ref="KF22">INDEX(KF$5:KF21,$B22+1,1)</f>
        <v>0</v>
      </c>
      <c r="KG22" s="575" cm="1">
        <f t="array" ref="KG22">INDEX(KG$5:KG21,$B22+1,1)</f>
        <v>0</v>
      </c>
      <c r="KH22" s="575" cm="1">
        <f t="array" ref="KH22">INDEX(KH$5:KH21,$B22+1,1)</f>
        <v>0</v>
      </c>
      <c r="KI22" s="575" t="str" cm="1">
        <f t="array" ref="KI22">INDEX(KI$5:KI21,$B22+1,1)</f>
        <v>-</v>
      </c>
      <c r="KJ22" s="575" t="str" cm="1">
        <f t="array" ref="KJ22">INDEX(KJ$5:KJ21,$B22+1,1)</f>
        <v>-</v>
      </c>
      <c r="KK22" s="575" t="str" cm="1">
        <f t="array" ref="KK22">INDEX(KK$5:KK21,$B22+1,1)</f>
        <v>-</v>
      </c>
      <c r="KL22" s="575" t="str" cm="1">
        <f t="array" ref="KL22">INDEX(KL$5:KL21,$B22+1,1)</f>
        <v>-</v>
      </c>
      <c r="KM22" s="575" t="str" cm="1">
        <f t="array" ref="KM22">INDEX(KM$5:KM21,$B22+1,1)</f>
        <v>-</v>
      </c>
      <c r="KN22" s="575" t="str" cm="1">
        <f t="array" ref="KN22">INDEX(KN$5:KN21,$B22+1,1)</f>
        <v>-</v>
      </c>
      <c r="KO22" s="575" t="str" cm="1">
        <f t="array" ref="KO22">INDEX(KO$5:KO21,$B22+1,1)</f>
        <v>-</v>
      </c>
      <c r="KP22" s="575" t="str" cm="1">
        <f t="array" ref="KP22">INDEX(KP$5:KP21,$B22+1,1)</f>
        <v>-</v>
      </c>
      <c r="KQ22" s="575" t="str" cm="1">
        <f t="array" ref="KQ22">INDEX(KQ$5:KQ21,$B22+1,1)</f>
        <v>-</v>
      </c>
      <c r="KR22" s="575" t="str" cm="1">
        <f t="array" ref="KR22">INDEX(KR$5:KR21,$B22+1,1)</f>
        <v>-</v>
      </c>
      <c r="KS22" s="575" t="str" cm="1">
        <f t="array" ref="KS22">INDEX(KS$5:KS21,$B22+1,1)</f>
        <v>-</v>
      </c>
      <c r="KT22" s="575" t="str" cm="1">
        <f t="array" ref="KT22">INDEX(KT$5:KT21,$B22+1,1)</f>
        <v>-</v>
      </c>
      <c r="KU22" s="575" t="str" cm="1">
        <f t="array" ref="KU22">INDEX(KU$5:KU21,$B22+1,1)</f>
        <v>-</v>
      </c>
      <c r="KV22" s="575" cm="1">
        <f t="array" ref="KV22">INDEX(KV$5:KV21,$B22+1,1)</f>
        <v>1</v>
      </c>
      <c r="KW22" s="575" cm="1">
        <f t="array" ref="KW22">INDEX(KW$5:KW21,$B22+1,1)</f>
        <v>0</v>
      </c>
      <c r="KX22" s="575" cm="1">
        <f t="array" ref="KX22">INDEX(KX$5:KX21,$B22+1,1)</f>
        <v>1</v>
      </c>
      <c r="KY22" s="575" cm="1">
        <f t="array" ref="KY22">INDEX(KY$5:KY21,$B22+1,1)</f>
        <v>1</v>
      </c>
      <c r="KZ22" s="575" cm="1">
        <f t="array" ref="KZ22">INDEX(KZ$5:KZ21,$B22+1,1)</f>
        <v>1</v>
      </c>
      <c r="LA22" s="575" cm="1">
        <f t="array" ref="LA22">INDEX(LA$5:LA21,$B22+1,1)</f>
        <v>1</v>
      </c>
      <c r="LB22" s="575" cm="1">
        <f t="array" ref="LB22">INDEX(LB$5:LB21,$B22+1,1)</f>
        <v>1</v>
      </c>
      <c r="LC22" s="575" cm="1">
        <f t="array" ref="LC22">INDEX(LC$5:LC21,$B22+1,1)</f>
        <v>1</v>
      </c>
      <c r="LD22" s="575" cm="1">
        <f t="array" ref="LD22">INDEX(LD$5:LD21,$B22+1,1)</f>
        <v>0</v>
      </c>
      <c r="LE22" s="575" cm="1">
        <f t="array" ref="LE22">INDEX(LE$5:LE21,$B22+1,1)</f>
        <v>1</v>
      </c>
      <c r="LF22" s="575" cm="1">
        <f t="array" ref="LF22">INDEX(LF$5:LF21,$B22+1,1)</f>
        <v>0</v>
      </c>
      <c r="LG22" s="575" cm="1">
        <f t="array" ref="LG22">INDEX(LG$5:LG21,$B22+1,1)</f>
        <v>0</v>
      </c>
      <c r="LH22" s="575" cm="1">
        <f t="array" ref="LH22">INDEX(LH$5:LH21,$B22+1,1)</f>
        <v>0</v>
      </c>
      <c r="LI22" s="575" cm="1">
        <f t="array" ref="LI22">INDEX(LI$5:LI21,$B22+1,1)</f>
        <v>0</v>
      </c>
      <c r="LJ22" s="575" cm="1">
        <f t="array" ref="LJ22">INDEX(LJ$5:LJ21,$B22+1,1)</f>
        <v>0</v>
      </c>
      <c r="LK22" s="575" cm="1">
        <f t="array" ref="LK22">INDEX(LK$5:LK21,$B22+1,1)</f>
        <v>0</v>
      </c>
      <c r="LL22" s="575" cm="1">
        <f t="array" ref="LL22">INDEX(LL$5:LL21,$B22+1,1)</f>
        <v>0</v>
      </c>
      <c r="LM22" s="575" cm="1">
        <f t="array" ref="LM22">INDEX(LM$5:LM21,$B22+1,1)</f>
        <v>0</v>
      </c>
      <c r="LN22" s="575" cm="1">
        <f t="array" ref="LN22">INDEX(LN$5:LN21,$B22+1,1)</f>
        <v>0</v>
      </c>
      <c r="LO22" s="575" cm="1">
        <f t="array" ref="LO22">INDEX(LO$5:LO21,$B22+1,1)</f>
        <v>0</v>
      </c>
      <c r="LP22" s="575" cm="1">
        <f t="array" ref="LP22">INDEX(LP$5:LP21,$B22+1,1)</f>
        <v>0</v>
      </c>
      <c r="LQ22" s="575" cm="1">
        <f t="array" ref="LQ22">INDEX(LQ$5:LQ21,$B22+1,1)</f>
        <v>0</v>
      </c>
      <c r="LR22" s="575" cm="1">
        <f t="array" ref="LR22">INDEX(LR$5:LR21,$B22+1,1)</f>
        <v>0</v>
      </c>
      <c r="LS22" s="575" cm="1">
        <f t="array" ref="LS22">INDEX(LS$5:LS21,$B22+1,1)</f>
        <v>0</v>
      </c>
      <c r="LT22" s="575" cm="1">
        <f t="array" ref="LT22">INDEX(LT$5:LT21,$B22+1,1)</f>
        <v>0</v>
      </c>
      <c r="LU22" s="575" cm="1">
        <f t="array" ref="LU22">INDEX(LU$5:LU21,$B22+1,1)</f>
        <v>0</v>
      </c>
      <c r="LV22" s="575" cm="1">
        <f t="array" ref="LV22">INDEX(LV$5:LV21,$B22+1,1)</f>
        <v>0</v>
      </c>
      <c r="LW22" s="575" cm="1">
        <f t="array" ref="LW22">INDEX(LW$5:LW21,$B22+1,1)</f>
        <v>0</v>
      </c>
      <c r="LX22" s="575" cm="1">
        <f t="array" ref="LX22">INDEX(LX$5:LX21,$B22+1,1)</f>
        <v>0</v>
      </c>
      <c r="LY22" s="575" cm="1">
        <f t="array" ref="LY22">INDEX(LY$5:LY21,$B22+1,1)</f>
        <v>0</v>
      </c>
      <c r="LZ22" s="575" cm="1">
        <f t="array" ref="LZ22">INDEX(LZ$5:LZ21,$B22+1,1)</f>
        <v>0</v>
      </c>
      <c r="MA22" s="575" cm="1">
        <f t="array" ref="MA22">INDEX(MA$5:MA21,$B22+1,1)</f>
        <v>0</v>
      </c>
      <c r="MB22" s="575" cm="1">
        <f t="array" ref="MB22">INDEX(MB$5:MB21,$B22+1,1)</f>
        <v>0</v>
      </c>
      <c r="MC22" s="575" cm="1">
        <f t="array" ref="MC22">INDEX(MC$5:MC21,$B22+1,1)</f>
        <v>0</v>
      </c>
      <c r="MD22" s="575" cm="1">
        <f t="array" ref="MD22">INDEX(MD$5:MD21,$B22+1,1)</f>
        <v>0</v>
      </c>
      <c r="ME22" s="575" cm="1">
        <f t="array" ref="ME22">INDEX(ME$5:ME21,$B22+1,1)</f>
        <v>0</v>
      </c>
      <c r="MF22" s="575" cm="1">
        <f t="array" ref="MF22">INDEX(MF$5:MF21,$B22+1,1)</f>
        <v>0</v>
      </c>
      <c r="MG22" s="575" cm="1">
        <f t="array" ref="MG22">INDEX(MG$5:MG21,$B22+1,1)</f>
        <v>0</v>
      </c>
      <c r="MH22" s="575" cm="1">
        <f t="array" ref="MH22">INDEX(MH$5:MH21,$B22+1,1)</f>
        <v>0</v>
      </c>
      <c r="MI22" s="575" cm="1">
        <f t="array" ref="MI22">INDEX(MI$5:MI21,$B22+1,1)</f>
        <v>1</v>
      </c>
      <c r="MJ22" s="575" cm="1">
        <f t="array" ref="MJ22">INDEX(MJ$5:MJ21,$B22+1,1)</f>
        <v>0</v>
      </c>
      <c r="MK22" s="575" cm="1">
        <f t="array" ref="MK22">INDEX(MK$5:MK21,$B22+1,1)</f>
        <v>0</v>
      </c>
      <c r="ML22" s="575" cm="1">
        <f t="array" ref="ML22">INDEX(ML$5:ML21,$B22+1,1)</f>
        <v>0</v>
      </c>
      <c r="MM22" s="575" cm="1">
        <f t="array" ref="MM22">INDEX(MM$5:MM21,$B22+1,1)</f>
        <v>0</v>
      </c>
      <c r="MN22" s="575" cm="1">
        <f t="array" ref="MN22">INDEX(MN$5:MN21,$B22+1,1)</f>
        <v>1</v>
      </c>
      <c r="MO22" s="8"/>
      <c r="MP22" s="444" t="str">
        <f t="shared" ca="1" si="98"/>
        <v>-</v>
      </c>
      <c r="MQ22" s="575" t="str" cm="1">
        <f t="array" ref="MQ22">INDEX(MQ$5:MQ21,$B22+1,1)</f>
        <v>-</v>
      </c>
      <c r="MR22" s="575" t="str" cm="1">
        <f t="array" ref="MR22">INDEX(MR$5:MR21,$B22+1,1)</f>
        <v>-</v>
      </c>
      <c r="MS22" s="575" t="str" cm="1">
        <f t="array" ref="MS22">INDEX(MS$5:MS21,$B22+1,1)</f>
        <v>-</v>
      </c>
      <c r="MT22" s="575" t="str" cm="1">
        <f t="array" ref="MT22">INDEX(MT$5:MT21,$B22+1,1)</f>
        <v>-</v>
      </c>
      <c r="MU22" s="575" t="str" cm="1">
        <f t="array" ref="MU22">INDEX(MU$5:MU21,$B22+1,1)</f>
        <v>-</v>
      </c>
      <c r="MV22" s="575" t="str" cm="1">
        <f t="array" ref="MV22">INDEX(MV$5:MV21,$B22+1,1)</f>
        <v>-</v>
      </c>
      <c r="MW22" s="575" t="str" cm="1">
        <f t="array" ref="MW22">INDEX(MW$5:MW21,$B22+1,1)</f>
        <v>-</v>
      </c>
      <c r="MX22" s="444" t="str" cm="1">
        <f t="array" ref="MX22">IF(OR(MY22:MY22&lt;&gt;"-"),TRUE,"-")</f>
        <v>-</v>
      </c>
      <c r="MY22" s="575" t="str" cm="1">
        <f t="array" ref="MY22">INDEX(MY$5:MY21,$B22+1,1)</f>
        <v>-</v>
      </c>
      <c r="MZ22" s="575" cm="1">
        <f t="array" ref="MZ22">INDEX(MZ$5:MZ21,$B22+1,1)</f>
        <v>0</v>
      </c>
      <c r="NA22" s="575" cm="1">
        <f t="array" ref="NA22">INDEX(NA$5:NA21,$B22+1,1)</f>
        <v>999999</v>
      </c>
      <c r="NB22" s="575" cm="1">
        <f t="array" ref="NB22">INDEX(NB$5:NB21,$B22+1,1)</f>
        <v>999999</v>
      </c>
      <c r="NC22" s="575" cm="1">
        <f t="array" ref="NC22">INDEX(NC$5:NC21,$B22+1,1)</f>
        <v>999999</v>
      </c>
      <c r="ND22" s="575" cm="1">
        <f t="array" ref="ND22">INDEX(ND$5:ND21,$B22+1,1)</f>
        <v>999999</v>
      </c>
      <c r="NE22" s="575" cm="1">
        <f t="array" ref="NE22">INDEX(NE$5:NE21,$B22+1,1)</f>
        <v>999999</v>
      </c>
      <c r="NF22" s="575" cm="1">
        <f t="array" ref="NF22">INDEX(NF$5:NF21,$B22+1,1)</f>
        <v>999999</v>
      </c>
      <c r="NG22" s="575" t="str" cm="1">
        <f t="array" ref="NG22">INDEX(NG$5:NG21,$B22+1,1)</f>
        <v>-</v>
      </c>
      <c r="NH22" s="575" t="str" cm="1">
        <f t="array" ref="NH22">INDEX(NH$5:NH21,$B22+1,1)</f>
        <v>-</v>
      </c>
      <c r="NI22" s="575" t="str" cm="1">
        <f t="array" ref="NI22">INDEX(NI$5:NI21,$B22+1,1)</f>
        <v>-</v>
      </c>
      <c r="NJ22" s="575" t="b" cm="1">
        <f t="array" ref="NJ22">INDEX(NJ$5:NJ21,$B22+1,1)</f>
        <v>1</v>
      </c>
      <c r="NK22" s="575" t="str" cm="1">
        <f t="array" ref="NK22">INDEX(NK$5:NK21,$B22+1,1)</f>
        <v>-</v>
      </c>
      <c r="NL22" s="575" cm="1">
        <f t="array" ref="NL22">INDEX(NL$5:NL21,$B22+1,1)</f>
        <v>0</v>
      </c>
      <c r="NM22" s="575" cm="1">
        <f t="array" ref="NM22">INDEX(NM$5:NM21,$B22+1,1)</f>
        <v>0</v>
      </c>
      <c r="NN22" s="575" cm="1">
        <f t="array" ref="NN22">INDEX(NN$5:NN21,$B22+1,1)</f>
        <v>0</v>
      </c>
      <c r="NO22" s="575" t="str" cm="1">
        <f t="array" ref="NO22">INDEX(NO$5:NO21,$B22+1,1)</f>
        <v>-</v>
      </c>
      <c r="NP22" s="575" t="str" cm="1">
        <f t="array" ref="NP22">INDEX(NP$5:NP21,$B22+1,1)</f>
        <v>-</v>
      </c>
      <c r="NQ22" s="444">
        <f t="shared" si="99"/>
        <v>0</v>
      </c>
      <c r="NR22" s="575" t="str" cm="1">
        <f t="array" ref="NR22">INDEX(NR$5:NR21,$B22+1,1)</f>
        <v>-</v>
      </c>
      <c r="NS22" s="575" t="str" cm="1">
        <f t="array" ref="NS22">INDEX(NS$5:NS21,$B22+1,1)</f>
        <v>-</v>
      </c>
      <c r="NT22" s="8"/>
      <c r="NU22" s="575" t="str" cm="1">
        <f t="array" ref="NU22">INDEX(NU$5:NU21,$B22+1,1)</f>
        <v>-</v>
      </c>
      <c r="NV22" s="575" t="str" cm="1">
        <f t="array" ref="NV22">INDEX(NV$5:NV21,$B22+1,1)</f>
        <v>-</v>
      </c>
      <c r="NW22" s="575" t="str" cm="1">
        <f t="array" ref="NW22">INDEX(NW$5:NW21,$B22+1,1)</f>
        <v>-</v>
      </c>
      <c r="NX22" s="575" t="str" cm="1">
        <f t="array" ref="NX22">INDEX(NX$5:NX21,$B22+1,1)</f>
        <v>-</v>
      </c>
      <c r="NY22" s="575" cm="1">
        <f t="array" ref="NY22">INDEX(NY$5:NY21,$B22+1,1)</f>
        <v>1</v>
      </c>
      <c r="NZ22" s="575" cm="1">
        <f t="array" ref="NZ22">INDEX(NZ$5:NZ21,$B22+1,1)</f>
        <v>1</v>
      </c>
      <c r="OA22" s="575" cm="1">
        <f t="array" ref="OA22">INDEX(OA$5:OA21,$B22+1,1)</f>
        <v>1</v>
      </c>
      <c r="OB22" s="575" cm="1">
        <f t="array" ref="OB22">INDEX(OB$5:OB21,$B22+1,1)</f>
        <v>1</v>
      </c>
      <c r="OC22" s="8"/>
      <c r="OD22" s="575" cm="1">
        <f t="array" ref="OD22">INDEX(OD$5:OD21,$B22+1,1)</f>
        <v>0</v>
      </c>
      <c r="OE22" s="575" t="str" cm="1">
        <f t="array" ref="OE22">INDEX(OE$5:OE21,$B22+1,1)</f>
        <v>-</v>
      </c>
      <c r="OF22" s="575" cm="1">
        <f t="array" ref="OF22">INDEX(OF$5:OF21,$B22+1,1)</f>
        <v>1</v>
      </c>
      <c r="OG22" s="444">
        <f t="shared" si="100"/>
        <v>1.5</v>
      </c>
      <c r="OH22" s="8"/>
      <c r="OI22" s="575" t="str" cm="1">
        <f t="array" ref="OI22">INDEX(OI$5:OI21,$B22+1,1)</f>
        <v>-</v>
      </c>
      <c r="OJ22" s="575" t="str" cm="1">
        <f t="array" ref="OJ22">INDEX(OJ$5:OJ21,$B22+1,1)</f>
        <v>-</v>
      </c>
      <c r="OK22" s="575" t="str" cm="1">
        <f t="array" ref="OK22">INDEX(OK$5:OK21,$B22+1,1)</f>
        <v>-</v>
      </c>
      <c r="OL22" s="575" t="str" cm="1">
        <f t="array" ref="OL22">INDEX(OL$5:OL21,$B22+1,1)</f>
        <v>-</v>
      </c>
      <c r="OM22" s="575" cm="1">
        <f t="array" ref="OM22">INDEX(OM$5:OM21,$B22+1,1)</f>
        <v>0</v>
      </c>
      <c r="ON22" s="519">
        <v>0</v>
      </c>
    </row>
    <row r="23" spans="1:404" outlineLevel="1">
      <c r="A23" s="18">
        <f t="shared" si="104"/>
        <v>18</v>
      </c>
      <c r="B23" s="18">
        <f t="shared" ref="B23:B43" si="105">$A$18</f>
        <v>13</v>
      </c>
      <c r="C23">
        <v>2</v>
      </c>
      <c r="D23" s="127" t="str">
        <f>INDEX(i.Region_Desc,1,$L23)</f>
        <v>CWW</v>
      </c>
      <c r="E23" t="b">
        <v>1</v>
      </c>
      <c r="F23" t="b">
        <v>0</v>
      </c>
      <c r="G23" t="b">
        <f t="shared" si="84"/>
        <v>1</v>
      </c>
      <c r="H23" s="18" t="s">
        <v>2210</v>
      </c>
      <c r="I23" s="575" cm="1">
        <f t="array" ref="I23">INDEX(I$5:I22,$B23+1,1)</f>
        <v>1</v>
      </c>
      <c r="J23" s="575" cm="1">
        <f t="array" ref="J23">INDEX(J$5:J22,$B23+1,1)</f>
        <v>0</v>
      </c>
      <c r="K23" s="575" cm="1">
        <f t="array" ref="K23">INDEX(K$5:K22,$B23+1,1)</f>
        <v>0</v>
      </c>
      <c r="L23" s="22">
        <v>3</v>
      </c>
      <c r="M23" s="575" cm="1">
        <f t="array" ref="M23">INDEX(M$5:M22,$B23+1,1)</f>
        <v>2</v>
      </c>
      <c r="N23" s="575" cm="1">
        <f t="array" ref="N23">INDEX(N$5:N22,$B23+1,1)</f>
        <v>3</v>
      </c>
      <c r="O23" s="444">
        <f t="shared" si="57"/>
        <v>2</v>
      </c>
      <c r="P23" s="444">
        <f t="shared" si="57"/>
        <v>0</v>
      </c>
      <c r="Q23" s="444">
        <f t="shared" si="58"/>
        <v>6</v>
      </c>
      <c r="R23" s="575" cm="1">
        <f t="array" ref="R23">INDEX(R$5:R22,$B23+1,1)</f>
        <v>1</v>
      </c>
      <c r="S23" s="575" cm="1">
        <f t="array" ref="S23">INDEX(S$5:S22,$B23+1,1)</f>
        <v>1</v>
      </c>
      <c r="T23" s="575" cm="1">
        <f t="array" ref="T23">INDEX(T$5:T22,$B23+1,1)</f>
        <v>1</v>
      </c>
      <c r="U23" s="575" cm="1">
        <f t="array" ref="U23">INDEX(U$5:U22,$B23+1,1)</f>
        <v>0</v>
      </c>
      <c r="V23" s="18"/>
      <c r="W23" s="575" cm="1">
        <f t="array" ref="W23">INDEX(W$5:W22,$B23+1,1)</f>
        <v>0</v>
      </c>
      <c r="X23" s="575" cm="1">
        <f t="array" ref="X23">INDEX(X$5:X22,$B23+1,1)</f>
        <v>0</v>
      </c>
      <c r="Y23" s="575" cm="1">
        <f t="array" ref="Y23">INDEX(Y$5:Y22,$B23+1,1)</f>
        <v>0</v>
      </c>
      <c r="Z23" s="575" cm="1">
        <f t="array" ref="Z23">INDEX(Z$5:Z22,$B23+1,1)</f>
        <v>1</v>
      </c>
      <c r="AA23" s="575" t="str" cm="1">
        <f t="array" ref="AA23">INDEX(AA$5:AA22,$B23+1,1)</f>
        <v/>
      </c>
      <c r="AB23" s="575" cm="1">
        <f t="array" ref="AB23">INDEX(AB$5:AB22,$B23+1,1)</f>
        <v>1</v>
      </c>
      <c r="AC23" s="575" cm="1">
        <f t="array" ref="AC23">INDEX(AC$5:AC22,$B23+1,1)</f>
        <v>1</v>
      </c>
      <c r="AD23" s="575" cm="1">
        <f t="array" ref="AD23">INDEX(AD$5:AD22,$B23+1,1)</f>
        <v>0</v>
      </c>
      <c r="AE23" s="575" cm="1">
        <f t="array" ref="AE23">INDEX(AE$5:AE22,$B23+1,1)</f>
        <v>0</v>
      </c>
      <c r="AF23" s="575" cm="1">
        <f t="array" ref="AF23">INDEX(AF$5:AF22,$B23+1,1)</f>
        <v>0</v>
      </c>
      <c r="AG23" s="575" cm="1">
        <f t="array" ref="AG23">INDEX(AG$5:AG22,$B23+1,1)</f>
        <v>0</v>
      </c>
      <c r="AH23" s="119"/>
      <c r="AI23" s="119"/>
      <c r="AJ23" s="119"/>
      <c r="AK23" s="119"/>
      <c r="AL23" s="119"/>
      <c r="AM23" s="119"/>
      <c r="AN23" s="119"/>
      <c r="AO23" s="119"/>
      <c r="AP23" s="119"/>
      <c r="AQ23" s="119"/>
      <c r="AR23" s="119"/>
      <c r="AS23" s="119"/>
      <c r="AT23" s="119"/>
      <c r="AU23" s="18"/>
      <c r="AV23" s="18"/>
      <c r="AW23" s="18"/>
      <c r="AX23" s="212" t="str" cm="1">
        <f t="array" aca="1" ref="AX23" ca="1">$H23&amp;" "        &amp;_xlfn.SINGLE( INDEX(i.ModelStructure,$I23,1))    &amp;" "
&amp; $D23        &amp;       IF(OR($CA23="-", $CA23),"_PInp","_Full")&amp;    IF($DK23=0," FWM","")&amp;IF($DK23=1," MWM","")&amp;IF($DK23=5," Mat","")&amp;IF($NP23=1,"&amp;EL","   ")&amp;IF($DL23=TRUE,"&amp;BBT","    ")
&amp;      " TOL"&amp;_xlfn.SINGLE(INDEX(i.TOL_Desc,1,$N23))   &amp; " Scan"&amp;$T23
&amp;       CHOOSE($K23+1," CFS"," GFS"," NFS")&amp;     " CG_"&amp;_xlfn.SINGLE(_xlfn.SWITCH($MP23,"-",1,TRUE,1,FALSE,0))&amp;_xlfn.SINGLE(    IF($MR23="-"," FodCrop    ",_xlfn.SWITCH(VALUE(LEFT($MR$4,1)),0," All",6," Lup",9," Oat",11," OaF")&amp;"_Fod"&amp;TEXT($MR23,"000%")))
&amp;" REV"&amp;"_"&amp;TEXT($FO23,"00;-0;00;@ ")&amp;TEXT($AA23,"00;-0;00;  @")&amp;"_"&amp;TEXT($FT23,"0")&amp;"_"&amp;TEXT($AC23,"0")
&amp; " RR"&amp;TEXT(SUM($EB23:$EC23),"+00%;-00%;    ;@")
&amp; " ("&amp;IF($CY23,"P","E")   &amp;IF($CX23,"T","t")        &amp;     "_F"&amp;IF($HP23=TRUE,3,0)+COUNTIF($HI23:$HM23,TRUE)+COUNTIF($BS23:$BT23,"&gt;0")&amp;IF($HN23=TRUE,3,0)+COUNTIF($BS23:$BT23,"&gt;0")&amp;"N"&amp;$HS23&amp;$HT23&amp;"L"&amp;$IE23&amp;$IF23&amp;"_"&amp;$ID23&amp;")"</f>
        <v>Region_test SE CWW_PInp MWM        TOLSpr Scan1 CFS CG_1 FodCrop     REV_-   _-_1 RR     (Et_F00N--L11_-)</v>
      </c>
      <c r="AY23" s="8" t="str">
        <f ca="1">IF(COUNTIF(AX$5:AX50,AX23)=1,"-","Dup")</f>
        <v>-</v>
      </c>
      <c r="AZ23" s="8"/>
      <c r="BA23" s="575" t="b" cm="1">
        <f t="array" ref="BA23">INDEX(BA$5:BA22,$B23+1,1)</f>
        <v>0</v>
      </c>
      <c r="BB23" s="575" t="b" cm="1">
        <f t="array" ref="BB23">INDEX(BB$5:BB22,$B23+1,1)</f>
        <v>0</v>
      </c>
      <c r="BC23" s="575" t="b" cm="1">
        <f t="array" ref="BC23">INDEX(BC$5:BC22,$B23+1,1)</f>
        <v>0</v>
      </c>
      <c r="BD23" s="575" t="b" cm="1">
        <f t="array" ref="BD23">INDEX(BD$5:BD22,$B23+1,1)</f>
        <v>0</v>
      </c>
      <c r="BE23" s="575" t="b" cm="1">
        <f t="array" ref="BE23">INDEX(BE$5:BE22,$B23+1,1)</f>
        <v>0</v>
      </c>
      <c r="BF23" s="575" t="b" cm="1">
        <f t="array" ref="BF23">INDEX(BF$5:BF22,$B23+1,1)</f>
        <v>0</v>
      </c>
      <c r="BG23" s="575" t="b" cm="1">
        <f t="array" ref="BG23">INDEX(BG$5:BG22,$B23+1,1)</f>
        <v>0</v>
      </c>
      <c r="BH23" s="575" t="b" cm="1">
        <f t="array" ref="BH23">INDEX(BH$5:BH22,$B23+1,1)</f>
        <v>0</v>
      </c>
      <c r="BI23" s="575" t="b" cm="1">
        <f t="array" ref="BI23">INDEX(BI$5:BI22,$B23+1,1)</f>
        <v>0</v>
      </c>
      <c r="BJ23" s="8"/>
      <c r="BK23" s="575" t="b" cm="1">
        <f t="array" ref="BK23">INDEX(BK$5:BK22,$B23+1,1)</f>
        <v>0</v>
      </c>
      <c r="BL23" s="575" t="str" cm="1">
        <f t="array" ref="BL23">INDEX(BL$5:BL22,$B23+1,1)</f>
        <v>-</v>
      </c>
      <c r="BM23" s="575" t="str" cm="1">
        <f t="array" ref="BM23">INDEX(BM$5:BM22,$B23+1,1)</f>
        <v>-</v>
      </c>
      <c r="BN23" s="575" t="str" cm="1">
        <f t="array" ref="BN23">INDEX(BN$5:BN22,$B23+1,1)</f>
        <v>-</v>
      </c>
      <c r="BO23" s="575" t="str" cm="1">
        <f t="array" ref="BO23">INDEX(BO$5:BO22,$B23+1,1)</f>
        <v>-</v>
      </c>
      <c r="BP23" s="575" t="str" cm="1">
        <f t="array" ref="BP23">INDEX(BP$5:BP22,$B23+1,1)</f>
        <v>-</v>
      </c>
      <c r="BQ23" s="575" t="str" cm="1">
        <f t="array" ref="BQ23">INDEX(BQ$5:BQ22,$B23+1,1)</f>
        <v>-</v>
      </c>
      <c r="BR23" s="575" t="str" cm="1">
        <f t="array" ref="BR23">INDEX(BR$5:BR22,$B23+1,1)</f>
        <v>-</v>
      </c>
      <c r="BS23" s="575" t="str" cm="1">
        <f t="array" ref="BS23">INDEX(BS$5:BS22,$B23+1,1)</f>
        <v>-</v>
      </c>
      <c r="BT23" s="575" t="str" cm="1">
        <f t="array" ref="BT23">INDEX(BT$5:BT22,$B23+1,1)</f>
        <v>-</v>
      </c>
      <c r="BU23" s="575" t="str" cm="1">
        <f t="array" ref="BU23">INDEX(BU$5:BU22,$B23+1,1)</f>
        <v>-</v>
      </c>
      <c r="BV23" s="575" t="str" cm="1">
        <f t="array" ref="BV23">INDEX(BV$5:BV22,$B23+1,1)</f>
        <v>-</v>
      </c>
      <c r="BW23" s="575" t="b" cm="1">
        <f t="array" ref="BW23">INDEX(BW$5:BW22,$B23+1,1)</f>
        <v>0</v>
      </c>
      <c r="BX23" s="575" t="str" cm="1">
        <f t="array" ref="BX23">INDEX(BX$5:BX22,$B23+1,1)</f>
        <v>-</v>
      </c>
      <c r="BY23" s="575" t="str" cm="1">
        <f t="array" ref="BY23">INDEX(BY$5:BY22,$B23+1,1)</f>
        <v>-</v>
      </c>
      <c r="BZ23" s="575" t="str" cm="1">
        <f t="array" ref="BZ23">INDEX(BZ$5:BZ22,$B23+1,1)</f>
        <v>-</v>
      </c>
      <c r="CA23" s="575" t="str" cm="1">
        <f t="array" ref="CA23">INDEX(CA$5:CA22,$B23+1,1)</f>
        <v>-</v>
      </c>
      <c r="CB23" s="8"/>
      <c r="CC23" s="575" t="str" cm="1">
        <f t="array" ref="CC23">INDEX(CC$5:CC22,$B23+1,1)</f>
        <v>-</v>
      </c>
      <c r="CD23" s="444" t="str">
        <f t="shared" ca="1" si="61"/>
        <v>-</v>
      </c>
      <c r="CE23" s="444">
        <f t="shared" si="62"/>
        <v>0</v>
      </c>
      <c r="CF23" s="444">
        <f t="shared" si="62"/>
        <v>0</v>
      </c>
      <c r="CG23" s="575" t="str" cm="1">
        <f t="array" ref="CG23">INDEX(CG$5:CG22,$B23+1,1)</f>
        <v>-</v>
      </c>
      <c r="CH23" s="575" t="str" cm="1">
        <f t="array" ref="CH23">INDEX(CH$5:CH22,$B23+1,1)</f>
        <v>-</v>
      </c>
      <c r="CI23" s="575" t="str" cm="1">
        <f t="array" ref="CI23">INDEX(CI$5:CI22,$B23+1,1)</f>
        <v>-</v>
      </c>
      <c r="CJ23" s="444" t="str">
        <f t="shared" ca="1" si="63"/>
        <v>-</v>
      </c>
      <c r="CK23" s="444">
        <f t="shared" si="64"/>
        <v>0</v>
      </c>
      <c r="CL23" s="444">
        <f t="shared" si="64"/>
        <v>0</v>
      </c>
      <c r="CM23" s="575" t="str" cm="1">
        <f t="array" ref="CM23">INDEX(CM$5:CM22,$B23+1,1)</f>
        <v>-</v>
      </c>
      <c r="CN23" s="444" t="str">
        <f t="shared" ca="1" si="65"/>
        <v>-</v>
      </c>
      <c r="CO23" s="444">
        <f t="shared" si="66"/>
        <v>0</v>
      </c>
      <c r="CP23" s="575" t="str" cm="1">
        <f t="array" ref="CP23">INDEX(CP$5:CP22,$B23+1,1)</f>
        <v>-</v>
      </c>
      <c r="CQ23" s="575" t="str" cm="1">
        <f t="array" ref="CQ23">INDEX(CQ$5:CQ22,$B23+1,1)</f>
        <v>-</v>
      </c>
      <c r="CR23" s="444">
        <f t="shared" si="67"/>
        <v>0</v>
      </c>
      <c r="CS23" s="575" t="str" cm="1">
        <f t="array" ref="CS23">INDEX(CS$5:CS22,$B23+1,1)</f>
        <v>-</v>
      </c>
      <c r="CT23" s="444" t="str">
        <f t="shared" ca="1" si="68"/>
        <v>-</v>
      </c>
      <c r="CU23" s="444">
        <f t="shared" si="69"/>
        <v>0</v>
      </c>
      <c r="CV23" s="444">
        <f t="shared" si="69"/>
        <v>0</v>
      </c>
      <c r="CW23" s="8"/>
      <c r="CX23" s="575" t="b" cm="1">
        <f t="array" ref="CX23">INDEX(CX$5:CX22,$B23+1,1)</f>
        <v>0</v>
      </c>
      <c r="CY23" s="575" t="b" cm="1">
        <f t="array" ref="CY23">INDEX(CY$5:CY22,$B23+1,1)</f>
        <v>0</v>
      </c>
      <c r="CZ23" s="576">
        <f t="shared" ca="1" si="85"/>
        <v>0</v>
      </c>
      <c r="DA23" s="575" t="b" cm="1">
        <f t="array" ref="DA23">INDEX(DA$5:DA22,$B23+1,1)</f>
        <v>1</v>
      </c>
      <c r="DB23" s="575" t="str" cm="1">
        <f t="array" ref="DB23">INDEX(DB$5:DB22,$B23+1,1)</f>
        <v>-</v>
      </c>
      <c r="DC23" s="575" cm="1">
        <f t="array" ref="DC23">INDEX(DC$5:DC22,$B23+1,1)</f>
        <v>1</v>
      </c>
      <c r="DD23" s="575" cm="1">
        <f t="array" ref="DD23">INDEX(DD$5:DD22,$B23+1,1)</f>
        <v>1</v>
      </c>
      <c r="DE23" s="575" t="str" cm="1">
        <f t="array" ref="DE23">INDEX(DE$5:DE22,$B23+1,1)</f>
        <v>-</v>
      </c>
      <c r="DF23" s="575" t="str" cm="1">
        <f t="array" ref="DF23">INDEX(DF$5:DF22,$B23+1,1)</f>
        <v>-</v>
      </c>
      <c r="DG23" s="575" t="str" cm="1">
        <f t="array" ref="DG23">INDEX(DG$5:DG22,$B23+1,1)</f>
        <v>-</v>
      </c>
      <c r="DH23" s="575" t="str" cm="1">
        <f t="array" ref="DH23">INDEX(DH$5:DH22,$B23+1,1)</f>
        <v>-</v>
      </c>
      <c r="DI23" s="575" t="str" cm="1">
        <f t="array" ref="DI23">INDEX(DI$5:DI22,$B23+1,1)</f>
        <v>-</v>
      </c>
      <c r="DJ23" s="575" t="str" cm="1">
        <f t="array" ref="DJ23">INDEX(DJ$5:DJ22,$B23+1,1)</f>
        <v>-</v>
      </c>
      <c r="DK23" s="444">
        <f t="shared" si="86"/>
        <v>1</v>
      </c>
      <c r="DL23" s="444" t="b">
        <f t="shared" si="86"/>
        <v>0</v>
      </c>
      <c r="DM23" s="444">
        <f t="shared" si="86"/>
        <v>60</v>
      </c>
      <c r="DN23" s="575" t="str" cm="1">
        <f t="array" ref="DN23">INDEX(DN$5:DN22,$B23+1,1)</f>
        <v>-</v>
      </c>
      <c r="DO23" s="444" t="str">
        <f t="shared" si="87"/>
        <v>-</v>
      </c>
      <c r="DP23" s="444" t="str">
        <f t="shared" si="87"/>
        <v>-</v>
      </c>
      <c r="DQ23" s="444" t="str">
        <f t="shared" si="87"/>
        <v>-</v>
      </c>
      <c r="DR23" s="575" t="str" cm="1">
        <f t="array" ref="DR23">INDEX(DR$5:DR22,$B23+1,1)</f>
        <v>-</v>
      </c>
      <c r="DS23" s="575" t="str" cm="1">
        <f t="array" ref="DS23">INDEX(DS$5:DS22,$B23+1,1)</f>
        <v>-</v>
      </c>
      <c r="DT23" s="575" t="str" cm="1">
        <f t="array" ref="DT23">INDEX(DT$5:DT22,$B23+1,1)</f>
        <v>-</v>
      </c>
      <c r="DU23" s="575" t="str" cm="1">
        <f t="array" ref="DU23">INDEX(DU$5:DU22,$B23+1,1)</f>
        <v>-</v>
      </c>
      <c r="DV23" s="444" t="str">
        <f t="shared" si="88"/>
        <v>-</v>
      </c>
      <c r="DW23" s="444">
        <f t="shared" si="88"/>
        <v>500</v>
      </c>
      <c r="DX23" s="444">
        <f t="shared" si="88"/>
        <v>500</v>
      </c>
      <c r="DY23" s="444" t="str">
        <f t="shared" si="88"/>
        <v>-</v>
      </c>
      <c r="DZ23" s="444" t="str">
        <f t="shared" si="88"/>
        <v>-</v>
      </c>
      <c r="EA23" s="444" t="str">
        <f t="shared" si="88"/>
        <v>-</v>
      </c>
      <c r="EB23" s="444">
        <f t="shared" si="89"/>
        <v>0</v>
      </c>
      <c r="EC23" s="444">
        <f t="shared" si="90"/>
        <v>0</v>
      </c>
      <c r="ED23" s="444">
        <f t="shared" si="91"/>
        <v>0</v>
      </c>
      <c r="EE23" s="444">
        <f t="shared" si="91"/>
        <v>0</v>
      </c>
      <c r="EF23" s="444">
        <f t="shared" si="91"/>
        <v>0</v>
      </c>
      <c r="EG23" s="444">
        <f t="shared" si="91"/>
        <v>0</v>
      </c>
      <c r="EH23" s="444" t="b">
        <f t="shared" si="92"/>
        <v>0</v>
      </c>
      <c r="EI23" s="444" t="b">
        <f t="shared" si="92"/>
        <v>0</v>
      </c>
      <c r="EJ23" s="444" t="b">
        <f t="shared" si="92"/>
        <v>0</v>
      </c>
      <c r="EK23" s="444" t="b">
        <f t="shared" si="92"/>
        <v>0</v>
      </c>
      <c r="EL23" s="444">
        <f t="shared" si="93"/>
        <v>1</v>
      </c>
      <c r="EM23" s="444">
        <f t="shared" si="93"/>
        <v>0</v>
      </c>
      <c r="EN23" s="444" t="b">
        <f t="shared" si="94"/>
        <v>0</v>
      </c>
      <c r="EO23" s="444" t="b">
        <f t="shared" si="71"/>
        <v>0</v>
      </c>
      <c r="EP23" s="444" t="b">
        <f t="shared" si="71"/>
        <v>0</v>
      </c>
      <c r="EQ23" s="444" t="b">
        <f t="shared" si="71"/>
        <v>1</v>
      </c>
      <c r="ER23" s="93">
        <f t="shared" si="72"/>
        <v>1</v>
      </c>
      <c r="ES23" s="93">
        <f t="shared" si="72"/>
        <v>1</v>
      </c>
      <c r="ET23" s="575" cm="1">
        <f t="array" ref="ET23">INDEX(ET$5:ET22,$B23+1,1)</f>
        <v>1</v>
      </c>
      <c r="EU23" s="575" cm="1">
        <f t="array" ref="EU23">INDEX(EU$5:EU22,$B23+1,1)</f>
        <v>1</v>
      </c>
      <c r="EV23" s="575" cm="1">
        <f t="array" ref="EV23">INDEX(EV$5:EV22,$B23+1,1)</f>
        <v>1</v>
      </c>
      <c r="EW23" s="575" cm="1">
        <f t="array" ref="EW23">INDEX(EW$5:EW22,$B23+1,1)</f>
        <v>1</v>
      </c>
      <c r="EX23" s="575" t="str" cm="1">
        <f t="array" ref="EX23">INDEX(EX$5:EX22,$B23+1,1)</f>
        <v>-</v>
      </c>
      <c r="EY23" s="444" t="b">
        <f t="shared" si="95"/>
        <v>1</v>
      </c>
      <c r="EZ23" s="444" t="b">
        <f t="shared" si="95"/>
        <v>1</v>
      </c>
      <c r="FA23" s="444" t="b">
        <f t="shared" si="95"/>
        <v>0</v>
      </c>
      <c r="FB23" s="444" t="b">
        <f t="shared" si="95"/>
        <v>0</v>
      </c>
      <c r="FC23" s="93">
        <f t="shared" si="74"/>
        <v>1</v>
      </c>
      <c r="FD23" s="93">
        <f t="shared" si="74"/>
        <v>1</v>
      </c>
      <c r="FE23" s="93">
        <f t="shared" si="74"/>
        <v>1</v>
      </c>
      <c r="FF23" s="93">
        <f t="shared" si="74"/>
        <v>1</v>
      </c>
      <c r="FG23" s="93">
        <f t="shared" si="74"/>
        <v>1</v>
      </c>
      <c r="FH23" s="93">
        <f t="shared" si="74"/>
        <v>1</v>
      </c>
      <c r="FI23" s="93">
        <f t="shared" si="74"/>
        <v>1</v>
      </c>
      <c r="FJ23" s="93">
        <f t="shared" si="74"/>
        <v>1</v>
      </c>
      <c r="FK23" s="8"/>
      <c r="FL23" s="575" t="str" cm="1">
        <f t="array" ref="FL23">INDEX(FL$5:FL22,$B23+1,1)</f>
        <v>-</v>
      </c>
      <c r="FM23" s="444" t="b">
        <f t="shared" si="96"/>
        <v>0</v>
      </c>
      <c r="FN23" s="575" t="str" cm="1">
        <f t="array" ref="FN23">INDEX(FN$5:FN22,$B23+1,1)</f>
        <v>-</v>
      </c>
      <c r="FO23" s="575" t="str" cm="1">
        <f t="array" ref="FO23">INDEX(FO$5:FO22,$B23+1,1)</f>
        <v>-</v>
      </c>
      <c r="FP23" s="575" t="str" cm="1">
        <f t="array" ref="FP23">INDEX(FP$5:FP22,$B23+1,1)</f>
        <v>-</v>
      </c>
      <c r="FQ23" s="575" cm="1">
        <f t="array" ref="FQ23">INDEX(FQ$5:FQ22,$B23+1,1)</f>
        <v>1</v>
      </c>
      <c r="FR23" s="575" cm="1">
        <f t="array" ref="FR23">INDEX(FR$5:FR22,$B23+1,1)</f>
        <v>1</v>
      </c>
      <c r="FS23" s="575" t="str" cm="1">
        <f t="array" ref="FS23">INDEX(FS$5:FS22,$B23+1,1)</f>
        <v>-</v>
      </c>
      <c r="FT23" s="575" t="str" cm="1">
        <f t="array" ref="FT23">INDEX(FT$5:FT22,$B23+1,1)</f>
        <v>-</v>
      </c>
      <c r="FU23" s="575" t="str" cm="1">
        <f t="array" ref="FU23">INDEX(FU$5:FU22,$B23+1,1)</f>
        <v>-</v>
      </c>
      <c r="FV23" s="575" t="str" cm="1">
        <f t="array" ref="FV23">INDEX(FV$5:FV22,$B23+1,1)</f>
        <v>-</v>
      </c>
      <c r="FW23" s="575" t="str" cm="1">
        <f t="array" ref="FW23">INDEX(FW$5:FW22,$B23+1,1)</f>
        <v>-</v>
      </c>
      <c r="FX23" s="575" t="str" cm="1">
        <f t="array" ref="FX23">INDEX(FX$5:FX22,$B23+1,1)</f>
        <v>-</v>
      </c>
      <c r="FY23" s="575" t="str" cm="1">
        <f t="array" ref="FY23">INDEX(FY$5:FY22,$B23+1,1)</f>
        <v>-</v>
      </c>
      <c r="FZ23" s="575" t="str" cm="1">
        <f t="array" ref="FZ23">INDEX(FZ$5:FZ22,$B23+1,1)</f>
        <v>-</v>
      </c>
      <c r="GA23" s="575" t="str" cm="1">
        <f t="array" ref="GA23">INDEX(GA$5:GA22,$B23+1,1)</f>
        <v>-</v>
      </c>
      <c r="GB23" s="575" t="str" cm="1">
        <f t="array" ref="GB23">INDEX(GB$5:GB22,$B23+1,1)</f>
        <v>-</v>
      </c>
      <c r="GC23" s="575" t="str" cm="1">
        <f t="array" ref="GC23">INDEX(GC$5:GC22,$B23+1,1)</f>
        <v>-</v>
      </c>
      <c r="GD23" s="575" t="str" cm="1">
        <f t="array" ref="GD23">INDEX(GD$5:GD22,$B23+1,1)</f>
        <v>-</v>
      </c>
      <c r="GE23" s="575" t="str" cm="1">
        <f t="array" ref="GE23">INDEX(GE$5:GE22,$B23+1,1)</f>
        <v>-</v>
      </c>
      <c r="GF23" s="575" t="str" cm="1">
        <f t="array" ref="GF23">INDEX(GF$5:GF22,$B23+1,1)</f>
        <v>-</v>
      </c>
      <c r="GG23" s="575" t="str" cm="1">
        <f t="array" ref="GG23">INDEX(GG$5:GG22,$B23+1,1)</f>
        <v>-</v>
      </c>
      <c r="GH23" s="575" t="str" cm="1">
        <f t="array" ref="GH23">INDEX(GH$5:GH22,$B23+1,1)</f>
        <v>-</v>
      </c>
      <c r="GI23" s="575" t="str" cm="1">
        <f t="array" ref="GI23">INDEX(GI$5:GI22,$B23+1,1)</f>
        <v>-</v>
      </c>
      <c r="GJ23" s="575" t="str" cm="1">
        <f t="array" ref="GJ23">INDEX(GJ$5:GJ22,$B23+1,1)</f>
        <v>-</v>
      </c>
      <c r="GK23" s="575" cm="1">
        <f t="array" ref="GK23">INDEX(GK$5:GK22,$B23+1,1)</f>
        <v>0</v>
      </c>
      <c r="GL23" s="575" t="str" cm="1">
        <f t="array" ref="GL23">INDEX(GL$5:GL22,$B23+1,1)</f>
        <v>-</v>
      </c>
      <c r="GM23" s="575" cm="1">
        <f t="array" ref="GM23">INDEX(GM$5:GM22,$B23+1,1)</f>
        <v>1</v>
      </c>
      <c r="GN23" s="575" cm="1">
        <f t="array" ref="GN23">INDEX(GN$5:GN22,$B23+1,1)</f>
        <v>0</v>
      </c>
      <c r="GO23" s="575" cm="1">
        <f t="array" ref="GO23">INDEX(GO$5:GO22,$B23+1,1)</f>
        <v>0</v>
      </c>
      <c r="GP23" s="575" cm="1">
        <f t="array" ref="GP23">INDEX(GP$5:GP22,$B23+1,1)</f>
        <v>0</v>
      </c>
      <c r="GQ23" s="575" cm="1">
        <f t="array" ref="GQ23">INDEX(GQ$5:GQ22,$B23+1,1)</f>
        <v>0</v>
      </c>
      <c r="GR23" s="575" cm="1">
        <f t="array" ref="GR23">INDEX(GR$5:GR22,$B23+1,1)</f>
        <v>0</v>
      </c>
      <c r="GS23" s="575" cm="1">
        <f t="array" ref="GS23">INDEX(GS$5:GS22,$B23+1,1)</f>
        <v>0</v>
      </c>
      <c r="GT23" s="575" cm="1">
        <f t="array" ref="GT23">INDEX(GT$5:GT22,$B23+1,1)</f>
        <v>1</v>
      </c>
      <c r="GU23" s="575" cm="1">
        <f t="array" ref="GU23">INDEX(GU$5:GU22,$B23+1,1)</f>
        <v>0</v>
      </c>
      <c r="GV23" s="575" cm="1">
        <f t="array" ref="GV23">INDEX(GV$5:GV22,$B23+1,1)</f>
        <v>0</v>
      </c>
      <c r="GW23" s="575" cm="1">
        <f t="array" ref="GW23">INDEX(GW$5:GW22,$B23+1,1)</f>
        <v>0</v>
      </c>
      <c r="GX23" s="575" cm="1">
        <f t="array" ref="GX23">INDEX(GX$5:GX22,$B23+1,1)</f>
        <v>0</v>
      </c>
      <c r="GY23" s="8"/>
      <c r="GZ23" s="575" t="str" cm="1">
        <f t="array" ref="GZ23">INDEX(GZ$5:GZ22,$B23+1,1)</f>
        <v>-</v>
      </c>
      <c r="HA23" s="575" t="str" cm="1">
        <f t="array" ref="HA23">INDEX(HA$5:HA22,$B23+1,1)</f>
        <v>-</v>
      </c>
      <c r="HB23" s="575" t="str" cm="1">
        <f t="array" ref="HB23">INDEX(HB$5:HB22,$B23+1,1)</f>
        <v>-</v>
      </c>
      <c r="HC23" s="575" t="str" cm="1">
        <f t="array" ref="HC23">INDEX(HC$5:HC22,$B23+1,1)</f>
        <v>-</v>
      </c>
      <c r="HD23" s="575" cm="1">
        <f t="array" ref="HD23">INDEX(HD$5:HD22,$B23+1,1)</f>
        <v>0</v>
      </c>
      <c r="HE23" s="575" t="str" cm="1">
        <f t="array" ref="HE23">INDEX(HE$5:HE22,$B23+1,1)</f>
        <v>-</v>
      </c>
      <c r="HF23" s="575" t="str" cm="1">
        <f t="array" ref="HF23">INDEX(HF$5:HF22,$B23+1,1)</f>
        <v>-</v>
      </c>
      <c r="HG23" s="576">
        <f t="shared" ca="1" si="97"/>
        <v>3</v>
      </c>
      <c r="HH23" s="575" t="str" cm="1">
        <f t="array" ref="HH23">INDEX(HH$5:HH22,$B23+1,1)</f>
        <v>-</v>
      </c>
      <c r="HI23" s="575" t="str" cm="1">
        <f t="array" ref="HI23">INDEX(HI$5:HI22,$B23+1,1)</f>
        <v>-</v>
      </c>
      <c r="HJ23" s="575" t="str" cm="1">
        <f t="array" ref="HJ23">INDEX(HJ$5:HJ22,$B23+1,1)</f>
        <v>-</v>
      </c>
      <c r="HK23" s="575" t="str" cm="1">
        <f t="array" ref="HK23">INDEX(HK$5:HK22,$B23+1,1)</f>
        <v>-</v>
      </c>
      <c r="HL23" s="575" t="str" cm="1">
        <f t="array" ref="HL23">INDEX(HL$5:HL22,$B23+1,1)</f>
        <v>-</v>
      </c>
      <c r="HM23" s="575" t="str" cm="1">
        <f t="array" ref="HM23">INDEX(HM$5:HM22,$B23+1,1)</f>
        <v>-</v>
      </c>
      <c r="HN23" s="575" t="str" cm="1">
        <f t="array" ref="HN23">INDEX(HN$5:HN22,$B23+1,1)</f>
        <v>-</v>
      </c>
      <c r="HO23" s="575" t="str" cm="1">
        <f t="array" ref="HO23">INDEX(HO$5:HO22,$B23+1,1)</f>
        <v>-</v>
      </c>
      <c r="HP23" s="575" t="str" cm="1">
        <f t="array" ref="HP23">INDEX(HP$5:HP22,$B23+1,1)</f>
        <v>-</v>
      </c>
      <c r="HQ23" s="575" t="str" cm="1">
        <f t="array" ref="HQ23">INDEX(HQ$5:HQ22,$B23+1,1)</f>
        <v>-</v>
      </c>
      <c r="HR23" s="575" t="str" cm="1">
        <f t="array" ref="HR23">INDEX(HR$5:HR22,$B23+1,1)</f>
        <v>-</v>
      </c>
      <c r="HS23" s="575" t="str" cm="1">
        <f t="array" ref="HS23">INDEX(HS$5:HS22,$B23+1,1)</f>
        <v>-</v>
      </c>
      <c r="HT23" s="575" t="str" cm="1">
        <f t="array" ref="HT23">INDEX(HT$5:HT22,$B23+1,1)</f>
        <v>-</v>
      </c>
      <c r="HU23" s="575" t="str" cm="1">
        <f t="array" ref="HU23">INDEX(HU$5:HU22,$B23+1,1)</f>
        <v>-</v>
      </c>
      <c r="HV23" s="575" t="str" cm="1">
        <f t="array" ref="HV23">INDEX(HV$5:HV22,$B23+1,1)</f>
        <v>-</v>
      </c>
      <c r="HW23" s="575" t="str" cm="1">
        <f t="array" ref="HW23">INDEX(HW$5:HW22,$B23+1,1)</f>
        <v>-</v>
      </c>
      <c r="HX23" s="575" t="str" cm="1">
        <f t="array" ref="HX23">INDEX(HX$5:HX22,$B23+1,1)</f>
        <v>-</v>
      </c>
      <c r="HY23" s="575" t="str" cm="1">
        <f t="array" ref="HY23">INDEX(HY$5:HY22,$B23+1,1)</f>
        <v>-</v>
      </c>
      <c r="HZ23" s="575" t="str" cm="1">
        <f t="array" ref="HZ23">INDEX(HZ$5:HZ22,$B23+1,1)</f>
        <v>-</v>
      </c>
      <c r="IA23" s="575" t="str" cm="1">
        <f t="array" ref="IA23">INDEX(IA$5:IA22,$B23+1,1)</f>
        <v>-</v>
      </c>
      <c r="IB23" s="575" t="str" cm="1">
        <f t="array" ref="IB23">INDEX(IB$5:IB22,$B23+1,1)</f>
        <v>-</v>
      </c>
      <c r="IC23" s="575" t="str" cm="1">
        <f t="array" ref="IC23">INDEX(IC$5:IC22,$B23+1,1)</f>
        <v>-</v>
      </c>
      <c r="ID23" s="575" t="str" cm="1">
        <f t="array" ref="ID23">INDEX(ID$5:ID22,$B23+1,1)</f>
        <v>-</v>
      </c>
      <c r="IE23" s="575" cm="1">
        <f t="array" ref="IE23">INDEX(IE$5:IE22,$B23+1,1)</f>
        <v>1</v>
      </c>
      <c r="IF23" s="575" cm="1">
        <f t="array" ref="IF23">INDEX(IF$5:IF22,$B23+1,1)</f>
        <v>1</v>
      </c>
      <c r="IG23" s="8"/>
      <c r="IH23" s="575" cm="1">
        <f t="array" ref="IH23">INDEX(IH$5:IH22,$B23+1,1)</f>
        <v>0.125</v>
      </c>
      <c r="II23" s="575" cm="1">
        <f t="array" ref="II23">INDEX(II$5:II22,$B23+1,1)</f>
        <v>0.3</v>
      </c>
      <c r="IJ23" s="575" cm="1">
        <f t="array" ref="IJ23">INDEX(IJ$5:IJ22,$B23+1,1)</f>
        <v>-0.05</v>
      </c>
      <c r="IK23" s="575" cm="1">
        <f t="array" ref="IK23">INDEX(IK$5:IK22,$B23+1,1)</f>
        <v>0.1</v>
      </c>
      <c r="IL23" s="575" cm="1">
        <f t="array" ref="IL23">INDEX(IL$5:IL22,$B23+1,1)</f>
        <v>0.25</v>
      </c>
      <c r="IM23" s="575" cm="1">
        <f t="array" ref="IM23">INDEX(IM$5:IM22,$B23+1,1)</f>
        <v>-0.05</v>
      </c>
      <c r="IN23" s="575" cm="1">
        <f t="array" ref="IN23">INDEX(IN$5:IN22,$B23+1,1)</f>
        <v>0.05</v>
      </c>
      <c r="IO23" s="575" cm="1">
        <f t="array" ref="IO23">INDEX(IO$5:IO22,$B23+1,1)</f>
        <v>0.1</v>
      </c>
      <c r="IP23" s="575" cm="1">
        <f t="array" ref="IP23">INDEX(IP$5:IP22,$B23+1,1)</f>
        <v>-0.02</v>
      </c>
      <c r="IQ23" s="575" cm="1">
        <f t="array" ref="IQ23">INDEX(IQ$5:IQ22,$B23+1,1)</f>
        <v>0.1</v>
      </c>
      <c r="IR23" s="575" cm="1">
        <f t="array" ref="IR23">INDEX(IR$5:IR22,$B23+1,1)</f>
        <v>0.25</v>
      </c>
      <c r="IS23" s="575" cm="1">
        <f t="array" ref="IS23">INDEX(IS$5:IS22,$B23+1,1)</f>
        <v>-0.05</v>
      </c>
      <c r="IT23" s="575" cm="1">
        <f t="array" ref="IT23">INDEX(IT$5:IT22,$B23+1,1)</f>
        <v>0.125</v>
      </c>
      <c r="IU23" s="575" cm="1">
        <f t="array" ref="IU23">INDEX(IU$5:IU22,$B23+1,1)</f>
        <v>0.1</v>
      </c>
      <c r="IV23" s="575" cm="1">
        <f t="array" ref="IV23">INDEX(IV$5:IV22,$B23+1,1)</f>
        <v>0.1</v>
      </c>
      <c r="IW23" s="575" cm="1">
        <f t="array" ref="IW23">INDEX(IW$5:IW22,$B23+1,1)</f>
        <v>0.1</v>
      </c>
      <c r="IX23" s="575" cm="1">
        <f t="array" ref="IX23">INDEX(IX$5:IX22,$B23+1,1)</f>
        <v>0</v>
      </c>
      <c r="IY23" s="575" cm="1">
        <f t="array" ref="IY23">INDEX(IY$5:IY22,$B23+1,1)</f>
        <v>0</v>
      </c>
      <c r="IZ23" s="575" cm="1">
        <f t="array" ref="IZ23">INDEX(IZ$5:IZ22,$B23+1,1)</f>
        <v>0</v>
      </c>
      <c r="JA23" s="575" cm="1">
        <f t="array" ref="JA23">INDEX(JA$5:JA22,$B23+1,1)</f>
        <v>0</v>
      </c>
      <c r="JB23" s="575" cm="1">
        <f t="array" ref="JB23">INDEX(JB$5:JB22,$B23+1,1)</f>
        <v>0</v>
      </c>
      <c r="JC23" s="575" cm="1">
        <f t="array" ref="JC23">INDEX(JC$5:JC22,$B23+1,1)</f>
        <v>0</v>
      </c>
      <c r="JD23" s="575" cm="1">
        <f t="array" ref="JD23">INDEX(JD$5:JD22,$B23+1,1)</f>
        <v>0</v>
      </c>
      <c r="JE23" s="575" cm="1">
        <f t="array" ref="JE23">INDEX(JE$5:JE22,$B23+1,1)</f>
        <v>0</v>
      </c>
      <c r="JF23" s="575" cm="1">
        <f t="array" ref="JF23">INDEX(JF$5:JF22,$B23+1,1)</f>
        <v>0</v>
      </c>
      <c r="JG23" s="575" cm="1">
        <f t="array" ref="JG23">INDEX(JG$5:JG22,$B23+1,1)</f>
        <v>0</v>
      </c>
      <c r="JH23" s="575" cm="1">
        <f t="array" ref="JH23">INDEX(JH$5:JH22,$B23+1,1)</f>
        <v>0</v>
      </c>
      <c r="JI23" s="575" cm="1">
        <f t="array" ref="JI23">INDEX(JI$5:JI22,$B23+1,1)</f>
        <v>0</v>
      </c>
      <c r="JJ23" s="575" cm="1">
        <f t="array" ref="JJ23">INDEX(JJ$5:JJ22,$B23+1,1)</f>
        <v>0</v>
      </c>
      <c r="JK23" s="575" cm="1">
        <f t="array" ref="JK23">INDEX(JK$5:JK22,$B23+1,1)</f>
        <v>0</v>
      </c>
      <c r="JL23" s="575" cm="1">
        <f t="array" ref="JL23">INDEX(JL$5:JL22,$B23+1,1)</f>
        <v>0</v>
      </c>
      <c r="JM23" s="575" cm="1">
        <f t="array" ref="JM23">INDEX(JM$5:JM22,$B23+1,1)</f>
        <v>0</v>
      </c>
      <c r="JN23" s="575" cm="1">
        <f t="array" ref="JN23">INDEX(JN$5:JN22,$B23+1,1)</f>
        <v>0</v>
      </c>
      <c r="JO23" s="575" cm="1">
        <f t="array" ref="JO23">INDEX(JO$5:JO22,$B23+1,1)</f>
        <v>0</v>
      </c>
      <c r="JP23" s="575" cm="1">
        <f t="array" ref="JP23">INDEX(JP$5:JP22,$B23+1,1)</f>
        <v>0</v>
      </c>
      <c r="JQ23" s="575" cm="1">
        <f t="array" ref="JQ23">INDEX(JQ$5:JQ22,$B23+1,1)</f>
        <v>0</v>
      </c>
      <c r="JR23" s="575" cm="1">
        <f t="array" ref="JR23">INDEX(JR$5:JR22,$B23+1,1)</f>
        <v>0</v>
      </c>
      <c r="JS23" s="575" cm="1">
        <f t="array" ref="JS23">INDEX(JS$5:JS22,$B23+1,1)</f>
        <v>0</v>
      </c>
      <c r="JT23" s="575" cm="1">
        <f t="array" ref="JT23">INDEX(JT$5:JT22,$B23+1,1)</f>
        <v>0</v>
      </c>
      <c r="JU23" s="575" cm="1">
        <f t="array" ref="JU23">INDEX(JU$5:JU22,$B23+1,1)</f>
        <v>0</v>
      </c>
      <c r="JV23" s="575" cm="1">
        <f t="array" ref="JV23">INDEX(JV$5:JV22,$B23+1,1)</f>
        <v>0</v>
      </c>
      <c r="JW23" s="575" cm="1">
        <f t="array" ref="JW23">INDEX(JW$5:JW22,$B23+1,1)</f>
        <v>0</v>
      </c>
      <c r="JX23" s="575" cm="1">
        <f t="array" ref="JX23">INDEX(JX$5:JX22,$B23+1,1)</f>
        <v>0</v>
      </c>
      <c r="JY23" s="575" cm="1">
        <f t="array" ref="JY23">INDEX(JY$5:JY22,$B23+1,1)</f>
        <v>0</v>
      </c>
      <c r="JZ23" s="575" cm="1">
        <f t="array" ref="JZ23">INDEX(JZ$5:JZ22,$B23+1,1)</f>
        <v>0</v>
      </c>
      <c r="KA23" s="575" cm="1">
        <f t="array" ref="KA23">INDEX(KA$5:KA22,$B23+1,1)</f>
        <v>0</v>
      </c>
      <c r="KB23" s="575" cm="1">
        <f t="array" ref="KB23">INDEX(KB$5:KB22,$B23+1,1)</f>
        <v>0</v>
      </c>
      <c r="KC23" s="575" cm="1">
        <f t="array" ref="KC23">INDEX(KC$5:KC22,$B23+1,1)</f>
        <v>0</v>
      </c>
      <c r="KD23" s="575" t="str" cm="1">
        <f t="array" ref="KD23">INDEX(KD$5:KD22,$B23+1,1)</f>
        <v>-</v>
      </c>
      <c r="KE23" s="8"/>
      <c r="KF23" s="575" cm="1">
        <f t="array" ref="KF23">INDEX(KF$5:KF22,$B23+1,1)</f>
        <v>0</v>
      </c>
      <c r="KG23" s="575" cm="1">
        <f t="array" ref="KG23">INDEX(KG$5:KG22,$B23+1,1)</f>
        <v>0</v>
      </c>
      <c r="KH23" s="575" cm="1">
        <f t="array" ref="KH23">INDEX(KH$5:KH22,$B23+1,1)</f>
        <v>0</v>
      </c>
      <c r="KI23" s="575" t="str" cm="1">
        <f t="array" ref="KI23">INDEX(KI$5:KI22,$B23+1,1)</f>
        <v>-</v>
      </c>
      <c r="KJ23" s="575" t="str" cm="1">
        <f t="array" ref="KJ23">INDEX(KJ$5:KJ22,$B23+1,1)</f>
        <v>-</v>
      </c>
      <c r="KK23" s="575" t="str" cm="1">
        <f t="array" ref="KK23">INDEX(KK$5:KK22,$B23+1,1)</f>
        <v>-</v>
      </c>
      <c r="KL23" s="575" t="str" cm="1">
        <f t="array" ref="KL23">INDEX(KL$5:KL22,$B23+1,1)</f>
        <v>-</v>
      </c>
      <c r="KM23" s="575" t="str" cm="1">
        <f t="array" ref="KM23">INDEX(KM$5:KM22,$B23+1,1)</f>
        <v>-</v>
      </c>
      <c r="KN23" s="575" t="str" cm="1">
        <f t="array" ref="KN23">INDEX(KN$5:KN22,$B23+1,1)</f>
        <v>-</v>
      </c>
      <c r="KO23" s="575" t="str" cm="1">
        <f t="array" ref="KO23">INDEX(KO$5:KO22,$B23+1,1)</f>
        <v>-</v>
      </c>
      <c r="KP23" s="575" t="str" cm="1">
        <f t="array" ref="KP23">INDEX(KP$5:KP22,$B23+1,1)</f>
        <v>-</v>
      </c>
      <c r="KQ23" s="575" t="str" cm="1">
        <f t="array" ref="KQ23">INDEX(KQ$5:KQ22,$B23+1,1)</f>
        <v>-</v>
      </c>
      <c r="KR23" s="575" t="str" cm="1">
        <f t="array" ref="KR23">INDEX(KR$5:KR22,$B23+1,1)</f>
        <v>-</v>
      </c>
      <c r="KS23" s="575" t="str" cm="1">
        <f t="array" ref="KS23">INDEX(KS$5:KS22,$B23+1,1)</f>
        <v>-</v>
      </c>
      <c r="KT23" s="575" t="str" cm="1">
        <f t="array" ref="KT23">INDEX(KT$5:KT22,$B23+1,1)</f>
        <v>-</v>
      </c>
      <c r="KU23" s="575" t="str" cm="1">
        <f t="array" ref="KU23">INDEX(KU$5:KU22,$B23+1,1)</f>
        <v>-</v>
      </c>
      <c r="KV23" s="575" cm="1">
        <f t="array" ref="KV23">INDEX(KV$5:KV22,$B23+1,1)</f>
        <v>1</v>
      </c>
      <c r="KW23" s="575" cm="1">
        <f t="array" ref="KW23">INDEX(KW$5:KW22,$B23+1,1)</f>
        <v>0</v>
      </c>
      <c r="KX23" s="575" cm="1">
        <f t="array" ref="KX23">INDEX(KX$5:KX22,$B23+1,1)</f>
        <v>1</v>
      </c>
      <c r="KY23" s="575" cm="1">
        <f t="array" ref="KY23">INDEX(KY$5:KY22,$B23+1,1)</f>
        <v>1</v>
      </c>
      <c r="KZ23" s="575" cm="1">
        <f t="array" ref="KZ23">INDEX(KZ$5:KZ22,$B23+1,1)</f>
        <v>1</v>
      </c>
      <c r="LA23" s="575" cm="1">
        <f t="array" ref="LA23">INDEX(LA$5:LA22,$B23+1,1)</f>
        <v>1</v>
      </c>
      <c r="LB23" s="575" cm="1">
        <f t="array" ref="LB23">INDEX(LB$5:LB22,$B23+1,1)</f>
        <v>1</v>
      </c>
      <c r="LC23" s="575" cm="1">
        <f t="array" ref="LC23">INDEX(LC$5:LC22,$B23+1,1)</f>
        <v>1</v>
      </c>
      <c r="LD23" s="575" cm="1">
        <f t="array" ref="LD23">INDEX(LD$5:LD22,$B23+1,1)</f>
        <v>0</v>
      </c>
      <c r="LE23" s="575" cm="1">
        <f t="array" ref="LE23">INDEX(LE$5:LE22,$B23+1,1)</f>
        <v>1</v>
      </c>
      <c r="LF23" s="575" cm="1">
        <f t="array" ref="LF23">INDEX(LF$5:LF22,$B23+1,1)</f>
        <v>0</v>
      </c>
      <c r="LG23" s="575" cm="1">
        <f t="array" ref="LG23">INDEX(LG$5:LG22,$B23+1,1)</f>
        <v>0</v>
      </c>
      <c r="LH23" s="575" cm="1">
        <f t="array" ref="LH23">INDEX(LH$5:LH22,$B23+1,1)</f>
        <v>0</v>
      </c>
      <c r="LI23" s="575" cm="1">
        <f t="array" ref="LI23">INDEX(LI$5:LI22,$B23+1,1)</f>
        <v>0</v>
      </c>
      <c r="LJ23" s="575" cm="1">
        <f t="array" ref="LJ23">INDEX(LJ$5:LJ22,$B23+1,1)</f>
        <v>0</v>
      </c>
      <c r="LK23" s="575" cm="1">
        <f t="array" ref="LK23">INDEX(LK$5:LK22,$B23+1,1)</f>
        <v>0</v>
      </c>
      <c r="LL23" s="575" cm="1">
        <f t="array" ref="LL23">INDEX(LL$5:LL22,$B23+1,1)</f>
        <v>0</v>
      </c>
      <c r="LM23" s="575" cm="1">
        <f t="array" ref="LM23">INDEX(LM$5:LM22,$B23+1,1)</f>
        <v>0</v>
      </c>
      <c r="LN23" s="575" cm="1">
        <f t="array" ref="LN23">INDEX(LN$5:LN22,$B23+1,1)</f>
        <v>0</v>
      </c>
      <c r="LO23" s="575" cm="1">
        <f t="array" ref="LO23">INDEX(LO$5:LO22,$B23+1,1)</f>
        <v>0</v>
      </c>
      <c r="LP23" s="575" cm="1">
        <f t="array" ref="LP23">INDEX(LP$5:LP22,$B23+1,1)</f>
        <v>0</v>
      </c>
      <c r="LQ23" s="575" cm="1">
        <f t="array" ref="LQ23">INDEX(LQ$5:LQ22,$B23+1,1)</f>
        <v>0</v>
      </c>
      <c r="LR23" s="575" cm="1">
        <f t="array" ref="LR23">INDEX(LR$5:LR22,$B23+1,1)</f>
        <v>0</v>
      </c>
      <c r="LS23" s="575" cm="1">
        <f t="array" ref="LS23">INDEX(LS$5:LS22,$B23+1,1)</f>
        <v>0</v>
      </c>
      <c r="LT23" s="575" cm="1">
        <f t="array" ref="LT23">INDEX(LT$5:LT22,$B23+1,1)</f>
        <v>0</v>
      </c>
      <c r="LU23" s="575" cm="1">
        <f t="array" ref="LU23">INDEX(LU$5:LU22,$B23+1,1)</f>
        <v>0</v>
      </c>
      <c r="LV23" s="575" cm="1">
        <f t="array" ref="LV23">INDEX(LV$5:LV22,$B23+1,1)</f>
        <v>0</v>
      </c>
      <c r="LW23" s="575" cm="1">
        <f t="array" ref="LW23">INDEX(LW$5:LW22,$B23+1,1)</f>
        <v>0</v>
      </c>
      <c r="LX23" s="575" cm="1">
        <f t="array" ref="LX23">INDEX(LX$5:LX22,$B23+1,1)</f>
        <v>0</v>
      </c>
      <c r="LY23" s="575" cm="1">
        <f t="array" ref="LY23">INDEX(LY$5:LY22,$B23+1,1)</f>
        <v>0</v>
      </c>
      <c r="LZ23" s="575" cm="1">
        <f t="array" ref="LZ23">INDEX(LZ$5:LZ22,$B23+1,1)</f>
        <v>0</v>
      </c>
      <c r="MA23" s="575" cm="1">
        <f t="array" ref="MA23">INDEX(MA$5:MA22,$B23+1,1)</f>
        <v>0</v>
      </c>
      <c r="MB23" s="575" cm="1">
        <f t="array" ref="MB23">INDEX(MB$5:MB22,$B23+1,1)</f>
        <v>0</v>
      </c>
      <c r="MC23" s="575" cm="1">
        <f t="array" ref="MC23">INDEX(MC$5:MC22,$B23+1,1)</f>
        <v>0</v>
      </c>
      <c r="MD23" s="575" cm="1">
        <f t="array" ref="MD23">INDEX(MD$5:MD22,$B23+1,1)</f>
        <v>0</v>
      </c>
      <c r="ME23" s="575" cm="1">
        <f t="array" ref="ME23">INDEX(ME$5:ME22,$B23+1,1)</f>
        <v>0</v>
      </c>
      <c r="MF23" s="575" cm="1">
        <f t="array" ref="MF23">INDEX(MF$5:MF22,$B23+1,1)</f>
        <v>0</v>
      </c>
      <c r="MG23" s="575" cm="1">
        <f t="array" ref="MG23">INDEX(MG$5:MG22,$B23+1,1)</f>
        <v>0</v>
      </c>
      <c r="MH23" s="575" cm="1">
        <f t="array" ref="MH23">INDEX(MH$5:MH22,$B23+1,1)</f>
        <v>0</v>
      </c>
      <c r="MI23" s="575" cm="1">
        <f t="array" ref="MI23">INDEX(MI$5:MI22,$B23+1,1)</f>
        <v>1</v>
      </c>
      <c r="MJ23" s="575" cm="1">
        <f t="array" ref="MJ23">INDEX(MJ$5:MJ22,$B23+1,1)</f>
        <v>0</v>
      </c>
      <c r="MK23" s="575" cm="1">
        <f t="array" ref="MK23">INDEX(MK$5:MK22,$B23+1,1)</f>
        <v>0</v>
      </c>
      <c r="ML23" s="575" cm="1">
        <f t="array" ref="ML23">INDEX(ML$5:ML22,$B23+1,1)</f>
        <v>0</v>
      </c>
      <c r="MM23" s="575" cm="1">
        <f t="array" ref="MM23">INDEX(MM$5:MM22,$B23+1,1)</f>
        <v>0</v>
      </c>
      <c r="MN23" s="575" cm="1">
        <f t="array" ref="MN23">INDEX(MN$5:MN22,$B23+1,1)</f>
        <v>1</v>
      </c>
      <c r="MO23" s="8"/>
      <c r="MP23" s="444" t="str">
        <f t="shared" ca="1" si="98"/>
        <v>-</v>
      </c>
      <c r="MQ23" s="575" t="str" cm="1">
        <f t="array" ref="MQ23">INDEX(MQ$5:MQ22,$B23+1,1)</f>
        <v>-</v>
      </c>
      <c r="MR23" s="575" t="str" cm="1">
        <f t="array" ref="MR23">INDEX(MR$5:MR22,$B23+1,1)</f>
        <v>-</v>
      </c>
      <c r="MS23" s="575" t="str" cm="1">
        <f t="array" ref="MS23">INDEX(MS$5:MS22,$B23+1,1)</f>
        <v>-</v>
      </c>
      <c r="MT23" s="575" t="str" cm="1">
        <f t="array" ref="MT23">INDEX(MT$5:MT22,$B23+1,1)</f>
        <v>-</v>
      </c>
      <c r="MU23" s="575" t="str" cm="1">
        <f t="array" ref="MU23">INDEX(MU$5:MU22,$B23+1,1)</f>
        <v>-</v>
      </c>
      <c r="MV23" s="575" t="str" cm="1">
        <f t="array" ref="MV23">INDEX(MV$5:MV22,$B23+1,1)</f>
        <v>-</v>
      </c>
      <c r="MW23" s="575" t="str" cm="1">
        <f t="array" ref="MW23">INDEX(MW$5:MW22,$B23+1,1)</f>
        <v>-</v>
      </c>
      <c r="MX23" s="444" t="str" cm="1">
        <f t="array" ref="MX23">IF(OR(MY23:MY23&lt;&gt;"-"),TRUE,"-")</f>
        <v>-</v>
      </c>
      <c r="MY23" s="575" t="str" cm="1">
        <f t="array" ref="MY23">INDEX(MY$5:MY22,$B23+1,1)</f>
        <v>-</v>
      </c>
      <c r="MZ23" s="575" cm="1">
        <f t="array" ref="MZ23">INDEX(MZ$5:MZ22,$B23+1,1)</f>
        <v>0</v>
      </c>
      <c r="NA23" s="575" cm="1">
        <f t="array" ref="NA23">INDEX(NA$5:NA22,$B23+1,1)</f>
        <v>999999</v>
      </c>
      <c r="NB23" s="575" cm="1">
        <f t="array" ref="NB23">INDEX(NB$5:NB22,$B23+1,1)</f>
        <v>999999</v>
      </c>
      <c r="NC23" s="575" cm="1">
        <f t="array" ref="NC23">INDEX(NC$5:NC22,$B23+1,1)</f>
        <v>999999</v>
      </c>
      <c r="ND23" s="575" cm="1">
        <f t="array" ref="ND23">INDEX(ND$5:ND22,$B23+1,1)</f>
        <v>999999</v>
      </c>
      <c r="NE23" s="575" cm="1">
        <f t="array" ref="NE23">INDEX(NE$5:NE22,$B23+1,1)</f>
        <v>999999</v>
      </c>
      <c r="NF23" s="575" cm="1">
        <f t="array" ref="NF23">INDEX(NF$5:NF22,$B23+1,1)</f>
        <v>999999</v>
      </c>
      <c r="NG23" s="575" t="str" cm="1">
        <f t="array" ref="NG23">INDEX(NG$5:NG22,$B23+1,1)</f>
        <v>-</v>
      </c>
      <c r="NH23" s="575" t="str" cm="1">
        <f t="array" ref="NH23">INDEX(NH$5:NH22,$B23+1,1)</f>
        <v>-</v>
      </c>
      <c r="NI23" s="575" t="str" cm="1">
        <f t="array" ref="NI23">INDEX(NI$5:NI22,$B23+1,1)</f>
        <v>-</v>
      </c>
      <c r="NJ23" s="575" t="b" cm="1">
        <f t="array" ref="NJ23">INDEX(NJ$5:NJ22,$B23+1,1)</f>
        <v>1</v>
      </c>
      <c r="NK23" s="575" t="str" cm="1">
        <f t="array" ref="NK23">INDEX(NK$5:NK22,$B23+1,1)</f>
        <v>-</v>
      </c>
      <c r="NL23" s="575" cm="1">
        <f t="array" ref="NL23">INDEX(NL$5:NL22,$B23+1,1)</f>
        <v>0</v>
      </c>
      <c r="NM23" s="575" cm="1">
        <f t="array" ref="NM23">INDEX(NM$5:NM22,$B23+1,1)</f>
        <v>0</v>
      </c>
      <c r="NN23" s="575" cm="1">
        <f t="array" ref="NN23">INDEX(NN$5:NN22,$B23+1,1)</f>
        <v>0</v>
      </c>
      <c r="NO23" s="575" t="str" cm="1">
        <f t="array" ref="NO23">INDEX(NO$5:NO22,$B23+1,1)</f>
        <v>-</v>
      </c>
      <c r="NP23" s="575" t="str" cm="1">
        <f t="array" ref="NP23">INDEX(NP$5:NP22,$B23+1,1)</f>
        <v>-</v>
      </c>
      <c r="NQ23" s="444">
        <f t="shared" si="99"/>
        <v>0</v>
      </c>
      <c r="NR23" s="575" t="str" cm="1">
        <f t="array" ref="NR23">INDEX(NR$5:NR22,$B23+1,1)</f>
        <v>-</v>
      </c>
      <c r="NS23" s="575" t="str" cm="1">
        <f t="array" ref="NS23">INDEX(NS$5:NS22,$B23+1,1)</f>
        <v>-</v>
      </c>
      <c r="NT23" s="8"/>
      <c r="NU23" s="575" t="str" cm="1">
        <f t="array" ref="NU23">INDEX(NU$5:NU22,$B23+1,1)</f>
        <v>-</v>
      </c>
      <c r="NV23" s="575" t="str" cm="1">
        <f t="array" ref="NV23">INDEX(NV$5:NV22,$B23+1,1)</f>
        <v>-</v>
      </c>
      <c r="NW23" s="575" t="str" cm="1">
        <f t="array" ref="NW23">INDEX(NW$5:NW22,$B23+1,1)</f>
        <v>-</v>
      </c>
      <c r="NX23" s="575" t="str" cm="1">
        <f t="array" ref="NX23">INDEX(NX$5:NX22,$B23+1,1)</f>
        <v>-</v>
      </c>
      <c r="NY23" s="575" cm="1">
        <f t="array" ref="NY23">INDEX(NY$5:NY22,$B23+1,1)</f>
        <v>1</v>
      </c>
      <c r="NZ23" s="575" cm="1">
        <f t="array" ref="NZ23">INDEX(NZ$5:NZ22,$B23+1,1)</f>
        <v>1</v>
      </c>
      <c r="OA23" s="575" cm="1">
        <f t="array" ref="OA23">INDEX(OA$5:OA22,$B23+1,1)</f>
        <v>1</v>
      </c>
      <c r="OB23" s="575" cm="1">
        <f t="array" ref="OB23">INDEX(OB$5:OB22,$B23+1,1)</f>
        <v>1</v>
      </c>
      <c r="OC23" s="8"/>
      <c r="OD23" s="575" cm="1">
        <f t="array" ref="OD23">INDEX(OD$5:OD22,$B23+1,1)</f>
        <v>0</v>
      </c>
      <c r="OE23" s="575" t="str" cm="1">
        <f t="array" ref="OE23">INDEX(OE$5:OE22,$B23+1,1)</f>
        <v>-</v>
      </c>
      <c r="OF23" s="575" cm="1">
        <f t="array" ref="OF23">INDEX(OF$5:OF22,$B23+1,1)</f>
        <v>1</v>
      </c>
      <c r="OG23" s="444">
        <f t="shared" si="100"/>
        <v>1.5</v>
      </c>
      <c r="OH23" s="8"/>
      <c r="OI23" s="575" t="str" cm="1">
        <f t="array" ref="OI23">INDEX(OI$5:OI22,$B23+1,1)</f>
        <v>-</v>
      </c>
      <c r="OJ23" s="575" t="str" cm="1">
        <f t="array" ref="OJ23">INDEX(OJ$5:OJ22,$B23+1,1)</f>
        <v>-</v>
      </c>
      <c r="OK23" s="575" t="str" cm="1">
        <f t="array" ref="OK23">INDEX(OK$5:OK22,$B23+1,1)</f>
        <v>-</v>
      </c>
      <c r="OL23" s="575" t="str" cm="1">
        <f t="array" ref="OL23">INDEX(OL$5:OL22,$B23+1,1)</f>
        <v>-</v>
      </c>
      <c r="OM23" s="575" cm="1">
        <f t="array" ref="OM23">INDEX(OM$5:OM22,$B23+1,1)</f>
        <v>0</v>
      </c>
      <c r="ON23" s="519">
        <v>0</v>
      </c>
    </row>
    <row r="24" spans="1:404" outlineLevel="1">
      <c r="A24" s="18">
        <f t="shared" si="104"/>
        <v>19</v>
      </c>
      <c r="B24" s="18">
        <f t="shared" si="105"/>
        <v>13</v>
      </c>
      <c r="C24">
        <v>2</v>
      </c>
      <c r="D24" s="127" t="str">
        <f>INDEX(i.Region_Desc,1,$L24)</f>
        <v>EWW</v>
      </c>
      <c r="E24" t="b">
        <v>1</v>
      </c>
      <c r="F24" t="b">
        <v>0</v>
      </c>
      <c r="G24" t="b">
        <f>E24</f>
        <v>1</v>
      </c>
      <c r="H24" s="18" t="s">
        <v>2210</v>
      </c>
      <c r="I24" s="575" cm="1">
        <f t="array" ref="I24">INDEX(I$5:I23,$B24+1,1)</f>
        <v>1</v>
      </c>
      <c r="J24" s="575" cm="1">
        <f t="array" ref="J24">INDEX(J$5:J23,$B24+1,1)</f>
        <v>0</v>
      </c>
      <c r="K24" s="575" cm="1">
        <f t="array" ref="K24">INDEX(K$5:K23,$B24+1,1)</f>
        <v>0</v>
      </c>
      <c r="L24" s="22">
        <v>4</v>
      </c>
      <c r="M24" s="575" cm="1">
        <f t="array" ref="M24">INDEX(M$5:M23,$B24+1,1)</f>
        <v>2</v>
      </c>
      <c r="N24" s="575" cm="1">
        <f t="array" ref="N24">INDEX(N$5:N23,$B24+1,1)</f>
        <v>3</v>
      </c>
      <c r="O24" s="444">
        <f t="shared" si="57"/>
        <v>2</v>
      </c>
      <c r="P24" s="444">
        <f t="shared" si="57"/>
        <v>0</v>
      </c>
      <c r="Q24" s="444">
        <f t="shared" si="58"/>
        <v>6</v>
      </c>
      <c r="R24" s="575" cm="1">
        <f t="array" ref="R24">INDEX(R$5:R23,$B24+1,1)</f>
        <v>1</v>
      </c>
      <c r="S24" s="575" cm="1">
        <f t="array" ref="S24">INDEX(S$5:S23,$B24+1,1)</f>
        <v>1</v>
      </c>
      <c r="T24" s="575" cm="1">
        <f t="array" ref="T24">INDEX(T$5:T23,$B24+1,1)</f>
        <v>1</v>
      </c>
      <c r="U24" s="575" cm="1">
        <f t="array" ref="U24">INDEX(U$5:U23,$B24+1,1)</f>
        <v>0</v>
      </c>
      <c r="V24" s="18"/>
      <c r="W24" s="575" cm="1">
        <f t="array" ref="W24">INDEX(W$5:W23,$B24+1,1)</f>
        <v>0</v>
      </c>
      <c r="X24" s="575" cm="1">
        <f t="array" ref="X24">INDEX(X$5:X23,$B24+1,1)</f>
        <v>0</v>
      </c>
      <c r="Y24" s="575" cm="1">
        <f t="array" ref="Y24">INDEX(Y$5:Y23,$B24+1,1)</f>
        <v>0</v>
      </c>
      <c r="Z24" s="575" cm="1">
        <f t="array" ref="Z24">INDEX(Z$5:Z23,$B24+1,1)</f>
        <v>1</v>
      </c>
      <c r="AA24" s="575" t="str" cm="1">
        <f t="array" ref="AA24">INDEX(AA$5:AA23,$B24+1,1)</f>
        <v/>
      </c>
      <c r="AB24" s="575" cm="1">
        <f t="array" ref="AB24">INDEX(AB$5:AB23,$B24+1,1)</f>
        <v>1</v>
      </c>
      <c r="AC24" s="575" cm="1">
        <f t="array" ref="AC24">INDEX(AC$5:AC23,$B24+1,1)</f>
        <v>1</v>
      </c>
      <c r="AD24" s="575" cm="1">
        <f t="array" ref="AD24">INDEX(AD$5:AD23,$B24+1,1)</f>
        <v>0</v>
      </c>
      <c r="AE24" s="575" cm="1">
        <f t="array" ref="AE24">INDEX(AE$5:AE23,$B24+1,1)</f>
        <v>0</v>
      </c>
      <c r="AF24" s="575" cm="1">
        <f t="array" ref="AF24">INDEX(AF$5:AF23,$B24+1,1)</f>
        <v>0</v>
      </c>
      <c r="AG24" s="575" cm="1">
        <f t="array" ref="AG24">INDEX(AG$5:AG23,$B24+1,1)</f>
        <v>0</v>
      </c>
      <c r="AH24" s="119"/>
      <c r="AI24" s="119"/>
      <c r="AJ24" s="119"/>
      <c r="AK24" s="119"/>
      <c r="AL24" s="119"/>
      <c r="AM24" s="119"/>
      <c r="AN24" s="119"/>
      <c r="AO24" s="119"/>
      <c r="AP24" s="119"/>
      <c r="AQ24" s="119"/>
      <c r="AR24" s="119"/>
      <c r="AS24" s="119"/>
      <c r="AT24" s="119"/>
      <c r="AU24" s="18"/>
      <c r="AV24" s="18"/>
      <c r="AW24" s="18"/>
      <c r="AX24" s="212" t="str" cm="1">
        <f t="array" aca="1" ref="AX24" ca="1">$H24&amp;" "        &amp;_xlfn.SINGLE( INDEX(i.ModelStructure,$I24,1))    &amp;" "
&amp; $D24        &amp;       IF(OR($CA24="-", $CA24),"_PInp","_Full")&amp;    IF($DK24=0," FWM","")&amp;IF($DK24=1," MWM","")&amp;IF($DK24=5," Mat","")&amp;IF($NP24=1,"&amp;EL","   ")&amp;IF($DL24=TRUE,"&amp;BBT","    ")
&amp;      " TOL"&amp;_xlfn.SINGLE(INDEX(i.TOL_Desc,1,$N24))   &amp; " Scan"&amp;$T24
&amp;       CHOOSE($K24+1," CFS"," GFS"," NFS")&amp;     " CG_"&amp;_xlfn.SINGLE(_xlfn.SWITCH($MP24,"-",1,TRUE,1,FALSE,0))&amp;_xlfn.SINGLE(    IF($MR24="-"," FodCrop    ",_xlfn.SWITCH(VALUE(LEFT($MR$4,1)),0," All",6," Lup",9," Oat",11," OaF")&amp;"_Fod"&amp;TEXT($MR24,"000%")))
&amp;" REV"&amp;"_"&amp;TEXT($FO24,"00;-0;00;@ ")&amp;TEXT($AA24,"00;-0;00;  @")&amp;"_"&amp;TEXT($FT24,"0")&amp;"_"&amp;TEXT($AC24,"0")
&amp; " RR"&amp;TEXT(SUM($EB24:$EC24),"+00%;-00%;    ;@")
&amp; " ("&amp;IF($CY24,"P","E")   &amp;IF($CX24,"T","t")        &amp;     "_F"&amp;IF($HP24=TRUE,3,0)+COUNTIF($HI24:$HM24,TRUE)+COUNTIF($BS24:$BT24,"&gt;0")&amp;IF($HN24=TRUE,3,0)+COUNTIF($BS24:$BT24,"&gt;0")&amp;"N"&amp;$HS24&amp;$HT24&amp;"L"&amp;$IE24&amp;$IF24&amp;"_"&amp;$ID24&amp;")"</f>
        <v>Region_test SE EWW_PInp MWM        TOLSpr Scan1 CFS CG_1 FodCrop     REV_-   _-_1 RR     (Et_F00N--L11_-)</v>
      </c>
      <c r="AY24" s="8" t="str">
        <f ca="1">IF(COUNTIF(AX$5:AX54,AX24)=1,"-","Dup")</f>
        <v>-</v>
      </c>
      <c r="AZ24" s="8"/>
      <c r="BA24" s="575" t="b" cm="1">
        <f t="array" ref="BA24">INDEX(BA$5:BA23,$B24+1,1)</f>
        <v>0</v>
      </c>
      <c r="BB24" s="575" t="b" cm="1">
        <f t="array" ref="BB24">INDEX(BB$5:BB23,$B24+1,1)</f>
        <v>0</v>
      </c>
      <c r="BC24" s="575" t="b" cm="1">
        <f t="array" ref="BC24">INDEX(BC$5:BC23,$B24+1,1)</f>
        <v>0</v>
      </c>
      <c r="BD24" s="575" t="b" cm="1">
        <f t="array" ref="BD24">INDEX(BD$5:BD23,$B24+1,1)</f>
        <v>0</v>
      </c>
      <c r="BE24" s="575" t="b" cm="1">
        <f t="array" ref="BE24">INDEX(BE$5:BE23,$B24+1,1)</f>
        <v>0</v>
      </c>
      <c r="BF24" s="575" t="b" cm="1">
        <f t="array" ref="BF24">INDEX(BF$5:BF23,$B24+1,1)</f>
        <v>0</v>
      </c>
      <c r="BG24" s="575" t="b" cm="1">
        <f t="array" ref="BG24">INDEX(BG$5:BG23,$B24+1,1)</f>
        <v>0</v>
      </c>
      <c r="BH24" s="575" t="b" cm="1">
        <f t="array" ref="BH24">INDEX(BH$5:BH23,$B24+1,1)</f>
        <v>0</v>
      </c>
      <c r="BI24" s="575" t="b" cm="1">
        <f t="array" ref="BI24">INDEX(BI$5:BI23,$B24+1,1)</f>
        <v>0</v>
      </c>
      <c r="BJ24" s="8"/>
      <c r="BK24" s="575" t="b" cm="1">
        <f t="array" ref="BK24">INDEX(BK$5:BK23,$B24+1,1)</f>
        <v>0</v>
      </c>
      <c r="BL24" s="575" t="str" cm="1">
        <f t="array" ref="BL24">INDEX(BL$5:BL23,$B24+1,1)</f>
        <v>-</v>
      </c>
      <c r="BM24" s="575" t="str" cm="1">
        <f t="array" ref="BM24">INDEX(BM$5:BM23,$B24+1,1)</f>
        <v>-</v>
      </c>
      <c r="BN24" s="575" t="str" cm="1">
        <f t="array" ref="BN24">INDEX(BN$5:BN23,$B24+1,1)</f>
        <v>-</v>
      </c>
      <c r="BO24" s="575" t="str" cm="1">
        <f t="array" ref="BO24">INDEX(BO$5:BO23,$B24+1,1)</f>
        <v>-</v>
      </c>
      <c r="BP24" s="575" t="str" cm="1">
        <f t="array" ref="BP24">INDEX(BP$5:BP23,$B24+1,1)</f>
        <v>-</v>
      </c>
      <c r="BQ24" s="575" t="str" cm="1">
        <f t="array" ref="BQ24">INDEX(BQ$5:BQ23,$B24+1,1)</f>
        <v>-</v>
      </c>
      <c r="BR24" s="575" t="str" cm="1">
        <f t="array" ref="BR24">INDEX(BR$5:BR23,$B24+1,1)</f>
        <v>-</v>
      </c>
      <c r="BS24" s="575" t="str" cm="1">
        <f t="array" ref="BS24">INDEX(BS$5:BS23,$B24+1,1)</f>
        <v>-</v>
      </c>
      <c r="BT24" s="575" t="str" cm="1">
        <f t="array" ref="BT24">INDEX(BT$5:BT23,$B24+1,1)</f>
        <v>-</v>
      </c>
      <c r="BU24" s="575" t="str" cm="1">
        <f t="array" ref="BU24">INDEX(BU$5:BU23,$B24+1,1)</f>
        <v>-</v>
      </c>
      <c r="BV24" s="575" t="str" cm="1">
        <f t="array" ref="BV24">INDEX(BV$5:BV23,$B24+1,1)</f>
        <v>-</v>
      </c>
      <c r="BW24" s="575" t="b" cm="1">
        <f t="array" ref="BW24">INDEX(BW$5:BW23,$B24+1,1)</f>
        <v>0</v>
      </c>
      <c r="BX24" s="575" t="str" cm="1">
        <f t="array" ref="BX24">INDEX(BX$5:BX23,$B24+1,1)</f>
        <v>-</v>
      </c>
      <c r="BY24" s="575" t="str" cm="1">
        <f t="array" ref="BY24">INDEX(BY$5:BY23,$B24+1,1)</f>
        <v>-</v>
      </c>
      <c r="BZ24" s="575" t="str" cm="1">
        <f t="array" ref="BZ24">INDEX(BZ$5:BZ23,$B24+1,1)</f>
        <v>-</v>
      </c>
      <c r="CA24" s="575" t="str" cm="1">
        <f t="array" ref="CA24">INDEX(CA$5:CA23,$B24+1,1)</f>
        <v>-</v>
      </c>
      <c r="CB24" s="8"/>
      <c r="CC24" s="575" t="str" cm="1">
        <f t="array" ref="CC24">INDEX(CC$5:CC23,$B24+1,1)</f>
        <v>-</v>
      </c>
      <c r="CD24" s="444" t="str">
        <f t="shared" ca="1" si="61"/>
        <v>-</v>
      </c>
      <c r="CE24" s="444">
        <f t="shared" si="62"/>
        <v>0</v>
      </c>
      <c r="CF24" s="444">
        <f t="shared" si="62"/>
        <v>0</v>
      </c>
      <c r="CG24" s="575" t="str" cm="1">
        <f t="array" ref="CG24">INDEX(CG$5:CG23,$B24+1,1)</f>
        <v>-</v>
      </c>
      <c r="CH24" s="575" t="str" cm="1">
        <f t="array" ref="CH24">INDEX(CH$5:CH23,$B24+1,1)</f>
        <v>-</v>
      </c>
      <c r="CI24" s="575" t="str" cm="1">
        <f t="array" ref="CI24">INDEX(CI$5:CI23,$B24+1,1)</f>
        <v>-</v>
      </c>
      <c r="CJ24" s="444" t="str">
        <f t="shared" ca="1" si="63"/>
        <v>-</v>
      </c>
      <c r="CK24" s="444">
        <f t="shared" si="64"/>
        <v>0</v>
      </c>
      <c r="CL24" s="444">
        <f t="shared" si="64"/>
        <v>0</v>
      </c>
      <c r="CM24" s="575" t="str" cm="1">
        <f t="array" ref="CM24">INDEX(CM$5:CM23,$B24+1,1)</f>
        <v>-</v>
      </c>
      <c r="CN24" s="444" t="str">
        <f t="shared" ca="1" si="65"/>
        <v>-</v>
      </c>
      <c r="CO24" s="444">
        <f t="shared" si="66"/>
        <v>0</v>
      </c>
      <c r="CP24" s="575" t="str" cm="1">
        <f t="array" ref="CP24">INDEX(CP$5:CP23,$B24+1,1)</f>
        <v>-</v>
      </c>
      <c r="CQ24" s="575" t="str" cm="1">
        <f t="array" ref="CQ24">INDEX(CQ$5:CQ23,$B24+1,1)</f>
        <v>-</v>
      </c>
      <c r="CR24" s="444">
        <f t="shared" si="67"/>
        <v>0</v>
      </c>
      <c r="CS24" s="575" t="str" cm="1">
        <f t="array" ref="CS24">INDEX(CS$5:CS23,$B24+1,1)</f>
        <v>-</v>
      </c>
      <c r="CT24" s="444" t="str">
        <f t="shared" ca="1" si="68"/>
        <v>-</v>
      </c>
      <c r="CU24" s="444">
        <f t="shared" si="69"/>
        <v>0</v>
      </c>
      <c r="CV24" s="444">
        <f t="shared" si="69"/>
        <v>0</v>
      </c>
      <c r="CW24" s="8"/>
      <c r="CX24" s="575" t="b" cm="1">
        <f t="array" ref="CX24">INDEX(CX$5:CX23,$B24+1,1)</f>
        <v>0</v>
      </c>
      <c r="CY24" s="575" t="b" cm="1">
        <f t="array" ref="CY24">INDEX(CY$5:CY23,$B24+1,1)</f>
        <v>0</v>
      </c>
      <c r="CZ24" s="576">
        <f t="shared" ca="1" si="85"/>
        <v>0</v>
      </c>
      <c r="DA24" s="575" t="b" cm="1">
        <f t="array" ref="DA24">INDEX(DA$5:DA23,$B24+1,1)</f>
        <v>1</v>
      </c>
      <c r="DB24" s="575" t="str" cm="1">
        <f t="array" ref="DB24">INDEX(DB$5:DB23,$B24+1,1)</f>
        <v>-</v>
      </c>
      <c r="DC24" s="575" cm="1">
        <f t="array" ref="DC24">INDEX(DC$5:DC23,$B24+1,1)</f>
        <v>1</v>
      </c>
      <c r="DD24" s="575" cm="1">
        <f t="array" ref="DD24">INDEX(DD$5:DD23,$B24+1,1)</f>
        <v>1</v>
      </c>
      <c r="DE24" s="575" t="str" cm="1">
        <f t="array" ref="DE24">INDEX(DE$5:DE23,$B24+1,1)</f>
        <v>-</v>
      </c>
      <c r="DF24" s="575" t="str" cm="1">
        <f t="array" ref="DF24">INDEX(DF$5:DF23,$B24+1,1)</f>
        <v>-</v>
      </c>
      <c r="DG24" s="575" t="str" cm="1">
        <f t="array" ref="DG24">INDEX(DG$5:DG23,$B24+1,1)</f>
        <v>-</v>
      </c>
      <c r="DH24" s="575" t="str" cm="1">
        <f t="array" ref="DH24">INDEX(DH$5:DH23,$B24+1,1)</f>
        <v>-</v>
      </c>
      <c r="DI24" s="575" t="str" cm="1">
        <f t="array" ref="DI24">INDEX(DI$5:DI23,$B24+1,1)</f>
        <v>-</v>
      </c>
      <c r="DJ24" s="575" t="str" cm="1">
        <f t="array" ref="DJ24">INDEX(DJ$5:DJ23,$B24+1,1)</f>
        <v>-</v>
      </c>
      <c r="DK24" s="444">
        <f t="shared" si="86"/>
        <v>1</v>
      </c>
      <c r="DL24" s="444" t="b">
        <f t="shared" si="86"/>
        <v>0</v>
      </c>
      <c r="DM24" s="444">
        <f t="shared" si="86"/>
        <v>60</v>
      </c>
      <c r="DN24" s="575" t="str" cm="1">
        <f t="array" ref="DN24">INDEX(DN$5:DN23,$B24+1,1)</f>
        <v>-</v>
      </c>
      <c r="DO24" s="444" t="str">
        <f t="shared" si="87"/>
        <v>-</v>
      </c>
      <c r="DP24" s="444" t="str">
        <f t="shared" si="87"/>
        <v>-</v>
      </c>
      <c r="DQ24" s="444" t="str">
        <f t="shared" si="87"/>
        <v>-</v>
      </c>
      <c r="DR24" s="575" t="str" cm="1">
        <f t="array" ref="DR24">INDEX(DR$5:DR23,$B24+1,1)</f>
        <v>-</v>
      </c>
      <c r="DS24" s="575" t="str" cm="1">
        <f t="array" ref="DS24">INDEX(DS$5:DS23,$B24+1,1)</f>
        <v>-</v>
      </c>
      <c r="DT24" s="575" t="str" cm="1">
        <f t="array" ref="DT24">INDEX(DT$5:DT23,$B24+1,1)</f>
        <v>-</v>
      </c>
      <c r="DU24" s="575" t="str" cm="1">
        <f t="array" ref="DU24">INDEX(DU$5:DU23,$B24+1,1)</f>
        <v>-</v>
      </c>
      <c r="DV24" s="444" t="str">
        <f t="shared" si="88"/>
        <v>-</v>
      </c>
      <c r="DW24" s="444">
        <f t="shared" si="88"/>
        <v>500</v>
      </c>
      <c r="DX24" s="444">
        <f t="shared" si="88"/>
        <v>500</v>
      </c>
      <c r="DY24" s="444" t="str">
        <f t="shared" si="88"/>
        <v>-</v>
      </c>
      <c r="DZ24" s="444" t="str">
        <f t="shared" si="88"/>
        <v>-</v>
      </c>
      <c r="EA24" s="444" t="str">
        <f t="shared" si="88"/>
        <v>-</v>
      </c>
      <c r="EB24" s="444">
        <f t="shared" si="89"/>
        <v>0</v>
      </c>
      <c r="EC24" s="444">
        <f t="shared" si="90"/>
        <v>0</v>
      </c>
      <c r="ED24" s="444">
        <f t="shared" si="91"/>
        <v>0</v>
      </c>
      <c r="EE24" s="444">
        <f t="shared" si="91"/>
        <v>0</v>
      </c>
      <c r="EF24" s="444">
        <f t="shared" si="91"/>
        <v>0</v>
      </c>
      <c r="EG24" s="444">
        <f t="shared" si="91"/>
        <v>0</v>
      </c>
      <c r="EH24" s="444" t="b">
        <f t="shared" si="92"/>
        <v>0</v>
      </c>
      <c r="EI24" s="444" t="b">
        <f t="shared" si="92"/>
        <v>0</v>
      </c>
      <c r="EJ24" s="444" t="b">
        <f t="shared" si="92"/>
        <v>0</v>
      </c>
      <c r="EK24" s="444" t="b">
        <f t="shared" si="92"/>
        <v>0</v>
      </c>
      <c r="EL24" s="444">
        <f t="shared" si="93"/>
        <v>1</v>
      </c>
      <c r="EM24" s="444">
        <f t="shared" si="93"/>
        <v>0</v>
      </c>
      <c r="EN24" s="444" t="b">
        <f t="shared" si="94"/>
        <v>0</v>
      </c>
      <c r="EO24" s="444" t="b">
        <f t="shared" si="71"/>
        <v>0</v>
      </c>
      <c r="EP24" s="444" t="b">
        <f t="shared" si="71"/>
        <v>0</v>
      </c>
      <c r="EQ24" s="444" t="b">
        <f t="shared" si="71"/>
        <v>1</v>
      </c>
      <c r="ER24" s="93">
        <f t="shared" si="72"/>
        <v>1</v>
      </c>
      <c r="ES24" s="93">
        <f t="shared" si="72"/>
        <v>1</v>
      </c>
      <c r="ET24" s="575" cm="1">
        <f t="array" ref="ET24">INDEX(ET$5:ET23,$B24+1,1)</f>
        <v>1</v>
      </c>
      <c r="EU24" s="575" cm="1">
        <f t="array" ref="EU24">INDEX(EU$5:EU23,$B24+1,1)</f>
        <v>1</v>
      </c>
      <c r="EV24" s="575" cm="1">
        <f t="array" ref="EV24">INDEX(EV$5:EV23,$B24+1,1)</f>
        <v>1</v>
      </c>
      <c r="EW24" s="575" cm="1">
        <f t="array" ref="EW24">INDEX(EW$5:EW23,$B24+1,1)</f>
        <v>1</v>
      </c>
      <c r="EX24" s="575" t="str" cm="1">
        <f t="array" ref="EX24">INDEX(EX$5:EX23,$B24+1,1)</f>
        <v>-</v>
      </c>
      <c r="EY24" s="444" t="b">
        <f t="shared" si="95"/>
        <v>1</v>
      </c>
      <c r="EZ24" s="444" t="b">
        <f t="shared" si="95"/>
        <v>0</v>
      </c>
      <c r="FA24" s="444" t="b">
        <f t="shared" si="95"/>
        <v>0</v>
      </c>
      <c r="FB24" s="444" t="b">
        <f t="shared" si="95"/>
        <v>0</v>
      </c>
      <c r="FC24" s="93">
        <f t="shared" si="74"/>
        <v>1</v>
      </c>
      <c r="FD24" s="93">
        <f t="shared" si="74"/>
        <v>1</v>
      </c>
      <c r="FE24" s="93">
        <f t="shared" si="74"/>
        <v>1</v>
      </c>
      <c r="FF24" s="93">
        <f t="shared" si="74"/>
        <v>1</v>
      </c>
      <c r="FG24" s="93">
        <f t="shared" si="74"/>
        <v>1</v>
      </c>
      <c r="FH24" s="93">
        <f t="shared" si="74"/>
        <v>1</v>
      </c>
      <c r="FI24" s="93">
        <f t="shared" si="74"/>
        <v>1</v>
      </c>
      <c r="FJ24" s="93">
        <f t="shared" si="74"/>
        <v>1</v>
      </c>
      <c r="FK24" s="8"/>
      <c r="FL24" s="575" t="str" cm="1">
        <f t="array" ref="FL24">INDEX(FL$5:FL23,$B24+1,1)</f>
        <v>-</v>
      </c>
      <c r="FM24" s="444" t="b">
        <f t="shared" si="96"/>
        <v>0</v>
      </c>
      <c r="FN24" s="575" t="str" cm="1">
        <f t="array" ref="FN24">INDEX(FN$5:FN23,$B24+1,1)</f>
        <v>-</v>
      </c>
      <c r="FO24" s="575" t="str" cm="1">
        <f t="array" ref="FO24">INDEX(FO$5:FO23,$B24+1,1)</f>
        <v>-</v>
      </c>
      <c r="FP24" s="575" t="str" cm="1">
        <f t="array" ref="FP24">INDEX(FP$5:FP23,$B24+1,1)</f>
        <v>-</v>
      </c>
      <c r="FQ24" s="575" cm="1">
        <f t="array" ref="FQ24">INDEX(FQ$5:FQ23,$B24+1,1)</f>
        <v>1</v>
      </c>
      <c r="FR24" s="575" cm="1">
        <f t="array" ref="FR24">INDEX(FR$5:FR23,$B24+1,1)</f>
        <v>1</v>
      </c>
      <c r="FS24" s="575" t="str" cm="1">
        <f t="array" ref="FS24">INDEX(FS$5:FS23,$B24+1,1)</f>
        <v>-</v>
      </c>
      <c r="FT24" s="575" t="str" cm="1">
        <f t="array" ref="FT24">INDEX(FT$5:FT23,$B24+1,1)</f>
        <v>-</v>
      </c>
      <c r="FU24" s="575" t="str" cm="1">
        <f t="array" ref="FU24">INDEX(FU$5:FU23,$B24+1,1)</f>
        <v>-</v>
      </c>
      <c r="FV24" s="575" t="str" cm="1">
        <f t="array" ref="FV24">INDEX(FV$5:FV23,$B24+1,1)</f>
        <v>-</v>
      </c>
      <c r="FW24" s="575" t="str" cm="1">
        <f t="array" ref="FW24">INDEX(FW$5:FW23,$B24+1,1)</f>
        <v>-</v>
      </c>
      <c r="FX24" s="575" t="str" cm="1">
        <f t="array" ref="FX24">INDEX(FX$5:FX23,$B24+1,1)</f>
        <v>-</v>
      </c>
      <c r="FY24" s="575" t="str" cm="1">
        <f t="array" ref="FY24">INDEX(FY$5:FY23,$B24+1,1)</f>
        <v>-</v>
      </c>
      <c r="FZ24" s="575" t="str" cm="1">
        <f t="array" ref="FZ24">INDEX(FZ$5:FZ23,$B24+1,1)</f>
        <v>-</v>
      </c>
      <c r="GA24" s="575" t="str" cm="1">
        <f t="array" ref="GA24">INDEX(GA$5:GA23,$B24+1,1)</f>
        <v>-</v>
      </c>
      <c r="GB24" s="575" t="str" cm="1">
        <f t="array" ref="GB24">INDEX(GB$5:GB23,$B24+1,1)</f>
        <v>-</v>
      </c>
      <c r="GC24" s="575" t="str" cm="1">
        <f t="array" ref="GC24">INDEX(GC$5:GC23,$B24+1,1)</f>
        <v>-</v>
      </c>
      <c r="GD24" s="575" t="str" cm="1">
        <f t="array" ref="GD24">INDEX(GD$5:GD23,$B24+1,1)</f>
        <v>-</v>
      </c>
      <c r="GE24" s="575" t="str" cm="1">
        <f t="array" ref="GE24">INDEX(GE$5:GE23,$B24+1,1)</f>
        <v>-</v>
      </c>
      <c r="GF24" s="575" t="str" cm="1">
        <f t="array" ref="GF24">INDEX(GF$5:GF23,$B24+1,1)</f>
        <v>-</v>
      </c>
      <c r="GG24" s="575" t="str" cm="1">
        <f t="array" ref="GG24">INDEX(GG$5:GG23,$B24+1,1)</f>
        <v>-</v>
      </c>
      <c r="GH24" s="575" t="str" cm="1">
        <f t="array" ref="GH24">INDEX(GH$5:GH23,$B24+1,1)</f>
        <v>-</v>
      </c>
      <c r="GI24" s="575" t="str" cm="1">
        <f t="array" ref="GI24">INDEX(GI$5:GI23,$B24+1,1)</f>
        <v>-</v>
      </c>
      <c r="GJ24" s="575" t="str" cm="1">
        <f t="array" ref="GJ24">INDEX(GJ$5:GJ23,$B24+1,1)</f>
        <v>-</v>
      </c>
      <c r="GK24" s="575" cm="1">
        <f t="array" ref="GK24">INDEX(GK$5:GK23,$B24+1,1)</f>
        <v>0</v>
      </c>
      <c r="GL24" s="575" t="str" cm="1">
        <f t="array" ref="GL24">INDEX(GL$5:GL23,$B24+1,1)</f>
        <v>-</v>
      </c>
      <c r="GM24" s="575" cm="1">
        <f t="array" ref="GM24">INDEX(GM$5:GM23,$B24+1,1)</f>
        <v>1</v>
      </c>
      <c r="GN24" s="575" cm="1">
        <f t="array" ref="GN24">INDEX(GN$5:GN23,$B24+1,1)</f>
        <v>0</v>
      </c>
      <c r="GO24" s="575" cm="1">
        <f t="array" ref="GO24">INDEX(GO$5:GO23,$B24+1,1)</f>
        <v>0</v>
      </c>
      <c r="GP24" s="575" cm="1">
        <f t="array" ref="GP24">INDEX(GP$5:GP23,$B24+1,1)</f>
        <v>0</v>
      </c>
      <c r="GQ24" s="575" cm="1">
        <f t="array" ref="GQ24">INDEX(GQ$5:GQ23,$B24+1,1)</f>
        <v>0</v>
      </c>
      <c r="GR24" s="575" cm="1">
        <f t="array" ref="GR24">INDEX(GR$5:GR23,$B24+1,1)</f>
        <v>0</v>
      </c>
      <c r="GS24" s="575" cm="1">
        <f t="array" ref="GS24">INDEX(GS$5:GS23,$B24+1,1)</f>
        <v>0</v>
      </c>
      <c r="GT24" s="575" cm="1">
        <f t="array" ref="GT24">INDEX(GT$5:GT23,$B24+1,1)</f>
        <v>1</v>
      </c>
      <c r="GU24" s="575" cm="1">
        <f t="array" ref="GU24">INDEX(GU$5:GU23,$B24+1,1)</f>
        <v>0</v>
      </c>
      <c r="GV24" s="575" cm="1">
        <f t="array" ref="GV24">INDEX(GV$5:GV23,$B24+1,1)</f>
        <v>0</v>
      </c>
      <c r="GW24" s="575" cm="1">
        <f t="array" ref="GW24">INDEX(GW$5:GW23,$B24+1,1)</f>
        <v>0</v>
      </c>
      <c r="GX24" s="575" cm="1">
        <f t="array" ref="GX24">INDEX(GX$5:GX23,$B24+1,1)</f>
        <v>0</v>
      </c>
      <c r="GY24" s="8"/>
      <c r="GZ24" s="575" t="str" cm="1">
        <f t="array" ref="GZ24">INDEX(GZ$5:GZ23,$B24+1,1)</f>
        <v>-</v>
      </c>
      <c r="HA24" s="575" t="str" cm="1">
        <f t="array" ref="HA24">INDEX(HA$5:HA23,$B24+1,1)</f>
        <v>-</v>
      </c>
      <c r="HB24" s="575" t="str" cm="1">
        <f t="array" ref="HB24">INDEX(HB$5:HB23,$B24+1,1)</f>
        <v>-</v>
      </c>
      <c r="HC24" s="575" t="str" cm="1">
        <f t="array" ref="HC24">INDEX(HC$5:HC23,$B24+1,1)</f>
        <v>-</v>
      </c>
      <c r="HD24" s="575" cm="1">
        <f t="array" ref="HD24">INDEX(HD$5:HD23,$B24+1,1)</f>
        <v>0</v>
      </c>
      <c r="HE24" s="575" t="str" cm="1">
        <f t="array" ref="HE24">INDEX(HE$5:HE23,$B24+1,1)</f>
        <v>-</v>
      </c>
      <c r="HF24" s="575" t="str" cm="1">
        <f t="array" ref="HF24">INDEX(HF$5:HF23,$B24+1,1)</f>
        <v>-</v>
      </c>
      <c r="HG24" s="576">
        <f t="shared" ca="1" si="97"/>
        <v>3</v>
      </c>
      <c r="HH24" s="575" t="str" cm="1">
        <f t="array" ref="HH24">INDEX(HH$5:HH23,$B24+1,1)</f>
        <v>-</v>
      </c>
      <c r="HI24" s="575" t="str" cm="1">
        <f t="array" ref="HI24">INDEX(HI$5:HI23,$B24+1,1)</f>
        <v>-</v>
      </c>
      <c r="HJ24" s="575" t="str" cm="1">
        <f t="array" ref="HJ24">INDEX(HJ$5:HJ23,$B24+1,1)</f>
        <v>-</v>
      </c>
      <c r="HK24" s="575" t="str" cm="1">
        <f t="array" ref="HK24">INDEX(HK$5:HK23,$B24+1,1)</f>
        <v>-</v>
      </c>
      <c r="HL24" s="575" t="str" cm="1">
        <f t="array" ref="HL24">INDEX(HL$5:HL23,$B24+1,1)</f>
        <v>-</v>
      </c>
      <c r="HM24" s="575" t="str" cm="1">
        <f t="array" ref="HM24">INDEX(HM$5:HM23,$B24+1,1)</f>
        <v>-</v>
      </c>
      <c r="HN24" s="575" t="str" cm="1">
        <f t="array" ref="HN24">INDEX(HN$5:HN23,$B24+1,1)</f>
        <v>-</v>
      </c>
      <c r="HO24" s="575" t="str" cm="1">
        <f t="array" ref="HO24">INDEX(HO$5:HO23,$B24+1,1)</f>
        <v>-</v>
      </c>
      <c r="HP24" s="575" t="str" cm="1">
        <f t="array" ref="HP24">INDEX(HP$5:HP23,$B24+1,1)</f>
        <v>-</v>
      </c>
      <c r="HQ24" s="575" t="str" cm="1">
        <f t="array" ref="HQ24">INDEX(HQ$5:HQ23,$B24+1,1)</f>
        <v>-</v>
      </c>
      <c r="HR24" s="575" t="str" cm="1">
        <f t="array" ref="HR24">INDEX(HR$5:HR23,$B24+1,1)</f>
        <v>-</v>
      </c>
      <c r="HS24" s="575" t="str" cm="1">
        <f t="array" ref="HS24">INDEX(HS$5:HS23,$B24+1,1)</f>
        <v>-</v>
      </c>
      <c r="HT24" s="575" t="str" cm="1">
        <f t="array" ref="HT24">INDEX(HT$5:HT23,$B24+1,1)</f>
        <v>-</v>
      </c>
      <c r="HU24" s="575" t="str" cm="1">
        <f t="array" ref="HU24">INDEX(HU$5:HU23,$B24+1,1)</f>
        <v>-</v>
      </c>
      <c r="HV24" s="575" t="str" cm="1">
        <f t="array" ref="HV24">INDEX(HV$5:HV23,$B24+1,1)</f>
        <v>-</v>
      </c>
      <c r="HW24" s="575" t="str" cm="1">
        <f t="array" ref="HW24">INDEX(HW$5:HW23,$B24+1,1)</f>
        <v>-</v>
      </c>
      <c r="HX24" s="575" t="str" cm="1">
        <f t="array" ref="HX24">INDEX(HX$5:HX23,$B24+1,1)</f>
        <v>-</v>
      </c>
      <c r="HY24" s="575" t="str" cm="1">
        <f t="array" ref="HY24">INDEX(HY$5:HY23,$B24+1,1)</f>
        <v>-</v>
      </c>
      <c r="HZ24" s="575" t="str" cm="1">
        <f t="array" ref="HZ24">INDEX(HZ$5:HZ23,$B24+1,1)</f>
        <v>-</v>
      </c>
      <c r="IA24" s="575" t="str" cm="1">
        <f t="array" ref="IA24">INDEX(IA$5:IA23,$B24+1,1)</f>
        <v>-</v>
      </c>
      <c r="IB24" s="575" t="str" cm="1">
        <f t="array" ref="IB24">INDEX(IB$5:IB23,$B24+1,1)</f>
        <v>-</v>
      </c>
      <c r="IC24" s="575" t="str" cm="1">
        <f t="array" ref="IC24">INDEX(IC$5:IC23,$B24+1,1)</f>
        <v>-</v>
      </c>
      <c r="ID24" s="575" t="str" cm="1">
        <f t="array" ref="ID24">INDEX(ID$5:ID23,$B24+1,1)</f>
        <v>-</v>
      </c>
      <c r="IE24" s="575" cm="1">
        <f t="array" ref="IE24">INDEX(IE$5:IE23,$B24+1,1)</f>
        <v>1</v>
      </c>
      <c r="IF24" s="575" cm="1">
        <f t="array" ref="IF24">INDEX(IF$5:IF23,$B24+1,1)</f>
        <v>1</v>
      </c>
      <c r="IG24" s="8"/>
      <c r="IH24" s="575" cm="1">
        <f t="array" ref="IH24">INDEX(IH$5:IH23,$B24+1,1)</f>
        <v>0.125</v>
      </c>
      <c r="II24" s="575" cm="1">
        <f t="array" ref="II24">INDEX(II$5:II23,$B24+1,1)</f>
        <v>0.3</v>
      </c>
      <c r="IJ24" s="575" cm="1">
        <f t="array" ref="IJ24">INDEX(IJ$5:IJ23,$B24+1,1)</f>
        <v>-0.05</v>
      </c>
      <c r="IK24" s="575" cm="1">
        <f t="array" ref="IK24">INDEX(IK$5:IK23,$B24+1,1)</f>
        <v>0.1</v>
      </c>
      <c r="IL24" s="575" cm="1">
        <f t="array" ref="IL24">INDEX(IL$5:IL23,$B24+1,1)</f>
        <v>0.25</v>
      </c>
      <c r="IM24" s="575" cm="1">
        <f t="array" ref="IM24">INDEX(IM$5:IM23,$B24+1,1)</f>
        <v>-0.05</v>
      </c>
      <c r="IN24" s="575" cm="1">
        <f t="array" ref="IN24">INDEX(IN$5:IN23,$B24+1,1)</f>
        <v>0.05</v>
      </c>
      <c r="IO24" s="575" cm="1">
        <f t="array" ref="IO24">INDEX(IO$5:IO23,$B24+1,1)</f>
        <v>0.1</v>
      </c>
      <c r="IP24" s="575" cm="1">
        <f t="array" ref="IP24">INDEX(IP$5:IP23,$B24+1,1)</f>
        <v>-0.02</v>
      </c>
      <c r="IQ24" s="575" cm="1">
        <f t="array" ref="IQ24">INDEX(IQ$5:IQ23,$B24+1,1)</f>
        <v>0.1</v>
      </c>
      <c r="IR24" s="575" cm="1">
        <f t="array" ref="IR24">INDEX(IR$5:IR23,$B24+1,1)</f>
        <v>0.25</v>
      </c>
      <c r="IS24" s="575" cm="1">
        <f t="array" ref="IS24">INDEX(IS$5:IS23,$B24+1,1)</f>
        <v>-0.05</v>
      </c>
      <c r="IT24" s="575" cm="1">
        <f t="array" ref="IT24">INDEX(IT$5:IT23,$B24+1,1)</f>
        <v>0.125</v>
      </c>
      <c r="IU24" s="575" cm="1">
        <f t="array" ref="IU24">INDEX(IU$5:IU23,$B24+1,1)</f>
        <v>0.1</v>
      </c>
      <c r="IV24" s="575" cm="1">
        <f t="array" ref="IV24">INDEX(IV$5:IV23,$B24+1,1)</f>
        <v>0.1</v>
      </c>
      <c r="IW24" s="575" cm="1">
        <f t="array" ref="IW24">INDEX(IW$5:IW23,$B24+1,1)</f>
        <v>0.1</v>
      </c>
      <c r="IX24" s="575" cm="1">
        <f t="array" ref="IX24">INDEX(IX$5:IX23,$B24+1,1)</f>
        <v>0</v>
      </c>
      <c r="IY24" s="575" cm="1">
        <f t="array" ref="IY24">INDEX(IY$5:IY23,$B24+1,1)</f>
        <v>0</v>
      </c>
      <c r="IZ24" s="575" cm="1">
        <f t="array" ref="IZ24">INDEX(IZ$5:IZ23,$B24+1,1)</f>
        <v>0</v>
      </c>
      <c r="JA24" s="575" cm="1">
        <f t="array" ref="JA24">INDEX(JA$5:JA23,$B24+1,1)</f>
        <v>0</v>
      </c>
      <c r="JB24" s="575" cm="1">
        <f t="array" ref="JB24">INDEX(JB$5:JB23,$B24+1,1)</f>
        <v>0</v>
      </c>
      <c r="JC24" s="575" cm="1">
        <f t="array" ref="JC24">INDEX(JC$5:JC23,$B24+1,1)</f>
        <v>0</v>
      </c>
      <c r="JD24" s="575" cm="1">
        <f t="array" ref="JD24">INDEX(JD$5:JD23,$B24+1,1)</f>
        <v>0</v>
      </c>
      <c r="JE24" s="575" cm="1">
        <f t="array" ref="JE24">INDEX(JE$5:JE23,$B24+1,1)</f>
        <v>0</v>
      </c>
      <c r="JF24" s="575" cm="1">
        <f t="array" ref="JF24">INDEX(JF$5:JF23,$B24+1,1)</f>
        <v>0</v>
      </c>
      <c r="JG24" s="575" cm="1">
        <f t="array" ref="JG24">INDEX(JG$5:JG23,$B24+1,1)</f>
        <v>0</v>
      </c>
      <c r="JH24" s="575" cm="1">
        <f t="array" ref="JH24">INDEX(JH$5:JH23,$B24+1,1)</f>
        <v>0</v>
      </c>
      <c r="JI24" s="575" cm="1">
        <f t="array" ref="JI24">INDEX(JI$5:JI23,$B24+1,1)</f>
        <v>0</v>
      </c>
      <c r="JJ24" s="575" cm="1">
        <f t="array" ref="JJ24">INDEX(JJ$5:JJ23,$B24+1,1)</f>
        <v>0</v>
      </c>
      <c r="JK24" s="575" cm="1">
        <f t="array" ref="JK24">INDEX(JK$5:JK23,$B24+1,1)</f>
        <v>0</v>
      </c>
      <c r="JL24" s="575" cm="1">
        <f t="array" ref="JL24">INDEX(JL$5:JL23,$B24+1,1)</f>
        <v>0</v>
      </c>
      <c r="JM24" s="575" cm="1">
        <f t="array" ref="JM24">INDEX(JM$5:JM23,$B24+1,1)</f>
        <v>0</v>
      </c>
      <c r="JN24" s="575" cm="1">
        <f t="array" ref="JN24">INDEX(JN$5:JN23,$B24+1,1)</f>
        <v>0</v>
      </c>
      <c r="JO24" s="575" cm="1">
        <f t="array" ref="JO24">INDEX(JO$5:JO23,$B24+1,1)</f>
        <v>0</v>
      </c>
      <c r="JP24" s="575" cm="1">
        <f t="array" ref="JP24">INDEX(JP$5:JP23,$B24+1,1)</f>
        <v>0</v>
      </c>
      <c r="JQ24" s="575" cm="1">
        <f t="array" ref="JQ24">INDEX(JQ$5:JQ23,$B24+1,1)</f>
        <v>0</v>
      </c>
      <c r="JR24" s="575" cm="1">
        <f t="array" ref="JR24">INDEX(JR$5:JR23,$B24+1,1)</f>
        <v>0</v>
      </c>
      <c r="JS24" s="575" cm="1">
        <f t="array" ref="JS24">INDEX(JS$5:JS23,$B24+1,1)</f>
        <v>0</v>
      </c>
      <c r="JT24" s="575" cm="1">
        <f t="array" ref="JT24">INDEX(JT$5:JT23,$B24+1,1)</f>
        <v>0</v>
      </c>
      <c r="JU24" s="575" cm="1">
        <f t="array" ref="JU24">INDEX(JU$5:JU23,$B24+1,1)</f>
        <v>0</v>
      </c>
      <c r="JV24" s="575" cm="1">
        <f t="array" ref="JV24">INDEX(JV$5:JV23,$B24+1,1)</f>
        <v>0</v>
      </c>
      <c r="JW24" s="575" cm="1">
        <f t="array" ref="JW24">INDEX(JW$5:JW23,$B24+1,1)</f>
        <v>0</v>
      </c>
      <c r="JX24" s="575" cm="1">
        <f t="array" ref="JX24">INDEX(JX$5:JX23,$B24+1,1)</f>
        <v>0</v>
      </c>
      <c r="JY24" s="575" cm="1">
        <f t="array" ref="JY24">INDEX(JY$5:JY23,$B24+1,1)</f>
        <v>0</v>
      </c>
      <c r="JZ24" s="575" cm="1">
        <f t="array" ref="JZ24">INDEX(JZ$5:JZ23,$B24+1,1)</f>
        <v>0</v>
      </c>
      <c r="KA24" s="575" cm="1">
        <f t="array" ref="KA24">INDEX(KA$5:KA23,$B24+1,1)</f>
        <v>0</v>
      </c>
      <c r="KB24" s="575" cm="1">
        <f t="array" ref="KB24">INDEX(KB$5:KB23,$B24+1,1)</f>
        <v>0</v>
      </c>
      <c r="KC24" s="575" cm="1">
        <f t="array" ref="KC24">INDEX(KC$5:KC23,$B24+1,1)</f>
        <v>0</v>
      </c>
      <c r="KD24" s="575" t="str" cm="1">
        <f t="array" ref="KD24">INDEX(KD$5:KD23,$B24+1,1)</f>
        <v>-</v>
      </c>
      <c r="KE24" s="8"/>
      <c r="KF24" s="575" cm="1">
        <f t="array" ref="KF24">INDEX(KF$5:KF23,$B24+1,1)</f>
        <v>0</v>
      </c>
      <c r="KG24" s="575" cm="1">
        <f t="array" ref="KG24">INDEX(KG$5:KG23,$B24+1,1)</f>
        <v>0</v>
      </c>
      <c r="KH24" s="575" cm="1">
        <f t="array" ref="KH24">INDEX(KH$5:KH23,$B24+1,1)</f>
        <v>0</v>
      </c>
      <c r="KI24" s="575" t="str" cm="1">
        <f t="array" ref="KI24">INDEX(KI$5:KI23,$B24+1,1)</f>
        <v>-</v>
      </c>
      <c r="KJ24" s="575" t="str" cm="1">
        <f t="array" ref="KJ24">INDEX(KJ$5:KJ23,$B24+1,1)</f>
        <v>-</v>
      </c>
      <c r="KK24" s="575" t="str" cm="1">
        <f t="array" ref="KK24">INDEX(KK$5:KK23,$B24+1,1)</f>
        <v>-</v>
      </c>
      <c r="KL24" s="575" t="str" cm="1">
        <f t="array" ref="KL24">INDEX(KL$5:KL23,$B24+1,1)</f>
        <v>-</v>
      </c>
      <c r="KM24" s="575" t="str" cm="1">
        <f t="array" ref="KM24">INDEX(KM$5:KM23,$B24+1,1)</f>
        <v>-</v>
      </c>
      <c r="KN24" s="575" t="str" cm="1">
        <f t="array" ref="KN24">INDEX(KN$5:KN23,$B24+1,1)</f>
        <v>-</v>
      </c>
      <c r="KO24" s="575" t="str" cm="1">
        <f t="array" ref="KO24">INDEX(KO$5:KO23,$B24+1,1)</f>
        <v>-</v>
      </c>
      <c r="KP24" s="575" t="str" cm="1">
        <f t="array" ref="KP24">INDEX(KP$5:KP23,$B24+1,1)</f>
        <v>-</v>
      </c>
      <c r="KQ24" s="575" t="str" cm="1">
        <f t="array" ref="KQ24">INDEX(KQ$5:KQ23,$B24+1,1)</f>
        <v>-</v>
      </c>
      <c r="KR24" s="575" t="str" cm="1">
        <f t="array" ref="KR24">INDEX(KR$5:KR23,$B24+1,1)</f>
        <v>-</v>
      </c>
      <c r="KS24" s="575" t="str" cm="1">
        <f t="array" ref="KS24">INDEX(KS$5:KS23,$B24+1,1)</f>
        <v>-</v>
      </c>
      <c r="KT24" s="575" t="str" cm="1">
        <f t="array" ref="KT24">INDEX(KT$5:KT23,$B24+1,1)</f>
        <v>-</v>
      </c>
      <c r="KU24" s="575" t="str" cm="1">
        <f t="array" ref="KU24">INDEX(KU$5:KU23,$B24+1,1)</f>
        <v>-</v>
      </c>
      <c r="KV24" s="575" cm="1">
        <f t="array" ref="KV24">INDEX(KV$5:KV23,$B24+1,1)</f>
        <v>1</v>
      </c>
      <c r="KW24" s="575" cm="1">
        <f t="array" ref="KW24">INDEX(KW$5:KW23,$B24+1,1)</f>
        <v>0</v>
      </c>
      <c r="KX24" s="575" cm="1">
        <f t="array" ref="KX24">INDEX(KX$5:KX23,$B24+1,1)</f>
        <v>1</v>
      </c>
      <c r="KY24" s="575" cm="1">
        <f t="array" ref="KY24">INDEX(KY$5:KY23,$B24+1,1)</f>
        <v>1</v>
      </c>
      <c r="KZ24" s="575" cm="1">
        <f t="array" ref="KZ24">INDEX(KZ$5:KZ23,$B24+1,1)</f>
        <v>1</v>
      </c>
      <c r="LA24" s="575" cm="1">
        <f t="array" ref="LA24">INDEX(LA$5:LA23,$B24+1,1)</f>
        <v>1</v>
      </c>
      <c r="LB24" s="575" cm="1">
        <f t="array" ref="LB24">INDEX(LB$5:LB23,$B24+1,1)</f>
        <v>1</v>
      </c>
      <c r="LC24" s="575" cm="1">
        <f t="array" ref="LC24">INDEX(LC$5:LC23,$B24+1,1)</f>
        <v>1</v>
      </c>
      <c r="LD24" s="575" cm="1">
        <f t="array" ref="LD24">INDEX(LD$5:LD23,$B24+1,1)</f>
        <v>0</v>
      </c>
      <c r="LE24" s="575" cm="1">
        <f t="array" ref="LE24">INDEX(LE$5:LE23,$B24+1,1)</f>
        <v>1</v>
      </c>
      <c r="LF24" s="575" cm="1">
        <f t="array" ref="LF24">INDEX(LF$5:LF23,$B24+1,1)</f>
        <v>0</v>
      </c>
      <c r="LG24" s="575" cm="1">
        <f t="array" ref="LG24">INDEX(LG$5:LG23,$B24+1,1)</f>
        <v>0</v>
      </c>
      <c r="LH24" s="575" cm="1">
        <f t="array" ref="LH24">INDEX(LH$5:LH23,$B24+1,1)</f>
        <v>0</v>
      </c>
      <c r="LI24" s="575" cm="1">
        <f t="array" ref="LI24">INDEX(LI$5:LI23,$B24+1,1)</f>
        <v>0</v>
      </c>
      <c r="LJ24" s="575" cm="1">
        <f t="array" ref="LJ24">INDEX(LJ$5:LJ23,$B24+1,1)</f>
        <v>0</v>
      </c>
      <c r="LK24" s="575" cm="1">
        <f t="array" ref="LK24">INDEX(LK$5:LK23,$B24+1,1)</f>
        <v>0</v>
      </c>
      <c r="LL24" s="575" cm="1">
        <f t="array" ref="LL24">INDEX(LL$5:LL23,$B24+1,1)</f>
        <v>0</v>
      </c>
      <c r="LM24" s="575" cm="1">
        <f t="array" ref="LM24">INDEX(LM$5:LM23,$B24+1,1)</f>
        <v>0</v>
      </c>
      <c r="LN24" s="575" cm="1">
        <f t="array" ref="LN24">INDEX(LN$5:LN23,$B24+1,1)</f>
        <v>0</v>
      </c>
      <c r="LO24" s="575" cm="1">
        <f t="array" ref="LO24">INDEX(LO$5:LO23,$B24+1,1)</f>
        <v>0</v>
      </c>
      <c r="LP24" s="575" cm="1">
        <f t="array" ref="LP24">INDEX(LP$5:LP23,$B24+1,1)</f>
        <v>0</v>
      </c>
      <c r="LQ24" s="575" cm="1">
        <f t="array" ref="LQ24">INDEX(LQ$5:LQ23,$B24+1,1)</f>
        <v>0</v>
      </c>
      <c r="LR24" s="575" cm="1">
        <f t="array" ref="LR24">INDEX(LR$5:LR23,$B24+1,1)</f>
        <v>0</v>
      </c>
      <c r="LS24" s="575" cm="1">
        <f t="array" ref="LS24">INDEX(LS$5:LS23,$B24+1,1)</f>
        <v>0</v>
      </c>
      <c r="LT24" s="575" cm="1">
        <f t="array" ref="LT24">INDEX(LT$5:LT23,$B24+1,1)</f>
        <v>0</v>
      </c>
      <c r="LU24" s="575" cm="1">
        <f t="array" ref="LU24">INDEX(LU$5:LU23,$B24+1,1)</f>
        <v>0</v>
      </c>
      <c r="LV24" s="575" cm="1">
        <f t="array" ref="LV24">INDEX(LV$5:LV23,$B24+1,1)</f>
        <v>0</v>
      </c>
      <c r="LW24" s="575" cm="1">
        <f t="array" ref="LW24">INDEX(LW$5:LW23,$B24+1,1)</f>
        <v>0</v>
      </c>
      <c r="LX24" s="575" cm="1">
        <f t="array" ref="LX24">INDEX(LX$5:LX23,$B24+1,1)</f>
        <v>0</v>
      </c>
      <c r="LY24" s="575" cm="1">
        <f t="array" ref="LY24">INDEX(LY$5:LY23,$B24+1,1)</f>
        <v>0</v>
      </c>
      <c r="LZ24" s="575" cm="1">
        <f t="array" ref="LZ24">INDEX(LZ$5:LZ23,$B24+1,1)</f>
        <v>0</v>
      </c>
      <c r="MA24" s="575" cm="1">
        <f t="array" ref="MA24">INDEX(MA$5:MA23,$B24+1,1)</f>
        <v>0</v>
      </c>
      <c r="MB24" s="575" cm="1">
        <f t="array" ref="MB24">INDEX(MB$5:MB23,$B24+1,1)</f>
        <v>0</v>
      </c>
      <c r="MC24" s="575" cm="1">
        <f t="array" ref="MC24">INDEX(MC$5:MC23,$B24+1,1)</f>
        <v>0</v>
      </c>
      <c r="MD24" s="575" cm="1">
        <f t="array" ref="MD24">INDEX(MD$5:MD23,$B24+1,1)</f>
        <v>0</v>
      </c>
      <c r="ME24" s="575" cm="1">
        <f t="array" ref="ME24">INDEX(ME$5:ME23,$B24+1,1)</f>
        <v>0</v>
      </c>
      <c r="MF24" s="575" cm="1">
        <f t="array" ref="MF24">INDEX(MF$5:MF23,$B24+1,1)</f>
        <v>0</v>
      </c>
      <c r="MG24" s="575" cm="1">
        <f t="array" ref="MG24">INDEX(MG$5:MG23,$B24+1,1)</f>
        <v>0</v>
      </c>
      <c r="MH24" s="575" cm="1">
        <f t="array" ref="MH24">INDEX(MH$5:MH23,$B24+1,1)</f>
        <v>0</v>
      </c>
      <c r="MI24" s="575" cm="1">
        <f t="array" ref="MI24">INDEX(MI$5:MI23,$B24+1,1)</f>
        <v>1</v>
      </c>
      <c r="MJ24" s="575" cm="1">
        <f t="array" ref="MJ24">INDEX(MJ$5:MJ23,$B24+1,1)</f>
        <v>0</v>
      </c>
      <c r="MK24" s="575" cm="1">
        <f t="array" ref="MK24">INDEX(MK$5:MK23,$B24+1,1)</f>
        <v>0</v>
      </c>
      <c r="ML24" s="575" cm="1">
        <f t="array" ref="ML24">INDEX(ML$5:ML23,$B24+1,1)</f>
        <v>0</v>
      </c>
      <c r="MM24" s="575" cm="1">
        <f t="array" ref="MM24">INDEX(MM$5:MM23,$B24+1,1)</f>
        <v>0</v>
      </c>
      <c r="MN24" s="575" cm="1">
        <f t="array" ref="MN24">INDEX(MN$5:MN23,$B24+1,1)</f>
        <v>1</v>
      </c>
      <c r="MO24" s="8"/>
      <c r="MP24" s="444" t="str">
        <f t="shared" ca="1" si="98"/>
        <v>-</v>
      </c>
      <c r="MQ24" s="575" t="str" cm="1">
        <f t="array" ref="MQ24">INDEX(MQ$5:MQ23,$B24+1,1)</f>
        <v>-</v>
      </c>
      <c r="MR24" s="575" t="str" cm="1">
        <f t="array" ref="MR24">INDEX(MR$5:MR23,$B24+1,1)</f>
        <v>-</v>
      </c>
      <c r="MS24" s="575" t="str" cm="1">
        <f t="array" ref="MS24">INDEX(MS$5:MS23,$B24+1,1)</f>
        <v>-</v>
      </c>
      <c r="MT24" s="575" t="str" cm="1">
        <f t="array" ref="MT24">INDEX(MT$5:MT23,$B24+1,1)</f>
        <v>-</v>
      </c>
      <c r="MU24" s="575" t="str" cm="1">
        <f t="array" ref="MU24">INDEX(MU$5:MU23,$B24+1,1)</f>
        <v>-</v>
      </c>
      <c r="MV24" s="575" t="str" cm="1">
        <f t="array" ref="MV24">INDEX(MV$5:MV23,$B24+1,1)</f>
        <v>-</v>
      </c>
      <c r="MW24" s="575" t="str" cm="1">
        <f t="array" ref="MW24">INDEX(MW$5:MW23,$B24+1,1)</f>
        <v>-</v>
      </c>
      <c r="MX24" s="444" t="str" cm="1">
        <f t="array" ref="MX24">IF(OR(MY24:MY24&lt;&gt;"-"),TRUE,"-")</f>
        <v>-</v>
      </c>
      <c r="MY24" s="575" t="str" cm="1">
        <f t="array" ref="MY24">INDEX(MY$5:MY23,$B24+1,1)</f>
        <v>-</v>
      </c>
      <c r="MZ24" s="575" cm="1">
        <f t="array" ref="MZ24">INDEX(MZ$5:MZ23,$B24+1,1)</f>
        <v>0</v>
      </c>
      <c r="NA24" s="575" cm="1">
        <f t="array" ref="NA24">INDEX(NA$5:NA23,$B24+1,1)</f>
        <v>999999</v>
      </c>
      <c r="NB24" s="575" cm="1">
        <f t="array" ref="NB24">INDEX(NB$5:NB23,$B24+1,1)</f>
        <v>999999</v>
      </c>
      <c r="NC24" s="575" cm="1">
        <f t="array" ref="NC24">INDEX(NC$5:NC23,$B24+1,1)</f>
        <v>999999</v>
      </c>
      <c r="ND24" s="575" cm="1">
        <f t="array" ref="ND24">INDEX(ND$5:ND23,$B24+1,1)</f>
        <v>999999</v>
      </c>
      <c r="NE24" s="575" cm="1">
        <f t="array" ref="NE24">INDEX(NE$5:NE23,$B24+1,1)</f>
        <v>999999</v>
      </c>
      <c r="NF24" s="575" cm="1">
        <f t="array" ref="NF24">INDEX(NF$5:NF23,$B24+1,1)</f>
        <v>999999</v>
      </c>
      <c r="NG24" s="575" t="str" cm="1">
        <f t="array" ref="NG24">INDEX(NG$5:NG23,$B24+1,1)</f>
        <v>-</v>
      </c>
      <c r="NH24" s="575" t="str" cm="1">
        <f t="array" ref="NH24">INDEX(NH$5:NH23,$B24+1,1)</f>
        <v>-</v>
      </c>
      <c r="NI24" s="575" t="str" cm="1">
        <f t="array" ref="NI24">INDEX(NI$5:NI23,$B24+1,1)</f>
        <v>-</v>
      </c>
      <c r="NJ24" s="575" t="b" cm="1">
        <f t="array" ref="NJ24">INDEX(NJ$5:NJ23,$B24+1,1)</f>
        <v>1</v>
      </c>
      <c r="NK24" s="575" t="str" cm="1">
        <f t="array" ref="NK24">INDEX(NK$5:NK23,$B24+1,1)</f>
        <v>-</v>
      </c>
      <c r="NL24" s="575" cm="1">
        <f t="array" ref="NL24">INDEX(NL$5:NL23,$B24+1,1)</f>
        <v>0</v>
      </c>
      <c r="NM24" s="575" cm="1">
        <f t="array" ref="NM24">INDEX(NM$5:NM23,$B24+1,1)</f>
        <v>0</v>
      </c>
      <c r="NN24" s="575" cm="1">
        <f t="array" ref="NN24">INDEX(NN$5:NN23,$B24+1,1)</f>
        <v>0</v>
      </c>
      <c r="NO24" s="575" t="str" cm="1">
        <f t="array" ref="NO24">INDEX(NO$5:NO23,$B24+1,1)</f>
        <v>-</v>
      </c>
      <c r="NP24" s="575" t="str" cm="1">
        <f t="array" ref="NP24">INDEX(NP$5:NP23,$B24+1,1)</f>
        <v>-</v>
      </c>
      <c r="NQ24" s="444">
        <f t="shared" si="99"/>
        <v>0</v>
      </c>
      <c r="NR24" s="575" t="str" cm="1">
        <f t="array" ref="NR24">INDEX(NR$5:NR23,$B24+1,1)</f>
        <v>-</v>
      </c>
      <c r="NS24" s="575" t="str" cm="1">
        <f t="array" ref="NS24">INDEX(NS$5:NS23,$B24+1,1)</f>
        <v>-</v>
      </c>
      <c r="NT24" s="8"/>
      <c r="NU24" s="575" t="str" cm="1">
        <f t="array" ref="NU24">INDEX(NU$5:NU23,$B24+1,1)</f>
        <v>-</v>
      </c>
      <c r="NV24" s="575" t="str" cm="1">
        <f t="array" ref="NV24">INDEX(NV$5:NV23,$B24+1,1)</f>
        <v>-</v>
      </c>
      <c r="NW24" s="575" t="str" cm="1">
        <f t="array" ref="NW24">INDEX(NW$5:NW23,$B24+1,1)</f>
        <v>-</v>
      </c>
      <c r="NX24" s="575" t="str" cm="1">
        <f t="array" ref="NX24">INDEX(NX$5:NX23,$B24+1,1)</f>
        <v>-</v>
      </c>
      <c r="NY24" s="575" cm="1">
        <f t="array" ref="NY24">INDEX(NY$5:NY23,$B24+1,1)</f>
        <v>1</v>
      </c>
      <c r="NZ24" s="575" cm="1">
        <f t="array" ref="NZ24">INDEX(NZ$5:NZ23,$B24+1,1)</f>
        <v>1</v>
      </c>
      <c r="OA24" s="575" cm="1">
        <f t="array" ref="OA24">INDEX(OA$5:OA23,$B24+1,1)</f>
        <v>1</v>
      </c>
      <c r="OB24" s="575" cm="1">
        <f t="array" ref="OB24">INDEX(OB$5:OB23,$B24+1,1)</f>
        <v>1</v>
      </c>
      <c r="OC24" s="8"/>
      <c r="OD24" s="575" cm="1">
        <f t="array" ref="OD24">INDEX(OD$5:OD23,$B24+1,1)</f>
        <v>0</v>
      </c>
      <c r="OE24" s="575" t="str" cm="1">
        <f t="array" ref="OE24">INDEX(OE$5:OE23,$B24+1,1)</f>
        <v>-</v>
      </c>
      <c r="OF24" s="575" cm="1">
        <f t="array" ref="OF24">INDEX(OF$5:OF23,$B24+1,1)</f>
        <v>1</v>
      </c>
      <c r="OG24" s="444">
        <f t="shared" si="100"/>
        <v>1.5</v>
      </c>
      <c r="OH24" s="8"/>
      <c r="OI24" s="575" t="str" cm="1">
        <f t="array" ref="OI24">INDEX(OI$5:OI23,$B24+1,1)</f>
        <v>-</v>
      </c>
      <c r="OJ24" s="575" t="str" cm="1">
        <f t="array" ref="OJ24">INDEX(OJ$5:OJ23,$B24+1,1)</f>
        <v>-</v>
      </c>
      <c r="OK24" s="575" t="str" cm="1">
        <f t="array" ref="OK24">INDEX(OK$5:OK23,$B24+1,1)</f>
        <v>-</v>
      </c>
      <c r="OL24" s="575" t="str" cm="1">
        <f t="array" ref="OL24">INDEX(OL$5:OL23,$B24+1,1)</f>
        <v>-</v>
      </c>
      <c r="OM24" s="575" cm="1">
        <f t="array" ref="OM24">INDEX(OM$5:OM23,$B24+1,1)</f>
        <v>0</v>
      </c>
      <c r="ON24" s="519">
        <v>0</v>
      </c>
    </row>
    <row r="25" spans="1:404" outlineLevel="1">
      <c r="A25" s="18">
        <f t="shared" si="104"/>
        <v>20</v>
      </c>
      <c r="B25" s="18">
        <f t="shared" si="105"/>
        <v>13</v>
      </c>
      <c r="C25">
        <v>2</v>
      </c>
      <c r="D25" s="17" t="str">
        <f t="shared" ref="D25:D33" ca="1" si="106">OFFSET(D$5,$B25,0)</f>
        <v>GSW</v>
      </c>
      <c r="E25" t="b">
        <v>1</v>
      </c>
      <c r="F25" t="b">
        <v>0</v>
      </c>
      <c r="G25" t="b">
        <f t="shared" ref="G25:G43" si="107">E25</f>
        <v>1</v>
      </c>
      <c r="H25" s="18" t="s">
        <v>2220</v>
      </c>
      <c r="I25" s="575" cm="1">
        <f t="array" ref="I25">INDEX(I$5:I24,$B25+1,1)</f>
        <v>1</v>
      </c>
      <c r="J25" s="575" cm="1">
        <f t="array" ref="J25">INDEX(J$5:J24,$B25+1,1)</f>
        <v>0</v>
      </c>
      <c r="K25" s="575" cm="1">
        <f t="array" ref="K25">INDEX(K$5:K24,$B25+1,1)</f>
        <v>0</v>
      </c>
      <c r="L25" s="575" cm="1">
        <f t="array" ref="L25">INDEX(L$5:L24,$B25+1,1)</f>
        <v>2</v>
      </c>
      <c r="M25" s="22">
        <v>1</v>
      </c>
      <c r="N25" s="575" cm="1">
        <f t="array" ref="N25">INDEX(N$5:N24,$B25+1,1)</f>
        <v>3</v>
      </c>
      <c r="O25" s="444">
        <f t="shared" si="57"/>
        <v>2</v>
      </c>
      <c r="P25" s="444">
        <f t="shared" si="57"/>
        <v>0</v>
      </c>
      <c r="Q25" s="444">
        <f t="shared" si="58"/>
        <v>6</v>
      </c>
      <c r="R25" s="575" cm="1">
        <f t="array" ref="R25">INDEX(R$5:R24,$B25+1,1)</f>
        <v>1</v>
      </c>
      <c r="S25" s="575" cm="1">
        <f t="array" ref="S25">INDEX(S$5:S24,$B25+1,1)</f>
        <v>1</v>
      </c>
      <c r="T25" s="575" cm="1">
        <f t="array" ref="T25">INDEX(T$5:T24,$B25+1,1)</f>
        <v>1</v>
      </c>
      <c r="U25" s="575" cm="1">
        <f t="array" ref="U25">INDEX(U$5:U24,$B25+1,1)</f>
        <v>0</v>
      </c>
      <c r="V25" s="18"/>
      <c r="W25" s="575" cm="1">
        <f t="array" ref="W25">INDEX(W$5:W24,$B25+1,1)</f>
        <v>0</v>
      </c>
      <c r="X25" s="575" cm="1">
        <f t="array" ref="X25">INDEX(X$5:X24,$B25+1,1)</f>
        <v>0</v>
      </c>
      <c r="Y25" s="575" cm="1">
        <f t="array" ref="Y25">INDEX(Y$5:Y24,$B25+1,1)</f>
        <v>0</v>
      </c>
      <c r="Z25" s="575" cm="1">
        <f t="array" ref="Z25">INDEX(Z$5:Z24,$B25+1,1)</f>
        <v>1</v>
      </c>
      <c r="AA25" s="575" t="str" cm="1">
        <f t="array" ref="AA25">INDEX(AA$5:AA24,$B25+1,1)</f>
        <v/>
      </c>
      <c r="AB25" s="575" cm="1">
        <f t="array" ref="AB25">INDEX(AB$5:AB24,$B25+1,1)</f>
        <v>1</v>
      </c>
      <c r="AC25" s="575" cm="1">
        <f t="array" ref="AC25">INDEX(AC$5:AC24,$B25+1,1)</f>
        <v>1</v>
      </c>
      <c r="AD25" s="575" cm="1">
        <f t="array" ref="AD25">INDEX(AD$5:AD24,$B25+1,1)</f>
        <v>0</v>
      </c>
      <c r="AE25" s="575" cm="1">
        <f t="array" ref="AE25">INDEX(AE$5:AE24,$B25+1,1)</f>
        <v>0</v>
      </c>
      <c r="AF25" s="575" cm="1">
        <f t="array" ref="AF25">INDEX(AF$5:AF24,$B25+1,1)</f>
        <v>0</v>
      </c>
      <c r="AG25" s="575" cm="1">
        <f t="array" ref="AG25">INDEX(AG$5:AG24,$B25+1,1)</f>
        <v>0</v>
      </c>
      <c r="AH25" s="119"/>
      <c r="AI25" s="119"/>
      <c r="AJ25" s="119"/>
      <c r="AK25" s="119"/>
      <c r="AL25" s="119"/>
      <c r="AM25" s="119"/>
      <c r="AN25" s="119"/>
      <c r="AO25" s="119"/>
      <c r="AP25" s="119"/>
      <c r="AQ25" s="119"/>
      <c r="AR25" s="119"/>
      <c r="AS25" s="119"/>
      <c r="AT25" s="119"/>
      <c r="AU25" s="18"/>
      <c r="AV25" s="18"/>
      <c r="AW25" s="18"/>
      <c r="AX25" s="212" t="str" cm="1">
        <f t="array" aca="1" ref="AX25" ca="1">$H25&amp;" "        &amp;_xlfn.SINGLE( INDEX(i.ModelStructure,$I25,1))    &amp;" "
&amp; $D25        &amp;       IF(OR($CA25="-", $CA25),"_PInp","_Full")&amp;    IF($DK25=0," FWM","")&amp;IF($DK25=1," MWM","")&amp;IF($DK25=5," Mat","")&amp;IF($NP25=1,"&amp;EL","   ")&amp;IF($DL25=TRUE,"&amp;BBT","    ")
&amp;      " TOL"&amp;_xlfn.SINGLE(INDEX(i.TOL_Desc,1,$N25))   &amp; " Scan"&amp;$T25
&amp;       CHOOSE($K25+1," CFS"," GFS"," NFS")&amp;     " CG_"&amp;_xlfn.SINGLE(_xlfn.SWITCH($MP25,"-",1,TRUE,1,FALSE,0))&amp;_xlfn.SINGLE(    IF($MR25="-"," FodCrop    ",_xlfn.SWITCH(VALUE(LEFT($MR$4,1)),0," All",6," Lup",9," Oat",11," OaF")&amp;"_Fod"&amp;TEXT($MR25,"000%")))
&amp;" REV"&amp;"_"&amp;TEXT($FO25,"00;-0;00;@ ")&amp;TEXT($AA25,"00;-0;00;  @")&amp;"_"&amp;TEXT($FT25,"0")&amp;"_"&amp;TEXT($AC25,"0")
&amp; " RR"&amp;TEXT(SUM($EB25:$EC25),"+00%;-00%;    ;@")
&amp; " ("&amp;IF($CY25,"P","E")   &amp;IF($CX25,"T","t")        &amp;     "_F"&amp;IF($HP25=TRUE,3,0)+COUNTIF($HI25:$HM25,TRUE)+COUNTIF($BS25:$BT25,"&gt;0")&amp;IF($HN25=TRUE,3,0)+COUNTIF($BS25:$BT25,"&gt;0")&amp;"N"&amp;$HS25&amp;$HT25&amp;"L"&amp;$IE25&amp;$IF25&amp;"_"&amp;$ID25&amp;")"</f>
        <v>Breed_test  SE GSW_PInp FWM        TOLSpr Scan1 CFS CG_1 FodCrop     REV_-   _-_1 RR     (Et_F00N--L11_-)</v>
      </c>
      <c r="AY25" s="8" t="str">
        <f ca="1">IF(COUNTIF(AX$5:AX25,AX25)=1,"-","Dup")</f>
        <v>-</v>
      </c>
      <c r="AZ25" s="8"/>
      <c r="BA25" s="575" t="b" cm="1">
        <f t="array" ref="BA25">INDEX(BA$5:BA24,$B25+1,1)</f>
        <v>0</v>
      </c>
      <c r="BB25" s="575" t="b" cm="1">
        <f t="array" ref="BB25">INDEX(BB$5:BB24,$B25+1,1)</f>
        <v>0</v>
      </c>
      <c r="BC25" s="575" t="b" cm="1">
        <f t="array" ref="BC25">INDEX(BC$5:BC24,$B25+1,1)</f>
        <v>0</v>
      </c>
      <c r="BD25" s="575" t="b" cm="1">
        <f t="array" ref="BD25">INDEX(BD$5:BD24,$B25+1,1)</f>
        <v>0</v>
      </c>
      <c r="BE25" s="575" t="b" cm="1">
        <f t="array" ref="BE25">INDEX(BE$5:BE24,$B25+1,1)</f>
        <v>0</v>
      </c>
      <c r="BF25" s="575" t="b" cm="1">
        <f t="array" ref="BF25">INDEX(BF$5:BF24,$B25+1,1)</f>
        <v>0</v>
      </c>
      <c r="BG25" s="575" t="b" cm="1">
        <f t="array" ref="BG25">INDEX(BG$5:BG24,$B25+1,1)</f>
        <v>0</v>
      </c>
      <c r="BH25" s="575" t="b" cm="1">
        <f t="array" ref="BH25">INDEX(BH$5:BH24,$B25+1,1)</f>
        <v>0</v>
      </c>
      <c r="BI25" s="575" t="b" cm="1">
        <f t="array" ref="BI25">INDEX(BI$5:BI24,$B25+1,1)</f>
        <v>0</v>
      </c>
      <c r="BJ25" s="8"/>
      <c r="BK25" s="575" t="b" cm="1">
        <f t="array" ref="BK25">INDEX(BK$5:BK24,$B25+1,1)</f>
        <v>0</v>
      </c>
      <c r="BL25" s="575" t="str" cm="1">
        <f t="array" ref="BL25">INDEX(BL$5:BL24,$B25+1,1)</f>
        <v>-</v>
      </c>
      <c r="BM25" s="575" t="str" cm="1">
        <f t="array" ref="BM25">INDEX(BM$5:BM24,$B25+1,1)</f>
        <v>-</v>
      </c>
      <c r="BN25" s="575" t="str" cm="1">
        <f t="array" ref="BN25">INDEX(BN$5:BN24,$B25+1,1)</f>
        <v>-</v>
      </c>
      <c r="BO25" s="575" t="str" cm="1">
        <f t="array" ref="BO25">INDEX(BO$5:BO24,$B25+1,1)</f>
        <v>-</v>
      </c>
      <c r="BP25" s="575" t="str" cm="1">
        <f t="array" ref="BP25">INDEX(BP$5:BP24,$B25+1,1)</f>
        <v>-</v>
      </c>
      <c r="BQ25" s="575" t="str" cm="1">
        <f t="array" ref="BQ25">INDEX(BQ$5:BQ24,$B25+1,1)</f>
        <v>-</v>
      </c>
      <c r="BR25" s="575" t="str" cm="1">
        <f t="array" ref="BR25">INDEX(BR$5:BR24,$B25+1,1)</f>
        <v>-</v>
      </c>
      <c r="BS25" s="575" t="str" cm="1">
        <f t="array" ref="BS25">INDEX(BS$5:BS24,$B25+1,1)</f>
        <v>-</v>
      </c>
      <c r="BT25" s="575" t="str" cm="1">
        <f t="array" ref="BT25">INDEX(BT$5:BT24,$B25+1,1)</f>
        <v>-</v>
      </c>
      <c r="BU25" s="575" t="str" cm="1">
        <f t="array" ref="BU25">INDEX(BU$5:BU24,$B25+1,1)</f>
        <v>-</v>
      </c>
      <c r="BV25" s="575" t="str" cm="1">
        <f t="array" ref="BV25">INDEX(BV$5:BV24,$B25+1,1)</f>
        <v>-</v>
      </c>
      <c r="BW25" s="575" t="b" cm="1">
        <f t="array" ref="BW25">INDEX(BW$5:BW24,$B25+1,1)</f>
        <v>0</v>
      </c>
      <c r="BX25" s="575" t="str" cm="1">
        <f t="array" ref="BX25">INDEX(BX$5:BX24,$B25+1,1)</f>
        <v>-</v>
      </c>
      <c r="BY25" s="575" t="str" cm="1">
        <f t="array" ref="BY25">INDEX(BY$5:BY24,$B25+1,1)</f>
        <v>-</v>
      </c>
      <c r="BZ25" s="575" t="str" cm="1">
        <f t="array" ref="BZ25">INDEX(BZ$5:BZ24,$B25+1,1)</f>
        <v>-</v>
      </c>
      <c r="CA25" s="575" t="str" cm="1">
        <f t="array" ref="CA25">INDEX(CA$5:CA24,$B25+1,1)</f>
        <v>-</v>
      </c>
      <c r="CB25" s="8"/>
      <c r="CC25" s="575" t="str" cm="1">
        <f t="array" ref="CC25">INDEX(CC$5:CC24,$B25+1,1)</f>
        <v>-</v>
      </c>
      <c r="CD25" s="444" t="str">
        <f t="shared" ca="1" si="61"/>
        <v>-</v>
      </c>
      <c r="CE25" s="444">
        <f t="shared" si="62"/>
        <v>0</v>
      </c>
      <c r="CF25" s="444">
        <f t="shared" si="62"/>
        <v>0</v>
      </c>
      <c r="CG25" s="575" t="str" cm="1">
        <f t="array" ref="CG25">INDEX(CG$5:CG24,$B25+1,1)</f>
        <v>-</v>
      </c>
      <c r="CH25" s="575" t="str" cm="1">
        <f t="array" ref="CH25">INDEX(CH$5:CH24,$B25+1,1)</f>
        <v>-</v>
      </c>
      <c r="CI25" s="575" t="str" cm="1">
        <f t="array" ref="CI25">INDEX(CI$5:CI24,$B25+1,1)</f>
        <v>-</v>
      </c>
      <c r="CJ25" s="444" t="str">
        <f t="shared" ca="1" si="63"/>
        <v>-</v>
      </c>
      <c r="CK25" s="444">
        <f t="shared" si="64"/>
        <v>0</v>
      </c>
      <c r="CL25" s="444">
        <f t="shared" si="64"/>
        <v>0</v>
      </c>
      <c r="CM25" s="575" t="str" cm="1">
        <f t="array" ref="CM25">INDEX(CM$5:CM24,$B25+1,1)</f>
        <v>-</v>
      </c>
      <c r="CN25" s="444" t="str">
        <f t="shared" ca="1" si="65"/>
        <v>-</v>
      </c>
      <c r="CO25" s="444">
        <f t="shared" si="66"/>
        <v>0</v>
      </c>
      <c r="CP25" s="575" t="str" cm="1">
        <f t="array" ref="CP25">INDEX(CP$5:CP24,$B25+1,1)</f>
        <v>-</v>
      </c>
      <c r="CQ25" s="575" t="str" cm="1">
        <f t="array" ref="CQ25">INDEX(CQ$5:CQ24,$B25+1,1)</f>
        <v>-</v>
      </c>
      <c r="CR25" s="444">
        <f t="shared" si="67"/>
        <v>0</v>
      </c>
      <c r="CS25" s="575" t="str" cm="1">
        <f t="array" ref="CS25">INDEX(CS$5:CS24,$B25+1,1)</f>
        <v>-</v>
      </c>
      <c r="CT25" s="444" t="str">
        <f t="shared" ca="1" si="68"/>
        <v>-</v>
      </c>
      <c r="CU25" s="444">
        <f t="shared" si="69"/>
        <v>0</v>
      </c>
      <c r="CV25" s="444">
        <f t="shared" si="69"/>
        <v>0</v>
      </c>
      <c r="CW25" s="8"/>
      <c r="CX25" s="575" t="b" cm="1">
        <f t="array" ref="CX25">INDEX(CX$5:CX24,$B25+1,1)</f>
        <v>0</v>
      </c>
      <c r="CY25" s="575" t="b" cm="1">
        <f t="array" ref="CY25">INDEX(CY$5:CY24,$B25+1,1)</f>
        <v>0</v>
      </c>
      <c r="CZ25" s="576">
        <f t="shared" ca="1" si="85"/>
        <v>0</v>
      </c>
      <c r="DA25" s="575" t="b" cm="1">
        <f t="array" ref="DA25">INDEX(DA$5:DA24,$B25+1,1)</f>
        <v>1</v>
      </c>
      <c r="DB25" s="575" t="str" cm="1">
        <f t="array" ref="DB25">INDEX(DB$5:DB24,$B25+1,1)</f>
        <v>-</v>
      </c>
      <c r="DC25" s="575" cm="1">
        <f t="array" ref="DC25">INDEX(DC$5:DC24,$B25+1,1)</f>
        <v>1</v>
      </c>
      <c r="DD25" s="575" cm="1">
        <f t="array" ref="DD25">INDEX(DD$5:DD24,$B25+1,1)</f>
        <v>1</v>
      </c>
      <c r="DE25" s="575" t="str" cm="1">
        <f t="array" ref="DE25">INDEX(DE$5:DE24,$B25+1,1)</f>
        <v>-</v>
      </c>
      <c r="DF25" s="575" t="str" cm="1">
        <f t="array" ref="DF25">INDEX(DF$5:DF24,$B25+1,1)</f>
        <v>-</v>
      </c>
      <c r="DG25" s="575" t="str" cm="1">
        <f t="array" ref="DG25">INDEX(DG$5:DG24,$B25+1,1)</f>
        <v>-</v>
      </c>
      <c r="DH25" s="575" t="str" cm="1">
        <f t="array" ref="DH25">INDEX(DH$5:DH24,$B25+1,1)</f>
        <v>-</v>
      </c>
      <c r="DI25" s="575" t="str" cm="1">
        <f t="array" ref="DI25">INDEX(DI$5:DI24,$B25+1,1)</f>
        <v>-</v>
      </c>
      <c r="DJ25" s="575" t="str" cm="1">
        <f t="array" ref="DJ25">INDEX(DJ$5:DJ24,$B25+1,1)</f>
        <v>-</v>
      </c>
      <c r="DK25" s="444">
        <f t="shared" si="86"/>
        <v>0</v>
      </c>
      <c r="DL25" s="444" t="b">
        <f t="shared" si="86"/>
        <v>0</v>
      </c>
      <c r="DM25" s="444">
        <f t="shared" si="86"/>
        <v>50</v>
      </c>
      <c r="DN25" s="575" t="str" cm="1">
        <f t="array" ref="DN25">INDEX(DN$5:DN24,$B25+1,1)</f>
        <v>-</v>
      </c>
      <c r="DO25" s="444">
        <f t="shared" si="87"/>
        <v>-1.62994968</v>
      </c>
      <c r="DP25" s="444">
        <f t="shared" si="87"/>
        <v>25.5</v>
      </c>
      <c r="DQ25" s="444">
        <f t="shared" si="87"/>
        <v>18.3</v>
      </c>
      <c r="DR25" s="575" t="str" cm="1">
        <f t="array" ref="DR25">INDEX(DR$5:DR24,$B25+1,1)</f>
        <v>-</v>
      </c>
      <c r="DS25" s="575" t="str" cm="1">
        <f t="array" ref="DS25">INDEX(DS$5:DS24,$B25+1,1)</f>
        <v>-</v>
      </c>
      <c r="DT25" s="575" t="str" cm="1">
        <f t="array" ref="DT25">INDEX(DT$5:DT24,$B25+1,1)</f>
        <v>-</v>
      </c>
      <c r="DU25" s="575" t="str" cm="1">
        <f t="array" ref="DU25">INDEX(DU$5:DU24,$B25+1,1)</f>
        <v>-</v>
      </c>
      <c r="DV25" s="444" t="str">
        <f t="shared" si="88"/>
        <v>-</v>
      </c>
      <c r="DW25" s="444">
        <f t="shared" si="88"/>
        <v>500</v>
      </c>
      <c r="DX25" s="444">
        <f t="shared" si="88"/>
        <v>500</v>
      </c>
      <c r="DY25" s="444" t="str">
        <f t="shared" si="88"/>
        <v>-</v>
      </c>
      <c r="DZ25" s="444" t="str">
        <f t="shared" si="88"/>
        <v>-</v>
      </c>
      <c r="EA25" s="444" t="str">
        <f t="shared" si="88"/>
        <v>-</v>
      </c>
      <c r="EB25" s="444">
        <f t="shared" si="89"/>
        <v>0</v>
      </c>
      <c r="EC25" s="444">
        <f t="shared" si="90"/>
        <v>0</v>
      </c>
      <c r="ED25" s="444">
        <f t="shared" si="91"/>
        <v>0</v>
      </c>
      <c r="EE25" s="444">
        <f t="shared" si="91"/>
        <v>0</v>
      </c>
      <c r="EF25" s="444">
        <f t="shared" si="91"/>
        <v>0</v>
      </c>
      <c r="EG25" s="444">
        <f t="shared" si="91"/>
        <v>0</v>
      </c>
      <c r="EH25" s="444" t="b">
        <f t="shared" si="92"/>
        <v>0</v>
      </c>
      <c r="EI25" s="444" t="b">
        <f t="shared" si="92"/>
        <v>0</v>
      </c>
      <c r="EJ25" s="444" t="b">
        <f t="shared" si="92"/>
        <v>0</v>
      </c>
      <c r="EK25" s="444" t="b">
        <f t="shared" si="92"/>
        <v>0</v>
      </c>
      <c r="EL25" s="444">
        <f t="shared" si="93"/>
        <v>1</v>
      </c>
      <c r="EM25" s="444">
        <f t="shared" si="93"/>
        <v>0</v>
      </c>
      <c r="EN25" s="444" t="b">
        <f t="shared" si="94"/>
        <v>0</v>
      </c>
      <c r="EO25" s="444" t="b">
        <f t="shared" si="71"/>
        <v>0</v>
      </c>
      <c r="EP25" s="444" t="b">
        <f t="shared" si="71"/>
        <v>0</v>
      </c>
      <c r="EQ25" s="444" t="b">
        <f t="shared" si="71"/>
        <v>1</v>
      </c>
      <c r="ER25" s="93">
        <f t="shared" si="72"/>
        <v>1</v>
      </c>
      <c r="ES25" s="93">
        <f t="shared" si="72"/>
        <v>1</v>
      </c>
      <c r="ET25" s="575" cm="1">
        <f t="array" ref="ET25">INDEX(ET$5:ET24,$B25+1,1)</f>
        <v>1</v>
      </c>
      <c r="EU25" s="575" cm="1">
        <f t="array" ref="EU25">INDEX(EU$5:EU24,$B25+1,1)</f>
        <v>1</v>
      </c>
      <c r="EV25" s="575" cm="1">
        <f t="array" ref="EV25">INDEX(EV$5:EV24,$B25+1,1)</f>
        <v>1</v>
      </c>
      <c r="EW25" s="575" cm="1">
        <f t="array" ref="EW25">INDEX(EW$5:EW24,$B25+1,1)</f>
        <v>1</v>
      </c>
      <c r="EX25" s="575" t="str" cm="1">
        <f t="array" ref="EX25">INDEX(EX$5:EX24,$B25+1,1)</f>
        <v>-</v>
      </c>
      <c r="EY25" s="444" t="b">
        <f t="shared" si="95"/>
        <v>1</v>
      </c>
      <c r="EZ25" s="444" t="b">
        <f t="shared" si="95"/>
        <v>0</v>
      </c>
      <c r="FA25" s="444" t="b">
        <f t="shared" si="95"/>
        <v>0</v>
      </c>
      <c r="FB25" s="444" t="b">
        <f t="shared" si="95"/>
        <v>0</v>
      </c>
      <c r="FC25" s="93">
        <f t="shared" si="74"/>
        <v>1</v>
      </c>
      <c r="FD25" s="93">
        <f t="shared" si="74"/>
        <v>1</v>
      </c>
      <c r="FE25" s="93">
        <f t="shared" si="74"/>
        <v>1</v>
      </c>
      <c r="FF25" s="93">
        <f t="shared" si="74"/>
        <v>1</v>
      </c>
      <c r="FG25" s="93">
        <f t="shared" si="74"/>
        <v>1</v>
      </c>
      <c r="FH25" s="93">
        <f t="shared" si="74"/>
        <v>1</v>
      </c>
      <c r="FI25" s="93">
        <f t="shared" si="74"/>
        <v>1</v>
      </c>
      <c r="FJ25" s="93">
        <f t="shared" si="74"/>
        <v>1</v>
      </c>
      <c r="FK25" s="8"/>
      <c r="FL25" s="575" t="str" cm="1">
        <f t="array" ref="FL25">INDEX(FL$5:FL24,$B25+1,1)</f>
        <v>-</v>
      </c>
      <c r="FM25" s="444" t="b">
        <f t="shared" si="96"/>
        <v>0</v>
      </c>
      <c r="FN25" s="575" t="str" cm="1">
        <f t="array" ref="FN25">INDEX(FN$5:FN24,$B25+1,1)</f>
        <v>-</v>
      </c>
      <c r="FO25" s="575" t="str" cm="1">
        <f t="array" ref="FO25">INDEX(FO$5:FO24,$B25+1,1)</f>
        <v>-</v>
      </c>
      <c r="FP25" s="575" t="str" cm="1">
        <f t="array" ref="FP25">INDEX(FP$5:FP24,$B25+1,1)</f>
        <v>-</v>
      </c>
      <c r="FQ25" s="575" cm="1">
        <f t="array" ref="FQ25">INDEX(FQ$5:FQ24,$B25+1,1)</f>
        <v>1</v>
      </c>
      <c r="FR25" s="575" cm="1">
        <f t="array" ref="FR25">INDEX(FR$5:FR24,$B25+1,1)</f>
        <v>1</v>
      </c>
      <c r="FS25" s="575" t="str" cm="1">
        <f t="array" ref="FS25">INDEX(FS$5:FS24,$B25+1,1)</f>
        <v>-</v>
      </c>
      <c r="FT25" s="575" t="str" cm="1">
        <f t="array" ref="FT25">INDEX(FT$5:FT24,$B25+1,1)</f>
        <v>-</v>
      </c>
      <c r="FU25" s="575" t="str" cm="1">
        <f t="array" ref="FU25">INDEX(FU$5:FU24,$B25+1,1)</f>
        <v>-</v>
      </c>
      <c r="FV25" s="575" t="str" cm="1">
        <f t="array" ref="FV25">INDEX(FV$5:FV24,$B25+1,1)</f>
        <v>-</v>
      </c>
      <c r="FW25" s="575" t="str" cm="1">
        <f t="array" ref="FW25">INDEX(FW$5:FW24,$B25+1,1)</f>
        <v>-</v>
      </c>
      <c r="FX25" s="575" t="str" cm="1">
        <f t="array" ref="FX25">INDEX(FX$5:FX24,$B25+1,1)</f>
        <v>-</v>
      </c>
      <c r="FY25" s="575" t="str" cm="1">
        <f t="array" ref="FY25">INDEX(FY$5:FY24,$B25+1,1)</f>
        <v>-</v>
      </c>
      <c r="FZ25" s="575" t="str" cm="1">
        <f t="array" ref="FZ25">INDEX(FZ$5:FZ24,$B25+1,1)</f>
        <v>-</v>
      </c>
      <c r="GA25" s="575" t="str" cm="1">
        <f t="array" ref="GA25">INDEX(GA$5:GA24,$B25+1,1)</f>
        <v>-</v>
      </c>
      <c r="GB25" s="575" t="str" cm="1">
        <f t="array" ref="GB25">INDEX(GB$5:GB24,$B25+1,1)</f>
        <v>-</v>
      </c>
      <c r="GC25" s="575" t="str" cm="1">
        <f t="array" ref="GC25">INDEX(GC$5:GC24,$B25+1,1)</f>
        <v>-</v>
      </c>
      <c r="GD25" s="575" t="str" cm="1">
        <f t="array" ref="GD25">INDEX(GD$5:GD24,$B25+1,1)</f>
        <v>-</v>
      </c>
      <c r="GE25" s="575" t="str" cm="1">
        <f t="array" ref="GE25">INDEX(GE$5:GE24,$B25+1,1)</f>
        <v>-</v>
      </c>
      <c r="GF25" s="575" t="str" cm="1">
        <f t="array" ref="GF25">INDEX(GF$5:GF24,$B25+1,1)</f>
        <v>-</v>
      </c>
      <c r="GG25" s="575" t="str" cm="1">
        <f t="array" ref="GG25">INDEX(GG$5:GG24,$B25+1,1)</f>
        <v>-</v>
      </c>
      <c r="GH25" s="575" t="str" cm="1">
        <f t="array" ref="GH25">INDEX(GH$5:GH24,$B25+1,1)</f>
        <v>-</v>
      </c>
      <c r="GI25" s="575" t="str" cm="1">
        <f t="array" ref="GI25">INDEX(GI$5:GI24,$B25+1,1)</f>
        <v>-</v>
      </c>
      <c r="GJ25" s="575" t="str" cm="1">
        <f t="array" ref="GJ25">INDEX(GJ$5:GJ24,$B25+1,1)</f>
        <v>-</v>
      </c>
      <c r="GK25" s="575" cm="1">
        <f t="array" ref="GK25">INDEX(GK$5:GK24,$B25+1,1)</f>
        <v>0</v>
      </c>
      <c r="GL25" s="575" t="str" cm="1">
        <f t="array" ref="GL25">INDEX(GL$5:GL24,$B25+1,1)</f>
        <v>-</v>
      </c>
      <c r="GM25" s="575" cm="1">
        <f t="array" ref="GM25">INDEX(GM$5:GM24,$B25+1,1)</f>
        <v>1</v>
      </c>
      <c r="GN25" s="575" cm="1">
        <f t="array" ref="GN25">INDEX(GN$5:GN24,$B25+1,1)</f>
        <v>0</v>
      </c>
      <c r="GO25" s="575" cm="1">
        <f t="array" ref="GO25">INDEX(GO$5:GO24,$B25+1,1)</f>
        <v>0</v>
      </c>
      <c r="GP25" s="575" cm="1">
        <f t="array" ref="GP25">INDEX(GP$5:GP24,$B25+1,1)</f>
        <v>0</v>
      </c>
      <c r="GQ25" s="575" cm="1">
        <f t="array" ref="GQ25">INDEX(GQ$5:GQ24,$B25+1,1)</f>
        <v>0</v>
      </c>
      <c r="GR25" s="575" cm="1">
        <f t="array" ref="GR25">INDEX(GR$5:GR24,$B25+1,1)</f>
        <v>0</v>
      </c>
      <c r="GS25" s="575" cm="1">
        <f t="array" ref="GS25">INDEX(GS$5:GS24,$B25+1,1)</f>
        <v>0</v>
      </c>
      <c r="GT25" s="575" cm="1">
        <f t="array" ref="GT25">INDEX(GT$5:GT24,$B25+1,1)</f>
        <v>1</v>
      </c>
      <c r="GU25" s="575" cm="1">
        <f t="array" ref="GU25">INDEX(GU$5:GU24,$B25+1,1)</f>
        <v>0</v>
      </c>
      <c r="GV25" s="575" cm="1">
        <f t="array" ref="GV25">INDEX(GV$5:GV24,$B25+1,1)</f>
        <v>0</v>
      </c>
      <c r="GW25" s="575" cm="1">
        <f t="array" ref="GW25">INDEX(GW$5:GW24,$B25+1,1)</f>
        <v>0</v>
      </c>
      <c r="GX25" s="575" cm="1">
        <f t="array" ref="GX25">INDEX(GX$5:GX24,$B25+1,1)</f>
        <v>0</v>
      </c>
      <c r="GY25" s="8"/>
      <c r="GZ25" s="575" t="str" cm="1">
        <f t="array" ref="GZ25">INDEX(GZ$5:GZ24,$B25+1,1)</f>
        <v>-</v>
      </c>
      <c r="HA25" s="575" t="str" cm="1">
        <f t="array" ref="HA25">INDEX(HA$5:HA24,$B25+1,1)</f>
        <v>-</v>
      </c>
      <c r="HB25" s="575" t="str" cm="1">
        <f t="array" ref="HB25">INDEX(HB$5:HB24,$B25+1,1)</f>
        <v>-</v>
      </c>
      <c r="HC25" s="575" t="str" cm="1">
        <f t="array" ref="HC25">INDEX(HC$5:HC24,$B25+1,1)</f>
        <v>-</v>
      </c>
      <c r="HD25" s="575" cm="1">
        <f t="array" ref="HD25">INDEX(HD$5:HD24,$B25+1,1)</f>
        <v>0</v>
      </c>
      <c r="HE25" s="575" t="str" cm="1">
        <f t="array" ref="HE25">INDEX(HE$5:HE24,$B25+1,1)</f>
        <v>-</v>
      </c>
      <c r="HF25" s="575" t="str" cm="1">
        <f t="array" ref="HF25">INDEX(HF$5:HF24,$B25+1,1)</f>
        <v>-</v>
      </c>
      <c r="HG25" s="576">
        <f t="shared" ca="1" si="97"/>
        <v>3</v>
      </c>
      <c r="HH25" s="575" t="str" cm="1">
        <f t="array" ref="HH25">INDEX(HH$5:HH24,$B25+1,1)</f>
        <v>-</v>
      </c>
      <c r="HI25" s="575" t="str" cm="1">
        <f t="array" ref="HI25">INDEX(HI$5:HI24,$B25+1,1)</f>
        <v>-</v>
      </c>
      <c r="HJ25" s="575" t="str" cm="1">
        <f t="array" ref="HJ25">INDEX(HJ$5:HJ24,$B25+1,1)</f>
        <v>-</v>
      </c>
      <c r="HK25" s="575" t="str" cm="1">
        <f t="array" ref="HK25">INDEX(HK$5:HK24,$B25+1,1)</f>
        <v>-</v>
      </c>
      <c r="HL25" s="575" t="str" cm="1">
        <f t="array" ref="HL25">INDEX(HL$5:HL24,$B25+1,1)</f>
        <v>-</v>
      </c>
      <c r="HM25" s="575" t="str" cm="1">
        <f t="array" ref="HM25">INDEX(HM$5:HM24,$B25+1,1)</f>
        <v>-</v>
      </c>
      <c r="HN25" s="575" t="str" cm="1">
        <f t="array" ref="HN25">INDEX(HN$5:HN24,$B25+1,1)</f>
        <v>-</v>
      </c>
      <c r="HO25" s="575" t="str" cm="1">
        <f t="array" ref="HO25">INDEX(HO$5:HO24,$B25+1,1)</f>
        <v>-</v>
      </c>
      <c r="HP25" s="575" t="str" cm="1">
        <f t="array" ref="HP25">INDEX(HP$5:HP24,$B25+1,1)</f>
        <v>-</v>
      </c>
      <c r="HQ25" s="575" t="str" cm="1">
        <f t="array" ref="HQ25">INDEX(HQ$5:HQ24,$B25+1,1)</f>
        <v>-</v>
      </c>
      <c r="HR25" s="575" t="str" cm="1">
        <f t="array" ref="HR25">INDEX(HR$5:HR24,$B25+1,1)</f>
        <v>-</v>
      </c>
      <c r="HS25" s="575" t="str" cm="1">
        <f t="array" ref="HS25">INDEX(HS$5:HS24,$B25+1,1)</f>
        <v>-</v>
      </c>
      <c r="HT25" s="575" t="str" cm="1">
        <f t="array" ref="HT25">INDEX(HT$5:HT24,$B25+1,1)</f>
        <v>-</v>
      </c>
      <c r="HU25" s="575" t="str" cm="1">
        <f t="array" ref="HU25">INDEX(HU$5:HU24,$B25+1,1)</f>
        <v>-</v>
      </c>
      <c r="HV25" s="575" t="str" cm="1">
        <f t="array" ref="HV25">INDEX(HV$5:HV24,$B25+1,1)</f>
        <v>-</v>
      </c>
      <c r="HW25" s="575" t="str" cm="1">
        <f t="array" ref="HW25">INDEX(HW$5:HW24,$B25+1,1)</f>
        <v>-</v>
      </c>
      <c r="HX25" s="575" t="str" cm="1">
        <f t="array" ref="HX25">INDEX(HX$5:HX24,$B25+1,1)</f>
        <v>-</v>
      </c>
      <c r="HY25" s="575" t="str" cm="1">
        <f t="array" ref="HY25">INDEX(HY$5:HY24,$B25+1,1)</f>
        <v>-</v>
      </c>
      <c r="HZ25" s="575" t="str" cm="1">
        <f t="array" ref="HZ25">INDEX(HZ$5:HZ24,$B25+1,1)</f>
        <v>-</v>
      </c>
      <c r="IA25" s="575" t="str" cm="1">
        <f t="array" ref="IA25">INDEX(IA$5:IA24,$B25+1,1)</f>
        <v>-</v>
      </c>
      <c r="IB25" s="575" t="str" cm="1">
        <f t="array" ref="IB25">INDEX(IB$5:IB24,$B25+1,1)</f>
        <v>-</v>
      </c>
      <c r="IC25" s="575" t="str" cm="1">
        <f t="array" ref="IC25">INDEX(IC$5:IC24,$B25+1,1)</f>
        <v>-</v>
      </c>
      <c r="ID25" s="575" t="str" cm="1">
        <f t="array" ref="ID25">INDEX(ID$5:ID24,$B25+1,1)</f>
        <v>-</v>
      </c>
      <c r="IE25" s="575" cm="1">
        <f t="array" ref="IE25">INDEX(IE$5:IE24,$B25+1,1)</f>
        <v>1</v>
      </c>
      <c r="IF25" s="575" cm="1">
        <f t="array" ref="IF25">INDEX(IF$5:IF24,$B25+1,1)</f>
        <v>1</v>
      </c>
      <c r="IG25" s="8"/>
      <c r="IH25" s="575" cm="1">
        <f t="array" ref="IH25">INDEX(IH$5:IH24,$B25+1,1)</f>
        <v>0.125</v>
      </c>
      <c r="II25" s="575" cm="1">
        <f t="array" ref="II25">INDEX(II$5:II24,$B25+1,1)</f>
        <v>0.3</v>
      </c>
      <c r="IJ25" s="575" cm="1">
        <f t="array" ref="IJ25">INDEX(IJ$5:IJ24,$B25+1,1)</f>
        <v>-0.05</v>
      </c>
      <c r="IK25" s="575" cm="1">
        <f t="array" ref="IK25">INDEX(IK$5:IK24,$B25+1,1)</f>
        <v>0.1</v>
      </c>
      <c r="IL25" s="575" cm="1">
        <f t="array" ref="IL25">INDEX(IL$5:IL24,$B25+1,1)</f>
        <v>0.25</v>
      </c>
      <c r="IM25" s="575" cm="1">
        <f t="array" ref="IM25">INDEX(IM$5:IM24,$B25+1,1)</f>
        <v>-0.05</v>
      </c>
      <c r="IN25" s="575" cm="1">
        <f t="array" ref="IN25">INDEX(IN$5:IN24,$B25+1,1)</f>
        <v>0.05</v>
      </c>
      <c r="IO25" s="575" cm="1">
        <f t="array" ref="IO25">INDEX(IO$5:IO24,$B25+1,1)</f>
        <v>0.1</v>
      </c>
      <c r="IP25" s="575" cm="1">
        <f t="array" ref="IP25">INDEX(IP$5:IP24,$B25+1,1)</f>
        <v>-0.02</v>
      </c>
      <c r="IQ25" s="575" cm="1">
        <f t="array" ref="IQ25">INDEX(IQ$5:IQ24,$B25+1,1)</f>
        <v>0.1</v>
      </c>
      <c r="IR25" s="575" cm="1">
        <f t="array" ref="IR25">INDEX(IR$5:IR24,$B25+1,1)</f>
        <v>0.25</v>
      </c>
      <c r="IS25" s="575" cm="1">
        <f t="array" ref="IS25">INDEX(IS$5:IS24,$B25+1,1)</f>
        <v>-0.05</v>
      </c>
      <c r="IT25" s="575" cm="1">
        <f t="array" ref="IT25">INDEX(IT$5:IT24,$B25+1,1)</f>
        <v>0.125</v>
      </c>
      <c r="IU25" s="575" cm="1">
        <f t="array" ref="IU25">INDEX(IU$5:IU24,$B25+1,1)</f>
        <v>0.1</v>
      </c>
      <c r="IV25" s="575" cm="1">
        <f t="array" ref="IV25">INDEX(IV$5:IV24,$B25+1,1)</f>
        <v>0.1</v>
      </c>
      <c r="IW25" s="575" cm="1">
        <f t="array" ref="IW25">INDEX(IW$5:IW24,$B25+1,1)</f>
        <v>0.1</v>
      </c>
      <c r="IX25" s="575" cm="1">
        <f t="array" ref="IX25">INDEX(IX$5:IX24,$B25+1,1)</f>
        <v>0</v>
      </c>
      <c r="IY25" s="575" cm="1">
        <f t="array" ref="IY25">INDEX(IY$5:IY24,$B25+1,1)</f>
        <v>0</v>
      </c>
      <c r="IZ25" s="575" cm="1">
        <f t="array" ref="IZ25">INDEX(IZ$5:IZ24,$B25+1,1)</f>
        <v>0</v>
      </c>
      <c r="JA25" s="575" cm="1">
        <f t="array" ref="JA25">INDEX(JA$5:JA24,$B25+1,1)</f>
        <v>0</v>
      </c>
      <c r="JB25" s="575" cm="1">
        <f t="array" ref="JB25">INDEX(JB$5:JB24,$B25+1,1)</f>
        <v>0</v>
      </c>
      <c r="JC25" s="575" cm="1">
        <f t="array" ref="JC25">INDEX(JC$5:JC24,$B25+1,1)</f>
        <v>0</v>
      </c>
      <c r="JD25" s="575" cm="1">
        <f t="array" ref="JD25">INDEX(JD$5:JD24,$B25+1,1)</f>
        <v>0</v>
      </c>
      <c r="JE25" s="575" cm="1">
        <f t="array" ref="JE25">INDEX(JE$5:JE24,$B25+1,1)</f>
        <v>0</v>
      </c>
      <c r="JF25" s="575" cm="1">
        <f t="array" ref="JF25">INDEX(JF$5:JF24,$B25+1,1)</f>
        <v>0</v>
      </c>
      <c r="JG25" s="575" cm="1">
        <f t="array" ref="JG25">INDEX(JG$5:JG24,$B25+1,1)</f>
        <v>0</v>
      </c>
      <c r="JH25" s="575" cm="1">
        <f t="array" ref="JH25">INDEX(JH$5:JH24,$B25+1,1)</f>
        <v>0</v>
      </c>
      <c r="JI25" s="575" cm="1">
        <f t="array" ref="JI25">INDEX(JI$5:JI24,$B25+1,1)</f>
        <v>0</v>
      </c>
      <c r="JJ25" s="575" cm="1">
        <f t="array" ref="JJ25">INDEX(JJ$5:JJ24,$B25+1,1)</f>
        <v>0</v>
      </c>
      <c r="JK25" s="575" cm="1">
        <f t="array" ref="JK25">INDEX(JK$5:JK24,$B25+1,1)</f>
        <v>0</v>
      </c>
      <c r="JL25" s="575" cm="1">
        <f t="array" ref="JL25">INDEX(JL$5:JL24,$B25+1,1)</f>
        <v>0</v>
      </c>
      <c r="JM25" s="575" cm="1">
        <f t="array" ref="JM25">INDEX(JM$5:JM24,$B25+1,1)</f>
        <v>0</v>
      </c>
      <c r="JN25" s="575" cm="1">
        <f t="array" ref="JN25">INDEX(JN$5:JN24,$B25+1,1)</f>
        <v>0</v>
      </c>
      <c r="JO25" s="575" cm="1">
        <f t="array" ref="JO25">INDEX(JO$5:JO24,$B25+1,1)</f>
        <v>0</v>
      </c>
      <c r="JP25" s="575" cm="1">
        <f t="array" ref="JP25">INDEX(JP$5:JP24,$B25+1,1)</f>
        <v>0</v>
      </c>
      <c r="JQ25" s="575" cm="1">
        <f t="array" ref="JQ25">INDEX(JQ$5:JQ24,$B25+1,1)</f>
        <v>0</v>
      </c>
      <c r="JR25" s="575" cm="1">
        <f t="array" ref="JR25">INDEX(JR$5:JR24,$B25+1,1)</f>
        <v>0</v>
      </c>
      <c r="JS25" s="575" cm="1">
        <f t="array" ref="JS25">INDEX(JS$5:JS24,$B25+1,1)</f>
        <v>0</v>
      </c>
      <c r="JT25" s="575" cm="1">
        <f t="array" ref="JT25">INDEX(JT$5:JT24,$B25+1,1)</f>
        <v>0</v>
      </c>
      <c r="JU25" s="575" cm="1">
        <f t="array" ref="JU25">INDEX(JU$5:JU24,$B25+1,1)</f>
        <v>0</v>
      </c>
      <c r="JV25" s="575" cm="1">
        <f t="array" ref="JV25">INDEX(JV$5:JV24,$B25+1,1)</f>
        <v>0</v>
      </c>
      <c r="JW25" s="575" cm="1">
        <f t="array" ref="JW25">INDEX(JW$5:JW24,$B25+1,1)</f>
        <v>0</v>
      </c>
      <c r="JX25" s="575" cm="1">
        <f t="array" ref="JX25">INDEX(JX$5:JX24,$B25+1,1)</f>
        <v>0</v>
      </c>
      <c r="JY25" s="575" cm="1">
        <f t="array" ref="JY25">INDEX(JY$5:JY24,$B25+1,1)</f>
        <v>0</v>
      </c>
      <c r="JZ25" s="575" cm="1">
        <f t="array" ref="JZ25">INDEX(JZ$5:JZ24,$B25+1,1)</f>
        <v>0</v>
      </c>
      <c r="KA25" s="575" cm="1">
        <f t="array" ref="KA25">INDEX(KA$5:KA24,$B25+1,1)</f>
        <v>0</v>
      </c>
      <c r="KB25" s="575" cm="1">
        <f t="array" ref="KB25">INDEX(KB$5:KB24,$B25+1,1)</f>
        <v>0</v>
      </c>
      <c r="KC25" s="575" cm="1">
        <f t="array" ref="KC25">INDEX(KC$5:KC24,$B25+1,1)</f>
        <v>0</v>
      </c>
      <c r="KD25" s="575" t="str" cm="1">
        <f t="array" ref="KD25">INDEX(KD$5:KD24,$B25+1,1)</f>
        <v>-</v>
      </c>
      <c r="KE25" s="8"/>
      <c r="KF25" s="575" cm="1">
        <f t="array" ref="KF25">INDEX(KF$5:KF24,$B25+1,1)</f>
        <v>0</v>
      </c>
      <c r="KG25" s="575" cm="1">
        <f t="array" ref="KG25">INDEX(KG$5:KG24,$B25+1,1)</f>
        <v>0</v>
      </c>
      <c r="KH25" s="575" cm="1">
        <f t="array" ref="KH25">INDEX(KH$5:KH24,$B25+1,1)</f>
        <v>0</v>
      </c>
      <c r="KI25" s="575" t="str" cm="1">
        <f t="array" ref="KI25">INDEX(KI$5:KI24,$B25+1,1)</f>
        <v>-</v>
      </c>
      <c r="KJ25" s="575" t="str" cm="1">
        <f t="array" ref="KJ25">INDEX(KJ$5:KJ24,$B25+1,1)</f>
        <v>-</v>
      </c>
      <c r="KK25" s="575" t="str" cm="1">
        <f t="array" ref="KK25">INDEX(KK$5:KK24,$B25+1,1)</f>
        <v>-</v>
      </c>
      <c r="KL25" s="575" t="str" cm="1">
        <f t="array" ref="KL25">INDEX(KL$5:KL24,$B25+1,1)</f>
        <v>-</v>
      </c>
      <c r="KM25" s="575" t="str" cm="1">
        <f t="array" ref="KM25">INDEX(KM$5:KM24,$B25+1,1)</f>
        <v>-</v>
      </c>
      <c r="KN25" s="575" t="str" cm="1">
        <f t="array" ref="KN25">INDEX(KN$5:KN24,$B25+1,1)</f>
        <v>-</v>
      </c>
      <c r="KO25" s="575" t="str" cm="1">
        <f t="array" ref="KO25">INDEX(KO$5:KO24,$B25+1,1)</f>
        <v>-</v>
      </c>
      <c r="KP25" s="575" t="str" cm="1">
        <f t="array" ref="KP25">INDEX(KP$5:KP24,$B25+1,1)</f>
        <v>-</v>
      </c>
      <c r="KQ25" s="575" t="str" cm="1">
        <f t="array" ref="KQ25">INDEX(KQ$5:KQ24,$B25+1,1)</f>
        <v>-</v>
      </c>
      <c r="KR25" s="575" t="str" cm="1">
        <f t="array" ref="KR25">INDEX(KR$5:KR24,$B25+1,1)</f>
        <v>-</v>
      </c>
      <c r="KS25" s="575" t="str" cm="1">
        <f t="array" ref="KS25">INDEX(KS$5:KS24,$B25+1,1)</f>
        <v>-</v>
      </c>
      <c r="KT25" s="575" t="str" cm="1">
        <f t="array" ref="KT25">INDEX(KT$5:KT24,$B25+1,1)</f>
        <v>-</v>
      </c>
      <c r="KU25" s="575" t="str" cm="1">
        <f t="array" ref="KU25">INDEX(KU$5:KU24,$B25+1,1)</f>
        <v>-</v>
      </c>
      <c r="KV25" s="575" cm="1">
        <f t="array" ref="KV25">INDEX(KV$5:KV24,$B25+1,1)</f>
        <v>1</v>
      </c>
      <c r="KW25" s="575" cm="1">
        <f t="array" ref="KW25">INDEX(KW$5:KW24,$B25+1,1)</f>
        <v>0</v>
      </c>
      <c r="KX25" s="575" cm="1">
        <f t="array" ref="KX25">INDEX(KX$5:KX24,$B25+1,1)</f>
        <v>1</v>
      </c>
      <c r="KY25" s="575" cm="1">
        <f t="array" ref="KY25">INDEX(KY$5:KY24,$B25+1,1)</f>
        <v>1</v>
      </c>
      <c r="KZ25" s="575" cm="1">
        <f t="array" ref="KZ25">INDEX(KZ$5:KZ24,$B25+1,1)</f>
        <v>1</v>
      </c>
      <c r="LA25" s="575" cm="1">
        <f t="array" ref="LA25">INDEX(LA$5:LA24,$B25+1,1)</f>
        <v>1</v>
      </c>
      <c r="LB25" s="575" cm="1">
        <f t="array" ref="LB25">INDEX(LB$5:LB24,$B25+1,1)</f>
        <v>1</v>
      </c>
      <c r="LC25" s="575" cm="1">
        <f t="array" ref="LC25">INDEX(LC$5:LC24,$B25+1,1)</f>
        <v>1</v>
      </c>
      <c r="LD25" s="575" cm="1">
        <f t="array" ref="LD25">INDEX(LD$5:LD24,$B25+1,1)</f>
        <v>0</v>
      </c>
      <c r="LE25" s="575" cm="1">
        <f t="array" ref="LE25">INDEX(LE$5:LE24,$B25+1,1)</f>
        <v>1</v>
      </c>
      <c r="LF25" s="575" cm="1">
        <f t="array" ref="LF25">INDEX(LF$5:LF24,$B25+1,1)</f>
        <v>0</v>
      </c>
      <c r="LG25" s="575" cm="1">
        <f t="array" ref="LG25">INDEX(LG$5:LG24,$B25+1,1)</f>
        <v>0</v>
      </c>
      <c r="LH25" s="575" cm="1">
        <f t="array" ref="LH25">INDEX(LH$5:LH24,$B25+1,1)</f>
        <v>0</v>
      </c>
      <c r="LI25" s="575" cm="1">
        <f t="array" ref="LI25">INDEX(LI$5:LI24,$B25+1,1)</f>
        <v>0</v>
      </c>
      <c r="LJ25" s="575" cm="1">
        <f t="array" ref="LJ25">INDEX(LJ$5:LJ24,$B25+1,1)</f>
        <v>0</v>
      </c>
      <c r="LK25" s="575" cm="1">
        <f t="array" ref="LK25">INDEX(LK$5:LK24,$B25+1,1)</f>
        <v>0</v>
      </c>
      <c r="LL25" s="575" cm="1">
        <f t="array" ref="LL25">INDEX(LL$5:LL24,$B25+1,1)</f>
        <v>0</v>
      </c>
      <c r="LM25" s="575" cm="1">
        <f t="array" ref="LM25">INDEX(LM$5:LM24,$B25+1,1)</f>
        <v>0</v>
      </c>
      <c r="LN25" s="575" cm="1">
        <f t="array" ref="LN25">INDEX(LN$5:LN24,$B25+1,1)</f>
        <v>0</v>
      </c>
      <c r="LO25" s="575" cm="1">
        <f t="array" ref="LO25">INDEX(LO$5:LO24,$B25+1,1)</f>
        <v>0</v>
      </c>
      <c r="LP25" s="575" cm="1">
        <f t="array" ref="LP25">INDEX(LP$5:LP24,$B25+1,1)</f>
        <v>0</v>
      </c>
      <c r="LQ25" s="575" cm="1">
        <f t="array" ref="LQ25">INDEX(LQ$5:LQ24,$B25+1,1)</f>
        <v>0</v>
      </c>
      <c r="LR25" s="575" cm="1">
        <f t="array" ref="LR25">INDEX(LR$5:LR24,$B25+1,1)</f>
        <v>0</v>
      </c>
      <c r="LS25" s="575" cm="1">
        <f t="array" ref="LS25">INDEX(LS$5:LS24,$B25+1,1)</f>
        <v>0</v>
      </c>
      <c r="LT25" s="575" cm="1">
        <f t="array" ref="LT25">INDEX(LT$5:LT24,$B25+1,1)</f>
        <v>0</v>
      </c>
      <c r="LU25" s="575" cm="1">
        <f t="array" ref="LU25">INDEX(LU$5:LU24,$B25+1,1)</f>
        <v>0</v>
      </c>
      <c r="LV25" s="575" cm="1">
        <f t="array" ref="LV25">INDEX(LV$5:LV24,$B25+1,1)</f>
        <v>0</v>
      </c>
      <c r="LW25" s="575" cm="1">
        <f t="array" ref="LW25">INDEX(LW$5:LW24,$B25+1,1)</f>
        <v>0</v>
      </c>
      <c r="LX25" s="575" cm="1">
        <f t="array" ref="LX25">INDEX(LX$5:LX24,$B25+1,1)</f>
        <v>0</v>
      </c>
      <c r="LY25" s="575" cm="1">
        <f t="array" ref="LY25">INDEX(LY$5:LY24,$B25+1,1)</f>
        <v>0</v>
      </c>
      <c r="LZ25" s="575" cm="1">
        <f t="array" ref="LZ25">INDEX(LZ$5:LZ24,$B25+1,1)</f>
        <v>0</v>
      </c>
      <c r="MA25" s="575" cm="1">
        <f t="array" ref="MA25">INDEX(MA$5:MA24,$B25+1,1)</f>
        <v>0</v>
      </c>
      <c r="MB25" s="575" cm="1">
        <f t="array" ref="MB25">INDEX(MB$5:MB24,$B25+1,1)</f>
        <v>0</v>
      </c>
      <c r="MC25" s="575" cm="1">
        <f t="array" ref="MC25">INDEX(MC$5:MC24,$B25+1,1)</f>
        <v>0</v>
      </c>
      <c r="MD25" s="575" cm="1">
        <f t="array" ref="MD25">INDEX(MD$5:MD24,$B25+1,1)</f>
        <v>0</v>
      </c>
      <c r="ME25" s="575" cm="1">
        <f t="array" ref="ME25">INDEX(ME$5:ME24,$B25+1,1)</f>
        <v>0</v>
      </c>
      <c r="MF25" s="575" cm="1">
        <f t="array" ref="MF25">INDEX(MF$5:MF24,$B25+1,1)</f>
        <v>0</v>
      </c>
      <c r="MG25" s="575" cm="1">
        <f t="array" ref="MG25">INDEX(MG$5:MG24,$B25+1,1)</f>
        <v>0</v>
      </c>
      <c r="MH25" s="575" cm="1">
        <f t="array" ref="MH25">INDEX(MH$5:MH24,$B25+1,1)</f>
        <v>0</v>
      </c>
      <c r="MI25" s="575" cm="1">
        <f t="array" ref="MI25">INDEX(MI$5:MI24,$B25+1,1)</f>
        <v>1</v>
      </c>
      <c r="MJ25" s="575" cm="1">
        <f t="array" ref="MJ25">INDEX(MJ$5:MJ24,$B25+1,1)</f>
        <v>0</v>
      </c>
      <c r="MK25" s="575" cm="1">
        <f t="array" ref="MK25">INDEX(MK$5:MK24,$B25+1,1)</f>
        <v>0</v>
      </c>
      <c r="ML25" s="575" cm="1">
        <f t="array" ref="ML25">INDEX(ML$5:ML24,$B25+1,1)</f>
        <v>0</v>
      </c>
      <c r="MM25" s="575" cm="1">
        <f t="array" ref="MM25">INDEX(MM$5:MM24,$B25+1,1)</f>
        <v>0</v>
      </c>
      <c r="MN25" s="575" cm="1">
        <f t="array" ref="MN25">INDEX(MN$5:MN24,$B25+1,1)</f>
        <v>1</v>
      </c>
      <c r="MO25" s="8"/>
      <c r="MP25" s="444" t="str">
        <f t="shared" ca="1" si="98"/>
        <v>-</v>
      </c>
      <c r="MQ25" s="575" t="str" cm="1">
        <f t="array" ref="MQ25">INDEX(MQ$5:MQ24,$B25+1,1)</f>
        <v>-</v>
      </c>
      <c r="MR25" s="575" t="str" cm="1">
        <f t="array" ref="MR25">INDEX(MR$5:MR24,$B25+1,1)</f>
        <v>-</v>
      </c>
      <c r="MS25" s="575" t="str" cm="1">
        <f t="array" ref="MS25">INDEX(MS$5:MS24,$B25+1,1)</f>
        <v>-</v>
      </c>
      <c r="MT25" s="575" t="str" cm="1">
        <f t="array" ref="MT25">INDEX(MT$5:MT24,$B25+1,1)</f>
        <v>-</v>
      </c>
      <c r="MU25" s="575" t="str" cm="1">
        <f t="array" ref="MU25">INDEX(MU$5:MU24,$B25+1,1)</f>
        <v>-</v>
      </c>
      <c r="MV25" s="575" t="str" cm="1">
        <f t="array" ref="MV25">INDEX(MV$5:MV24,$B25+1,1)</f>
        <v>-</v>
      </c>
      <c r="MW25" s="575" t="str" cm="1">
        <f t="array" ref="MW25">INDEX(MW$5:MW24,$B25+1,1)</f>
        <v>-</v>
      </c>
      <c r="MX25" s="444" t="str" cm="1">
        <f t="array" ref="MX25">IF(OR(MY25:MY25&lt;&gt;"-"),TRUE,"-")</f>
        <v>-</v>
      </c>
      <c r="MY25" s="575" t="str" cm="1">
        <f t="array" ref="MY25">INDEX(MY$5:MY24,$B25+1,1)</f>
        <v>-</v>
      </c>
      <c r="MZ25" s="575" cm="1">
        <f t="array" ref="MZ25">INDEX(MZ$5:MZ24,$B25+1,1)</f>
        <v>0</v>
      </c>
      <c r="NA25" s="575" cm="1">
        <f t="array" ref="NA25">INDEX(NA$5:NA24,$B25+1,1)</f>
        <v>999999</v>
      </c>
      <c r="NB25" s="575" cm="1">
        <f t="array" ref="NB25">INDEX(NB$5:NB24,$B25+1,1)</f>
        <v>999999</v>
      </c>
      <c r="NC25" s="575" cm="1">
        <f t="array" ref="NC25">INDEX(NC$5:NC24,$B25+1,1)</f>
        <v>999999</v>
      </c>
      <c r="ND25" s="575" cm="1">
        <f t="array" ref="ND25">INDEX(ND$5:ND24,$B25+1,1)</f>
        <v>999999</v>
      </c>
      <c r="NE25" s="575" cm="1">
        <f t="array" ref="NE25">INDEX(NE$5:NE24,$B25+1,1)</f>
        <v>999999</v>
      </c>
      <c r="NF25" s="575" cm="1">
        <f t="array" ref="NF25">INDEX(NF$5:NF24,$B25+1,1)</f>
        <v>999999</v>
      </c>
      <c r="NG25" s="575" t="str" cm="1">
        <f t="array" ref="NG25">INDEX(NG$5:NG24,$B25+1,1)</f>
        <v>-</v>
      </c>
      <c r="NH25" s="575" t="str" cm="1">
        <f t="array" ref="NH25">INDEX(NH$5:NH24,$B25+1,1)</f>
        <v>-</v>
      </c>
      <c r="NI25" s="575" t="str" cm="1">
        <f t="array" ref="NI25">INDEX(NI$5:NI24,$B25+1,1)</f>
        <v>-</v>
      </c>
      <c r="NJ25" s="575" t="b" cm="1">
        <f t="array" ref="NJ25">INDEX(NJ$5:NJ24,$B25+1,1)</f>
        <v>1</v>
      </c>
      <c r="NK25" s="575" t="str" cm="1">
        <f t="array" ref="NK25">INDEX(NK$5:NK24,$B25+1,1)</f>
        <v>-</v>
      </c>
      <c r="NL25" s="575" cm="1">
        <f t="array" ref="NL25">INDEX(NL$5:NL24,$B25+1,1)</f>
        <v>0</v>
      </c>
      <c r="NM25" s="575" cm="1">
        <f t="array" ref="NM25">INDEX(NM$5:NM24,$B25+1,1)</f>
        <v>0</v>
      </c>
      <c r="NN25" s="575" cm="1">
        <f t="array" ref="NN25">INDEX(NN$5:NN24,$B25+1,1)</f>
        <v>0</v>
      </c>
      <c r="NO25" s="575" t="str" cm="1">
        <f t="array" ref="NO25">INDEX(NO$5:NO24,$B25+1,1)</f>
        <v>-</v>
      </c>
      <c r="NP25" s="575" t="str" cm="1">
        <f t="array" ref="NP25">INDEX(NP$5:NP24,$B25+1,1)</f>
        <v>-</v>
      </c>
      <c r="NQ25" s="444">
        <f t="shared" si="99"/>
        <v>0</v>
      </c>
      <c r="NR25" s="575" t="str" cm="1">
        <f t="array" ref="NR25">INDEX(NR$5:NR24,$B25+1,1)</f>
        <v>-</v>
      </c>
      <c r="NS25" s="575" t="str" cm="1">
        <f t="array" ref="NS25">INDEX(NS$5:NS24,$B25+1,1)</f>
        <v>-</v>
      </c>
      <c r="NT25" s="8"/>
      <c r="NU25" s="575" t="str" cm="1">
        <f t="array" ref="NU25">INDEX(NU$5:NU24,$B25+1,1)</f>
        <v>-</v>
      </c>
      <c r="NV25" s="575" t="str" cm="1">
        <f t="array" ref="NV25">INDEX(NV$5:NV24,$B25+1,1)</f>
        <v>-</v>
      </c>
      <c r="NW25" s="575" t="str" cm="1">
        <f t="array" ref="NW25">INDEX(NW$5:NW24,$B25+1,1)</f>
        <v>-</v>
      </c>
      <c r="NX25" s="575" t="str" cm="1">
        <f t="array" ref="NX25">INDEX(NX$5:NX24,$B25+1,1)</f>
        <v>-</v>
      </c>
      <c r="NY25" s="575" cm="1">
        <f t="array" ref="NY25">INDEX(NY$5:NY24,$B25+1,1)</f>
        <v>1</v>
      </c>
      <c r="NZ25" s="575" cm="1">
        <f t="array" ref="NZ25">INDEX(NZ$5:NZ24,$B25+1,1)</f>
        <v>1</v>
      </c>
      <c r="OA25" s="575" cm="1">
        <f t="array" ref="OA25">INDEX(OA$5:OA24,$B25+1,1)</f>
        <v>1</v>
      </c>
      <c r="OB25" s="575" cm="1">
        <f t="array" ref="OB25">INDEX(OB$5:OB24,$B25+1,1)</f>
        <v>1</v>
      </c>
      <c r="OC25" s="8"/>
      <c r="OD25" s="575" cm="1">
        <f t="array" ref="OD25">INDEX(OD$5:OD24,$B25+1,1)</f>
        <v>0</v>
      </c>
      <c r="OE25" s="575" t="str" cm="1">
        <f t="array" ref="OE25">INDEX(OE$5:OE24,$B25+1,1)</f>
        <v>-</v>
      </c>
      <c r="OF25" s="575" cm="1">
        <f t="array" ref="OF25">INDEX(OF$5:OF24,$B25+1,1)</f>
        <v>1</v>
      </c>
      <c r="OG25" s="444">
        <f t="shared" si="100"/>
        <v>1.5</v>
      </c>
      <c r="OH25" s="8"/>
      <c r="OI25" s="575" t="str" cm="1">
        <f t="array" ref="OI25">INDEX(OI$5:OI24,$B25+1,1)</f>
        <v>-</v>
      </c>
      <c r="OJ25" s="575" t="str" cm="1">
        <f t="array" ref="OJ25">INDEX(OJ$5:OJ24,$B25+1,1)</f>
        <v>-</v>
      </c>
      <c r="OK25" s="575" t="str" cm="1">
        <f t="array" ref="OK25">INDEX(OK$5:OK24,$B25+1,1)</f>
        <v>-</v>
      </c>
      <c r="OL25" s="575" t="str" cm="1">
        <f t="array" ref="OL25">INDEX(OL$5:OL24,$B25+1,1)</f>
        <v>-</v>
      </c>
      <c r="OM25" s="575" cm="1">
        <f t="array" ref="OM25">INDEX(OM$5:OM24,$B25+1,1)</f>
        <v>0</v>
      </c>
      <c r="ON25" s="519">
        <v>0</v>
      </c>
    </row>
    <row r="26" spans="1:404" outlineLevel="1">
      <c r="A26" s="18">
        <f t="shared" si="104"/>
        <v>21</v>
      </c>
      <c r="B26" s="18">
        <f t="shared" si="105"/>
        <v>13</v>
      </c>
      <c r="C26">
        <v>2</v>
      </c>
      <c r="D26" s="17" t="str">
        <f t="shared" ca="1" si="106"/>
        <v>GSW</v>
      </c>
      <c r="E26" t="b">
        <v>1</v>
      </c>
      <c r="F26" t="b">
        <v>0</v>
      </c>
      <c r="G26" t="b">
        <f t="shared" si="107"/>
        <v>1</v>
      </c>
      <c r="H26" s="18" t="s">
        <v>2220</v>
      </c>
      <c r="I26" s="575" cm="1">
        <f t="array" ref="I26">INDEX(I$5:I25,$B26+1,1)</f>
        <v>1</v>
      </c>
      <c r="J26" s="575" cm="1">
        <f t="array" ref="J26">INDEX(J$5:J25,$B26+1,1)</f>
        <v>0</v>
      </c>
      <c r="K26" s="575" cm="1">
        <f t="array" ref="K26">INDEX(K$5:K25,$B26+1,1)</f>
        <v>0</v>
      </c>
      <c r="L26" s="575" cm="1">
        <f t="array" ref="L26">INDEX(L$5:L25,$B26+1,1)</f>
        <v>2</v>
      </c>
      <c r="M26" s="22">
        <v>3</v>
      </c>
      <c r="N26" s="575" cm="1">
        <f t="array" ref="N26">INDEX(N$5:N25,$B26+1,1)</f>
        <v>3</v>
      </c>
      <c r="O26" s="444">
        <f t="shared" si="57"/>
        <v>1</v>
      </c>
      <c r="P26" s="444">
        <f t="shared" si="57"/>
        <v>1</v>
      </c>
      <c r="Q26" s="444">
        <f t="shared" si="58"/>
        <v>6</v>
      </c>
      <c r="R26" s="575" cm="1">
        <f t="array" ref="R26">INDEX(R$5:R25,$B26+1,1)</f>
        <v>1</v>
      </c>
      <c r="S26" s="575" cm="1">
        <f t="array" ref="S26">INDEX(S$5:S25,$B26+1,1)</f>
        <v>1</v>
      </c>
      <c r="T26" s="575" cm="1">
        <f t="array" ref="T26">INDEX(T$5:T25,$B26+1,1)</f>
        <v>1</v>
      </c>
      <c r="U26" s="575" cm="1">
        <f t="array" ref="U26">INDEX(U$5:U25,$B26+1,1)</f>
        <v>0</v>
      </c>
      <c r="V26" s="18"/>
      <c r="W26" s="575" cm="1">
        <f t="array" ref="W26">INDEX(W$5:W25,$B26+1,1)</f>
        <v>0</v>
      </c>
      <c r="X26" s="575" cm="1">
        <f t="array" ref="X26">INDEX(X$5:X25,$B26+1,1)</f>
        <v>0</v>
      </c>
      <c r="Y26" s="575" cm="1">
        <f t="array" ref="Y26">INDEX(Y$5:Y25,$B26+1,1)</f>
        <v>0</v>
      </c>
      <c r="Z26" s="575" cm="1">
        <f t="array" ref="Z26">INDEX(Z$5:Z25,$B26+1,1)</f>
        <v>1</v>
      </c>
      <c r="AA26" s="575" t="str" cm="1">
        <f t="array" ref="AA26">INDEX(AA$5:AA25,$B26+1,1)</f>
        <v/>
      </c>
      <c r="AB26" s="575" cm="1">
        <f t="array" ref="AB26">INDEX(AB$5:AB25,$B26+1,1)</f>
        <v>1</v>
      </c>
      <c r="AC26" s="575" cm="1">
        <f t="array" ref="AC26">INDEX(AC$5:AC25,$B26+1,1)</f>
        <v>1</v>
      </c>
      <c r="AD26" s="575" cm="1">
        <f t="array" ref="AD26">INDEX(AD$5:AD25,$B26+1,1)</f>
        <v>0</v>
      </c>
      <c r="AE26" s="575" cm="1">
        <f t="array" ref="AE26">INDEX(AE$5:AE25,$B26+1,1)</f>
        <v>0</v>
      </c>
      <c r="AF26" s="575" cm="1">
        <f t="array" ref="AF26">INDEX(AF$5:AF25,$B26+1,1)</f>
        <v>0</v>
      </c>
      <c r="AG26" s="575" cm="1">
        <f t="array" ref="AG26">INDEX(AG$5:AG25,$B26+1,1)</f>
        <v>0</v>
      </c>
      <c r="AH26" s="119"/>
      <c r="AI26" s="119"/>
      <c r="AJ26" s="119"/>
      <c r="AK26" s="119"/>
      <c r="AL26" s="119"/>
      <c r="AM26" s="119"/>
      <c r="AN26" s="119"/>
      <c r="AO26" s="119"/>
      <c r="AP26" s="119"/>
      <c r="AQ26" s="119"/>
      <c r="AR26" s="119"/>
      <c r="AS26" s="119"/>
      <c r="AT26" s="119"/>
      <c r="AU26" s="18"/>
      <c r="AV26" s="18"/>
      <c r="AW26" s="18"/>
      <c r="AX26" s="212" t="str" cm="1">
        <f t="array" aca="1" ref="AX26" ca="1">$H26&amp;" "        &amp;_xlfn.SINGLE( INDEX(i.ModelStructure,$I26,1))    &amp;" "
&amp; $D26        &amp;       IF(OR($CA26="-", $CA26),"_PInp","_Full")&amp;    IF($DK26=0," FWM","")&amp;IF($DK26=1," MWM","")&amp;IF($DK26=5," Mat","")&amp;IF($NP26=1,"&amp;EL","   ")&amp;IF($DL26=TRUE,"&amp;BBT","    ")
&amp;      " TOL"&amp;_xlfn.SINGLE(INDEX(i.TOL_Desc,1,$N26))   &amp; " Scan"&amp;$T26
&amp;       CHOOSE($K26+1," CFS"," GFS"," NFS")&amp;     " CG_"&amp;_xlfn.SINGLE(_xlfn.SWITCH($MP26,"-",1,TRUE,1,FALSE,0))&amp;_xlfn.SINGLE(    IF($MR26="-"," FodCrop    ",_xlfn.SWITCH(VALUE(LEFT($MR$4,1)),0," All",6," Lup",9," Oat",11," OaF")&amp;"_Fod"&amp;TEXT($MR26,"000%")))
&amp;" REV"&amp;"_"&amp;TEXT($FO26,"00;-0;00;@ ")&amp;TEXT($AA26,"00;-0;00;  @")&amp;"_"&amp;TEXT($FT26,"0")&amp;"_"&amp;TEXT($AC26,"0")
&amp; " RR"&amp;TEXT(SUM($EB26:$EC26),"+00%;-00%;    ;@")
&amp; " ("&amp;IF($CY26,"P","E")   &amp;IF($CX26,"T","t")        &amp;     "_F"&amp;IF($HP26=TRUE,3,0)+COUNTIF($HI26:$HM26,TRUE)+COUNTIF($BS26:$BT26,"&gt;0")&amp;IF($HN26=TRUE,3,0)+COUNTIF($BS26:$BT26,"&gt;0")&amp;"N"&amp;$HS26&amp;$HT26&amp;"L"&amp;$IE26&amp;$IF26&amp;"_"&amp;$ID26&amp;")"</f>
        <v>Breed_test  SE GSW_PInp MWM   &amp;BBT TOLSpr Scan1 CFS CG_1 FodCrop     REV_-   _-_1 RR     (Et_F00N--L11_-)</v>
      </c>
      <c r="AY26" s="8" t="str">
        <f ca="1">IF(COUNTIF(AX$5:AX26,AX26)=1,"-","Dup")</f>
        <v>-</v>
      </c>
      <c r="AZ26" s="8"/>
      <c r="BA26" s="575" t="b" cm="1">
        <f t="array" ref="BA26">INDEX(BA$5:BA25,$B26+1,1)</f>
        <v>0</v>
      </c>
      <c r="BB26" s="575" t="b" cm="1">
        <f t="array" ref="BB26">INDEX(BB$5:BB25,$B26+1,1)</f>
        <v>0</v>
      </c>
      <c r="BC26" s="575" t="b" cm="1">
        <f t="array" ref="BC26">INDEX(BC$5:BC25,$B26+1,1)</f>
        <v>0</v>
      </c>
      <c r="BD26" s="575" t="b" cm="1">
        <f t="array" ref="BD26">INDEX(BD$5:BD25,$B26+1,1)</f>
        <v>0</v>
      </c>
      <c r="BE26" s="575" t="b" cm="1">
        <f t="array" ref="BE26">INDEX(BE$5:BE25,$B26+1,1)</f>
        <v>0</v>
      </c>
      <c r="BF26" s="575" t="b" cm="1">
        <f t="array" ref="BF26">INDEX(BF$5:BF25,$B26+1,1)</f>
        <v>0</v>
      </c>
      <c r="BG26" s="575" t="b" cm="1">
        <f t="array" ref="BG26">INDEX(BG$5:BG25,$B26+1,1)</f>
        <v>0</v>
      </c>
      <c r="BH26" s="575" t="b" cm="1">
        <f t="array" ref="BH26">INDEX(BH$5:BH25,$B26+1,1)</f>
        <v>0</v>
      </c>
      <c r="BI26" s="575" t="b" cm="1">
        <f t="array" ref="BI26">INDEX(BI$5:BI25,$B26+1,1)</f>
        <v>0</v>
      </c>
      <c r="BJ26" s="8"/>
      <c r="BK26" s="575" t="b" cm="1">
        <f t="array" ref="BK26">INDEX(BK$5:BK25,$B26+1,1)</f>
        <v>0</v>
      </c>
      <c r="BL26" s="575" t="str" cm="1">
        <f t="array" ref="BL26">INDEX(BL$5:BL25,$B26+1,1)</f>
        <v>-</v>
      </c>
      <c r="BM26" s="575" t="str" cm="1">
        <f t="array" ref="BM26">INDEX(BM$5:BM25,$B26+1,1)</f>
        <v>-</v>
      </c>
      <c r="BN26" s="575" t="str" cm="1">
        <f t="array" ref="BN26">INDEX(BN$5:BN25,$B26+1,1)</f>
        <v>-</v>
      </c>
      <c r="BO26" s="575" t="str" cm="1">
        <f t="array" ref="BO26">INDEX(BO$5:BO25,$B26+1,1)</f>
        <v>-</v>
      </c>
      <c r="BP26" s="575" t="str" cm="1">
        <f t="array" ref="BP26">INDEX(BP$5:BP25,$B26+1,1)</f>
        <v>-</v>
      </c>
      <c r="BQ26" s="575" t="str" cm="1">
        <f t="array" ref="BQ26">INDEX(BQ$5:BQ25,$B26+1,1)</f>
        <v>-</v>
      </c>
      <c r="BR26" s="575" t="str" cm="1">
        <f t="array" ref="BR26">INDEX(BR$5:BR25,$B26+1,1)</f>
        <v>-</v>
      </c>
      <c r="BS26" s="575" t="str" cm="1">
        <f t="array" ref="BS26">INDEX(BS$5:BS25,$B26+1,1)</f>
        <v>-</v>
      </c>
      <c r="BT26" s="575" t="str" cm="1">
        <f t="array" ref="BT26">INDEX(BT$5:BT25,$B26+1,1)</f>
        <v>-</v>
      </c>
      <c r="BU26" s="575" t="str" cm="1">
        <f t="array" ref="BU26">INDEX(BU$5:BU25,$B26+1,1)</f>
        <v>-</v>
      </c>
      <c r="BV26" s="575" t="str" cm="1">
        <f t="array" ref="BV26">INDEX(BV$5:BV25,$B26+1,1)</f>
        <v>-</v>
      </c>
      <c r="BW26" s="575" t="b" cm="1">
        <f t="array" ref="BW26">INDEX(BW$5:BW25,$B26+1,1)</f>
        <v>0</v>
      </c>
      <c r="BX26" s="575" t="str" cm="1">
        <f t="array" ref="BX26">INDEX(BX$5:BX25,$B26+1,1)</f>
        <v>-</v>
      </c>
      <c r="BY26" s="575" t="str" cm="1">
        <f t="array" ref="BY26">INDEX(BY$5:BY25,$B26+1,1)</f>
        <v>-</v>
      </c>
      <c r="BZ26" s="575" t="str" cm="1">
        <f t="array" ref="BZ26">INDEX(BZ$5:BZ25,$B26+1,1)</f>
        <v>-</v>
      </c>
      <c r="CA26" s="575" t="str" cm="1">
        <f t="array" ref="CA26">INDEX(CA$5:CA25,$B26+1,1)</f>
        <v>-</v>
      </c>
      <c r="CB26" s="8"/>
      <c r="CC26" s="575" t="str" cm="1">
        <f t="array" ref="CC26">INDEX(CC$5:CC25,$B26+1,1)</f>
        <v>-</v>
      </c>
      <c r="CD26" s="444" t="str">
        <f t="shared" ca="1" si="61"/>
        <v>-</v>
      </c>
      <c r="CE26" s="444">
        <f t="shared" si="62"/>
        <v>0</v>
      </c>
      <c r="CF26" s="444">
        <f t="shared" si="62"/>
        <v>0</v>
      </c>
      <c r="CG26" s="575" t="str" cm="1">
        <f t="array" ref="CG26">INDEX(CG$5:CG25,$B26+1,1)</f>
        <v>-</v>
      </c>
      <c r="CH26" s="575" t="str" cm="1">
        <f t="array" ref="CH26">INDEX(CH$5:CH25,$B26+1,1)</f>
        <v>-</v>
      </c>
      <c r="CI26" s="575" t="str" cm="1">
        <f t="array" ref="CI26">INDEX(CI$5:CI25,$B26+1,1)</f>
        <v>-</v>
      </c>
      <c r="CJ26" s="444" t="str">
        <f t="shared" ca="1" si="63"/>
        <v>-</v>
      </c>
      <c r="CK26" s="444">
        <f t="shared" si="64"/>
        <v>0</v>
      </c>
      <c r="CL26" s="444">
        <f t="shared" si="64"/>
        <v>0</v>
      </c>
      <c r="CM26" s="575" t="str" cm="1">
        <f t="array" ref="CM26">INDEX(CM$5:CM25,$B26+1,1)</f>
        <v>-</v>
      </c>
      <c r="CN26" s="444" t="str">
        <f t="shared" ca="1" si="65"/>
        <v>-</v>
      </c>
      <c r="CO26" s="444">
        <f t="shared" si="66"/>
        <v>0</v>
      </c>
      <c r="CP26" s="575" t="str" cm="1">
        <f t="array" ref="CP26">INDEX(CP$5:CP25,$B26+1,1)</f>
        <v>-</v>
      </c>
      <c r="CQ26" s="575" t="str" cm="1">
        <f t="array" ref="CQ26">INDEX(CQ$5:CQ25,$B26+1,1)</f>
        <v>-</v>
      </c>
      <c r="CR26" s="444">
        <f t="shared" si="67"/>
        <v>0</v>
      </c>
      <c r="CS26" s="575" t="str" cm="1">
        <f t="array" ref="CS26">INDEX(CS$5:CS25,$B26+1,1)</f>
        <v>-</v>
      </c>
      <c r="CT26" s="444" t="str">
        <f t="shared" ca="1" si="68"/>
        <v>-</v>
      </c>
      <c r="CU26" s="444">
        <f t="shared" si="69"/>
        <v>0</v>
      </c>
      <c r="CV26" s="444">
        <f t="shared" si="69"/>
        <v>0</v>
      </c>
      <c r="CW26" s="8"/>
      <c r="CX26" s="575" t="b" cm="1">
        <f t="array" ref="CX26">INDEX(CX$5:CX25,$B26+1,1)</f>
        <v>0</v>
      </c>
      <c r="CY26" s="575" t="b" cm="1">
        <f t="array" ref="CY26">INDEX(CY$5:CY25,$B26+1,1)</f>
        <v>0</v>
      </c>
      <c r="CZ26" s="576">
        <f t="shared" ca="1" si="85"/>
        <v>0</v>
      </c>
      <c r="DA26" s="575" t="b" cm="1">
        <f t="array" ref="DA26">INDEX(DA$5:DA25,$B26+1,1)</f>
        <v>1</v>
      </c>
      <c r="DB26" s="575" t="str" cm="1">
        <f t="array" ref="DB26">INDEX(DB$5:DB25,$B26+1,1)</f>
        <v>-</v>
      </c>
      <c r="DC26" s="575" cm="1">
        <f t="array" ref="DC26">INDEX(DC$5:DC25,$B26+1,1)</f>
        <v>1</v>
      </c>
      <c r="DD26" s="575" cm="1">
        <f t="array" ref="DD26">INDEX(DD$5:DD25,$B26+1,1)</f>
        <v>1</v>
      </c>
      <c r="DE26" s="575" t="str" cm="1">
        <f t="array" ref="DE26">INDEX(DE$5:DE25,$B26+1,1)</f>
        <v>-</v>
      </c>
      <c r="DF26" s="575" t="str" cm="1">
        <f t="array" ref="DF26">INDEX(DF$5:DF25,$B26+1,1)</f>
        <v>-</v>
      </c>
      <c r="DG26" s="575" t="str" cm="1">
        <f t="array" ref="DG26">INDEX(DG$5:DG25,$B26+1,1)</f>
        <v>-</v>
      </c>
      <c r="DH26" s="575" t="str" cm="1">
        <f t="array" ref="DH26">INDEX(DH$5:DH25,$B26+1,1)</f>
        <v>-</v>
      </c>
      <c r="DI26" s="575" t="str" cm="1">
        <f t="array" ref="DI26">INDEX(DI$5:DI25,$B26+1,1)</f>
        <v>-</v>
      </c>
      <c r="DJ26" s="575" t="str" cm="1">
        <f t="array" ref="DJ26">INDEX(DJ$5:DJ25,$B26+1,1)</f>
        <v>-</v>
      </c>
      <c r="DK26" s="444">
        <f t="shared" si="86"/>
        <v>1</v>
      </c>
      <c r="DL26" s="444" t="b">
        <f t="shared" si="86"/>
        <v>1</v>
      </c>
      <c r="DM26" s="444">
        <f t="shared" si="86"/>
        <v>60</v>
      </c>
      <c r="DN26" s="575" t="str" cm="1">
        <f t="array" ref="DN26">INDEX(DN$5:DN25,$B26+1,1)</f>
        <v>-</v>
      </c>
      <c r="DO26" s="444" t="str">
        <f t="shared" si="87"/>
        <v>-</v>
      </c>
      <c r="DP26" s="444" t="str">
        <f t="shared" si="87"/>
        <v>-</v>
      </c>
      <c r="DQ26" s="444" t="str">
        <f t="shared" si="87"/>
        <v>-</v>
      </c>
      <c r="DR26" s="575" t="str" cm="1">
        <f t="array" ref="DR26">INDEX(DR$5:DR25,$B26+1,1)</f>
        <v>-</v>
      </c>
      <c r="DS26" s="575" t="str" cm="1">
        <f t="array" ref="DS26">INDEX(DS$5:DS25,$B26+1,1)</f>
        <v>-</v>
      </c>
      <c r="DT26" s="575" t="str" cm="1">
        <f t="array" ref="DT26">INDEX(DT$5:DT25,$B26+1,1)</f>
        <v>-</v>
      </c>
      <c r="DU26" s="575" t="str" cm="1">
        <f t="array" ref="DU26">INDEX(DU$5:DU25,$B26+1,1)</f>
        <v>-</v>
      </c>
      <c r="DV26" s="444" t="str">
        <f t="shared" si="88"/>
        <v>-</v>
      </c>
      <c r="DW26" s="444">
        <f t="shared" si="88"/>
        <v>500</v>
      </c>
      <c r="DX26" s="444">
        <f t="shared" si="88"/>
        <v>500</v>
      </c>
      <c r="DY26" s="444" t="str">
        <f t="shared" si="88"/>
        <v>-</v>
      </c>
      <c r="DZ26" s="444" t="str">
        <f t="shared" si="88"/>
        <v>-</v>
      </c>
      <c r="EA26" s="444" t="str">
        <f t="shared" si="88"/>
        <v>-</v>
      </c>
      <c r="EB26" s="444">
        <f t="shared" si="89"/>
        <v>0</v>
      </c>
      <c r="EC26" s="444">
        <f t="shared" si="90"/>
        <v>0</v>
      </c>
      <c r="ED26" s="444">
        <f t="shared" si="91"/>
        <v>0</v>
      </c>
      <c r="EE26" s="444">
        <f t="shared" si="91"/>
        <v>0</v>
      </c>
      <c r="EF26" s="444">
        <f t="shared" si="91"/>
        <v>0</v>
      </c>
      <c r="EG26" s="444">
        <f t="shared" si="91"/>
        <v>0</v>
      </c>
      <c r="EH26" s="444" t="b">
        <f t="shared" si="92"/>
        <v>0</v>
      </c>
      <c r="EI26" s="444" t="b">
        <f t="shared" si="92"/>
        <v>0</v>
      </c>
      <c r="EJ26" s="444" t="b">
        <f t="shared" si="92"/>
        <v>0</v>
      </c>
      <c r="EK26" s="444" t="b">
        <f t="shared" si="92"/>
        <v>0</v>
      </c>
      <c r="EL26" s="444">
        <f t="shared" si="93"/>
        <v>1</v>
      </c>
      <c r="EM26" s="444">
        <f t="shared" si="93"/>
        <v>0</v>
      </c>
      <c r="EN26" s="444" t="b">
        <f t="shared" si="94"/>
        <v>0</v>
      </c>
      <c r="EO26" s="444" t="b">
        <f t="shared" si="71"/>
        <v>0</v>
      </c>
      <c r="EP26" s="444" t="b">
        <f t="shared" si="71"/>
        <v>0</v>
      </c>
      <c r="EQ26" s="444" t="b">
        <f t="shared" si="71"/>
        <v>1</v>
      </c>
      <c r="ER26" s="93">
        <f t="shared" si="72"/>
        <v>1</v>
      </c>
      <c r="ES26" s="93">
        <f t="shared" si="72"/>
        <v>1</v>
      </c>
      <c r="ET26" s="575" cm="1">
        <f t="array" ref="ET26">INDEX(ET$5:ET25,$B26+1,1)</f>
        <v>1</v>
      </c>
      <c r="EU26" s="575" cm="1">
        <f t="array" ref="EU26">INDEX(EU$5:EU25,$B26+1,1)</f>
        <v>1</v>
      </c>
      <c r="EV26" s="575" cm="1">
        <f t="array" ref="EV26">INDEX(EV$5:EV25,$B26+1,1)</f>
        <v>1</v>
      </c>
      <c r="EW26" s="575" cm="1">
        <f t="array" ref="EW26">INDEX(EW$5:EW25,$B26+1,1)</f>
        <v>1</v>
      </c>
      <c r="EX26" s="575" t="str" cm="1">
        <f t="array" ref="EX26">INDEX(EX$5:EX25,$B26+1,1)</f>
        <v>-</v>
      </c>
      <c r="EY26" s="444" t="b">
        <f t="shared" si="95"/>
        <v>1</v>
      </c>
      <c r="EZ26" s="444" t="b">
        <f t="shared" si="95"/>
        <v>0</v>
      </c>
      <c r="FA26" s="444" t="b">
        <f t="shared" si="95"/>
        <v>0</v>
      </c>
      <c r="FB26" s="444" t="b">
        <f t="shared" si="95"/>
        <v>0</v>
      </c>
      <c r="FC26" s="93">
        <f t="shared" si="74"/>
        <v>1</v>
      </c>
      <c r="FD26" s="93">
        <f t="shared" si="74"/>
        <v>1</v>
      </c>
      <c r="FE26" s="93">
        <f t="shared" si="74"/>
        <v>1</v>
      </c>
      <c r="FF26" s="93">
        <f t="shared" si="74"/>
        <v>1</v>
      </c>
      <c r="FG26" s="93">
        <f t="shared" si="74"/>
        <v>1</v>
      </c>
      <c r="FH26" s="93">
        <f t="shared" si="74"/>
        <v>1</v>
      </c>
      <c r="FI26" s="93">
        <f t="shared" si="74"/>
        <v>1</v>
      </c>
      <c r="FJ26" s="93">
        <f t="shared" si="74"/>
        <v>1</v>
      </c>
      <c r="FK26" s="8"/>
      <c r="FL26" s="575" t="str" cm="1">
        <f t="array" ref="FL26">INDEX(FL$5:FL25,$B26+1,1)</f>
        <v>-</v>
      </c>
      <c r="FM26" s="444" t="b">
        <f t="shared" si="96"/>
        <v>0</v>
      </c>
      <c r="FN26" s="575" t="str" cm="1">
        <f t="array" ref="FN26">INDEX(FN$5:FN25,$B26+1,1)</f>
        <v>-</v>
      </c>
      <c r="FO26" s="575" t="str" cm="1">
        <f t="array" ref="FO26">INDEX(FO$5:FO25,$B26+1,1)</f>
        <v>-</v>
      </c>
      <c r="FP26" s="575" t="str" cm="1">
        <f t="array" ref="FP26">INDEX(FP$5:FP25,$B26+1,1)</f>
        <v>-</v>
      </c>
      <c r="FQ26" s="575" cm="1">
        <f t="array" ref="FQ26">INDEX(FQ$5:FQ25,$B26+1,1)</f>
        <v>1</v>
      </c>
      <c r="FR26" s="575" cm="1">
        <f t="array" ref="FR26">INDEX(FR$5:FR25,$B26+1,1)</f>
        <v>1</v>
      </c>
      <c r="FS26" s="575" t="str" cm="1">
        <f t="array" ref="FS26">INDEX(FS$5:FS25,$B26+1,1)</f>
        <v>-</v>
      </c>
      <c r="FT26" s="575" t="str" cm="1">
        <f t="array" ref="FT26">INDEX(FT$5:FT25,$B26+1,1)</f>
        <v>-</v>
      </c>
      <c r="FU26" s="575" t="str" cm="1">
        <f t="array" ref="FU26">INDEX(FU$5:FU25,$B26+1,1)</f>
        <v>-</v>
      </c>
      <c r="FV26" s="575" t="str" cm="1">
        <f t="array" ref="FV26">INDEX(FV$5:FV25,$B26+1,1)</f>
        <v>-</v>
      </c>
      <c r="FW26" s="575" t="str" cm="1">
        <f t="array" ref="FW26">INDEX(FW$5:FW25,$B26+1,1)</f>
        <v>-</v>
      </c>
      <c r="FX26" s="575" t="str" cm="1">
        <f t="array" ref="FX26">INDEX(FX$5:FX25,$B26+1,1)</f>
        <v>-</v>
      </c>
      <c r="FY26" s="575" t="str" cm="1">
        <f t="array" ref="FY26">INDEX(FY$5:FY25,$B26+1,1)</f>
        <v>-</v>
      </c>
      <c r="FZ26" s="575" t="str" cm="1">
        <f t="array" ref="FZ26">INDEX(FZ$5:FZ25,$B26+1,1)</f>
        <v>-</v>
      </c>
      <c r="GA26" s="575" t="str" cm="1">
        <f t="array" ref="GA26">INDEX(GA$5:GA25,$B26+1,1)</f>
        <v>-</v>
      </c>
      <c r="GB26" s="575" t="str" cm="1">
        <f t="array" ref="GB26">INDEX(GB$5:GB25,$B26+1,1)</f>
        <v>-</v>
      </c>
      <c r="GC26" s="575" t="str" cm="1">
        <f t="array" ref="GC26">INDEX(GC$5:GC25,$B26+1,1)</f>
        <v>-</v>
      </c>
      <c r="GD26" s="575" t="str" cm="1">
        <f t="array" ref="GD26">INDEX(GD$5:GD25,$B26+1,1)</f>
        <v>-</v>
      </c>
      <c r="GE26" s="575" t="str" cm="1">
        <f t="array" ref="GE26">INDEX(GE$5:GE25,$B26+1,1)</f>
        <v>-</v>
      </c>
      <c r="GF26" s="575" t="str" cm="1">
        <f t="array" ref="GF26">INDEX(GF$5:GF25,$B26+1,1)</f>
        <v>-</v>
      </c>
      <c r="GG26" s="575" t="str" cm="1">
        <f t="array" ref="GG26">INDEX(GG$5:GG25,$B26+1,1)</f>
        <v>-</v>
      </c>
      <c r="GH26" s="575" t="str" cm="1">
        <f t="array" ref="GH26">INDEX(GH$5:GH25,$B26+1,1)</f>
        <v>-</v>
      </c>
      <c r="GI26" s="575" t="str" cm="1">
        <f t="array" ref="GI26">INDEX(GI$5:GI25,$B26+1,1)</f>
        <v>-</v>
      </c>
      <c r="GJ26" s="575" t="str" cm="1">
        <f t="array" ref="GJ26">INDEX(GJ$5:GJ25,$B26+1,1)</f>
        <v>-</v>
      </c>
      <c r="GK26" s="575" cm="1">
        <f t="array" ref="GK26">INDEX(GK$5:GK25,$B26+1,1)</f>
        <v>0</v>
      </c>
      <c r="GL26" s="575" t="str" cm="1">
        <f t="array" ref="GL26">INDEX(GL$5:GL25,$B26+1,1)</f>
        <v>-</v>
      </c>
      <c r="GM26" s="575" cm="1">
        <f t="array" ref="GM26">INDEX(GM$5:GM25,$B26+1,1)</f>
        <v>1</v>
      </c>
      <c r="GN26" s="575" cm="1">
        <f t="array" ref="GN26">INDEX(GN$5:GN25,$B26+1,1)</f>
        <v>0</v>
      </c>
      <c r="GO26" s="575" cm="1">
        <f t="array" ref="GO26">INDEX(GO$5:GO25,$B26+1,1)</f>
        <v>0</v>
      </c>
      <c r="GP26" s="575" cm="1">
        <f t="array" ref="GP26">INDEX(GP$5:GP25,$B26+1,1)</f>
        <v>0</v>
      </c>
      <c r="GQ26" s="575" cm="1">
        <f t="array" ref="GQ26">INDEX(GQ$5:GQ25,$B26+1,1)</f>
        <v>0</v>
      </c>
      <c r="GR26" s="575" cm="1">
        <f t="array" ref="GR26">INDEX(GR$5:GR25,$B26+1,1)</f>
        <v>0</v>
      </c>
      <c r="GS26" s="575" cm="1">
        <f t="array" ref="GS26">INDEX(GS$5:GS25,$B26+1,1)</f>
        <v>0</v>
      </c>
      <c r="GT26" s="575" cm="1">
        <f t="array" ref="GT26">INDEX(GT$5:GT25,$B26+1,1)</f>
        <v>1</v>
      </c>
      <c r="GU26" s="575" cm="1">
        <f t="array" ref="GU26">INDEX(GU$5:GU25,$B26+1,1)</f>
        <v>0</v>
      </c>
      <c r="GV26" s="575" cm="1">
        <f t="array" ref="GV26">INDEX(GV$5:GV25,$B26+1,1)</f>
        <v>0</v>
      </c>
      <c r="GW26" s="575" cm="1">
        <f t="array" ref="GW26">INDEX(GW$5:GW25,$B26+1,1)</f>
        <v>0</v>
      </c>
      <c r="GX26" s="575" cm="1">
        <f t="array" ref="GX26">INDEX(GX$5:GX25,$B26+1,1)</f>
        <v>0</v>
      </c>
      <c r="GY26" s="8"/>
      <c r="GZ26" s="575" t="str" cm="1">
        <f t="array" ref="GZ26">INDEX(GZ$5:GZ25,$B26+1,1)</f>
        <v>-</v>
      </c>
      <c r="HA26" s="575" t="str" cm="1">
        <f t="array" ref="HA26">INDEX(HA$5:HA25,$B26+1,1)</f>
        <v>-</v>
      </c>
      <c r="HB26" s="575" t="str" cm="1">
        <f t="array" ref="HB26">INDEX(HB$5:HB25,$B26+1,1)</f>
        <v>-</v>
      </c>
      <c r="HC26" s="575" t="str" cm="1">
        <f t="array" ref="HC26">INDEX(HC$5:HC25,$B26+1,1)</f>
        <v>-</v>
      </c>
      <c r="HD26" s="575" cm="1">
        <f t="array" ref="HD26">INDEX(HD$5:HD25,$B26+1,1)</f>
        <v>0</v>
      </c>
      <c r="HE26" s="575" t="str" cm="1">
        <f t="array" ref="HE26">INDEX(HE$5:HE25,$B26+1,1)</f>
        <v>-</v>
      </c>
      <c r="HF26" s="575" t="str" cm="1">
        <f t="array" ref="HF26">INDEX(HF$5:HF25,$B26+1,1)</f>
        <v>-</v>
      </c>
      <c r="HG26" s="576">
        <f t="shared" ca="1" si="97"/>
        <v>3</v>
      </c>
      <c r="HH26" s="575" t="str" cm="1">
        <f t="array" ref="HH26">INDEX(HH$5:HH25,$B26+1,1)</f>
        <v>-</v>
      </c>
      <c r="HI26" s="575" t="str" cm="1">
        <f t="array" ref="HI26">INDEX(HI$5:HI25,$B26+1,1)</f>
        <v>-</v>
      </c>
      <c r="HJ26" s="575" t="str" cm="1">
        <f t="array" ref="HJ26">INDEX(HJ$5:HJ25,$B26+1,1)</f>
        <v>-</v>
      </c>
      <c r="HK26" s="575" t="str" cm="1">
        <f t="array" ref="HK26">INDEX(HK$5:HK25,$B26+1,1)</f>
        <v>-</v>
      </c>
      <c r="HL26" s="575" t="str" cm="1">
        <f t="array" ref="HL26">INDEX(HL$5:HL25,$B26+1,1)</f>
        <v>-</v>
      </c>
      <c r="HM26" s="575" t="str" cm="1">
        <f t="array" ref="HM26">INDEX(HM$5:HM25,$B26+1,1)</f>
        <v>-</v>
      </c>
      <c r="HN26" s="575" t="str" cm="1">
        <f t="array" ref="HN26">INDEX(HN$5:HN25,$B26+1,1)</f>
        <v>-</v>
      </c>
      <c r="HO26" s="575" t="str" cm="1">
        <f t="array" ref="HO26">INDEX(HO$5:HO25,$B26+1,1)</f>
        <v>-</v>
      </c>
      <c r="HP26" s="575" t="str" cm="1">
        <f t="array" ref="HP26">INDEX(HP$5:HP25,$B26+1,1)</f>
        <v>-</v>
      </c>
      <c r="HQ26" s="575" t="str" cm="1">
        <f t="array" ref="HQ26">INDEX(HQ$5:HQ25,$B26+1,1)</f>
        <v>-</v>
      </c>
      <c r="HR26" s="575" t="str" cm="1">
        <f t="array" ref="HR26">INDEX(HR$5:HR25,$B26+1,1)</f>
        <v>-</v>
      </c>
      <c r="HS26" s="575" t="str" cm="1">
        <f t="array" ref="HS26">INDEX(HS$5:HS25,$B26+1,1)</f>
        <v>-</v>
      </c>
      <c r="HT26" s="575" t="str" cm="1">
        <f t="array" ref="HT26">INDEX(HT$5:HT25,$B26+1,1)</f>
        <v>-</v>
      </c>
      <c r="HU26" s="575" t="str" cm="1">
        <f t="array" ref="HU26">INDEX(HU$5:HU25,$B26+1,1)</f>
        <v>-</v>
      </c>
      <c r="HV26" s="575" t="str" cm="1">
        <f t="array" ref="HV26">INDEX(HV$5:HV25,$B26+1,1)</f>
        <v>-</v>
      </c>
      <c r="HW26" s="575" t="str" cm="1">
        <f t="array" ref="HW26">INDEX(HW$5:HW25,$B26+1,1)</f>
        <v>-</v>
      </c>
      <c r="HX26" s="575" t="str" cm="1">
        <f t="array" ref="HX26">INDEX(HX$5:HX25,$B26+1,1)</f>
        <v>-</v>
      </c>
      <c r="HY26" s="575" t="str" cm="1">
        <f t="array" ref="HY26">INDEX(HY$5:HY25,$B26+1,1)</f>
        <v>-</v>
      </c>
      <c r="HZ26" s="575" t="str" cm="1">
        <f t="array" ref="HZ26">INDEX(HZ$5:HZ25,$B26+1,1)</f>
        <v>-</v>
      </c>
      <c r="IA26" s="575" t="str" cm="1">
        <f t="array" ref="IA26">INDEX(IA$5:IA25,$B26+1,1)</f>
        <v>-</v>
      </c>
      <c r="IB26" s="575" t="str" cm="1">
        <f t="array" ref="IB26">INDEX(IB$5:IB25,$B26+1,1)</f>
        <v>-</v>
      </c>
      <c r="IC26" s="575" t="str" cm="1">
        <f t="array" ref="IC26">INDEX(IC$5:IC25,$B26+1,1)</f>
        <v>-</v>
      </c>
      <c r="ID26" s="575" t="str" cm="1">
        <f t="array" ref="ID26">INDEX(ID$5:ID25,$B26+1,1)</f>
        <v>-</v>
      </c>
      <c r="IE26" s="575" cm="1">
        <f t="array" ref="IE26">INDEX(IE$5:IE25,$B26+1,1)</f>
        <v>1</v>
      </c>
      <c r="IF26" s="575" cm="1">
        <f t="array" ref="IF26">INDEX(IF$5:IF25,$B26+1,1)</f>
        <v>1</v>
      </c>
      <c r="IG26" s="8"/>
      <c r="IH26" s="575" cm="1">
        <f t="array" ref="IH26">INDEX(IH$5:IH25,$B26+1,1)</f>
        <v>0.125</v>
      </c>
      <c r="II26" s="575" cm="1">
        <f t="array" ref="II26">INDEX(II$5:II25,$B26+1,1)</f>
        <v>0.3</v>
      </c>
      <c r="IJ26" s="575" cm="1">
        <f t="array" ref="IJ26">INDEX(IJ$5:IJ25,$B26+1,1)</f>
        <v>-0.05</v>
      </c>
      <c r="IK26" s="575" cm="1">
        <f t="array" ref="IK26">INDEX(IK$5:IK25,$B26+1,1)</f>
        <v>0.1</v>
      </c>
      <c r="IL26" s="575" cm="1">
        <f t="array" ref="IL26">INDEX(IL$5:IL25,$B26+1,1)</f>
        <v>0.25</v>
      </c>
      <c r="IM26" s="575" cm="1">
        <f t="array" ref="IM26">INDEX(IM$5:IM25,$B26+1,1)</f>
        <v>-0.05</v>
      </c>
      <c r="IN26" s="575" cm="1">
        <f t="array" ref="IN26">INDEX(IN$5:IN25,$B26+1,1)</f>
        <v>0.05</v>
      </c>
      <c r="IO26" s="575" cm="1">
        <f t="array" ref="IO26">INDEX(IO$5:IO25,$B26+1,1)</f>
        <v>0.1</v>
      </c>
      <c r="IP26" s="575" cm="1">
        <f t="array" ref="IP26">INDEX(IP$5:IP25,$B26+1,1)</f>
        <v>-0.02</v>
      </c>
      <c r="IQ26" s="575" cm="1">
        <f t="array" ref="IQ26">INDEX(IQ$5:IQ25,$B26+1,1)</f>
        <v>0.1</v>
      </c>
      <c r="IR26" s="575" cm="1">
        <f t="array" ref="IR26">INDEX(IR$5:IR25,$B26+1,1)</f>
        <v>0.25</v>
      </c>
      <c r="IS26" s="575" cm="1">
        <f t="array" ref="IS26">INDEX(IS$5:IS25,$B26+1,1)</f>
        <v>-0.05</v>
      </c>
      <c r="IT26" s="575" cm="1">
        <f t="array" ref="IT26">INDEX(IT$5:IT25,$B26+1,1)</f>
        <v>0.125</v>
      </c>
      <c r="IU26" s="575" cm="1">
        <f t="array" ref="IU26">INDEX(IU$5:IU25,$B26+1,1)</f>
        <v>0.1</v>
      </c>
      <c r="IV26" s="575" cm="1">
        <f t="array" ref="IV26">INDEX(IV$5:IV25,$B26+1,1)</f>
        <v>0.1</v>
      </c>
      <c r="IW26" s="575" cm="1">
        <f t="array" ref="IW26">INDEX(IW$5:IW25,$B26+1,1)</f>
        <v>0.1</v>
      </c>
      <c r="IX26" s="575" cm="1">
        <f t="array" ref="IX26">INDEX(IX$5:IX25,$B26+1,1)</f>
        <v>0</v>
      </c>
      <c r="IY26" s="575" cm="1">
        <f t="array" ref="IY26">INDEX(IY$5:IY25,$B26+1,1)</f>
        <v>0</v>
      </c>
      <c r="IZ26" s="575" cm="1">
        <f t="array" ref="IZ26">INDEX(IZ$5:IZ25,$B26+1,1)</f>
        <v>0</v>
      </c>
      <c r="JA26" s="575" cm="1">
        <f t="array" ref="JA26">INDEX(JA$5:JA25,$B26+1,1)</f>
        <v>0</v>
      </c>
      <c r="JB26" s="575" cm="1">
        <f t="array" ref="JB26">INDEX(JB$5:JB25,$B26+1,1)</f>
        <v>0</v>
      </c>
      <c r="JC26" s="575" cm="1">
        <f t="array" ref="JC26">INDEX(JC$5:JC25,$B26+1,1)</f>
        <v>0</v>
      </c>
      <c r="JD26" s="575" cm="1">
        <f t="array" ref="JD26">INDEX(JD$5:JD25,$B26+1,1)</f>
        <v>0</v>
      </c>
      <c r="JE26" s="575" cm="1">
        <f t="array" ref="JE26">INDEX(JE$5:JE25,$B26+1,1)</f>
        <v>0</v>
      </c>
      <c r="JF26" s="575" cm="1">
        <f t="array" ref="JF26">INDEX(JF$5:JF25,$B26+1,1)</f>
        <v>0</v>
      </c>
      <c r="JG26" s="575" cm="1">
        <f t="array" ref="JG26">INDEX(JG$5:JG25,$B26+1,1)</f>
        <v>0</v>
      </c>
      <c r="JH26" s="575" cm="1">
        <f t="array" ref="JH26">INDEX(JH$5:JH25,$B26+1,1)</f>
        <v>0</v>
      </c>
      <c r="JI26" s="575" cm="1">
        <f t="array" ref="JI26">INDEX(JI$5:JI25,$B26+1,1)</f>
        <v>0</v>
      </c>
      <c r="JJ26" s="575" cm="1">
        <f t="array" ref="JJ26">INDEX(JJ$5:JJ25,$B26+1,1)</f>
        <v>0</v>
      </c>
      <c r="JK26" s="575" cm="1">
        <f t="array" ref="JK26">INDEX(JK$5:JK25,$B26+1,1)</f>
        <v>0</v>
      </c>
      <c r="JL26" s="575" cm="1">
        <f t="array" ref="JL26">INDEX(JL$5:JL25,$B26+1,1)</f>
        <v>0</v>
      </c>
      <c r="JM26" s="575" cm="1">
        <f t="array" ref="JM26">INDEX(JM$5:JM25,$B26+1,1)</f>
        <v>0</v>
      </c>
      <c r="JN26" s="575" cm="1">
        <f t="array" ref="JN26">INDEX(JN$5:JN25,$B26+1,1)</f>
        <v>0</v>
      </c>
      <c r="JO26" s="575" cm="1">
        <f t="array" ref="JO26">INDEX(JO$5:JO25,$B26+1,1)</f>
        <v>0</v>
      </c>
      <c r="JP26" s="575" cm="1">
        <f t="array" ref="JP26">INDEX(JP$5:JP25,$B26+1,1)</f>
        <v>0</v>
      </c>
      <c r="JQ26" s="575" cm="1">
        <f t="array" ref="JQ26">INDEX(JQ$5:JQ25,$B26+1,1)</f>
        <v>0</v>
      </c>
      <c r="JR26" s="575" cm="1">
        <f t="array" ref="JR26">INDEX(JR$5:JR25,$B26+1,1)</f>
        <v>0</v>
      </c>
      <c r="JS26" s="575" cm="1">
        <f t="array" ref="JS26">INDEX(JS$5:JS25,$B26+1,1)</f>
        <v>0</v>
      </c>
      <c r="JT26" s="575" cm="1">
        <f t="array" ref="JT26">INDEX(JT$5:JT25,$B26+1,1)</f>
        <v>0</v>
      </c>
      <c r="JU26" s="575" cm="1">
        <f t="array" ref="JU26">INDEX(JU$5:JU25,$B26+1,1)</f>
        <v>0</v>
      </c>
      <c r="JV26" s="575" cm="1">
        <f t="array" ref="JV26">INDEX(JV$5:JV25,$B26+1,1)</f>
        <v>0</v>
      </c>
      <c r="JW26" s="575" cm="1">
        <f t="array" ref="JW26">INDEX(JW$5:JW25,$B26+1,1)</f>
        <v>0</v>
      </c>
      <c r="JX26" s="575" cm="1">
        <f t="array" ref="JX26">INDEX(JX$5:JX25,$B26+1,1)</f>
        <v>0</v>
      </c>
      <c r="JY26" s="575" cm="1">
        <f t="array" ref="JY26">INDEX(JY$5:JY25,$B26+1,1)</f>
        <v>0</v>
      </c>
      <c r="JZ26" s="575" cm="1">
        <f t="array" ref="JZ26">INDEX(JZ$5:JZ25,$B26+1,1)</f>
        <v>0</v>
      </c>
      <c r="KA26" s="575" cm="1">
        <f t="array" ref="KA26">INDEX(KA$5:KA25,$B26+1,1)</f>
        <v>0</v>
      </c>
      <c r="KB26" s="575" cm="1">
        <f t="array" ref="KB26">INDEX(KB$5:KB25,$B26+1,1)</f>
        <v>0</v>
      </c>
      <c r="KC26" s="575" cm="1">
        <f t="array" ref="KC26">INDEX(KC$5:KC25,$B26+1,1)</f>
        <v>0</v>
      </c>
      <c r="KD26" s="575" t="str" cm="1">
        <f t="array" ref="KD26">INDEX(KD$5:KD25,$B26+1,1)</f>
        <v>-</v>
      </c>
      <c r="KE26" s="8"/>
      <c r="KF26" s="575" cm="1">
        <f t="array" ref="KF26">INDEX(KF$5:KF25,$B26+1,1)</f>
        <v>0</v>
      </c>
      <c r="KG26" s="575" cm="1">
        <f t="array" ref="KG26">INDEX(KG$5:KG25,$B26+1,1)</f>
        <v>0</v>
      </c>
      <c r="KH26" s="575" cm="1">
        <f t="array" ref="KH26">INDEX(KH$5:KH25,$B26+1,1)</f>
        <v>0</v>
      </c>
      <c r="KI26" s="575" t="str" cm="1">
        <f t="array" ref="KI26">INDEX(KI$5:KI25,$B26+1,1)</f>
        <v>-</v>
      </c>
      <c r="KJ26" s="575" t="str" cm="1">
        <f t="array" ref="KJ26">INDEX(KJ$5:KJ25,$B26+1,1)</f>
        <v>-</v>
      </c>
      <c r="KK26" s="575" t="str" cm="1">
        <f t="array" ref="KK26">INDEX(KK$5:KK25,$B26+1,1)</f>
        <v>-</v>
      </c>
      <c r="KL26" s="575" t="str" cm="1">
        <f t="array" ref="KL26">INDEX(KL$5:KL25,$B26+1,1)</f>
        <v>-</v>
      </c>
      <c r="KM26" s="575" t="str" cm="1">
        <f t="array" ref="KM26">INDEX(KM$5:KM25,$B26+1,1)</f>
        <v>-</v>
      </c>
      <c r="KN26" s="575" t="str" cm="1">
        <f t="array" ref="KN26">INDEX(KN$5:KN25,$B26+1,1)</f>
        <v>-</v>
      </c>
      <c r="KO26" s="575" t="str" cm="1">
        <f t="array" ref="KO26">INDEX(KO$5:KO25,$B26+1,1)</f>
        <v>-</v>
      </c>
      <c r="KP26" s="575" t="str" cm="1">
        <f t="array" ref="KP26">INDEX(KP$5:KP25,$B26+1,1)</f>
        <v>-</v>
      </c>
      <c r="KQ26" s="575" t="str" cm="1">
        <f t="array" ref="KQ26">INDEX(KQ$5:KQ25,$B26+1,1)</f>
        <v>-</v>
      </c>
      <c r="KR26" s="575" t="str" cm="1">
        <f t="array" ref="KR26">INDEX(KR$5:KR25,$B26+1,1)</f>
        <v>-</v>
      </c>
      <c r="KS26" s="575" t="str" cm="1">
        <f t="array" ref="KS26">INDEX(KS$5:KS25,$B26+1,1)</f>
        <v>-</v>
      </c>
      <c r="KT26" s="575" t="str" cm="1">
        <f t="array" ref="KT26">INDEX(KT$5:KT25,$B26+1,1)</f>
        <v>-</v>
      </c>
      <c r="KU26" s="575" t="str" cm="1">
        <f t="array" ref="KU26">INDEX(KU$5:KU25,$B26+1,1)</f>
        <v>-</v>
      </c>
      <c r="KV26" s="575" cm="1">
        <f t="array" ref="KV26">INDEX(KV$5:KV25,$B26+1,1)</f>
        <v>1</v>
      </c>
      <c r="KW26" s="575" cm="1">
        <f t="array" ref="KW26">INDEX(KW$5:KW25,$B26+1,1)</f>
        <v>0</v>
      </c>
      <c r="KX26" s="575" cm="1">
        <f t="array" ref="KX26">INDEX(KX$5:KX25,$B26+1,1)</f>
        <v>1</v>
      </c>
      <c r="KY26" s="575" cm="1">
        <f t="array" ref="KY26">INDEX(KY$5:KY25,$B26+1,1)</f>
        <v>1</v>
      </c>
      <c r="KZ26" s="575" cm="1">
        <f t="array" ref="KZ26">INDEX(KZ$5:KZ25,$B26+1,1)</f>
        <v>1</v>
      </c>
      <c r="LA26" s="575" cm="1">
        <f t="array" ref="LA26">INDEX(LA$5:LA25,$B26+1,1)</f>
        <v>1</v>
      </c>
      <c r="LB26" s="575" cm="1">
        <f t="array" ref="LB26">INDEX(LB$5:LB25,$B26+1,1)</f>
        <v>1</v>
      </c>
      <c r="LC26" s="575" cm="1">
        <f t="array" ref="LC26">INDEX(LC$5:LC25,$B26+1,1)</f>
        <v>1</v>
      </c>
      <c r="LD26" s="575" cm="1">
        <f t="array" ref="LD26">INDEX(LD$5:LD25,$B26+1,1)</f>
        <v>0</v>
      </c>
      <c r="LE26" s="575" cm="1">
        <f t="array" ref="LE26">INDEX(LE$5:LE25,$B26+1,1)</f>
        <v>1</v>
      </c>
      <c r="LF26" s="575" cm="1">
        <f t="array" ref="LF26">INDEX(LF$5:LF25,$B26+1,1)</f>
        <v>0</v>
      </c>
      <c r="LG26" s="575" cm="1">
        <f t="array" ref="LG26">INDEX(LG$5:LG25,$B26+1,1)</f>
        <v>0</v>
      </c>
      <c r="LH26" s="575" cm="1">
        <f t="array" ref="LH26">INDEX(LH$5:LH25,$B26+1,1)</f>
        <v>0</v>
      </c>
      <c r="LI26" s="575" cm="1">
        <f t="array" ref="LI26">INDEX(LI$5:LI25,$B26+1,1)</f>
        <v>0</v>
      </c>
      <c r="LJ26" s="575" cm="1">
        <f t="array" ref="LJ26">INDEX(LJ$5:LJ25,$B26+1,1)</f>
        <v>0</v>
      </c>
      <c r="LK26" s="575" cm="1">
        <f t="array" ref="LK26">INDEX(LK$5:LK25,$B26+1,1)</f>
        <v>0</v>
      </c>
      <c r="LL26" s="575" cm="1">
        <f t="array" ref="LL26">INDEX(LL$5:LL25,$B26+1,1)</f>
        <v>0</v>
      </c>
      <c r="LM26" s="575" cm="1">
        <f t="array" ref="LM26">INDEX(LM$5:LM25,$B26+1,1)</f>
        <v>0</v>
      </c>
      <c r="LN26" s="575" cm="1">
        <f t="array" ref="LN26">INDEX(LN$5:LN25,$B26+1,1)</f>
        <v>0</v>
      </c>
      <c r="LO26" s="575" cm="1">
        <f t="array" ref="LO26">INDEX(LO$5:LO25,$B26+1,1)</f>
        <v>0</v>
      </c>
      <c r="LP26" s="575" cm="1">
        <f t="array" ref="LP26">INDEX(LP$5:LP25,$B26+1,1)</f>
        <v>0</v>
      </c>
      <c r="LQ26" s="575" cm="1">
        <f t="array" ref="LQ26">INDEX(LQ$5:LQ25,$B26+1,1)</f>
        <v>0</v>
      </c>
      <c r="LR26" s="575" cm="1">
        <f t="array" ref="LR26">INDEX(LR$5:LR25,$B26+1,1)</f>
        <v>0</v>
      </c>
      <c r="LS26" s="575" cm="1">
        <f t="array" ref="LS26">INDEX(LS$5:LS25,$B26+1,1)</f>
        <v>0</v>
      </c>
      <c r="LT26" s="575" cm="1">
        <f t="array" ref="LT26">INDEX(LT$5:LT25,$B26+1,1)</f>
        <v>0</v>
      </c>
      <c r="LU26" s="575" cm="1">
        <f t="array" ref="LU26">INDEX(LU$5:LU25,$B26+1,1)</f>
        <v>0</v>
      </c>
      <c r="LV26" s="575" cm="1">
        <f t="array" ref="LV26">INDEX(LV$5:LV25,$B26+1,1)</f>
        <v>0</v>
      </c>
      <c r="LW26" s="575" cm="1">
        <f t="array" ref="LW26">INDEX(LW$5:LW25,$B26+1,1)</f>
        <v>0</v>
      </c>
      <c r="LX26" s="575" cm="1">
        <f t="array" ref="LX26">INDEX(LX$5:LX25,$B26+1,1)</f>
        <v>0</v>
      </c>
      <c r="LY26" s="575" cm="1">
        <f t="array" ref="LY26">INDEX(LY$5:LY25,$B26+1,1)</f>
        <v>0</v>
      </c>
      <c r="LZ26" s="575" cm="1">
        <f t="array" ref="LZ26">INDEX(LZ$5:LZ25,$B26+1,1)</f>
        <v>0</v>
      </c>
      <c r="MA26" s="575" cm="1">
        <f t="array" ref="MA26">INDEX(MA$5:MA25,$B26+1,1)</f>
        <v>0</v>
      </c>
      <c r="MB26" s="575" cm="1">
        <f t="array" ref="MB26">INDEX(MB$5:MB25,$B26+1,1)</f>
        <v>0</v>
      </c>
      <c r="MC26" s="575" cm="1">
        <f t="array" ref="MC26">INDEX(MC$5:MC25,$B26+1,1)</f>
        <v>0</v>
      </c>
      <c r="MD26" s="575" cm="1">
        <f t="array" ref="MD26">INDEX(MD$5:MD25,$B26+1,1)</f>
        <v>0</v>
      </c>
      <c r="ME26" s="575" cm="1">
        <f t="array" ref="ME26">INDEX(ME$5:ME25,$B26+1,1)</f>
        <v>0</v>
      </c>
      <c r="MF26" s="575" cm="1">
        <f t="array" ref="MF26">INDEX(MF$5:MF25,$B26+1,1)</f>
        <v>0</v>
      </c>
      <c r="MG26" s="575" cm="1">
        <f t="array" ref="MG26">INDEX(MG$5:MG25,$B26+1,1)</f>
        <v>0</v>
      </c>
      <c r="MH26" s="575" cm="1">
        <f t="array" ref="MH26">INDEX(MH$5:MH25,$B26+1,1)</f>
        <v>0</v>
      </c>
      <c r="MI26" s="575" cm="1">
        <f t="array" ref="MI26">INDEX(MI$5:MI25,$B26+1,1)</f>
        <v>1</v>
      </c>
      <c r="MJ26" s="575" cm="1">
        <f t="array" ref="MJ26">INDEX(MJ$5:MJ25,$B26+1,1)</f>
        <v>0</v>
      </c>
      <c r="MK26" s="575" cm="1">
        <f t="array" ref="MK26">INDEX(MK$5:MK25,$B26+1,1)</f>
        <v>0</v>
      </c>
      <c r="ML26" s="575" cm="1">
        <f t="array" ref="ML26">INDEX(ML$5:ML25,$B26+1,1)</f>
        <v>0</v>
      </c>
      <c r="MM26" s="575" cm="1">
        <f t="array" ref="MM26">INDEX(MM$5:MM25,$B26+1,1)</f>
        <v>0</v>
      </c>
      <c r="MN26" s="575" cm="1">
        <f t="array" ref="MN26">INDEX(MN$5:MN25,$B26+1,1)</f>
        <v>1</v>
      </c>
      <c r="MO26" s="8"/>
      <c r="MP26" s="444" t="str">
        <f t="shared" ca="1" si="98"/>
        <v>-</v>
      </c>
      <c r="MQ26" s="575" t="str" cm="1">
        <f t="array" ref="MQ26">INDEX(MQ$5:MQ25,$B26+1,1)</f>
        <v>-</v>
      </c>
      <c r="MR26" s="575" t="str" cm="1">
        <f t="array" ref="MR26">INDEX(MR$5:MR25,$B26+1,1)</f>
        <v>-</v>
      </c>
      <c r="MS26" s="575" t="str" cm="1">
        <f t="array" ref="MS26">INDEX(MS$5:MS25,$B26+1,1)</f>
        <v>-</v>
      </c>
      <c r="MT26" s="575" t="str" cm="1">
        <f t="array" ref="MT26">INDEX(MT$5:MT25,$B26+1,1)</f>
        <v>-</v>
      </c>
      <c r="MU26" s="575" t="str" cm="1">
        <f t="array" ref="MU26">INDEX(MU$5:MU25,$B26+1,1)</f>
        <v>-</v>
      </c>
      <c r="MV26" s="575" t="str" cm="1">
        <f t="array" ref="MV26">INDEX(MV$5:MV25,$B26+1,1)</f>
        <v>-</v>
      </c>
      <c r="MW26" s="575" t="str" cm="1">
        <f t="array" ref="MW26">INDEX(MW$5:MW25,$B26+1,1)</f>
        <v>-</v>
      </c>
      <c r="MX26" s="444" t="str" cm="1">
        <f t="array" ref="MX26">IF(OR(MY26:MY26&lt;&gt;"-"),TRUE,"-")</f>
        <v>-</v>
      </c>
      <c r="MY26" s="575" t="str" cm="1">
        <f t="array" ref="MY26">INDEX(MY$5:MY25,$B26+1,1)</f>
        <v>-</v>
      </c>
      <c r="MZ26" s="575" cm="1">
        <f t="array" ref="MZ26">INDEX(MZ$5:MZ25,$B26+1,1)</f>
        <v>0</v>
      </c>
      <c r="NA26" s="575" cm="1">
        <f t="array" ref="NA26">INDEX(NA$5:NA25,$B26+1,1)</f>
        <v>999999</v>
      </c>
      <c r="NB26" s="575" cm="1">
        <f t="array" ref="NB26">INDEX(NB$5:NB25,$B26+1,1)</f>
        <v>999999</v>
      </c>
      <c r="NC26" s="575" cm="1">
        <f t="array" ref="NC26">INDEX(NC$5:NC25,$B26+1,1)</f>
        <v>999999</v>
      </c>
      <c r="ND26" s="575" cm="1">
        <f t="array" ref="ND26">INDEX(ND$5:ND25,$B26+1,1)</f>
        <v>999999</v>
      </c>
      <c r="NE26" s="575" cm="1">
        <f t="array" ref="NE26">INDEX(NE$5:NE25,$B26+1,1)</f>
        <v>999999</v>
      </c>
      <c r="NF26" s="575" cm="1">
        <f t="array" ref="NF26">INDEX(NF$5:NF25,$B26+1,1)</f>
        <v>999999</v>
      </c>
      <c r="NG26" s="575" t="str" cm="1">
        <f t="array" ref="NG26">INDEX(NG$5:NG25,$B26+1,1)</f>
        <v>-</v>
      </c>
      <c r="NH26" s="575" t="str" cm="1">
        <f t="array" ref="NH26">INDEX(NH$5:NH25,$B26+1,1)</f>
        <v>-</v>
      </c>
      <c r="NI26" s="575" t="str" cm="1">
        <f t="array" ref="NI26">INDEX(NI$5:NI25,$B26+1,1)</f>
        <v>-</v>
      </c>
      <c r="NJ26" s="575" t="b" cm="1">
        <f t="array" ref="NJ26">INDEX(NJ$5:NJ25,$B26+1,1)</f>
        <v>1</v>
      </c>
      <c r="NK26" s="575" t="str" cm="1">
        <f t="array" ref="NK26">INDEX(NK$5:NK25,$B26+1,1)</f>
        <v>-</v>
      </c>
      <c r="NL26" s="575" cm="1">
        <f t="array" ref="NL26">INDEX(NL$5:NL25,$B26+1,1)</f>
        <v>0</v>
      </c>
      <c r="NM26" s="575" cm="1">
        <f t="array" ref="NM26">INDEX(NM$5:NM25,$B26+1,1)</f>
        <v>0</v>
      </c>
      <c r="NN26" s="575" cm="1">
        <f t="array" ref="NN26">INDEX(NN$5:NN25,$B26+1,1)</f>
        <v>0</v>
      </c>
      <c r="NO26" s="575" t="str" cm="1">
        <f t="array" ref="NO26">INDEX(NO$5:NO25,$B26+1,1)</f>
        <v>-</v>
      </c>
      <c r="NP26" s="575" t="str" cm="1">
        <f t="array" ref="NP26">INDEX(NP$5:NP25,$B26+1,1)</f>
        <v>-</v>
      </c>
      <c r="NQ26" s="444">
        <f t="shared" si="99"/>
        <v>0</v>
      </c>
      <c r="NR26" s="575" t="str" cm="1">
        <f t="array" ref="NR26">INDEX(NR$5:NR25,$B26+1,1)</f>
        <v>-</v>
      </c>
      <c r="NS26" s="575" t="str" cm="1">
        <f t="array" ref="NS26">INDEX(NS$5:NS25,$B26+1,1)</f>
        <v>-</v>
      </c>
      <c r="NT26" s="8"/>
      <c r="NU26" s="575" t="str" cm="1">
        <f t="array" ref="NU26">INDEX(NU$5:NU25,$B26+1,1)</f>
        <v>-</v>
      </c>
      <c r="NV26" s="575" t="str" cm="1">
        <f t="array" ref="NV26">INDEX(NV$5:NV25,$B26+1,1)</f>
        <v>-</v>
      </c>
      <c r="NW26" s="575" t="str" cm="1">
        <f t="array" ref="NW26">INDEX(NW$5:NW25,$B26+1,1)</f>
        <v>-</v>
      </c>
      <c r="NX26" s="575" t="str" cm="1">
        <f t="array" ref="NX26">INDEX(NX$5:NX25,$B26+1,1)</f>
        <v>-</v>
      </c>
      <c r="NY26" s="575" cm="1">
        <f t="array" ref="NY26">INDEX(NY$5:NY25,$B26+1,1)</f>
        <v>1</v>
      </c>
      <c r="NZ26" s="575" cm="1">
        <f t="array" ref="NZ26">INDEX(NZ$5:NZ25,$B26+1,1)</f>
        <v>1</v>
      </c>
      <c r="OA26" s="575" cm="1">
        <f t="array" ref="OA26">INDEX(OA$5:OA25,$B26+1,1)</f>
        <v>1</v>
      </c>
      <c r="OB26" s="575" cm="1">
        <f t="array" ref="OB26">INDEX(OB$5:OB25,$B26+1,1)</f>
        <v>1</v>
      </c>
      <c r="OC26" s="8"/>
      <c r="OD26" s="575" cm="1">
        <f t="array" ref="OD26">INDEX(OD$5:OD25,$B26+1,1)</f>
        <v>0</v>
      </c>
      <c r="OE26" s="575" t="str" cm="1">
        <f t="array" ref="OE26">INDEX(OE$5:OE25,$B26+1,1)</f>
        <v>-</v>
      </c>
      <c r="OF26" s="575" cm="1">
        <f t="array" ref="OF26">INDEX(OF$5:OF25,$B26+1,1)</f>
        <v>1</v>
      </c>
      <c r="OG26" s="444">
        <f t="shared" si="100"/>
        <v>1.5</v>
      </c>
      <c r="OH26" s="8"/>
      <c r="OI26" s="575" t="str" cm="1">
        <f t="array" ref="OI26">INDEX(OI$5:OI25,$B26+1,1)</f>
        <v>-</v>
      </c>
      <c r="OJ26" s="575" t="str" cm="1">
        <f t="array" ref="OJ26">INDEX(OJ$5:OJ25,$B26+1,1)</f>
        <v>-</v>
      </c>
      <c r="OK26" s="575" t="str" cm="1">
        <f t="array" ref="OK26">INDEX(OK$5:OK25,$B26+1,1)</f>
        <v>-</v>
      </c>
      <c r="OL26" s="575" t="str" cm="1">
        <f t="array" ref="OL26">INDEX(OL$5:OL25,$B26+1,1)</f>
        <v>-</v>
      </c>
      <c r="OM26" s="575" cm="1">
        <f t="array" ref="OM26">INDEX(OM$5:OM25,$B26+1,1)</f>
        <v>0</v>
      </c>
      <c r="ON26" s="519">
        <v>0</v>
      </c>
    </row>
    <row r="27" spans="1:404" outlineLevel="1">
      <c r="A27" s="18">
        <f t="shared" si="104"/>
        <v>22</v>
      </c>
      <c r="B27" s="18">
        <f t="shared" si="105"/>
        <v>13</v>
      </c>
      <c r="C27">
        <v>2</v>
      </c>
      <c r="D27" s="17" t="str">
        <f t="shared" ca="1" si="106"/>
        <v>GSW</v>
      </c>
      <c r="E27" t="b">
        <v>1</v>
      </c>
      <c r="F27" t="b">
        <v>0</v>
      </c>
      <c r="G27" t="b">
        <f t="shared" si="107"/>
        <v>1</v>
      </c>
      <c r="H27" s="18" t="s">
        <v>2220</v>
      </c>
      <c r="I27" s="575" cm="1">
        <f t="array" ref="I27">INDEX(I$5:I26,$B27+1,1)</f>
        <v>1</v>
      </c>
      <c r="J27" s="575" cm="1">
        <f t="array" ref="J27">INDEX(J$5:J26,$B27+1,1)</f>
        <v>0</v>
      </c>
      <c r="K27" s="575" cm="1">
        <f t="array" ref="K27">INDEX(K$5:K26,$B27+1,1)</f>
        <v>0</v>
      </c>
      <c r="L27" s="575" cm="1">
        <f t="array" ref="L27">INDEX(L$5:L26,$B27+1,1)</f>
        <v>2</v>
      </c>
      <c r="M27" s="22">
        <v>4</v>
      </c>
      <c r="N27" s="575" cm="1">
        <f t="array" ref="N27">INDEX(N$5:N26,$B27+1,1)</f>
        <v>3</v>
      </c>
      <c r="O27" s="444">
        <f t="shared" si="57"/>
        <v>1</v>
      </c>
      <c r="P27" s="444">
        <f t="shared" si="57"/>
        <v>1</v>
      </c>
      <c r="Q27" s="444">
        <f t="shared" si="58"/>
        <v>1</v>
      </c>
      <c r="R27" s="575" cm="1">
        <f t="array" ref="R27">INDEX(R$5:R26,$B27+1,1)</f>
        <v>1</v>
      </c>
      <c r="S27" s="575" cm="1">
        <f t="array" ref="S27">INDEX(S$5:S26,$B27+1,1)</f>
        <v>1</v>
      </c>
      <c r="T27" s="575" cm="1">
        <f t="array" ref="T27">INDEX(T$5:T26,$B27+1,1)</f>
        <v>1</v>
      </c>
      <c r="U27" s="575" cm="1">
        <f t="array" ref="U27">INDEX(U$5:U26,$B27+1,1)</f>
        <v>0</v>
      </c>
      <c r="V27" s="18"/>
      <c r="W27" s="575" cm="1">
        <f t="array" ref="W27">INDEX(W$5:W26,$B27+1,1)</f>
        <v>0</v>
      </c>
      <c r="X27" s="575" cm="1">
        <f t="array" ref="X27">INDEX(X$5:X26,$B27+1,1)</f>
        <v>0</v>
      </c>
      <c r="Y27" s="575" cm="1">
        <f t="array" ref="Y27">INDEX(Y$5:Y26,$B27+1,1)</f>
        <v>0</v>
      </c>
      <c r="Z27" s="575" cm="1">
        <f t="array" ref="Z27">INDEX(Z$5:Z26,$B27+1,1)</f>
        <v>1</v>
      </c>
      <c r="AA27" s="575" t="str" cm="1">
        <f t="array" ref="AA27">INDEX(AA$5:AA26,$B27+1,1)</f>
        <v/>
      </c>
      <c r="AB27" s="575" cm="1">
        <f t="array" ref="AB27">INDEX(AB$5:AB26,$B27+1,1)</f>
        <v>1</v>
      </c>
      <c r="AC27" s="575" cm="1">
        <f t="array" ref="AC27">INDEX(AC$5:AC26,$B27+1,1)</f>
        <v>1</v>
      </c>
      <c r="AD27" s="575" cm="1">
        <f t="array" ref="AD27">INDEX(AD$5:AD26,$B27+1,1)</f>
        <v>0</v>
      </c>
      <c r="AE27" s="575" cm="1">
        <f t="array" ref="AE27">INDEX(AE$5:AE26,$B27+1,1)</f>
        <v>0</v>
      </c>
      <c r="AF27" s="575" cm="1">
        <f t="array" ref="AF27">INDEX(AF$5:AF26,$B27+1,1)</f>
        <v>0</v>
      </c>
      <c r="AG27" s="575" cm="1">
        <f t="array" ref="AG27">INDEX(AG$5:AG26,$B27+1,1)</f>
        <v>0</v>
      </c>
      <c r="AH27" s="119"/>
      <c r="AI27" s="119"/>
      <c r="AJ27" s="119"/>
      <c r="AK27" s="119"/>
      <c r="AL27" s="119"/>
      <c r="AM27" s="119"/>
      <c r="AN27" s="119"/>
      <c r="AO27" s="119"/>
      <c r="AP27" s="119"/>
      <c r="AQ27" s="119"/>
      <c r="AR27" s="119"/>
      <c r="AS27" s="119"/>
      <c r="AT27" s="119"/>
      <c r="AU27" s="18"/>
      <c r="AV27" s="18"/>
      <c r="AW27" s="18"/>
      <c r="AX27" s="212" t="str" cm="1">
        <f t="array" aca="1" ref="AX27" ca="1">$H27&amp;" "        &amp;_xlfn.SINGLE( INDEX(i.ModelStructure,$I27,1))    &amp;" "
&amp; $D27        &amp;       IF(OR($CA27="-", $CA27),"_PInp","_Full")&amp;    IF($DK27=0," FWM","")&amp;IF($DK27=1," MWM","")&amp;IF($DK27=5," Mat","")&amp;IF($NP27=1,"&amp;EL","   ")&amp;IF($DL27=TRUE,"&amp;BBT","    ")
&amp;      " TOL"&amp;_xlfn.SINGLE(INDEX(i.TOL_Desc,1,$N27))   &amp; " Scan"&amp;$T27
&amp;       CHOOSE($K27+1," CFS"," GFS"," NFS")&amp;     " CG_"&amp;_xlfn.SINGLE(_xlfn.SWITCH($MP27,"-",1,TRUE,1,FALSE,0))&amp;_xlfn.SINGLE(    IF($MR27="-"," FodCrop    ",_xlfn.SWITCH(VALUE(LEFT($MR$4,1)),0," All",6," Lup",9," Oat",11," OaF")&amp;"_Fod"&amp;TEXT($MR27,"000%")))
&amp;" REV"&amp;"_"&amp;TEXT($FO27,"00;-0;00;@ ")&amp;TEXT($AA27,"00;-0;00;  @")&amp;"_"&amp;TEXT($FT27,"0")&amp;"_"&amp;TEXT($AC27,"0")
&amp; " RR"&amp;TEXT(SUM($EB27:$EC27),"+00%;-00%;    ;@")
&amp; " ("&amp;IF($CY27,"P","E")   &amp;IF($CX27,"T","t")        &amp;     "_F"&amp;IF($HP27=TRUE,3,0)+COUNTIF($HI27:$HM27,TRUE)+COUNTIF($BS27:$BT27,"&gt;0")&amp;IF($HN27=TRUE,3,0)+COUNTIF($BS27:$BT27,"&gt;0")&amp;"N"&amp;$HS27&amp;$HT27&amp;"L"&amp;$IE27&amp;$IF27&amp;"_"&amp;$ID27&amp;")"</f>
        <v>Breed_test  SE GSW_PInp        TOLSpr Scan1 CFS CG_1 FodCrop     REV_-   _-_1 RR     (Et_F00N--L11_-)</v>
      </c>
      <c r="AY27" s="8" t="str">
        <f ca="1">IF(COUNTIF(AX$5:AX27,AX27)=1,"-","Dup")</f>
        <v>-</v>
      </c>
      <c r="AZ27" s="8"/>
      <c r="BA27" s="575" t="b" cm="1">
        <f t="array" ref="BA27">INDEX(BA$5:BA26,$B27+1,1)</f>
        <v>0</v>
      </c>
      <c r="BB27" s="575" t="b" cm="1">
        <f t="array" ref="BB27">INDEX(BB$5:BB26,$B27+1,1)</f>
        <v>0</v>
      </c>
      <c r="BC27" s="575" t="b" cm="1">
        <f t="array" ref="BC27">INDEX(BC$5:BC26,$B27+1,1)</f>
        <v>0</v>
      </c>
      <c r="BD27" s="575" t="b" cm="1">
        <f t="array" ref="BD27">INDEX(BD$5:BD26,$B27+1,1)</f>
        <v>0</v>
      </c>
      <c r="BE27" s="575" t="b" cm="1">
        <f t="array" ref="BE27">INDEX(BE$5:BE26,$B27+1,1)</f>
        <v>0</v>
      </c>
      <c r="BF27" s="575" t="b" cm="1">
        <f t="array" ref="BF27">INDEX(BF$5:BF26,$B27+1,1)</f>
        <v>0</v>
      </c>
      <c r="BG27" s="575" t="b" cm="1">
        <f t="array" ref="BG27">INDEX(BG$5:BG26,$B27+1,1)</f>
        <v>0</v>
      </c>
      <c r="BH27" s="575" t="b" cm="1">
        <f t="array" ref="BH27">INDEX(BH$5:BH26,$B27+1,1)</f>
        <v>0</v>
      </c>
      <c r="BI27" s="575" t="b" cm="1">
        <f t="array" ref="BI27">INDEX(BI$5:BI26,$B27+1,1)</f>
        <v>0</v>
      </c>
      <c r="BJ27" s="8"/>
      <c r="BK27" s="575" t="b" cm="1">
        <f t="array" ref="BK27">INDEX(BK$5:BK26,$B27+1,1)</f>
        <v>0</v>
      </c>
      <c r="BL27" s="575" t="str" cm="1">
        <f t="array" ref="BL27">INDEX(BL$5:BL26,$B27+1,1)</f>
        <v>-</v>
      </c>
      <c r="BM27" s="575" t="str" cm="1">
        <f t="array" ref="BM27">INDEX(BM$5:BM26,$B27+1,1)</f>
        <v>-</v>
      </c>
      <c r="BN27" s="575" t="str" cm="1">
        <f t="array" ref="BN27">INDEX(BN$5:BN26,$B27+1,1)</f>
        <v>-</v>
      </c>
      <c r="BO27" s="575" t="str" cm="1">
        <f t="array" ref="BO27">INDEX(BO$5:BO26,$B27+1,1)</f>
        <v>-</v>
      </c>
      <c r="BP27" s="575" t="str" cm="1">
        <f t="array" ref="BP27">INDEX(BP$5:BP26,$B27+1,1)</f>
        <v>-</v>
      </c>
      <c r="BQ27" s="575" t="str" cm="1">
        <f t="array" ref="BQ27">INDEX(BQ$5:BQ26,$B27+1,1)</f>
        <v>-</v>
      </c>
      <c r="BR27" s="575" t="str" cm="1">
        <f t="array" ref="BR27">INDEX(BR$5:BR26,$B27+1,1)</f>
        <v>-</v>
      </c>
      <c r="BS27" s="575" t="str" cm="1">
        <f t="array" ref="BS27">INDEX(BS$5:BS26,$B27+1,1)</f>
        <v>-</v>
      </c>
      <c r="BT27" s="575" t="str" cm="1">
        <f t="array" ref="BT27">INDEX(BT$5:BT26,$B27+1,1)</f>
        <v>-</v>
      </c>
      <c r="BU27" s="575" t="str" cm="1">
        <f t="array" ref="BU27">INDEX(BU$5:BU26,$B27+1,1)</f>
        <v>-</v>
      </c>
      <c r="BV27" s="575" t="str" cm="1">
        <f t="array" ref="BV27">INDEX(BV$5:BV26,$B27+1,1)</f>
        <v>-</v>
      </c>
      <c r="BW27" s="575" t="b" cm="1">
        <f t="array" ref="BW27">INDEX(BW$5:BW26,$B27+1,1)</f>
        <v>0</v>
      </c>
      <c r="BX27" s="575" t="str" cm="1">
        <f t="array" ref="BX27">INDEX(BX$5:BX26,$B27+1,1)</f>
        <v>-</v>
      </c>
      <c r="BY27" s="575" t="str" cm="1">
        <f t="array" ref="BY27">INDEX(BY$5:BY26,$B27+1,1)</f>
        <v>-</v>
      </c>
      <c r="BZ27" s="575" t="str" cm="1">
        <f t="array" ref="BZ27">INDEX(BZ$5:BZ26,$B27+1,1)</f>
        <v>-</v>
      </c>
      <c r="CA27" s="575" t="str" cm="1">
        <f t="array" ref="CA27">INDEX(CA$5:CA26,$B27+1,1)</f>
        <v>-</v>
      </c>
      <c r="CB27" s="8"/>
      <c r="CC27" s="575" t="str" cm="1">
        <f t="array" ref="CC27">INDEX(CC$5:CC26,$B27+1,1)</f>
        <v>-</v>
      </c>
      <c r="CD27" s="444">
        <f t="shared" ca="1" si="61"/>
        <v>1</v>
      </c>
      <c r="CE27" s="444">
        <f t="shared" si="62"/>
        <v>0</v>
      </c>
      <c r="CF27" s="444">
        <f t="shared" si="62"/>
        <v>0</v>
      </c>
      <c r="CG27" s="575" t="str" cm="1">
        <f t="array" ref="CG27">INDEX(CG$5:CG26,$B27+1,1)</f>
        <v>-</v>
      </c>
      <c r="CH27" s="575" t="str" cm="1">
        <f t="array" ref="CH27">INDEX(CH$5:CH26,$B27+1,1)</f>
        <v>-</v>
      </c>
      <c r="CI27" s="575" t="str" cm="1">
        <f t="array" ref="CI27">INDEX(CI$5:CI26,$B27+1,1)</f>
        <v>-</v>
      </c>
      <c r="CJ27" s="444">
        <f t="shared" ca="1" si="63"/>
        <v>1</v>
      </c>
      <c r="CK27" s="444">
        <f t="shared" si="64"/>
        <v>0</v>
      </c>
      <c r="CL27" s="444">
        <f t="shared" si="64"/>
        <v>0</v>
      </c>
      <c r="CM27" s="575" t="str" cm="1">
        <f t="array" ref="CM27">INDEX(CM$5:CM26,$B27+1,1)</f>
        <v>-</v>
      </c>
      <c r="CN27" s="444">
        <f t="shared" ca="1" si="65"/>
        <v>1</v>
      </c>
      <c r="CO27" s="444">
        <f t="shared" si="66"/>
        <v>0</v>
      </c>
      <c r="CP27" s="575" t="str" cm="1">
        <f t="array" ref="CP27">INDEX(CP$5:CP26,$B27+1,1)</f>
        <v>-</v>
      </c>
      <c r="CQ27" s="575" t="str" cm="1">
        <f t="array" ref="CQ27">INDEX(CQ$5:CQ26,$B27+1,1)</f>
        <v>-</v>
      </c>
      <c r="CR27" s="444">
        <f t="shared" si="67"/>
        <v>0</v>
      </c>
      <c r="CS27" s="575" t="str" cm="1">
        <f t="array" ref="CS27">INDEX(CS$5:CS26,$B27+1,1)</f>
        <v>-</v>
      </c>
      <c r="CT27" s="444">
        <f t="shared" ca="1" si="68"/>
        <v>1</v>
      </c>
      <c r="CU27" s="444">
        <f t="shared" si="69"/>
        <v>0</v>
      </c>
      <c r="CV27" s="444">
        <f t="shared" si="69"/>
        <v>0</v>
      </c>
      <c r="CW27" s="8"/>
      <c r="CX27" s="575" t="b" cm="1">
        <f t="array" ref="CX27">INDEX(CX$5:CX26,$B27+1,1)</f>
        <v>0</v>
      </c>
      <c r="CY27" s="575" t="b" cm="1">
        <f t="array" ref="CY27">INDEX(CY$5:CY26,$B27+1,1)</f>
        <v>0</v>
      </c>
      <c r="CZ27" s="576">
        <f t="shared" ca="1" si="85"/>
        <v>0</v>
      </c>
      <c r="DA27" s="575" t="b" cm="1">
        <f t="array" ref="DA27">INDEX(DA$5:DA26,$B27+1,1)</f>
        <v>1</v>
      </c>
      <c r="DB27" s="575" t="str" cm="1">
        <f t="array" ref="DB27">INDEX(DB$5:DB26,$B27+1,1)</f>
        <v>-</v>
      </c>
      <c r="DC27" s="575" cm="1">
        <f t="array" ref="DC27">INDEX(DC$5:DC26,$B27+1,1)</f>
        <v>1</v>
      </c>
      <c r="DD27" s="575" cm="1">
        <f t="array" ref="DD27">INDEX(DD$5:DD26,$B27+1,1)</f>
        <v>1</v>
      </c>
      <c r="DE27" s="575" t="str" cm="1">
        <f t="array" ref="DE27">INDEX(DE$5:DE26,$B27+1,1)</f>
        <v>-</v>
      </c>
      <c r="DF27" s="575" t="str" cm="1">
        <f t="array" ref="DF27">INDEX(DF$5:DF26,$B27+1,1)</f>
        <v>-</v>
      </c>
      <c r="DG27" s="575" t="str" cm="1">
        <f t="array" ref="DG27">INDEX(DG$5:DG26,$B27+1,1)</f>
        <v>-</v>
      </c>
      <c r="DH27" s="575" t="str" cm="1">
        <f t="array" ref="DH27">INDEX(DH$5:DH26,$B27+1,1)</f>
        <v>-</v>
      </c>
      <c r="DI27" s="575" t="str" cm="1">
        <f t="array" ref="DI27">INDEX(DI$5:DI26,$B27+1,1)</f>
        <v>-</v>
      </c>
      <c r="DJ27" s="575" t="str" cm="1">
        <f t="array" ref="DJ27">INDEX(DJ$5:DJ26,$B27+1,1)</f>
        <v>-</v>
      </c>
      <c r="DK27" s="444">
        <f t="shared" si="86"/>
        <v>7</v>
      </c>
      <c r="DL27" s="444" t="b">
        <f t="shared" si="86"/>
        <v>0</v>
      </c>
      <c r="DM27" s="444">
        <f t="shared" si="86"/>
        <v>70</v>
      </c>
      <c r="DN27" s="575" t="str" cm="1">
        <f t="array" ref="DN27">INDEX(DN$5:DN26,$B27+1,1)</f>
        <v>-</v>
      </c>
      <c r="DO27" s="444" t="str">
        <f t="shared" si="87"/>
        <v>-</v>
      </c>
      <c r="DP27" s="444" t="str">
        <f t="shared" si="87"/>
        <v>-</v>
      </c>
      <c r="DQ27" s="444" t="str">
        <f t="shared" si="87"/>
        <v>-</v>
      </c>
      <c r="DR27" s="575" t="str" cm="1">
        <f t="array" ref="DR27">INDEX(DR$5:DR26,$B27+1,1)</f>
        <v>-</v>
      </c>
      <c r="DS27" s="575" t="str" cm="1">
        <f t="array" ref="DS27">INDEX(DS$5:DS26,$B27+1,1)</f>
        <v>-</v>
      </c>
      <c r="DT27" s="575" t="str" cm="1">
        <f t="array" ref="DT27">INDEX(DT$5:DT26,$B27+1,1)</f>
        <v>-</v>
      </c>
      <c r="DU27" s="575" t="str" cm="1">
        <f t="array" ref="DU27">INDEX(DU$5:DU26,$B27+1,1)</f>
        <v>-</v>
      </c>
      <c r="DV27" s="444" t="str">
        <f t="shared" si="88"/>
        <v>-</v>
      </c>
      <c r="DW27" s="444">
        <f t="shared" si="88"/>
        <v>0</v>
      </c>
      <c r="DX27" s="444">
        <f t="shared" si="88"/>
        <v>0</v>
      </c>
      <c r="DY27" s="444" t="str">
        <f t="shared" si="88"/>
        <v>-</v>
      </c>
      <c r="DZ27" s="444" t="str">
        <f t="shared" si="88"/>
        <v>-</v>
      </c>
      <c r="EA27" s="444" t="str">
        <f t="shared" si="88"/>
        <v>-</v>
      </c>
      <c r="EB27" s="444">
        <f t="shared" si="89"/>
        <v>0</v>
      </c>
      <c r="EC27" s="444">
        <f t="shared" si="90"/>
        <v>0</v>
      </c>
      <c r="ED27" s="444">
        <f t="shared" si="91"/>
        <v>0</v>
      </c>
      <c r="EE27" s="444">
        <f t="shared" si="91"/>
        <v>0</v>
      </c>
      <c r="EF27" s="444">
        <f t="shared" si="91"/>
        <v>0</v>
      </c>
      <c r="EG27" s="444">
        <f t="shared" si="91"/>
        <v>0</v>
      </c>
      <c r="EH27" s="444" t="b">
        <f t="shared" si="92"/>
        <v>0</v>
      </c>
      <c r="EI27" s="444" t="b">
        <f t="shared" si="92"/>
        <v>0</v>
      </c>
      <c r="EJ27" s="444" t="b">
        <f t="shared" si="92"/>
        <v>0</v>
      </c>
      <c r="EK27" s="444" t="b">
        <f t="shared" si="92"/>
        <v>0</v>
      </c>
      <c r="EL27" s="444">
        <f t="shared" si="93"/>
        <v>0</v>
      </c>
      <c r="EM27" s="444">
        <f t="shared" si="93"/>
        <v>0</v>
      </c>
      <c r="EN27" s="444" t="b">
        <f t="shared" si="94"/>
        <v>0</v>
      </c>
      <c r="EO27" s="444" t="b">
        <f t="shared" si="71"/>
        <v>0</v>
      </c>
      <c r="EP27" s="444" t="b">
        <f t="shared" si="71"/>
        <v>0</v>
      </c>
      <c r="EQ27" s="444" t="b">
        <f t="shared" si="71"/>
        <v>1</v>
      </c>
      <c r="ER27" s="93">
        <f t="shared" si="72"/>
        <v>1</v>
      </c>
      <c r="ES27" s="93">
        <f t="shared" si="72"/>
        <v>1</v>
      </c>
      <c r="ET27" s="575" cm="1">
        <f t="array" ref="ET27">INDEX(ET$5:ET26,$B27+1,1)</f>
        <v>1</v>
      </c>
      <c r="EU27" s="575" cm="1">
        <f t="array" ref="EU27">INDEX(EU$5:EU26,$B27+1,1)</f>
        <v>1</v>
      </c>
      <c r="EV27" s="575" cm="1">
        <f t="array" ref="EV27">INDEX(EV$5:EV26,$B27+1,1)</f>
        <v>1</v>
      </c>
      <c r="EW27" s="575" cm="1">
        <f t="array" ref="EW27">INDEX(EW$5:EW26,$B27+1,1)</f>
        <v>1</v>
      </c>
      <c r="EX27" s="575" t="str" cm="1">
        <f t="array" ref="EX27">INDEX(EX$5:EX26,$B27+1,1)</f>
        <v>-</v>
      </c>
      <c r="EY27" s="444" t="b">
        <f t="shared" si="95"/>
        <v>1</v>
      </c>
      <c r="EZ27" s="444" t="b">
        <f t="shared" si="95"/>
        <v>0</v>
      </c>
      <c r="FA27" s="444" t="b">
        <f t="shared" si="95"/>
        <v>0</v>
      </c>
      <c r="FB27" s="444" t="b">
        <f t="shared" si="95"/>
        <v>0</v>
      </c>
      <c r="FC27" s="93">
        <f t="shared" ref="FC27:FJ36" si="108">INDEX(i.PGRscalar,1,($L27-1)*10+FC$7)</f>
        <v>1</v>
      </c>
      <c r="FD27" s="93">
        <f t="shared" si="108"/>
        <v>1</v>
      </c>
      <c r="FE27" s="93">
        <f t="shared" si="108"/>
        <v>1</v>
      </c>
      <c r="FF27" s="93">
        <f t="shared" si="108"/>
        <v>1</v>
      </c>
      <c r="FG27" s="93">
        <f t="shared" si="108"/>
        <v>1</v>
      </c>
      <c r="FH27" s="93">
        <f t="shared" si="108"/>
        <v>1</v>
      </c>
      <c r="FI27" s="93">
        <f t="shared" si="108"/>
        <v>1</v>
      </c>
      <c r="FJ27" s="93">
        <f t="shared" si="108"/>
        <v>1</v>
      </c>
      <c r="FK27" s="8"/>
      <c r="FL27" s="575" t="str" cm="1">
        <f t="array" ref="FL27">INDEX(FL$5:FL26,$B27+1,1)</f>
        <v>-</v>
      </c>
      <c r="FM27" s="444" t="b">
        <f t="shared" si="96"/>
        <v>0</v>
      </c>
      <c r="FN27" s="575" t="str" cm="1">
        <f t="array" ref="FN27">INDEX(FN$5:FN26,$B27+1,1)</f>
        <v>-</v>
      </c>
      <c r="FO27" s="575" t="str" cm="1">
        <f t="array" ref="FO27">INDEX(FO$5:FO26,$B27+1,1)</f>
        <v>-</v>
      </c>
      <c r="FP27" s="575" t="str" cm="1">
        <f t="array" ref="FP27">INDEX(FP$5:FP26,$B27+1,1)</f>
        <v>-</v>
      </c>
      <c r="FQ27" s="575" cm="1">
        <f t="array" ref="FQ27">INDEX(FQ$5:FQ26,$B27+1,1)</f>
        <v>1</v>
      </c>
      <c r="FR27" s="575" cm="1">
        <f t="array" ref="FR27">INDEX(FR$5:FR26,$B27+1,1)</f>
        <v>1</v>
      </c>
      <c r="FS27" s="575" t="str" cm="1">
        <f t="array" ref="FS27">INDEX(FS$5:FS26,$B27+1,1)</f>
        <v>-</v>
      </c>
      <c r="FT27" s="575" t="str" cm="1">
        <f t="array" ref="FT27">INDEX(FT$5:FT26,$B27+1,1)</f>
        <v>-</v>
      </c>
      <c r="FU27" s="575" t="str" cm="1">
        <f t="array" ref="FU27">INDEX(FU$5:FU26,$B27+1,1)</f>
        <v>-</v>
      </c>
      <c r="FV27" s="575" t="str" cm="1">
        <f t="array" ref="FV27">INDEX(FV$5:FV26,$B27+1,1)</f>
        <v>-</v>
      </c>
      <c r="FW27" s="575" t="str" cm="1">
        <f t="array" ref="FW27">INDEX(FW$5:FW26,$B27+1,1)</f>
        <v>-</v>
      </c>
      <c r="FX27" s="575" t="str" cm="1">
        <f t="array" ref="FX27">INDEX(FX$5:FX26,$B27+1,1)</f>
        <v>-</v>
      </c>
      <c r="FY27" s="575" t="str" cm="1">
        <f t="array" ref="FY27">INDEX(FY$5:FY26,$B27+1,1)</f>
        <v>-</v>
      </c>
      <c r="FZ27" s="575" t="str" cm="1">
        <f t="array" ref="FZ27">INDEX(FZ$5:FZ26,$B27+1,1)</f>
        <v>-</v>
      </c>
      <c r="GA27" s="575" t="str" cm="1">
        <f t="array" ref="GA27">INDEX(GA$5:GA26,$B27+1,1)</f>
        <v>-</v>
      </c>
      <c r="GB27" s="575" t="str" cm="1">
        <f t="array" ref="GB27">INDEX(GB$5:GB26,$B27+1,1)</f>
        <v>-</v>
      </c>
      <c r="GC27" s="575" t="str" cm="1">
        <f t="array" ref="GC27">INDEX(GC$5:GC26,$B27+1,1)</f>
        <v>-</v>
      </c>
      <c r="GD27" s="575" t="str" cm="1">
        <f t="array" ref="GD27">INDEX(GD$5:GD26,$B27+1,1)</f>
        <v>-</v>
      </c>
      <c r="GE27" s="575" t="str" cm="1">
        <f t="array" ref="GE27">INDEX(GE$5:GE26,$B27+1,1)</f>
        <v>-</v>
      </c>
      <c r="GF27" s="575" t="str" cm="1">
        <f t="array" ref="GF27">INDEX(GF$5:GF26,$B27+1,1)</f>
        <v>-</v>
      </c>
      <c r="GG27" s="575" t="str" cm="1">
        <f t="array" ref="GG27">INDEX(GG$5:GG26,$B27+1,1)</f>
        <v>-</v>
      </c>
      <c r="GH27" s="575" t="str" cm="1">
        <f t="array" ref="GH27">INDEX(GH$5:GH26,$B27+1,1)</f>
        <v>-</v>
      </c>
      <c r="GI27" s="575" t="str" cm="1">
        <f t="array" ref="GI27">INDEX(GI$5:GI26,$B27+1,1)</f>
        <v>-</v>
      </c>
      <c r="GJ27" s="575" t="str" cm="1">
        <f t="array" ref="GJ27">INDEX(GJ$5:GJ26,$B27+1,1)</f>
        <v>-</v>
      </c>
      <c r="GK27" s="575" cm="1">
        <f t="array" ref="GK27">INDEX(GK$5:GK26,$B27+1,1)</f>
        <v>0</v>
      </c>
      <c r="GL27" s="575" t="str" cm="1">
        <f t="array" ref="GL27">INDEX(GL$5:GL26,$B27+1,1)</f>
        <v>-</v>
      </c>
      <c r="GM27" s="575" cm="1">
        <f t="array" ref="GM27">INDEX(GM$5:GM26,$B27+1,1)</f>
        <v>1</v>
      </c>
      <c r="GN27" s="575" cm="1">
        <f t="array" ref="GN27">INDEX(GN$5:GN26,$B27+1,1)</f>
        <v>0</v>
      </c>
      <c r="GO27" s="575" cm="1">
        <f t="array" ref="GO27">INDEX(GO$5:GO26,$B27+1,1)</f>
        <v>0</v>
      </c>
      <c r="GP27" s="575" cm="1">
        <f t="array" ref="GP27">INDEX(GP$5:GP26,$B27+1,1)</f>
        <v>0</v>
      </c>
      <c r="GQ27" s="575" cm="1">
        <f t="array" ref="GQ27">INDEX(GQ$5:GQ26,$B27+1,1)</f>
        <v>0</v>
      </c>
      <c r="GR27" s="575" cm="1">
        <f t="array" ref="GR27">INDEX(GR$5:GR26,$B27+1,1)</f>
        <v>0</v>
      </c>
      <c r="GS27" s="575" cm="1">
        <f t="array" ref="GS27">INDEX(GS$5:GS26,$B27+1,1)</f>
        <v>0</v>
      </c>
      <c r="GT27" s="575" cm="1">
        <f t="array" ref="GT27">INDEX(GT$5:GT26,$B27+1,1)</f>
        <v>1</v>
      </c>
      <c r="GU27" s="575" cm="1">
        <f t="array" ref="GU27">INDEX(GU$5:GU26,$B27+1,1)</f>
        <v>0</v>
      </c>
      <c r="GV27" s="575" cm="1">
        <f t="array" ref="GV27">INDEX(GV$5:GV26,$B27+1,1)</f>
        <v>0</v>
      </c>
      <c r="GW27" s="575" cm="1">
        <f t="array" ref="GW27">INDEX(GW$5:GW26,$B27+1,1)</f>
        <v>0</v>
      </c>
      <c r="GX27" s="575" cm="1">
        <f t="array" ref="GX27">INDEX(GX$5:GX26,$B27+1,1)</f>
        <v>0</v>
      </c>
      <c r="GY27" s="8"/>
      <c r="GZ27" s="575" t="str" cm="1">
        <f t="array" ref="GZ27">INDEX(GZ$5:GZ26,$B27+1,1)</f>
        <v>-</v>
      </c>
      <c r="HA27" s="575" t="str" cm="1">
        <f t="array" ref="HA27">INDEX(HA$5:HA26,$B27+1,1)</f>
        <v>-</v>
      </c>
      <c r="HB27" s="575" t="str" cm="1">
        <f t="array" ref="HB27">INDEX(HB$5:HB26,$B27+1,1)</f>
        <v>-</v>
      </c>
      <c r="HC27" s="575" t="str" cm="1">
        <f t="array" ref="HC27">INDEX(HC$5:HC26,$B27+1,1)</f>
        <v>-</v>
      </c>
      <c r="HD27" s="575" cm="1">
        <f t="array" ref="HD27">INDEX(HD$5:HD26,$B27+1,1)</f>
        <v>0</v>
      </c>
      <c r="HE27" s="575" t="str" cm="1">
        <f t="array" ref="HE27">INDEX(HE$5:HE26,$B27+1,1)</f>
        <v>-</v>
      </c>
      <c r="HF27" s="575" t="str" cm="1">
        <f t="array" ref="HF27">INDEX(HF$5:HF26,$B27+1,1)</f>
        <v>-</v>
      </c>
      <c r="HG27" s="576">
        <f t="shared" ca="1" si="97"/>
        <v>3</v>
      </c>
      <c r="HH27" s="575" t="str" cm="1">
        <f t="array" ref="HH27">INDEX(HH$5:HH26,$B27+1,1)</f>
        <v>-</v>
      </c>
      <c r="HI27" s="575" t="str" cm="1">
        <f t="array" ref="HI27">INDEX(HI$5:HI26,$B27+1,1)</f>
        <v>-</v>
      </c>
      <c r="HJ27" s="575" t="str" cm="1">
        <f t="array" ref="HJ27">INDEX(HJ$5:HJ26,$B27+1,1)</f>
        <v>-</v>
      </c>
      <c r="HK27" s="575" t="str" cm="1">
        <f t="array" ref="HK27">INDEX(HK$5:HK26,$B27+1,1)</f>
        <v>-</v>
      </c>
      <c r="HL27" s="575" t="str" cm="1">
        <f t="array" ref="HL27">INDEX(HL$5:HL26,$B27+1,1)</f>
        <v>-</v>
      </c>
      <c r="HM27" s="575" t="str" cm="1">
        <f t="array" ref="HM27">INDEX(HM$5:HM26,$B27+1,1)</f>
        <v>-</v>
      </c>
      <c r="HN27" s="575" t="str" cm="1">
        <f t="array" ref="HN27">INDEX(HN$5:HN26,$B27+1,1)</f>
        <v>-</v>
      </c>
      <c r="HO27" s="575" t="str" cm="1">
        <f t="array" ref="HO27">INDEX(HO$5:HO26,$B27+1,1)</f>
        <v>-</v>
      </c>
      <c r="HP27" s="575" t="str" cm="1">
        <f t="array" ref="HP27">INDEX(HP$5:HP26,$B27+1,1)</f>
        <v>-</v>
      </c>
      <c r="HQ27" s="575" t="str" cm="1">
        <f t="array" ref="HQ27">INDEX(HQ$5:HQ26,$B27+1,1)</f>
        <v>-</v>
      </c>
      <c r="HR27" s="575" t="str" cm="1">
        <f t="array" ref="HR27">INDEX(HR$5:HR26,$B27+1,1)</f>
        <v>-</v>
      </c>
      <c r="HS27" s="575" t="str" cm="1">
        <f t="array" ref="HS27">INDEX(HS$5:HS26,$B27+1,1)</f>
        <v>-</v>
      </c>
      <c r="HT27" s="575" t="str" cm="1">
        <f t="array" ref="HT27">INDEX(HT$5:HT26,$B27+1,1)</f>
        <v>-</v>
      </c>
      <c r="HU27" s="575" t="str" cm="1">
        <f t="array" ref="HU27">INDEX(HU$5:HU26,$B27+1,1)</f>
        <v>-</v>
      </c>
      <c r="HV27" s="575" t="str" cm="1">
        <f t="array" ref="HV27">INDEX(HV$5:HV26,$B27+1,1)</f>
        <v>-</v>
      </c>
      <c r="HW27" s="575" t="str" cm="1">
        <f t="array" ref="HW27">INDEX(HW$5:HW26,$B27+1,1)</f>
        <v>-</v>
      </c>
      <c r="HX27" s="575" t="str" cm="1">
        <f t="array" ref="HX27">INDEX(HX$5:HX26,$B27+1,1)</f>
        <v>-</v>
      </c>
      <c r="HY27" s="575" t="str" cm="1">
        <f t="array" ref="HY27">INDEX(HY$5:HY26,$B27+1,1)</f>
        <v>-</v>
      </c>
      <c r="HZ27" s="575" t="str" cm="1">
        <f t="array" ref="HZ27">INDEX(HZ$5:HZ26,$B27+1,1)</f>
        <v>-</v>
      </c>
      <c r="IA27" s="575" t="str" cm="1">
        <f t="array" ref="IA27">INDEX(IA$5:IA26,$B27+1,1)</f>
        <v>-</v>
      </c>
      <c r="IB27" s="575" t="str" cm="1">
        <f t="array" ref="IB27">INDEX(IB$5:IB26,$B27+1,1)</f>
        <v>-</v>
      </c>
      <c r="IC27" s="575" t="str" cm="1">
        <f t="array" ref="IC27">INDEX(IC$5:IC26,$B27+1,1)</f>
        <v>-</v>
      </c>
      <c r="ID27" s="575" t="str" cm="1">
        <f t="array" ref="ID27">INDEX(ID$5:ID26,$B27+1,1)</f>
        <v>-</v>
      </c>
      <c r="IE27" s="575" cm="1">
        <f t="array" ref="IE27">INDEX(IE$5:IE26,$B27+1,1)</f>
        <v>1</v>
      </c>
      <c r="IF27" s="575" cm="1">
        <f t="array" ref="IF27">INDEX(IF$5:IF26,$B27+1,1)</f>
        <v>1</v>
      </c>
      <c r="IG27" s="8"/>
      <c r="IH27" s="575" cm="1">
        <f t="array" ref="IH27">INDEX(IH$5:IH26,$B27+1,1)</f>
        <v>0.125</v>
      </c>
      <c r="II27" s="575" cm="1">
        <f t="array" ref="II27">INDEX(II$5:II26,$B27+1,1)</f>
        <v>0.3</v>
      </c>
      <c r="IJ27" s="575" cm="1">
        <f t="array" ref="IJ27">INDEX(IJ$5:IJ26,$B27+1,1)</f>
        <v>-0.05</v>
      </c>
      <c r="IK27" s="575" cm="1">
        <f t="array" ref="IK27">INDEX(IK$5:IK26,$B27+1,1)</f>
        <v>0.1</v>
      </c>
      <c r="IL27" s="575" cm="1">
        <f t="array" ref="IL27">INDEX(IL$5:IL26,$B27+1,1)</f>
        <v>0.25</v>
      </c>
      <c r="IM27" s="575" cm="1">
        <f t="array" ref="IM27">INDEX(IM$5:IM26,$B27+1,1)</f>
        <v>-0.05</v>
      </c>
      <c r="IN27" s="575" cm="1">
        <f t="array" ref="IN27">INDEX(IN$5:IN26,$B27+1,1)</f>
        <v>0.05</v>
      </c>
      <c r="IO27" s="575" cm="1">
        <f t="array" ref="IO27">INDEX(IO$5:IO26,$B27+1,1)</f>
        <v>0.1</v>
      </c>
      <c r="IP27" s="575" cm="1">
        <f t="array" ref="IP27">INDEX(IP$5:IP26,$B27+1,1)</f>
        <v>-0.02</v>
      </c>
      <c r="IQ27" s="575" cm="1">
        <f t="array" ref="IQ27">INDEX(IQ$5:IQ26,$B27+1,1)</f>
        <v>0.1</v>
      </c>
      <c r="IR27" s="575" cm="1">
        <f t="array" ref="IR27">INDEX(IR$5:IR26,$B27+1,1)</f>
        <v>0.25</v>
      </c>
      <c r="IS27" s="575" cm="1">
        <f t="array" ref="IS27">INDEX(IS$5:IS26,$B27+1,1)</f>
        <v>-0.05</v>
      </c>
      <c r="IT27" s="575" cm="1">
        <f t="array" ref="IT27">INDEX(IT$5:IT26,$B27+1,1)</f>
        <v>0.125</v>
      </c>
      <c r="IU27" s="575" cm="1">
        <f t="array" ref="IU27">INDEX(IU$5:IU26,$B27+1,1)</f>
        <v>0.1</v>
      </c>
      <c r="IV27" s="575" cm="1">
        <f t="array" ref="IV27">INDEX(IV$5:IV26,$B27+1,1)</f>
        <v>0.1</v>
      </c>
      <c r="IW27" s="575" cm="1">
        <f t="array" ref="IW27">INDEX(IW$5:IW26,$B27+1,1)</f>
        <v>0.1</v>
      </c>
      <c r="IX27" s="575" cm="1">
        <f t="array" ref="IX27">INDEX(IX$5:IX26,$B27+1,1)</f>
        <v>0</v>
      </c>
      <c r="IY27" s="575" cm="1">
        <f t="array" ref="IY27">INDEX(IY$5:IY26,$B27+1,1)</f>
        <v>0</v>
      </c>
      <c r="IZ27" s="575" cm="1">
        <f t="array" ref="IZ27">INDEX(IZ$5:IZ26,$B27+1,1)</f>
        <v>0</v>
      </c>
      <c r="JA27" s="575" cm="1">
        <f t="array" ref="JA27">INDEX(JA$5:JA26,$B27+1,1)</f>
        <v>0</v>
      </c>
      <c r="JB27" s="575" cm="1">
        <f t="array" ref="JB27">INDEX(JB$5:JB26,$B27+1,1)</f>
        <v>0</v>
      </c>
      <c r="JC27" s="575" cm="1">
        <f t="array" ref="JC27">INDEX(JC$5:JC26,$B27+1,1)</f>
        <v>0</v>
      </c>
      <c r="JD27" s="575" cm="1">
        <f t="array" ref="JD27">INDEX(JD$5:JD26,$B27+1,1)</f>
        <v>0</v>
      </c>
      <c r="JE27" s="575" cm="1">
        <f t="array" ref="JE27">INDEX(JE$5:JE26,$B27+1,1)</f>
        <v>0</v>
      </c>
      <c r="JF27" s="575" cm="1">
        <f t="array" ref="JF27">INDEX(JF$5:JF26,$B27+1,1)</f>
        <v>0</v>
      </c>
      <c r="JG27" s="575" cm="1">
        <f t="array" ref="JG27">INDEX(JG$5:JG26,$B27+1,1)</f>
        <v>0</v>
      </c>
      <c r="JH27" s="575" cm="1">
        <f t="array" ref="JH27">INDEX(JH$5:JH26,$B27+1,1)</f>
        <v>0</v>
      </c>
      <c r="JI27" s="575" cm="1">
        <f t="array" ref="JI27">INDEX(JI$5:JI26,$B27+1,1)</f>
        <v>0</v>
      </c>
      <c r="JJ27" s="575" cm="1">
        <f t="array" ref="JJ27">INDEX(JJ$5:JJ26,$B27+1,1)</f>
        <v>0</v>
      </c>
      <c r="JK27" s="575" cm="1">
        <f t="array" ref="JK27">INDEX(JK$5:JK26,$B27+1,1)</f>
        <v>0</v>
      </c>
      <c r="JL27" s="575" cm="1">
        <f t="array" ref="JL27">INDEX(JL$5:JL26,$B27+1,1)</f>
        <v>0</v>
      </c>
      <c r="JM27" s="575" cm="1">
        <f t="array" ref="JM27">INDEX(JM$5:JM26,$B27+1,1)</f>
        <v>0</v>
      </c>
      <c r="JN27" s="575" cm="1">
        <f t="array" ref="JN27">INDEX(JN$5:JN26,$B27+1,1)</f>
        <v>0</v>
      </c>
      <c r="JO27" s="575" cm="1">
        <f t="array" ref="JO27">INDEX(JO$5:JO26,$B27+1,1)</f>
        <v>0</v>
      </c>
      <c r="JP27" s="575" cm="1">
        <f t="array" ref="JP27">INDEX(JP$5:JP26,$B27+1,1)</f>
        <v>0</v>
      </c>
      <c r="JQ27" s="575" cm="1">
        <f t="array" ref="JQ27">INDEX(JQ$5:JQ26,$B27+1,1)</f>
        <v>0</v>
      </c>
      <c r="JR27" s="575" cm="1">
        <f t="array" ref="JR27">INDEX(JR$5:JR26,$B27+1,1)</f>
        <v>0</v>
      </c>
      <c r="JS27" s="575" cm="1">
        <f t="array" ref="JS27">INDEX(JS$5:JS26,$B27+1,1)</f>
        <v>0</v>
      </c>
      <c r="JT27" s="575" cm="1">
        <f t="array" ref="JT27">INDEX(JT$5:JT26,$B27+1,1)</f>
        <v>0</v>
      </c>
      <c r="JU27" s="575" cm="1">
        <f t="array" ref="JU27">INDEX(JU$5:JU26,$B27+1,1)</f>
        <v>0</v>
      </c>
      <c r="JV27" s="575" cm="1">
        <f t="array" ref="JV27">INDEX(JV$5:JV26,$B27+1,1)</f>
        <v>0</v>
      </c>
      <c r="JW27" s="575" cm="1">
        <f t="array" ref="JW27">INDEX(JW$5:JW26,$B27+1,1)</f>
        <v>0</v>
      </c>
      <c r="JX27" s="575" cm="1">
        <f t="array" ref="JX27">INDEX(JX$5:JX26,$B27+1,1)</f>
        <v>0</v>
      </c>
      <c r="JY27" s="575" cm="1">
        <f t="array" ref="JY27">INDEX(JY$5:JY26,$B27+1,1)</f>
        <v>0</v>
      </c>
      <c r="JZ27" s="575" cm="1">
        <f t="array" ref="JZ27">INDEX(JZ$5:JZ26,$B27+1,1)</f>
        <v>0</v>
      </c>
      <c r="KA27" s="575" cm="1">
        <f t="array" ref="KA27">INDEX(KA$5:KA26,$B27+1,1)</f>
        <v>0</v>
      </c>
      <c r="KB27" s="575" cm="1">
        <f t="array" ref="KB27">INDEX(KB$5:KB26,$B27+1,1)</f>
        <v>0</v>
      </c>
      <c r="KC27" s="575" cm="1">
        <f t="array" ref="KC27">INDEX(KC$5:KC26,$B27+1,1)</f>
        <v>0</v>
      </c>
      <c r="KD27" s="575" t="str" cm="1">
        <f t="array" ref="KD27">INDEX(KD$5:KD26,$B27+1,1)</f>
        <v>-</v>
      </c>
      <c r="KE27" s="8"/>
      <c r="KF27" s="575" cm="1">
        <f t="array" ref="KF27">INDEX(KF$5:KF26,$B27+1,1)</f>
        <v>0</v>
      </c>
      <c r="KG27" s="575" cm="1">
        <f t="array" ref="KG27">INDEX(KG$5:KG26,$B27+1,1)</f>
        <v>0</v>
      </c>
      <c r="KH27" s="575" cm="1">
        <f t="array" ref="KH27">INDEX(KH$5:KH26,$B27+1,1)</f>
        <v>0</v>
      </c>
      <c r="KI27" s="575" t="str" cm="1">
        <f t="array" ref="KI27">INDEX(KI$5:KI26,$B27+1,1)</f>
        <v>-</v>
      </c>
      <c r="KJ27" s="575" t="str" cm="1">
        <f t="array" ref="KJ27">INDEX(KJ$5:KJ26,$B27+1,1)</f>
        <v>-</v>
      </c>
      <c r="KK27" s="575" t="str" cm="1">
        <f t="array" ref="KK27">INDEX(KK$5:KK26,$B27+1,1)</f>
        <v>-</v>
      </c>
      <c r="KL27" s="575" t="str" cm="1">
        <f t="array" ref="KL27">INDEX(KL$5:KL26,$B27+1,1)</f>
        <v>-</v>
      </c>
      <c r="KM27" s="575" t="str" cm="1">
        <f t="array" ref="KM27">INDEX(KM$5:KM26,$B27+1,1)</f>
        <v>-</v>
      </c>
      <c r="KN27" s="575" t="str" cm="1">
        <f t="array" ref="KN27">INDEX(KN$5:KN26,$B27+1,1)</f>
        <v>-</v>
      </c>
      <c r="KO27" s="575" t="str" cm="1">
        <f t="array" ref="KO27">INDEX(KO$5:KO26,$B27+1,1)</f>
        <v>-</v>
      </c>
      <c r="KP27" s="575" t="str" cm="1">
        <f t="array" ref="KP27">INDEX(KP$5:KP26,$B27+1,1)</f>
        <v>-</v>
      </c>
      <c r="KQ27" s="575" t="str" cm="1">
        <f t="array" ref="KQ27">INDEX(KQ$5:KQ26,$B27+1,1)</f>
        <v>-</v>
      </c>
      <c r="KR27" s="575" t="str" cm="1">
        <f t="array" ref="KR27">INDEX(KR$5:KR26,$B27+1,1)</f>
        <v>-</v>
      </c>
      <c r="KS27" s="575" t="str" cm="1">
        <f t="array" ref="KS27">INDEX(KS$5:KS26,$B27+1,1)</f>
        <v>-</v>
      </c>
      <c r="KT27" s="575" t="str" cm="1">
        <f t="array" ref="KT27">INDEX(KT$5:KT26,$B27+1,1)</f>
        <v>-</v>
      </c>
      <c r="KU27" s="575" t="str" cm="1">
        <f t="array" ref="KU27">INDEX(KU$5:KU26,$B27+1,1)</f>
        <v>-</v>
      </c>
      <c r="KV27" s="575" cm="1">
        <f t="array" ref="KV27">INDEX(KV$5:KV26,$B27+1,1)</f>
        <v>1</v>
      </c>
      <c r="KW27" s="575" cm="1">
        <f t="array" ref="KW27">INDEX(KW$5:KW26,$B27+1,1)</f>
        <v>0</v>
      </c>
      <c r="KX27" s="575" cm="1">
        <f t="array" ref="KX27">INDEX(KX$5:KX26,$B27+1,1)</f>
        <v>1</v>
      </c>
      <c r="KY27" s="575" cm="1">
        <f t="array" ref="KY27">INDEX(KY$5:KY26,$B27+1,1)</f>
        <v>1</v>
      </c>
      <c r="KZ27" s="575" cm="1">
        <f t="array" ref="KZ27">INDEX(KZ$5:KZ26,$B27+1,1)</f>
        <v>1</v>
      </c>
      <c r="LA27" s="575" cm="1">
        <f t="array" ref="LA27">INDEX(LA$5:LA26,$B27+1,1)</f>
        <v>1</v>
      </c>
      <c r="LB27" s="575" cm="1">
        <f t="array" ref="LB27">INDEX(LB$5:LB26,$B27+1,1)</f>
        <v>1</v>
      </c>
      <c r="LC27" s="575" cm="1">
        <f t="array" ref="LC27">INDEX(LC$5:LC26,$B27+1,1)</f>
        <v>1</v>
      </c>
      <c r="LD27" s="575" cm="1">
        <f t="array" ref="LD27">INDEX(LD$5:LD26,$B27+1,1)</f>
        <v>0</v>
      </c>
      <c r="LE27" s="575" cm="1">
        <f t="array" ref="LE27">INDEX(LE$5:LE26,$B27+1,1)</f>
        <v>1</v>
      </c>
      <c r="LF27" s="575" cm="1">
        <f t="array" ref="LF27">INDEX(LF$5:LF26,$B27+1,1)</f>
        <v>0</v>
      </c>
      <c r="LG27" s="575" cm="1">
        <f t="array" ref="LG27">INDEX(LG$5:LG26,$B27+1,1)</f>
        <v>0</v>
      </c>
      <c r="LH27" s="575" cm="1">
        <f t="array" ref="LH27">INDEX(LH$5:LH26,$B27+1,1)</f>
        <v>0</v>
      </c>
      <c r="LI27" s="575" cm="1">
        <f t="array" ref="LI27">INDEX(LI$5:LI26,$B27+1,1)</f>
        <v>0</v>
      </c>
      <c r="LJ27" s="575" cm="1">
        <f t="array" ref="LJ27">INDEX(LJ$5:LJ26,$B27+1,1)</f>
        <v>0</v>
      </c>
      <c r="LK27" s="575" cm="1">
        <f t="array" ref="LK27">INDEX(LK$5:LK26,$B27+1,1)</f>
        <v>0</v>
      </c>
      <c r="LL27" s="575" cm="1">
        <f t="array" ref="LL27">INDEX(LL$5:LL26,$B27+1,1)</f>
        <v>0</v>
      </c>
      <c r="LM27" s="575" cm="1">
        <f t="array" ref="LM27">INDEX(LM$5:LM26,$B27+1,1)</f>
        <v>0</v>
      </c>
      <c r="LN27" s="575" cm="1">
        <f t="array" ref="LN27">INDEX(LN$5:LN26,$B27+1,1)</f>
        <v>0</v>
      </c>
      <c r="LO27" s="575" cm="1">
        <f t="array" ref="LO27">INDEX(LO$5:LO26,$B27+1,1)</f>
        <v>0</v>
      </c>
      <c r="LP27" s="575" cm="1">
        <f t="array" ref="LP27">INDEX(LP$5:LP26,$B27+1,1)</f>
        <v>0</v>
      </c>
      <c r="LQ27" s="575" cm="1">
        <f t="array" ref="LQ27">INDEX(LQ$5:LQ26,$B27+1,1)</f>
        <v>0</v>
      </c>
      <c r="LR27" s="575" cm="1">
        <f t="array" ref="LR27">INDEX(LR$5:LR26,$B27+1,1)</f>
        <v>0</v>
      </c>
      <c r="LS27" s="575" cm="1">
        <f t="array" ref="LS27">INDEX(LS$5:LS26,$B27+1,1)</f>
        <v>0</v>
      </c>
      <c r="LT27" s="575" cm="1">
        <f t="array" ref="LT27">INDEX(LT$5:LT26,$B27+1,1)</f>
        <v>0</v>
      </c>
      <c r="LU27" s="575" cm="1">
        <f t="array" ref="LU27">INDEX(LU$5:LU26,$B27+1,1)</f>
        <v>0</v>
      </c>
      <c r="LV27" s="575" cm="1">
        <f t="array" ref="LV27">INDEX(LV$5:LV26,$B27+1,1)</f>
        <v>0</v>
      </c>
      <c r="LW27" s="575" cm="1">
        <f t="array" ref="LW27">INDEX(LW$5:LW26,$B27+1,1)</f>
        <v>0</v>
      </c>
      <c r="LX27" s="575" cm="1">
        <f t="array" ref="LX27">INDEX(LX$5:LX26,$B27+1,1)</f>
        <v>0</v>
      </c>
      <c r="LY27" s="575" cm="1">
        <f t="array" ref="LY27">INDEX(LY$5:LY26,$B27+1,1)</f>
        <v>0</v>
      </c>
      <c r="LZ27" s="575" cm="1">
        <f t="array" ref="LZ27">INDEX(LZ$5:LZ26,$B27+1,1)</f>
        <v>0</v>
      </c>
      <c r="MA27" s="575" cm="1">
        <f t="array" ref="MA27">INDEX(MA$5:MA26,$B27+1,1)</f>
        <v>0</v>
      </c>
      <c r="MB27" s="575" cm="1">
        <f t="array" ref="MB27">INDEX(MB$5:MB26,$B27+1,1)</f>
        <v>0</v>
      </c>
      <c r="MC27" s="575" cm="1">
        <f t="array" ref="MC27">INDEX(MC$5:MC26,$B27+1,1)</f>
        <v>0</v>
      </c>
      <c r="MD27" s="575" cm="1">
        <f t="array" ref="MD27">INDEX(MD$5:MD26,$B27+1,1)</f>
        <v>0</v>
      </c>
      <c r="ME27" s="575" cm="1">
        <f t="array" ref="ME27">INDEX(ME$5:ME26,$B27+1,1)</f>
        <v>0</v>
      </c>
      <c r="MF27" s="575" cm="1">
        <f t="array" ref="MF27">INDEX(MF$5:MF26,$B27+1,1)</f>
        <v>0</v>
      </c>
      <c r="MG27" s="575" cm="1">
        <f t="array" ref="MG27">INDEX(MG$5:MG26,$B27+1,1)</f>
        <v>0</v>
      </c>
      <c r="MH27" s="575" cm="1">
        <f t="array" ref="MH27">INDEX(MH$5:MH26,$B27+1,1)</f>
        <v>0</v>
      </c>
      <c r="MI27" s="575" cm="1">
        <f t="array" ref="MI27">INDEX(MI$5:MI26,$B27+1,1)</f>
        <v>1</v>
      </c>
      <c r="MJ27" s="575" cm="1">
        <f t="array" ref="MJ27">INDEX(MJ$5:MJ26,$B27+1,1)</f>
        <v>0</v>
      </c>
      <c r="MK27" s="575" cm="1">
        <f t="array" ref="MK27">INDEX(MK$5:MK26,$B27+1,1)</f>
        <v>0</v>
      </c>
      <c r="ML27" s="575" cm="1">
        <f t="array" ref="ML27">INDEX(ML$5:ML26,$B27+1,1)</f>
        <v>0</v>
      </c>
      <c r="MM27" s="575" cm="1">
        <f t="array" ref="MM27">INDEX(MM$5:MM26,$B27+1,1)</f>
        <v>0</v>
      </c>
      <c r="MN27" s="575" cm="1">
        <f t="array" ref="MN27">INDEX(MN$5:MN26,$B27+1,1)</f>
        <v>1</v>
      </c>
      <c r="MO27" s="8"/>
      <c r="MP27" s="444" t="str">
        <f t="shared" ca="1" si="98"/>
        <v>-</v>
      </c>
      <c r="MQ27" s="575" t="str" cm="1">
        <f t="array" ref="MQ27">INDEX(MQ$5:MQ26,$B27+1,1)</f>
        <v>-</v>
      </c>
      <c r="MR27" s="575" t="str" cm="1">
        <f t="array" ref="MR27">INDEX(MR$5:MR26,$B27+1,1)</f>
        <v>-</v>
      </c>
      <c r="MS27" s="575" t="str" cm="1">
        <f t="array" ref="MS27">INDEX(MS$5:MS26,$B27+1,1)</f>
        <v>-</v>
      </c>
      <c r="MT27" s="575" t="str" cm="1">
        <f t="array" ref="MT27">INDEX(MT$5:MT26,$B27+1,1)</f>
        <v>-</v>
      </c>
      <c r="MU27" s="575" t="str" cm="1">
        <f t="array" ref="MU27">INDEX(MU$5:MU26,$B27+1,1)</f>
        <v>-</v>
      </c>
      <c r="MV27" s="575" t="str" cm="1">
        <f t="array" ref="MV27">INDEX(MV$5:MV26,$B27+1,1)</f>
        <v>-</v>
      </c>
      <c r="MW27" s="575" t="str" cm="1">
        <f t="array" ref="MW27">INDEX(MW$5:MW26,$B27+1,1)</f>
        <v>-</v>
      </c>
      <c r="MX27" s="444" t="str" cm="1">
        <f t="array" ref="MX27">IF(OR(MY27:MY27&lt;&gt;"-"),TRUE,"-")</f>
        <v>-</v>
      </c>
      <c r="MY27" s="575" t="str" cm="1">
        <f t="array" ref="MY27">INDEX(MY$5:MY26,$B27+1,1)</f>
        <v>-</v>
      </c>
      <c r="MZ27" s="575" cm="1">
        <f t="array" ref="MZ27">INDEX(MZ$5:MZ26,$B27+1,1)</f>
        <v>0</v>
      </c>
      <c r="NA27" s="575" cm="1">
        <f t="array" ref="NA27">INDEX(NA$5:NA26,$B27+1,1)</f>
        <v>999999</v>
      </c>
      <c r="NB27" s="575" cm="1">
        <f t="array" ref="NB27">INDEX(NB$5:NB26,$B27+1,1)</f>
        <v>999999</v>
      </c>
      <c r="NC27" s="575" cm="1">
        <f t="array" ref="NC27">INDEX(NC$5:NC26,$B27+1,1)</f>
        <v>999999</v>
      </c>
      <c r="ND27" s="575" cm="1">
        <f t="array" ref="ND27">INDEX(ND$5:ND26,$B27+1,1)</f>
        <v>999999</v>
      </c>
      <c r="NE27" s="575" cm="1">
        <f t="array" ref="NE27">INDEX(NE$5:NE26,$B27+1,1)</f>
        <v>999999</v>
      </c>
      <c r="NF27" s="575" cm="1">
        <f t="array" ref="NF27">INDEX(NF$5:NF26,$B27+1,1)</f>
        <v>999999</v>
      </c>
      <c r="NG27" s="575" t="str" cm="1">
        <f t="array" ref="NG27">INDEX(NG$5:NG26,$B27+1,1)</f>
        <v>-</v>
      </c>
      <c r="NH27" s="575" t="str" cm="1">
        <f t="array" ref="NH27">INDEX(NH$5:NH26,$B27+1,1)</f>
        <v>-</v>
      </c>
      <c r="NI27" s="575" t="str" cm="1">
        <f t="array" ref="NI27">INDEX(NI$5:NI26,$B27+1,1)</f>
        <v>-</v>
      </c>
      <c r="NJ27" s="575" t="b" cm="1">
        <f t="array" ref="NJ27">INDEX(NJ$5:NJ26,$B27+1,1)</f>
        <v>1</v>
      </c>
      <c r="NK27" s="575" t="str" cm="1">
        <f t="array" ref="NK27">INDEX(NK$5:NK26,$B27+1,1)</f>
        <v>-</v>
      </c>
      <c r="NL27" s="575" cm="1">
        <f t="array" ref="NL27">INDEX(NL$5:NL26,$B27+1,1)</f>
        <v>0</v>
      </c>
      <c r="NM27" s="575" cm="1">
        <f t="array" ref="NM27">INDEX(NM$5:NM26,$B27+1,1)</f>
        <v>0</v>
      </c>
      <c r="NN27" s="575" cm="1">
        <f t="array" ref="NN27">INDEX(NN$5:NN26,$B27+1,1)</f>
        <v>0</v>
      </c>
      <c r="NO27" s="575" t="str" cm="1">
        <f t="array" ref="NO27">INDEX(NO$5:NO26,$B27+1,1)</f>
        <v>-</v>
      </c>
      <c r="NP27" s="575" t="str" cm="1">
        <f t="array" ref="NP27">INDEX(NP$5:NP26,$B27+1,1)</f>
        <v>-</v>
      </c>
      <c r="NQ27" s="444">
        <f t="shared" si="99"/>
        <v>0</v>
      </c>
      <c r="NR27" s="575" t="str" cm="1">
        <f t="array" ref="NR27">INDEX(NR$5:NR26,$B27+1,1)</f>
        <v>-</v>
      </c>
      <c r="NS27" s="575" t="str" cm="1">
        <f t="array" ref="NS27">INDEX(NS$5:NS26,$B27+1,1)</f>
        <v>-</v>
      </c>
      <c r="NT27" s="8"/>
      <c r="NU27" s="575" t="str" cm="1">
        <f t="array" ref="NU27">INDEX(NU$5:NU26,$B27+1,1)</f>
        <v>-</v>
      </c>
      <c r="NV27" s="575" t="str" cm="1">
        <f t="array" ref="NV27">INDEX(NV$5:NV26,$B27+1,1)</f>
        <v>-</v>
      </c>
      <c r="NW27" s="575" t="str" cm="1">
        <f t="array" ref="NW27">INDEX(NW$5:NW26,$B27+1,1)</f>
        <v>-</v>
      </c>
      <c r="NX27" s="575" t="str" cm="1">
        <f t="array" ref="NX27">INDEX(NX$5:NX26,$B27+1,1)</f>
        <v>-</v>
      </c>
      <c r="NY27" s="575" cm="1">
        <f t="array" ref="NY27">INDEX(NY$5:NY26,$B27+1,1)</f>
        <v>1</v>
      </c>
      <c r="NZ27" s="575" cm="1">
        <f t="array" ref="NZ27">INDEX(NZ$5:NZ26,$B27+1,1)</f>
        <v>1</v>
      </c>
      <c r="OA27" s="575" cm="1">
        <f t="array" ref="OA27">INDEX(OA$5:OA26,$B27+1,1)</f>
        <v>1</v>
      </c>
      <c r="OB27" s="575" cm="1">
        <f t="array" ref="OB27">INDEX(OB$5:OB26,$B27+1,1)</f>
        <v>1</v>
      </c>
      <c r="OC27" s="8"/>
      <c r="OD27" s="575" cm="1">
        <f t="array" ref="OD27">INDEX(OD$5:OD26,$B27+1,1)</f>
        <v>0</v>
      </c>
      <c r="OE27" s="575" t="str" cm="1">
        <f t="array" ref="OE27">INDEX(OE$5:OE26,$B27+1,1)</f>
        <v>-</v>
      </c>
      <c r="OF27" s="575" cm="1">
        <f t="array" ref="OF27">INDEX(OF$5:OF26,$B27+1,1)</f>
        <v>1</v>
      </c>
      <c r="OG27" s="444">
        <f t="shared" si="100"/>
        <v>1.5</v>
      </c>
      <c r="OH27" s="8"/>
      <c r="OI27" s="575" t="str" cm="1">
        <f t="array" ref="OI27">INDEX(OI$5:OI26,$B27+1,1)</f>
        <v>-</v>
      </c>
      <c r="OJ27" s="575" t="str" cm="1">
        <f t="array" ref="OJ27">INDEX(OJ$5:OJ26,$B27+1,1)</f>
        <v>-</v>
      </c>
      <c r="OK27" s="575" t="str" cm="1">
        <f t="array" ref="OK27">INDEX(OK$5:OK26,$B27+1,1)</f>
        <v>-</v>
      </c>
      <c r="OL27" s="575" t="str" cm="1">
        <f t="array" ref="OL27">INDEX(OL$5:OL26,$B27+1,1)</f>
        <v>-</v>
      </c>
      <c r="OM27" s="575" cm="1">
        <f t="array" ref="OM27">INDEX(OM$5:OM26,$B27+1,1)</f>
        <v>0</v>
      </c>
      <c r="ON27" s="519">
        <v>0</v>
      </c>
    </row>
    <row r="28" spans="1:404" outlineLevel="1">
      <c r="A28" s="18">
        <f t="shared" ref="A28:A61" si="109">ROW(A28)-5</f>
        <v>23</v>
      </c>
      <c r="B28" s="18">
        <f t="shared" si="105"/>
        <v>13</v>
      </c>
      <c r="C28">
        <v>2</v>
      </c>
      <c r="D28" s="17" t="str">
        <f t="shared" ca="1" si="106"/>
        <v>GSW</v>
      </c>
      <c r="E28" t="b">
        <v>1</v>
      </c>
      <c r="F28" t="b">
        <v>0</v>
      </c>
      <c r="G28" t="b">
        <f t="shared" si="107"/>
        <v>1</v>
      </c>
      <c r="H28" s="18" t="s">
        <v>2220</v>
      </c>
      <c r="I28" s="575" cm="1">
        <f t="array" ref="I28">INDEX(I$5:I27,$B28+1,1)</f>
        <v>1</v>
      </c>
      <c r="J28" s="575" cm="1">
        <f t="array" ref="J28">INDEX(J$5:J27,$B28+1,1)</f>
        <v>0</v>
      </c>
      <c r="K28" s="575" cm="1">
        <f t="array" ref="K28">INDEX(K$5:K27,$B28+1,1)</f>
        <v>0</v>
      </c>
      <c r="L28" s="575" cm="1">
        <f t="array" ref="L28">INDEX(L$5:L27,$B28+1,1)</f>
        <v>2</v>
      </c>
      <c r="M28" s="22">
        <v>4</v>
      </c>
      <c r="N28" s="575" cm="1">
        <f t="array" ref="N28">INDEX(N$5:N27,$B28+1,1)</f>
        <v>3</v>
      </c>
      <c r="O28" s="444">
        <f t="shared" si="57"/>
        <v>1</v>
      </c>
      <c r="P28" s="444">
        <f t="shared" si="57"/>
        <v>1</v>
      </c>
      <c r="Q28" s="444">
        <f t="shared" si="58"/>
        <v>1</v>
      </c>
      <c r="R28" s="575" cm="1">
        <f t="array" ref="R28">INDEX(R$5:R27,$B28+1,1)</f>
        <v>1</v>
      </c>
      <c r="S28" s="575" cm="1">
        <f t="array" ref="S28">INDEX(S$5:S27,$B28+1,1)</f>
        <v>1</v>
      </c>
      <c r="T28" s="575" cm="1">
        <f t="array" ref="T28">INDEX(T$5:T27,$B28+1,1)</f>
        <v>1</v>
      </c>
      <c r="U28" s="575" cm="1">
        <f t="array" ref="U28">INDEX(U$5:U27,$B28+1,1)</f>
        <v>0</v>
      </c>
      <c r="V28" s="18"/>
      <c r="W28" s="575" cm="1">
        <f t="array" ref="W28">INDEX(W$5:W27,$B28+1,1)</f>
        <v>0</v>
      </c>
      <c r="X28" s="575" cm="1">
        <f t="array" ref="X28">INDEX(X$5:X27,$B28+1,1)</f>
        <v>0</v>
      </c>
      <c r="Y28" s="575" cm="1">
        <f t="array" ref="Y28">INDEX(Y$5:Y27,$B28+1,1)</f>
        <v>0</v>
      </c>
      <c r="Z28" s="575" cm="1">
        <f t="array" ref="Z28">INDEX(Z$5:Z27,$B28+1,1)</f>
        <v>1</v>
      </c>
      <c r="AA28" s="575" t="str" cm="1">
        <f t="array" ref="AA28">INDEX(AA$5:AA27,$B28+1,1)</f>
        <v/>
      </c>
      <c r="AB28" s="575" cm="1">
        <f t="array" ref="AB28">INDEX(AB$5:AB27,$B28+1,1)</f>
        <v>1</v>
      </c>
      <c r="AC28" s="575" cm="1">
        <f t="array" ref="AC28">INDEX(AC$5:AC27,$B28+1,1)</f>
        <v>1</v>
      </c>
      <c r="AD28" s="575" cm="1">
        <f t="array" ref="AD28">INDEX(AD$5:AD27,$B28+1,1)</f>
        <v>0</v>
      </c>
      <c r="AE28" s="575" cm="1">
        <f t="array" ref="AE28">INDEX(AE$5:AE27,$B28+1,1)</f>
        <v>0</v>
      </c>
      <c r="AF28" s="575" cm="1">
        <f t="array" ref="AF28">INDEX(AF$5:AF27,$B28+1,1)</f>
        <v>0</v>
      </c>
      <c r="AG28" s="575" cm="1">
        <f t="array" ref="AG28">INDEX(AG$5:AG27,$B28+1,1)</f>
        <v>0</v>
      </c>
      <c r="AH28" s="119"/>
      <c r="AI28" s="119"/>
      <c r="AJ28" s="119"/>
      <c r="AK28" s="119"/>
      <c r="AL28" s="119"/>
      <c r="AM28" s="119"/>
      <c r="AN28" s="119"/>
      <c r="AO28" s="119"/>
      <c r="AP28" s="119"/>
      <c r="AQ28" s="119"/>
      <c r="AR28" s="119"/>
      <c r="AS28" s="119"/>
      <c r="AT28" s="119"/>
      <c r="AU28" s="18"/>
      <c r="AV28" s="18"/>
      <c r="AW28" s="18"/>
      <c r="AX28" s="212" t="str" cm="1">
        <f t="array" aca="1" ref="AX28" ca="1">$H28&amp;" "        &amp;_xlfn.SINGLE( INDEX(i.ModelStructure,$I28,1))    &amp;" "
&amp; $D28        &amp;       IF(OR($CA28="-", $CA28),"_PInp","_Full")&amp;    IF($DK28=0," FWM","")&amp;IF($DK28=1," MWM","")&amp;IF($DK28=5," Mat","")&amp;IF($NP28=1,"&amp;EL","   ")&amp;IF($DL28=TRUE,"&amp;BBT","    ")
&amp;      " TOL"&amp;_xlfn.SINGLE(INDEX(i.TOL_Desc,1,$N28))   &amp; " Scan"&amp;$T28
&amp;       CHOOSE($K28+1," CFS"," GFS"," NFS")&amp;     " CG_"&amp;_xlfn.SINGLE(_xlfn.SWITCH($MP28,"-",1,TRUE,1,FALSE,0))&amp;_xlfn.SINGLE(    IF($MR28="-"," FodCrop    ",_xlfn.SWITCH(VALUE(LEFT($MR$4,1)),0," All",6," Lup",9," Oat",11," OaF")&amp;"_Fod"&amp;TEXT($MR28,"000%")))
&amp;" REV"&amp;"_"&amp;TEXT($FO28,"00;-0;00;@ ")&amp;TEXT($AA28,"00;-0;00;  @")&amp;"_"&amp;TEXT($FT28,"0")&amp;"_"&amp;TEXT($AC28,"0")
&amp; " RR"&amp;TEXT(SUM($EB28:$EC28),"+00%;-00%;    ;@")
&amp; " ("&amp;IF($CY28,"P","E")   &amp;IF($CX28,"T","t")        &amp;     "_F"&amp;IF($HP28=TRUE,3,0)+COUNTIF($HI28:$HM28,TRUE)+COUNTIF($BS28:$BT28,"&gt;0")&amp;IF($HN28=TRUE,3,0)+COUNTIF($BS28:$BT28,"&gt;0")&amp;"N"&amp;$HS28&amp;$HT28&amp;"L"&amp;$IE28&amp;$IF28&amp;"_"&amp;$ID28&amp;")"</f>
        <v>Breed_test  SE GSW_PInp&amp;EL     TOLSpr Scan1 CFS CG_1 FodCrop     REV_-   _-_1 RR     (Et_F00N--L11_-)</v>
      </c>
      <c r="AY28" s="8" t="str">
        <f ca="1">IF(COUNTIF(AX$5:AX28,AX28)=1,"-","Dup")</f>
        <v>-</v>
      </c>
      <c r="AZ28" s="8"/>
      <c r="BA28" s="575" t="b" cm="1">
        <f t="array" ref="BA28">INDEX(BA$5:BA27,$B28+1,1)</f>
        <v>0</v>
      </c>
      <c r="BB28" s="575" t="b" cm="1">
        <f t="array" ref="BB28">INDEX(BB$5:BB27,$B28+1,1)</f>
        <v>0</v>
      </c>
      <c r="BC28" s="575" t="b" cm="1">
        <f t="array" ref="BC28">INDEX(BC$5:BC27,$B28+1,1)</f>
        <v>0</v>
      </c>
      <c r="BD28" s="575" t="b" cm="1">
        <f t="array" ref="BD28">INDEX(BD$5:BD27,$B28+1,1)</f>
        <v>0</v>
      </c>
      <c r="BE28" s="575" t="b" cm="1">
        <f t="array" ref="BE28">INDEX(BE$5:BE27,$B28+1,1)</f>
        <v>0</v>
      </c>
      <c r="BF28" s="575" t="b" cm="1">
        <f t="array" ref="BF28">INDEX(BF$5:BF27,$B28+1,1)</f>
        <v>0</v>
      </c>
      <c r="BG28" s="575" t="b" cm="1">
        <f t="array" ref="BG28">INDEX(BG$5:BG27,$B28+1,1)</f>
        <v>0</v>
      </c>
      <c r="BH28" s="575" t="b" cm="1">
        <f t="array" ref="BH28">INDEX(BH$5:BH27,$B28+1,1)</f>
        <v>0</v>
      </c>
      <c r="BI28" s="575" t="b" cm="1">
        <f t="array" ref="BI28">INDEX(BI$5:BI27,$B28+1,1)</f>
        <v>0</v>
      </c>
      <c r="BJ28" s="8"/>
      <c r="BK28" s="575" t="b" cm="1">
        <f t="array" ref="BK28">INDEX(BK$5:BK27,$B28+1,1)</f>
        <v>0</v>
      </c>
      <c r="BL28" s="575" t="str" cm="1">
        <f t="array" ref="BL28">INDEX(BL$5:BL27,$B28+1,1)</f>
        <v>-</v>
      </c>
      <c r="BM28" s="575" t="str" cm="1">
        <f t="array" ref="BM28">INDEX(BM$5:BM27,$B28+1,1)</f>
        <v>-</v>
      </c>
      <c r="BN28" s="575" t="str" cm="1">
        <f t="array" ref="BN28">INDEX(BN$5:BN27,$B28+1,1)</f>
        <v>-</v>
      </c>
      <c r="BO28" s="575" t="str" cm="1">
        <f t="array" ref="BO28">INDEX(BO$5:BO27,$B28+1,1)</f>
        <v>-</v>
      </c>
      <c r="BP28" s="575" t="str" cm="1">
        <f t="array" ref="BP28">INDEX(BP$5:BP27,$B28+1,1)</f>
        <v>-</v>
      </c>
      <c r="BQ28" s="575" t="str" cm="1">
        <f t="array" ref="BQ28">INDEX(BQ$5:BQ27,$B28+1,1)</f>
        <v>-</v>
      </c>
      <c r="BR28" s="575" t="str" cm="1">
        <f t="array" ref="BR28">INDEX(BR$5:BR27,$B28+1,1)</f>
        <v>-</v>
      </c>
      <c r="BS28" s="575" t="str" cm="1">
        <f t="array" ref="BS28">INDEX(BS$5:BS27,$B28+1,1)</f>
        <v>-</v>
      </c>
      <c r="BT28" s="575" t="str" cm="1">
        <f t="array" ref="BT28">INDEX(BT$5:BT27,$B28+1,1)</f>
        <v>-</v>
      </c>
      <c r="BU28" s="575" t="str" cm="1">
        <f t="array" ref="BU28">INDEX(BU$5:BU27,$B28+1,1)</f>
        <v>-</v>
      </c>
      <c r="BV28" s="575" t="str" cm="1">
        <f t="array" ref="BV28">INDEX(BV$5:BV27,$B28+1,1)</f>
        <v>-</v>
      </c>
      <c r="BW28" s="575" t="b" cm="1">
        <f t="array" ref="BW28">INDEX(BW$5:BW27,$B28+1,1)</f>
        <v>0</v>
      </c>
      <c r="BX28" s="575" t="str" cm="1">
        <f t="array" ref="BX28">INDEX(BX$5:BX27,$B28+1,1)</f>
        <v>-</v>
      </c>
      <c r="BY28" s="575" t="str" cm="1">
        <f t="array" ref="BY28">INDEX(BY$5:BY27,$B28+1,1)</f>
        <v>-</v>
      </c>
      <c r="BZ28" s="575" t="str" cm="1">
        <f t="array" ref="BZ28">INDEX(BZ$5:BZ27,$B28+1,1)</f>
        <v>-</v>
      </c>
      <c r="CA28" s="575" t="str" cm="1">
        <f t="array" ref="CA28">INDEX(CA$5:CA27,$B28+1,1)</f>
        <v>-</v>
      </c>
      <c r="CB28" s="8"/>
      <c r="CC28" s="575" t="str" cm="1">
        <f t="array" ref="CC28">INDEX(CC$5:CC27,$B28+1,1)</f>
        <v>-</v>
      </c>
      <c r="CD28" s="444">
        <f t="shared" ca="1" si="61"/>
        <v>1</v>
      </c>
      <c r="CE28" s="444">
        <f t="shared" si="62"/>
        <v>0</v>
      </c>
      <c r="CF28" s="444">
        <f t="shared" si="62"/>
        <v>0</v>
      </c>
      <c r="CG28" s="575" t="str" cm="1">
        <f t="array" ref="CG28">INDEX(CG$5:CG27,$B28+1,1)</f>
        <v>-</v>
      </c>
      <c r="CH28" s="575" t="str" cm="1">
        <f t="array" ref="CH28">INDEX(CH$5:CH27,$B28+1,1)</f>
        <v>-</v>
      </c>
      <c r="CI28" s="575" t="str" cm="1">
        <f t="array" ref="CI28">INDEX(CI$5:CI27,$B28+1,1)</f>
        <v>-</v>
      </c>
      <c r="CJ28" s="444">
        <f t="shared" ca="1" si="63"/>
        <v>1</v>
      </c>
      <c r="CK28" s="444">
        <f t="shared" si="64"/>
        <v>0</v>
      </c>
      <c r="CL28" s="444">
        <f t="shared" si="64"/>
        <v>0</v>
      </c>
      <c r="CM28" s="575" t="str" cm="1">
        <f t="array" ref="CM28">INDEX(CM$5:CM27,$B28+1,1)</f>
        <v>-</v>
      </c>
      <c r="CN28" s="444">
        <f t="shared" ca="1" si="65"/>
        <v>1</v>
      </c>
      <c r="CO28" s="444">
        <f t="shared" si="66"/>
        <v>0</v>
      </c>
      <c r="CP28" s="575" t="str" cm="1">
        <f t="array" ref="CP28">INDEX(CP$5:CP27,$B28+1,1)</f>
        <v>-</v>
      </c>
      <c r="CQ28" s="575" t="str" cm="1">
        <f t="array" ref="CQ28">INDEX(CQ$5:CQ27,$B28+1,1)</f>
        <v>-</v>
      </c>
      <c r="CR28" s="444">
        <f t="shared" si="67"/>
        <v>0</v>
      </c>
      <c r="CS28" s="575" t="str" cm="1">
        <f t="array" ref="CS28">INDEX(CS$5:CS27,$B28+1,1)</f>
        <v>-</v>
      </c>
      <c r="CT28" s="444">
        <f t="shared" ca="1" si="68"/>
        <v>1</v>
      </c>
      <c r="CU28" s="444">
        <f t="shared" si="69"/>
        <v>0</v>
      </c>
      <c r="CV28" s="444">
        <f t="shared" si="69"/>
        <v>0</v>
      </c>
      <c r="CW28" s="8"/>
      <c r="CX28" s="575" t="b" cm="1">
        <f t="array" ref="CX28">INDEX(CX$5:CX27,$B28+1,1)</f>
        <v>0</v>
      </c>
      <c r="CY28" s="575" t="b" cm="1">
        <f t="array" ref="CY28">INDEX(CY$5:CY27,$B28+1,1)</f>
        <v>0</v>
      </c>
      <c r="CZ28" s="576">
        <f t="shared" ca="1" si="85"/>
        <v>0</v>
      </c>
      <c r="DA28" s="575" t="b" cm="1">
        <f t="array" ref="DA28">INDEX(DA$5:DA27,$B28+1,1)</f>
        <v>1</v>
      </c>
      <c r="DB28" s="575" t="str" cm="1">
        <f t="array" ref="DB28">INDEX(DB$5:DB27,$B28+1,1)</f>
        <v>-</v>
      </c>
      <c r="DC28" s="575" cm="1">
        <f t="array" ref="DC28">INDEX(DC$5:DC27,$B28+1,1)</f>
        <v>1</v>
      </c>
      <c r="DD28" s="575" cm="1">
        <f t="array" ref="DD28">INDEX(DD$5:DD27,$B28+1,1)</f>
        <v>1</v>
      </c>
      <c r="DE28" s="575" t="str" cm="1">
        <f t="array" ref="DE28">INDEX(DE$5:DE27,$B28+1,1)</f>
        <v>-</v>
      </c>
      <c r="DF28" s="575" t="str" cm="1">
        <f t="array" ref="DF28">INDEX(DF$5:DF27,$B28+1,1)</f>
        <v>-</v>
      </c>
      <c r="DG28" s="575" t="str" cm="1">
        <f t="array" ref="DG28">INDEX(DG$5:DG27,$B28+1,1)</f>
        <v>-</v>
      </c>
      <c r="DH28" s="575" t="str" cm="1">
        <f t="array" ref="DH28">INDEX(DH$5:DH27,$B28+1,1)</f>
        <v>-</v>
      </c>
      <c r="DI28" s="575" t="str" cm="1">
        <f t="array" ref="DI28">INDEX(DI$5:DI27,$B28+1,1)</f>
        <v>-</v>
      </c>
      <c r="DJ28" s="575" t="str" cm="1">
        <f t="array" ref="DJ28">INDEX(DJ$5:DJ27,$B28+1,1)</f>
        <v>-</v>
      </c>
      <c r="DK28" s="444">
        <f t="shared" si="86"/>
        <v>7</v>
      </c>
      <c r="DL28" s="444" t="b">
        <f t="shared" si="86"/>
        <v>0</v>
      </c>
      <c r="DM28" s="444">
        <f t="shared" si="86"/>
        <v>70</v>
      </c>
      <c r="DN28" s="575" t="str" cm="1">
        <f t="array" ref="DN28">INDEX(DN$5:DN27,$B28+1,1)</f>
        <v>-</v>
      </c>
      <c r="DO28" s="444" t="str">
        <f t="shared" si="87"/>
        <v>-</v>
      </c>
      <c r="DP28" s="444" t="str">
        <f t="shared" si="87"/>
        <v>-</v>
      </c>
      <c r="DQ28" s="444" t="str">
        <f t="shared" si="87"/>
        <v>-</v>
      </c>
      <c r="DR28" s="575" t="str" cm="1">
        <f t="array" ref="DR28">INDEX(DR$5:DR27,$B28+1,1)</f>
        <v>-</v>
      </c>
      <c r="DS28" s="575" t="str" cm="1">
        <f t="array" ref="DS28">INDEX(DS$5:DS27,$B28+1,1)</f>
        <v>-</v>
      </c>
      <c r="DT28" s="575" t="str" cm="1">
        <f t="array" ref="DT28">INDEX(DT$5:DT27,$B28+1,1)</f>
        <v>-</v>
      </c>
      <c r="DU28" s="575" t="str" cm="1">
        <f t="array" ref="DU28">INDEX(DU$5:DU27,$B28+1,1)</f>
        <v>-</v>
      </c>
      <c r="DV28" s="444" t="str">
        <f t="shared" ref="DV28:EA37" si="110">INDEX(i.FlkStrctr,$M28,DV$7)</f>
        <v>-</v>
      </c>
      <c r="DW28" s="444">
        <f t="shared" si="110"/>
        <v>0</v>
      </c>
      <c r="DX28" s="444">
        <f t="shared" si="110"/>
        <v>0</v>
      </c>
      <c r="DY28" s="444" t="str">
        <f t="shared" si="110"/>
        <v>-</v>
      </c>
      <c r="DZ28" s="444" t="str">
        <f t="shared" si="110"/>
        <v>-</v>
      </c>
      <c r="EA28" s="444" t="str">
        <f t="shared" si="110"/>
        <v>-</v>
      </c>
      <c r="EB28" s="444">
        <f t="shared" si="89"/>
        <v>0</v>
      </c>
      <c r="EC28" s="444">
        <f t="shared" si="90"/>
        <v>0</v>
      </c>
      <c r="ED28" s="444">
        <f t="shared" si="91"/>
        <v>0</v>
      </c>
      <c r="EE28" s="444">
        <f t="shared" si="91"/>
        <v>0</v>
      </c>
      <c r="EF28" s="444">
        <f t="shared" si="91"/>
        <v>0</v>
      </c>
      <c r="EG28" s="444">
        <f t="shared" si="91"/>
        <v>0</v>
      </c>
      <c r="EH28" s="444" t="b">
        <f t="shared" si="92"/>
        <v>0</v>
      </c>
      <c r="EI28" s="444" t="b">
        <f t="shared" si="92"/>
        <v>0</v>
      </c>
      <c r="EJ28" s="444" t="b">
        <f t="shared" si="92"/>
        <v>0</v>
      </c>
      <c r="EK28" s="444" t="b">
        <f t="shared" si="92"/>
        <v>0</v>
      </c>
      <c r="EL28" s="444">
        <f t="shared" si="93"/>
        <v>0</v>
      </c>
      <c r="EM28" s="444">
        <f t="shared" si="93"/>
        <v>0</v>
      </c>
      <c r="EN28" s="444" t="b">
        <f t="shared" si="94"/>
        <v>0</v>
      </c>
      <c r="EO28" s="444" t="b">
        <f t="shared" si="71"/>
        <v>0</v>
      </c>
      <c r="EP28" s="444" t="b">
        <f t="shared" si="71"/>
        <v>0</v>
      </c>
      <c r="EQ28" s="444" t="b">
        <f t="shared" si="71"/>
        <v>1</v>
      </c>
      <c r="ER28" s="93">
        <f t="shared" si="72"/>
        <v>1</v>
      </c>
      <c r="ES28" s="93">
        <f t="shared" si="72"/>
        <v>1</v>
      </c>
      <c r="ET28" s="575" cm="1">
        <f t="array" ref="ET28">INDEX(ET$5:ET27,$B28+1,1)</f>
        <v>1</v>
      </c>
      <c r="EU28" s="575" cm="1">
        <f t="array" ref="EU28">INDEX(EU$5:EU27,$B28+1,1)</f>
        <v>1</v>
      </c>
      <c r="EV28" s="575" cm="1">
        <f t="array" ref="EV28">INDEX(EV$5:EV27,$B28+1,1)</f>
        <v>1</v>
      </c>
      <c r="EW28" s="575" cm="1">
        <f t="array" ref="EW28">INDEX(EW$5:EW27,$B28+1,1)</f>
        <v>1</v>
      </c>
      <c r="EX28" s="575" t="str" cm="1">
        <f t="array" ref="EX28">INDEX(EX$5:EX27,$B28+1,1)</f>
        <v>-</v>
      </c>
      <c r="EY28" s="444" t="b">
        <f t="shared" si="95"/>
        <v>1</v>
      </c>
      <c r="EZ28" s="444" t="b">
        <f t="shared" si="95"/>
        <v>0</v>
      </c>
      <c r="FA28" s="444" t="b">
        <f t="shared" si="95"/>
        <v>0</v>
      </c>
      <c r="FB28" s="444" t="b">
        <f t="shared" si="95"/>
        <v>0</v>
      </c>
      <c r="FC28" s="93">
        <f t="shared" si="108"/>
        <v>1</v>
      </c>
      <c r="FD28" s="93">
        <f t="shared" si="108"/>
        <v>1</v>
      </c>
      <c r="FE28" s="93">
        <f t="shared" si="108"/>
        <v>1</v>
      </c>
      <c r="FF28" s="93">
        <f t="shared" si="108"/>
        <v>1</v>
      </c>
      <c r="FG28" s="93">
        <f t="shared" si="108"/>
        <v>1</v>
      </c>
      <c r="FH28" s="93">
        <f t="shared" si="108"/>
        <v>1</v>
      </c>
      <c r="FI28" s="93">
        <f t="shared" si="108"/>
        <v>1</v>
      </c>
      <c r="FJ28" s="93">
        <f t="shared" si="108"/>
        <v>1</v>
      </c>
      <c r="FK28" s="8"/>
      <c r="FL28" s="575" t="str" cm="1">
        <f t="array" ref="FL28">INDEX(FL$5:FL27,$B28+1,1)</f>
        <v>-</v>
      </c>
      <c r="FM28" s="444" t="b">
        <f t="shared" si="96"/>
        <v>0</v>
      </c>
      <c r="FN28" s="575" t="str" cm="1">
        <f t="array" ref="FN28">INDEX(FN$5:FN27,$B28+1,1)</f>
        <v>-</v>
      </c>
      <c r="FO28" s="575" t="str" cm="1">
        <f t="array" ref="FO28">INDEX(FO$5:FO27,$B28+1,1)</f>
        <v>-</v>
      </c>
      <c r="FP28" s="575" t="str" cm="1">
        <f t="array" ref="FP28">INDEX(FP$5:FP27,$B28+1,1)</f>
        <v>-</v>
      </c>
      <c r="FQ28" s="575" cm="1">
        <f t="array" ref="FQ28">INDEX(FQ$5:FQ27,$B28+1,1)</f>
        <v>1</v>
      </c>
      <c r="FR28" s="575" cm="1">
        <f t="array" ref="FR28">INDEX(FR$5:FR27,$B28+1,1)</f>
        <v>1</v>
      </c>
      <c r="FS28" s="575" t="str" cm="1">
        <f t="array" ref="FS28">INDEX(FS$5:FS27,$B28+1,1)</f>
        <v>-</v>
      </c>
      <c r="FT28" s="575" t="str" cm="1">
        <f t="array" ref="FT28">INDEX(FT$5:FT27,$B28+1,1)</f>
        <v>-</v>
      </c>
      <c r="FU28" s="575" t="str" cm="1">
        <f t="array" ref="FU28">INDEX(FU$5:FU27,$B28+1,1)</f>
        <v>-</v>
      </c>
      <c r="FV28" s="575" t="str" cm="1">
        <f t="array" ref="FV28">INDEX(FV$5:FV27,$B28+1,1)</f>
        <v>-</v>
      </c>
      <c r="FW28" s="575" t="str" cm="1">
        <f t="array" ref="FW28">INDEX(FW$5:FW27,$B28+1,1)</f>
        <v>-</v>
      </c>
      <c r="FX28" s="575" t="str" cm="1">
        <f t="array" ref="FX28">INDEX(FX$5:FX27,$B28+1,1)</f>
        <v>-</v>
      </c>
      <c r="FY28" s="575" t="str" cm="1">
        <f t="array" ref="FY28">INDEX(FY$5:FY27,$B28+1,1)</f>
        <v>-</v>
      </c>
      <c r="FZ28" s="575" t="str" cm="1">
        <f t="array" ref="FZ28">INDEX(FZ$5:FZ27,$B28+1,1)</f>
        <v>-</v>
      </c>
      <c r="GA28" s="575" t="str" cm="1">
        <f t="array" ref="GA28">INDEX(GA$5:GA27,$B28+1,1)</f>
        <v>-</v>
      </c>
      <c r="GB28" s="575" t="str" cm="1">
        <f t="array" ref="GB28">INDEX(GB$5:GB27,$B28+1,1)</f>
        <v>-</v>
      </c>
      <c r="GC28" s="575" t="str" cm="1">
        <f t="array" ref="GC28">INDEX(GC$5:GC27,$B28+1,1)</f>
        <v>-</v>
      </c>
      <c r="GD28" s="575" t="str" cm="1">
        <f t="array" ref="GD28">INDEX(GD$5:GD27,$B28+1,1)</f>
        <v>-</v>
      </c>
      <c r="GE28" s="575" t="str" cm="1">
        <f t="array" ref="GE28">INDEX(GE$5:GE27,$B28+1,1)</f>
        <v>-</v>
      </c>
      <c r="GF28" s="575" t="str" cm="1">
        <f t="array" ref="GF28">INDEX(GF$5:GF27,$B28+1,1)</f>
        <v>-</v>
      </c>
      <c r="GG28" s="575" t="str" cm="1">
        <f t="array" ref="GG28">INDEX(GG$5:GG27,$B28+1,1)</f>
        <v>-</v>
      </c>
      <c r="GH28" s="575" t="str" cm="1">
        <f t="array" ref="GH28">INDEX(GH$5:GH27,$B28+1,1)</f>
        <v>-</v>
      </c>
      <c r="GI28" s="575" t="str" cm="1">
        <f t="array" ref="GI28">INDEX(GI$5:GI27,$B28+1,1)</f>
        <v>-</v>
      </c>
      <c r="GJ28" s="575" t="str" cm="1">
        <f t="array" ref="GJ28">INDEX(GJ$5:GJ27,$B28+1,1)</f>
        <v>-</v>
      </c>
      <c r="GK28" s="575" cm="1">
        <f t="array" ref="GK28">INDEX(GK$5:GK27,$B28+1,1)</f>
        <v>0</v>
      </c>
      <c r="GL28" s="575" t="str" cm="1">
        <f t="array" ref="GL28">INDEX(GL$5:GL27,$B28+1,1)</f>
        <v>-</v>
      </c>
      <c r="GM28" s="575" cm="1">
        <f t="array" ref="GM28">INDEX(GM$5:GM27,$B28+1,1)</f>
        <v>1</v>
      </c>
      <c r="GN28" s="575" cm="1">
        <f t="array" ref="GN28">INDEX(GN$5:GN27,$B28+1,1)</f>
        <v>0</v>
      </c>
      <c r="GO28" s="575" cm="1">
        <f t="array" ref="GO28">INDEX(GO$5:GO27,$B28+1,1)</f>
        <v>0</v>
      </c>
      <c r="GP28" s="575" cm="1">
        <f t="array" ref="GP28">INDEX(GP$5:GP27,$B28+1,1)</f>
        <v>0</v>
      </c>
      <c r="GQ28" s="575" cm="1">
        <f t="array" ref="GQ28">INDEX(GQ$5:GQ27,$B28+1,1)</f>
        <v>0</v>
      </c>
      <c r="GR28" s="575" cm="1">
        <f t="array" ref="GR28">INDEX(GR$5:GR27,$B28+1,1)</f>
        <v>0</v>
      </c>
      <c r="GS28" s="575" cm="1">
        <f t="array" ref="GS28">INDEX(GS$5:GS27,$B28+1,1)</f>
        <v>0</v>
      </c>
      <c r="GT28" s="575" cm="1">
        <f t="array" ref="GT28">INDEX(GT$5:GT27,$B28+1,1)</f>
        <v>1</v>
      </c>
      <c r="GU28" s="575" cm="1">
        <f t="array" ref="GU28">INDEX(GU$5:GU27,$B28+1,1)</f>
        <v>0</v>
      </c>
      <c r="GV28" s="575" cm="1">
        <f t="array" ref="GV28">INDEX(GV$5:GV27,$B28+1,1)</f>
        <v>0</v>
      </c>
      <c r="GW28" s="575" cm="1">
        <f t="array" ref="GW28">INDEX(GW$5:GW27,$B28+1,1)</f>
        <v>0</v>
      </c>
      <c r="GX28" s="575" cm="1">
        <f t="array" ref="GX28">INDEX(GX$5:GX27,$B28+1,1)</f>
        <v>0</v>
      </c>
      <c r="GY28" s="8"/>
      <c r="GZ28" s="575" t="str" cm="1">
        <f t="array" ref="GZ28">INDEX(GZ$5:GZ27,$B28+1,1)</f>
        <v>-</v>
      </c>
      <c r="HA28" s="575" t="str" cm="1">
        <f t="array" ref="HA28">INDEX(HA$5:HA27,$B28+1,1)</f>
        <v>-</v>
      </c>
      <c r="HB28" s="575" t="str" cm="1">
        <f t="array" ref="HB28">INDEX(HB$5:HB27,$B28+1,1)</f>
        <v>-</v>
      </c>
      <c r="HC28" s="575" t="str" cm="1">
        <f t="array" ref="HC28">INDEX(HC$5:HC27,$B28+1,1)</f>
        <v>-</v>
      </c>
      <c r="HD28" s="575" cm="1">
        <f t="array" ref="HD28">INDEX(HD$5:HD27,$B28+1,1)</f>
        <v>0</v>
      </c>
      <c r="HE28" s="575" t="str" cm="1">
        <f t="array" ref="HE28">INDEX(HE$5:HE27,$B28+1,1)</f>
        <v>-</v>
      </c>
      <c r="HF28" s="575" t="str" cm="1">
        <f t="array" ref="HF28">INDEX(HF$5:HF27,$B28+1,1)</f>
        <v>-</v>
      </c>
      <c r="HG28" s="576">
        <f t="shared" ca="1" si="97"/>
        <v>3</v>
      </c>
      <c r="HH28" s="575" t="str" cm="1">
        <f t="array" ref="HH28">INDEX(HH$5:HH27,$B28+1,1)</f>
        <v>-</v>
      </c>
      <c r="HI28" s="575" t="str" cm="1">
        <f t="array" ref="HI28">INDEX(HI$5:HI27,$B28+1,1)</f>
        <v>-</v>
      </c>
      <c r="HJ28" s="575" t="str" cm="1">
        <f t="array" ref="HJ28">INDEX(HJ$5:HJ27,$B28+1,1)</f>
        <v>-</v>
      </c>
      <c r="HK28" s="575" t="str" cm="1">
        <f t="array" ref="HK28">INDEX(HK$5:HK27,$B28+1,1)</f>
        <v>-</v>
      </c>
      <c r="HL28" s="575" t="str" cm="1">
        <f t="array" ref="HL28">INDEX(HL$5:HL27,$B28+1,1)</f>
        <v>-</v>
      </c>
      <c r="HM28" s="575" t="str" cm="1">
        <f t="array" ref="HM28">INDEX(HM$5:HM27,$B28+1,1)</f>
        <v>-</v>
      </c>
      <c r="HN28" s="575" t="str" cm="1">
        <f t="array" ref="HN28">INDEX(HN$5:HN27,$B28+1,1)</f>
        <v>-</v>
      </c>
      <c r="HO28" s="575" t="str" cm="1">
        <f t="array" ref="HO28">INDEX(HO$5:HO27,$B28+1,1)</f>
        <v>-</v>
      </c>
      <c r="HP28" s="575" t="str" cm="1">
        <f t="array" ref="HP28">INDEX(HP$5:HP27,$B28+1,1)</f>
        <v>-</v>
      </c>
      <c r="HQ28" s="575" t="str" cm="1">
        <f t="array" ref="HQ28">INDEX(HQ$5:HQ27,$B28+1,1)</f>
        <v>-</v>
      </c>
      <c r="HR28" s="575" t="str" cm="1">
        <f t="array" ref="HR28">INDEX(HR$5:HR27,$B28+1,1)</f>
        <v>-</v>
      </c>
      <c r="HS28" s="575" t="str" cm="1">
        <f t="array" ref="HS28">INDEX(HS$5:HS27,$B28+1,1)</f>
        <v>-</v>
      </c>
      <c r="HT28" s="575" t="str" cm="1">
        <f t="array" ref="HT28">INDEX(HT$5:HT27,$B28+1,1)</f>
        <v>-</v>
      </c>
      <c r="HU28" s="575" t="str" cm="1">
        <f t="array" ref="HU28">INDEX(HU$5:HU27,$B28+1,1)</f>
        <v>-</v>
      </c>
      <c r="HV28" s="575" t="str" cm="1">
        <f t="array" ref="HV28">INDEX(HV$5:HV27,$B28+1,1)</f>
        <v>-</v>
      </c>
      <c r="HW28" s="575" t="str" cm="1">
        <f t="array" ref="HW28">INDEX(HW$5:HW27,$B28+1,1)</f>
        <v>-</v>
      </c>
      <c r="HX28" s="575" t="str" cm="1">
        <f t="array" ref="HX28">INDEX(HX$5:HX27,$B28+1,1)</f>
        <v>-</v>
      </c>
      <c r="HY28" s="575" t="str" cm="1">
        <f t="array" ref="HY28">INDEX(HY$5:HY27,$B28+1,1)</f>
        <v>-</v>
      </c>
      <c r="HZ28" s="575" t="str" cm="1">
        <f t="array" ref="HZ28">INDEX(HZ$5:HZ27,$B28+1,1)</f>
        <v>-</v>
      </c>
      <c r="IA28" s="575" t="str" cm="1">
        <f t="array" ref="IA28">INDEX(IA$5:IA27,$B28+1,1)</f>
        <v>-</v>
      </c>
      <c r="IB28" s="575" t="str" cm="1">
        <f t="array" ref="IB28">INDEX(IB$5:IB27,$B28+1,1)</f>
        <v>-</v>
      </c>
      <c r="IC28" s="575" t="str" cm="1">
        <f t="array" ref="IC28">INDEX(IC$5:IC27,$B28+1,1)</f>
        <v>-</v>
      </c>
      <c r="ID28" s="575" t="str" cm="1">
        <f t="array" ref="ID28">INDEX(ID$5:ID27,$B28+1,1)</f>
        <v>-</v>
      </c>
      <c r="IE28" s="575" cm="1">
        <f t="array" ref="IE28">INDEX(IE$5:IE27,$B28+1,1)</f>
        <v>1</v>
      </c>
      <c r="IF28" s="575" cm="1">
        <f t="array" ref="IF28">INDEX(IF$5:IF27,$B28+1,1)</f>
        <v>1</v>
      </c>
      <c r="IG28" s="8"/>
      <c r="IH28" s="575" cm="1">
        <f t="array" ref="IH28">INDEX(IH$5:IH27,$B28+1,1)</f>
        <v>0.125</v>
      </c>
      <c r="II28" s="575" cm="1">
        <f t="array" ref="II28">INDEX(II$5:II27,$B28+1,1)</f>
        <v>0.3</v>
      </c>
      <c r="IJ28" s="575" cm="1">
        <f t="array" ref="IJ28">INDEX(IJ$5:IJ27,$B28+1,1)</f>
        <v>-0.05</v>
      </c>
      <c r="IK28" s="575" cm="1">
        <f t="array" ref="IK28">INDEX(IK$5:IK27,$B28+1,1)</f>
        <v>0.1</v>
      </c>
      <c r="IL28" s="575" cm="1">
        <f t="array" ref="IL28">INDEX(IL$5:IL27,$B28+1,1)</f>
        <v>0.25</v>
      </c>
      <c r="IM28" s="575" cm="1">
        <f t="array" ref="IM28">INDEX(IM$5:IM27,$B28+1,1)</f>
        <v>-0.05</v>
      </c>
      <c r="IN28" s="575" cm="1">
        <f t="array" ref="IN28">INDEX(IN$5:IN27,$B28+1,1)</f>
        <v>0.05</v>
      </c>
      <c r="IO28" s="575" cm="1">
        <f t="array" ref="IO28">INDEX(IO$5:IO27,$B28+1,1)</f>
        <v>0.1</v>
      </c>
      <c r="IP28" s="575" cm="1">
        <f t="array" ref="IP28">INDEX(IP$5:IP27,$B28+1,1)</f>
        <v>-0.02</v>
      </c>
      <c r="IQ28" s="575" cm="1">
        <f t="array" ref="IQ28">INDEX(IQ$5:IQ27,$B28+1,1)</f>
        <v>0.1</v>
      </c>
      <c r="IR28" s="575" cm="1">
        <f t="array" ref="IR28">INDEX(IR$5:IR27,$B28+1,1)</f>
        <v>0.25</v>
      </c>
      <c r="IS28" s="575" cm="1">
        <f t="array" ref="IS28">INDEX(IS$5:IS27,$B28+1,1)</f>
        <v>-0.05</v>
      </c>
      <c r="IT28" s="575" cm="1">
        <f t="array" ref="IT28">INDEX(IT$5:IT27,$B28+1,1)</f>
        <v>0.125</v>
      </c>
      <c r="IU28" s="575" cm="1">
        <f t="array" ref="IU28">INDEX(IU$5:IU27,$B28+1,1)</f>
        <v>0.1</v>
      </c>
      <c r="IV28" s="575" cm="1">
        <f t="array" ref="IV28">INDEX(IV$5:IV27,$B28+1,1)</f>
        <v>0.1</v>
      </c>
      <c r="IW28" s="575" cm="1">
        <f t="array" ref="IW28">INDEX(IW$5:IW27,$B28+1,1)</f>
        <v>0.1</v>
      </c>
      <c r="IX28" s="575" cm="1">
        <f t="array" ref="IX28">INDEX(IX$5:IX27,$B28+1,1)</f>
        <v>0</v>
      </c>
      <c r="IY28" s="575" cm="1">
        <f t="array" ref="IY28">INDEX(IY$5:IY27,$B28+1,1)</f>
        <v>0</v>
      </c>
      <c r="IZ28" s="575" cm="1">
        <f t="array" ref="IZ28">INDEX(IZ$5:IZ27,$B28+1,1)</f>
        <v>0</v>
      </c>
      <c r="JA28" s="575" cm="1">
        <f t="array" ref="JA28">INDEX(JA$5:JA27,$B28+1,1)</f>
        <v>0</v>
      </c>
      <c r="JB28" s="575" cm="1">
        <f t="array" ref="JB28">INDEX(JB$5:JB27,$B28+1,1)</f>
        <v>0</v>
      </c>
      <c r="JC28" s="575" cm="1">
        <f t="array" ref="JC28">INDEX(JC$5:JC27,$B28+1,1)</f>
        <v>0</v>
      </c>
      <c r="JD28" s="575" cm="1">
        <f t="array" ref="JD28">INDEX(JD$5:JD27,$B28+1,1)</f>
        <v>0</v>
      </c>
      <c r="JE28" s="575" cm="1">
        <f t="array" ref="JE28">INDEX(JE$5:JE27,$B28+1,1)</f>
        <v>0</v>
      </c>
      <c r="JF28" s="575" cm="1">
        <f t="array" ref="JF28">INDEX(JF$5:JF27,$B28+1,1)</f>
        <v>0</v>
      </c>
      <c r="JG28" s="575" cm="1">
        <f t="array" ref="JG28">INDEX(JG$5:JG27,$B28+1,1)</f>
        <v>0</v>
      </c>
      <c r="JH28" s="575" cm="1">
        <f t="array" ref="JH28">INDEX(JH$5:JH27,$B28+1,1)</f>
        <v>0</v>
      </c>
      <c r="JI28" s="575" cm="1">
        <f t="array" ref="JI28">INDEX(JI$5:JI27,$B28+1,1)</f>
        <v>0</v>
      </c>
      <c r="JJ28" s="575" cm="1">
        <f t="array" ref="JJ28">INDEX(JJ$5:JJ27,$B28+1,1)</f>
        <v>0</v>
      </c>
      <c r="JK28" s="575" cm="1">
        <f t="array" ref="JK28">INDEX(JK$5:JK27,$B28+1,1)</f>
        <v>0</v>
      </c>
      <c r="JL28" s="575" cm="1">
        <f t="array" ref="JL28">INDEX(JL$5:JL27,$B28+1,1)</f>
        <v>0</v>
      </c>
      <c r="JM28" s="575" cm="1">
        <f t="array" ref="JM28">INDEX(JM$5:JM27,$B28+1,1)</f>
        <v>0</v>
      </c>
      <c r="JN28" s="575" cm="1">
        <f t="array" ref="JN28">INDEX(JN$5:JN27,$B28+1,1)</f>
        <v>0</v>
      </c>
      <c r="JO28" s="575" cm="1">
        <f t="array" ref="JO28">INDEX(JO$5:JO27,$B28+1,1)</f>
        <v>0</v>
      </c>
      <c r="JP28" s="575" cm="1">
        <f t="array" ref="JP28">INDEX(JP$5:JP27,$B28+1,1)</f>
        <v>0</v>
      </c>
      <c r="JQ28" s="575" cm="1">
        <f t="array" ref="JQ28">INDEX(JQ$5:JQ27,$B28+1,1)</f>
        <v>0</v>
      </c>
      <c r="JR28" s="575" cm="1">
        <f t="array" ref="JR28">INDEX(JR$5:JR27,$B28+1,1)</f>
        <v>0</v>
      </c>
      <c r="JS28" s="575" cm="1">
        <f t="array" ref="JS28">INDEX(JS$5:JS27,$B28+1,1)</f>
        <v>0</v>
      </c>
      <c r="JT28" s="575" cm="1">
        <f t="array" ref="JT28">INDEX(JT$5:JT27,$B28+1,1)</f>
        <v>0</v>
      </c>
      <c r="JU28" s="575" cm="1">
        <f t="array" ref="JU28">INDEX(JU$5:JU27,$B28+1,1)</f>
        <v>0</v>
      </c>
      <c r="JV28" s="575" cm="1">
        <f t="array" ref="JV28">INDEX(JV$5:JV27,$B28+1,1)</f>
        <v>0</v>
      </c>
      <c r="JW28" s="575" cm="1">
        <f t="array" ref="JW28">INDEX(JW$5:JW27,$B28+1,1)</f>
        <v>0</v>
      </c>
      <c r="JX28" s="575" cm="1">
        <f t="array" ref="JX28">INDEX(JX$5:JX27,$B28+1,1)</f>
        <v>0</v>
      </c>
      <c r="JY28" s="575" cm="1">
        <f t="array" ref="JY28">INDEX(JY$5:JY27,$B28+1,1)</f>
        <v>0</v>
      </c>
      <c r="JZ28" s="575" cm="1">
        <f t="array" ref="JZ28">INDEX(JZ$5:JZ27,$B28+1,1)</f>
        <v>0</v>
      </c>
      <c r="KA28" s="575" cm="1">
        <f t="array" ref="KA28">INDEX(KA$5:KA27,$B28+1,1)</f>
        <v>0</v>
      </c>
      <c r="KB28" s="575" cm="1">
        <f t="array" ref="KB28">INDEX(KB$5:KB27,$B28+1,1)</f>
        <v>0</v>
      </c>
      <c r="KC28" s="575" cm="1">
        <f t="array" ref="KC28">INDEX(KC$5:KC27,$B28+1,1)</f>
        <v>0</v>
      </c>
      <c r="KD28" s="575" t="str" cm="1">
        <f t="array" ref="KD28">INDEX(KD$5:KD27,$B28+1,1)</f>
        <v>-</v>
      </c>
      <c r="KE28" s="8"/>
      <c r="KF28" s="575" cm="1">
        <f t="array" ref="KF28">INDEX(KF$5:KF27,$B28+1,1)</f>
        <v>0</v>
      </c>
      <c r="KG28" s="575" cm="1">
        <f t="array" ref="KG28">INDEX(KG$5:KG27,$B28+1,1)</f>
        <v>0</v>
      </c>
      <c r="KH28" s="575" cm="1">
        <f t="array" ref="KH28">INDEX(KH$5:KH27,$B28+1,1)</f>
        <v>0</v>
      </c>
      <c r="KI28" s="575" t="str" cm="1">
        <f t="array" ref="KI28">INDEX(KI$5:KI27,$B28+1,1)</f>
        <v>-</v>
      </c>
      <c r="KJ28" s="575" t="str" cm="1">
        <f t="array" ref="KJ28">INDEX(KJ$5:KJ27,$B28+1,1)</f>
        <v>-</v>
      </c>
      <c r="KK28" s="575" t="str" cm="1">
        <f t="array" ref="KK28">INDEX(KK$5:KK27,$B28+1,1)</f>
        <v>-</v>
      </c>
      <c r="KL28" s="575" t="str" cm="1">
        <f t="array" ref="KL28">INDEX(KL$5:KL27,$B28+1,1)</f>
        <v>-</v>
      </c>
      <c r="KM28" s="575" t="str" cm="1">
        <f t="array" ref="KM28">INDEX(KM$5:KM27,$B28+1,1)</f>
        <v>-</v>
      </c>
      <c r="KN28" s="575" t="str" cm="1">
        <f t="array" ref="KN28">INDEX(KN$5:KN27,$B28+1,1)</f>
        <v>-</v>
      </c>
      <c r="KO28" s="575" t="str" cm="1">
        <f t="array" ref="KO28">INDEX(KO$5:KO27,$B28+1,1)</f>
        <v>-</v>
      </c>
      <c r="KP28" s="575" t="str" cm="1">
        <f t="array" ref="KP28">INDEX(KP$5:KP27,$B28+1,1)</f>
        <v>-</v>
      </c>
      <c r="KQ28" s="575" t="str" cm="1">
        <f t="array" ref="KQ28">INDEX(KQ$5:KQ27,$B28+1,1)</f>
        <v>-</v>
      </c>
      <c r="KR28" s="575" t="str" cm="1">
        <f t="array" ref="KR28">INDEX(KR$5:KR27,$B28+1,1)</f>
        <v>-</v>
      </c>
      <c r="KS28" s="575" t="str" cm="1">
        <f t="array" ref="KS28">INDEX(KS$5:KS27,$B28+1,1)</f>
        <v>-</v>
      </c>
      <c r="KT28" s="575" t="str" cm="1">
        <f t="array" ref="KT28">INDEX(KT$5:KT27,$B28+1,1)</f>
        <v>-</v>
      </c>
      <c r="KU28" s="575" t="str" cm="1">
        <f t="array" ref="KU28">INDEX(KU$5:KU27,$B28+1,1)</f>
        <v>-</v>
      </c>
      <c r="KV28" s="575" cm="1">
        <f t="array" ref="KV28">INDEX(KV$5:KV27,$B28+1,1)</f>
        <v>1</v>
      </c>
      <c r="KW28" s="575" cm="1">
        <f t="array" ref="KW28">INDEX(KW$5:KW27,$B28+1,1)</f>
        <v>0</v>
      </c>
      <c r="KX28" s="575" cm="1">
        <f t="array" ref="KX28">INDEX(KX$5:KX27,$B28+1,1)</f>
        <v>1</v>
      </c>
      <c r="KY28" s="575" cm="1">
        <f t="array" ref="KY28">INDEX(KY$5:KY27,$B28+1,1)</f>
        <v>1</v>
      </c>
      <c r="KZ28" s="575" cm="1">
        <f t="array" ref="KZ28">INDEX(KZ$5:KZ27,$B28+1,1)</f>
        <v>1</v>
      </c>
      <c r="LA28" s="575" cm="1">
        <f t="array" ref="LA28">INDEX(LA$5:LA27,$B28+1,1)</f>
        <v>1</v>
      </c>
      <c r="LB28" s="575" cm="1">
        <f t="array" ref="LB28">INDEX(LB$5:LB27,$B28+1,1)</f>
        <v>1</v>
      </c>
      <c r="LC28" s="575" cm="1">
        <f t="array" ref="LC28">INDEX(LC$5:LC27,$B28+1,1)</f>
        <v>1</v>
      </c>
      <c r="LD28" s="575" cm="1">
        <f t="array" ref="LD28">INDEX(LD$5:LD27,$B28+1,1)</f>
        <v>0</v>
      </c>
      <c r="LE28" s="575" cm="1">
        <f t="array" ref="LE28">INDEX(LE$5:LE27,$B28+1,1)</f>
        <v>1</v>
      </c>
      <c r="LF28" s="575" cm="1">
        <f t="array" ref="LF28">INDEX(LF$5:LF27,$B28+1,1)</f>
        <v>0</v>
      </c>
      <c r="LG28" s="575" cm="1">
        <f t="array" ref="LG28">INDEX(LG$5:LG27,$B28+1,1)</f>
        <v>0</v>
      </c>
      <c r="LH28" s="575" cm="1">
        <f t="array" ref="LH28">INDEX(LH$5:LH27,$B28+1,1)</f>
        <v>0</v>
      </c>
      <c r="LI28" s="575" cm="1">
        <f t="array" ref="LI28">INDEX(LI$5:LI27,$B28+1,1)</f>
        <v>0</v>
      </c>
      <c r="LJ28" s="575" cm="1">
        <f t="array" ref="LJ28">INDEX(LJ$5:LJ27,$B28+1,1)</f>
        <v>0</v>
      </c>
      <c r="LK28" s="575" cm="1">
        <f t="array" ref="LK28">INDEX(LK$5:LK27,$B28+1,1)</f>
        <v>0</v>
      </c>
      <c r="LL28" s="575" cm="1">
        <f t="array" ref="LL28">INDEX(LL$5:LL27,$B28+1,1)</f>
        <v>0</v>
      </c>
      <c r="LM28" s="575" cm="1">
        <f t="array" ref="LM28">INDEX(LM$5:LM27,$B28+1,1)</f>
        <v>0</v>
      </c>
      <c r="LN28" s="575" cm="1">
        <f t="array" ref="LN28">INDEX(LN$5:LN27,$B28+1,1)</f>
        <v>0</v>
      </c>
      <c r="LO28" s="575" cm="1">
        <f t="array" ref="LO28">INDEX(LO$5:LO27,$B28+1,1)</f>
        <v>0</v>
      </c>
      <c r="LP28" s="575" cm="1">
        <f t="array" ref="LP28">INDEX(LP$5:LP27,$B28+1,1)</f>
        <v>0</v>
      </c>
      <c r="LQ28" s="575" cm="1">
        <f t="array" ref="LQ28">INDEX(LQ$5:LQ27,$B28+1,1)</f>
        <v>0</v>
      </c>
      <c r="LR28" s="575" cm="1">
        <f t="array" ref="LR28">INDEX(LR$5:LR27,$B28+1,1)</f>
        <v>0</v>
      </c>
      <c r="LS28" s="575" cm="1">
        <f t="array" ref="LS28">INDEX(LS$5:LS27,$B28+1,1)</f>
        <v>0</v>
      </c>
      <c r="LT28" s="575" cm="1">
        <f t="array" ref="LT28">INDEX(LT$5:LT27,$B28+1,1)</f>
        <v>0</v>
      </c>
      <c r="LU28" s="575" cm="1">
        <f t="array" ref="LU28">INDEX(LU$5:LU27,$B28+1,1)</f>
        <v>0</v>
      </c>
      <c r="LV28" s="575" cm="1">
        <f t="array" ref="LV28">INDEX(LV$5:LV27,$B28+1,1)</f>
        <v>0</v>
      </c>
      <c r="LW28" s="575" cm="1">
        <f t="array" ref="LW28">INDEX(LW$5:LW27,$B28+1,1)</f>
        <v>0</v>
      </c>
      <c r="LX28" s="575" cm="1">
        <f t="array" ref="LX28">INDEX(LX$5:LX27,$B28+1,1)</f>
        <v>0</v>
      </c>
      <c r="LY28" s="575" cm="1">
        <f t="array" ref="LY28">INDEX(LY$5:LY27,$B28+1,1)</f>
        <v>0</v>
      </c>
      <c r="LZ28" s="575" cm="1">
        <f t="array" ref="LZ28">INDEX(LZ$5:LZ27,$B28+1,1)</f>
        <v>0</v>
      </c>
      <c r="MA28" s="575" cm="1">
        <f t="array" ref="MA28">INDEX(MA$5:MA27,$B28+1,1)</f>
        <v>0</v>
      </c>
      <c r="MB28" s="575" cm="1">
        <f t="array" ref="MB28">INDEX(MB$5:MB27,$B28+1,1)</f>
        <v>0</v>
      </c>
      <c r="MC28" s="575" cm="1">
        <f t="array" ref="MC28">INDEX(MC$5:MC27,$B28+1,1)</f>
        <v>0</v>
      </c>
      <c r="MD28" s="575" cm="1">
        <f t="array" ref="MD28">INDEX(MD$5:MD27,$B28+1,1)</f>
        <v>0</v>
      </c>
      <c r="ME28" s="575" cm="1">
        <f t="array" ref="ME28">INDEX(ME$5:ME27,$B28+1,1)</f>
        <v>0</v>
      </c>
      <c r="MF28" s="575" cm="1">
        <f t="array" ref="MF28">INDEX(MF$5:MF27,$B28+1,1)</f>
        <v>0</v>
      </c>
      <c r="MG28" s="575" cm="1">
        <f t="array" ref="MG28">INDEX(MG$5:MG27,$B28+1,1)</f>
        <v>0</v>
      </c>
      <c r="MH28" s="575" cm="1">
        <f t="array" ref="MH28">INDEX(MH$5:MH27,$B28+1,1)</f>
        <v>0</v>
      </c>
      <c r="MI28" s="575" cm="1">
        <f t="array" ref="MI28">INDEX(MI$5:MI27,$B28+1,1)</f>
        <v>1</v>
      </c>
      <c r="MJ28" s="575" cm="1">
        <f t="array" ref="MJ28">INDEX(MJ$5:MJ27,$B28+1,1)</f>
        <v>0</v>
      </c>
      <c r="MK28" s="575" cm="1">
        <f t="array" ref="MK28">INDEX(MK$5:MK27,$B28+1,1)</f>
        <v>0</v>
      </c>
      <c r="ML28" s="575" cm="1">
        <f t="array" ref="ML28">INDEX(ML$5:ML27,$B28+1,1)</f>
        <v>0</v>
      </c>
      <c r="MM28" s="575" cm="1">
        <f t="array" ref="MM28">INDEX(MM$5:MM27,$B28+1,1)</f>
        <v>0</v>
      </c>
      <c r="MN28" s="575" cm="1">
        <f t="array" ref="MN28">INDEX(MN$5:MN27,$B28+1,1)</f>
        <v>1</v>
      </c>
      <c r="MO28" s="8"/>
      <c r="MP28" s="444" t="str">
        <f t="shared" ca="1" si="98"/>
        <v>-</v>
      </c>
      <c r="MQ28" s="575" t="str" cm="1">
        <f t="array" ref="MQ28">INDEX(MQ$5:MQ27,$B28+1,1)</f>
        <v>-</v>
      </c>
      <c r="MR28" s="575" t="str" cm="1">
        <f t="array" ref="MR28">INDEX(MR$5:MR27,$B28+1,1)</f>
        <v>-</v>
      </c>
      <c r="MS28" s="575" t="str" cm="1">
        <f t="array" ref="MS28">INDEX(MS$5:MS27,$B28+1,1)</f>
        <v>-</v>
      </c>
      <c r="MT28" s="575" t="str" cm="1">
        <f t="array" ref="MT28">INDEX(MT$5:MT27,$B28+1,1)</f>
        <v>-</v>
      </c>
      <c r="MU28" s="575" t="str" cm="1">
        <f t="array" ref="MU28">INDEX(MU$5:MU27,$B28+1,1)</f>
        <v>-</v>
      </c>
      <c r="MV28" s="575" t="str" cm="1">
        <f t="array" ref="MV28">INDEX(MV$5:MV27,$B28+1,1)</f>
        <v>-</v>
      </c>
      <c r="MW28" s="575" t="str" cm="1">
        <f t="array" ref="MW28">INDEX(MW$5:MW27,$B28+1,1)</f>
        <v>-</v>
      </c>
      <c r="MX28" s="444" t="str" cm="1">
        <f t="array" ref="MX28">IF(OR(MY28:MY28&lt;&gt;"-"),TRUE,"-")</f>
        <v>-</v>
      </c>
      <c r="MY28" s="575" t="str" cm="1">
        <f t="array" ref="MY28">INDEX(MY$5:MY27,$B28+1,1)</f>
        <v>-</v>
      </c>
      <c r="MZ28" s="575" cm="1">
        <f t="array" ref="MZ28">INDEX(MZ$5:MZ27,$B28+1,1)</f>
        <v>0</v>
      </c>
      <c r="NA28" s="575" cm="1">
        <f t="array" ref="NA28">INDEX(NA$5:NA27,$B28+1,1)</f>
        <v>999999</v>
      </c>
      <c r="NB28" s="575" cm="1">
        <f t="array" ref="NB28">INDEX(NB$5:NB27,$B28+1,1)</f>
        <v>999999</v>
      </c>
      <c r="NC28" s="575" cm="1">
        <f t="array" ref="NC28">INDEX(NC$5:NC27,$B28+1,1)</f>
        <v>999999</v>
      </c>
      <c r="ND28" s="575" cm="1">
        <f t="array" ref="ND28">INDEX(ND$5:ND27,$B28+1,1)</f>
        <v>999999</v>
      </c>
      <c r="NE28" s="575" cm="1">
        <f t="array" ref="NE28">INDEX(NE$5:NE27,$B28+1,1)</f>
        <v>999999</v>
      </c>
      <c r="NF28" s="575" cm="1">
        <f t="array" ref="NF28">INDEX(NF$5:NF27,$B28+1,1)</f>
        <v>999999</v>
      </c>
      <c r="NG28" s="575" t="str" cm="1">
        <f t="array" ref="NG28">INDEX(NG$5:NG27,$B28+1,1)</f>
        <v>-</v>
      </c>
      <c r="NH28" s="575" t="str" cm="1">
        <f t="array" ref="NH28">INDEX(NH$5:NH27,$B28+1,1)</f>
        <v>-</v>
      </c>
      <c r="NI28" s="575" t="str" cm="1">
        <f t="array" ref="NI28">INDEX(NI$5:NI27,$B28+1,1)</f>
        <v>-</v>
      </c>
      <c r="NJ28" s="575" t="b" cm="1">
        <f t="array" ref="NJ28">INDEX(NJ$5:NJ27,$B28+1,1)</f>
        <v>1</v>
      </c>
      <c r="NK28" s="575" t="str" cm="1">
        <f t="array" ref="NK28">INDEX(NK$5:NK27,$B28+1,1)</f>
        <v>-</v>
      </c>
      <c r="NL28" s="575" cm="1">
        <f t="array" ref="NL28">INDEX(NL$5:NL27,$B28+1,1)</f>
        <v>0</v>
      </c>
      <c r="NM28" s="575" cm="1">
        <f t="array" ref="NM28">INDEX(NM$5:NM27,$B28+1,1)</f>
        <v>0</v>
      </c>
      <c r="NN28" s="575" cm="1">
        <f t="array" ref="NN28">INDEX(NN$5:NN27,$B28+1,1)</f>
        <v>0</v>
      </c>
      <c r="NO28" s="575" t="str" cm="1">
        <f t="array" ref="NO28">INDEX(NO$5:NO27,$B28+1,1)</f>
        <v>-</v>
      </c>
      <c r="NP28" s="22">
        <v>1</v>
      </c>
      <c r="NQ28" s="22">
        <v>1</v>
      </c>
      <c r="NR28" s="575" t="str" cm="1">
        <f t="array" ref="NR28">INDEX(NR$5:NR27,$B28+1,1)</f>
        <v>-</v>
      </c>
      <c r="NS28" s="575" t="str" cm="1">
        <f t="array" ref="NS28">INDEX(NS$5:NS27,$B28+1,1)</f>
        <v>-</v>
      </c>
      <c r="NT28" s="8"/>
      <c r="NU28" s="575" t="str" cm="1">
        <f t="array" ref="NU28">INDEX(NU$5:NU27,$B28+1,1)</f>
        <v>-</v>
      </c>
      <c r="NV28" s="575" t="str" cm="1">
        <f t="array" ref="NV28">INDEX(NV$5:NV27,$B28+1,1)</f>
        <v>-</v>
      </c>
      <c r="NW28" s="575" t="str" cm="1">
        <f t="array" ref="NW28">INDEX(NW$5:NW27,$B28+1,1)</f>
        <v>-</v>
      </c>
      <c r="NX28" s="575" t="str" cm="1">
        <f t="array" ref="NX28">INDEX(NX$5:NX27,$B28+1,1)</f>
        <v>-</v>
      </c>
      <c r="NY28" s="575" cm="1">
        <f t="array" ref="NY28">INDEX(NY$5:NY27,$B28+1,1)</f>
        <v>1</v>
      </c>
      <c r="NZ28" s="575" cm="1">
        <f t="array" ref="NZ28">INDEX(NZ$5:NZ27,$B28+1,1)</f>
        <v>1</v>
      </c>
      <c r="OA28" s="575" cm="1">
        <f t="array" ref="OA28">INDEX(OA$5:OA27,$B28+1,1)</f>
        <v>1</v>
      </c>
      <c r="OB28" s="575" cm="1">
        <f t="array" ref="OB28">INDEX(OB$5:OB27,$B28+1,1)</f>
        <v>1</v>
      </c>
      <c r="OC28" s="8"/>
      <c r="OD28" s="575" cm="1">
        <f t="array" ref="OD28">INDEX(OD$5:OD27,$B28+1,1)</f>
        <v>0</v>
      </c>
      <c r="OE28" s="575" t="str" cm="1">
        <f t="array" ref="OE28">INDEX(OE$5:OE27,$B28+1,1)</f>
        <v>-</v>
      </c>
      <c r="OF28" s="575" cm="1">
        <f t="array" ref="OF28">INDEX(OF$5:OF27,$B28+1,1)</f>
        <v>1</v>
      </c>
      <c r="OG28" s="444">
        <f t="shared" si="100"/>
        <v>1.5</v>
      </c>
      <c r="OH28" s="8"/>
      <c r="OI28" s="575" t="str" cm="1">
        <f t="array" ref="OI28">INDEX(OI$5:OI27,$B28+1,1)</f>
        <v>-</v>
      </c>
      <c r="OJ28" s="575" t="str" cm="1">
        <f t="array" ref="OJ28">INDEX(OJ$5:OJ27,$B28+1,1)</f>
        <v>-</v>
      </c>
      <c r="OK28" s="575" t="str" cm="1">
        <f t="array" ref="OK28">INDEX(OK$5:OK27,$B28+1,1)</f>
        <v>-</v>
      </c>
      <c r="OL28" s="575" t="str" cm="1">
        <f t="array" ref="OL28">INDEX(OL$5:OL27,$B28+1,1)</f>
        <v>-</v>
      </c>
      <c r="OM28" s="575" cm="1">
        <f t="array" ref="OM28">INDEX(OM$5:OM27,$B28+1,1)</f>
        <v>0</v>
      </c>
      <c r="ON28" s="519">
        <v>0</v>
      </c>
    </row>
    <row r="29" spans="1:404" outlineLevel="1">
      <c r="A29" s="18">
        <f t="shared" si="109"/>
        <v>24</v>
      </c>
      <c r="B29" s="18">
        <f t="shared" si="105"/>
        <v>13</v>
      </c>
      <c r="C29">
        <v>2</v>
      </c>
      <c r="D29" s="17" t="str">
        <f t="shared" ca="1" si="106"/>
        <v>GSW</v>
      </c>
      <c r="E29" t="b">
        <v>1</v>
      </c>
      <c r="F29" t="b">
        <v>0</v>
      </c>
      <c r="G29" t="b">
        <f t="shared" si="107"/>
        <v>1</v>
      </c>
      <c r="H29" s="18" t="s">
        <v>2221</v>
      </c>
      <c r="I29" s="575" cm="1">
        <f t="array" ref="I29">INDEX(I$5:I28,$B29+1,1)</f>
        <v>1</v>
      </c>
      <c r="J29" s="575" cm="1">
        <f t="array" ref="J29">INDEX(J$5:J28,$B29+1,1)</f>
        <v>0</v>
      </c>
      <c r="K29" s="575" cm="1">
        <f t="array" ref="K29">INDEX(K$5:K28,$B29+1,1)</f>
        <v>0</v>
      </c>
      <c r="L29" s="575" cm="1">
        <f t="array" ref="L29">INDEX(L$5:L28,$B29+1,1)</f>
        <v>2</v>
      </c>
      <c r="M29" s="575" cm="1">
        <f t="array" ref="M29">INDEX(M$5:M28,$B29+1,1)</f>
        <v>2</v>
      </c>
      <c r="N29" s="22">
        <v>2</v>
      </c>
      <c r="O29" s="444">
        <f t="shared" si="57"/>
        <v>2</v>
      </c>
      <c r="P29" s="444">
        <f t="shared" si="57"/>
        <v>0</v>
      </c>
      <c r="Q29" s="444">
        <f t="shared" si="58"/>
        <v>6</v>
      </c>
      <c r="R29" s="575" cm="1">
        <f t="array" ref="R29">INDEX(R$5:R28,$B29+1,1)</f>
        <v>1</v>
      </c>
      <c r="S29" s="575" cm="1">
        <f t="array" ref="S29">INDEX(S$5:S28,$B29+1,1)</f>
        <v>1</v>
      </c>
      <c r="T29" s="575" cm="1">
        <f t="array" ref="T29">INDEX(T$5:T28,$B29+1,1)</f>
        <v>1</v>
      </c>
      <c r="U29" s="575" cm="1">
        <f t="array" ref="U29">INDEX(U$5:U28,$B29+1,1)</f>
        <v>0</v>
      </c>
      <c r="V29" s="18"/>
      <c r="W29" s="575" cm="1">
        <f t="array" ref="W29">INDEX(W$5:W28,$B29+1,1)</f>
        <v>0</v>
      </c>
      <c r="X29" s="575" cm="1">
        <f t="array" ref="X29">INDEX(X$5:X28,$B29+1,1)</f>
        <v>0</v>
      </c>
      <c r="Y29" s="575" cm="1">
        <f t="array" ref="Y29">INDEX(Y$5:Y28,$B29+1,1)</f>
        <v>0</v>
      </c>
      <c r="Z29" s="575" cm="1">
        <f t="array" ref="Z29">INDEX(Z$5:Z28,$B29+1,1)</f>
        <v>1</v>
      </c>
      <c r="AA29" s="575" t="str" cm="1">
        <f t="array" ref="AA29">INDEX(AA$5:AA28,$B29+1,1)</f>
        <v/>
      </c>
      <c r="AB29" s="575" cm="1">
        <f t="array" ref="AB29">INDEX(AB$5:AB28,$B29+1,1)</f>
        <v>1</v>
      </c>
      <c r="AC29" s="575" cm="1">
        <f t="array" ref="AC29">INDEX(AC$5:AC28,$B29+1,1)</f>
        <v>1</v>
      </c>
      <c r="AD29" s="575" cm="1">
        <f t="array" ref="AD29">INDEX(AD$5:AD28,$B29+1,1)</f>
        <v>0</v>
      </c>
      <c r="AE29" s="575" cm="1">
        <f t="array" ref="AE29">INDEX(AE$5:AE28,$B29+1,1)</f>
        <v>0</v>
      </c>
      <c r="AF29" s="575" cm="1">
        <f t="array" ref="AF29">INDEX(AF$5:AF28,$B29+1,1)</f>
        <v>0</v>
      </c>
      <c r="AG29" s="575" cm="1">
        <f t="array" ref="AG29">INDEX(AG$5:AG28,$B29+1,1)</f>
        <v>0</v>
      </c>
      <c r="AH29" s="119"/>
      <c r="AI29" s="119"/>
      <c r="AJ29" s="119"/>
      <c r="AK29" s="119"/>
      <c r="AL29" s="119"/>
      <c r="AM29" s="119"/>
      <c r="AN29" s="119"/>
      <c r="AO29" s="119"/>
      <c r="AP29" s="119"/>
      <c r="AQ29" s="119"/>
      <c r="AR29" s="119"/>
      <c r="AS29" s="119"/>
      <c r="AT29" s="119"/>
      <c r="AU29" s="18"/>
      <c r="AV29" s="18"/>
      <c r="AW29" s="18"/>
      <c r="AX29" s="212" t="str" cm="1">
        <f t="array" aca="1" ref="AX29" ca="1">$H29&amp;" "        &amp;_xlfn.SINGLE( INDEX(i.ModelStructure,$I29,1))    &amp;" "
&amp; $D29        &amp;       IF(OR($CA29="-", $CA29),"_PInp","_Full")&amp;    IF($DK29=0," FWM","")&amp;IF($DK29=1," MWM","")&amp;IF($DK29=5," Mat","")&amp;IF($NP29=1,"&amp;EL","   ")&amp;IF($DL29=TRUE,"&amp;BBT","    ")
&amp;      " TOL"&amp;_xlfn.SINGLE(INDEX(i.TOL_Desc,1,$N29))   &amp; " Scan"&amp;$T29
&amp;       CHOOSE($K29+1," CFS"," GFS"," NFS")&amp;     " CG_"&amp;_xlfn.SINGLE(_xlfn.SWITCH($MP29,"-",1,TRUE,1,FALSE,0))&amp;_xlfn.SINGLE(    IF($MR29="-"," FodCrop    ",_xlfn.SWITCH(VALUE(LEFT($MR$4,1)),0," All",6," Lup",9," Oat",11," OaF")&amp;"_Fod"&amp;TEXT($MR29,"000%")))
&amp;" REV"&amp;"_"&amp;TEXT($FO29,"00;-0;00;@ ")&amp;TEXT($AA29,"00;-0;00;  @")&amp;"_"&amp;TEXT($FT29,"0")&amp;"_"&amp;TEXT($AC29,"0")
&amp; " RR"&amp;TEXT(SUM($EB29:$EC29),"+00%;-00%;    ;@")
&amp; " ("&amp;IF($CY29,"P","E")   &amp;IF($CX29,"T","t")        &amp;     "_F"&amp;IF($HP29=TRUE,3,0)+COUNTIF($HI29:$HM29,TRUE)+COUNTIF($BS29:$BT29,"&gt;0")&amp;IF($HN29=TRUE,3,0)+COUNTIF($BS29:$BT29,"&gt;0")&amp;"N"&amp;$HS29&amp;$HT29&amp;"L"&amp;$IE29&amp;$IF29&amp;"_"&amp;$ID29&amp;")"</f>
        <v>TOL_test    SE GSW_PInp MWM        TOLWin Scan1 CFS CG_1 FodCrop     REV_-   _-_1 RR     (Et_F00N--L11_-)</v>
      </c>
      <c r="AY29" s="8" t="str">
        <f ca="1">IF(COUNTIF(AX$5:AX29,AX29)=1,"-","Dup")</f>
        <v>-</v>
      </c>
      <c r="AZ29" s="8"/>
      <c r="BA29" s="575" t="b" cm="1">
        <f t="array" ref="BA29">INDEX(BA$5:BA28,$B29+1,1)</f>
        <v>0</v>
      </c>
      <c r="BB29" s="575" t="b" cm="1">
        <f t="array" ref="BB29">INDEX(BB$5:BB28,$B29+1,1)</f>
        <v>0</v>
      </c>
      <c r="BC29" s="575" t="b" cm="1">
        <f t="array" ref="BC29">INDEX(BC$5:BC28,$B29+1,1)</f>
        <v>0</v>
      </c>
      <c r="BD29" s="575" t="b" cm="1">
        <f t="array" ref="BD29">INDEX(BD$5:BD28,$B29+1,1)</f>
        <v>0</v>
      </c>
      <c r="BE29" s="575" t="b" cm="1">
        <f t="array" ref="BE29">INDEX(BE$5:BE28,$B29+1,1)</f>
        <v>0</v>
      </c>
      <c r="BF29" s="575" t="b" cm="1">
        <f t="array" ref="BF29">INDEX(BF$5:BF28,$B29+1,1)</f>
        <v>0</v>
      </c>
      <c r="BG29" s="575" t="b" cm="1">
        <f t="array" ref="BG29">INDEX(BG$5:BG28,$B29+1,1)</f>
        <v>0</v>
      </c>
      <c r="BH29" s="575" t="b" cm="1">
        <f t="array" ref="BH29">INDEX(BH$5:BH28,$B29+1,1)</f>
        <v>0</v>
      </c>
      <c r="BI29" s="575" t="b" cm="1">
        <f t="array" ref="BI29">INDEX(BI$5:BI28,$B29+1,1)</f>
        <v>0</v>
      </c>
      <c r="BJ29" s="8"/>
      <c r="BK29" s="575" t="b" cm="1">
        <f t="array" ref="BK29">INDEX(BK$5:BK28,$B29+1,1)</f>
        <v>0</v>
      </c>
      <c r="BL29" s="575" t="str" cm="1">
        <f t="array" ref="BL29">INDEX(BL$5:BL28,$B29+1,1)</f>
        <v>-</v>
      </c>
      <c r="BM29" s="575" t="str" cm="1">
        <f t="array" ref="BM29">INDEX(BM$5:BM28,$B29+1,1)</f>
        <v>-</v>
      </c>
      <c r="BN29" s="575" t="str" cm="1">
        <f t="array" ref="BN29">INDEX(BN$5:BN28,$B29+1,1)</f>
        <v>-</v>
      </c>
      <c r="BO29" s="575" t="str" cm="1">
        <f t="array" ref="BO29">INDEX(BO$5:BO28,$B29+1,1)</f>
        <v>-</v>
      </c>
      <c r="BP29" s="575" t="str" cm="1">
        <f t="array" ref="BP29">INDEX(BP$5:BP28,$B29+1,1)</f>
        <v>-</v>
      </c>
      <c r="BQ29" s="575" t="str" cm="1">
        <f t="array" ref="BQ29">INDEX(BQ$5:BQ28,$B29+1,1)</f>
        <v>-</v>
      </c>
      <c r="BR29" s="575" t="str" cm="1">
        <f t="array" ref="BR29">INDEX(BR$5:BR28,$B29+1,1)</f>
        <v>-</v>
      </c>
      <c r="BS29" s="575" t="str" cm="1">
        <f t="array" ref="BS29">INDEX(BS$5:BS28,$B29+1,1)</f>
        <v>-</v>
      </c>
      <c r="BT29" s="575" t="str" cm="1">
        <f t="array" ref="BT29">INDEX(BT$5:BT28,$B29+1,1)</f>
        <v>-</v>
      </c>
      <c r="BU29" s="575" t="str" cm="1">
        <f t="array" ref="BU29">INDEX(BU$5:BU28,$B29+1,1)</f>
        <v>-</v>
      </c>
      <c r="BV29" s="575" t="str" cm="1">
        <f t="array" ref="BV29">INDEX(BV$5:BV28,$B29+1,1)</f>
        <v>-</v>
      </c>
      <c r="BW29" s="575" t="b" cm="1">
        <f t="array" ref="BW29">INDEX(BW$5:BW28,$B29+1,1)</f>
        <v>0</v>
      </c>
      <c r="BX29" s="575" t="str" cm="1">
        <f t="array" ref="BX29">INDEX(BX$5:BX28,$B29+1,1)</f>
        <v>-</v>
      </c>
      <c r="BY29" s="575" t="str" cm="1">
        <f t="array" ref="BY29">INDEX(BY$5:BY28,$B29+1,1)</f>
        <v>-</v>
      </c>
      <c r="BZ29" s="575" t="str" cm="1">
        <f t="array" ref="BZ29">INDEX(BZ$5:BZ28,$B29+1,1)</f>
        <v>-</v>
      </c>
      <c r="CA29" s="575" t="str" cm="1">
        <f t="array" ref="CA29">INDEX(CA$5:CA28,$B29+1,1)</f>
        <v>-</v>
      </c>
      <c r="CB29" s="8"/>
      <c r="CC29" s="575" t="str" cm="1">
        <f t="array" ref="CC29">INDEX(CC$5:CC28,$B29+1,1)</f>
        <v>-</v>
      </c>
      <c r="CD29" s="444" t="str">
        <f t="shared" ca="1" si="61"/>
        <v>-</v>
      </c>
      <c r="CE29" s="444">
        <f t="shared" si="62"/>
        <v>0</v>
      </c>
      <c r="CF29" s="444">
        <f t="shared" si="62"/>
        <v>0</v>
      </c>
      <c r="CG29" s="575" t="str" cm="1">
        <f t="array" ref="CG29">INDEX(CG$5:CG28,$B29+1,1)</f>
        <v>-</v>
      </c>
      <c r="CH29" s="575" t="str" cm="1">
        <f t="array" ref="CH29">INDEX(CH$5:CH28,$B29+1,1)</f>
        <v>-</v>
      </c>
      <c r="CI29" s="575" t="str" cm="1">
        <f t="array" ref="CI29">INDEX(CI$5:CI28,$B29+1,1)</f>
        <v>-</v>
      </c>
      <c r="CJ29" s="444" t="str">
        <f t="shared" ca="1" si="63"/>
        <v>-</v>
      </c>
      <c r="CK29" s="444">
        <f t="shared" si="64"/>
        <v>0</v>
      </c>
      <c r="CL29" s="444">
        <f t="shared" si="64"/>
        <v>0</v>
      </c>
      <c r="CM29" s="575" t="str" cm="1">
        <f t="array" ref="CM29">INDEX(CM$5:CM28,$B29+1,1)</f>
        <v>-</v>
      </c>
      <c r="CN29" s="444" t="str">
        <f t="shared" ca="1" si="65"/>
        <v>-</v>
      </c>
      <c r="CO29" s="444">
        <f t="shared" si="66"/>
        <v>0</v>
      </c>
      <c r="CP29" s="575" t="str" cm="1">
        <f t="array" ref="CP29">INDEX(CP$5:CP28,$B29+1,1)</f>
        <v>-</v>
      </c>
      <c r="CQ29" s="575" t="str" cm="1">
        <f t="array" ref="CQ29">INDEX(CQ$5:CQ28,$B29+1,1)</f>
        <v>-</v>
      </c>
      <c r="CR29" s="444">
        <f t="shared" si="67"/>
        <v>0</v>
      </c>
      <c r="CS29" s="575" t="str" cm="1">
        <f t="array" ref="CS29">INDEX(CS$5:CS28,$B29+1,1)</f>
        <v>-</v>
      </c>
      <c r="CT29" s="444" t="str">
        <f t="shared" ca="1" si="68"/>
        <v>-</v>
      </c>
      <c r="CU29" s="444">
        <f t="shared" si="69"/>
        <v>0</v>
      </c>
      <c r="CV29" s="444">
        <f t="shared" si="69"/>
        <v>0</v>
      </c>
      <c r="CW29" s="8"/>
      <c r="CX29" s="575" t="b" cm="1">
        <f t="array" ref="CX29">INDEX(CX$5:CX28,$B29+1,1)</f>
        <v>0</v>
      </c>
      <c r="CY29" s="575" t="b" cm="1">
        <f t="array" ref="CY29">INDEX(CY$5:CY28,$B29+1,1)</f>
        <v>0</v>
      </c>
      <c r="CZ29" s="576">
        <f t="shared" ca="1" si="85"/>
        <v>0</v>
      </c>
      <c r="DA29" s="575" t="b" cm="1">
        <f t="array" ref="DA29">INDEX(DA$5:DA28,$B29+1,1)</f>
        <v>1</v>
      </c>
      <c r="DB29" s="575" t="str" cm="1">
        <f t="array" ref="DB29">INDEX(DB$5:DB28,$B29+1,1)</f>
        <v>-</v>
      </c>
      <c r="DC29" s="575" cm="1">
        <f t="array" ref="DC29">INDEX(DC$5:DC28,$B29+1,1)</f>
        <v>1</v>
      </c>
      <c r="DD29" s="575" cm="1">
        <f t="array" ref="DD29">INDEX(DD$5:DD28,$B29+1,1)</f>
        <v>1</v>
      </c>
      <c r="DE29" s="575" t="str" cm="1">
        <f t="array" ref="DE29">INDEX(DE$5:DE28,$B29+1,1)</f>
        <v>-</v>
      </c>
      <c r="DF29" s="575" t="str" cm="1">
        <f t="array" ref="DF29">INDEX(DF$5:DF28,$B29+1,1)</f>
        <v>-</v>
      </c>
      <c r="DG29" s="575" t="str" cm="1">
        <f t="array" ref="DG29">INDEX(DG$5:DG28,$B29+1,1)</f>
        <v>-</v>
      </c>
      <c r="DH29" s="575" t="str" cm="1">
        <f t="array" ref="DH29">INDEX(DH$5:DH28,$B29+1,1)</f>
        <v>-</v>
      </c>
      <c r="DI29" s="575" t="str" cm="1">
        <f t="array" ref="DI29">INDEX(DI$5:DI28,$B29+1,1)</f>
        <v>-</v>
      </c>
      <c r="DJ29" s="575" t="str" cm="1">
        <f t="array" ref="DJ29">INDEX(DJ$5:DJ28,$B29+1,1)</f>
        <v>-</v>
      </c>
      <c r="DK29" s="444">
        <f t="shared" si="86"/>
        <v>1</v>
      </c>
      <c r="DL29" s="444" t="b">
        <f t="shared" si="86"/>
        <v>0</v>
      </c>
      <c r="DM29" s="444">
        <f t="shared" si="86"/>
        <v>60</v>
      </c>
      <c r="DN29" s="575" t="str" cm="1">
        <f t="array" ref="DN29">INDEX(DN$5:DN28,$B29+1,1)</f>
        <v>-</v>
      </c>
      <c r="DO29" s="444" t="str">
        <f t="shared" si="87"/>
        <v>-</v>
      </c>
      <c r="DP29" s="444" t="str">
        <f t="shared" si="87"/>
        <v>-</v>
      </c>
      <c r="DQ29" s="444" t="str">
        <f t="shared" si="87"/>
        <v>-</v>
      </c>
      <c r="DR29" s="575" t="str" cm="1">
        <f t="array" ref="DR29">INDEX(DR$5:DR28,$B29+1,1)</f>
        <v>-</v>
      </c>
      <c r="DS29" s="575" t="str" cm="1">
        <f t="array" ref="DS29">INDEX(DS$5:DS28,$B29+1,1)</f>
        <v>-</v>
      </c>
      <c r="DT29" s="575" t="str" cm="1">
        <f t="array" ref="DT29">INDEX(DT$5:DT28,$B29+1,1)</f>
        <v>-</v>
      </c>
      <c r="DU29" s="575" t="str" cm="1">
        <f t="array" ref="DU29">INDEX(DU$5:DU28,$B29+1,1)</f>
        <v>-</v>
      </c>
      <c r="DV29" s="444" t="str">
        <f t="shared" si="110"/>
        <v>-</v>
      </c>
      <c r="DW29" s="444">
        <f t="shared" si="110"/>
        <v>500</v>
      </c>
      <c r="DX29" s="444">
        <f t="shared" si="110"/>
        <v>500</v>
      </c>
      <c r="DY29" s="444" t="str">
        <f t="shared" si="110"/>
        <v>-</v>
      </c>
      <c r="DZ29" s="444" t="str">
        <f t="shared" si="110"/>
        <v>-</v>
      </c>
      <c r="EA29" s="444" t="str">
        <f t="shared" si="110"/>
        <v>-</v>
      </c>
      <c r="EB29" s="444">
        <f t="shared" si="89"/>
        <v>0</v>
      </c>
      <c r="EC29" s="444">
        <f t="shared" si="90"/>
        <v>0</v>
      </c>
      <c r="ED29" s="444">
        <f t="shared" si="91"/>
        <v>0</v>
      </c>
      <c r="EE29" s="444">
        <f t="shared" si="91"/>
        <v>0</v>
      </c>
      <c r="EF29" s="444">
        <f t="shared" si="91"/>
        <v>0</v>
      </c>
      <c r="EG29" s="444">
        <f t="shared" si="91"/>
        <v>0</v>
      </c>
      <c r="EH29" s="444" t="b">
        <f t="shared" si="92"/>
        <v>0</v>
      </c>
      <c r="EI29" s="444" t="b">
        <f t="shared" si="92"/>
        <v>0</v>
      </c>
      <c r="EJ29" s="444" t="b">
        <f t="shared" si="92"/>
        <v>0</v>
      </c>
      <c r="EK29" s="444" t="b">
        <f t="shared" si="92"/>
        <v>0</v>
      </c>
      <c r="EL29" s="444">
        <f t="shared" si="93"/>
        <v>1</v>
      </c>
      <c r="EM29" s="444">
        <f t="shared" si="93"/>
        <v>0</v>
      </c>
      <c r="EN29" s="444" t="b">
        <f t="shared" si="94"/>
        <v>0</v>
      </c>
      <c r="EO29" s="444" t="b">
        <f t="shared" si="71"/>
        <v>0</v>
      </c>
      <c r="EP29" s="444" t="b">
        <f t="shared" si="71"/>
        <v>1</v>
      </c>
      <c r="EQ29" s="444" t="b">
        <f t="shared" si="71"/>
        <v>0</v>
      </c>
      <c r="ER29" s="93">
        <f t="shared" si="72"/>
        <v>1</v>
      </c>
      <c r="ES29" s="93">
        <f t="shared" si="72"/>
        <v>1</v>
      </c>
      <c r="ET29" s="575" cm="1">
        <f t="array" ref="ET29">INDEX(ET$5:ET28,$B29+1,1)</f>
        <v>1</v>
      </c>
      <c r="EU29" s="575" cm="1">
        <f t="array" ref="EU29">INDEX(EU$5:EU28,$B29+1,1)</f>
        <v>1</v>
      </c>
      <c r="EV29" s="575" cm="1">
        <f t="array" ref="EV29">INDEX(EV$5:EV28,$B29+1,1)</f>
        <v>1</v>
      </c>
      <c r="EW29" s="575" cm="1">
        <f t="array" ref="EW29">INDEX(EW$5:EW28,$B29+1,1)</f>
        <v>1</v>
      </c>
      <c r="EX29" s="575" t="str" cm="1">
        <f t="array" ref="EX29">INDEX(EX$5:EX28,$B29+1,1)</f>
        <v>-</v>
      </c>
      <c r="EY29" s="444" t="b">
        <f t="shared" si="95"/>
        <v>1</v>
      </c>
      <c r="EZ29" s="444" t="b">
        <f t="shared" si="95"/>
        <v>0</v>
      </c>
      <c r="FA29" s="444" t="b">
        <f t="shared" si="95"/>
        <v>0</v>
      </c>
      <c r="FB29" s="444" t="b">
        <f t="shared" si="95"/>
        <v>0</v>
      </c>
      <c r="FC29" s="93">
        <f t="shared" si="108"/>
        <v>1</v>
      </c>
      <c r="FD29" s="93">
        <f t="shared" si="108"/>
        <v>1</v>
      </c>
      <c r="FE29" s="93">
        <f t="shared" si="108"/>
        <v>1</v>
      </c>
      <c r="FF29" s="93">
        <f t="shared" si="108"/>
        <v>1</v>
      </c>
      <c r="FG29" s="93">
        <f t="shared" si="108"/>
        <v>1</v>
      </c>
      <c r="FH29" s="93">
        <f t="shared" si="108"/>
        <v>1</v>
      </c>
      <c r="FI29" s="93">
        <f t="shared" si="108"/>
        <v>1</v>
      </c>
      <c r="FJ29" s="93">
        <f t="shared" si="108"/>
        <v>1</v>
      </c>
      <c r="FK29" s="8"/>
      <c r="FL29" s="575" t="str" cm="1">
        <f t="array" ref="FL29">INDEX(FL$5:FL28,$B29+1,1)</f>
        <v>-</v>
      </c>
      <c r="FM29" s="444" t="b">
        <f t="shared" si="96"/>
        <v>0</v>
      </c>
      <c r="FN29" s="575" t="str" cm="1">
        <f t="array" ref="FN29">INDEX(FN$5:FN28,$B29+1,1)</f>
        <v>-</v>
      </c>
      <c r="FO29" s="575" t="str" cm="1">
        <f t="array" ref="FO29">INDEX(FO$5:FO28,$B29+1,1)</f>
        <v>-</v>
      </c>
      <c r="FP29" s="575" t="str" cm="1">
        <f t="array" ref="FP29">INDEX(FP$5:FP28,$B29+1,1)</f>
        <v>-</v>
      </c>
      <c r="FQ29" s="575" cm="1">
        <f t="array" ref="FQ29">INDEX(FQ$5:FQ28,$B29+1,1)</f>
        <v>1</v>
      </c>
      <c r="FR29" s="575" cm="1">
        <f t="array" ref="FR29">INDEX(FR$5:FR28,$B29+1,1)</f>
        <v>1</v>
      </c>
      <c r="FS29" s="575" t="str" cm="1">
        <f t="array" ref="FS29">INDEX(FS$5:FS28,$B29+1,1)</f>
        <v>-</v>
      </c>
      <c r="FT29" s="575" t="str" cm="1">
        <f t="array" ref="FT29">INDEX(FT$5:FT28,$B29+1,1)</f>
        <v>-</v>
      </c>
      <c r="FU29" s="575" t="str" cm="1">
        <f t="array" ref="FU29">INDEX(FU$5:FU28,$B29+1,1)</f>
        <v>-</v>
      </c>
      <c r="FV29" s="575" t="str" cm="1">
        <f t="array" ref="FV29">INDEX(FV$5:FV28,$B29+1,1)</f>
        <v>-</v>
      </c>
      <c r="FW29" s="575" t="str" cm="1">
        <f t="array" ref="FW29">INDEX(FW$5:FW28,$B29+1,1)</f>
        <v>-</v>
      </c>
      <c r="FX29" s="575" t="str" cm="1">
        <f t="array" ref="FX29">INDEX(FX$5:FX28,$B29+1,1)</f>
        <v>-</v>
      </c>
      <c r="FY29" s="575" t="str" cm="1">
        <f t="array" ref="FY29">INDEX(FY$5:FY28,$B29+1,1)</f>
        <v>-</v>
      </c>
      <c r="FZ29" s="575" t="str" cm="1">
        <f t="array" ref="FZ29">INDEX(FZ$5:FZ28,$B29+1,1)</f>
        <v>-</v>
      </c>
      <c r="GA29" s="575" t="str" cm="1">
        <f t="array" ref="GA29">INDEX(GA$5:GA28,$B29+1,1)</f>
        <v>-</v>
      </c>
      <c r="GB29" s="575" t="str" cm="1">
        <f t="array" ref="GB29">INDEX(GB$5:GB28,$B29+1,1)</f>
        <v>-</v>
      </c>
      <c r="GC29" s="575" t="str" cm="1">
        <f t="array" ref="GC29">INDEX(GC$5:GC28,$B29+1,1)</f>
        <v>-</v>
      </c>
      <c r="GD29" s="575" t="str" cm="1">
        <f t="array" ref="GD29">INDEX(GD$5:GD28,$B29+1,1)</f>
        <v>-</v>
      </c>
      <c r="GE29" s="575" t="str" cm="1">
        <f t="array" ref="GE29">INDEX(GE$5:GE28,$B29+1,1)</f>
        <v>-</v>
      </c>
      <c r="GF29" s="575" t="str" cm="1">
        <f t="array" ref="GF29">INDEX(GF$5:GF28,$B29+1,1)</f>
        <v>-</v>
      </c>
      <c r="GG29" s="575" t="str" cm="1">
        <f t="array" ref="GG29">INDEX(GG$5:GG28,$B29+1,1)</f>
        <v>-</v>
      </c>
      <c r="GH29" s="575" t="str" cm="1">
        <f t="array" ref="GH29">INDEX(GH$5:GH28,$B29+1,1)</f>
        <v>-</v>
      </c>
      <c r="GI29" s="575" t="str" cm="1">
        <f t="array" ref="GI29">INDEX(GI$5:GI28,$B29+1,1)</f>
        <v>-</v>
      </c>
      <c r="GJ29" s="575" t="str" cm="1">
        <f t="array" ref="GJ29">INDEX(GJ$5:GJ28,$B29+1,1)</f>
        <v>-</v>
      </c>
      <c r="GK29" s="575" cm="1">
        <f t="array" ref="GK29">INDEX(GK$5:GK28,$B29+1,1)</f>
        <v>0</v>
      </c>
      <c r="GL29" s="575" t="str" cm="1">
        <f t="array" ref="GL29">INDEX(GL$5:GL28,$B29+1,1)</f>
        <v>-</v>
      </c>
      <c r="GM29" s="575" cm="1">
        <f t="array" ref="GM29">INDEX(GM$5:GM28,$B29+1,1)</f>
        <v>1</v>
      </c>
      <c r="GN29" s="575" cm="1">
        <f t="array" ref="GN29">INDEX(GN$5:GN28,$B29+1,1)</f>
        <v>0</v>
      </c>
      <c r="GO29" s="575" cm="1">
        <f t="array" ref="GO29">INDEX(GO$5:GO28,$B29+1,1)</f>
        <v>0</v>
      </c>
      <c r="GP29" s="575" cm="1">
        <f t="array" ref="GP29">INDEX(GP$5:GP28,$B29+1,1)</f>
        <v>0</v>
      </c>
      <c r="GQ29" s="575" cm="1">
        <f t="array" ref="GQ29">INDEX(GQ$5:GQ28,$B29+1,1)</f>
        <v>0</v>
      </c>
      <c r="GR29" s="575" cm="1">
        <f t="array" ref="GR29">INDEX(GR$5:GR28,$B29+1,1)</f>
        <v>0</v>
      </c>
      <c r="GS29" s="575" cm="1">
        <f t="array" ref="GS29">INDEX(GS$5:GS28,$B29+1,1)</f>
        <v>0</v>
      </c>
      <c r="GT29" s="575" cm="1">
        <f t="array" ref="GT29">INDEX(GT$5:GT28,$B29+1,1)</f>
        <v>1</v>
      </c>
      <c r="GU29" s="575" cm="1">
        <f t="array" ref="GU29">INDEX(GU$5:GU28,$B29+1,1)</f>
        <v>0</v>
      </c>
      <c r="GV29" s="575" cm="1">
        <f t="array" ref="GV29">INDEX(GV$5:GV28,$B29+1,1)</f>
        <v>0</v>
      </c>
      <c r="GW29" s="575" cm="1">
        <f t="array" ref="GW29">INDEX(GW$5:GW28,$B29+1,1)</f>
        <v>0</v>
      </c>
      <c r="GX29" s="575" cm="1">
        <f t="array" ref="GX29">INDEX(GX$5:GX28,$B29+1,1)</f>
        <v>0</v>
      </c>
      <c r="GY29" s="8"/>
      <c r="GZ29" s="575" t="str" cm="1">
        <f t="array" ref="GZ29">INDEX(GZ$5:GZ28,$B29+1,1)</f>
        <v>-</v>
      </c>
      <c r="HA29" s="575" t="str" cm="1">
        <f t="array" ref="HA29">INDEX(HA$5:HA28,$B29+1,1)</f>
        <v>-</v>
      </c>
      <c r="HB29" s="575" t="str" cm="1">
        <f t="array" ref="HB29">INDEX(HB$5:HB28,$B29+1,1)</f>
        <v>-</v>
      </c>
      <c r="HC29" s="575" t="str" cm="1">
        <f t="array" ref="HC29">INDEX(HC$5:HC28,$B29+1,1)</f>
        <v>-</v>
      </c>
      <c r="HD29" s="575" cm="1">
        <f t="array" ref="HD29">INDEX(HD$5:HD28,$B29+1,1)</f>
        <v>0</v>
      </c>
      <c r="HE29" s="575" t="str" cm="1">
        <f t="array" ref="HE29">INDEX(HE$5:HE28,$B29+1,1)</f>
        <v>-</v>
      </c>
      <c r="HF29" s="575" t="str" cm="1">
        <f t="array" ref="HF29">INDEX(HF$5:HF28,$B29+1,1)</f>
        <v>-</v>
      </c>
      <c r="HG29" s="576">
        <f t="shared" ca="1" si="97"/>
        <v>3</v>
      </c>
      <c r="HH29" s="575" t="str" cm="1">
        <f t="array" ref="HH29">INDEX(HH$5:HH28,$B29+1,1)</f>
        <v>-</v>
      </c>
      <c r="HI29" s="575" t="str" cm="1">
        <f t="array" ref="HI29">INDEX(HI$5:HI28,$B29+1,1)</f>
        <v>-</v>
      </c>
      <c r="HJ29" s="575" t="str" cm="1">
        <f t="array" ref="HJ29">INDEX(HJ$5:HJ28,$B29+1,1)</f>
        <v>-</v>
      </c>
      <c r="HK29" s="575" t="str" cm="1">
        <f t="array" ref="HK29">INDEX(HK$5:HK28,$B29+1,1)</f>
        <v>-</v>
      </c>
      <c r="HL29" s="575" t="str" cm="1">
        <f t="array" ref="HL29">INDEX(HL$5:HL28,$B29+1,1)</f>
        <v>-</v>
      </c>
      <c r="HM29" s="575" t="str" cm="1">
        <f t="array" ref="HM29">INDEX(HM$5:HM28,$B29+1,1)</f>
        <v>-</v>
      </c>
      <c r="HN29" s="575" t="str" cm="1">
        <f t="array" ref="HN29">INDEX(HN$5:HN28,$B29+1,1)</f>
        <v>-</v>
      </c>
      <c r="HO29" s="575" t="str" cm="1">
        <f t="array" ref="HO29">INDEX(HO$5:HO28,$B29+1,1)</f>
        <v>-</v>
      </c>
      <c r="HP29" s="575" t="str" cm="1">
        <f t="array" ref="HP29">INDEX(HP$5:HP28,$B29+1,1)</f>
        <v>-</v>
      </c>
      <c r="HQ29" s="575" t="str" cm="1">
        <f t="array" ref="HQ29">INDEX(HQ$5:HQ28,$B29+1,1)</f>
        <v>-</v>
      </c>
      <c r="HR29" s="575" t="str" cm="1">
        <f t="array" ref="HR29">INDEX(HR$5:HR28,$B29+1,1)</f>
        <v>-</v>
      </c>
      <c r="HS29" s="575" t="str" cm="1">
        <f t="array" ref="HS29">INDEX(HS$5:HS28,$B29+1,1)</f>
        <v>-</v>
      </c>
      <c r="HT29" s="575" t="str" cm="1">
        <f t="array" ref="HT29">INDEX(HT$5:HT28,$B29+1,1)</f>
        <v>-</v>
      </c>
      <c r="HU29" s="575" t="str" cm="1">
        <f t="array" ref="HU29">INDEX(HU$5:HU28,$B29+1,1)</f>
        <v>-</v>
      </c>
      <c r="HV29" s="575" t="str" cm="1">
        <f t="array" ref="HV29">INDEX(HV$5:HV28,$B29+1,1)</f>
        <v>-</v>
      </c>
      <c r="HW29" s="575" t="str" cm="1">
        <f t="array" ref="HW29">INDEX(HW$5:HW28,$B29+1,1)</f>
        <v>-</v>
      </c>
      <c r="HX29" s="575" t="str" cm="1">
        <f t="array" ref="HX29">INDEX(HX$5:HX28,$B29+1,1)</f>
        <v>-</v>
      </c>
      <c r="HY29" s="575" t="str" cm="1">
        <f t="array" ref="HY29">INDEX(HY$5:HY28,$B29+1,1)</f>
        <v>-</v>
      </c>
      <c r="HZ29" s="575" t="str" cm="1">
        <f t="array" ref="HZ29">INDEX(HZ$5:HZ28,$B29+1,1)</f>
        <v>-</v>
      </c>
      <c r="IA29" s="575" t="str" cm="1">
        <f t="array" ref="IA29">INDEX(IA$5:IA28,$B29+1,1)</f>
        <v>-</v>
      </c>
      <c r="IB29" s="575" t="str" cm="1">
        <f t="array" ref="IB29">INDEX(IB$5:IB28,$B29+1,1)</f>
        <v>-</v>
      </c>
      <c r="IC29" s="575" t="str" cm="1">
        <f t="array" ref="IC29">INDEX(IC$5:IC28,$B29+1,1)</f>
        <v>-</v>
      </c>
      <c r="ID29" s="575" t="str" cm="1">
        <f t="array" ref="ID29">INDEX(ID$5:ID28,$B29+1,1)</f>
        <v>-</v>
      </c>
      <c r="IE29" s="575" cm="1">
        <f t="array" ref="IE29">INDEX(IE$5:IE28,$B29+1,1)</f>
        <v>1</v>
      </c>
      <c r="IF29" s="575" cm="1">
        <f t="array" ref="IF29">INDEX(IF$5:IF28,$B29+1,1)</f>
        <v>1</v>
      </c>
      <c r="IG29" s="8"/>
      <c r="IH29" s="575" cm="1">
        <f t="array" ref="IH29">INDEX(IH$5:IH28,$B29+1,1)</f>
        <v>0.125</v>
      </c>
      <c r="II29" s="575" cm="1">
        <f t="array" ref="II29">INDEX(II$5:II28,$B29+1,1)</f>
        <v>0.3</v>
      </c>
      <c r="IJ29" s="575" cm="1">
        <f t="array" ref="IJ29">INDEX(IJ$5:IJ28,$B29+1,1)</f>
        <v>-0.05</v>
      </c>
      <c r="IK29" s="575" cm="1">
        <f t="array" ref="IK29">INDEX(IK$5:IK28,$B29+1,1)</f>
        <v>0.1</v>
      </c>
      <c r="IL29" s="575" cm="1">
        <f t="array" ref="IL29">INDEX(IL$5:IL28,$B29+1,1)</f>
        <v>0.25</v>
      </c>
      <c r="IM29" s="575" cm="1">
        <f t="array" ref="IM29">INDEX(IM$5:IM28,$B29+1,1)</f>
        <v>-0.05</v>
      </c>
      <c r="IN29" s="575" cm="1">
        <f t="array" ref="IN29">INDEX(IN$5:IN28,$B29+1,1)</f>
        <v>0.05</v>
      </c>
      <c r="IO29" s="575" cm="1">
        <f t="array" ref="IO29">INDEX(IO$5:IO28,$B29+1,1)</f>
        <v>0.1</v>
      </c>
      <c r="IP29" s="575" cm="1">
        <f t="array" ref="IP29">INDEX(IP$5:IP28,$B29+1,1)</f>
        <v>-0.02</v>
      </c>
      <c r="IQ29" s="575" cm="1">
        <f t="array" ref="IQ29">INDEX(IQ$5:IQ28,$B29+1,1)</f>
        <v>0.1</v>
      </c>
      <c r="IR29" s="575" cm="1">
        <f t="array" ref="IR29">INDEX(IR$5:IR28,$B29+1,1)</f>
        <v>0.25</v>
      </c>
      <c r="IS29" s="575" cm="1">
        <f t="array" ref="IS29">INDEX(IS$5:IS28,$B29+1,1)</f>
        <v>-0.05</v>
      </c>
      <c r="IT29" s="575" cm="1">
        <f t="array" ref="IT29">INDEX(IT$5:IT28,$B29+1,1)</f>
        <v>0.125</v>
      </c>
      <c r="IU29" s="575" cm="1">
        <f t="array" ref="IU29">INDEX(IU$5:IU28,$B29+1,1)</f>
        <v>0.1</v>
      </c>
      <c r="IV29" s="575" cm="1">
        <f t="array" ref="IV29">INDEX(IV$5:IV28,$B29+1,1)</f>
        <v>0.1</v>
      </c>
      <c r="IW29" s="575" cm="1">
        <f t="array" ref="IW29">INDEX(IW$5:IW28,$B29+1,1)</f>
        <v>0.1</v>
      </c>
      <c r="IX29" s="575" cm="1">
        <f t="array" ref="IX29">INDEX(IX$5:IX28,$B29+1,1)</f>
        <v>0</v>
      </c>
      <c r="IY29" s="575" cm="1">
        <f t="array" ref="IY29">INDEX(IY$5:IY28,$B29+1,1)</f>
        <v>0</v>
      </c>
      <c r="IZ29" s="575" cm="1">
        <f t="array" ref="IZ29">INDEX(IZ$5:IZ28,$B29+1,1)</f>
        <v>0</v>
      </c>
      <c r="JA29" s="575" cm="1">
        <f t="array" ref="JA29">INDEX(JA$5:JA28,$B29+1,1)</f>
        <v>0</v>
      </c>
      <c r="JB29" s="575" cm="1">
        <f t="array" ref="JB29">INDEX(JB$5:JB28,$B29+1,1)</f>
        <v>0</v>
      </c>
      <c r="JC29" s="575" cm="1">
        <f t="array" ref="JC29">INDEX(JC$5:JC28,$B29+1,1)</f>
        <v>0</v>
      </c>
      <c r="JD29" s="575" cm="1">
        <f t="array" ref="JD29">INDEX(JD$5:JD28,$B29+1,1)</f>
        <v>0</v>
      </c>
      <c r="JE29" s="575" cm="1">
        <f t="array" ref="JE29">INDEX(JE$5:JE28,$B29+1,1)</f>
        <v>0</v>
      </c>
      <c r="JF29" s="575" cm="1">
        <f t="array" ref="JF29">INDEX(JF$5:JF28,$B29+1,1)</f>
        <v>0</v>
      </c>
      <c r="JG29" s="575" cm="1">
        <f t="array" ref="JG29">INDEX(JG$5:JG28,$B29+1,1)</f>
        <v>0</v>
      </c>
      <c r="JH29" s="575" cm="1">
        <f t="array" ref="JH29">INDEX(JH$5:JH28,$B29+1,1)</f>
        <v>0</v>
      </c>
      <c r="JI29" s="575" cm="1">
        <f t="array" ref="JI29">INDEX(JI$5:JI28,$B29+1,1)</f>
        <v>0</v>
      </c>
      <c r="JJ29" s="575" cm="1">
        <f t="array" ref="JJ29">INDEX(JJ$5:JJ28,$B29+1,1)</f>
        <v>0</v>
      </c>
      <c r="JK29" s="575" cm="1">
        <f t="array" ref="JK29">INDEX(JK$5:JK28,$B29+1,1)</f>
        <v>0</v>
      </c>
      <c r="JL29" s="575" cm="1">
        <f t="array" ref="JL29">INDEX(JL$5:JL28,$B29+1,1)</f>
        <v>0</v>
      </c>
      <c r="JM29" s="575" cm="1">
        <f t="array" ref="JM29">INDEX(JM$5:JM28,$B29+1,1)</f>
        <v>0</v>
      </c>
      <c r="JN29" s="575" cm="1">
        <f t="array" ref="JN29">INDEX(JN$5:JN28,$B29+1,1)</f>
        <v>0</v>
      </c>
      <c r="JO29" s="575" cm="1">
        <f t="array" ref="JO29">INDEX(JO$5:JO28,$B29+1,1)</f>
        <v>0</v>
      </c>
      <c r="JP29" s="575" cm="1">
        <f t="array" ref="JP29">INDEX(JP$5:JP28,$B29+1,1)</f>
        <v>0</v>
      </c>
      <c r="JQ29" s="575" cm="1">
        <f t="array" ref="JQ29">INDEX(JQ$5:JQ28,$B29+1,1)</f>
        <v>0</v>
      </c>
      <c r="JR29" s="575" cm="1">
        <f t="array" ref="JR29">INDEX(JR$5:JR28,$B29+1,1)</f>
        <v>0</v>
      </c>
      <c r="JS29" s="575" cm="1">
        <f t="array" ref="JS29">INDEX(JS$5:JS28,$B29+1,1)</f>
        <v>0</v>
      </c>
      <c r="JT29" s="575" cm="1">
        <f t="array" ref="JT29">INDEX(JT$5:JT28,$B29+1,1)</f>
        <v>0</v>
      </c>
      <c r="JU29" s="575" cm="1">
        <f t="array" ref="JU29">INDEX(JU$5:JU28,$B29+1,1)</f>
        <v>0</v>
      </c>
      <c r="JV29" s="575" cm="1">
        <f t="array" ref="JV29">INDEX(JV$5:JV28,$B29+1,1)</f>
        <v>0</v>
      </c>
      <c r="JW29" s="575" cm="1">
        <f t="array" ref="JW29">INDEX(JW$5:JW28,$B29+1,1)</f>
        <v>0</v>
      </c>
      <c r="JX29" s="575" cm="1">
        <f t="array" ref="JX29">INDEX(JX$5:JX28,$B29+1,1)</f>
        <v>0</v>
      </c>
      <c r="JY29" s="575" cm="1">
        <f t="array" ref="JY29">INDEX(JY$5:JY28,$B29+1,1)</f>
        <v>0</v>
      </c>
      <c r="JZ29" s="575" cm="1">
        <f t="array" ref="JZ29">INDEX(JZ$5:JZ28,$B29+1,1)</f>
        <v>0</v>
      </c>
      <c r="KA29" s="575" cm="1">
        <f t="array" ref="KA29">INDEX(KA$5:KA28,$B29+1,1)</f>
        <v>0</v>
      </c>
      <c r="KB29" s="575" cm="1">
        <f t="array" ref="KB29">INDEX(KB$5:KB28,$B29+1,1)</f>
        <v>0</v>
      </c>
      <c r="KC29" s="575" cm="1">
        <f t="array" ref="KC29">INDEX(KC$5:KC28,$B29+1,1)</f>
        <v>0</v>
      </c>
      <c r="KD29" s="575" t="str" cm="1">
        <f t="array" ref="KD29">INDEX(KD$5:KD28,$B29+1,1)</f>
        <v>-</v>
      </c>
      <c r="KE29" s="8"/>
      <c r="KF29" s="575" cm="1">
        <f t="array" ref="KF29">INDEX(KF$5:KF28,$B29+1,1)</f>
        <v>0</v>
      </c>
      <c r="KG29" s="575" cm="1">
        <f t="array" ref="KG29">INDEX(KG$5:KG28,$B29+1,1)</f>
        <v>0</v>
      </c>
      <c r="KH29" s="575" cm="1">
        <f t="array" ref="KH29">INDEX(KH$5:KH28,$B29+1,1)</f>
        <v>0</v>
      </c>
      <c r="KI29" s="575" t="str" cm="1">
        <f t="array" ref="KI29">INDEX(KI$5:KI28,$B29+1,1)</f>
        <v>-</v>
      </c>
      <c r="KJ29" s="575" t="str" cm="1">
        <f t="array" ref="KJ29">INDEX(KJ$5:KJ28,$B29+1,1)</f>
        <v>-</v>
      </c>
      <c r="KK29" s="575" t="str" cm="1">
        <f t="array" ref="KK29">INDEX(KK$5:KK28,$B29+1,1)</f>
        <v>-</v>
      </c>
      <c r="KL29" s="575" t="str" cm="1">
        <f t="array" ref="KL29">INDEX(KL$5:KL28,$B29+1,1)</f>
        <v>-</v>
      </c>
      <c r="KM29" s="575" t="str" cm="1">
        <f t="array" ref="KM29">INDEX(KM$5:KM28,$B29+1,1)</f>
        <v>-</v>
      </c>
      <c r="KN29" s="575" t="str" cm="1">
        <f t="array" ref="KN29">INDEX(KN$5:KN28,$B29+1,1)</f>
        <v>-</v>
      </c>
      <c r="KO29" s="575" t="str" cm="1">
        <f t="array" ref="KO29">INDEX(KO$5:KO28,$B29+1,1)</f>
        <v>-</v>
      </c>
      <c r="KP29" s="575" t="str" cm="1">
        <f t="array" ref="KP29">INDEX(KP$5:KP28,$B29+1,1)</f>
        <v>-</v>
      </c>
      <c r="KQ29" s="575" t="str" cm="1">
        <f t="array" ref="KQ29">INDEX(KQ$5:KQ28,$B29+1,1)</f>
        <v>-</v>
      </c>
      <c r="KR29" s="575" t="str" cm="1">
        <f t="array" ref="KR29">INDEX(KR$5:KR28,$B29+1,1)</f>
        <v>-</v>
      </c>
      <c r="KS29" s="575" t="str" cm="1">
        <f t="array" ref="KS29">INDEX(KS$5:KS28,$B29+1,1)</f>
        <v>-</v>
      </c>
      <c r="KT29" s="575" t="str" cm="1">
        <f t="array" ref="KT29">INDEX(KT$5:KT28,$B29+1,1)</f>
        <v>-</v>
      </c>
      <c r="KU29" s="575" t="str" cm="1">
        <f t="array" ref="KU29">INDEX(KU$5:KU28,$B29+1,1)</f>
        <v>-</v>
      </c>
      <c r="KV29" s="575" cm="1">
        <f t="array" ref="KV29">INDEX(KV$5:KV28,$B29+1,1)</f>
        <v>1</v>
      </c>
      <c r="KW29" s="575" cm="1">
        <f t="array" ref="KW29">INDEX(KW$5:KW28,$B29+1,1)</f>
        <v>0</v>
      </c>
      <c r="KX29" s="575" cm="1">
        <f t="array" ref="KX29">INDEX(KX$5:KX28,$B29+1,1)</f>
        <v>1</v>
      </c>
      <c r="KY29" s="575" cm="1">
        <f t="array" ref="KY29">INDEX(KY$5:KY28,$B29+1,1)</f>
        <v>1</v>
      </c>
      <c r="KZ29" s="575" cm="1">
        <f t="array" ref="KZ29">INDEX(KZ$5:KZ28,$B29+1,1)</f>
        <v>1</v>
      </c>
      <c r="LA29" s="575" cm="1">
        <f t="array" ref="LA29">INDEX(LA$5:LA28,$B29+1,1)</f>
        <v>1</v>
      </c>
      <c r="LB29" s="575" cm="1">
        <f t="array" ref="LB29">INDEX(LB$5:LB28,$B29+1,1)</f>
        <v>1</v>
      </c>
      <c r="LC29" s="575" cm="1">
        <f t="array" ref="LC29">INDEX(LC$5:LC28,$B29+1,1)</f>
        <v>1</v>
      </c>
      <c r="LD29" s="575" cm="1">
        <f t="array" ref="LD29">INDEX(LD$5:LD28,$B29+1,1)</f>
        <v>0</v>
      </c>
      <c r="LE29" s="575" cm="1">
        <f t="array" ref="LE29">INDEX(LE$5:LE28,$B29+1,1)</f>
        <v>1</v>
      </c>
      <c r="LF29" s="575" cm="1">
        <f t="array" ref="LF29">INDEX(LF$5:LF28,$B29+1,1)</f>
        <v>0</v>
      </c>
      <c r="LG29" s="575" cm="1">
        <f t="array" ref="LG29">INDEX(LG$5:LG28,$B29+1,1)</f>
        <v>0</v>
      </c>
      <c r="LH29" s="575" cm="1">
        <f t="array" ref="LH29">INDEX(LH$5:LH28,$B29+1,1)</f>
        <v>0</v>
      </c>
      <c r="LI29" s="575" cm="1">
        <f t="array" ref="LI29">INDEX(LI$5:LI28,$B29+1,1)</f>
        <v>0</v>
      </c>
      <c r="LJ29" s="575" cm="1">
        <f t="array" ref="LJ29">INDEX(LJ$5:LJ28,$B29+1,1)</f>
        <v>0</v>
      </c>
      <c r="LK29" s="575" cm="1">
        <f t="array" ref="LK29">INDEX(LK$5:LK28,$B29+1,1)</f>
        <v>0</v>
      </c>
      <c r="LL29" s="575" cm="1">
        <f t="array" ref="LL29">INDEX(LL$5:LL28,$B29+1,1)</f>
        <v>0</v>
      </c>
      <c r="LM29" s="575" cm="1">
        <f t="array" ref="LM29">INDEX(LM$5:LM28,$B29+1,1)</f>
        <v>0</v>
      </c>
      <c r="LN29" s="575" cm="1">
        <f t="array" ref="LN29">INDEX(LN$5:LN28,$B29+1,1)</f>
        <v>0</v>
      </c>
      <c r="LO29" s="575" cm="1">
        <f t="array" ref="LO29">INDEX(LO$5:LO28,$B29+1,1)</f>
        <v>0</v>
      </c>
      <c r="LP29" s="575" cm="1">
        <f t="array" ref="LP29">INDEX(LP$5:LP28,$B29+1,1)</f>
        <v>0</v>
      </c>
      <c r="LQ29" s="575" cm="1">
        <f t="array" ref="LQ29">INDEX(LQ$5:LQ28,$B29+1,1)</f>
        <v>0</v>
      </c>
      <c r="LR29" s="575" cm="1">
        <f t="array" ref="LR29">INDEX(LR$5:LR28,$B29+1,1)</f>
        <v>0</v>
      </c>
      <c r="LS29" s="575" cm="1">
        <f t="array" ref="LS29">INDEX(LS$5:LS28,$B29+1,1)</f>
        <v>0</v>
      </c>
      <c r="LT29" s="575" cm="1">
        <f t="array" ref="LT29">INDEX(LT$5:LT28,$B29+1,1)</f>
        <v>0</v>
      </c>
      <c r="LU29" s="575" cm="1">
        <f t="array" ref="LU29">INDEX(LU$5:LU28,$B29+1,1)</f>
        <v>0</v>
      </c>
      <c r="LV29" s="575" cm="1">
        <f t="array" ref="LV29">INDEX(LV$5:LV28,$B29+1,1)</f>
        <v>0</v>
      </c>
      <c r="LW29" s="575" cm="1">
        <f t="array" ref="LW29">INDEX(LW$5:LW28,$B29+1,1)</f>
        <v>0</v>
      </c>
      <c r="LX29" s="575" cm="1">
        <f t="array" ref="LX29">INDEX(LX$5:LX28,$B29+1,1)</f>
        <v>0</v>
      </c>
      <c r="LY29" s="575" cm="1">
        <f t="array" ref="LY29">INDEX(LY$5:LY28,$B29+1,1)</f>
        <v>0</v>
      </c>
      <c r="LZ29" s="575" cm="1">
        <f t="array" ref="LZ29">INDEX(LZ$5:LZ28,$B29+1,1)</f>
        <v>0</v>
      </c>
      <c r="MA29" s="575" cm="1">
        <f t="array" ref="MA29">INDEX(MA$5:MA28,$B29+1,1)</f>
        <v>0</v>
      </c>
      <c r="MB29" s="575" cm="1">
        <f t="array" ref="MB29">INDEX(MB$5:MB28,$B29+1,1)</f>
        <v>0</v>
      </c>
      <c r="MC29" s="575" cm="1">
        <f t="array" ref="MC29">INDEX(MC$5:MC28,$B29+1,1)</f>
        <v>0</v>
      </c>
      <c r="MD29" s="575" cm="1">
        <f t="array" ref="MD29">INDEX(MD$5:MD28,$B29+1,1)</f>
        <v>0</v>
      </c>
      <c r="ME29" s="575" cm="1">
        <f t="array" ref="ME29">INDEX(ME$5:ME28,$B29+1,1)</f>
        <v>0</v>
      </c>
      <c r="MF29" s="575" cm="1">
        <f t="array" ref="MF29">INDEX(MF$5:MF28,$B29+1,1)</f>
        <v>0</v>
      </c>
      <c r="MG29" s="575" cm="1">
        <f t="array" ref="MG29">INDEX(MG$5:MG28,$B29+1,1)</f>
        <v>0</v>
      </c>
      <c r="MH29" s="575" cm="1">
        <f t="array" ref="MH29">INDEX(MH$5:MH28,$B29+1,1)</f>
        <v>0</v>
      </c>
      <c r="MI29" s="575" cm="1">
        <f t="array" ref="MI29">INDEX(MI$5:MI28,$B29+1,1)</f>
        <v>1</v>
      </c>
      <c r="MJ29" s="575" cm="1">
        <f t="array" ref="MJ29">INDEX(MJ$5:MJ28,$B29+1,1)</f>
        <v>0</v>
      </c>
      <c r="MK29" s="575" cm="1">
        <f t="array" ref="MK29">INDEX(MK$5:MK28,$B29+1,1)</f>
        <v>0</v>
      </c>
      <c r="ML29" s="575" cm="1">
        <f t="array" ref="ML29">INDEX(ML$5:ML28,$B29+1,1)</f>
        <v>0</v>
      </c>
      <c r="MM29" s="575" cm="1">
        <f t="array" ref="MM29">INDEX(MM$5:MM28,$B29+1,1)</f>
        <v>0</v>
      </c>
      <c r="MN29" s="575" cm="1">
        <f t="array" ref="MN29">INDEX(MN$5:MN28,$B29+1,1)</f>
        <v>1</v>
      </c>
      <c r="MO29" s="8"/>
      <c r="MP29" s="444" t="str">
        <f t="shared" ca="1" si="98"/>
        <v>-</v>
      </c>
      <c r="MQ29" s="575" t="str" cm="1">
        <f t="array" ref="MQ29">INDEX(MQ$5:MQ28,$B29+1,1)</f>
        <v>-</v>
      </c>
      <c r="MR29" s="575" t="str" cm="1">
        <f t="array" ref="MR29">INDEX(MR$5:MR28,$B29+1,1)</f>
        <v>-</v>
      </c>
      <c r="MS29" s="575" t="str" cm="1">
        <f t="array" ref="MS29">INDEX(MS$5:MS28,$B29+1,1)</f>
        <v>-</v>
      </c>
      <c r="MT29" s="575" t="str" cm="1">
        <f t="array" ref="MT29">INDEX(MT$5:MT28,$B29+1,1)</f>
        <v>-</v>
      </c>
      <c r="MU29" s="575" t="str" cm="1">
        <f t="array" ref="MU29">INDEX(MU$5:MU28,$B29+1,1)</f>
        <v>-</v>
      </c>
      <c r="MV29" s="575" t="str" cm="1">
        <f t="array" ref="MV29">INDEX(MV$5:MV28,$B29+1,1)</f>
        <v>-</v>
      </c>
      <c r="MW29" s="575" t="str" cm="1">
        <f t="array" ref="MW29">INDEX(MW$5:MW28,$B29+1,1)</f>
        <v>-</v>
      </c>
      <c r="MX29" s="444" t="str" cm="1">
        <f t="array" ref="MX29">IF(OR(MY29:MY29&lt;&gt;"-"),TRUE,"-")</f>
        <v>-</v>
      </c>
      <c r="MY29" s="575" t="str" cm="1">
        <f t="array" ref="MY29">INDEX(MY$5:MY28,$B29+1,1)</f>
        <v>-</v>
      </c>
      <c r="MZ29" s="575" cm="1">
        <f t="array" ref="MZ29">INDEX(MZ$5:MZ28,$B29+1,1)</f>
        <v>0</v>
      </c>
      <c r="NA29" s="575" cm="1">
        <f t="array" ref="NA29">INDEX(NA$5:NA28,$B29+1,1)</f>
        <v>999999</v>
      </c>
      <c r="NB29" s="575" cm="1">
        <f t="array" ref="NB29">INDEX(NB$5:NB28,$B29+1,1)</f>
        <v>999999</v>
      </c>
      <c r="NC29" s="575" cm="1">
        <f t="array" ref="NC29">INDEX(NC$5:NC28,$B29+1,1)</f>
        <v>999999</v>
      </c>
      <c r="ND29" s="575" cm="1">
        <f t="array" ref="ND29">INDEX(ND$5:ND28,$B29+1,1)</f>
        <v>999999</v>
      </c>
      <c r="NE29" s="575" cm="1">
        <f t="array" ref="NE29">INDEX(NE$5:NE28,$B29+1,1)</f>
        <v>999999</v>
      </c>
      <c r="NF29" s="575" cm="1">
        <f t="array" ref="NF29">INDEX(NF$5:NF28,$B29+1,1)</f>
        <v>999999</v>
      </c>
      <c r="NG29" s="575" t="str" cm="1">
        <f t="array" ref="NG29">INDEX(NG$5:NG28,$B29+1,1)</f>
        <v>-</v>
      </c>
      <c r="NH29" s="575" t="str" cm="1">
        <f t="array" ref="NH29">INDEX(NH$5:NH28,$B29+1,1)</f>
        <v>-</v>
      </c>
      <c r="NI29" s="575" t="str" cm="1">
        <f t="array" ref="NI29">INDEX(NI$5:NI28,$B29+1,1)</f>
        <v>-</v>
      </c>
      <c r="NJ29" s="575" t="b" cm="1">
        <f t="array" ref="NJ29">INDEX(NJ$5:NJ28,$B29+1,1)</f>
        <v>1</v>
      </c>
      <c r="NK29" s="575" t="str" cm="1">
        <f t="array" ref="NK29">INDEX(NK$5:NK28,$B29+1,1)</f>
        <v>-</v>
      </c>
      <c r="NL29" s="575" cm="1">
        <f t="array" ref="NL29">INDEX(NL$5:NL28,$B29+1,1)</f>
        <v>0</v>
      </c>
      <c r="NM29" s="575" cm="1">
        <f t="array" ref="NM29">INDEX(NM$5:NM28,$B29+1,1)</f>
        <v>0</v>
      </c>
      <c r="NN29" s="575" cm="1">
        <f t="array" ref="NN29">INDEX(NN$5:NN28,$B29+1,1)</f>
        <v>0</v>
      </c>
      <c r="NO29" s="575" t="str" cm="1">
        <f t="array" ref="NO29">INDEX(NO$5:NO28,$B29+1,1)</f>
        <v>-</v>
      </c>
      <c r="NP29" s="575" t="str" cm="1">
        <f t="array" ref="NP29">INDEX(NP$5:NP28,$B29+1,1)</f>
        <v>-</v>
      </c>
      <c r="NQ29" s="444">
        <f t="shared" ref="NQ29:NQ43" si="111">IF($DK29=5,0.75,0)</f>
        <v>0</v>
      </c>
      <c r="NR29" s="575" t="str" cm="1">
        <f t="array" ref="NR29">INDEX(NR$5:NR28,$B29+1,1)</f>
        <v>-</v>
      </c>
      <c r="NS29" s="575" t="str" cm="1">
        <f t="array" ref="NS29">INDEX(NS$5:NS28,$B29+1,1)</f>
        <v>-</v>
      </c>
      <c r="NT29" s="8"/>
      <c r="NU29" s="575" t="str" cm="1">
        <f t="array" ref="NU29">INDEX(NU$5:NU28,$B29+1,1)</f>
        <v>-</v>
      </c>
      <c r="NV29" s="575" t="str" cm="1">
        <f t="array" ref="NV29">INDEX(NV$5:NV28,$B29+1,1)</f>
        <v>-</v>
      </c>
      <c r="NW29" s="575" t="str" cm="1">
        <f t="array" ref="NW29">INDEX(NW$5:NW28,$B29+1,1)</f>
        <v>-</v>
      </c>
      <c r="NX29" s="575" t="str" cm="1">
        <f t="array" ref="NX29">INDEX(NX$5:NX28,$B29+1,1)</f>
        <v>-</v>
      </c>
      <c r="NY29" s="575" cm="1">
        <f t="array" ref="NY29">INDEX(NY$5:NY28,$B29+1,1)</f>
        <v>1</v>
      </c>
      <c r="NZ29" s="575" cm="1">
        <f t="array" ref="NZ29">INDEX(NZ$5:NZ28,$B29+1,1)</f>
        <v>1</v>
      </c>
      <c r="OA29" s="575" cm="1">
        <f t="array" ref="OA29">INDEX(OA$5:OA28,$B29+1,1)</f>
        <v>1</v>
      </c>
      <c r="OB29" s="575" cm="1">
        <f t="array" ref="OB29">INDEX(OB$5:OB28,$B29+1,1)</f>
        <v>1</v>
      </c>
      <c r="OC29" s="8"/>
      <c r="OD29" s="575" cm="1">
        <f t="array" ref="OD29">INDEX(OD$5:OD28,$B29+1,1)</f>
        <v>0</v>
      </c>
      <c r="OE29" s="575" t="str" cm="1">
        <f t="array" ref="OE29">INDEX(OE$5:OE28,$B29+1,1)</f>
        <v>-</v>
      </c>
      <c r="OF29" s="575" cm="1">
        <f t="array" ref="OF29">INDEX(OF$5:OF28,$B29+1,1)</f>
        <v>1</v>
      </c>
      <c r="OG29" s="444">
        <f t="shared" si="100"/>
        <v>1.5</v>
      </c>
      <c r="OH29" s="8"/>
      <c r="OI29" s="575" t="str" cm="1">
        <f t="array" ref="OI29">INDEX(OI$5:OI28,$B29+1,1)</f>
        <v>-</v>
      </c>
      <c r="OJ29" s="575" t="str" cm="1">
        <f t="array" ref="OJ29">INDEX(OJ$5:OJ28,$B29+1,1)</f>
        <v>-</v>
      </c>
      <c r="OK29" s="575" t="str" cm="1">
        <f t="array" ref="OK29">INDEX(OK$5:OK28,$B29+1,1)</f>
        <v>-</v>
      </c>
      <c r="OL29" s="575" t="str" cm="1">
        <f t="array" ref="OL29">INDEX(OL$5:OL28,$B29+1,1)</f>
        <v>-</v>
      </c>
      <c r="OM29" s="575" cm="1">
        <f t="array" ref="OM29">INDEX(OM$5:OM28,$B29+1,1)</f>
        <v>0</v>
      </c>
      <c r="ON29" s="519">
        <v>0</v>
      </c>
    </row>
    <row r="30" spans="1:404" outlineLevel="1">
      <c r="A30" s="18">
        <f t="shared" si="109"/>
        <v>25</v>
      </c>
      <c r="B30" s="18">
        <f t="shared" si="105"/>
        <v>13</v>
      </c>
      <c r="C30">
        <v>2</v>
      </c>
      <c r="D30" s="17" t="str">
        <f t="shared" ca="1" si="106"/>
        <v>GSW</v>
      </c>
      <c r="E30" t="b">
        <v>1</v>
      </c>
      <c r="F30" t="b">
        <v>0</v>
      </c>
      <c r="G30" t="b">
        <f t="shared" si="107"/>
        <v>1</v>
      </c>
      <c r="H30" s="18" t="s">
        <v>2221</v>
      </c>
      <c r="I30" s="575" cm="1">
        <f t="array" ref="I30">INDEX(I$5:I29,$B30+1,1)</f>
        <v>1</v>
      </c>
      <c r="J30" s="575" cm="1">
        <f t="array" ref="J30">INDEX(J$5:J29,$B30+1,1)</f>
        <v>0</v>
      </c>
      <c r="K30" s="575" cm="1">
        <f t="array" ref="K30">INDEX(K$5:K29,$B30+1,1)</f>
        <v>0</v>
      </c>
      <c r="L30" s="575" cm="1">
        <f t="array" ref="L30">INDEX(L$5:L29,$B30+1,1)</f>
        <v>2</v>
      </c>
      <c r="M30" s="575" cm="1">
        <f t="array" ref="M30">INDEX(M$5:M29,$B30+1,1)</f>
        <v>2</v>
      </c>
      <c r="N30" s="22">
        <v>1</v>
      </c>
      <c r="O30" s="444">
        <f t="shared" si="57"/>
        <v>2</v>
      </c>
      <c r="P30" s="444">
        <f t="shared" si="57"/>
        <v>0</v>
      </c>
      <c r="Q30" s="444">
        <f t="shared" si="58"/>
        <v>6</v>
      </c>
      <c r="R30" s="575" cm="1">
        <f t="array" ref="R30">INDEX(R$5:R29,$B30+1,1)</f>
        <v>1</v>
      </c>
      <c r="S30" s="575" cm="1">
        <f t="array" ref="S30">INDEX(S$5:S29,$B30+1,1)</f>
        <v>1</v>
      </c>
      <c r="T30" s="575" cm="1">
        <f t="array" ref="T30">INDEX(T$5:T29,$B30+1,1)</f>
        <v>1</v>
      </c>
      <c r="U30" s="575" cm="1">
        <f t="array" ref="U30">INDEX(U$5:U29,$B30+1,1)</f>
        <v>0</v>
      </c>
      <c r="V30" s="18"/>
      <c r="W30" s="575" cm="1">
        <f t="array" ref="W30">INDEX(W$5:W29,$B30+1,1)</f>
        <v>0</v>
      </c>
      <c r="X30" s="575" cm="1">
        <f t="array" ref="X30">INDEX(X$5:X29,$B30+1,1)</f>
        <v>0</v>
      </c>
      <c r="Y30" s="575" cm="1">
        <f t="array" ref="Y30">INDEX(Y$5:Y29,$B30+1,1)</f>
        <v>0</v>
      </c>
      <c r="Z30" s="575" cm="1">
        <f t="array" ref="Z30">INDEX(Z$5:Z29,$B30+1,1)</f>
        <v>1</v>
      </c>
      <c r="AA30" s="575" t="str" cm="1">
        <f t="array" ref="AA30">INDEX(AA$5:AA29,$B30+1,1)</f>
        <v/>
      </c>
      <c r="AB30" s="575" cm="1">
        <f t="array" ref="AB30">INDEX(AB$5:AB29,$B30+1,1)</f>
        <v>1</v>
      </c>
      <c r="AC30" s="575" cm="1">
        <f t="array" ref="AC30">INDEX(AC$5:AC29,$B30+1,1)</f>
        <v>1</v>
      </c>
      <c r="AD30" s="575" cm="1">
        <f t="array" ref="AD30">INDEX(AD$5:AD29,$B30+1,1)</f>
        <v>0</v>
      </c>
      <c r="AE30" s="575" cm="1">
        <f t="array" ref="AE30">INDEX(AE$5:AE29,$B30+1,1)</f>
        <v>0</v>
      </c>
      <c r="AF30" s="575" cm="1">
        <f t="array" ref="AF30">INDEX(AF$5:AF29,$B30+1,1)</f>
        <v>0</v>
      </c>
      <c r="AG30" s="575" cm="1">
        <f t="array" ref="AG30">INDEX(AG$5:AG29,$B30+1,1)</f>
        <v>0</v>
      </c>
      <c r="AH30" s="119"/>
      <c r="AI30" s="119"/>
      <c r="AJ30" s="119"/>
      <c r="AK30" s="119"/>
      <c r="AL30" s="119"/>
      <c r="AM30" s="119"/>
      <c r="AN30" s="119"/>
      <c r="AO30" s="119"/>
      <c r="AP30" s="119"/>
      <c r="AQ30" s="119"/>
      <c r="AR30" s="119"/>
      <c r="AS30" s="119"/>
      <c r="AT30" s="119"/>
      <c r="AU30" s="18"/>
      <c r="AV30" s="18"/>
      <c r="AW30" s="18"/>
      <c r="AX30" s="212" t="str" cm="1">
        <f t="array" aca="1" ref="AX30" ca="1">$H30&amp;" "        &amp;_xlfn.SINGLE( INDEX(i.ModelStructure,$I30,1))    &amp;" "
&amp; $D30        &amp;       IF(OR($CA30="-", $CA30),"_PInp","_Full")&amp;    IF($DK30=0," FWM","")&amp;IF($DK30=1," MWM","")&amp;IF($DK30=5," Mat","")&amp;IF($NP30=1,"&amp;EL","   ")&amp;IF($DL30=TRUE,"&amp;BBT","    ")
&amp;      " TOL"&amp;_xlfn.SINGLE(INDEX(i.TOL_Desc,1,$N30))   &amp; " Scan"&amp;$T30
&amp;       CHOOSE($K30+1," CFS"," GFS"," NFS")&amp;     " CG_"&amp;_xlfn.SINGLE(_xlfn.SWITCH($MP30,"-",1,TRUE,1,FALSE,0))&amp;_xlfn.SINGLE(    IF($MR30="-"," FodCrop    ",_xlfn.SWITCH(VALUE(LEFT($MR$4,1)),0," All",6," Lup",9," Oat",11," OaF")&amp;"_Fod"&amp;TEXT($MR30,"000%")))
&amp;" REV"&amp;"_"&amp;TEXT($FO30,"00;-0;00;@ ")&amp;TEXT($AA30,"00;-0;00;  @")&amp;"_"&amp;TEXT($FT30,"0")&amp;"_"&amp;TEXT($AC30,"0")
&amp; " RR"&amp;TEXT(SUM($EB30:$EC30),"+00%;-00%;    ;@")
&amp; " ("&amp;IF($CY30,"P","E")   &amp;IF($CX30,"T","t")        &amp;     "_F"&amp;IF($HP30=TRUE,3,0)+COUNTIF($HI30:$HM30,TRUE)+COUNTIF($BS30:$BT30,"&gt;0")&amp;IF($HN30=TRUE,3,0)+COUNTIF($BS30:$BT30,"&gt;0")&amp;"N"&amp;$HS30&amp;$HT30&amp;"L"&amp;$IE30&amp;$IF30&amp;"_"&amp;$ID30&amp;")"</f>
        <v>TOL_test    SE GSW_PInp MWM        TOLAut Scan1 CFS CG_1 FodCrop     REV_-   _-_1 RR     (Et_F00N--L11_-)</v>
      </c>
      <c r="AY30" s="8" t="str">
        <f ca="1">IF(COUNTIF(AX$5:AX30,AX30)=1,"-","Dup")</f>
        <v>-</v>
      </c>
      <c r="AZ30" s="8"/>
      <c r="BA30" s="575" t="b" cm="1">
        <f t="array" ref="BA30">INDEX(BA$5:BA29,$B30+1,1)</f>
        <v>0</v>
      </c>
      <c r="BB30" s="575" t="b" cm="1">
        <f t="array" ref="BB30">INDEX(BB$5:BB29,$B30+1,1)</f>
        <v>0</v>
      </c>
      <c r="BC30" s="575" t="b" cm="1">
        <f t="array" ref="BC30">INDEX(BC$5:BC29,$B30+1,1)</f>
        <v>0</v>
      </c>
      <c r="BD30" s="575" t="b" cm="1">
        <f t="array" ref="BD30">INDEX(BD$5:BD29,$B30+1,1)</f>
        <v>0</v>
      </c>
      <c r="BE30" s="575" t="b" cm="1">
        <f t="array" ref="BE30">INDEX(BE$5:BE29,$B30+1,1)</f>
        <v>0</v>
      </c>
      <c r="BF30" s="575" t="b" cm="1">
        <f t="array" ref="BF30">INDEX(BF$5:BF29,$B30+1,1)</f>
        <v>0</v>
      </c>
      <c r="BG30" s="575" t="b" cm="1">
        <f t="array" ref="BG30">INDEX(BG$5:BG29,$B30+1,1)</f>
        <v>0</v>
      </c>
      <c r="BH30" s="575" t="b" cm="1">
        <f t="array" ref="BH30">INDEX(BH$5:BH29,$B30+1,1)</f>
        <v>0</v>
      </c>
      <c r="BI30" s="575" t="b" cm="1">
        <f t="array" ref="BI30">INDEX(BI$5:BI29,$B30+1,1)</f>
        <v>0</v>
      </c>
      <c r="BJ30" s="8"/>
      <c r="BK30" s="575" t="b" cm="1">
        <f t="array" ref="BK30">INDEX(BK$5:BK29,$B30+1,1)</f>
        <v>0</v>
      </c>
      <c r="BL30" s="575" t="str" cm="1">
        <f t="array" ref="BL30">INDEX(BL$5:BL29,$B30+1,1)</f>
        <v>-</v>
      </c>
      <c r="BM30" s="575" t="str" cm="1">
        <f t="array" ref="BM30">INDEX(BM$5:BM29,$B30+1,1)</f>
        <v>-</v>
      </c>
      <c r="BN30" s="575" t="str" cm="1">
        <f t="array" ref="BN30">INDEX(BN$5:BN29,$B30+1,1)</f>
        <v>-</v>
      </c>
      <c r="BO30" s="575" t="str" cm="1">
        <f t="array" ref="BO30">INDEX(BO$5:BO29,$B30+1,1)</f>
        <v>-</v>
      </c>
      <c r="BP30" s="575" t="str" cm="1">
        <f t="array" ref="BP30">INDEX(BP$5:BP29,$B30+1,1)</f>
        <v>-</v>
      </c>
      <c r="BQ30" s="575" t="str" cm="1">
        <f t="array" ref="BQ30">INDEX(BQ$5:BQ29,$B30+1,1)</f>
        <v>-</v>
      </c>
      <c r="BR30" s="575" t="str" cm="1">
        <f t="array" ref="BR30">INDEX(BR$5:BR29,$B30+1,1)</f>
        <v>-</v>
      </c>
      <c r="BS30" s="575" t="str" cm="1">
        <f t="array" ref="BS30">INDEX(BS$5:BS29,$B30+1,1)</f>
        <v>-</v>
      </c>
      <c r="BT30" s="575" t="str" cm="1">
        <f t="array" ref="BT30">INDEX(BT$5:BT29,$B30+1,1)</f>
        <v>-</v>
      </c>
      <c r="BU30" s="575" t="str" cm="1">
        <f t="array" ref="BU30">INDEX(BU$5:BU29,$B30+1,1)</f>
        <v>-</v>
      </c>
      <c r="BV30" s="575" t="str" cm="1">
        <f t="array" ref="BV30">INDEX(BV$5:BV29,$B30+1,1)</f>
        <v>-</v>
      </c>
      <c r="BW30" s="575" t="b" cm="1">
        <f t="array" ref="BW30">INDEX(BW$5:BW29,$B30+1,1)</f>
        <v>0</v>
      </c>
      <c r="BX30" s="575" t="str" cm="1">
        <f t="array" ref="BX30">INDEX(BX$5:BX29,$B30+1,1)</f>
        <v>-</v>
      </c>
      <c r="BY30" s="575" t="str" cm="1">
        <f t="array" ref="BY30">INDEX(BY$5:BY29,$B30+1,1)</f>
        <v>-</v>
      </c>
      <c r="BZ30" s="575" t="str" cm="1">
        <f t="array" ref="BZ30">INDEX(BZ$5:BZ29,$B30+1,1)</f>
        <v>-</v>
      </c>
      <c r="CA30" s="575" t="str" cm="1">
        <f t="array" ref="CA30">INDEX(CA$5:CA29,$B30+1,1)</f>
        <v>-</v>
      </c>
      <c r="CB30" s="8"/>
      <c r="CC30" s="575" t="str" cm="1">
        <f t="array" ref="CC30">INDEX(CC$5:CC29,$B30+1,1)</f>
        <v>-</v>
      </c>
      <c r="CD30" s="444" t="str">
        <f t="shared" ca="1" si="61"/>
        <v>-</v>
      </c>
      <c r="CE30" s="444">
        <f t="shared" si="62"/>
        <v>0</v>
      </c>
      <c r="CF30" s="444">
        <f t="shared" si="62"/>
        <v>0</v>
      </c>
      <c r="CG30" s="575" t="str" cm="1">
        <f t="array" ref="CG30">INDEX(CG$5:CG29,$B30+1,1)</f>
        <v>-</v>
      </c>
      <c r="CH30" s="575" t="str" cm="1">
        <f t="array" ref="CH30">INDEX(CH$5:CH29,$B30+1,1)</f>
        <v>-</v>
      </c>
      <c r="CI30" s="575" t="str" cm="1">
        <f t="array" ref="CI30">INDEX(CI$5:CI29,$B30+1,1)</f>
        <v>-</v>
      </c>
      <c r="CJ30" s="444" t="str">
        <f t="shared" ca="1" si="63"/>
        <v>-</v>
      </c>
      <c r="CK30" s="444">
        <f t="shared" si="64"/>
        <v>0</v>
      </c>
      <c r="CL30" s="444">
        <f t="shared" si="64"/>
        <v>0</v>
      </c>
      <c r="CM30" s="575" t="str" cm="1">
        <f t="array" ref="CM30">INDEX(CM$5:CM29,$B30+1,1)</f>
        <v>-</v>
      </c>
      <c r="CN30" s="444" t="str">
        <f t="shared" ca="1" si="65"/>
        <v>-</v>
      </c>
      <c r="CO30" s="444">
        <f t="shared" si="66"/>
        <v>0</v>
      </c>
      <c r="CP30" s="575" t="str" cm="1">
        <f t="array" ref="CP30">INDEX(CP$5:CP29,$B30+1,1)</f>
        <v>-</v>
      </c>
      <c r="CQ30" s="575" t="str" cm="1">
        <f t="array" ref="CQ30">INDEX(CQ$5:CQ29,$B30+1,1)</f>
        <v>-</v>
      </c>
      <c r="CR30" s="444">
        <f t="shared" si="67"/>
        <v>0</v>
      </c>
      <c r="CS30" s="575" t="str" cm="1">
        <f t="array" ref="CS30">INDEX(CS$5:CS29,$B30+1,1)</f>
        <v>-</v>
      </c>
      <c r="CT30" s="444" t="str">
        <f t="shared" ca="1" si="68"/>
        <v>-</v>
      </c>
      <c r="CU30" s="444">
        <f t="shared" si="69"/>
        <v>0</v>
      </c>
      <c r="CV30" s="444">
        <f t="shared" si="69"/>
        <v>0</v>
      </c>
      <c r="CW30" s="8"/>
      <c r="CX30" s="575" t="b" cm="1">
        <f t="array" ref="CX30">INDEX(CX$5:CX29,$B30+1,1)</f>
        <v>0</v>
      </c>
      <c r="CY30" s="575" t="b" cm="1">
        <f t="array" ref="CY30">INDEX(CY$5:CY29,$B30+1,1)</f>
        <v>0</v>
      </c>
      <c r="CZ30" s="576">
        <f t="shared" ca="1" si="85"/>
        <v>0</v>
      </c>
      <c r="DA30" s="575" t="b" cm="1">
        <f t="array" ref="DA30">INDEX(DA$5:DA29,$B30+1,1)</f>
        <v>1</v>
      </c>
      <c r="DB30" s="575" t="str" cm="1">
        <f t="array" ref="DB30">INDEX(DB$5:DB29,$B30+1,1)</f>
        <v>-</v>
      </c>
      <c r="DC30" s="575" cm="1">
        <f t="array" ref="DC30">INDEX(DC$5:DC29,$B30+1,1)</f>
        <v>1</v>
      </c>
      <c r="DD30" s="575" cm="1">
        <f t="array" ref="DD30">INDEX(DD$5:DD29,$B30+1,1)</f>
        <v>1</v>
      </c>
      <c r="DE30" s="575" t="str" cm="1">
        <f t="array" ref="DE30">INDEX(DE$5:DE29,$B30+1,1)</f>
        <v>-</v>
      </c>
      <c r="DF30" s="575" t="str" cm="1">
        <f t="array" ref="DF30">INDEX(DF$5:DF29,$B30+1,1)</f>
        <v>-</v>
      </c>
      <c r="DG30" s="575" t="str" cm="1">
        <f t="array" ref="DG30">INDEX(DG$5:DG29,$B30+1,1)</f>
        <v>-</v>
      </c>
      <c r="DH30" s="575" t="str" cm="1">
        <f t="array" ref="DH30">INDEX(DH$5:DH29,$B30+1,1)</f>
        <v>-</v>
      </c>
      <c r="DI30" s="575" t="str" cm="1">
        <f t="array" ref="DI30">INDEX(DI$5:DI29,$B30+1,1)</f>
        <v>-</v>
      </c>
      <c r="DJ30" s="575" t="str" cm="1">
        <f t="array" ref="DJ30">INDEX(DJ$5:DJ29,$B30+1,1)</f>
        <v>-</v>
      </c>
      <c r="DK30" s="444">
        <f t="shared" si="86"/>
        <v>1</v>
      </c>
      <c r="DL30" s="444" t="b">
        <f t="shared" si="86"/>
        <v>0</v>
      </c>
      <c r="DM30" s="444">
        <f t="shared" si="86"/>
        <v>60</v>
      </c>
      <c r="DN30" s="575" t="str" cm="1">
        <f t="array" ref="DN30">INDEX(DN$5:DN29,$B30+1,1)</f>
        <v>-</v>
      </c>
      <c r="DO30" s="444" t="str">
        <f t="shared" si="87"/>
        <v>-</v>
      </c>
      <c r="DP30" s="444" t="str">
        <f t="shared" si="87"/>
        <v>-</v>
      </c>
      <c r="DQ30" s="444" t="str">
        <f t="shared" si="87"/>
        <v>-</v>
      </c>
      <c r="DR30" s="575" t="str" cm="1">
        <f t="array" ref="DR30">INDEX(DR$5:DR29,$B30+1,1)</f>
        <v>-</v>
      </c>
      <c r="DS30" s="575" t="str" cm="1">
        <f t="array" ref="DS30">INDEX(DS$5:DS29,$B30+1,1)</f>
        <v>-</v>
      </c>
      <c r="DT30" s="575" t="str" cm="1">
        <f t="array" ref="DT30">INDEX(DT$5:DT29,$B30+1,1)</f>
        <v>-</v>
      </c>
      <c r="DU30" s="575" t="str" cm="1">
        <f t="array" ref="DU30">INDEX(DU$5:DU29,$B30+1,1)</f>
        <v>-</v>
      </c>
      <c r="DV30" s="444" t="str">
        <f t="shared" si="110"/>
        <v>-</v>
      </c>
      <c r="DW30" s="444">
        <f t="shared" si="110"/>
        <v>500</v>
      </c>
      <c r="DX30" s="444">
        <f t="shared" si="110"/>
        <v>500</v>
      </c>
      <c r="DY30" s="444" t="str">
        <f t="shared" si="110"/>
        <v>-</v>
      </c>
      <c r="DZ30" s="444" t="str">
        <f t="shared" si="110"/>
        <v>-</v>
      </c>
      <c r="EA30" s="444" t="str">
        <f t="shared" si="110"/>
        <v>-</v>
      </c>
      <c r="EB30" s="444">
        <f t="shared" si="89"/>
        <v>0</v>
      </c>
      <c r="EC30" s="444">
        <f t="shared" si="90"/>
        <v>0</v>
      </c>
      <c r="ED30" s="444">
        <f t="shared" si="91"/>
        <v>0</v>
      </c>
      <c r="EE30" s="444">
        <f t="shared" si="91"/>
        <v>0</v>
      </c>
      <c r="EF30" s="444">
        <f t="shared" si="91"/>
        <v>0</v>
      </c>
      <c r="EG30" s="444">
        <f t="shared" si="91"/>
        <v>0</v>
      </c>
      <c r="EH30" s="444" t="b">
        <f t="shared" si="92"/>
        <v>0</v>
      </c>
      <c r="EI30" s="444" t="b">
        <f t="shared" si="92"/>
        <v>0</v>
      </c>
      <c r="EJ30" s="444" t="b">
        <f t="shared" si="92"/>
        <v>0</v>
      </c>
      <c r="EK30" s="444" t="b">
        <f t="shared" si="92"/>
        <v>0</v>
      </c>
      <c r="EL30" s="444">
        <f t="shared" si="93"/>
        <v>1</v>
      </c>
      <c r="EM30" s="444">
        <f t="shared" si="93"/>
        <v>0</v>
      </c>
      <c r="EN30" s="444" t="b">
        <f t="shared" si="94"/>
        <v>0</v>
      </c>
      <c r="EO30" s="444" t="b">
        <f t="shared" si="71"/>
        <v>1</v>
      </c>
      <c r="EP30" s="444" t="b">
        <f t="shared" si="71"/>
        <v>0</v>
      </c>
      <c r="EQ30" s="444" t="b">
        <f t="shared" si="71"/>
        <v>0</v>
      </c>
      <c r="ER30" s="93">
        <f t="shared" si="72"/>
        <v>1</v>
      </c>
      <c r="ES30" s="93">
        <f t="shared" si="72"/>
        <v>1</v>
      </c>
      <c r="ET30" s="575" cm="1">
        <f t="array" ref="ET30">INDEX(ET$5:ET29,$B30+1,1)</f>
        <v>1</v>
      </c>
      <c r="EU30" s="575" cm="1">
        <f t="array" ref="EU30">INDEX(EU$5:EU29,$B30+1,1)</f>
        <v>1</v>
      </c>
      <c r="EV30" s="575" cm="1">
        <f t="array" ref="EV30">INDEX(EV$5:EV29,$B30+1,1)</f>
        <v>1</v>
      </c>
      <c r="EW30" s="575" cm="1">
        <f t="array" ref="EW30">INDEX(EW$5:EW29,$B30+1,1)</f>
        <v>1</v>
      </c>
      <c r="EX30" s="575" t="str" cm="1">
        <f t="array" ref="EX30">INDEX(EX$5:EX29,$B30+1,1)</f>
        <v>-</v>
      </c>
      <c r="EY30" s="444" t="b">
        <f t="shared" si="95"/>
        <v>1</v>
      </c>
      <c r="EZ30" s="444" t="b">
        <f t="shared" si="95"/>
        <v>0</v>
      </c>
      <c r="FA30" s="444" t="b">
        <f t="shared" si="95"/>
        <v>0</v>
      </c>
      <c r="FB30" s="444" t="b">
        <f t="shared" si="95"/>
        <v>0</v>
      </c>
      <c r="FC30" s="93">
        <f t="shared" si="108"/>
        <v>1</v>
      </c>
      <c r="FD30" s="93">
        <f t="shared" si="108"/>
        <v>1</v>
      </c>
      <c r="FE30" s="93">
        <f t="shared" si="108"/>
        <v>1</v>
      </c>
      <c r="FF30" s="93">
        <f t="shared" si="108"/>
        <v>1</v>
      </c>
      <c r="FG30" s="93">
        <f t="shared" si="108"/>
        <v>1</v>
      </c>
      <c r="FH30" s="93">
        <f t="shared" si="108"/>
        <v>1</v>
      </c>
      <c r="FI30" s="93">
        <f t="shared" si="108"/>
        <v>1</v>
      </c>
      <c r="FJ30" s="93">
        <f t="shared" si="108"/>
        <v>1</v>
      </c>
      <c r="FK30" s="8"/>
      <c r="FL30" s="575" t="str" cm="1">
        <f t="array" ref="FL30">INDEX(FL$5:FL29,$B30+1,1)</f>
        <v>-</v>
      </c>
      <c r="FM30" s="444" t="b">
        <f t="shared" si="96"/>
        <v>0</v>
      </c>
      <c r="FN30" s="575" t="str" cm="1">
        <f t="array" ref="FN30">INDEX(FN$5:FN29,$B30+1,1)</f>
        <v>-</v>
      </c>
      <c r="FO30" s="575" t="str" cm="1">
        <f t="array" ref="FO30">INDEX(FO$5:FO29,$B30+1,1)</f>
        <v>-</v>
      </c>
      <c r="FP30" s="575" t="str" cm="1">
        <f t="array" ref="FP30">INDEX(FP$5:FP29,$B30+1,1)</f>
        <v>-</v>
      </c>
      <c r="FQ30" s="575" cm="1">
        <f t="array" ref="FQ30">INDEX(FQ$5:FQ29,$B30+1,1)</f>
        <v>1</v>
      </c>
      <c r="FR30" s="575" cm="1">
        <f t="array" ref="FR30">INDEX(FR$5:FR29,$B30+1,1)</f>
        <v>1</v>
      </c>
      <c r="FS30" s="575" t="str" cm="1">
        <f t="array" ref="FS30">INDEX(FS$5:FS29,$B30+1,1)</f>
        <v>-</v>
      </c>
      <c r="FT30" s="575" t="str" cm="1">
        <f t="array" ref="FT30">INDEX(FT$5:FT29,$B30+1,1)</f>
        <v>-</v>
      </c>
      <c r="FU30" s="575" t="str" cm="1">
        <f t="array" ref="FU30">INDEX(FU$5:FU29,$B30+1,1)</f>
        <v>-</v>
      </c>
      <c r="FV30" s="575" t="str" cm="1">
        <f t="array" ref="FV30">INDEX(FV$5:FV29,$B30+1,1)</f>
        <v>-</v>
      </c>
      <c r="FW30" s="575" t="str" cm="1">
        <f t="array" ref="FW30">INDEX(FW$5:FW29,$B30+1,1)</f>
        <v>-</v>
      </c>
      <c r="FX30" s="575" t="str" cm="1">
        <f t="array" ref="FX30">INDEX(FX$5:FX29,$B30+1,1)</f>
        <v>-</v>
      </c>
      <c r="FY30" s="575" t="str" cm="1">
        <f t="array" ref="FY30">INDEX(FY$5:FY29,$B30+1,1)</f>
        <v>-</v>
      </c>
      <c r="FZ30" s="575" t="str" cm="1">
        <f t="array" ref="FZ30">INDEX(FZ$5:FZ29,$B30+1,1)</f>
        <v>-</v>
      </c>
      <c r="GA30" s="575" t="str" cm="1">
        <f t="array" ref="GA30">INDEX(GA$5:GA29,$B30+1,1)</f>
        <v>-</v>
      </c>
      <c r="GB30" s="575" t="str" cm="1">
        <f t="array" ref="GB30">INDEX(GB$5:GB29,$B30+1,1)</f>
        <v>-</v>
      </c>
      <c r="GC30" s="575" t="str" cm="1">
        <f t="array" ref="GC30">INDEX(GC$5:GC29,$B30+1,1)</f>
        <v>-</v>
      </c>
      <c r="GD30" s="575" t="str" cm="1">
        <f t="array" ref="GD30">INDEX(GD$5:GD29,$B30+1,1)</f>
        <v>-</v>
      </c>
      <c r="GE30" s="575" t="str" cm="1">
        <f t="array" ref="GE30">INDEX(GE$5:GE29,$B30+1,1)</f>
        <v>-</v>
      </c>
      <c r="GF30" s="575" t="str" cm="1">
        <f t="array" ref="GF30">INDEX(GF$5:GF29,$B30+1,1)</f>
        <v>-</v>
      </c>
      <c r="GG30" s="575" t="str" cm="1">
        <f t="array" ref="GG30">INDEX(GG$5:GG29,$B30+1,1)</f>
        <v>-</v>
      </c>
      <c r="GH30" s="575" t="str" cm="1">
        <f t="array" ref="GH30">INDEX(GH$5:GH29,$B30+1,1)</f>
        <v>-</v>
      </c>
      <c r="GI30" s="575" t="str" cm="1">
        <f t="array" ref="GI30">INDEX(GI$5:GI29,$B30+1,1)</f>
        <v>-</v>
      </c>
      <c r="GJ30" s="575" t="str" cm="1">
        <f t="array" ref="GJ30">INDEX(GJ$5:GJ29,$B30+1,1)</f>
        <v>-</v>
      </c>
      <c r="GK30" s="575" cm="1">
        <f t="array" ref="GK30">INDEX(GK$5:GK29,$B30+1,1)</f>
        <v>0</v>
      </c>
      <c r="GL30" s="575" t="str" cm="1">
        <f t="array" ref="GL30">INDEX(GL$5:GL29,$B30+1,1)</f>
        <v>-</v>
      </c>
      <c r="GM30" s="575" cm="1">
        <f t="array" ref="GM30">INDEX(GM$5:GM29,$B30+1,1)</f>
        <v>1</v>
      </c>
      <c r="GN30" s="575" cm="1">
        <f t="array" ref="GN30">INDEX(GN$5:GN29,$B30+1,1)</f>
        <v>0</v>
      </c>
      <c r="GO30" s="575" cm="1">
        <f t="array" ref="GO30">INDEX(GO$5:GO29,$B30+1,1)</f>
        <v>0</v>
      </c>
      <c r="GP30" s="575" cm="1">
        <f t="array" ref="GP30">INDEX(GP$5:GP29,$B30+1,1)</f>
        <v>0</v>
      </c>
      <c r="GQ30" s="575" cm="1">
        <f t="array" ref="GQ30">INDEX(GQ$5:GQ29,$B30+1,1)</f>
        <v>0</v>
      </c>
      <c r="GR30" s="575" cm="1">
        <f t="array" ref="GR30">INDEX(GR$5:GR29,$B30+1,1)</f>
        <v>0</v>
      </c>
      <c r="GS30" s="575" cm="1">
        <f t="array" ref="GS30">INDEX(GS$5:GS29,$B30+1,1)</f>
        <v>0</v>
      </c>
      <c r="GT30" s="575" cm="1">
        <f t="array" ref="GT30">INDEX(GT$5:GT29,$B30+1,1)</f>
        <v>1</v>
      </c>
      <c r="GU30" s="575" cm="1">
        <f t="array" ref="GU30">INDEX(GU$5:GU29,$B30+1,1)</f>
        <v>0</v>
      </c>
      <c r="GV30" s="575" cm="1">
        <f t="array" ref="GV30">INDEX(GV$5:GV29,$B30+1,1)</f>
        <v>0</v>
      </c>
      <c r="GW30" s="575" cm="1">
        <f t="array" ref="GW30">INDEX(GW$5:GW29,$B30+1,1)</f>
        <v>0</v>
      </c>
      <c r="GX30" s="575" cm="1">
        <f t="array" ref="GX30">INDEX(GX$5:GX29,$B30+1,1)</f>
        <v>0</v>
      </c>
      <c r="GY30" s="8"/>
      <c r="GZ30" s="575" t="str" cm="1">
        <f t="array" ref="GZ30">INDEX(GZ$5:GZ29,$B30+1,1)</f>
        <v>-</v>
      </c>
      <c r="HA30" s="575" t="str" cm="1">
        <f t="array" ref="HA30">INDEX(HA$5:HA29,$B30+1,1)</f>
        <v>-</v>
      </c>
      <c r="HB30" s="575" t="str" cm="1">
        <f t="array" ref="HB30">INDEX(HB$5:HB29,$B30+1,1)</f>
        <v>-</v>
      </c>
      <c r="HC30" s="575" t="str" cm="1">
        <f t="array" ref="HC30">INDEX(HC$5:HC29,$B30+1,1)</f>
        <v>-</v>
      </c>
      <c r="HD30" s="575" cm="1">
        <f t="array" ref="HD30">INDEX(HD$5:HD29,$B30+1,1)</f>
        <v>0</v>
      </c>
      <c r="HE30" s="575" t="str" cm="1">
        <f t="array" ref="HE30">INDEX(HE$5:HE29,$B30+1,1)</f>
        <v>-</v>
      </c>
      <c r="HF30" s="575" t="str" cm="1">
        <f t="array" ref="HF30">INDEX(HF$5:HF29,$B30+1,1)</f>
        <v>-</v>
      </c>
      <c r="HG30" s="576">
        <f t="shared" ca="1" si="97"/>
        <v>3</v>
      </c>
      <c r="HH30" s="575" t="str" cm="1">
        <f t="array" ref="HH30">INDEX(HH$5:HH29,$B30+1,1)</f>
        <v>-</v>
      </c>
      <c r="HI30" s="575" t="str" cm="1">
        <f t="array" ref="HI30">INDEX(HI$5:HI29,$B30+1,1)</f>
        <v>-</v>
      </c>
      <c r="HJ30" s="575" t="str" cm="1">
        <f t="array" ref="HJ30">INDEX(HJ$5:HJ29,$B30+1,1)</f>
        <v>-</v>
      </c>
      <c r="HK30" s="575" t="str" cm="1">
        <f t="array" ref="HK30">INDEX(HK$5:HK29,$B30+1,1)</f>
        <v>-</v>
      </c>
      <c r="HL30" s="575" t="str" cm="1">
        <f t="array" ref="HL30">INDEX(HL$5:HL29,$B30+1,1)</f>
        <v>-</v>
      </c>
      <c r="HM30" s="575" t="str" cm="1">
        <f t="array" ref="HM30">INDEX(HM$5:HM29,$B30+1,1)</f>
        <v>-</v>
      </c>
      <c r="HN30" s="575" t="str" cm="1">
        <f t="array" ref="HN30">INDEX(HN$5:HN29,$B30+1,1)</f>
        <v>-</v>
      </c>
      <c r="HO30" s="575" t="str" cm="1">
        <f t="array" ref="HO30">INDEX(HO$5:HO29,$B30+1,1)</f>
        <v>-</v>
      </c>
      <c r="HP30" s="575" t="str" cm="1">
        <f t="array" ref="HP30">INDEX(HP$5:HP29,$B30+1,1)</f>
        <v>-</v>
      </c>
      <c r="HQ30" s="575" t="str" cm="1">
        <f t="array" ref="HQ30">INDEX(HQ$5:HQ29,$B30+1,1)</f>
        <v>-</v>
      </c>
      <c r="HR30" s="575" t="str" cm="1">
        <f t="array" ref="HR30">INDEX(HR$5:HR29,$B30+1,1)</f>
        <v>-</v>
      </c>
      <c r="HS30" s="575" t="str" cm="1">
        <f t="array" ref="HS30">INDEX(HS$5:HS29,$B30+1,1)</f>
        <v>-</v>
      </c>
      <c r="HT30" s="575" t="str" cm="1">
        <f t="array" ref="HT30">INDEX(HT$5:HT29,$B30+1,1)</f>
        <v>-</v>
      </c>
      <c r="HU30" s="575" t="str" cm="1">
        <f t="array" ref="HU30">INDEX(HU$5:HU29,$B30+1,1)</f>
        <v>-</v>
      </c>
      <c r="HV30" s="575" t="str" cm="1">
        <f t="array" ref="HV30">INDEX(HV$5:HV29,$B30+1,1)</f>
        <v>-</v>
      </c>
      <c r="HW30" s="575" t="str" cm="1">
        <f t="array" ref="HW30">INDEX(HW$5:HW29,$B30+1,1)</f>
        <v>-</v>
      </c>
      <c r="HX30" s="575" t="str" cm="1">
        <f t="array" ref="HX30">INDEX(HX$5:HX29,$B30+1,1)</f>
        <v>-</v>
      </c>
      <c r="HY30" s="575" t="str" cm="1">
        <f t="array" ref="HY30">INDEX(HY$5:HY29,$B30+1,1)</f>
        <v>-</v>
      </c>
      <c r="HZ30" s="575" t="str" cm="1">
        <f t="array" ref="HZ30">INDEX(HZ$5:HZ29,$B30+1,1)</f>
        <v>-</v>
      </c>
      <c r="IA30" s="575" t="str" cm="1">
        <f t="array" ref="IA30">INDEX(IA$5:IA29,$B30+1,1)</f>
        <v>-</v>
      </c>
      <c r="IB30" s="575" t="str" cm="1">
        <f t="array" ref="IB30">INDEX(IB$5:IB29,$B30+1,1)</f>
        <v>-</v>
      </c>
      <c r="IC30" s="575" t="str" cm="1">
        <f t="array" ref="IC30">INDEX(IC$5:IC29,$B30+1,1)</f>
        <v>-</v>
      </c>
      <c r="ID30" s="575" t="str" cm="1">
        <f t="array" ref="ID30">INDEX(ID$5:ID29,$B30+1,1)</f>
        <v>-</v>
      </c>
      <c r="IE30" s="575" cm="1">
        <f t="array" ref="IE30">INDEX(IE$5:IE29,$B30+1,1)</f>
        <v>1</v>
      </c>
      <c r="IF30" s="575" cm="1">
        <f t="array" ref="IF30">INDEX(IF$5:IF29,$B30+1,1)</f>
        <v>1</v>
      </c>
      <c r="IG30" s="8"/>
      <c r="IH30" s="575" cm="1">
        <f t="array" ref="IH30">INDEX(IH$5:IH29,$B30+1,1)</f>
        <v>0.125</v>
      </c>
      <c r="II30" s="575" cm="1">
        <f t="array" ref="II30">INDEX(II$5:II29,$B30+1,1)</f>
        <v>0.3</v>
      </c>
      <c r="IJ30" s="575" cm="1">
        <f t="array" ref="IJ30">INDEX(IJ$5:IJ29,$B30+1,1)</f>
        <v>-0.05</v>
      </c>
      <c r="IK30" s="575" cm="1">
        <f t="array" ref="IK30">INDEX(IK$5:IK29,$B30+1,1)</f>
        <v>0.1</v>
      </c>
      <c r="IL30" s="575" cm="1">
        <f t="array" ref="IL30">INDEX(IL$5:IL29,$B30+1,1)</f>
        <v>0.25</v>
      </c>
      <c r="IM30" s="575" cm="1">
        <f t="array" ref="IM30">INDEX(IM$5:IM29,$B30+1,1)</f>
        <v>-0.05</v>
      </c>
      <c r="IN30" s="575" cm="1">
        <f t="array" ref="IN30">INDEX(IN$5:IN29,$B30+1,1)</f>
        <v>0.05</v>
      </c>
      <c r="IO30" s="575" cm="1">
        <f t="array" ref="IO30">INDEX(IO$5:IO29,$B30+1,1)</f>
        <v>0.1</v>
      </c>
      <c r="IP30" s="575" cm="1">
        <f t="array" ref="IP30">INDEX(IP$5:IP29,$B30+1,1)</f>
        <v>-0.02</v>
      </c>
      <c r="IQ30" s="575" cm="1">
        <f t="array" ref="IQ30">INDEX(IQ$5:IQ29,$B30+1,1)</f>
        <v>0.1</v>
      </c>
      <c r="IR30" s="575" cm="1">
        <f t="array" ref="IR30">INDEX(IR$5:IR29,$B30+1,1)</f>
        <v>0.25</v>
      </c>
      <c r="IS30" s="575" cm="1">
        <f t="array" ref="IS30">INDEX(IS$5:IS29,$B30+1,1)</f>
        <v>-0.05</v>
      </c>
      <c r="IT30" s="575" cm="1">
        <f t="array" ref="IT30">INDEX(IT$5:IT29,$B30+1,1)</f>
        <v>0.125</v>
      </c>
      <c r="IU30" s="575" cm="1">
        <f t="array" ref="IU30">INDEX(IU$5:IU29,$B30+1,1)</f>
        <v>0.1</v>
      </c>
      <c r="IV30" s="575" cm="1">
        <f t="array" ref="IV30">INDEX(IV$5:IV29,$B30+1,1)</f>
        <v>0.1</v>
      </c>
      <c r="IW30" s="575" cm="1">
        <f t="array" ref="IW30">INDEX(IW$5:IW29,$B30+1,1)</f>
        <v>0.1</v>
      </c>
      <c r="IX30" s="575" cm="1">
        <f t="array" ref="IX30">INDEX(IX$5:IX29,$B30+1,1)</f>
        <v>0</v>
      </c>
      <c r="IY30" s="575" cm="1">
        <f t="array" ref="IY30">INDEX(IY$5:IY29,$B30+1,1)</f>
        <v>0</v>
      </c>
      <c r="IZ30" s="575" cm="1">
        <f t="array" ref="IZ30">INDEX(IZ$5:IZ29,$B30+1,1)</f>
        <v>0</v>
      </c>
      <c r="JA30" s="575" cm="1">
        <f t="array" ref="JA30">INDEX(JA$5:JA29,$B30+1,1)</f>
        <v>0</v>
      </c>
      <c r="JB30" s="575" cm="1">
        <f t="array" ref="JB30">INDEX(JB$5:JB29,$B30+1,1)</f>
        <v>0</v>
      </c>
      <c r="JC30" s="575" cm="1">
        <f t="array" ref="JC30">INDEX(JC$5:JC29,$B30+1,1)</f>
        <v>0</v>
      </c>
      <c r="JD30" s="575" cm="1">
        <f t="array" ref="JD30">INDEX(JD$5:JD29,$B30+1,1)</f>
        <v>0</v>
      </c>
      <c r="JE30" s="575" cm="1">
        <f t="array" ref="JE30">INDEX(JE$5:JE29,$B30+1,1)</f>
        <v>0</v>
      </c>
      <c r="JF30" s="575" cm="1">
        <f t="array" ref="JF30">INDEX(JF$5:JF29,$B30+1,1)</f>
        <v>0</v>
      </c>
      <c r="JG30" s="575" cm="1">
        <f t="array" ref="JG30">INDEX(JG$5:JG29,$B30+1,1)</f>
        <v>0</v>
      </c>
      <c r="JH30" s="575" cm="1">
        <f t="array" ref="JH30">INDEX(JH$5:JH29,$B30+1,1)</f>
        <v>0</v>
      </c>
      <c r="JI30" s="575" cm="1">
        <f t="array" ref="JI30">INDEX(JI$5:JI29,$B30+1,1)</f>
        <v>0</v>
      </c>
      <c r="JJ30" s="575" cm="1">
        <f t="array" ref="JJ30">INDEX(JJ$5:JJ29,$B30+1,1)</f>
        <v>0</v>
      </c>
      <c r="JK30" s="575" cm="1">
        <f t="array" ref="JK30">INDEX(JK$5:JK29,$B30+1,1)</f>
        <v>0</v>
      </c>
      <c r="JL30" s="575" cm="1">
        <f t="array" ref="JL30">INDEX(JL$5:JL29,$B30+1,1)</f>
        <v>0</v>
      </c>
      <c r="JM30" s="575" cm="1">
        <f t="array" ref="JM30">INDEX(JM$5:JM29,$B30+1,1)</f>
        <v>0</v>
      </c>
      <c r="JN30" s="575" cm="1">
        <f t="array" ref="JN30">INDEX(JN$5:JN29,$B30+1,1)</f>
        <v>0</v>
      </c>
      <c r="JO30" s="575" cm="1">
        <f t="array" ref="JO30">INDEX(JO$5:JO29,$B30+1,1)</f>
        <v>0</v>
      </c>
      <c r="JP30" s="575" cm="1">
        <f t="array" ref="JP30">INDEX(JP$5:JP29,$B30+1,1)</f>
        <v>0</v>
      </c>
      <c r="JQ30" s="575" cm="1">
        <f t="array" ref="JQ30">INDEX(JQ$5:JQ29,$B30+1,1)</f>
        <v>0</v>
      </c>
      <c r="JR30" s="575" cm="1">
        <f t="array" ref="JR30">INDEX(JR$5:JR29,$B30+1,1)</f>
        <v>0</v>
      </c>
      <c r="JS30" s="575" cm="1">
        <f t="array" ref="JS30">INDEX(JS$5:JS29,$B30+1,1)</f>
        <v>0</v>
      </c>
      <c r="JT30" s="575" cm="1">
        <f t="array" ref="JT30">INDEX(JT$5:JT29,$B30+1,1)</f>
        <v>0</v>
      </c>
      <c r="JU30" s="575" cm="1">
        <f t="array" ref="JU30">INDEX(JU$5:JU29,$B30+1,1)</f>
        <v>0</v>
      </c>
      <c r="JV30" s="575" cm="1">
        <f t="array" ref="JV30">INDEX(JV$5:JV29,$B30+1,1)</f>
        <v>0</v>
      </c>
      <c r="JW30" s="575" cm="1">
        <f t="array" ref="JW30">INDEX(JW$5:JW29,$B30+1,1)</f>
        <v>0</v>
      </c>
      <c r="JX30" s="575" cm="1">
        <f t="array" ref="JX30">INDEX(JX$5:JX29,$B30+1,1)</f>
        <v>0</v>
      </c>
      <c r="JY30" s="575" cm="1">
        <f t="array" ref="JY30">INDEX(JY$5:JY29,$B30+1,1)</f>
        <v>0</v>
      </c>
      <c r="JZ30" s="575" cm="1">
        <f t="array" ref="JZ30">INDEX(JZ$5:JZ29,$B30+1,1)</f>
        <v>0</v>
      </c>
      <c r="KA30" s="575" cm="1">
        <f t="array" ref="KA30">INDEX(KA$5:KA29,$B30+1,1)</f>
        <v>0</v>
      </c>
      <c r="KB30" s="575" cm="1">
        <f t="array" ref="KB30">INDEX(KB$5:KB29,$B30+1,1)</f>
        <v>0</v>
      </c>
      <c r="KC30" s="575" cm="1">
        <f t="array" ref="KC30">INDEX(KC$5:KC29,$B30+1,1)</f>
        <v>0</v>
      </c>
      <c r="KD30" s="575" t="str" cm="1">
        <f t="array" ref="KD30">INDEX(KD$5:KD29,$B30+1,1)</f>
        <v>-</v>
      </c>
      <c r="KE30" s="8"/>
      <c r="KF30" s="575" cm="1">
        <f t="array" ref="KF30">INDEX(KF$5:KF29,$B30+1,1)</f>
        <v>0</v>
      </c>
      <c r="KG30" s="575" cm="1">
        <f t="array" ref="KG30">INDEX(KG$5:KG29,$B30+1,1)</f>
        <v>0</v>
      </c>
      <c r="KH30" s="575" cm="1">
        <f t="array" ref="KH30">INDEX(KH$5:KH29,$B30+1,1)</f>
        <v>0</v>
      </c>
      <c r="KI30" s="575" t="str" cm="1">
        <f t="array" ref="KI30">INDEX(KI$5:KI29,$B30+1,1)</f>
        <v>-</v>
      </c>
      <c r="KJ30" s="575" t="str" cm="1">
        <f t="array" ref="KJ30">INDEX(KJ$5:KJ29,$B30+1,1)</f>
        <v>-</v>
      </c>
      <c r="KK30" s="575" t="str" cm="1">
        <f t="array" ref="KK30">INDEX(KK$5:KK29,$B30+1,1)</f>
        <v>-</v>
      </c>
      <c r="KL30" s="575" t="str" cm="1">
        <f t="array" ref="KL30">INDEX(KL$5:KL29,$B30+1,1)</f>
        <v>-</v>
      </c>
      <c r="KM30" s="575" t="str" cm="1">
        <f t="array" ref="KM30">INDEX(KM$5:KM29,$B30+1,1)</f>
        <v>-</v>
      </c>
      <c r="KN30" s="575" t="str" cm="1">
        <f t="array" ref="KN30">INDEX(KN$5:KN29,$B30+1,1)</f>
        <v>-</v>
      </c>
      <c r="KO30" s="575" t="str" cm="1">
        <f t="array" ref="KO30">INDEX(KO$5:KO29,$B30+1,1)</f>
        <v>-</v>
      </c>
      <c r="KP30" s="575" t="str" cm="1">
        <f t="array" ref="KP30">INDEX(KP$5:KP29,$B30+1,1)</f>
        <v>-</v>
      </c>
      <c r="KQ30" s="575" t="str" cm="1">
        <f t="array" ref="KQ30">INDEX(KQ$5:KQ29,$B30+1,1)</f>
        <v>-</v>
      </c>
      <c r="KR30" s="575" t="str" cm="1">
        <f t="array" ref="KR30">INDEX(KR$5:KR29,$B30+1,1)</f>
        <v>-</v>
      </c>
      <c r="KS30" s="575" t="str" cm="1">
        <f t="array" ref="KS30">INDEX(KS$5:KS29,$B30+1,1)</f>
        <v>-</v>
      </c>
      <c r="KT30" s="575" t="str" cm="1">
        <f t="array" ref="KT30">INDEX(KT$5:KT29,$B30+1,1)</f>
        <v>-</v>
      </c>
      <c r="KU30" s="575" t="str" cm="1">
        <f t="array" ref="KU30">INDEX(KU$5:KU29,$B30+1,1)</f>
        <v>-</v>
      </c>
      <c r="KV30" s="575" cm="1">
        <f t="array" ref="KV30">INDEX(KV$5:KV29,$B30+1,1)</f>
        <v>1</v>
      </c>
      <c r="KW30" s="575" cm="1">
        <f t="array" ref="KW30">INDEX(KW$5:KW29,$B30+1,1)</f>
        <v>0</v>
      </c>
      <c r="KX30" s="575" cm="1">
        <f t="array" ref="KX30">INDEX(KX$5:KX29,$B30+1,1)</f>
        <v>1</v>
      </c>
      <c r="KY30" s="575" cm="1">
        <f t="array" ref="KY30">INDEX(KY$5:KY29,$B30+1,1)</f>
        <v>1</v>
      </c>
      <c r="KZ30" s="575" cm="1">
        <f t="array" ref="KZ30">INDEX(KZ$5:KZ29,$B30+1,1)</f>
        <v>1</v>
      </c>
      <c r="LA30" s="575" cm="1">
        <f t="array" ref="LA30">INDEX(LA$5:LA29,$B30+1,1)</f>
        <v>1</v>
      </c>
      <c r="LB30" s="575" cm="1">
        <f t="array" ref="LB30">INDEX(LB$5:LB29,$B30+1,1)</f>
        <v>1</v>
      </c>
      <c r="LC30" s="575" cm="1">
        <f t="array" ref="LC30">INDEX(LC$5:LC29,$B30+1,1)</f>
        <v>1</v>
      </c>
      <c r="LD30" s="575" cm="1">
        <f t="array" ref="LD30">INDEX(LD$5:LD29,$B30+1,1)</f>
        <v>0</v>
      </c>
      <c r="LE30" s="575" cm="1">
        <f t="array" ref="LE30">INDEX(LE$5:LE29,$B30+1,1)</f>
        <v>1</v>
      </c>
      <c r="LF30" s="575" cm="1">
        <f t="array" ref="LF30">INDEX(LF$5:LF29,$B30+1,1)</f>
        <v>0</v>
      </c>
      <c r="LG30" s="575" cm="1">
        <f t="array" ref="LG30">INDEX(LG$5:LG29,$B30+1,1)</f>
        <v>0</v>
      </c>
      <c r="LH30" s="575" cm="1">
        <f t="array" ref="LH30">INDEX(LH$5:LH29,$B30+1,1)</f>
        <v>0</v>
      </c>
      <c r="LI30" s="575" cm="1">
        <f t="array" ref="LI30">INDEX(LI$5:LI29,$B30+1,1)</f>
        <v>0</v>
      </c>
      <c r="LJ30" s="575" cm="1">
        <f t="array" ref="LJ30">INDEX(LJ$5:LJ29,$B30+1,1)</f>
        <v>0</v>
      </c>
      <c r="LK30" s="575" cm="1">
        <f t="array" ref="LK30">INDEX(LK$5:LK29,$B30+1,1)</f>
        <v>0</v>
      </c>
      <c r="LL30" s="575" cm="1">
        <f t="array" ref="LL30">INDEX(LL$5:LL29,$B30+1,1)</f>
        <v>0</v>
      </c>
      <c r="LM30" s="575" cm="1">
        <f t="array" ref="LM30">INDEX(LM$5:LM29,$B30+1,1)</f>
        <v>0</v>
      </c>
      <c r="LN30" s="575" cm="1">
        <f t="array" ref="LN30">INDEX(LN$5:LN29,$B30+1,1)</f>
        <v>0</v>
      </c>
      <c r="LO30" s="575" cm="1">
        <f t="array" ref="LO30">INDEX(LO$5:LO29,$B30+1,1)</f>
        <v>0</v>
      </c>
      <c r="LP30" s="575" cm="1">
        <f t="array" ref="LP30">INDEX(LP$5:LP29,$B30+1,1)</f>
        <v>0</v>
      </c>
      <c r="LQ30" s="575" cm="1">
        <f t="array" ref="LQ30">INDEX(LQ$5:LQ29,$B30+1,1)</f>
        <v>0</v>
      </c>
      <c r="LR30" s="575" cm="1">
        <f t="array" ref="LR30">INDEX(LR$5:LR29,$B30+1,1)</f>
        <v>0</v>
      </c>
      <c r="LS30" s="575" cm="1">
        <f t="array" ref="LS30">INDEX(LS$5:LS29,$B30+1,1)</f>
        <v>0</v>
      </c>
      <c r="LT30" s="575" cm="1">
        <f t="array" ref="LT30">INDEX(LT$5:LT29,$B30+1,1)</f>
        <v>0</v>
      </c>
      <c r="LU30" s="575" cm="1">
        <f t="array" ref="LU30">INDEX(LU$5:LU29,$B30+1,1)</f>
        <v>0</v>
      </c>
      <c r="LV30" s="575" cm="1">
        <f t="array" ref="LV30">INDEX(LV$5:LV29,$B30+1,1)</f>
        <v>0</v>
      </c>
      <c r="LW30" s="575" cm="1">
        <f t="array" ref="LW30">INDEX(LW$5:LW29,$B30+1,1)</f>
        <v>0</v>
      </c>
      <c r="LX30" s="575" cm="1">
        <f t="array" ref="LX30">INDEX(LX$5:LX29,$B30+1,1)</f>
        <v>0</v>
      </c>
      <c r="LY30" s="575" cm="1">
        <f t="array" ref="LY30">INDEX(LY$5:LY29,$B30+1,1)</f>
        <v>0</v>
      </c>
      <c r="LZ30" s="575" cm="1">
        <f t="array" ref="LZ30">INDEX(LZ$5:LZ29,$B30+1,1)</f>
        <v>0</v>
      </c>
      <c r="MA30" s="575" cm="1">
        <f t="array" ref="MA30">INDEX(MA$5:MA29,$B30+1,1)</f>
        <v>0</v>
      </c>
      <c r="MB30" s="575" cm="1">
        <f t="array" ref="MB30">INDEX(MB$5:MB29,$B30+1,1)</f>
        <v>0</v>
      </c>
      <c r="MC30" s="575" cm="1">
        <f t="array" ref="MC30">INDEX(MC$5:MC29,$B30+1,1)</f>
        <v>0</v>
      </c>
      <c r="MD30" s="575" cm="1">
        <f t="array" ref="MD30">INDEX(MD$5:MD29,$B30+1,1)</f>
        <v>0</v>
      </c>
      <c r="ME30" s="575" cm="1">
        <f t="array" ref="ME30">INDEX(ME$5:ME29,$B30+1,1)</f>
        <v>0</v>
      </c>
      <c r="MF30" s="575" cm="1">
        <f t="array" ref="MF30">INDEX(MF$5:MF29,$B30+1,1)</f>
        <v>0</v>
      </c>
      <c r="MG30" s="575" cm="1">
        <f t="array" ref="MG30">INDEX(MG$5:MG29,$B30+1,1)</f>
        <v>0</v>
      </c>
      <c r="MH30" s="575" cm="1">
        <f t="array" ref="MH30">INDEX(MH$5:MH29,$B30+1,1)</f>
        <v>0</v>
      </c>
      <c r="MI30" s="575" cm="1">
        <f t="array" ref="MI30">INDEX(MI$5:MI29,$B30+1,1)</f>
        <v>1</v>
      </c>
      <c r="MJ30" s="575" cm="1">
        <f t="array" ref="MJ30">INDEX(MJ$5:MJ29,$B30+1,1)</f>
        <v>0</v>
      </c>
      <c r="MK30" s="575" cm="1">
        <f t="array" ref="MK30">INDEX(MK$5:MK29,$B30+1,1)</f>
        <v>0</v>
      </c>
      <c r="ML30" s="575" cm="1">
        <f t="array" ref="ML30">INDEX(ML$5:ML29,$B30+1,1)</f>
        <v>0</v>
      </c>
      <c r="MM30" s="575" cm="1">
        <f t="array" ref="MM30">INDEX(MM$5:MM29,$B30+1,1)</f>
        <v>0</v>
      </c>
      <c r="MN30" s="575" cm="1">
        <f t="array" ref="MN30">INDEX(MN$5:MN29,$B30+1,1)</f>
        <v>1</v>
      </c>
      <c r="MO30" s="8"/>
      <c r="MP30" s="444" t="str">
        <f t="shared" ca="1" si="98"/>
        <v>-</v>
      </c>
      <c r="MQ30" s="575" t="str" cm="1">
        <f t="array" ref="MQ30">INDEX(MQ$5:MQ29,$B30+1,1)</f>
        <v>-</v>
      </c>
      <c r="MR30" s="575" t="str" cm="1">
        <f t="array" ref="MR30">INDEX(MR$5:MR29,$B30+1,1)</f>
        <v>-</v>
      </c>
      <c r="MS30" s="575" t="str" cm="1">
        <f t="array" ref="MS30">INDEX(MS$5:MS29,$B30+1,1)</f>
        <v>-</v>
      </c>
      <c r="MT30" s="575" t="str" cm="1">
        <f t="array" ref="MT30">INDEX(MT$5:MT29,$B30+1,1)</f>
        <v>-</v>
      </c>
      <c r="MU30" s="575" t="str" cm="1">
        <f t="array" ref="MU30">INDEX(MU$5:MU29,$B30+1,1)</f>
        <v>-</v>
      </c>
      <c r="MV30" s="575" t="str" cm="1">
        <f t="array" ref="MV30">INDEX(MV$5:MV29,$B30+1,1)</f>
        <v>-</v>
      </c>
      <c r="MW30" s="575" t="str" cm="1">
        <f t="array" ref="MW30">INDEX(MW$5:MW29,$B30+1,1)</f>
        <v>-</v>
      </c>
      <c r="MX30" s="444" t="str" cm="1">
        <f t="array" ref="MX30">IF(OR(MY30:MY30&lt;&gt;"-"),TRUE,"-")</f>
        <v>-</v>
      </c>
      <c r="MY30" s="575" t="str" cm="1">
        <f t="array" ref="MY30">INDEX(MY$5:MY29,$B30+1,1)</f>
        <v>-</v>
      </c>
      <c r="MZ30" s="575" cm="1">
        <f t="array" ref="MZ30">INDEX(MZ$5:MZ29,$B30+1,1)</f>
        <v>0</v>
      </c>
      <c r="NA30" s="575" cm="1">
        <f t="array" ref="NA30">INDEX(NA$5:NA29,$B30+1,1)</f>
        <v>999999</v>
      </c>
      <c r="NB30" s="575" cm="1">
        <f t="array" ref="NB30">INDEX(NB$5:NB29,$B30+1,1)</f>
        <v>999999</v>
      </c>
      <c r="NC30" s="575" cm="1">
        <f t="array" ref="NC30">INDEX(NC$5:NC29,$B30+1,1)</f>
        <v>999999</v>
      </c>
      <c r="ND30" s="575" cm="1">
        <f t="array" ref="ND30">INDEX(ND$5:ND29,$B30+1,1)</f>
        <v>999999</v>
      </c>
      <c r="NE30" s="575" cm="1">
        <f t="array" ref="NE30">INDEX(NE$5:NE29,$B30+1,1)</f>
        <v>999999</v>
      </c>
      <c r="NF30" s="575" cm="1">
        <f t="array" ref="NF30">INDEX(NF$5:NF29,$B30+1,1)</f>
        <v>999999</v>
      </c>
      <c r="NG30" s="575" t="str" cm="1">
        <f t="array" ref="NG30">INDEX(NG$5:NG29,$B30+1,1)</f>
        <v>-</v>
      </c>
      <c r="NH30" s="575" t="str" cm="1">
        <f t="array" ref="NH30">INDEX(NH$5:NH29,$B30+1,1)</f>
        <v>-</v>
      </c>
      <c r="NI30" s="575" t="str" cm="1">
        <f t="array" ref="NI30">INDEX(NI$5:NI29,$B30+1,1)</f>
        <v>-</v>
      </c>
      <c r="NJ30" s="575" t="b" cm="1">
        <f t="array" ref="NJ30">INDEX(NJ$5:NJ29,$B30+1,1)</f>
        <v>1</v>
      </c>
      <c r="NK30" s="575" t="str" cm="1">
        <f t="array" ref="NK30">INDEX(NK$5:NK29,$B30+1,1)</f>
        <v>-</v>
      </c>
      <c r="NL30" s="575" cm="1">
        <f t="array" ref="NL30">INDEX(NL$5:NL29,$B30+1,1)</f>
        <v>0</v>
      </c>
      <c r="NM30" s="575" cm="1">
        <f t="array" ref="NM30">INDEX(NM$5:NM29,$B30+1,1)</f>
        <v>0</v>
      </c>
      <c r="NN30" s="575" cm="1">
        <f t="array" ref="NN30">INDEX(NN$5:NN29,$B30+1,1)</f>
        <v>0</v>
      </c>
      <c r="NO30" s="575" t="str" cm="1">
        <f t="array" ref="NO30">INDEX(NO$5:NO29,$B30+1,1)</f>
        <v>-</v>
      </c>
      <c r="NP30" s="575" t="str" cm="1">
        <f t="array" ref="NP30">INDEX(NP$5:NP29,$B30+1,1)</f>
        <v>-</v>
      </c>
      <c r="NQ30" s="444">
        <f t="shared" si="111"/>
        <v>0</v>
      </c>
      <c r="NR30" s="575" t="str" cm="1">
        <f t="array" ref="NR30">INDEX(NR$5:NR29,$B30+1,1)</f>
        <v>-</v>
      </c>
      <c r="NS30" s="575" t="str" cm="1">
        <f t="array" ref="NS30">INDEX(NS$5:NS29,$B30+1,1)</f>
        <v>-</v>
      </c>
      <c r="NT30" s="8"/>
      <c r="NU30" s="575" t="str" cm="1">
        <f t="array" ref="NU30">INDEX(NU$5:NU29,$B30+1,1)</f>
        <v>-</v>
      </c>
      <c r="NV30" s="575" t="str" cm="1">
        <f t="array" ref="NV30">INDEX(NV$5:NV29,$B30+1,1)</f>
        <v>-</v>
      </c>
      <c r="NW30" s="575" t="str" cm="1">
        <f t="array" ref="NW30">INDEX(NW$5:NW29,$B30+1,1)</f>
        <v>-</v>
      </c>
      <c r="NX30" s="575" t="str" cm="1">
        <f t="array" ref="NX30">INDEX(NX$5:NX29,$B30+1,1)</f>
        <v>-</v>
      </c>
      <c r="NY30" s="575" cm="1">
        <f t="array" ref="NY30">INDEX(NY$5:NY29,$B30+1,1)</f>
        <v>1</v>
      </c>
      <c r="NZ30" s="575" cm="1">
        <f t="array" ref="NZ30">INDEX(NZ$5:NZ29,$B30+1,1)</f>
        <v>1</v>
      </c>
      <c r="OA30" s="575" cm="1">
        <f t="array" ref="OA30">INDEX(OA$5:OA29,$B30+1,1)</f>
        <v>1</v>
      </c>
      <c r="OB30" s="575" cm="1">
        <f t="array" ref="OB30">INDEX(OB$5:OB29,$B30+1,1)</f>
        <v>1</v>
      </c>
      <c r="OC30" s="8"/>
      <c r="OD30" s="575" cm="1">
        <f t="array" ref="OD30">INDEX(OD$5:OD29,$B30+1,1)</f>
        <v>0</v>
      </c>
      <c r="OE30" s="575" t="str" cm="1">
        <f t="array" ref="OE30">INDEX(OE$5:OE29,$B30+1,1)</f>
        <v>-</v>
      </c>
      <c r="OF30" s="575" cm="1">
        <f t="array" ref="OF30">INDEX(OF$5:OF29,$B30+1,1)</f>
        <v>1</v>
      </c>
      <c r="OG30" s="444">
        <f t="shared" si="100"/>
        <v>1.5</v>
      </c>
      <c r="OH30" s="8"/>
      <c r="OI30" s="575" t="str" cm="1">
        <f t="array" ref="OI30">INDEX(OI$5:OI29,$B30+1,1)</f>
        <v>-</v>
      </c>
      <c r="OJ30" s="575" t="str" cm="1">
        <f t="array" ref="OJ30">INDEX(OJ$5:OJ29,$B30+1,1)</f>
        <v>-</v>
      </c>
      <c r="OK30" s="575" t="str" cm="1">
        <f t="array" ref="OK30">INDEX(OK$5:OK29,$B30+1,1)</f>
        <v>-</v>
      </c>
      <c r="OL30" s="575" t="str" cm="1">
        <f t="array" ref="OL30">INDEX(OL$5:OL29,$B30+1,1)</f>
        <v>-</v>
      </c>
      <c r="OM30" s="575" cm="1">
        <f t="array" ref="OM30">INDEX(OM$5:OM29,$B30+1,1)</f>
        <v>0</v>
      </c>
      <c r="ON30" s="519">
        <v>0</v>
      </c>
    </row>
    <row r="31" spans="1:404" outlineLevel="1">
      <c r="A31" s="18">
        <f t="shared" si="109"/>
        <v>26</v>
      </c>
      <c r="B31" s="18">
        <f t="shared" si="105"/>
        <v>13</v>
      </c>
      <c r="C31">
        <v>2</v>
      </c>
      <c r="D31" s="17" t="str">
        <f t="shared" ca="1" si="106"/>
        <v>GSW</v>
      </c>
      <c r="E31" t="b">
        <v>1</v>
      </c>
      <c r="F31" t="b">
        <v>0</v>
      </c>
      <c r="G31" t="b">
        <f>E31</f>
        <v>1</v>
      </c>
      <c r="H31" s="18" t="s">
        <v>2222</v>
      </c>
      <c r="I31" s="575" cm="1">
        <f t="array" ref="I31">INDEX(I$5:I30,$B31+1,1)</f>
        <v>1</v>
      </c>
      <c r="J31" s="575" cm="1">
        <f t="array" ref="J31">INDEX(J$5:J30,$B31+1,1)</f>
        <v>0</v>
      </c>
      <c r="K31" s="575" cm="1">
        <f t="array" ref="K31">INDEX(K$5:K30,$B31+1,1)</f>
        <v>0</v>
      </c>
      <c r="L31" s="575" cm="1">
        <f t="array" ref="L31">INDEX(L$5:L30,$B31+1,1)</f>
        <v>2</v>
      </c>
      <c r="M31" s="575" cm="1">
        <f t="array" ref="M31">INDEX(M$5:M30,$B31+1,1)</f>
        <v>2</v>
      </c>
      <c r="N31" s="575" cm="1">
        <f t="array" ref="N31">INDEX(N$5:N30,$B31+1,1)</f>
        <v>3</v>
      </c>
      <c r="O31" s="444">
        <f t="shared" si="57"/>
        <v>2</v>
      </c>
      <c r="P31" s="444">
        <f t="shared" si="57"/>
        <v>0</v>
      </c>
      <c r="Q31" s="444">
        <f t="shared" si="58"/>
        <v>6</v>
      </c>
      <c r="R31" s="575" cm="1">
        <f t="array" ref="R31">INDEX(R$5:R30,$B31+1,1)</f>
        <v>1</v>
      </c>
      <c r="S31" s="575" cm="1">
        <f t="array" ref="S31">INDEX(S$5:S30,$B31+1,1)</f>
        <v>1</v>
      </c>
      <c r="T31" s="22">
        <v>0</v>
      </c>
      <c r="U31" s="575" cm="1">
        <f t="array" ref="U31">INDEX(U$5:U30,$B31+1,1)</f>
        <v>0</v>
      </c>
      <c r="V31" s="18"/>
      <c r="W31" s="575" cm="1">
        <f t="array" ref="W31">INDEX(W$5:W30,$B31+1,1)</f>
        <v>0</v>
      </c>
      <c r="X31" s="575" cm="1">
        <f t="array" ref="X31">INDEX(X$5:X30,$B31+1,1)</f>
        <v>0</v>
      </c>
      <c r="Y31" s="575" cm="1">
        <f t="array" ref="Y31">INDEX(Y$5:Y30,$B31+1,1)</f>
        <v>0</v>
      </c>
      <c r="Z31" s="575" cm="1">
        <f t="array" ref="Z31">INDEX(Z$5:Z30,$B31+1,1)</f>
        <v>1</v>
      </c>
      <c r="AA31" s="575" t="str" cm="1">
        <f t="array" ref="AA31">INDEX(AA$5:AA30,$B31+1,1)</f>
        <v/>
      </c>
      <c r="AB31" s="575" cm="1">
        <f t="array" ref="AB31">INDEX(AB$5:AB30,$B31+1,1)</f>
        <v>1</v>
      </c>
      <c r="AC31" s="575" cm="1">
        <f t="array" ref="AC31">INDEX(AC$5:AC30,$B31+1,1)</f>
        <v>1</v>
      </c>
      <c r="AD31" s="575" cm="1">
        <f t="array" ref="AD31">INDEX(AD$5:AD30,$B31+1,1)</f>
        <v>0</v>
      </c>
      <c r="AE31" s="575" cm="1">
        <f t="array" ref="AE31">INDEX(AE$5:AE30,$B31+1,1)</f>
        <v>0</v>
      </c>
      <c r="AF31" s="575" cm="1">
        <f t="array" ref="AF31">INDEX(AF$5:AF30,$B31+1,1)</f>
        <v>0</v>
      </c>
      <c r="AG31" s="575" cm="1">
        <f t="array" ref="AG31">INDEX(AG$5:AG30,$B31+1,1)</f>
        <v>0</v>
      </c>
      <c r="AH31" s="119"/>
      <c r="AI31" s="119"/>
      <c r="AJ31" s="119"/>
      <c r="AK31" s="119"/>
      <c r="AL31" s="119"/>
      <c r="AM31" s="119"/>
      <c r="AN31" s="119"/>
      <c r="AO31" s="119"/>
      <c r="AP31" s="119"/>
      <c r="AQ31" s="119"/>
      <c r="AR31" s="119"/>
      <c r="AS31" s="119"/>
      <c r="AT31" s="119"/>
      <c r="AU31" s="18"/>
      <c r="AV31" s="18"/>
      <c r="AW31" s="18"/>
      <c r="AX31" s="212" t="str" cm="1">
        <f t="array" aca="1" ref="AX31" ca="1">$H31&amp;" "        &amp;_xlfn.SINGLE( INDEX(i.ModelStructure,$I31,1))    &amp;" "
&amp; $D31        &amp;       IF(OR($CA31="-", $CA31),"_PInp","_Full")&amp;    IF($DK31=0," FWM","")&amp;IF($DK31=1," MWM","")&amp;IF($DK31=5," Mat","")&amp;IF($NP31=1,"&amp;EL","   ")&amp;IF($DL31=TRUE,"&amp;BBT","    ")
&amp;      " TOL"&amp;_xlfn.SINGLE(INDEX(i.TOL_Desc,1,$N31))   &amp; " Scan"&amp;$T31
&amp;       CHOOSE($K31+1," CFS"," GFS"," NFS")&amp;     " CG_"&amp;_xlfn.SINGLE(_xlfn.SWITCH($MP31,"-",1,TRUE,1,FALSE,0))&amp;_xlfn.SINGLE(    IF($MR31="-"," FodCrop    ",_xlfn.SWITCH(VALUE(LEFT($MR$4,1)),0," All",6," Lup",9," Oat",11," OaF")&amp;"_Fod"&amp;TEXT($MR31,"000%")))
&amp;" REV"&amp;"_"&amp;TEXT($FO31,"00;-0;00;@ ")&amp;TEXT($AA31,"00;-0;00;  @")&amp;"_"&amp;TEXT($FT31,"0")&amp;"_"&amp;TEXT($AC31,"0")
&amp; " RR"&amp;TEXT(SUM($EB31:$EC31),"+00%;-00%;    ;@")
&amp; " ("&amp;IF($CY31,"P","E")   &amp;IF($CX31,"T","t")        &amp;     "_F"&amp;IF($HP31=TRUE,3,0)+COUNTIF($HI31:$HM31,TRUE)+COUNTIF($BS31:$BT31,"&gt;0")&amp;IF($HN31=TRUE,3,0)+COUNTIF($BS31:$BT31,"&gt;0")&amp;"N"&amp;$HS31&amp;$HT31&amp;"L"&amp;$IE31&amp;$IF31&amp;"_"&amp;$ID31&amp;")"</f>
        <v>Scan_test   SE GSW_PInp MWM        TOLSpr Scan0 CFS CG_1 FodCrop     REV_-   _-_1 RR     (Et_F00N--L11_-)</v>
      </c>
      <c r="AY31" s="8" t="str">
        <f ca="1">IF(COUNTIF(AX$5:AX31,AX31)=1,"-","Dup")</f>
        <v>-</v>
      </c>
      <c r="AZ31" s="8"/>
      <c r="BA31" s="575" t="b" cm="1">
        <f t="array" ref="BA31">INDEX(BA$5:BA30,$B31+1,1)</f>
        <v>0</v>
      </c>
      <c r="BB31" s="575" t="b" cm="1">
        <f t="array" ref="BB31">INDEX(BB$5:BB30,$B31+1,1)</f>
        <v>0</v>
      </c>
      <c r="BC31" s="575" t="b" cm="1">
        <f t="array" ref="BC31">INDEX(BC$5:BC30,$B31+1,1)</f>
        <v>0</v>
      </c>
      <c r="BD31" s="575" t="b" cm="1">
        <f t="array" ref="BD31">INDEX(BD$5:BD30,$B31+1,1)</f>
        <v>0</v>
      </c>
      <c r="BE31" s="575" t="b" cm="1">
        <f t="array" ref="BE31">INDEX(BE$5:BE30,$B31+1,1)</f>
        <v>0</v>
      </c>
      <c r="BF31" s="575" t="b" cm="1">
        <f t="array" ref="BF31">INDEX(BF$5:BF30,$B31+1,1)</f>
        <v>0</v>
      </c>
      <c r="BG31" s="575" t="b" cm="1">
        <f t="array" ref="BG31">INDEX(BG$5:BG30,$B31+1,1)</f>
        <v>0</v>
      </c>
      <c r="BH31" s="575" t="b" cm="1">
        <f t="array" ref="BH31">INDEX(BH$5:BH30,$B31+1,1)</f>
        <v>0</v>
      </c>
      <c r="BI31" s="575" t="b" cm="1">
        <f t="array" ref="BI31">INDEX(BI$5:BI30,$B31+1,1)</f>
        <v>0</v>
      </c>
      <c r="BJ31" s="8"/>
      <c r="BK31" s="575" t="b" cm="1">
        <f t="array" ref="BK31">INDEX(BK$5:BK30,$B31+1,1)</f>
        <v>0</v>
      </c>
      <c r="BL31" s="575" t="str" cm="1">
        <f t="array" ref="BL31">INDEX(BL$5:BL30,$B31+1,1)</f>
        <v>-</v>
      </c>
      <c r="BM31" s="575" t="str" cm="1">
        <f t="array" ref="BM31">INDEX(BM$5:BM30,$B31+1,1)</f>
        <v>-</v>
      </c>
      <c r="BN31" s="575" t="str" cm="1">
        <f t="array" ref="BN31">INDEX(BN$5:BN30,$B31+1,1)</f>
        <v>-</v>
      </c>
      <c r="BO31" s="575" t="str" cm="1">
        <f t="array" ref="BO31">INDEX(BO$5:BO30,$B31+1,1)</f>
        <v>-</v>
      </c>
      <c r="BP31" s="575" t="str" cm="1">
        <f t="array" ref="BP31">INDEX(BP$5:BP30,$B31+1,1)</f>
        <v>-</v>
      </c>
      <c r="BQ31" s="575" t="str" cm="1">
        <f t="array" ref="BQ31">INDEX(BQ$5:BQ30,$B31+1,1)</f>
        <v>-</v>
      </c>
      <c r="BR31" s="575" t="str" cm="1">
        <f t="array" ref="BR31">INDEX(BR$5:BR30,$B31+1,1)</f>
        <v>-</v>
      </c>
      <c r="BS31" s="575" t="str" cm="1">
        <f t="array" ref="BS31">INDEX(BS$5:BS30,$B31+1,1)</f>
        <v>-</v>
      </c>
      <c r="BT31" s="575" t="str" cm="1">
        <f t="array" ref="BT31">INDEX(BT$5:BT30,$B31+1,1)</f>
        <v>-</v>
      </c>
      <c r="BU31" s="575" t="str" cm="1">
        <f t="array" ref="BU31">INDEX(BU$5:BU30,$B31+1,1)</f>
        <v>-</v>
      </c>
      <c r="BV31" s="575" t="str" cm="1">
        <f t="array" ref="BV31">INDEX(BV$5:BV30,$B31+1,1)</f>
        <v>-</v>
      </c>
      <c r="BW31" s="575" t="b" cm="1">
        <f t="array" ref="BW31">INDEX(BW$5:BW30,$B31+1,1)</f>
        <v>0</v>
      </c>
      <c r="BX31" s="575" t="str" cm="1">
        <f t="array" ref="BX31">INDEX(BX$5:BX30,$B31+1,1)</f>
        <v>-</v>
      </c>
      <c r="BY31" s="575" t="str" cm="1">
        <f t="array" ref="BY31">INDEX(BY$5:BY30,$B31+1,1)</f>
        <v>-</v>
      </c>
      <c r="BZ31" s="575" t="str" cm="1">
        <f t="array" ref="BZ31">INDEX(BZ$5:BZ30,$B31+1,1)</f>
        <v>-</v>
      </c>
      <c r="CA31" s="575" t="str" cm="1">
        <f t="array" ref="CA31">INDEX(CA$5:CA30,$B31+1,1)</f>
        <v>-</v>
      </c>
      <c r="CB31" s="8"/>
      <c r="CC31" s="575" t="str" cm="1">
        <f t="array" ref="CC31">INDEX(CC$5:CC30,$B31+1,1)</f>
        <v>-</v>
      </c>
      <c r="CD31" s="444" t="str">
        <f t="shared" ca="1" si="61"/>
        <v>-</v>
      </c>
      <c r="CE31" s="444">
        <f t="shared" si="62"/>
        <v>0</v>
      </c>
      <c r="CF31" s="444">
        <f t="shared" si="62"/>
        <v>0</v>
      </c>
      <c r="CG31" s="575" t="str" cm="1">
        <f t="array" ref="CG31">INDEX(CG$5:CG30,$B31+1,1)</f>
        <v>-</v>
      </c>
      <c r="CH31" s="575" t="str" cm="1">
        <f t="array" ref="CH31">INDEX(CH$5:CH30,$B31+1,1)</f>
        <v>-</v>
      </c>
      <c r="CI31" s="575" t="str" cm="1">
        <f t="array" ref="CI31">INDEX(CI$5:CI30,$B31+1,1)</f>
        <v>-</v>
      </c>
      <c r="CJ31" s="444" t="str">
        <f t="shared" ca="1" si="63"/>
        <v>-</v>
      </c>
      <c r="CK31" s="444">
        <f t="shared" si="64"/>
        <v>0</v>
      </c>
      <c r="CL31" s="444">
        <f t="shared" si="64"/>
        <v>0</v>
      </c>
      <c r="CM31" s="575" t="str" cm="1">
        <f t="array" ref="CM31">INDEX(CM$5:CM30,$B31+1,1)</f>
        <v>-</v>
      </c>
      <c r="CN31" s="444" t="str">
        <f t="shared" ca="1" si="65"/>
        <v>-</v>
      </c>
      <c r="CO31" s="444">
        <f t="shared" si="66"/>
        <v>0</v>
      </c>
      <c r="CP31" s="575" t="str" cm="1">
        <f t="array" ref="CP31">INDEX(CP$5:CP30,$B31+1,1)</f>
        <v>-</v>
      </c>
      <c r="CQ31" s="575" t="str" cm="1">
        <f t="array" ref="CQ31">INDEX(CQ$5:CQ30,$B31+1,1)</f>
        <v>-</v>
      </c>
      <c r="CR31" s="444">
        <f t="shared" si="67"/>
        <v>0</v>
      </c>
      <c r="CS31" s="575" t="str" cm="1">
        <f t="array" ref="CS31">INDEX(CS$5:CS30,$B31+1,1)</f>
        <v>-</v>
      </c>
      <c r="CT31" s="444" t="str">
        <f t="shared" ca="1" si="68"/>
        <v>-</v>
      </c>
      <c r="CU31" s="444">
        <f t="shared" si="69"/>
        <v>0</v>
      </c>
      <c r="CV31" s="444">
        <f t="shared" si="69"/>
        <v>0</v>
      </c>
      <c r="CW31" s="8"/>
      <c r="CX31" s="575" t="b" cm="1">
        <f t="array" ref="CX31">INDEX(CX$5:CX30,$B31+1,1)</f>
        <v>0</v>
      </c>
      <c r="CY31" s="575" t="b" cm="1">
        <f t="array" ref="CY31">INDEX(CY$5:CY30,$B31+1,1)</f>
        <v>0</v>
      </c>
      <c r="CZ31" s="576">
        <f t="shared" ca="1" si="85"/>
        <v>0</v>
      </c>
      <c r="DA31" s="575" t="b" cm="1">
        <f t="array" ref="DA31">INDEX(DA$5:DA30,$B31+1,1)</f>
        <v>1</v>
      </c>
      <c r="DB31" s="575" t="str" cm="1">
        <f t="array" ref="DB31">INDEX(DB$5:DB30,$B31+1,1)</f>
        <v>-</v>
      </c>
      <c r="DC31" s="575" cm="1">
        <f t="array" ref="DC31">INDEX(DC$5:DC30,$B31+1,1)</f>
        <v>1</v>
      </c>
      <c r="DD31" s="575" cm="1">
        <f t="array" ref="DD31">INDEX(DD$5:DD30,$B31+1,1)</f>
        <v>1</v>
      </c>
      <c r="DE31" s="575" t="str" cm="1">
        <f t="array" ref="DE31">INDEX(DE$5:DE30,$B31+1,1)</f>
        <v>-</v>
      </c>
      <c r="DF31" s="575" t="str" cm="1">
        <f t="array" ref="DF31">INDEX(DF$5:DF30,$B31+1,1)</f>
        <v>-</v>
      </c>
      <c r="DG31" s="575" t="str" cm="1">
        <f t="array" ref="DG31">INDEX(DG$5:DG30,$B31+1,1)</f>
        <v>-</v>
      </c>
      <c r="DH31" s="575" t="str" cm="1">
        <f t="array" ref="DH31">INDEX(DH$5:DH30,$B31+1,1)</f>
        <v>-</v>
      </c>
      <c r="DI31" s="575" t="str" cm="1">
        <f t="array" ref="DI31">INDEX(DI$5:DI30,$B31+1,1)</f>
        <v>-</v>
      </c>
      <c r="DJ31" s="575" t="str" cm="1">
        <f t="array" ref="DJ31">INDEX(DJ$5:DJ30,$B31+1,1)</f>
        <v>-</v>
      </c>
      <c r="DK31" s="444">
        <f t="shared" si="86"/>
        <v>1</v>
      </c>
      <c r="DL31" s="444" t="b">
        <f t="shared" si="86"/>
        <v>0</v>
      </c>
      <c r="DM31" s="444">
        <f t="shared" si="86"/>
        <v>60</v>
      </c>
      <c r="DN31" s="575" t="str" cm="1">
        <f t="array" ref="DN31">INDEX(DN$5:DN30,$B31+1,1)</f>
        <v>-</v>
      </c>
      <c r="DO31" s="444" t="str">
        <f t="shared" si="87"/>
        <v>-</v>
      </c>
      <c r="DP31" s="444" t="str">
        <f t="shared" si="87"/>
        <v>-</v>
      </c>
      <c r="DQ31" s="444" t="str">
        <f t="shared" si="87"/>
        <v>-</v>
      </c>
      <c r="DR31" s="575" t="str" cm="1">
        <f t="array" ref="DR31">INDEX(DR$5:DR30,$B31+1,1)</f>
        <v>-</v>
      </c>
      <c r="DS31" s="575" t="str" cm="1">
        <f t="array" ref="DS31">INDEX(DS$5:DS30,$B31+1,1)</f>
        <v>-</v>
      </c>
      <c r="DT31" s="575" t="str" cm="1">
        <f t="array" ref="DT31">INDEX(DT$5:DT30,$B31+1,1)</f>
        <v>-</v>
      </c>
      <c r="DU31" s="575" t="str" cm="1">
        <f t="array" ref="DU31">INDEX(DU$5:DU30,$B31+1,1)</f>
        <v>-</v>
      </c>
      <c r="DV31" s="444" t="str">
        <f t="shared" si="110"/>
        <v>-</v>
      </c>
      <c r="DW31" s="444">
        <f t="shared" si="110"/>
        <v>500</v>
      </c>
      <c r="DX31" s="444">
        <f t="shared" si="110"/>
        <v>500</v>
      </c>
      <c r="DY31" s="444" t="str">
        <f t="shared" si="110"/>
        <v>-</v>
      </c>
      <c r="DZ31" s="444" t="str">
        <f t="shared" si="110"/>
        <v>-</v>
      </c>
      <c r="EA31" s="444" t="str">
        <f t="shared" si="110"/>
        <v>-</v>
      </c>
      <c r="EB31" s="444">
        <f t="shared" si="89"/>
        <v>0</v>
      </c>
      <c r="EC31" s="444">
        <f t="shared" si="90"/>
        <v>0</v>
      </c>
      <c r="ED31" s="444">
        <f t="shared" si="91"/>
        <v>0</v>
      </c>
      <c r="EE31" s="444">
        <f t="shared" si="91"/>
        <v>0</v>
      </c>
      <c r="EF31" s="444">
        <f t="shared" si="91"/>
        <v>0</v>
      </c>
      <c r="EG31" s="444">
        <f t="shared" si="91"/>
        <v>0</v>
      </c>
      <c r="EH31" s="444" t="b">
        <f t="shared" si="92"/>
        <v>0</v>
      </c>
      <c r="EI31" s="444" t="b">
        <f t="shared" si="92"/>
        <v>0</v>
      </c>
      <c r="EJ31" s="444" t="b">
        <f t="shared" si="92"/>
        <v>0</v>
      </c>
      <c r="EK31" s="444" t="b">
        <f t="shared" si="92"/>
        <v>0</v>
      </c>
      <c r="EL31" s="444">
        <f t="shared" si="93"/>
        <v>1</v>
      </c>
      <c r="EM31" s="444">
        <f t="shared" si="93"/>
        <v>0</v>
      </c>
      <c r="EN31" s="444" t="b">
        <f t="shared" si="94"/>
        <v>0</v>
      </c>
      <c r="EO31" s="444" t="b">
        <f t="shared" si="71"/>
        <v>0</v>
      </c>
      <c r="EP31" s="444" t="b">
        <f t="shared" si="71"/>
        <v>0</v>
      </c>
      <c r="EQ31" s="444" t="b">
        <f t="shared" si="71"/>
        <v>1</v>
      </c>
      <c r="ER31" s="93">
        <f t="shared" si="72"/>
        <v>0</v>
      </c>
      <c r="ES31" s="93">
        <f t="shared" si="72"/>
        <v>0</v>
      </c>
      <c r="ET31" s="575" cm="1">
        <f t="array" ref="ET31">INDEX(ET$5:ET30,$B31+1,1)</f>
        <v>1</v>
      </c>
      <c r="EU31" s="575" cm="1">
        <f t="array" ref="EU31">INDEX(EU$5:EU30,$B31+1,1)</f>
        <v>1</v>
      </c>
      <c r="EV31" s="575" cm="1">
        <f t="array" ref="EV31">INDEX(EV$5:EV30,$B31+1,1)</f>
        <v>1</v>
      </c>
      <c r="EW31" s="575" cm="1">
        <f t="array" ref="EW31">INDEX(EW$5:EW30,$B31+1,1)</f>
        <v>1</v>
      </c>
      <c r="EX31" s="575" t="str" cm="1">
        <f t="array" ref="EX31">INDEX(EX$5:EX30,$B31+1,1)</f>
        <v>-</v>
      </c>
      <c r="EY31" s="444" t="b">
        <f t="shared" si="95"/>
        <v>1</v>
      </c>
      <c r="EZ31" s="444" t="b">
        <f t="shared" si="95"/>
        <v>0</v>
      </c>
      <c r="FA31" s="444" t="b">
        <f t="shared" si="95"/>
        <v>0</v>
      </c>
      <c r="FB31" s="444" t="b">
        <f t="shared" si="95"/>
        <v>0</v>
      </c>
      <c r="FC31" s="93">
        <f t="shared" si="108"/>
        <v>1</v>
      </c>
      <c r="FD31" s="93">
        <f t="shared" si="108"/>
        <v>1</v>
      </c>
      <c r="FE31" s="93">
        <f t="shared" si="108"/>
        <v>1</v>
      </c>
      <c r="FF31" s="93">
        <f t="shared" si="108"/>
        <v>1</v>
      </c>
      <c r="FG31" s="93">
        <f t="shared" si="108"/>
        <v>1</v>
      </c>
      <c r="FH31" s="93">
        <f t="shared" si="108"/>
        <v>1</v>
      </c>
      <c r="FI31" s="93">
        <f t="shared" si="108"/>
        <v>1</v>
      </c>
      <c r="FJ31" s="93">
        <f t="shared" si="108"/>
        <v>1</v>
      </c>
      <c r="FK31" s="8"/>
      <c r="FL31" s="575" t="str" cm="1">
        <f t="array" ref="FL31">INDEX(FL$5:FL30,$B31+1,1)</f>
        <v>-</v>
      </c>
      <c r="FM31" s="444" t="b">
        <f t="shared" si="96"/>
        <v>0</v>
      </c>
      <c r="FN31" s="575" t="str" cm="1">
        <f t="array" ref="FN31">INDEX(FN$5:FN30,$B31+1,1)</f>
        <v>-</v>
      </c>
      <c r="FO31" s="575" t="str" cm="1">
        <f t="array" ref="FO31">INDEX(FO$5:FO30,$B31+1,1)</f>
        <v>-</v>
      </c>
      <c r="FP31" s="575" t="str" cm="1">
        <f t="array" ref="FP31">INDEX(FP$5:FP30,$B31+1,1)</f>
        <v>-</v>
      </c>
      <c r="FQ31" s="575" cm="1">
        <f t="array" ref="FQ31">INDEX(FQ$5:FQ30,$B31+1,1)</f>
        <v>1</v>
      </c>
      <c r="FR31" s="575" cm="1">
        <f t="array" ref="FR31">INDEX(FR$5:FR30,$B31+1,1)</f>
        <v>1</v>
      </c>
      <c r="FS31" s="575" t="str" cm="1">
        <f t="array" ref="FS31">INDEX(FS$5:FS30,$B31+1,1)</f>
        <v>-</v>
      </c>
      <c r="FT31" s="575" t="str" cm="1">
        <f t="array" ref="FT31">INDEX(FT$5:FT30,$B31+1,1)</f>
        <v>-</v>
      </c>
      <c r="FU31" s="575" t="str" cm="1">
        <f t="array" ref="FU31">INDEX(FU$5:FU30,$B31+1,1)</f>
        <v>-</v>
      </c>
      <c r="FV31" s="575" t="str" cm="1">
        <f t="array" ref="FV31">INDEX(FV$5:FV30,$B31+1,1)</f>
        <v>-</v>
      </c>
      <c r="FW31" s="575" t="str" cm="1">
        <f t="array" ref="FW31">INDEX(FW$5:FW30,$B31+1,1)</f>
        <v>-</v>
      </c>
      <c r="FX31" s="575" t="str" cm="1">
        <f t="array" ref="FX31">INDEX(FX$5:FX30,$B31+1,1)</f>
        <v>-</v>
      </c>
      <c r="FY31" s="575" t="str" cm="1">
        <f t="array" ref="FY31">INDEX(FY$5:FY30,$B31+1,1)</f>
        <v>-</v>
      </c>
      <c r="FZ31" s="575" t="str" cm="1">
        <f t="array" ref="FZ31">INDEX(FZ$5:FZ30,$B31+1,1)</f>
        <v>-</v>
      </c>
      <c r="GA31" s="575" t="str" cm="1">
        <f t="array" ref="GA31">INDEX(GA$5:GA30,$B31+1,1)</f>
        <v>-</v>
      </c>
      <c r="GB31" s="575" t="str" cm="1">
        <f t="array" ref="GB31">INDEX(GB$5:GB30,$B31+1,1)</f>
        <v>-</v>
      </c>
      <c r="GC31" s="575" t="str" cm="1">
        <f t="array" ref="GC31">INDEX(GC$5:GC30,$B31+1,1)</f>
        <v>-</v>
      </c>
      <c r="GD31" s="575" t="str" cm="1">
        <f t="array" ref="GD31">INDEX(GD$5:GD30,$B31+1,1)</f>
        <v>-</v>
      </c>
      <c r="GE31" s="575" t="str" cm="1">
        <f t="array" ref="GE31">INDEX(GE$5:GE30,$B31+1,1)</f>
        <v>-</v>
      </c>
      <c r="GF31" s="575" t="str" cm="1">
        <f t="array" ref="GF31">INDEX(GF$5:GF30,$B31+1,1)</f>
        <v>-</v>
      </c>
      <c r="GG31" s="575" t="str" cm="1">
        <f t="array" ref="GG31">INDEX(GG$5:GG30,$B31+1,1)</f>
        <v>-</v>
      </c>
      <c r="GH31" s="575" t="str" cm="1">
        <f t="array" ref="GH31">INDEX(GH$5:GH30,$B31+1,1)</f>
        <v>-</v>
      </c>
      <c r="GI31" s="575" t="str" cm="1">
        <f t="array" ref="GI31">INDEX(GI$5:GI30,$B31+1,1)</f>
        <v>-</v>
      </c>
      <c r="GJ31" s="575" t="str" cm="1">
        <f t="array" ref="GJ31">INDEX(GJ$5:GJ30,$B31+1,1)</f>
        <v>-</v>
      </c>
      <c r="GK31" s="575" cm="1">
        <f t="array" ref="GK31">INDEX(GK$5:GK30,$B31+1,1)</f>
        <v>0</v>
      </c>
      <c r="GL31" s="575" t="str" cm="1">
        <f t="array" ref="GL31">INDEX(GL$5:GL30,$B31+1,1)</f>
        <v>-</v>
      </c>
      <c r="GM31" s="575" cm="1">
        <f t="array" ref="GM31">INDEX(GM$5:GM30,$B31+1,1)</f>
        <v>1</v>
      </c>
      <c r="GN31" s="575" cm="1">
        <f t="array" ref="GN31">INDEX(GN$5:GN30,$B31+1,1)</f>
        <v>0</v>
      </c>
      <c r="GO31" s="575" cm="1">
        <f t="array" ref="GO31">INDEX(GO$5:GO30,$B31+1,1)</f>
        <v>0</v>
      </c>
      <c r="GP31" s="575" cm="1">
        <f t="array" ref="GP31">INDEX(GP$5:GP30,$B31+1,1)</f>
        <v>0</v>
      </c>
      <c r="GQ31" s="575" cm="1">
        <f t="array" ref="GQ31">INDEX(GQ$5:GQ30,$B31+1,1)</f>
        <v>0</v>
      </c>
      <c r="GR31" s="575" cm="1">
        <f t="array" ref="GR31">INDEX(GR$5:GR30,$B31+1,1)</f>
        <v>0</v>
      </c>
      <c r="GS31" s="575" cm="1">
        <f t="array" ref="GS31">INDEX(GS$5:GS30,$B31+1,1)</f>
        <v>0</v>
      </c>
      <c r="GT31" s="575" cm="1">
        <f t="array" ref="GT31">INDEX(GT$5:GT30,$B31+1,1)</f>
        <v>1</v>
      </c>
      <c r="GU31" s="575" cm="1">
        <f t="array" ref="GU31">INDEX(GU$5:GU30,$B31+1,1)</f>
        <v>0</v>
      </c>
      <c r="GV31" s="575" cm="1">
        <f t="array" ref="GV31">INDEX(GV$5:GV30,$B31+1,1)</f>
        <v>0</v>
      </c>
      <c r="GW31" s="575" cm="1">
        <f t="array" ref="GW31">INDEX(GW$5:GW30,$B31+1,1)</f>
        <v>0</v>
      </c>
      <c r="GX31" s="575" cm="1">
        <f t="array" ref="GX31">INDEX(GX$5:GX30,$B31+1,1)</f>
        <v>0</v>
      </c>
      <c r="GY31" s="8"/>
      <c r="GZ31" s="575" t="str" cm="1">
        <f t="array" ref="GZ31">INDEX(GZ$5:GZ30,$B31+1,1)</f>
        <v>-</v>
      </c>
      <c r="HA31" s="575" t="str" cm="1">
        <f t="array" ref="HA31">INDEX(HA$5:HA30,$B31+1,1)</f>
        <v>-</v>
      </c>
      <c r="HB31" s="575" t="str" cm="1">
        <f t="array" ref="HB31">INDEX(HB$5:HB30,$B31+1,1)</f>
        <v>-</v>
      </c>
      <c r="HC31" s="575" t="str" cm="1">
        <f t="array" ref="HC31">INDEX(HC$5:HC30,$B31+1,1)</f>
        <v>-</v>
      </c>
      <c r="HD31" s="575" cm="1">
        <f t="array" ref="HD31">INDEX(HD$5:HD30,$B31+1,1)</f>
        <v>0</v>
      </c>
      <c r="HE31" s="575" t="str" cm="1">
        <f t="array" ref="HE31">INDEX(HE$5:HE30,$B31+1,1)</f>
        <v>-</v>
      </c>
      <c r="HF31" s="575" t="str" cm="1">
        <f t="array" ref="HF31">INDEX(HF$5:HF30,$B31+1,1)</f>
        <v>-</v>
      </c>
      <c r="HG31" s="576">
        <f t="shared" ca="1" si="97"/>
        <v>3</v>
      </c>
      <c r="HH31" s="575" t="str" cm="1">
        <f t="array" ref="HH31">INDEX(HH$5:HH30,$B31+1,1)</f>
        <v>-</v>
      </c>
      <c r="HI31" s="575" t="str" cm="1">
        <f t="array" ref="HI31">INDEX(HI$5:HI30,$B31+1,1)</f>
        <v>-</v>
      </c>
      <c r="HJ31" s="575" t="str" cm="1">
        <f t="array" ref="HJ31">INDEX(HJ$5:HJ30,$B31+1,1)</f>
        <v>-</v>
      </c>
      <c r="HK31" s="575" t="str" cm="1">
        <f t="array" ref="HK31">INDEX(HK$5:HK30,$B31+1,1)</f>
        <v>-</v>
      </c>
      <c r="HL31" s="575" t="str" cm="1">
        <f t="array" ref="HL31">INDEX(HL$5:HL30,$B31+1,1)</f>
        <v>-</v>
      </c>
      <c r="HM31" s="575" t="str" cm="1">
        <f t="array" ref="HM31">INDEX(HM$5:HM30,$B31+1,1)</f>
        <v>-</v>
      </c>
      <c r="HN31" s="575" t="str" cm="1">
        <f t="array" ref="HN31">INDEX(HN$5:HN30,$B31+1,1)</f>
        <v>-</v>
      </c>
      <c r="HO31" s="575" t="str" cm="1">
        <f t="array" ref="HO31">INDEX(HO$5:HO30,$B31+1,1)</f>
        <v>-</v>
      </c>
      <c r="HP31" s="575" t="str" cm="1">
        <f t="array" ref="HP31">INDEX(HP$5:HP30,$B31+1,1)</f>
        <v>-</v>
      </c>
      <c r="HQ31" s="575" t="str" cm="1">
        <f t="array" ref="HQ31">INDEX(HQ$5:HQ30,$B31+1,1)</f>
        <v>-</v>
      </c>
      <c r="HR31" s="575" t="str" cm="1">
        <f t="array" ref="HR31">INDEX(HR$5:HR30,$B31+1,1)</f>
        <v>-</v>
      </c>
      <c r="HS31" s="575" t="str" cm="1">
        <f t="array" ref="HS31">INDEX(HS$5:HS30,$B31+1,1)</f>
        <v>-</v>
      </c>
      <c r="HT31" s="575" t="str" cm="1">
        <f t="array" ref="HT31">INDEX(HT$5:HT30,$B31+1,1)</f>
        <v>-</v>
      </c>
      <c r="HU31" s="575" t="str" cm="1">
        <f t="array" ref="HU31">INDEX(HU$5:HU30,$B31+1,1)</f>
        <v>-</v>
      </c>
      <c r="HV31" s="575" t="str" cm="1">
        <f t="array" ref="HV31">INDEX(HV$5:HV30,$B31+1,1)</f>
        <v>-</v>
      </c>
      <c r="HW31" s="575" t="str" cm="1">
        <f t="array" ref="HW31">INDEX(HW$5:HW30,$B31+1,1)</f>
        <v>-</v>
      </c>
      <c r="HX31" s="575" t="str" cm="1">
        <f t="array" ref="HX31">INDEX(HX$5:HX30,$B31+1,1)</f>
        <v>-</v>
      </c>
      <c r="HY31" s="575" t="str" cm="1">
        <f t="array" ref="HY31">INDEX(HY$5:HY30,$B31+1,1)</f>
        <v>-</v>
      </c>
      <c r="HZ31" s="575" t="str" cm="1">
        <f t="array" ref="HZ31">INDEX(HZ$5:HZ30,$B31+1,1)</f>
        <v>-</v>
      </c>
      <c r="IA31" s="575" t="str" cm="1">
        <f t="array" ref="IA31">INDEX(IA$5:IA30,$B31+1,1)</f>
        <v>-</v>
      </c>
      <c r="IB31" s="575" t="str" cm="1">
        <f t="array" ref="IB31">INDEX(IB$5:IB30,$B31+1,1)</f>
        <v>-</v>
      </c>
      <c r="IC31" s="575" t="str" cm="1">
        <f t="array" ref="IC31">INDEX(IC$5:IC30,$B31+1,1)</f>
        <v>-</v>
      </c>
      <c r="ID31" s="575" t="str" cm="1">
        <f t="array" ref="ID31">INDEX(ID$5:ID30,$B31+1,1)</f>
        <v>-</v>
      </c>
      <c r="IE31" s="575" cm="1">
        <f t="array" ref="IE31">INDEX(IE$5:IE30,$B31+1,1)</f>
        <v>1</v>
      </c>
      <c r="IF31" s="575" cm="1">
        <f t="array" ref="IF31">INDEX(IF$5:IF30,$B31+1,1)</f>
        <v>1</v>
      </c>
      <c r="IG31" s="8"/>
      <c r="IH31" s="575" cm="1">
        <f t="array" ref="IH31">INDEX(IH$5:IH30,$B31+1,1)</f>
        <v>0.125</v>
      </c>
      <c r="II31" s="575" cm="1">
        <f t="array" ref="II31">INDEX(II$5:II30,$B31+1,1)</f>
        <v>0.3</v>
      </c>
      <c r="IJ31" s="575" cm="1">
        <f t="array" ref="IJ31">INDEX(IJ$5:IJ30,$B31+1,1)</f>
        <v>-0.05</v>
      </c>
      <c r="IK31" s="575" cm="1">
        <f t="array" ref="IK31">INDEX(IK$5:IK30,$B31+1,1)</f>
        <v>0.1</v>
      </c>
      <c r="IL31" s="575" cm="1">
        <f t="array" ref="IL31">INDEX(IL$5:IL30,$B31+1,1)</f>
        <v>0.25</v>
      </c>
      <c r="IM31" s="575" cm="1">
        <f t="array" ref="IM31">INDEX(IM$5:IM30,$B31+1,1)</f>
        <v>-0.05</v>
      </c>
      <c r="IN31" s="575" cm="1">
        <f t="array" ref="IN31">INDEX(IN$5:IN30,$B31+1,1)</f>
        <v>0.05</v>
      </c>
      <c r="IO31" s="575" cm="1">
        <f t="array" ref="IO31">INDEX(IO$5:IO30,$B31+1,1)</f>
        <v>0.1</v>
      </c>
      <c r="IP31" s="575" cm="1">
        <f t="array" ref="IP31">INDEX(IP$5:IP30,$B31+1,1)</f>
        <v>-0.02</v>
      </c>
      <c r="IQ31" s="575" cm="1">
        <f t="array" ref="IQ31">INDEX(IQ$5:IQ30,$B31+1,1)</f>
        <v>0.1</v>
      </c>
      <c r="IR31" s="575" cm="1">
        <f t="array" ref="IR31">INDEX(IR$5:IR30,$B31+1,1)</f>
        <v>0.25</v>
      </c>
      <c r="IS31" s="575" cm="1">
        <f t="array" ref="IS31">INDEX(IS$5:IS30,$B31+1,1)</f>
        <v>-0.05</v>
      </c>
      <c r="IT31" s="575" cm="1">
        <f t="array" ref="IT31">INDEX(IT$5:IT30,$B31+1,1)</f>
        <v>0.125</v>
      </c>
      <c r="IU31" s="575" cm="1">
        <f t="array" ref="IU31">INDEX(IU$5:IU30,$B31+1,1)</f>
        <v>0.1</v>
      </c>
      <c r="IV31" s="575" cm="1">
        <f t="array" ref="IV31">INDEX(IV$5:IV30,$B31+1,1)</f>
        <v>0.1</v>
      </c>
      <c r="IW31" s="575" cm="1">
        <f t="array" ref="IW31">INDEX(IW$5:IW30,$B31+1,1)</f>
        <v>0.1</v>
      </c>
      <c r="IX31" s="575" cm="1">
        <f t="array" ref="IX31">INDEX(IX$5:IX30,$B31+1,1)</f>
        <v>0</v>
      </c>
      <c r="IY31" s="575" cm="1">
        <f t="array" ref="IY31">INDEX(IY$5:IY30,$B31+1,1)</f>
        <v>0</v>
      </c>
      <c r="IZ31" s="575" cm="1">
        <f t="array" ref="IZ31">INDEX(IZ$5:IZ30,$B31+1,1)</f>
        <v>0</v>
      </c>
      <c r="JA31" s="575" cm="1">
        <f t="array" ref="JA31">INDEX(JA$5:JA30,$B31+1,1)</f>
        <v>0</v>
      </c>
      <c r="JB31" s="575" cm="1">
        <f t="array" ref="JB31">INDEX(JB$5:JB30,$B31+1,1)</f>
        <v>0</v>
      </c>
      <c r="JC31" s="575" cm="1">
        <f t="array" ref="JC31">INDEX(JC$5:JC30,$B31+1,1)</f>
        <v>0</v>
      </c>
      <c r="JD31" s="575" cm="1">
        <f t="array" ref="JD31">INDEX(JD$5:JD30,$B31+1,1)</f>
        <v>0</v>
      </c>
      <c r="JE31" s="575" cm="1">
        <f t="array" ref="JE31">INDEX(JE$5:JE30,$B31+1,1)</f>
        <v>0</v>
      </c>
      <c r="JF31" s="575" cm="1">
        <f t="array" ref="JF31">INDEX(JF$5:JF30,$B31+1,1)</f>
        <v>0</v>
      </c>
      <c r="JG31" s="575" cm="1">
        <f t="array" ref="JG31">INDEX(JG$5:JG30,$B31+1,1)</f>
        <v>0</v>
      </c>
      <c r="JH31" s="575" cm="1">
        <f t="array" ref="JH31">INDEX(JH$5:JH30,$B31+1,1)</f>
        <v>0</v>
      </c>
      <c r="JI31" s="575" cm="1">
        <f t="array" ref="JI31">INDEX(JI$5:JI30,$B31+1,1)</f>
        <v>0</v>
      </c>
      <c r="JJ31" s="575" cm="1">
        <f t="array" ref="JJ31">INDEX(JJ$5:JJ30,$B31+1,1)</f>
        <v>0</v>
      </c>
      <c r="JK31" s="575" cm="1">
        <f t="array" ref="JK31">INDEX(JK$5:JK30,$B31+1,1)</f>
        <v>0</v>
      </c>
      <c r="JL31" s="575" cm="1">
        <f t="array" ref="JL31">INDEX(JL$5:JL30,$B31+1,1)</f>
        <v>0</v>
      </c>
      <c r="JM31" s="575" cm="1">
        <f t="array" ref="JM31">INDEX(JM$5:JM30,$B31+1,1)</f>
        <v>0</v>
      </c>
      <c r="JN31" s="575" cm="1">
        <f t="array" ref="JN31">INDEX(JN$5:JN30,$B31+1,1)</f>
        <v>0</v>
      </c>
      <c r="JO31" s="575" cm="1">
        <f t="array" ref="JO31">INDEX(JO$5:JO30,$B31+1,1)</f>
        <v>0</v>
      </c>
      <c r="JP31" s="575" cm="1">
        <f t="array" ref="JP31">INDEX(JP$5:JP30,$B31+1,1)</f>
        <v>0</v>
      </c>
      <c r="JQ31" s="575" cm="1">
        <f t="array" ref="JQ31">INDEX(JQ$5:JQ30,$B31+1,1)</f>
        <v>0</v>
      </c>
      <c r="JR31" s="575" cm="1">
        <f t="array" ref="JR31">INDEX(JR$5:JR30,$B31+1,1)</f>
        <v>0</v>
      </c>
      <c r="JS31" s="575" cm="1">
        <f t="array" ref="JS31">INDEX(JS$5:JS30,$B31+1,1)</f>
        <v>0</v>
      </c>
      <c r="JT31" s="575" cm="1">
        <f t="array" ref="JT31">INDEX(JT$5:JT30,$B31+1,1)</f>
        <v>0</v>
      </c>
      <c r="JU31" s="575" cm="1">
        <f t="array" ref="JU31">INDEX(JU$5:JU30,$B31+1,1)</f>
        <v>0</v>
      </c>
      <c r="JV31" s="575" cm="1">
        <f t="array" ref="JV31">INDEX(JV$5:JV30,$B31+1,1)</f>
        <v>0</v>
      </c>
      <c r="JW31" s="575" cm="1">
        <f t="array" ref="JW31">INDEX(JW$5:JW30,$B31+1,1)</f>
        <v>0</v>
      </c>
      <c r="JX31" s="575" cm="1">
        <f t="array" ref="JX31">INDEX(JX$5:JX30,$B31+1,1)</f>
        <v>0</v>
      </c>
      <c r="JY31" s="575" cm="1">
        <f t="array" ref="JY31">INDEX(JY$5:JY30,$B31+1,1)</f>
        <v>0</v>
      </c>
      <c r="JZ31" s="575" cm="1">
        <f t="array" ref="JZ31">INDEX(JZ$5:JZ30,$B31+1,1)</f>
        <v>0</v>
      </c>
      <c r="KA31" s="575" cm="1">
        <f t="array" ref="KA31">INDEX(KA$5:KA30,$B31+1,1)</f>
        <v>0</v>
      </c>
      <c r="KB31" s="575" cm="1">
        <f t="array" ref="KB31">INDEX(KB$5:KB30,$B31+1,1)</f>
        <v>0</v>
      </c>
      <c r="KC31" s="575" cm="1">
        <f t="array" ref="KC31">INDEX(KC$5:KC30,$B31+1,1)</f>
        <v>0</v>
      </c>
      <c r="KD31" s="575" t="str" cm="1">
        <f t="array" ref="KD31">INDEX(KD$5:KD30,$B31+1,1)</f>
        <v>-</v>
      </c>
      <c r="KE31" s="8"/>
      <c r="KF31" s="575" cm="1">
        <f t="array" ref="KF31">INDEX(KF$5:KF30,$B31+1,1)</f>
        <v>0</v>
      </c>
      <c r="KG31" s="575" cm="1">
        <f t="array" ref="KG31">INDEX(KG$5:KG30,$B31+1,1)</f>
        <v>0</v>
      </c>
      <c r="KH31" s="575" cm="1">
        <f t="array" ref="KH31">INDEX(KH$5:KH30,$B31+1,1)</f>
        <v>0</v>
      </c>
      <c r="KI31" s="575" t="str" cm="1">
        <f t="array" ref="KI31">INDEX(KI$5:KI30,$B31+1,1)</f>
        <v>-</v>
      </c>
      <c r="KJ31" s="575" t="str" cm="1">
        <f t="array" ref="KJ31">INDEX(KJ$5:KJ30,$B31+1,1)</f>
        <v>-</v>
      </c>
      <c r="KK31" s="575" t="str" cm="1">
        <f t="array" ref="KK31">INDEX(KK$5:KK30,$B31+1,1)</f>
        <v>-</v>
      </c>
      <c r="KL31" s="575" t="str" cm="1">
        <f t="array" ref="KL31">INDEX(KL$5:KL30,$B31+1,1)</f>
        <v>-</v>
      </c>
      <c r="KM31" s="575" t="str" cm="1">
        <f t="array" ref="KM31">INDEX(KM$5:KM30,$B31+1,1)</f>
        <v>-</v>
      </c>
      <c r="KN31" s="575" t="str" cm="1">
        <f t="array" ref="KN31">INDEX(KN$5:KN30,$B31+1,1)</f>
        <v>-</v>
      </c>
      <c r="KO31" s="575" t="str" cm="1">
        <f t="array" ref="KO31">INDEX(KO$5:KO30,$B31+1,1)</f>
        <v>-</v>
      </c>
      <c r="KP31" s="575" t="str" cm="1">
        <f t="array" ref="KP31">INDEX(KP$5:KP30,$B31+1,1)</f>
        <v>-</v>
      </c>
      <c r="KQ31" s="575" t="str" cm="1">
        <f t="array" ref="KQ31">INDEX(KQ$5:KQ30,$B31+1,1)</f>
        <v>-</v>
      </c>
      <c r="KR31" s="575" t="str" cm="1">
        <f t="array" ref="KR31">INDEX(KR$5:KR30,$B31+1,1)</f>
        <v>-</v>
      </c>
      <c r="KS31" s="575" t="str" cm="1">
        <f t="array" ref="KS31">INDEX(KS$5:KS30,$B31+1,1)</f>
        <v>-</v>
      </c>
      <c r="KT31" s="575" t="str" cm="1">
        <f t="array" ref="KT31">INDEX(KT$5:KT30,$B31+1,1)</f>
        <v>-</v>
      </c>
      <c r="KU31" s="575" t="str" cm="1">
        <f t="array" ref="KU31">INDEX(KU$5:KU30,$B31+1,1)</f>
        <v>-</v>
      </c>
      <c r="KV31" s="575" cm="1">
        <f t="array" ref="KV31">INDEX(KV$5:KV30,$B31+1,1)</f>
        <v>1</v>
      </c>
      <c r="KW31" s="575" cm="1">
        <f t="array" ref="KW31">INDEX(KW$5:KW30,$B31+1,1)</f>
        <v>0</v>
      </c>
      <c r="KX31" s="575" cm="1">
        <f t="array" ref="KX31">INDEX(KX$5:KX30,$B31+1,1)</f>
        <v>1</v>
      </c>
      <c r="KY31" s="575" cm="1">
        <f t="array" ref="KY31">INDEX(KY$5:KY30,$B31+1,1)</f>
        <v>1</v>
      </c>
      <c r="KZ31" s="575" cm="1">
        <f t="array" ref="KZ31">INDEX(KZ$5:KZ30,$B31+1,1)</f>
        <v>1</v>
      </c>
      <c r="LA31" s="575" cm="1">
        <f t="array" ref="LA31">INDEX(LA$5:LA30,$B31+1,1)</f>
        <v>1</v>
      </c>
      <c r="LB31" s="575" cm="1">
        <f t="array" ref="LB31">INDEX(LB$5:LB30,$B31+1,1)</f>
        <v>1</v>
      </c>
      <c r="LC31" s="575" cm="1">
        <f t="array" ref="LC31">INDEX(LC$5:LC30,$B31+1,1)</f>
        <v>1</v>
      </c>
      <c r="LD31" s="575" cm="1">
        <f t="array" ref="LD31">INDEX(LD$5:LD30,$B31+1,1)</f>
        <v>0</v>
      </c>
      <c r="LE31" s="575" cm="1">
        <f t="array" ref="LE31">INDEX(LE$5:LE30,$B31+1,1)</f>
        <v>1</v>
      </c>
      <c r="LF31" s="575" cm="1">
        <f t="array" ref="LF31">INDEX(LF$5:LF30,$B31+1,1)</f>
        <v>0</v>
      </c>
      <c r="LG31" s="575" cm="1">
        <f t="array" ref="LG31">INDEX(LG$5:LG30,$B31+1,1)</f>
        <v>0</v>
      </c>
      <c r="LH31" s="575" cm="1">
        <f t="array" ref="LH31">INDEX(LH$5:LH30,$B31+1,1)</f>
        <v>0</v>
      </c>
      <c r="LI31" s="575" cm="1">
        <f t="array" ref="LI31">INDEX(LI$5:LI30,$B31+1,1)</f>
        <v>0</v>
      </c>
      <c r="LJ31" s="575" cm="1">
        <f t="array" ref="LJ31">INDEX(LJ$5:LJ30,$B31+1,1)</f>
        <v>0</v>
      </c>
      <c r="LK31" s="575" cm="1">
        <f t="array" ref="LK31">INDEX(LK$5:LK30,$B31+1,1)</f>
        <v>0</v>
      </c>
      <c r="LL31" s="575" cm="1">
        <f t="array" ref="LL31">INDEX(LL$5:LL30,$B31+1,1)</f>
        <v>0</v>
      </c>
      <c r="LM31" s="575" cm="1">
        <f t="array" ref="LM31">INDEX(LM$5:LM30,$B31+1,1)</f>
        <v>0</v>
      </c>
      <c r="LN31" s="575" cm="1">
        <f t="array" ref="LN31">INDEX(LN$5:LN30,$B31+1,1)</f>
        <v>0</v>
      </c>
      <c r="LO31" s="575" cm="1">
        <f t="array" ref="LO31">INDEX(LO$5:LO30,$B31+1,1)</f>
        <v>0</v>
      </c>
      <c r="LP31" s="575" cm="1">
        <f t="array" ref="LP31">INDEX(LP$5:LP30,$B31+1,1)</f>
        <v>0</v>
      </c>
      <c r="LQ31" s="575" cm="1">
        <f t="array" ref="LQ31">INDEX(LQ$5:LQ30,$B31+1,1)</f>
        <v>0</v>
      </c>
      <c r="LR31" s="575" cm="1">
        <f t="array" ref="LR31">INDEX(LR$5:LR30,$B31+1,1)</f>
        <v>0</v>
      </c>
      <c r="LS31" s="575" cm="1">
        <f t="array" ref="LS31">INDEX(LS$5:LS30,$B31+1,1)</f>
        <v>0</v>
      </c>
      <c r="LT31" s="575" cm="1">
        <f t="array" ref="LT31">INDEX(LT$5:LT30,$B31+1,1)</f>
        <v>0</v>
      </c>
      <c r="LU31" s="575" cm="1">
        <f t="array" ref="LU31">INDEX(LU$5:LU30,$B31+1,1)</f>
        <v>0</v>
      </c>
      <c r="LV31" s="575" cm="1">
        <f t="array" ref="LV31">INDEX(LV$5:LV30,$B31+1,1)</f>
        <v>0</v>
      </c>
      <c r="LW31" s="575" cm="1">
        <f t="array" ref="LW31">INDEX(LW$5:LW30,$B31+1,1)</f>
        <v>0</v>
      </c>
      <c r="LX31" s="575" cm="1">
        <f t="array" ref="LX31">INDEX(LX$5:LX30,$B31+1,1)</f>
        <v>0</v>
      </c>
      <c r="LY31" s="575" cm="1">
        <f t="array" ref="LY31">INDEX(LY$5:LY30,$B31+1,1)</f>
        <v>0</v>
      </c>
      <c r="LZ31" s="575" cm="1">
        <f t="array" ref="LZ31">INDEX(LZ$5:LZ30,$B31+1,1)</f>
        <v>0</v>
      </c>
      <c r="MA31" s="575" cm="1">
        <f t="array" ref="MA31">INDEX(MA$5:MA30,$B31+1,1)</f>
        <v>0</v>
      </c>
      <c r="MB31" s="575" cm="1">
        <f t="array" ref="MB31">INDEX(MB$5:MB30,$B31+1,1)</f>
        <v>0</v>
      </c>
      <c r="MC31" s="575" cm="1">
        <f t="array" ref="MC31">INDEX(MC$5:MC30,$B31+1,1)</f>
        <v>0</v>
      </c>
      <c r="MD31" s="575" cm="1">
        <f t="array" ref="MD31">INDEX(MD$5:MD30,$B31+1,1)</f>
        <v>0</v>
      </c>
      <c r="ME31" s="575" cm="1">
        <f t="array" ref="ME31">INDEX(ME$5:ME30,$B31+1,1)</f>
        <v>0</v>
      </c>
      <c r="MF31" s="575" cm="1">
        <f t="array" ref="MF31">INDEX(MF$5:MF30,$B31+1,1)</f>
        <v>0</v>
      </c>
      <c r="MG31" s="575" cm="1">
        <f t="array" ref="MG31">INDEX(MG$5:MG30,$B31+1,1)</f>
        <v>0</v>
      </c>
      <c r="MH31" s="575" cm="1">
        <f t="array" ref="MH31">INDEX(MH$5:MH30,$B31+1,1)</f>
        <v>0</v>
      </c>
      <c r="MI31" s="575" cm="1">
        <f t="array" ref="MI31">INDEX(MI$5:MI30,$B31+1,1)</f>
        <v>1</v>
      </c>
      <c r="MJ31" s="575" cm="1">
        <f t="array" ref="MJ31">INDEX(MJ$5:MJ30,$B31+1,1)</f>
        <v>0</v>
      </c>
      <c r="MK31" s="575" cm="1">
        <f t="array" ref="MK31">INDEX(MK$5:MK30,$B31+1,1)</f>
        <v>0</v>
      </c>
      <c r="ML31" s="575" cm="1">
        <f t="array" ref="ML31">INDEX(ML$5:ML30,$B31+1,1)</f>
        <v>0</v>
      </c>
      <c r="MM31" s="575" cm="1">
        <f t="array" ref="MM31">INDEX(MM$5:MM30,$B31+1,1)</f>
        <v>0</v>
      </c>
      <c r="MN31" s="575" cm="1">
        <f t="array" ref="MN31">INDEX(MN$5:MN30,$B31+1,1)</f>
        <v>1</v>
      </c>
      <c r="MO31" s="8"/>
      <c r="MP31" s="444" t="str">
        <f t="shared" ca="1" si="98"/>
        <v>-</v>
      </c>
      <c r="MQ31" s="575" t="str" cm="1">
        <f t="array" ref="MQ31">INDEX(MQ$5:MQ30,$B31+1,1)</f>
        <v>-</v>
      </c>
      <c r="MR31" s="575" t="str" cm="1">
        <f t="array" ref="MR31">INDEX(MR$5:MR30,$B31+1,1)</f>
        <v>-</v>
      </c>
      <c r="MS31" s="575" t="str" cm="1">
        <f t="array" ref="MS31">INDEX(MS$5:MS30,$B31+1,1)</f>
        <v>-</v>
      </c>
      <c r="MT31" s="575" t="str" cm="1">
        <f t="array" ref="MT31">INDEX(MT$5:MT30,$B31+1,1)</f>
        <v>-</v>
      </c>
      <c r="MU31" s="575" t="str" cm="1">
        <f t="array" ref="MU31">INDEX(MU$5:MU30,$B31+1,1)</f>
        <v>-</v>
      </c>
      <c r="MV31" s="575" t="str" cm="1">
        <f t="array" ref="MV31">INDEX(MV$5:MV30,$B31+1,1)</f>
        <v>-</v>
      </c>
      <c r="MW31" s="575" t="str" cm="1">
        <f t="array" ref="MW31">INDEX(MW$5:MW30,$B31+1,1)</f>
        <v>-</v>
      </c>
      <c r="MX31" s="444" t="str" cm="1">
        <f t="array" ref="MX31">IF(OR(MY31:MY31&lt;&gt;"-"),TRUE,"-")</f>
        <v>-</v>
      </c>
      <c r="MY31" s="575" t="str" cm="1">
        <f t="array" ref="MY31">INDEX(MY$5:MY30,$B31+1,1)</f>
        <v>-</v>
      </c>
      <c r="MZ31" s="575" cm="1">
        <f t="array" ref="MZ31">INDEX(MZ$5:MZ30,$B31+1,1)</f>
        <v>0</v>
      </c>
      <c r="NA31" s="575" cm="1">
        <f t="array" ref="NA31">INDEX(NA$5:NA30,$B31+1,1)</f>
        <v>999999</v>
      </c>
      <c r="NB31" s="575" cm="1">
        <f t="array" ref="NB31">INDEX(NB$5:NB30,$B31+1,1)</f>
        <v>999999</v>
      </c>
      <c r="NC31" s="575" cm="1">
        <f t="array" ref="NC31">INDEX(NC$5:NC30,$B31+1,1)</f>
        <v>999999</v>
      </c>
      <c r="ND31" s="575" cm="1">
        <f t="array" ref="ND31">INDEX(ND$5:ND30,$B31+1,1)</f>
        <v>999999</v>
      </c>
      <c r="NE31" s="575" cm="1">
        <f t="array" ref="NE31">INDEX(NE$5:NE30,$B31+1,1)</f>
        <v>999999</v>
      </c>
      <c r="NF31" s="575" cm="1">
        <f t="array" ref="NF31">INDEX(NF$5:NF30,$B31+1,1)</f>
        <v>999999</v>
      </c>
      <c r="NG31" s="575" t="str" cm="1">
        <f t="array" ref="NG31">INDEX(NG$5:NG30,$B31+1,1)</f>
        <v>-</v>
      </c>
      <c r="NH31" s="575" t="str" cm="1">
        <f t="array" ref="NH31">INDEX(NH$5:NH30,$B31+1,1)</f>
        <v>-</v>
      </c>
      <c r="NI31" s="575" t="str" cm="1">
        <f t="array" ref="NI31">INDEX(NI$5:NI30,$B31+1,1)</f>
        <v>-</v>
      </c>
      <c r="NJ31" s="575" t="b" cm="1">
        <f t="array" ref="NJ31">INDEX(NJ$5:NJ30,$B31+1,1)</f>
        <v>1</v>
      </c>
      <c r="NK31" s="575" t="str" cm="1">
        <f t="array" ref="NK31">INDEX(NK$5:NK30,$B31+1,1)</f>
        <v>-</v>
      </c>
      <c r="NL31" s="575" cm="1">
        <f t="array" ref="NL31">INDEX(NL$5:NL30,$B31+1,1)</f>
        <v>0</v>
      </c>
      <c r="NM31" s="575" cm="1">
        <f t="array" ref="NM31">INDEX(NM$5:NM30,$B31+1,1)</f>
        <v>0</v>
      </c>
      <c r="NN31" s="575" cm="1">
        <f t="array" ref="NN31">INDEX(NN$5:NN30,$B31+1,1)</f>
        <v>0</v>
      </c>
      <c r="NO31" s="575" t="str" cm="1">
        <f t="array" ref="NO31">INDEX(NO$5:NO30,$B31+1,1)</f>
        <v>-</v>
      </c>
      <c r="NP31" s="575" t="str" cm="1">
        <f t="array" ref="NP31">INDEX(NP$5:NP30,$B31+1,1)</f>
        <v>-</v>
      </c>
      <c r="NQ31" s="444">
        <f t="shared" si="111"/>
        <v>0</v>
      </c>
      <c r="NR31" s="575" t="str" cm="1">
        <f t="array" ref="NR31">INDEX(NR$5:NR30,$B31+1,1)</f>
        <v>-</v>
      </c>
      <c r="NS31" s="575" t="str" cm="1">
        <f t="array" ref="NS31">INDEX(NS$5:NS30,$B31+1,1)</f>
        <v>-</v>
      </c>
      <c r="NT31" s="8"/>
      <c r="NU31" s="575" t="str" cm="1">
        <f t="array" ref="NU31">INDEX(NU$5:NU30,$B31+1,1)</f>
        <v>-</v>
      </c>
      <c r="NV31" s="575" t="str" cm="1">
        <f t="array" ref="NV31">INDEX(NV$5:NV30,$B31+1,1)</f>
        <v>-</v>
      </c>
      <c r="NW31" s="575" t="str" cm="1">
        <f t="array" ref="NW31">INDEX(NW$5:NW30,$B31+1,1)</f>
        <v>-</v>
      </c>
      <c r="NX31" s="575" t="str" cm="1">
        <f t="array" ref="NX31">INDEX(NX$5:NX30,$B31+1,1)</f>
        <v>-</v>
      </c>
      <c r="NY31" s="575" cm="1">
        <f t="array" ref="NY31">INDEX(NY$5:NY30,$B31+1,1)</f>
        <v>1</v>
      </c>
      <c r="NZ31" s="575" cm="1">
        <f t="array" ref="NZ31">INDEX(NZ$5:NZ30,$B31+1,1)</f>
        <v>1</v>
      </c>
      <c r="OA31" s="575" cm="1">
        <f t="array" ref="OA31">INDEX(OA$5:OA30,$B31+1,1)</f>
        <v>1</v>
      </c>
      <c r="OB31" s="575" cm="1">
        <f t="array" ref="OB31">INDEX(OB$5:OB30,$B31+1,1)</f>
        <v>1</v>
      </c>
      <c r="OC31" s="8"/>
      <c r="OD31" s="575" cm="1">
        <f t="array" ref="OD31">INDEX(OD$5:OD30,$B31+1,1)</f>
        <v>0</v>
      </c>
      <c r="OE31" s="575" t="str" cm="1">
        <f t="array" ref="OE31">INDEX(OE$5:OE30,$B31+1,1)</f>
        <v>-</v>
      </c>
      <c r="OF31" s="575" cm="1">
        <f t="array" ref="OF31">INDEX(OF$5:OF30,$B31+1,1)</f>
        <v>1</v>
      </c>
      <c r="OG31" s="444">
        <f t="shared" si="100"/>
        <v>1.5</v>
      </c>
      <c r="OH31" s="8"/>
      <c r="OI31" s="575" t="str" cm="1">
        <f t="array" ref="OI31">INDEX(OI$5:OI30,$B31+1,1)</f>
        <v>-</v>
      </c>
      <c r="OJ31" s="575" t="str" cm="1">
        <f t="array" ref="OJ31">INDEX(OJ$5:OJ30,$B31+1,1)</f>
        <v>-</v>
      </c>
      <c r="OK31" s="575" t="str" cm="1">
        <f t="array" ref="OK31">INDEX(OK$5:OK30,$B31+1,1)</f>
        <v>-</v>
      </c>
      <c r="OL31" s="575" t="str" cm="1">
        <f t="array" ref="OL31">INDEX(OL$5:OL30,$B31+1,1)</f>
        <v>-</v>
      </c>
      <c r="OM31" s="575" cm="1">
        <f t="array" ref="OM31">INDEX(OM$5:OM30,$B31+1,1)</f>
        <v>0</v>
      </c>
      <c r="ON31" s="519">
        <v>0</v>
      </c>
    </row>
    <row r="32" spans="1:404" outlineLevel="1">
      <c r="A32" s="18">
        <f t="shared" si="109"/>
        <v>27</v>
      </c>
      <c r="B32" s="18">
        <f t="shared" si="105"/>
        <v>13</v>
      </c>
      <c r="C32">
        <v>2</v>
      </c>
      <c r="D32" s="17" t="str">
        <f t="shared" ca="1" si="106"/>
        <v>GSW</v>
      </c>
      <c r="E32" t="b">
        <v>1</v>
      </c>
      <c r="F32" t="b">
        <v>0</v>
      </c>
      <c r="G32" t="b">
        <f>E32</f>
        <v>1</v>
      </c>
      <c r="H32" s="18" t="s">
        <v>2222</v>
      </c>
      <c r="I32" s="575" cm="1">
        <f t="array" ref="I32">INDEX(I$5:I31,$B32+1,1)</f>
        <v>1</v>
      </c>
      <c r="J32" s="575" cm="1">
        <f t="array" ref="J32">INDEX(J$5:J31,$B32+1,1)</f>
        <v>0</v>
      </c>
      <c r="K32" s="575" cm="1">
        <f t="array" ref="K32">INDEX(K$5:K31,$B32+1,1)</f>
        <v>0</v>
      </c>
      <c r="L32" s="575" cm="1">
        <f t="array" ref="L32">INDEX(L$5:L31,$B32+1,1)</f>
        <v>2</v>
      </c>
      <c r="M32" s="575" cm="1">
        <f t="array" ref="M32">INDEX(M$5:M31,$B32+1,1)</f>
        <v>2</v>
      </c>
      <c r="N32" s="575" cm="1">
        <f t="array" ref="N32">INDEX(N$5:N31,$B32+1,1)</f>
        <v>3</v>
      </c>
      <c r="O32" s="444">
        <f t="shared" si="57"/>
        <v>2</v>
      </c>
      <c r="P32" s="444">
        <f t="shared" si="57"/>
        <v>0</v>
      </c>
      <c r="Q32" s="444">
        <f t="shared" si="58"/>
        <v>6</v>
      </c>
      <c r="R32" s="575" cm="1">
        <f t="array" ref="R32">INDEX(R$5:R31,$B32+1,1)</f>
        <v>1</v>
      </c>
      <c r="S32" s="575" cm="1">
        <f t="array" ref="S32">INDEX(S$5:S31,$B32+1,1)</f>
        <v>1</v>
      </c>
      <c r="T32" s="22">
        <v>2</v>
      </c>
      <c r="U32" s="575" cm="1">
        <f t="array" ref="U32">INDEX(U$5:U31,$B32+1,1)</f>
        <v>0</v>
      </c>
      <c r="V32" s="18"/>
      <c r="W32" s="575" cm="1">
        <f t="array" ref="W32">INDEX(W$5:W31,$B32+1,1)</f>
        <v>0</v>
      </c>
      <c r="X32" s="575" cm="1">
        <f t="array" ref="X32">INDEX(X$5:X31,$B32+1,1)</f>
        <v>0</v>
      </c>
      <c r="Y32" s="575" cm="1">
        <f t="array" ref="Y32">INDEX(Y$5:Y31,$B32+1,1)</f>
        <v>0</v>
      </c>
      <c r="Z32" s="575" cm="1">
        <f t="array" ref="Z32">INDEX(Z$5:Z31,$B32+1,1)</f>
        <v>1</v>
      </c>
      <c r="AA32" s="575" t="str" cm="1">
        <f t="array" ref="AA32">INDEX(AA$5:AA31,$B32+1,1)</f>
        <v/>
      </c>
      <c r="AB32" s="575" cm="1">
        <f t="array" ref="AB32">INDEX(AB$5:AB31,$B32+1,1)</f>
        <v>1</v>
      </c>
      <c r="AC32" s="575" cm="1">
        <f t="array" ref="AC32">INDEX(AC$5:AC31,$B32+1,1)</f>
        <v>1</v>
      </c>
      <c r="AD32" s="575" cm="1">
        <f t="array" ref="AD32">INDEX(AD$5:AD31,$B32+1,1)</f>
        <v>0</v>
      </c>
      <c r="AE32" s="575" cm="1">
        <f t="array" ref="AE32">INDEX(AE$5:AE31,$B32+1,1)</f>
        <v>0</v>
      </c>
      <c r="AF32" s="575" cm="1">
        <f t="array" ref="AF32">INDEX(AF$5:AF31,$B32+1,1)</f>
        <v>0</v>
      </c>
      <c r="AG32" s="575" cm="1">
        <f t="array" ref="AG32">INDEX(AG$5:AG31,$B32+1,1)</f>
        <v>0</v>
      </c>
      <c r="AH32" s="119"/>
      <c r="AI32" s="119"/>
      <c r="AJ32" s="119"/>
      <c r="AK32" s="119"/>
      <c r="AL32" s="119"/>
      <c r="AM32" s="119"/>
      <c r="AN32" s="119"/>
      <c r="AO32" s="119"/>
      <c r="AP32" s="119"/>
      <c r="AQ32" s="119"/>
      <c r="AR32" s="119"/>
      <c r="AS32" s="119"/>
      <c r="AT32" s="119"/>
      <c r="AU32" s="18"/>
      <c r="AV32" s="18"/>
      <c r="AW32" s="18"/>
      <c r="AX32" s="212" t="str" cm="1">
        <f t="array" aca="1" ref="AX32" ca="1">$H32&amp;" "        &amp;_xlfn.SINGLE( INDEX(i.ModelStructure,$I32,1))    &amp;" "
&amp; $D32        &amp;       IF(OR($CA32="-", $CA32),"_PInp","_Full")&amp;    IF($DK32=0," FWM","")&amp;IF($DK32=1," MWM","")&amp;IF($DK32=5," Mat","")&amp;IF($NP32=1,"&amp;EL","   ")&amp;IF($DL32=TRUE,"&amp;BBT","    ")
&amp;      " TOL"&amp;_xlfn.SINGLE(INDEX(i.TOL_Desc,1,$N32))   &amp; " Scan"&amp;$T32
&amp;       CHOOSE($K32+1," CFS"," GFS"," NFS")&amp;     " CG_"&amp;_xlfn.SINGLE(_xlfn.SWITCH($MP32,"-",1,TRUE,1,FALSE,0))&amp;_xlfn.SINGLE(    IF($MR32="-"," FodCrop    ",_xlfn.SWITCH(VALUE(LEFT($MR$4,1)),0," All",6," Lup",9," Oat",11," OaF")&amp;"_Fod"&amp;TEXT($MR32,"000%")))
&amp;" REV"&amp;"_"&amp;TEXT($FO32,"00;-0;00;@ ")&amp;TEXT($AA32,"00;-0;00;  @")&amp;"_"&amp;TEXT($FT32,"0")&amp;"_"&amp;TEXT($AC32,"0")
&amp; " RR"&amp;TEXT(SUM($EB32:$EC32),"+00%;-00%;    ;@")
&amp; " ("&amp;IF($CY32,"P","E")   &amp;IF($CX32,"T","t")        &amp;     "_F"&amp;IF($HP32=TRUE,3,0)+COUNTIF($HI32:$HM32,TRUE)+COUNTIF($BS32:$BT32,"&gt;0")&amp;IF($HN32=TRUE,3,0)+COUNTIF($BS32:$BT32,"&gt;0")&amp;"N"&amp;$HS32&amp;$HT32&amp;"L"&amp;$IE32&amp;$IF32&amp;"_"&amp;$ID32&amp;")"</f>
        <v>Scan_test   SE GSW_PInp MWM        TOLSpr Scan2 CFS CG_1 FodCrop     REV_-   _-_1 RR     (Et_F00N--L11_-)</v>
      </c>
      <c r="AY32" s="8" t="str">
        <f ca="1">IF(COUNTIF(AX$5:AX32,AX32)=1,"-","Dup")</f>
        <v>-</v>
      </c>
      <c r="AZ32" s="8"/>
      <c r="BA32" s="575" t="b" cm="1">
        <f t="array" ref="BA32">INDEX(BA$5:BA31,$B32+1,1)</f>
        <v>0</v>
      </c>
      <c r="BB32" s="575" t="b" cm="1">
        <f t="array" ref="BB32">INDEX(BB$5:BB31,$B32+1,1)</f>
        <v>0</v>
      </c>
      <c r="BC32" s="575" t="b" cm="1">
        <f t="array" ref="BC32">INDEX(BC$5:BC31,$B32+1,1)</f>
        <v>0</v>
      </c>
      <c r="BD32" s="575" t="b" cm="1">
        <f t="array" ref="BD32">INDEX(BD$5:BD31,$B32+1,1)</f>
        <v>0</v>
      </c>
      <c r="BE32" s="575" t="b" cm="1">
        <f t="array" ref="BE32">INDEX(BE$5:BE31,$B32+1,1)</f>
        <v>0</v>
      </c>
      <c r="BF32" s="575" t="b" cm="1">
        <f t="array" ref="BF32">INDEX(BF$5:BF31,$B32+1,1)</f>
        <v>0</v>
      </c>
      <c r="BG32" s="575" t="b" cm="1">
        <f t="array" ref="BG32">INDEX(BG$5:BG31,$B32+1,1)</f>
        <v>0</v>
      </c>
      <c r="BH32" s="575" t="b" cm="1">
        <f t="array" ref="BH32">INDEX(BH$5:BH31,$B32+1,1)</f>
        <v>0</v>
      </c>
      <c r="BI32" s="575" t="b" cm="1">
        <f t="array" ref="BI32">INDEX(BI$5:BI31,$B32+1,1)</f>
        <v>0</v>
      </c>
      <c r="BJ32" s="8"/>
      <c r="BK32" s="575" t="b" cm="1">
        <f t="array" ref="BK32">INDEX(BK$5:BK31,$B32+1,1)</f>
        <v>0</v>
      </c>
      <c r="BL32" s="575" t="str" cm="1">
        <f t="array" ref="BL32">INDEX(BL$5:BL31,$B32+1,1)</f>
        <v>-</v>
      </c>
      <c r="BM32" s="575" t="str" cm="1">
        <f t="array" ref="BM32">INDEX(BM$5:BM31,$B32+1,1)</f>
        <v>-</v>
      </c>
      <c r="BN32" s="575" t="str" cm="1">
        <f t="array" ref="BN32">INDEX(BN$5:BN31,$B32+1,1)</f>
        <v>-</v>
      </c>
      <c r="BO32" s="575" t="str" cm="1">
        <f t="array" ref="BO32">INDEX(BO$5:BO31,$B32+1,1)</f>
        <v>-</v>
      </c>
      <c r="BP32" s="575" t="str" cm="1">
        <f t="array" ref="BP32">INDEX(BP$5:BP31,$B32+1,1)</f>
        <v>-</v>
      </c>
      <c r="BQ32" s="575" t="str" cm="1">
        <f t="array" ref="BQ32">INDEX(BQ$5:BQ31,$B32+1,1)</f>
        <v>-</v>
      </c>
      <c r="BR32" s="575" t="str" cm="1">
        <f t="array" ref="BR32">INDEX(BR$5:BR31,$B32+1,1)</f>
        <v>-</v>
      </c>
      <c r="BS32" s="575" t="str" cm="1">
        <f t="array" ref="BS32">INDEX(BS$5:BS31,$B32+1,1)</f>
        <v>-</v>
      </c>
      <c r="BT32" s="575" t="str" cm="1">
        <f t="array" ref="BT32">INDEX(BT$5:BT31,$B32+1,1)</f>
        <v>-</v>
      </c>
      <c r="BU32" s="575" t="str" cm="1">
        <f t="array" ref="BU32">INDEX(BU$5:BU31,$B32+1,1)</f>
        <v>-</v>
      </c>
      <c r="BV32" s="575" t="str" cm="1">
        <f t="array" ref="BV32">INDEX(BV$5:BV31,$B32+1,1)</f>
        <v>-</v>
      </c>
      <c r="BW32" s="575" t="b" cm="1">
        <f t="array" ref="BW32">INDEX(BW$5:BW31,$B32+1,1)</f>
        <v>0</v>
      </c>
      <c r="BX32" s="575" t="str" cm="1">
        <f t="array" ref="BX32">INDEX(BX$5:BX31,$B32+1,1)</f>
        <v>-</v>
      </c>
      <c r="BY32" s="575" t="str" cm="1">
        <f t="array" ref="BY32">INDEX(BY$5:BY31,$B32+1,1)</f>
        <v>-</v>
      </c>
      <c r="BZ32" s="575" t="str" cm="1">
        <f t="array" ref="BZ32">INDEX(BZ$5:BZ31,$B32+1,1)</f>
        <v>-</v>
      </c>
      <c r="CA32" s="575" t="str" cm="1">
        <f t="array" ref="CA32">INDEX(CA$5:CA31,$B32+1,1)</f>
        <v>-</v>
      </c>
      <c r="CB32" s="8"/>
      <c r="CC32" s="575" t="str" cm="1">
        <f t="array" ref="CC32">INDEX(CC$5:CC31,$B32+1,1)</f>
        <v>-</v>
      </c>
      <c r="CD32" s="444" t="str">
        <f t="shared" ca="1" si="61"/>
        <v>-</v>
      </c>
      <c r="CE32" s="444">
        <f t="shared" si="62"/>
        <v>0</v>
      </c>
      <c r="CF32" s="444">
        <f t="shared" si="62"/>
        <v>0</v>
      </c>
      <c r="CG32" s="575" t="str" cm="1">
        <f t="array" ref="CG32">INDEX(CG$5:CG31,$B32+1,1)</f>
        <v>-</v>
      </c>
      <c r="CH32" s="575" t="str" cm="1">
        <f t="array" ref="CH32">INDEX(CH$5:CH31,$B32+1,1)</f>
        <v>-</v>
      </c>
      <c r="CI32" s="575" t="str" cm="1">
        <f t="array" ref="CI32">INDEX(CI$5:CI31,$B32+1,1)</f>
        <v>-</v>
      </c>
      <c r="CJ32" s="444" t="str">
        <f t="shared" ca="1" si="63"/>
        <v>-</v>
      </c>
      <c r="CK32" s="444">
        <f t="shared" si="64"/>
        <v>0</v>
      </c>
      <c r="CL32" s="444">
        <f t="shared" si="64"/>
        <v>0</v>
      </c>
      <c r="CM32" s="575" t="str" cm="1">
        <f t="array" ref="CM32">INDEX(CM$5:CM31,$B32+1,1)</f>
        <v>-</v>
      </c>
      <c r="CN32" s="444" t="str">
        <f t="shared" ca="1" si="65"/>
        <v>-</v>
      </c>
      <c r="CO32" s="444">
        <f t="shared" si="66"/>
        <v>0</v>
      </c>
      <c r="CP32" s="575" t="str" cm="1">
        <f t="array" ref="CP32">INDEX(CP$5:CP31,$B32+1,1)</f>
        <v>-</v>
      </c>
      <c r="CQ32" s="575" t="str" cm="1">
        <f t="array" ref="CQ32">INDEX(CQ$5:CQ31,$B32+1,1)</f>
        <v>-</v>
      </c>
      <c r="CR32" s="444">
        <f t="shared" si="67"/>
        <v>0</v>
      </c>
      <c r="CS32" s="575" t="str" cm="1">
        <f t="array" ref="CS32">INDEX(CS$5:CS31,$B32+1,1)</f>
        <v>-</v>
      </c>
      <c r="CT32" s="444" t="str">
        <f t="shared" ca="1" si="68"/>
        <v>-</v>
      </c>
      <c r="CU32" s="444">
        <f t="shared" si="69"/>
        <v>0</v>
      </c>
      <c r="CV32" s="444">
        <f t="shared" si="69"/>
        <v>0</v>
      </c>
      <c r="CW32" s="8"/>
      <c r="CX32" s="575" t="b" cm="1">
        <f t="array" ref="CX32">INDEX(CX$5:CX31,$B32+1,1)</f>
        <v>0</v>
      </c>
      <c r="CY32" s="575" t="b" cm="1">
        <f t="array" ref="CY32">INDEX(CY$5:CY31,$B32+1,1)</f>
        <v>0</v>
      </c>
      <c r="CZ32" s="576">
        <f t="shared" ca="1" si="85"/>
        <v>0</v>
      </c>
      <c r="DA32" s="575" t="b" cm="1">
        <f t="array" ref="DA32">INDEX(DA$5:DA31,$B32+1,1)</f>
        <v>1</v>
      </c>
      <c r="DB32" s="575" t="str" cm="1">
        <f t="array" ref="DB32">INDEX(DB$5:DB31,$B32+1,1)</f>
        <v>-</v>
      </c>
      <c r="DC32" s="575" cm="1">
        <f t="array" ref="DC32">INDEX(DC$5:DC31,$B32+1,1)</f>
        <v>1</v>
      </c>
      <c r="DD32" s="575" cm="1">
        <f t="array" ref="DD32">INDEX(DD$5:DD31,$B32+1,1)</f>
        <v>1</v>
      </c>
      <c r="DE32" s="575" t="str" cm="1">
        <f t="array" ref="DE32">INDEX(DE$5:DE31,$B32+1,1)</f>
        <v>-</v>
      </c>
      <c r="DF32" s="575" t="str" cm="1">
        <f t="array" ref="DF32">INDEX(DF$5:DF31,$B32+1,1)</f>
        <v>-</v>
      </c>
      <c r="DG32" s="575" t="str" cm="1">
        <f t="array" ref="DG32">INDEX(DG$5:DG31,$B32+1,1)</f>
        <v>-</v>
      </c>
      <c r="DH32" s="575" t="str" cm="1">
        <f t="array" ref="DH32">INDEX(DH$5:DH31,$B32+1,1)</f>
        <v>-</v>
      </c>
      <c r="DI32" s="575" t="str" cm="1">
        <f t="array" ref="DI32">INDEX(DI$5:DI31,$B32+1,1)</f>
        <v>-</v>
      </c>
      <c r="DJ32" s="575" t="str" cm="1">
        <f t="array" ref="DJ32">INDEX(DJ$5:DJ31,$B32+1,1)</f>
        <v>-</v>
      </c>
      <c r="DK32" s="444">
        <f t="shared" si="86"/>
        <v>1</v>
      </c>
      <c r="DL32" s="444" t="b">
        <f t="shared" si="86"/>
        <v>0</v>
      </c>
      <c r="DM32" s="444">
        <f t="shared" si="86"/>
        <v>60</v>
      </c>
      <c r="DN32" s="575" t="str" cm="1">
        <f t="array" ref="DN32">INDEX(DN$5:DN31,$B32+1,1)</f>
        <v>-</v>
      </c>
      <c r="DO32" s="444" t="str">
        <f t="shared" si="87"/>
        <v>-</v>
      </c>
      <c r="DP32" s="444" t="str">
        <f t="shared" si="87"/>
        <v>-</v>
      </c>
      <c r="DQ32" s="444" t="str">
        <f t="shared" si="87"/>
        <v>-</v>
      </c>
      <c r="DR32" s="575" t="str" cm="1">
        <f t="array" ref="DR32">INDEX(DR$5:DR31,$B32+1,1)</f>
        <v>-</v>
      </c>
      <c r="DS32" s="575" t="str" cm="1">
        <f t="array" ref="DS32">INDEX(DS$5:DS31,$B32+1,1)</f>
        <v>-</v>
      </c>
      <c r="DT32" s="575" t="str" cm="1">
        <f t="array" ref="DT32">INDEX(DT$5:DT31,$B32+1,1)</f>
        <v>-</v>
      </c>
      <c r="DU32" s="575" t="str" cm="1">
        <f t="array" ref="DU32">INDEX(DU$5:DU31,$B32+1,1)</f>
        <v>-</v>
      </c>
      <c r="DV32" s="444" t="str">
        <f t="shared" si="110"/>
        <v>-</v>
      </c>
      <c r="DW32" s="444">
        <f t="shared" si="110"/>
        <v>500</v>
      </c>
      <c r="DX32" s="444">
        <f t="shared" si="110"/>
        <v>500</v>
      </c>
      <c r="DY32" s="444" t="str">
        <f t="shared" si="110"/>
        <v>-</v>
      </c>
      <c r="DZ32" s="444" t="str">
        <f t="shared" si="110"/>
        <v>-</v>
      </c>
      <c r="EA32" s="444" t="str">
        <f t="shared" si="110"/>
        <v>-</v>
      </c>
      <c r="EB32" s="444">
        <f t="shared" si="89"/>
        <v>0</v>
      </c>
      <c r="EC32" s="444">
        <f t="shared" si="90"/>
        <v>0</v>
      </c>
      <c r="ED32" s="444">
        <f t="shared" si="91"/>
        <v>0</v>
      </c>
      <c r="EE32" s="444">
        <f t="shared" si="91"/>
        <v>0</v>
      </c>
      <c r="EF32" s="444">
        <f t="shared" si="91"/>
        <v>0</v>
      </c>
      <c r="EG32" s="444">
        <f t="shared" si="91"/>
        <v>0</v>
      </c>
      <c r="EH32" s="444" t="b">
        <f t="shared" si="92"/>
        <v>0</v>
      </c>
      <c r="EI32" s="444" t="b">
        <f t="shared" si="92"/>
        <v>0</v>
      </c>
      <c r="EJ32" s="444" t="b">
        <f t="shared" si="92"/>
        <v>0</v>
      </c>
      <c r="EK32" s="444" t="b">
        <f t="shared" si="92"/>
        <v>0</v>
      </c>
      <c r="EL32" s="444">
        <f t="shared" si="93"/>
        <v>1</v>
      </c>
      <c r="EM32" s="444">
        <f t="shared" si="93"/>
        <v>0</v>
      </c>
      <c r="EN32" s="444" t="b">
        <f t="shared" si="94"/>
        <v>0</v>
      </c>
      <c r="EO32" s="444" t="b">
        <f t="shared" si="71"/>
        <v>0</v>
      </c>
      <c r="EP32" s="444" t="b">
        <f t="shared" si="71"/>
        <v>0</v>
      </c>
      <c r="EQ32" s="444" t="b">
        <f t="shared" si="71"/>
        <v>1</v>
      </c>
      <c r="ER32" s="93">
        <f t="shared" si="72"/>
        <v>2</v>
      </c>
      <c r="ES32" s="93">
        <f t="shared" si="72"/>
        <v>2</v>
      </c>
      <c r="ET32" s="575" cm="1">
        <f t="array" ref="ET32">INDEX(ET$5:ET31,$B32+1,1)</f>
        <v>1</v>
      </c>
      <c r="EU32" s="575" cm="1">
        <f t="array" ref="EU32">INDEX(EU$5:EU31,$B32+1,1)</f>
        <v>1</v>
      </c>
      <c r="EV32" s="575" cm="1">
        <f t="array" ref="EV32">INDEX(EV$5:EV31,$B32+1,1)</f>
        <v>1</v>
      </c>
      <c r="EW32" s="575" cm="1">
        <f t="array" ref="EW32">INDEX(EW$5:EW31,$B32+1,1)</f>
        <v>1</v>
      </c>
      <c r="EX32" s="575" t="str" cm="1">
        <f t="array" ref="EX32">INDEX(EX$5:EX31,$B32+1,1)</f>
        <v>-</v>
      </c>
      <c r="EY32" s="444" t="b">
        <f t="shared" si="95"/>
        <v>1</v>
      </c>
      <c r="EZ32" s="444" t="b">
        <f t="shared" si="95"/>
        <v>0</v>
      </c>
      <c r="FA32" s="444" t="b">
        <f t="shared" si="95"/>
        <v>0</v>
      </c>
      <c r="FB32" s="444" t="b">
        <f t="shared" si="95"/>
        <v>0</v>
      </c>
      <c r="FC32" s="93">
        <f t="shared" si="108"/>
        <v>1</v>
      </c>
      <c r="FD32" s="93">
        <f t="shared" si="108"/>
        <v>1</v>
      </c>
      <c r="FE32" s="93">
        <f t="shared" si="108"/>
        <v>1</v>
      </c>
      <c r="FF32" s="93">
        <f t="shared" si="108"/>
        <v>1</v>
      </c>
      <c r="FG32" s="93">
        <f t="shared" si="108"/>
        <v>1</v>
      </c>
      <c r="FH32" s="93">
        <f t="shared" si="108"/>
        <v>1</v>
      </c>
      <c r="FI32" s="93">
        <f t="shared" si="108"/>
        <v>1</v>
      </c>
      <c r="FJ32" s="93">
        <f t="shared" si="108"/>
        <v>1</v>
      </c>
      <c r="FK32" s="8"/>
      <c r="FL32" s="575" t="str" cm="1">
        <f t="array" ref="FL32">INDEX(FL$5:FL31,$B32+1,1)</f>
        <v>-</v>
      </c>
      <c r="FM32" s="444" t="b">
        <f t="shared" si="96"/>
        <v>0</v>
      </c>
      <c r="FN32" s="575" t="str" cm="1">
        <f t="array" ref="FN32">INDEX(FN$5:FN31,$B32+1,1)</f>
        <v>-</v>
      </c>
      <c r="FO32" s="575" t="str" cm="1">
        <f t="array" ref="FO32">INDEX(FO$5:FO31,$B32+1,1)</f>
        <v>-</v>
      </c>
      <c r="FP32" s="575" t="str" cm="1">
        <f t="array" ref="FP32">INDEX(FP$5:FP31,$B32+1,1)</f>
        <v>-</v>
      </c>
      <c r="FQ32" s="575" cm="1">
        <f t="array" ref="FQ32">INDEX(FQ$5:FQ31,$B32+1,1)</f>
        <v>1</v>
      </c>
      <c r="FR32" s="575" cm="1">
        <f t="array" ref="FR32">INDEX(FR$5:FR31,$B32+1,1)</f>
        <v>1</v>
      </c>
      <c r="FS32" s="575" t="str" cm="1">
        <f t="array" ref="FS32">INDEX(FS$5:FS31,$B32+1,1)</f>
        <v>-</v>
      </c>
      <c r="FT32" s="575" t="str" cm="1">
        <f t="array" ref="FT32">INDEX(FT$5:FT31,$B32+1,1)</f>
        <v>-</v>
      </c>
      <c r="FU32" s="575" t="str" cm="1">
        <f t="array" ref="FU32">INDEX(FU$5:FU31,$B32+1,1)</f>
        <v>-</v>
      </c>
      <c r="FV32" s="575" t="str" cm="1">
        <f t="array" ref="FV32">INDEX(FV$5:FV31,$B32+1,1)</f>
        <v>-</v>
      </c>
      <c r="FW32" s="575" t="str" cm="1">
        <f t="array" ref="FW32">INDEX(FW$5:FW31,$B32+1,1)</f>
        <v>-</v>
      </c>
      <c r="FX32" s="575" t="str" cm="1">
        <f t="array" ref="FX32">INDEX(FX$5:FX31,$B32+1,1)</f>
        <v>-</v>
      </c>
      <c r="FY32" s="575" t="str" cm="1">
        <f t="array" ref="FY32">INDEX(FY$5:FY31,$B32+1,1)</f>
        <v>-</v>
      </c>
      <c r="FZ32" s="575" t="str" cm="1">
        <f t="array" ref="FZ32">INDEX(FZ$5:FZ31,$B32+1,1)</f>
        <v>-</v>
      </c>
      <c r="GA32" s="575" t="str" cm="1">
        <f t="array" ref="GA32">INDEX(GA$5:GA31,$B32+1,1)</f>
        <v>-</v>
      </c>
      <c r="GB32" s="575" t="str" cm="1">
        <f t="array" ref="GB32">INDEX(GB$5:GB31,$B32+1,1)</f>
        <v>-</v>
      </c>
      <c r="GC32" s="575" t="str" cm="1">
        <f t="array" ref="GC32">INDEX(GC$5:GC31,$B32+1,1)</f>
        <v>-</v>
      </c>
      <c r="GD32" s="575" t="str" cm="1">
        <f t="array" ref="GD32">INDEX(GD$5:GD31,$B32+1,1)</f>
        <v>-</v>
      </c>
      <c r="GE32" s="575" t="str" cm="1">
        <f t="array" ref="GE32">INDEX(GE$5:GE31,$B32+1,1)</f>
        <v>-</v>
      </c>
      <c r="GF32" s="575" t="str" cm="1">
        <f t="array" ref="GF32">INDEX(GF$5:GF31,$B32+1,1)</f>
        <v>-</v>
      </c>
      <c r="GG32" s="575" t="str" cm="1">
        <f t="array" ref="GG32">INDEX(GG$5:GG31,$B32+1,1)</f>
        <v>-</v>
      </c>
      <c r="GH32" s="575" t="str" cm="1">
        <f t="array" ref="GH32">INDEX(GH$5:GH31,$B32+1,1)</f>
        <v>-</v>
      </c>
      <c r="GI32" s="575" t="str" cm="1">
        <f t="array" ref="GI32">INDEX(GI$5:GI31,$B32+1,1)</f>
        <v>-</v>
      </c>
      <c r="GJ32" s="575" t="str" cm="1">
        <f t="array" ref="GJ32">INDEX(GJ$5:GJ31,$B32+1,1)</f>
        <v>-</v>
      </c>
      <c r="GK32" s="575" cm="1">
        <f t="array" ref="GK32">INDEX(GK$5:GK31,$B32+1,1)</f>
        <v>0</v>
      </c>
      <c r="GL32" s="575" t="str" cm="1">
        <f t="array" ref="GL32">INDEX(GL$5:GL31,$B32+1,1)</f>
        <v>-</v>
      </c>
      <c r="GM32" s="575" cm="1">
        <f t="array" ref="GM32">INDEX(GM$5:GM31,$B32+1,1)</f>
        <v>1</v>
      </c>
      <c r="GN32" s="575" cm="1">
        <f t="array" ref="GN32">INDEX(GN$5:GN31,$B32+1,1)</f>
        <v>0</v>
      </c>
      <c r="GO32" s="575" cm="1">
        <f t="array" ref="GO32">INDEX(GO$5:GO31,$B32+1,1)</f>
        <v>0</v>
      </c>
      <c r="GP32" s="575" cm="1">
        <f t="array" ref="GP32">INDEX(GP$5:GP31,$B32+1,1)</f>
        <v>0</v>
      </c>
      <c r="GQ32" s="575" cm="1">
        <f t="array" ref="GQ32">INDEX(GQ$5:GQ31,$B32+1,1)</f>
        <v>0</v>
      </c>
      <c r="GR32" s="575" cm="1">
        <f t="array" ref="GR32">INDEX(GR$5:GR31,$B32+1,1)</f>
        <v>0</v>
      </c>
      <c r="GS32" s="575" cm="1">
        <f t="array" ref="GS32">INDEX(GS$5:GS31,$B32+1,1)</f>
        <v>0</v>
      </c>
      <c r="GT32" s="575" cm="1">
        <f t="array" ref="GT32">INDEX(GT$5:GT31,$B32+1,1)</f>
        <v>1</v>
      </c>
      <c r="GU32" s="575" cm="1">
        <f t="array" ref="GU32">INDEX(GU$5:GU31,$B32+1,1)</f>
        <v>0</v>
      </c>
      <c r="GV32" s="575" cm="1">
        <f t="array" ref="GV32">INDEX(GV$5:GV31,$B32+1,1)</f>
        <v>0</v>
      </c>
      <c r="GW32" s="575" cm="1">
        <f t="array" ref="GW32">INDEX(GW$5:GW31,$B32+1,1)</f>
        <v>0</v>
      </c>
      <c r="GX32" s="575" cm="1">
        <f t="array" ref="GX32">INDEX(GX$5:GX31,$B32+1,1)</f>
        <v>0</v>
      </c>
      <c r="GY32" s="8"/>
      <c r="GZ32" s="575" t="str" cm="1">
        <f t="array" ref="GZ32">INDEX(GZ$5:GZ31,$B32+1,1)</f>
        <v>-</v>
      </c>
      <c r="HA32" s="575" t="str" cm="1">
        <f t="array" ref="HA32">INDEX(HA$5:HA31,$B32+1,1)</f>
        <v>-</v>
      </c>
      <c r="HB32" s="575" t="str" cm="1">
        <f t="array" ref="HB32">INDEX(HB$5:HB31,$B32+1,1)</f>
        <v>-</v>
      </c>
      <c r="HC32" s="575" t="str" cm="1">
        <f t="array" ref="HC32">INDEX(HC$5:HC31,$B32+1,1)</f>
        <v>-</v>
      </c>
      <c r="HD32" s="575" cm="1">
        <f t="array" ref="HD32">INDEX(HD$5:HD31,$B32+1,1)</f>
        <v>0</v>
      </c>
      <c r="HE32" s="575" t="str" cm="1">
        <f t="array" ref="HE32">INDEX(HE$5:HE31,$B32+1,1)</f>
        <v>-</v>
      </c>
      <c r="HF32" s="575" t="str" cm="1">
        <f t="array" ref="HF32">INDEX(HF$5:HF31,$B32+1,1)</f>
        <v>-</v>
      </c>
      <c r="HG32" s="576">
        <f t="shared" ca="1" si="97"/>
        <v>3</v>
      </c>
      <c r="HH32" s="575" t="str" cm="1">
        <f t="array" ref="HH32">INDEX(HH$5:HH31,$B32+1,1)</f>
        <v>-</v>
      </c>
      <c r="HI32" s="575" t="str" cm="1">
        <f t="array" ref="HI32">INDEX(HI$5:HI31,$B32+1,1)</f>
        <v>-</v>
      </c>
      <c r="HJ32" s="575" t="str" cm="1">
        <f t="array" ref="HJ32">INDEX(HJ$5:HJ31,$B32+1,1)</f>
        <v>-</v>
      </c>
      <c r="HK32" s="575" t="str" cm="1">
        <f t="array" ref="HK32">INDEX(HK$5:HK31,$B32+1,1)</f>
        <v>-</v>
      </c>
      <c r="HL32" s="575" t="str" cm="1">
        <f t="array" ref="HL32">INDEX(HL$5:HL31,$B32+1,1)</f>
        <v>-</v>
      </c>
      <c r="HM32" s="575" t="str" cm="1">
        <f t="array" ref="HM32">INDEX(HM$5:HM31,$B32+1,1)</f>
        <v>-</v>
      </c>
      <c r="HN32" s="575" t="str" cm="1">
        <f t="array" ref="HN32">INDEX(HN$5:HN31,$B32+1,1)</f>
        <v>-</v>
      </c>
      <c r="HO32" s="575" t="str" cm="1">
        <f t="array" ref="HO32">INDEX(HO$5:HO31,$B32+1,1)</f>
        <v>-</v>
      </c>
      <c r="HP32" s="575" t="str" cm="1">
        <f t="array" ref="HP32">INDEX(HP$5:HP31,$B32+1,1)</f>
        <v>-</v>
      </c>
      <c r="HQ32" s="575" t="str" cm="1">
        <f t="array" ref="HQ32">INDEX(HQ$5:HQ31,$B32+1,1)</f>
        <v>-</v>
      </c>
      <c r="HR32" s="575" t="str" cm="1">
        <f t="array" ref="HR32">INDEX(HR$5:HR31,$B32+1,1)</f>
        <v>-</v>
      </c>
      <c r="HS32" s="575" t="str" cm="1">
        <f t="array" ref="HS32">INDEX(HS$5:HS31,$B32+1,1)</f>
        <v>-</v>
      </c>
      <c r="HT32" s="575" t="str" cm="1">
        <f t="array" ref="HT32">INDEX(HT$5:HT31,$B32+1,1)</f>
        <v>-</v>
      </c>
      <c r="HU32" s="575" t="str" cm="1">
        <f t="array" ref="HU32">INDEX(HU$5:HU31,$B32+1,1)</f>
        <v>-</v>
      </c>
      <c r="HV32" s="575" t="str" cm="1">
        <f t="array" ref="HV32">INDEX(HV$5:HV31,$B32+1,1)</f>
        <v>-</v>
      </c>
      <c r="HW32" s="575" t="str" cm="1">
        <f t="array" ref="HW32">INDEX(HW$5:HW31,$B32+1,1)</f>
        <v>-</v>
      </c>
      <c r="HX32" s="575" t="str" cm="1">
        <f t="array" ref="HX32">INDEX(HX$5:HX31,$B32+1,1)</f>
        <v>-</v>
      </c>
      <c r="HY32" s="575" t="str" cm="1">
        <f t="array" ref="HY32">INDEX(HY$5:HY31,$B32+1,1)</f>
        <v>-</v>
      </c>
      <c r="HZ32" s="575" t="str" cm="1">
        <f t="array" ref="HZ32">INDEX(HZ$5:HZ31,$B32+1,1)</f>
        <v>-</v>
      </c>
      <c r="IA32" s="575" t="str" cm="1">
        <f t="array" ref="IA32">INDEX(IA$5:IA31,$B32+1,1)</f>
        <v>-</v>
      </c>
      <c r="IB32" s="575" t="str" cm="1">
        <f t="array" ref="IB32">INDEX(IB$5:IB31,$B32+1,1)</f>
        <v>-</v>
      </c>
      <c r="IC32" s="575" t="str" cm="1">
        <f t="array" ref="IC32">INDEX(IC$5:IC31,$B32+1,1)</f>
        <v>-</v>
      </c>
      <c r="ID32" s="575" t="str" cm="1">
        <f t="array" ref="ID32">INDEX(ID$5:ID31,$B32+1,1)</f>
        <v>-</v>
      </c>
      <c r="IE32" s="575" cm="1">
        <f t="array" ref="IE32">INDEX(IE$5:IE31,$B32+1,1)</f>
        <v>1</v>
      </c>
      <c r="IF32" s="575" cm="1">
        <f t="array" ref="IF32">INDEX(IF$5:IF31,$B32+1,1)</f>
        <v>1</v>
      </c>
      <c r="IG32" s="8"/>
      <c r="IH32" s="575" cm="1">
        <f t="array" ref="IH32">INDEX(IH$5:IH31,$B32+1,1)</f>
        <v>0.125</v>
      </c>
      <c r="II32" s="575" cm="1">
        <f t="array" ref="II32">INDEX(II$5:II31,$B32+1,1)</f>
        <v>0.3</v>
      </c>
      <c r="IJ32" s="575" cm="1">
        <f t="array" ref="IJ32">INDEX(IJ$5:IJ31,$B32+1,1)</f>
        <v>-0.05</v>
      </c>
      <c r="IK32" s="575" cm="1">
        <f t="array" ref="IK32">INDEX(IK$5:IK31,$B32+1,1)</f>
        <v>0.1</v>
      </c>
      <c r="IL32" s="575" cm="1">
        <f t="array" ref="IL32">INDEX(IL$5:IL31,$B32+1,1)</f>
        <v>0.25</v>
      </c>
      <c r="IM32" s="575" cm="1">
        <f t="array" ref="IM32">INDEX(IM$5:IM31,$B32+1,1)</f>
        <v>-0.05</v>
      </c>
      <c r="IN32" s="575" cm="1">
        <f t="array" ref="IN32">INDEX(IN$5:IN31,$B32+1,1)</f>
        <v>0.05</v>
      </c>
      <c r="IO32" s="575" cm="1">
        <f t="array" ref="IO32">INDEX(IO$5:IO31,$B32+1,1)</f>
        <v>0.1</v>
      </c>
      <c r="IP32" s="575" cm="1">
        <f t="array" ref="IP32">INDEX(IP$5:IP31,$B32+1,1)</f>
        <v>-0.02</v>
      </c>
      <c r="IQ32" s="575" cm="1">
        <f t="array" ref="IQ32">INDEX(IQ$5:IQ31,$B32+1,1)</f>
        <v>0.1</v>
      </c>
      <c r="IR32" s="575" cm="1">
        <f t="array" ref="IR32">INDEX(IR$5:IR31,$B32+1,1)</f>
        <v>0.25</v>
      </c>
      <c r="IS32" s="575" cm="1">
        <f t="array" ref="IS32">INDEX(IS$5:IS31,$B32+1,1)</f>
        <v>-0.05</v>
      </c>
      <c r="IT32" s="575" cm="1">
        <f t="array" ref="IT32">INDEX(IT$5:IT31,$B32+1,1)</f>
        <v>0.125</v>
      </c>
      <c r="IU32" s="575" cm="1">
        <f t="array" ref="IU32">INDEX(IU$5:IU31,$B32+1,1)</f>
        <v>0.1</v>
      </c>
      <c r="IV32" s="575" cm="1">
        <f t="array" ref="IV32">INDEX(IV$5:IV31,$B32+1,1)</f>
        <v>0.1</v>
      </c>
      <c r="IW32" s="575" cm="1">
        <f t="array" ref="IW32">INDEX(IW$5:IW31,$B32+1,1)</f>
        <v>0.1</v>
      </c>
      <c r="IX32" s="575" cm="1">
        <f t="array" ref="IX32">INDEX(IX$5:IX31,$B32+1,1)</f>
        <v>0</v>
      </c>
      <c r="IY32" s="575" cm="1">
        <f t="array" ref="IY32">INDEX(IY$5:IY31,$B32+1,1)</f>
        <v>0</v>
      </c>
      <c r="IZ32" s="575" cm="1">
        <f t="array" ref="IZ32">INDEX(IZ$5:IZ31,$B32+1,1)</f>
        <v>0</v>
      </c>
      <c r="JA32" s="575" cm="1">
        <f t="array" ref="JA32">INDEX(JA$5:JA31,$B32+1,1)</f>
        <v>0</v>
      </c>
      <c r="JB32" s="575" cm="1">
        <f t="array" ref="JB32">INDEX(JB$5:JB31,$B32+1,1)</f>
        <v>0</v>
      </c>
      <c r="JC32" s="575" cm="1">
        <f t="array" ref="JC32">INDEX(JC$5:JC31,$B32+1,1)</f>
        <v>0</v>
      </c>
      <c r="JD32" s="575" cm="1">
        <f t="array" ref="JD32">INDEX(JD$5:JD31,$B32+1,1)</f>
        <v>0</v>
      </c>
      <c r="JE32" s="575" cm="1">
        <f t="array" ref="JE32">INDEX(JE$5:JE31,$B32+1,1)</f>
        <v>0</v>
      </c>
      <c r="JF32" s="575" cm="1">
        <f t="array" ref="JF32">INDEX(JF$5:JF31,$B32+1,1)</f>
        <v>0</v>
      </c>
      <c r="JG32" s="575" cm="1">
        <f t="array" ref="JG32">INDEX(JG$5:JG31,$B32+1,1)</f>
        <v>0</v>
      </c>
      <c r="JH32" s="575" cm="1">
        <f t="array" ref="JH32">INDEX(JH$5:JH31,$B32+1,1)</f>
        <v>0</v>
      </c>
      <c r="JI32" s="575" cm="1">
        <f t="array" ref="JI32">INDEX(JI$5:JI31,$B32+1,1)</f>
        <v>0</v>
      </c>
      <c r="JJ32" s="575" cm="1">
        <f t="array" ref="JJ32">INDEX(JJ$5:JJ31,$B32+1,1)</f>
        <v>0</v>
      </c>
      <c r="JK32" s="575" cm="1">
        <f t="array" ref="JK32">INDEX(JK$5:JK31,$B32+1,1)</f>
        <v>0</v>
      </c>
      <c r="JL32" s="575" cm="1">
        <f t="array" ref="JL32">INDEX(JL$5:JL31,$B32+1,1)</f>
        <v>0</v>
      </c>
      <c r="JM32" s="575" cm="1">
        <f t="array" ref="JM32">INDEX(JM$5:JM31,$B32+1,1)</f>
        <v>0</v>
      </c>
      <c r="JN32" s="575" cm="1">
        <f t="array" ref="JN32">INDEX(JN$5:JN31,$B32+1,1)</f>
        <v>0</v>
      </c>
      <c r="JO32" s="575" cm="1">
        <f t="array" ref="JO32">INDEX(JO$5:JO31,$B32+1,1)</f>
        <v>0</v>
      </c>
      <c r="JP32" s="575" cm="1">
        <f t="array" ref="JP32">INDEX(JP$5:JP31,$B32+1,1)</f>
        <v>0</v>
      </c>
      <c r="JQ32" s="575" cm="1">
        <f t="array" ref="JQ32">INDEX(JQ$5:JQ31,$B32+1,1)</f>
        <v>0</v>
      </c>
      <c r="JR32" s="575" cm="1">
        <f t="array" ref="JR32">INDEX(JR$5:JR31,$B32+1,1)</f>
        <v>0</v>
      </c>
      <c r="JS32" s="575" cm="1">
        <f t="array" ref="JS32">INDEX(JS$5:JS31,$B32+1,1)</f>
        <v>0</v>
      </c>
      <c r="JT32" s="575" cm="1">
        <f t="array" ref="JT32">INDEX(JT$5:JT31,$B32+1,1)</f>
        <v>0</v>
      </c>
      <c r="JU32" s="575" cm="1">
        <f t="array" ref="JU32">INDEX(JU$5:JU31,$B32+1,1)</f>
        <v>0</v>
      </c>
      <c r="JV32" s="575" cm="1">
        <f t="array" ref="JV32">INDEX(JV$5:JV31,$B32+1,1)</f>
        <v>0</v>
      </c>
      <c r="JW32" s="575" cm="1">
        <f t="array" ref="JW32">INDEX(JW$5:JW31,$B32+1,1)</f>
        <v>0</v>
      </c>
      <c r="JX32" s="575" cm="1">
        <f t="array" ref="JX32">INDEX(JX$5:JX31,$B32+1,1)</f>
        <v>0</v>
      </c>
      <c r="JY32" s="575" cm="1">
        <f t="array" ref="JY32">INDEX(JY$5:JY31,$B32+1,1)</f>
        <v>0</v>
      </c>
      <c r="JZ32" s="575" cm="1">
        <f t="array" ref="JZ32">INDEX(JZ$5:JZ31,$B32+1,1)</f>
        <v>0</v>
      </c>
      <c r="KA32" s="575" cm="1">
        <f t="array" ref="KA32">INDEX(KA$5:KA31,$B32+1,1)</f>
        <v>0</v>
      </c>
      <c r="KB32" s="575" cm="1">
        <f t="array" ref="KB32">INDEX(KB$5:KB31,$B32+1,1)</f>
        <v>0</v>
      </c>
      <c r="KC32" s="575" cm="1">
        <f t="array" ref="KC32">INDEX(KC$5:KC31,$B32+1,1)</f>
        <v>0</v>
      </c>
      <c r="KD32" s="575" t="str" cm="1">
        <f t="array" ref="KD32">INDEX(KD$5:KD31,$B32+1,1)</f>
        <v>-</v>
      </c>
      <c r="KE32" s="8"/>
      <c r="KF32" s="575" cm="1">
        <f t="array" ref="KF32">INDEX(KF$5:KF31,$B32+1,1)</f>
        <v>0</v>
      </c>
      <c r="KG32" s="575" cm="1">
        <f t="array" ref="KG32">INDEX(KG$5:KG31,$B32+1,1)</f>
        <v>0</v>
      </c>
      <c r="KH32" s="575" cm="1">
        <f t="array" ref="KH32">INDEX(KH$5:KH31,$B32+1,1)</f>
        <v>0</v>
      </c>
      <c r="KI32" s="575" t="str" cm="1">
        <f t="array" ref="KI32">INDEX(KI$5:KI31,$B32+1,1)</f>
        <v>-</v>
      </c>
      <c r="KJ32" s="575" t="str" cm="1">
        <f t="array" ref="KJ32">INDEX(KJ$5:KJ31,$B32+1,1)</f>
        <v>-</v>
      </c>
      <c r="KK32" s="575" t="str" cm="1">
        <f t="array" ref="KK32">INDEX(KK$5:KK31,$B32+1,1)</f>
        <v>-</v>
      </c>
      <c r="KL32" s="575" t="str" cm="1">
        <f t="array" ref="KL32">INDEX(KL$5:KL31,$B32+1,1)</f>
        <v>-</v>
      </c>
      <c r="KM32" s="575" t="str" cm="1">
        <f t="array" ref="KM32">INDEX(KM$5:KM31,$B32+1,1)</f>
        <v>-</v>
      </c>
      <c r="KN32" s="575" t="str" cm="1">
        <f t="array" ref="KN32">INDEX(KN$5:KN31,$B32+1,1)</f>
        <v>-</v>
      </c>
      <c r="KO32" s="575" t="str" cm="1">
        <f t="array" ref="KO32">INDEX(KO$5:KO31,$B32+1,1)</f>
        <v>-</v>
      </c>
      <c r="KP32" s="575" t="str" cm="1">
        <f t="array" ref="KP32">INDEX(KP$5:KP31,$B32+1,1)</f>
        <v>-</v>
      </c>
      <c r="KQ32" s="575" t="str" cm="1">
        <f t="array" ref="KQ32">INDEX(KQ$5:KQ31,$B32+1,1)</f>
        <v>-</v>
      </c>
      <c r="KR32" s="575" t="str" cm="1">
        <f t="array" ref="KR32">INDEX(KR$5:KR31,$B32+1,1)</f>
        <v>-</v>
      </c>
      <c r="KS32" s="575" t="str" cm="1">
        <f t="array" ref="KS32">INDEX(KS$5:KS31,$B32+1,1)</f>
        <v>-</v>
      </c>
      <c r="KT32" s="575" t="str" cm="1">
        <f t="array" ref="KT32">INDEX(KT$5:KT31,$B32+1,1)</f>
        <v>-</v>
      </c>
      <c r="KU32" s="575" t="str" cm="1">
        <f t="array" ref="KU32">INDEX(KU$5:KU31,$B32+1,1)</f>
        <v>-</v>
      </c>
      <c r="KV32" s="575" cm="1">
        <f t="array" ref="KV32">INDEX(KV$5:KV31,$B32+1,1)</f>
        <v>1</v>
      </c>
      <c r="KW32" s="575" cm="1">
        <f t="array" ref="KW32">INDEX(KW$5:KW31,$B32+1,1)</f>
        <v>0</v>
      </c>
      <c r="KX32" s="575" cm="1">
        <f t="array" ref="KX32">INDEX(KX$5:KX31,$B32+1,1)</f>
        <v>1</v>
      </c>
      <c r="KY32" s="575" cm="1">
        <f t="array" ref="KY32">INDEX(KY$5:KY31,$B32+1,1)</f>
        <v>1</v>
      </c>
      <c r="KZ32" s="575" cm="1">
        <f t="array" ref="KZ32">INDEX(KZ$5:KZ31,$B32+1,1)</f>
        <v>1</v>
      </c>
      <c r="LA32" s="575" cm="1">
        <f t="array" ref="LA32">INDEX(LA$5:LA31,$B32+1,1)</f>
        <v>1</v>
      </c>
      <c r="LB32" s="575" cm="1">
        <f t="array" ref="LB32">INDEX(LB$5:LB31,$B32+1,1)</f>
        <v>1</v>
      </c>
      <c r="LC32" s="575" cm="1">
        <f t="array" ref="LC32">INDEX(LC$5:LC31,$B32+1,1)</f>
        <v>1</v>
      </c>
      <c r="LD32" s="575" cm="1">
        <f t="array" ref="LD32">INDEX(LD$5:LD31,$B32+1,1)</f>
        <v>0</v>
      </c>
      <c r="LE32" s="575" cm="1">
        <f t="array" ref="LE32">INDEX(LE$5:LE31,$B32+1,1)</f>
        <v>1</v>
      </c>
      <c r="LF32" s="575" cm="1">
        <f t="array" ref="LF32">INDEX(LF$5:LF31,$B32+1,1)</f>
        <v>0</v>
      </c>
      <c r="LG32" s="575" cm="1">
        <f t="array" ref="LG32">INDEX(LG$5:LG31,$B32+1,1)</f>
        <v>0</v>
      </c>
      <c r="LH32" s="575" cm="1">
        <f t="array" ref="LH32">INDEX(LH$5:LH31,$B32+1,1)</f>
        <v>0</v>
      </c>
      <c r="LI32" s="575" cm="1">
        <f t="array" ref="LI32">INDEX(LI$5:LI31,$B32+1,1)</f>
        <v>0</v>
      </c>
      <c r="LJ32" s="575" cm="1">
        <f t="array" ref="LJ32">INDEX(LJ$5:LJ31,$B32+1,1)</f>
        <v>0</v>
      </c>
      <c r="LK32" s="575" cm="1">
        <f t="array" ref="LK32">INDEX(LK$5:LK31,$B32+1,1)</f>
        <v>0</v>
      </c>
      <c r="LL32" s="575" cm="1">
        <f t="array" ref="LL32">INDEX(LL$5:LL31,$B32+1,1)</f>
        <v>0</v>
      </c>
      <c r="LM32" s="575" cm="1">
        <f t="array" ref="LM32">INDEX(LM$5:LM31,$B32+1,1)</f>
        <v>0</v>
      </c>
      <c r="LN32" s="575" cm="1">
        <f t="array" ref="LN32">INDEX(LN$5:LN31,$B32+1,1)</f>
        <v>0</v>
      </c>
      <c r="LO32" s="575" cm="1">
        <f t="array" ref="LO32">INDEX(LO$5:LO31,$B32+1,1)</f>
        <v>0</v>
      </c>
      <c r="LP32" s="575" cm="1">
        <f t="array" ref="LP32">INDEX(LP$5:LP31,$B32+1,1)</f>
        <v>0</v>
      </c>
      <c r="LQ32" s="575" cm="1">
        <f t="array" ref="LQ32">INDEX(LQ$5:LQ31,$B32+1,1)</f>
        <v>0</v>
      </c>
      <c r="LR32" s="575" cm="1">
        <f t="array" ref="LR32">INDEX(LR$5:LR31,$B32+1,1)</f>
        <v>0</v>
      </c>
      <c r="LS32" s="575" cm="1">
        <f t="array" ref="LS32">INDEX(LS$5:LS31,$B32+1,1)</f>
        <v>0</v>
      </c>
      <c r="LT32" s="575" cm="1">
        <f t="array" ref="LT32">INDEX(LT$5:LT31,$B32+1,1)</f>
        <v>0</v>
      </c>
      <c r="LU32" s="575" cm="1">
        <f t="array" ref="LU32">INDEX(LU$5:LU31,$B32+1,1)</f>
        <v>0</v>
      </c>
      <c r="LV32" s="575" cm="1">
        <f t="array" ref="LV32">INDEX(LV$5:LV31,$B32+1,1)</f>
        <v>0</v>
      </c>
      <c r="LW32" s="575" cm="1">
        <f t="array" ref="LW32">INDEX(LW$5:LW31,$B32+1,1)</f>
        <v>0</v>
      </c>
      <c r="LX32" s="575" cm="1">
        <f t="array" ref="LX32">INDEX(LX$5:LX31,$B32+1,1)</f>
        <v>0</v>
      </c>
      <c r="LY32" s="575" cm="1">
        <f t="array" ref="LY32">INDEX(LY$5:LY31,$B32+1,1)</f>
        <v>0</v>
      </c>
      <c r="LZ32" s="575" cm="1">
        <f t="array" ref="LZ32">INDEX(LZ$5:LZ31,$B32+1,1)</f>
        <v>0</v>
      </c>
      <c r="MA32" s="575" cm="1">
        <f t="array" ref="MA32">INDEX(MA$5:MA31,$B32+1,1)</f>
        <v>0</v>
      </c>
      <c r="MB32" s="575" cm="1">
        <f t="array" ref="MB32">INDEX(MB$5:MB31,$B32+1,1)</f>
        <v>0</v>
      </c>
      <c r="MC32" s="575" cm="1">
        <f t="array" ref="MC32">INDEX(MC$5:MC31,$B32+1,1)</f>
        <v>0</v>
      </c>
      <c r="MD32" s="575" cm="1">
        <f t="array" ref="MD32">INDEX(MD$5:MD31,$B32+1,1)</f>
        <v>0</v>
      </c>
      <c r="ME32" s="575" cm="1">
        <f t="array" ref="ME32">INDEX(ME$5:ME31,$B32+1,1)</f>
        <v>0</v>
      </c>
      <c r="MF32" s="575" cm="1">
        <f t="array" ref="MF32">INDEX(MF$5:MF31,$B32+1,1)</f>
        <v>0</v>
      </c>
      <c r="MG32" s="575" cm="1">
        <f t="array" ref="MG32">INDEX(MG$5:MG31,$B32+1,1)</f>
        <v>0</v>
      </c>
      <c r="MH32" s="575" cm="1">
        <f t="array" ref="MH32">INDEX(MH$5:MH31,$B32+1,1)</f>
        <v>0</v>
      </c>
      <c r="MI32" s="575" cm="1">
        <f t="array" ref="MI32">INDEX(MI$5:MI31,$B32+1,1)</f>
        <v>1</v>
      </c>
      <c r="MJ32" s="575" cm="1">
        <f t="array" ref="MJ32">INDEX(MJ$5:MJ31,$B32+1,1)</f>
        <v>0</v>
      </c>
      <c r="MK32" s="575" cm="1">
        <f t="array" ref="MK32">INDEX(MK$5:MK31,$B32+1,1)</f>
        <v>0</v>
      </c>
      <c r="ML32" s="575" cm="1">
        <f t="array" ref="ML32">INDEX(ML$5:ML31,$B32+1,1)</f>
        <v>0</v>
      </c>
      <c r="MM32" s="575" cm="1">
        <f t="array" ref="MM32">INDEX(MM$5:MM31,$B32+1,1)</f>
        <v>0</v>
      </c>
      <c r="MN32" s="575" cm="1">
        <f t="array" ref="MN32">INDEX(MN$5:MN31,$B32+1,1)</f>
        <v>1</v>
      </c>
      <c r="MO32" s="8"/>
      <c r="MP32" s="444" t="str">
        <f t="shared" ca="1" si="98"/>
        <v>-</v>
      </c>
      <c r="MQ32" s="575" t="str" cm="1">
        <f t="array" ref="MQ32">INDEX(MQ$5:MQ31,$B32+1,1)</f>
        <v>-</v>
      </c>
      <c r="MR32" s="575" t="str" cm="1">
        <f t="array" ref="MR32">INDEX(MR$5:MR31,$B32+1,1)</f>
        <v>-</v>
      </c>
      <c r="MS32" s="575" t="str" cm="1">
        <f t="array" ref="MS32">INDEX(MS$5:MS31,$B32+1,1)</f>
        <v>-</v>
      </c>
      <c r="MT32" s="575" t="str" cm="1">
        <f t="array" ref="MT32">INDEX(MT$5:MT31,$B32+1,1)</f>
        <v>-</v>
      </c>
      <c r="MU32" s="575" t="str" cm="1">
        <f t="array" ref="MU32">INDEX(MU$5:MU31,$B32+1,1)</f>
        <v>-</v>
      </c>
      <c r="MV32" s="575" t="str" cm="1">
        <f t="array" ref="MV32">INDEX(MV$5:MV31,$B32+1,1)</f>
        <v>-</v>
      </c>
      <c r="MW32" s="575" t="str" cm="1">
        <f t="array" ref="MW32">INDEX(MW$5:MW31,$B32+1,1)</f>
        <v>-</v>
      </c>
      <c r="MX32" s="444" t="str" cm="1">
        <f t="array" ref="MX32">IF(OR(MY32:MY32&lt;&gt;"-"),TRUE,"-")</f>
        <v>-</v>
      </c>
      <c r="MY32" s="575" t="str" cm="1">
        <f t="array" ref="MY32">INDEX(MY$5:MY31,$B32+1,1)</f>
        <v>-</v>
      </c>
      <c r="MZ32" s="575" cm="1">
        <f t="array" ref="MZ32">INDEX(MZ$5:MZ31,$B32+1,1)</f>
        <v>0</v>
      </c>
      <c r="NA32" s="575" cm="1">
        <f t="array" ref="NA32">INDEX(NA$5:NA31,$B32+1,1)</f>
        <v>999999</v>
      </c>
      <c r="NB32" s="575" cm="1">
        <f t="array" ref="NB32">INDEX(NB$5:NB31,$B32+1,1)</f>
        <v>999999</v>
      </c>
      <c r="NC32" s="575" cm="1">
        <f t="array" ref="NC32">INDEX(NC$5:NC31,$B32+1,1)</f>
        <v>999999</v>
      </c>
      <c r="ND32" s="575" cm="1">
        <f t="array" ref="ND32">INDEX(ND$5:ND31,$B32+1,1)</f>
        <v>999999</v>
      </c>
      <c r="NE32" s="575" cm="1">
        <f t="array" ref="NE32">INDEX(NE$5:NE31,$B32+1,1)</f>
        <v>999999</v>
      </c>
      <c r="NF32" s="575" cm="1">
        <f t="array" ref="NF32">INDEX(NF$5:NF31,$B32+1,1)</f>
        <v>999999</v>
      </c>
      <c r="NG32" s="575" t="str" cm="1">
        <f t="array" ref="NG32">INDEX(NG$5:NG31,$B32+1,1)</f>
        <v>-</v>
      </c>
      <c r="NH32" s="575" t="str" cm="1">
        <f t="array" ref="NH32">INDEX(NH$5:NH31,$B32+1,1)</f>
        <v>-</v>
      </c>
      <c r="NI32" s="575" t="str" cm="1">
        <f t="array" ref="NI32">INDEX(NI$5:NI31,$B32+1,1)</f>
        <v>-</v>
      </c>
      <c r="NJ32" s="575" t="b" cm="1">
        <f t="array" ref="NJ32">INDEX(NJ$5:NJ31,$B32+1,1)</f>
        <v>1</v>
      </c>
      <c r="NK32" s="575" t="str" cm="1">
        <f t="array" ref="NK32">INDEX(NK$5:NK31,$B32+1,1)</f>
        <v>-</v>
      </c>
      <c r="NL32" s="575" cm="1">
        <f t="array" ref="NL32">INDEX(NL$5:NL31,$B32+1,1)</f>
        <v>0</v>
      </c>
      <c r="NM32" s="575" cm="1">
        <f t="array" ref="NM32">INDEX(NM$5:NM31,$B32+1,1)</f>
        <v>0</v>
      </c>
      <c r="NN32" s="575" cm="1">
        <f t="array" ref="NN32">INDEX(NN$5:NN31,$B32+1,1)</f>
        <v>0</v>
      </c>
      <c r="NO32" s="575" t="str" cm="1">
        <f t="array" ref="NO32">INDEX(NO$5:NO31,$B32+1,1)</f>
        <v>-</v>
      </c>
      <c r="NP32" s="575" t="str" cm="1">
        <f t="array" ref="NP32">INDEX(NP$5:NP31,$B32+1,1)</f>
        <v>-</v>
      </c>
      <c r="NQ32" s="444">
        <f t="shared" si="111"/>
        <v>0</v>
      </c>
      <c r="NR32" s="575" t="str" cm="1">
        <f t="array" ref="NR32">INDEX(NR$5:NR31,$B32+1,1)</f>
        <v>-</v>
      </c>
      <c r="NS32" s="575" t="str" cm="1">
        <f t="array" ref="NS32">INDEX(NS$5:NS31,$B32+1,1)</f>
        <v>-</v>
      </c>
      <c r="NT32" s="8"/>
      <c r="NU32" s="575" t="str" cm="1">
        <f t="array" ref="NU32">INDEX(NU$5:NU31,$B32+1,1)</f>
        <v>-</v>
      </c>
      <c r="NV32" s="575" t="str" cm="1">
        <f t="array" ref="NV32">INDEX(NV$5:NV31,$B32+1,1)</f>
        <v>-</v>
      </c>
      <c r="NW32" s="575" t="str" cm="1">
        <f t="array" ref="NW32">INDEX(NW$5:NW31,$B32+1,1)</f>
        <v>-</v>
      </c>
      <c r="NX32" s="575" t="str" cm="1">
        <f t="array" ref="NX32">INDEX(NX$5:NX31,$B32+1,1)</f>
        <v>-</v>
      </c>
      <c r="NY32" s="575" cm="1">
        <f t="array" ref="NY32">INDEX(NY$5:NY31,$B32+1,1)</f>
        <v>1</v>
      </c>
      <c r="NZ32" s="575" cm="1">
        <f t="array" ref="NZ32">INDEX(NZ$5:NZ31,$B32+1,1)</f>
        <v>1</v>
      </c>
      <c r="OA32" s="575" cm="1">
        <f t="array" ref="OA32">INDEX(OA$5:OA31,$B32+1,1)</f>
        <v>1</v>
      </c>
      <c r="OB32" s="575" cm="1">
        <f t="array" ref="OB32">INDEX(OB$5:OB31,$B32+1,1)</f>
        <v>1</v>
      </c>
      <c r="OC32" s="8"/>
      <c r="OD32" s="575" cm="1">
        <f t="array" ref="OD32">INDEX(OD$5:OD31,$B32+1,1)</f>
        <v>0</v>
      </c>
      <c r="OE32" s="575" t="str" cm="1">
        <f t="array" ref="OE32">INDEX(OE$5:OE31,$B32+1,1)</f>
        <v>-</v>
      </c>
      <c r="OF32" s="575" cm="1">
        <f t="array" ref="OF32">INDEX(OF$5:OF31,$B32+1,1)</f>
        <v>1</v>
      </c>
      <c r="OG32" s="444">
        <f t="shared" si="100"/>
        <v>1.5</v>
      </c>
      <c r="OH32" s="8"/>
      <c r="OI32" s="575" t="str" cm="1">
        <f t="array" ref="OI32">INDEX(OI$5:OI31,$B32+1,1)</f>
        <v>-</v>
      </c>
      <c r="OJ32" s="575" t="str" cm="1">
        <f t="array" ref="OJ32">INDEX(OJ$5:OJ31,$B32+1,1)</f>
        <v>-</v>
      </c>
      <c r="OK32" s="575" t="str" cm="1">
        <f t="array" ref="OK32">INDEX(OK$5:OK31,$B32+1,1)</f>
        <v>-</v>
      </c>
      <c r="OL32" s="575" t="str" cm="1">
        <f t="array" ref="OL32">INDEX(OL$5:OL31,$B32+1,1)</f>
        <v>-</v>
      </c>
      <c r="OM32" s="575" cm="1">
        <f t="array" ref="OM32">INDEX(OM$5:OM31,$B32+1,1)</f>
        <v>0</v>
      </c>
      <c r="ON32" s="519">
        <v>0</v>
      </c>
    </row>
    <row r="33" spans="1:404" outlineLevel="1">
      <c r="A33" s="18">
        <f t="shared" si="109"/>
        <v>28</v>
      </c>
      <c r="B33" s="18">
        <f t="shared" si="105"/>
        <v>13</v>
      </c>
      <c r="C33">
        <v>2</v>
      </c>
      <c r="D33" s="17" t="str">
        <f t="shared" ca="1" si="106"/>
        <v>GSW</v>
      </c>
      <c r="E33" t="b">
        <v>1</v>
      </c>
      <c r="F33" t="b">
        <v>0</v>
      </c>
      <c r="G33" t="b">
        <f>E33</f>
        <v>1</v>
      </c>
      <c r="H33" s="18" t="s">
        <v>2222</v>
      </c>
      <c r="I33" s="575" cm="1">
        <f t="array" ref="I33">INDEX(I$5:I32,$B33+1,1)</f>
        <v>1</v>
      </c>
      <c r="J33" s="575" cm="1">
        <f t="array" ref="J33">INDEX(J$5:J32,$B33+1,1)</f>
        <v>0</v>
      </c>
      <c r="K33" s="575" cm="1">
        <f t="array" ref="K33">INDEX(K$5:K32,$B33+1,1)</f>
        <v>0</v>
      </c>
      <c r="L33" s="575" cm="1">
        <f t="array" ref="L33">INDEX(L$5:L32,$B33+1,1)</f>
        <v>2</v>
      </c>
      <c r="M33" s="575" cm="1">
        <f t="array" ref="M33">INDEX(M$5:M32,$B33+1,1)</f>
        <v>2</v>
      </c>
      <c r="N33" s="575" cm="1">
        <f t="array" ref="N33">INDEX(N$5:N32,$B33+1,1)</f>
        <v>3</v>
      </c>
      <c r="O33" s="444">
        <f t="shared" si="57"/>
        <v>2</v>
      </c>
      <c r="P33" s="444">
        <f t="shared" si="57"/>
        <v>0</v>
      </c>
      <c r="Q33" s="444">
        <f t="shared" si="58"/>
        <v>6</v>
      </c>
      <c r="R33" s="575" cm="1">
        <f t="array" ref="R33">INDEX(R$5:R32,$B33+1,1)</f>
        <v>1</v>
      </c>
      <c r="S33" s="575" cm="1">
        <f t="array" ref="S33">INDEX(S$5:S32,$B33+1,1)</f>
        <v>1</v>
      </c>
      <c r="T33" s="22">
        <v>3</v>
      </c>
      <c r="U33" s="575" cm="1">
        <f t="array" ref="U33">INDEX(U$5:U32,$B33+1,1)</f>
        <v>0</v>
      </c>
      <c r="V33" s="18"/>
      <c r="W33" s="575" cm="1">
        <f t="array" ref="W33">INDEX(W$5:W32,$B33+1,1)</f>
        <v>0</v>
      </c>
      <c r="X33" s="575" cm="1">
        <f t="array" ref="X33">INDEX(X$5:X32,$B33+1,1)</f>
        <v>0</v>
      </c>
      <c r="Y33" s="575" cm="1">
        <f t="array" ref="Y33">INDEX(Y$5:Y32,$B33+1,1)</f>
        <v>0</v>
      </c>
      <c r="Z33" s="575" cm="1">
        <f t="array" ref="Z33">INDEX(Z$5:Z32,$B33+1,1)</f>
        <v>1</v>
      </c>
      <c r="AA33" s="575" t="str" cm="1">
        <f t="array" ref="AA33">INDEX(AA$5:AA32,$B33+1,1)</f>
        <v/>
      </c>
      <c r="AB33" s="575" cm="1">
        <f t="array" ref="AB33">INDEX(AB$5:AB32,$B33+1,1)</f>
        <v>1</v>
      </c>
      <c r="AC33" s="575" cm="1">
        <f t="array" ref="AC33">INDEX(AC$5:AC32,$B33+1,1)</f>
        <v>1</v>
      </c>
      <c r="AD33" s="575" cm="1">
        <f t="array" ref="AD33">INDEX(AD$5:AD32,$B33+1,1)</f>
        <v>0</v>
      </c>
      <c r="AE33" s="575" cm="1">
        <f t="array" ref="AE33">INDEX(AE$5:AE32,$B33+1,1)</f>
        <v>0</v>
      </c>
      <c r="AF33" s="575" cm="1">
        <f t="array" ref="AF33">INDEX(AF$5:AF32,$B33+1,1)</f>
        <v>0</v>
      </c>
      <c r="AG33" s="575" cm="1">
        <f t="array" ref="AG33">INDEX(AG$5:AG32,$B33+1,1)</f>
        <v>0</v>
      </c>
      <c r="AH33" s="119"/>
      <c r="AI33" s="119"/>
      <c r="AJ33" s="119"/>
      <c r="AK33" s="119"/>
      <c r="AL33" s="119"/>
      <c r="AM33" s="119"/>
      <c r="AN33" s="119"/>
      <c r="AO33" s="119"/>
      <c r="AP33" s="119"/>
      <c r="AQ33" s="119"/>
      <c r="AR33" s="119"/>
      <c r="AS33" s="119"/>
      <c r="AT33" s="119"/>
      <c r="AU33" s="18"/>
      <c r="AV33" s="18"/>
      <c r="AW33" s="18"/>
      <c r="AX33" s="212" t="str" cm="1">
        <f t="array" aca="1" ref="AX33" ca="1">$H33&amp;" "        &amp;_xlfn.SINGLE( INDEX(i.ModelStructure,$I33,1))    &amp;" "
&amp; $D33        &amp;       IF(OR($CA33="-", $CA33),"_PInp","_Full")&amp;    IF($DK33=0," FWM","")&amp;IF($DK33=1," MWM","")&amp;IF($DK33=5," Mat","")&amp;IF($NP33=1,"&amp;EL","   ")&amp;IF($DL33=TRUE,"&amp;BBT","    ")
&amp;      " TOL"&amp;_xlfn.SINGLE(INDEX(i.TOL_Desc,1,$N33))   &amp; " Scan"&amp;$T33
&amp;       CHOOSE($K33+1," CFS"," GFS"," NFS")&amp;     " CG_"&amp;_xlfn.SINGLE(_xlfn.SWITCH($MP33,"-",1,TRUE,1,FALSE,0))&amp;_xlfn.SINGLE(    IF($MR33="-"," FodCrop    ",_xlfn.SWITCH(VALUE(LEFT($MR$4,1)),0," All",6," Lup",9," Oat",11," OaF")&amp;"_Fod"&amp;TEXT($MR33,"000%")))
&amp;" REV"&amp;"_"&amp;TEXT($FO33,"00;-0;00;@ ")&amp;TEXT($AA33,"00;-0;00;  @")&amp;"_"&amp;TEXT($FT33,"0")&amp;"_"&amp;TEXT($AC33,"0")
&amp; " RR"&amp;TEXT(SUM($EB33:$EC33),"+00%;-00%;    ;@")
&amp; " ("&amp;IF($CY33,"P","E")   &amp;IF($CX33,"T","t")        &amp;     "_F"&amp;IF($HP33=TRUE,3,0)+COUNTIF($HI33:$HM33,TRUE)+COUNTIF($BS33:$BT33,"&gt;0")&amp;IF($HN33=TRUE,3,0)+COUNTIF($BS33:$BT33,"&gt;0")&amp;"N"&amp;$HS33&amp;$HT33&amp;"L"&amp;$IE33&amp;$IF33&amp;"_"&amp;$ID33&amp;")"</f>
        <v>Scan_test   SE GSW_PInp MWM        TOLSpr Scan3 CFS CG_1 FodCrop     REV_-   _-_1 RR     (Et_F00N--L11_-)</v>
      </c>
      <c r="AY33" s="8" t="str">
        <f ca="1">IF(COUNTIF(AX$5:AX33,AX33)=1,"-","Dup")</f>
        <v>-</v>
      </c>
      <c r="AZ33" s="8"/>
      <c r="BA33" s="575" t="b" cm="1">
        <f t="array" ref="BA33">INDEX(BA$5:BA32,$B33+1,1)</f>
        <v>0</v>
      </c>
      <c r="BB33" s="575" t="b" cm="1">
        <f t="array" ref="BB33">INDEX(BB$5:BB32,$B33+1,1)</f>
        <v>0</v>
      </c>
      <c r="BC33" s="575" t="b" cm="1">
        <f t="array" ref="BC33">INDEX(BC$5:BC32,$B33+1,1)</f>
        <v>0</v>
      </c>
      <c r="BD33" s="575" t="b" cm="1">
        <f t="array" ref="BD33">INDEX(BD$5:BD32,$B33+1,1)</f>
        <v>0</v>
      </c>
      <c r="BE33" s="575" t="b" cm="1">
        <f t="array" ref="BE33">INDEX(BE$5:BE32,$B33+1,1)</f>
        <v>0</v>
      </c>
      <c r="BF33" s="575" t="b" cm="1">
        <f t="array" ref="BF33">INDEX(BF$5:BF32,$B33+1,1)</f>
        <v>0</v>
      </c>
      <c r="BG33" s="575" t="b" cm="1">
        <f t="array" ref="BG33">INDEX(BG$5:BG32,$B33+1,1)</f>
        <v>0</v>
      </c>
      <c r="BH33" s="575" t="b" cm="1">
        <f t="array" ref="BH33">INDEX(BH$5:BH32,$B33+1,1)</f>
        <v>0</v>
      </c>
      <c r="BI33" s="575" t="b" cm="1">
        <f t="array" ref="BI33">INDEX(BI$5:BI32,$B33+1,1)</f>
        <v>0</v>
      </c>
      <c r="BJ33" s="8"/>
      <c r="BK33" s="575" t="b" cm="1">
        <f t="array" ref="BK33">INDEX(BK$5:BK32,$B33+1,1)</f>
        <v>0</v>
      </c>
      <c r="BL33" s="575" t="str" cm="1">
        <f t="array" ref="BL33">INDEX(BL$5:BL32,$B33+1,1)</f>
        <v>-</v>
      </c>
      <c r="BM33" s="575" t="str" cm="1">
        <f t="array" ref="BM33">INDEX(BM$5:BM32,$B33+1,1)</f>
        <v>-</v>
      </c>
      <c r="BN33" s="575" t="str" cm="1">
        <f t="array" ref="BN33">INDEX(BN$5:BN32,$B33+1,1)</f>
        <v>-</v>
      </c>
      <c r="BO33" s="575" t="str" cm="1">
        <f t="array" ref="BO33">INDEX(BO$5:BO32,$B33+1,1)</f>
        <v>-</v>
      </c>
      <c r="BP33" s="575" t="str" cm="1">
        <f t="array" ref="BP33">INDEX(BP$5:BP32,$B33+1,1)</f>
        <v>-</v>
      </c>
      <c r="BQ33" s="575" t="str" cm="1">
        <f t="array" ref="BQ33">INDEX(BQ$5:BQ32,$B33+1,1)</f>
        <v>-</v>
      </c>
      <c r="BR33" s="575" t="str" cm="1">
        <f t="array" ref="BR33">INDEX(BR$5:BR32,$B33+1,1)</f>
        <v>-</v>
      </c>
      <c r="BS33" s="575" t="str" cm="1">
        <f t="array" ref="BS33">INDEX(BS$5:BS32,$B33+1,1)</f>
        <v>-</v>
      </c>
      <c r="BT33" s="575" t="str" cm="1">
        <f t="array" ref="BT33">INDEX(BT$5:BT32,$B33+1,1)</f>
        <v>-</v>
      </c>
      <c r="BU33" s="575" t="str" cm="1">
        <f t="array" ref="BU33">INDEX(BU$5:BU32,$B33+1,1)</f>
        <v>-</v>
      </c>
      <c r="BV33" s="575" t="str" cm="1">
        <f t="array" ref="BV33">INDEX(BV$5:BV32,$B33+1,1)</f>
        <v>-</v>
      </c>
      <c r="BW33" s="575" t="b" cm="1">
        <f t="array" ref="BW33">INDEX(BW$5:BW32,$B33+1,1)</f>
        <v>0</v>
      </c>
      <c r="BX33" s="575" t="str" cm="1">
        <f t="array" ref="BX33">INDEX(BX$5:BX32,$B33+1,1)</f>
        <v>-</v>
      </c>
      <c r="BY33" s="575" t="str" cm="1">
        <f t="array" ref="BY33">INDEX(BY$5:BY32,$B33+1,1)</f>
        <v>-</v>
      </c>
      <c r="BZ33" s="575" t="str" cm="1">
        <f t="array" ref="BZ33">INDEX(BZ$5:BZ32,$B33+1,1)</f>
        <v>-</v>
      </c>
      <c r="CA33" s="575" t="str" cm="1">
        <f t="array" ref="CA33">INDEX(CA$5:CA32,$B33+1,1)</f>
        <v>-</v>
      </c>
      <c r="CB33" s="8"/>
      <c r="CC33" s="575" t="str" cm="1">
        <f t="array" ref="CC33">INDEX(CC$5:CC32,$B33+1,1)</f>
        <v>-</v>
      </c>
      <c r="CD33" s="444" t="str">
        <f t="shared" ca="1" si="61"/>
        <v>-</v>
      </c>
      <c r="CE33" s="444">
        <f t="shared" si="62"/>
        <v>0</v>
      </c>
      <c r="CF33" s="444">
        <f t="shared" si="62"/>
        <v>0</v>
      </c>
      <c r="CG33" s="575" t="str" cm="1">
        <f t="array" ref="CG33">INDEX(CG$5:CG32,$B33+1,1)</f>
        <v>-</v>
      </c>
      <c r="CH33" s="575" t="str" cm="1">
        <f t="array" ref="CH33">INDEX(CH$5:CH32,$B33+1,1)</f>
        <v>-</v>
      </c>
      <c r="CI33" s="575" t="str" cm="1">
        <f t="array" ref="CI33">INDEX(CI$5:CI32,$B33+1,1)</f>
        <v>-</v>
      </c>
      <c r="CJ33" s="444" t="str">
        <f t="shared" ca="1" si="63"/>
        <v>-</v>
      </c>
      <c r="CK33" s="444">
        <f t="shared" si="64"/>
        <v>0</v>
      </c>
      <c r="CL33" s="444">
        <f t="shared" si="64"/>
        <v>0</v>
      </c>
      <c r="CM33" s="575" t="str" cm="1">
        <f t="array" ref="CM33">INDEX(CM$5:CM32,$B33+1,1)</f>
        <v>-</v>
      </c>
      <c r="CN33" s="444" t="str">
        <f t="shared" ca="1" si="65"/>
        <v>-</v>
      </c>
      <c r="CO33" s="444">
        <f t="shared" si="66"/>
        <v>0</v>
      </c>
      <c r="CP33" s="575" t="str" cm="1">
        <f t="array" ref="CP33">INDEX(CP$5:CP32,$B33+1,1)</f>
        <v>-</v>
      </c>
      <c r="CQ33" s="575" t="str" cm="1">
        <f t="array" ref="CQ33">INDEX(CQ$5:CQ32,$B33+1,1)</f>
        <v>-</v>
      </c>
      <c r="CR33" s="444">
        <f t="shared" si="67"/>
        <v>0</v>
      </c>
      <c r="CS33" s="575" t="str" cm="1">
        <f t="array" ref="CS33">INDEX(CS$5:CS32,$B33+1,1)</f>
        <v>-</v>
      </c>
      <c r="CT33" s="444" t="str">
        <f t="shared" ca="1" si="68"/>
        <v>-</v>
      </c>
      <c r="CU33" s="444">
        <f t="shared" si="69"/>
        <v>0</v>
      </c>
      <c r="CV33" s="444">
        <f t="shared" si="69"/>
        <v>0</v>
      </c>
      <c r="CW33" s="8"/>
      <c r="CX33" s="575" t="b" cm="1">
        <f t="array" ref="CX33">INDEX(CX$5:CX32,$B33+1,1)</f>
        <v>0</v>
      </c>
      <c r="CY33" s="575" t="b" cm="1">
        <f t="array" ref="CY33">INDEX(CY$5:CY32,$B33+1,1)</f>
        <v>0</v>
      </c>
      <c r="CZ33" s="576">
        <f t="shared" ca="1" si="85"/>
        <v>0</v>
      </c>
      <c r="DA33" s="575" t="b" cm="1">
        <f t="array" ref="DA33">INDEX(DA$5:DA32,$B33+1,1)</f>
        <v>1</v>
      </c>
      <c r="DB33" s="575" t="str" cm="1">
        <f t="array" ref="DB33">INDEX(DB$5:DB32,$B33+1,1)</f>
        <v>-</v>
      </c>
      <c r="DC33" s="575" cm="1">
        <f t="array" ref="DC33">INDEX(DC$5:DC32,$B33+1,1)</f>
        <v>1</v>
      </c>
      <c r="DD33" s="575" cm="1">
        <f t="array" ref="DD33">INDEX(DD$5:DD32,$B33+1,1)</f>
        <v>1</v>
      </c>
      <c r="DE33" s="575" t="str" cm="1">
        <f t="array" ref="DE33">INDEX(DE$5:DE32,$B33+1,1)</f>
        <v>-</v>
      </c>
      <c r="DF33" s="575" t="str" cm="1">
        <f t="array" ref="DF33">INDEX(DF$5:DF32,$B33+1,1)</f>
        <v>-</v>
      </c>
      <c r="DG33" s="575" t="str" cm="1">
        <f t="array" ref="DG33">INDEX(DG$5:DG32,$B33+1,1)</f>
        <v>-</v>
      </c>
      <c r="DH33" s="575" t="str" cm="1">
        <f t="array" ref="DH33">INDEX(DH$5:DH32,$B33+1,1)</f>
        <v>-</v>
      </c>
      <c r="DI33" s="575" t="str" cm="1">
        <f t="array" ref="DI33">INDEX(DI$5:DI32,$B33+1,1)</f>
        <v>-</v>
      </c>
      <c r="DJ33" s="575" t="str" cm="1">
        <f t="array" ref="DJ33">INDEX(DJ$5:DJ32,$B33+1,1)</f>
        <v>-</v>
      </c>
      <c r="DK33" s="444">
        <f t="shared" si="86"/>
        <v>1</v>
      </c>
      <c r="DL33" s="444" t="b">
        <f t="shared" si="86"/>
        <v>0</v>
      </c>
      <c r="DM33" s="444">
        <f t="shared" si="86"/>
        <v>60</v>
      </c>
      <c r="DN33" s="575" t="str" cm="1">
        <f t="array" ref="DN33">INDEX(DN$5:DN32,$B33+1,1)</f>
        <v>-</v>
      </c>
      <c r="DO33" s="444" t="str">
        <f t="shared" si="87"/>
        <v>-</v>
      </c>
      <c r="DP33" s="444" t="str">
        <f t="shared" si="87"/>
        <v>-</v>
      </c>
      <c r="DQ33" s="444" t="str">
        <f t="shared" si="87"/>
        <v>-</v>
      </c>
      <c r="DR33" s="575" t="str" cm="1">
        <f t="array" ref="DR33">INDEX(DR$5:DR32,$B33+1,1)</f>
        <v>-</v>
      </c>
      <c r="DS33" s="575" t="str" cm="1">
        <f t="array" ref="DS33">INDEX(DS$5:DS32,$B33+1,1)</f>
        <v>-</v>
      </c>
      <c r="DT33" s="575" t="str" cm="1">
        <f t="array" ref="DT33">INDEX(DT$5:DT32,$B33+1,1)</f>
        <v>-</v>
      </c>
      <c r="DU33" s="575" t="str" cm="1">
        <f t="array" ref="DU33">INDEX(DU$5:DU32,$B33+1,1)</f>
        <v>-</v>
      </c>
      <c r="DV33" s="444" t="str">
        <f t="shared" si="110"/>
        <v>-</v>
      </c>
      <c r="DW33" s="444">
        <f t="shared" si="110"/>
        <v>500</v>
      </c>
      <c r="DX33" s="444">
        <f t="shared" si="110"/>
        <v>500</v>
      </c>
      <c r="DY33" s="444" t="str">
        <f t="shared" si="110"/>
        <v>-</v>
      </c>
      <c r="DZ33" s="444" t="str">
        <f t="shared" si="110"/>
        <v>-</v>
      </c>
      <c r="EA33" s="444" t="str">
        <f t="shared" si="110"/>
        <v>-</v>
      </c>
      <c r="EB33" s="444">
        <f t="shared" si="89"/>
        <v>0</v>
      </c>
      <c r="EC33" s="444">
        <f t="shared" si="90"/>
        <v>0</v>
      </c>
      <c r="ED33" s="444">
        <f t="shared" si="91"/>
        <v>0</v>
      </c>
      <c r="EE33" s="444">
        <f t="shared" si="91"/>
        <v>0</v>
      </c>
      <c r="EF33" s="444">
        <f t="shared" si="91"/>
        <v>0</v>
      </c>
      <c r="EG33" s="444">
        <f t="shared" si="91"/>
        <v>0</v>
      </c>
      <c r="EH33" s="444" t="b">
        <f t="shared" si="92"/>
        <v>0</v>
      </c>
      <c r="EI33" s="444" t="b">
        <f t="shared" si="92"/>
        <v>0</v>
      </c>
      <c r="EJ33" s="444" t="b">
        <f t="shared" si="92"/>
        <v>0</v>
      </c>
      <c r="EK33" s="444" t="b">
        <f t="shared" si="92"/>
        <v>0</v>
      </c>
      <c r="EL33" s="444">
        <f t="shared" si="93"/>
        <v>1</v>
      </c>
      <c r="EM33" s="444">
        <f t="shared" si="93"/>
        <v>0</v>
      </c>
      <c r="EN33" s="444" t="b">
        <f t="shared" si="94"/>
        <v>0</v>
      </c>
      <c r="EO33" s="444" t="b">
        <f t="shared" si="71"/>
        <v>0</v>
      </c>
      <c r="EP33" s="444" t="b">
        <f t="shared" si="71"/>
        <v>0</v>
      </c>
      <c r="EQ33" s="444" t="b">
        <f t="shared" si="71"/>
        <v>1</v>
      </c>
      <c r="ER33" s="93">
        <f t="shared" si="72"/>
        <v>3</v>
      </c>
      <c r="ES33" s="93">
        <f t="shared" si="72"/>
        <v>3</v>
      </c>
      <c r="ET33" s="575" cm="1">
        <f t="array" ref="ET33">INDEX(ET$5:ET32,$B33+1,1)</f>
        <v>1</v>
      </c>
      <c r="EU33" s="575" cm="1">
        <f t="array" ref="EU33">INDEX(EU$5:EU32,$B33+1,1)</f>
        <v>1</v>
      </c>
      <c r="EV33" s="575" cm="1">
        <f t="array" ref="EV33">INDEX(EV$5:EV32,$B33+1,1)</f>
        <v>1</v>
      </c>
      <c r="EW33" s="575" cm="1">
        <f t="array" ref="EW33">INDEX(EW$5:EW32,$B33+1,1)</f>
        <v>1</v>
      </c>
      <c r="EX33" s="575" t="str" cm="1">
        <f t="array" ref="EX33">INDEX(EX$5:EX32,$B33+1,1)</f>
        <v>-</v>
      </c>
      <c r="EY33" s="444" t="b">
        <f t="shared" si="95"/>
        <v>1</v>
      </c>
      <c r="EZ33" s="444" t="b">
        <f t="shared" si="95"/>
        <v>0</v>
      </c>
      <c r="FA33" s="444" t="b">
        <f t="shared" si="95"/>
        <v>0</v>
      </c>
      <c r="FB33" s="444" t="b">
        <f t="shared" si="95"/>
        <v>0</v>
      </c>
      <c r="FC33" s="93">
        <f t="shared" si="108"/>
        <v>1</v>
      </c>
      <c r="FD33" s="93">
        <f t="shared" si="108"/>
        <v>1</v>
      </c>
      <c r="FE33" s="93">
        <f t="shared" si="108"/>
        <v>1</v>
      </c>
      <c r="FF33" s="93">
        <f t="shared" si="108"/>
        <v>1</v>
      </c>
      <c r="FG33" s="93">
        <f t="shared" si="108"/>
        <v>1</v>
      </c>
      <c r="FH33" s="93">
        <f t="shared" si="108"/>
        <v>1</v>
      </c>
      <c r="FI33" s="93">
        <f t="shared" si="108"/>
        <v>1</v>
      </c>
      <c r="FJ33" s="93">
        <f t="shared" si="108"/>
        <v>1</v>
      </c>
      <c r="FK33" s="8"/>
      <c r="FL33" s="575" t="str" cm="1">
        <f t="array" ref="FL33">INDEX(FL$5:FL32,$B33+1,1)</f>
        <v>-</v>
      </c>
      <c r="FM33" s="444" t="b">
        <f t="shared" si="96"/>
        <v>0</v>
      </c>
      <c r="FN33" s="575" t="str" cm="1">
        <f t="array" ref="FN33">INDEX(FN$5:FN32,$B33+1,1)</f>
        <v>-</v>
      </c>
      <c r="FO33" s="575" t="str" cm="1">
        <f t="array" ref="FO33">INDEX(FO$5:FO32,$B33+1,1)</f>
        <v>-</v>
      </c>
      <c r="FP33" s="575" t="str" cm="1">
        <f t="array" ref="FP33">INDEX(FP$5:FP32,$B33+1,1)</f>
        <v>-</v>
      </c>
      <c r="FQ33" s="575" cm="1">
        <f t="array" ref="FQ33">INDEX(FQ$5:FQ32,$B33+1,1)</f>
        <v>1</v>
      </c>
      <c r="FR33" s="575" cm="1">
        <f t="array" ref="FR33">INDEX(FR$5:FR32,$B33+1,1)</f>
        <v>1</v>
      </c>
      <c r="FS33" s="575" t="str" cm="1">
        <f t="array" ref="FS33">INDEX(FS$5:FS32,$B33+1,1)</f>
        <v>-</v>
      </c>
      <c r="FT33" s="575" t="str" cm="1">
        <f t="array" ref="FT33">INDEX(FT$5:FT32,$B33+1,1)</f>
        <v>-</v>
      </c>
      <c r="FU33" s="575" t="str" cm="1">
        <f t="array" ref="FU33">INDEX(FU$5:FU32,$B33+1,1)</f>
        <v>-</v>
      </c>
      <c r="FV33" s="575" t="str" cm="1">
        <f t="array" ref="FV33">INDEX(FV$5:FV32,$B33+1,1)</f>
        <v>-</v>
      </c>
      <c r="FW33" s="575" t="str" cm="1">
        <f t="array" ref="FW33">INDEX(FW$5:FW32,$B33+1,1)</f>
        <v>-</v>
      </c>
      <c r="FX33" s="575" t="str" cm="1">
        <f t="array" ref="FX33">INDEX(FX$5:FX32,$B33+1,1)</f>
        <v>-</v>
      </c>
      <c r="FY33" s="575" t="str" cm="1">
        <f t="array" ref="FY33">INDEX(FY$5:FY32,$B33+1,1)</f>
        <v>-</v>
      </c>
      <c r="FZ33" s="575" t="str" cm="1">
        <f t="array" ref="FZ33">INDEX(FZ$5:FZ32,$B33+1,1)</f>
        <v>-</v>
      </c>
      <c r="GA33" s="575" t="str" cm="1">
        <f t="array" ref="GA33">INDEX(GA$5:GA32,$B33+1,1)</f>
        <v>-</v>
      </c>
      <c r="GB33" s="575" t="str" cm="1">
        <f t="array" ref="GB33">INDEX(GB$5:GB32,$B33+1,1)</f>
        <v>-</v>
      </c>
      <c r="GC33" s="575" t="str" cm="1">
        <f t="array" ref="GC33">INDEX(GC$5:GC32,$B33+1,1)</f>
        <v>-</v>
      </c>
      <c r="GD33" s="575" t="str" cm="1">
        <f t="array" ref="GD33">INDEX(GD$5:GD32,$B33+1,1)</f>
        <v>-</v>
      </c>
      <c r="GE33" s="575" t="str" cm="1">
        <f t="array" ref="GE33">INDEX(GE$5:GE32,$B33+1,1)</f>
        <v>-</v>
      </c>
      <c r="GF33" s="575" t="str" cm="1">
        <f t="array" ref="GF33">INDEX(GF$5:GF32,$B33+1,1)</f>
        <v>-</v>
      </c>
      <c r="GG33" s="575" t="str" cm="1">
        <f t="array" ref="GG33">INDEX(GG$5:GG32,$B33+1,1)</f>
        <v>-</v>
      </c>
      <c r="GH33" s="575" t="str" cm="1">
        <f t="array" ref="GH33">INDEX(GH$5:GH32,$B33+1,1)</f>
        <v>-</v>
      </c>
      <c r="GI33" s="575" t="str" cm="1">
        <f t="array" ref="GI33">INDEX(GI$5:GI32,$B33+1,1)</f>
        <v>-</v>
      </c>
      <c r="GJ33" s="575" t="str" cm="1">
        <f t="array" ref="GJ33">INDEX(GJ$5:GJ32,$B33+1,1)</f>
        <v>-</v>
      </c>
      <c r="GK33" s="575" cm="1">
        <f t="array" ref="GK33">INDEX(GK$5:GK32,$B33+1,1)</f>
        <v>0</v>
      </c>
      <c r="GL33" s="575" t="str" cm="1">
        <f t="array" ref="GL33">INDEX(GL$5:GL32,$B33+1,1)</f>
        <v>-</v>
      </c>
      <c r="GM33" s="575" cm="1">
        <f t="array" ref="GM33">INDEX(GM$5:GM32,$B33+1,1)</f>
        <v>1</v>
      </c>
      <c r="GN33" s="575" cm="1">
        <f t="array" ref="GN33">INDEX(GN$5:GN32,$B33+1,1)</f>
        <v>0</v>
      </c>
      <c r="GO33" s="575" cm="1">
        <f t="array" ref="GO33">INDEX(GO$5:GO32,$B33+1,1)</f>
        <v>0</v>
      </c>
      <c r="GP33" s="575" cm="1">
        <f t="array" ref="GP33">INDEX(GP$5:GP32,$B33+1,1)</f>
        <v>0</v>
      </c>
      <c r="GQ33" s="575" cm="1">
        <f t="array" ref="GQ33">INDEX(GQ$5:GQ32,$B33+1,1)</f>
        <v>0</v>
      </c>
      <c r="GR33" s="575" cm="1">
        <f t="array" ref="GR33">INDEX(GR$5:GR32,$B33+1,1)</f>
        <v>0</v>
      </c>
      <c r="GS33" s="575" cm="1">
        <f t="array" ref="GS33">INDEX(GS$5:GS32,$B33+1,1)</f>
        <v>0</v>
      </c>
      <c r="GT33" s="575" cm="1">
        <f t="array" ref="GT33">INDEX(GT$5:GT32,$B33+1,1)</f>
        <v>1</v>
      </c>
      <c r="GU33" s="575" cm="1">
        <f t="array" ref="GU33">INDEX(GU$5:GU32,$B33+1,1)</f>
        <v>0</v>
      </c>
      <c r="GV33" s="575" cm="1">
        <f t="array" ref="GV33">INDEX(GV$5:GV32,$B33+1,1)</f>
        <v>0</v>
      </c>
      <c r="GW33" s="575" cm="1">
        <f t="array" ref="GW33">INDEX(GW$5:GW32,$B33+1,1)</f>
        <v>0</v>
      </c>
      <c r="GX33" s="575" cm="1">
        <f t="array" ref="GX33">INDEX(GX$5:GX32,$B33+1,1)</f>
        <v>0</v>
      </c>
      <c r="GY33" s="8"/>
      <c r="GZ33" s="575" t="str" cm="1">
        <f t="array" ref="GZ33">INDEX(GZ$5:GZ32,$B33+1,1)</f>
        <v>-</v>
      </c>
      <c r="HA33" s="575" t="str" cm="1">
        <f t="array" ref="HA33">INDEX(HA$5:HA32,$B33+1,1)</f>
        <v>-</v>
      </c>
      <c r="HB33" s="575" t="str" cm="1">
        <f t="array" ref="HB33">INDEX(HB$5:HB32,$B33+1,1)</f>
        <v>-</v>
      </c>
      <c r="HC33" s="575" t="str" cm="1">
        <f t="array" ref="HC33">INDEX(HC$5:HC32,$B33+1,1)</f>
        <v>-</v>
      </c>
      <c r="HD33" s="575" cm="1">
        <f t="array" ref="HD33">INDEX(HD$5:HD32,$B33+1,1)</f>
        <v>0</v>
      </c>
      <c r="HE33" s="575" t="str" cm="1">
        <f t="array" ref="HE33">INDEX(HE$5:HE32,$B33+1,1)</f>
        <v>-</v>
      </c>
      <c r="HF33" s="575" t="str" cm="1">
        <f t="array" ref="HF33">INDEX(HF$5:HF32,$B33+1,1)</f>
        <v>-</v>
      </c>
      <c r="HG33" s="576">
        <f t="shared" ca="1" si="97"/>
        <v>3</v>
      </c>
      <c r="HH33" s="575" t="str" cm="1">
        <f t="array" ref="HH33">INDEX(HH$5:HH32,$B33+1,1)</f>
        <v>-</v>
      </c>
      <c r="HI33" s="575" t="str" cm="1">
        <f t="array" ref="HI33">INDEX(HI$5:HI32,$B33+1,1)</f>
        <v>-</v>
      </c>
      <c r="HJ33" s="575" t="str" cm="1">
        <f t="array" ref="HJ33">INDEX(HJ$5:HJ32,$B33+1,1)</f>
        <v>-</v>
      </c>
      <c r="HK33" s="575" t="str" cm="1">
        <f t="array" ref="HK33">INDEX(HK$5:HK32,$B33+1,1)</f>
        <v>-</v>
      </c>
      <c r="HL33" s="575" t="str" cm="1">
        <f t="array" ref="HL33">INDEX(HL$5:HL32,$B33+1,1)</f>
        <v>-</v>
      </c>
      <c r="HM33" s="575" t="str" cm="1">
        <f t="array" ref="HM33">INDEX(HM$5:HM32,$B33+1,1)</f>
        <v>-</v>
      </c>
      <c r="HN33" s="575" t="str" cm="1">
        <f t="array" ref="HN33">INDEX(HN$5:HN32,$B33+1,1)</f>
        <v>-</v>
      </c>
      <c r="HO33" s="575" t="str" cm="1">
        <f t="array" ref="HO33">INDEX(HO$5:HO32,$B33+1,1)</f>
        <v>-</v>
      </c>
      <c r="HP33" s="575" t="str" cm="1">
        <f t="array" ref="HP33">INDEX(HP$5:HP32,$B33+1,1)</f>
        <v>-</v>
      </c>
      <c r="HQ33" s="575" t="str" cm="1">
        <f t="array" ref="HQ33">INDEX(HQ$5:HQ32,$B33+1,1)</f>
        <v>-</v>
      </c>
      <c r="HR33" s="575" t="str" cm="1">
        <f t="array" ref="HR33">INDEX(HR$5:HR32,$B33+1,1)</f>
        <v>-</v>
      </c>
      <c r="HS33" s="575" t="str" cm="1">
        <f t="array" ref="HS33">INDEX(HS$5:HS32,$B33+1,1)</f>
        <v>-</v>
      </c>
      <c r="HT33" s="575" t="str" cm="1">
        <f t="array" ref="HT33">INDEX(HT$5:HT32,$B33+1,1)</f>
        <v>-</v>
      </c>
      <c r="HU33" s="575" t="str" cm="1">
        <f t="array" ref="HU33">INDEX(HU$5:HU32,$B33+1,1)</f>
        <v>-</v>
      </c>
      <c r="HV33" s="575" t="str" cm="1">
        <f t="array" ref="HV33">INDEX(HV$5:HV32,$B33+1,1)</f>
        <v>-</v>
      </c>
      <c r="HW33" s="575" t="str" cm="1">
        <f t="array" ref="HW33">INDEX(HW$5:HW32,$B33+1,1)</f>
        <v>-</v>
      </c>
      <c r="HX33" s="575" t="str" cm="1">
        <f t="array" ref="HX33">INDEX(HX$5:HX32,$B33+1,1)</f>
        <v>-</v>
      </c>
      <c r="HY33" s="575" t="str" cm="1">
        <f t="array" ref="HY33">INDEX(HY$5:HY32,$B33+1,1)</f>
        <v>-</v>
      </c>
      <c r="HZ33" s="575" t="str" cm="1">
        <f t="array" ref="HZ33">INDEX(HZ$5:HZ32,$B33+1,1)</f>
        <v>-</v>
      </c>
      <c r="IA33" s="575" t="str" cm="1">
        <f t="array" ref="IA33">INDEX(IA$5:IA32,$B33+1,1)</f>
        <v>-</v>
      </c>
      <c r="IB33" s="575" t="str" cm="1">
        <f t="array" ref="IB33">INDEX(IB$5:IB32,$B33+1,1)</f>
        <v>-</v>
      </c>
      <c r="IC33" s="575" t="str" cm="1">
        <f t="array" ref="IC33">INDEX(IC$5:IC32,$B33+1,1)</f>
        <v>-</v>
      </c>
      <c r="ID33" s="575" t="str" cm="1">
        <f t="array" ref="ID33">INDEX(ID$5:ID32,$B33+1,1)</f>
        <v>-</v>
      </c>
      <c r="IE33" s="575" cm="1">
        <f t="array" ref="IE33">INDEX(IE$5:IE32,$B33+1,1)</f>
        <v>1</v>
      </c>
      <c r="IF33" s="575" cm="1">
        <f t="array" ref="IF33">INDEX(IF$5:IF32,$B33+1,1)</f>
        <v>1</v>
      </c>
      <c r="IG33" s="8"/>
      <c r="IH33" s="575" cm="1">
        <f t="array" ref="IH33">INDEX(IH$5:IH32,$B33+1,1)</f>
        <v>0.125</v>
      </c>
      <c r="II33" s="575" cm="1">
        <f t="array" ref="II33">INDEX(II$5:II32,$B33+1,1)</f>
        <v>0.3</v>
      </c>
      <c r="IJ33" s="575" cm="1">
        <f t="array" ref="IJ33">INDEX(IJ$5:IJ32,$B33+1,1)</f>
        <v>-0.05</v>
      </c>
      <c r="IK33" s="575" cm="1">
        <f t="array" ref="IK33">INDEX(IK$5:IK32,$B33+1,1)</f>
        <v>0.1</v>
      </c>
      <c r="IL33" s="575" cm="1">
        <f t="array" ref="IL33">INDEX(IL$5:IL32,$B33+1,1)</f>
        <v>0.25</v>
      </c>
      <c r="IM33" s="575" cm="1">
        <f t="array" ref="IM33">INDEX(IM$5:IM32,$B33+1,1)</f>
        <v>-0.05</v>
      </c>
      <c r="IN33" s="575" cm="1">
        <f t="array" ref="IN33">INDEX(IN$5:IN32,$B33+1,1)</f>
        <v>0.05</v>
      </c>
      <c r="IO33" s="575" cm="1">
        <f t="array" ref="IO33">INDEX(IO$5:IO32,$B33+1,1)</f>
        <v>0.1</v>
      </c>
      <c r="IP33" s="575" cm="1">
        <f t="array" ref="IP33">INDEX(IP$5:IP32,$B33+1,1)</f>
        <v>-0.02</v>
      </c>
      <c r="IQ33" s="575" cm="1">
        <f t="array" ref="IQ33">INDEX(IQ$5:IQ32,$B33+1,1)</f>
        <v>0.1</v>
      </c>
      <c r="IR33" s="575" cm="1">
        <f t="array" ref="IR33">INDEX(IR$5:IR32,$B33+1,1)</f>
        <v>0.25</v>
      </c>
      <c r="IS33" s="575" cm="1">
        <f t="array" ref="IS33">INDEX(IS$5:IS32,$B33+1,1)</f>
        <v>-0.05</v>
      </c>
      <c r="IT33" s="575" cm="1">
        <f t="array" ref="IT33">INDEX(IT$5:IT32,$B33+1,1)</f>
        <v>0.125</v>
      </c>
      <c r="IU33" s="575" cm="1">
        <f t="array" ref="IU33">INDEX(IU$5:IU32,$B33+1,1)</f>
        <v>0.1</v>
      </c>
      <c r="IV33" s="575" cm="1">
        <f t="array" ref="IV33">INDEX(IV$5:IV32,$B33+1,1)</f>
        <v>0.1</v>
      </c>
      <c r="IW33" s="575" cm="1">
        <f t="array" ref="IW33">INDEX(IW$5:IW32,$B33+1,1)</f>
        <v>0.1</v>
      </c>
      <c r="IX33" s="575" cm="1">
        <f t="array" ref="IX33">INDEX(IX$5:IX32,$B33+1,1)</f>
        <v>0</v>
      </c>
      <c r="IY33" s="575" cm="1">
        <f t="array" ref="IY33">INDEX(IY$5:IY32,$B33+1,1)</f>
        <v>0</v>
      </c>
      <c r="IZ33" s="575" cm="1">
        <f t="array" ref="IZ33">INDEX(IZ$5:IZ32,$B33+1,1)</f>
        <v>0</v>
      </c>
      <c r="JA33" s="575" cm="1">
        <f t="array" ref="JA33">INDEX(JA$5:JA32,$B33+1,1)</f>
        <v>0</v>
      </c>
      <c r="JB33" s="575" cm="1">
        <f t="array" ref="JB33">INDEX(JB$5:JB32,$B33+1,1)</f>
        <v>0</v>
      </c>
      <c r="JC33" s="575" cm="1">
        <f t="array" ref="JC33">INDEX(JC$5:JC32,$B33+1,1)</f>
        <v>0</v>
      </c>
      <c r="JD33" s="575" cm="1">
        <f t="array" ref="JD33">INDEX(JD$5:JD32,$B33+1,1)</f>
        <v>0</v>
      </c>
      <c r="JE33" s="575" cm="1">
        <f t="array" ref="JE33">INDEX(JE$5:JE32,$B33+1,1)</f>
        <v>0</v>
      </c>
      <c r="JF33" s="575" cm="1">
        <f t="array" ref="JF33">INDEX(JF$5:JF32,$B33+1,1)</f>
        <v>0</v>
      </c>
      <c r="JG33" s="575" cm="1">
        <f t="array" ref="JG33">INDEX(JG$5:JG32,$B33+1,1)</f>
        <v>0</v>
      </c>
      <c r="JH33" s="575" cm="1">
        <f t="array" ref="JH33">INDEX(JH$5:JH32,$B33+1,1)</f>
        <v>0</v>
      </c>
      <c r="JI33" s="575" cm="1">
        <f t="array" ref="JI33">INDEX(JI$5:JI32,$B33+1,1)</f>
        <v>0</v>
      </c>
      <c r="JJ33" s="575" cm="1">
        <f t="array" ref="JJ33">INDEX(JJ$5:JJ32,$B33+1,1)</f>
        <v>0</v>
      </c>
      <c r="JK33" s="575" cm="1">
        <f t="array" ref="JK33">INDEX(JK$5:JK32,$B33+1,1)</f>
        <v>0</v>
      </c>
      <c r="JL33" s="575" cm="1">
        <f t="array" ref="JL33">INDEX(JL$5:JL32,$B33+1,1)</f>
        <v>0</v>
      </c>
      <c r="JM33" s="575" cm="1">
        <f t="array" ref="JM33">INDEX(JM$5:JM32,$B33+1,1)</f>
        <v>0</v>
      </c>
      <c r="JN33" s="575" cm="1">
        <f t="array" ref="JN33">INDEX(JN$5:JN32,$B33+1,1)</f>
        <v>0</v>
      </c>
      <c r="JO33" s="575" cm="1">
        <f t="array" ref="JO33">INDEX(JO$5:JO32,$B33+1,1)</f>
        <v>0</v>
      </c>
      <c r="JP33" s="575" cm="1">
        <f t="array" ref="JP33">INDEX(JP$5:JP32,$B33+1,1)</f>
        <v>0</v>
      </c>
      <c r="JQ33" s="575" cm="1">
        <f t="array" ref="JQ33">INDEX(JQ$5:JQ32,$B33+1,1)</f>
        <v>0</v>
      </c>
      <c r="JR33" s="575" cm="1">
        <f t="array" ref="JR33">INDEX(JR$5:JR32,$B33+1,1)</f>
        <v>0</v>
      </c>
      <c r="JS33" s="575" cm="1">
        <f t="array" ref="JS33">INDEX(JS$5:JS32,$B33+1,1)</f>
        <v>0</v>
      </c>
      <c r="JT33" s="575" cm="1">
        <f t="array" ref="JT33">INDEX(JT$5:JT32,$B33+1,1)</f>
        <v>0</v>
      </c>
      <c r="JU33" s="575" cm="1">
        <f t="array" ref="JU33">INDEX(JU$5:JU32,$B33+1,1)</f>
        <v>0</v>
      </c>
      <c r="JV33" s="575" cm="1">
        <f t="array" ref="JV33">INDEX(JV$5:JV32,$B33+1,1)</f>
        <v>0</v>
      </c>
      <c r="JW33" s="575" cm="1">
        <f t="array" ref="JW33">INDEX(JW$5:JW32,$B33+1,1)</f>
        <v>0</v>
      </c>
      <c r="JX33" s="575" cm="1">
        <f t="array" ref="JX33">INDEX(JX$5:JX32,$B33+1,1)</f>
        <v>0</v>
      </c>
      <c r="JY33" s="575" cm="1">
        <f t="array" ref="JY33">INDEX(JY$5:JY32,$B33+1,1)</f>
        <v>0</v>
      </c>
      <c r="JZ33" s="575" cm="1">
        <f t="array" ref="JZ33">INDEX(JZ$5:JZ32,$B33+1,1)</f>
        <v>0</v>
      </c>
      <c r="KA33" s="575" cm="1">
        <f t="array" ref="KA33">INDEX(KA$5:KA32,$B33+1,1)</f>
        <v>0</v>
      </c>
      <c r="KB33" s="575" cm="1">
        <f t="array" ref="KB33">INDEX(KB$5:KB32,$B33+1,1)</f>
        <v>0</v>
      </c>
      <c r="KC33" s="575" cm="1">
        <f t="array" ref="KC33">INDEX(KC$5:KC32,$B33+1,1)</f>
        <v>0</v>
      </c>
      <c r="KD33" s="575" t="str" cm="1">
        <f t="array" ref="KD33">INDEX(KD$5:KD32,$B33+1,1)</f>
        <v>-</v>
      </c>
      <c r="KE33" s="8"/>
      <c r="KF33" s="575" cm="1">
        <f t="array" ref="KF33">INDEX(KF$5:KF32,$B33+1,1)</f>
        <v>0</v>
      </c>
      <c r="KG33" s="575" cm="1">
        <f t="array" ref="KG33">INDEX(KG$5:KG32,$B33+1,1)</f>
        <v>0</v>
      </c>
      <c r="KH33" s="575" cm="1">
        <f t="array" ref="KH33">INDEX(KH$5:KH32,$B33+1,1)</f>
        <v>0</v>
      </c>
      <c r="KI33" s="575" t="str" cm="1">
        <f t="array" ref="KI33">INDEX(KI$5:KI32,$B33+1,1)</f>
        <v>-</v>
      </c>
      <c r="KJ33" s="575" t="str" cm="1">
        <f t="array" ref="KJ33">INDEX(KJ$5:KJ32,$B33+1,1)</f>
        <v>-</v>
      </c>
      <c r="KK33" s="575" t="str" cm="1">
        <f t="array" ref="KK33">INDEX(KK$5:KK32,$B33+1,1)</f>
        <v>-</v>
      </c>
      <c r="KL33" s="575" t="str" cm="1">
        <f t="array" ref="KL33">INDEX(KL$5:KL32,$B33+1,1)</f>
        <v>-</v>
      </c>
      <c r="KM33" s="575" t="str" cm="1">
        <f t="array" ref="KM33">INDEX(KM$5:KM32,$B33+1,1)</f>
        <v>-</v>
      </c>
      <c r="KN33" s="575" t="str" cm="1">
        <f t="array" ref="KN33">INDEX(KN$5:KN32,$B33+1,1)</f>
        <v>-</v>
      </c>
      <c r="KO33" s="575" t="str" cm="1">
        <f t="array" ref="KO33">INDEX(KO$5:KO32,$B33+1,1)</f>
        <v>-</v>
      </c>
      <c r="KP33" s="575" t="str" cm="1">
        <f t="array" ref="KP33">INDEX(KP$5:KP32,$B33+1,1)</f>
        <v>-</v>
      </c>
      <c r="KQ33" s="575" t="str" cm="1">
        <f t="array" ref="KQ33">INDEX(KQ$5:KQ32,$B33+1,1)</f>
        <v>-</v>
      </c>
      <c r="KR33" s="575" t="str" cm="1">
        <f t="array" ref="KR33">INDEX(KR$5:KR32,$B33+1,1)</f>
        <v>-</v>
      </c>
      <c r="KS33" s="575" t="str" cm="1">
        <f t="array" ref="KS33">INDEX(KS$5:KS32,$B33+1,1)</f>
        <v>-</v>
      </c>
      <c r="KT33" s="575" t="str" cm="1">
        <f t="array" ref="KT33">INDEX(KT$5:KT32,$B33+1,1)</f>
        <v>-</v>
      </c>
      <c r="KU33" s="575" t="str" cm="1">
        <f t="array" ref="KU33">INDEX(KU$5:KU32,$B33+1,1)</f>
        <v>-</v>
      </c>
      <c r="KV33" s="575" cm="1">
        <f t="array" ref="KV33">INDEX(KV$5:KV32,$B33+1,1)</f>
        <v>1</v>
      </c>
      <c r="KW33" s="575" cm="1">
        <f t="array" ref="KW33">INDEX(KW$5:KW32,$B33+1,1)</f>
        <v>0</v>
      </c>
      <c r="KX33" s="575" cm="1">
        <f t="array" ref="KX33">INDEX(KX$5:KX32,$B33+1,1)</f>
        <v>1</v>
      </c>
      <c r="KY33" s="575" cm="1">
        <f t="array" ref="KY33">INDEX(KY$5:KY32,$B33+1,1)</f>
        <v>1</v>
      </c>
      <c r="KZ33" s="575" cm="1">
        <f t="array" ref="KZ33">INDEX(KZ$5:KZ32,$B33+1,1)</f>
        <v>1</v>
      </c>
      <c r="LA33" s="575" cm="1">
        <f t="array" ref="LA33">INDEX(LA$5:LA32,$B33+1,1)</f>
        <v>1</v>
      </c>
      <c r="LB33" s="575" cm="1">
        <f t="array" ref="LB33">INDEX(LB$5:LB32,$B33+1,1)</f>
        <v>1</v>
      </c>
      <c r="LC33" s="575" cm="1">
        <f t="array" ref="LC33">INDEX(LC$5:LC32,$B33+1,1)</f>
        <v>1</v>
      </c>
      <c r="LD33" s="575" cm="1">
        <f t="array" ref="LD33">INDEX(LD$5:LD32,$B33+1,1)</f>
        <v>0</v>
      </c>
      <c r="LE33" s="575" cm="1">
        <f t="array" ref="LE33">INDEX(LE$5:LE32,$B33+1,1)</f>
        <v>1</v>
      </c>
      <c r="LF33" s="575" cm="1">
        <f t="array" ref="LF33">INDEX(LF$5:LF32,$B33+1,1)</f>
        <v>0</v>
      </c>
      <c r="LG33" s="575" cm="1">
        <f t="array" ref="LG33">INDEX(LG$5:LG32,$B33+1,1)</f>
        <v>0</v>
      </c>
      <c r="LH33" s="575" cm="1">
        <f t="array" ref="LH33">INDEX(LH$5:LH32,$B33+1,1)</f>
        <v>0</v>
      </c>
      <c r="LI33" s="575" cm="1">
        <f t="array" ref="LI33">INDEX(LI$5:LI32,$B33+1,1)</f>
        <v>0</v>
      </c>
      <c r="LJ33" s="575" cm="1">
        <f t="array" ref="LJ33">INDEX(LJ$5:LJ32,$B33+1,1)</f>
        <v>0</v>
      </c>
      <c r="LK33" s="575" cm="1">
        <f t="array" ref="LK33">INDEX(LK$5:LK32,$B33+1,1)</f>
        <v>0</v>
      </c>
      <c r="LL33" s="575" cm="1">
        <f t="array" ref="LL33">INDEX(LL$5:LL32,$B33+1,1)</f>
        <v>0</v>
      </c>
      <c r="LM33" s="575" cm="1">
        <f t="array" ref="LM33">INDEX(LM$5:LM32,$B33+1,1)</f>
        <v>0</v>
      </c>
      <c r="LN33" s="575" cm="1">
        <f t="array" ref="LN33">INDEX(LN$5:LN32,$B33+1,1)</f>
        <v>0</v>
      </c>
      <c r="LO33" s="575" cm="1">
        <f t="array" ref="LO33">INDEX(LO$5:LO32,$B33+1,1)</f>
        <v>0</v>
      </c>
      <c r="LP33" s="575" cm="1">
        <f t="array" ref="LP33">INDEX(LP$5:LP32,$B33+1,1)</f>
        <v>0</v>
      </c>
      <c r="LQ33" s="575" cm="1">
        <f t="array" ref="LQ33">INDEX(LQ$5:LQ32,$B33+1,1)</f>
        <v>0</v>
      </c>
      <c r="LR33" s="575" cm="1">
        <f t="array" ref="LR33">INDEX(LR$5:LR32,$B33+1,1)</f>
        <v>0</v>
      </c>
      <c r="LS33" s="575" cm="1">
        <f t="array" ref="LS33">INDEX(LS$5:LS32,$B33+1,1)</f>
        <v>0</v>
      </c>
      <c r="LT33" s="575" cm="1">
        <f t="array" ref="LT33">INDEX(LT$5:LT32,$B33+1,1)</f>
        <v>0</v>
      </c>
      <c r="LU33" s="575" cm="1">
        <f t="array" ref="LU33">INDEX(LU$5:LU32,$B33+1,1)</f>
        <v>0</v>
      </c>
      <c r="LV33" s="575" cm="1">
        <f t="array" ref="LV33">INDEX(LV$5:LV32,$B33+1,1)</f>
        <v>0</v>
      </c>
      <c r="LW33" s="575" cm="1">
        <f t="array" ref="LW33">INDEX(LW$5:LW32,$B33+1,1)</f>
        <v>0</v>
      </c>
      <c r="LX33" s="575" cm="1">
        <f t="array" ref="LX33">INDEX(LX$5:LX32,$B33+1,1)</f>
        <v>0</v>
      </c>
      <c r="LY33" s="575" cm="1">
        <f t="array" ref="LY33">INDEX(LY$5:LY32,$B33+1,1)</f>
        <v>0</v>
      </c>
      <c r="LZ33" s="575" cm="1">
        <f t="array" ref="LZ33">INDEX(LZ$5:LZ32,$B33+1,1)</f>
        <v>0</v>
      </c>
      <c r="MA33" s="575" cm="1">
        <f t="array" ref="MA33">INDEX(MA$5:MA32,$B33+1,1)</f>
        <v>0</v>
      </c>
      <c r="MB33" s="575" cm="1">
        <f t="array" ref="MB33">INDEX(MB$5:MB32,$B33+1,1)</f>
        <v>0</v>
      </c>
      <c r="MC33" s="575" cm="1">
        <f t="array" ref="MC33">INDEX(MC$5:MC32,$B33+1,1)</f>
        <v>0</v>
      </c>
      <c r="MD33" s="575" cm="1">
        <f t="array" ref="MD33">INDEX(MD$5:MD32,$B33+1,1)</f>
        <v>0</v>
      </c>
      <c r="ME33" s="575" cm="1">
        <f t="array" ref="ME33">INDEX(ME$5:ME32,$B33+1,1)</f>
        <v>0</v>
      </c>
      <c r="MF33" s="575" cm="1">
        <f t="array" ref="MF33">INDEX(MF$5:MF32,$B33+1,1)</f>
        <v>0</v>
      </c>
      <c r="MG33" s="575" cm="1">
        <f t="array" ref="MG33">INDEX(MG$5:MG32,$B33+1,1)</f>
        <v>0</v>
      </c>
      <c r="MH33" s="575" cm="1">
        <f t="array" ref="MH33">INDEX(MH$5:MH32,$B33+1,1)</f>
        <v>0</v>
      </c>
      <c r="MI33" s="575" cm="1">
        <f t="array" ref="MI33">INDEX(MI$5:MI32,$B33+1,1)</f>
        <v>1</v>
      </c>
      <c r="MJ33" s="575" cm="1">
        <f t="array" ref="MJ33">INDEX(MJ$5:MJ32,$B33+1,1)</f>
        <v>0</v>
      </c>
      <c r="MK33" s="575" cm="1">
        <f t="array" ref="MK33">INDEX(MK$5:MK32,$B33+1,1)</f>
        <v>0</v>
      </c>
      <c r="ML33" s="575" cm="1">
        <f t="array" ref="ML33">INDEX(ML$5:ML32,$B33+1,1)</f>
        <v>0</v>
      </c>
      <c r="MM33" s="575" cm="1">
        <f t="array" ref="MM33">INDEX(MM$5:MM32,$B33+1,1)</f>
        <v>0</v>
      </c>
      <c r="MN33" s="575" cm="1">
        <f t="array" ref="MN33">INDEX(MN$5:MN32,$B33+1,1)</f>
        <v>1</v>
      </c>
      <c r="MO33" s="8"/>
      <c r="MP33" s="444" t="str">
        <f t="shared" ca="1" si="98"/>
        <v>-</v>
      </c>
      <c r="MQ33" s="575" t="str" cm="1">
        <f t="array" ref="MQ33">INDEX(MQ$5:MQ32,$B33+1,1)</f>
        <v>-</v>
      </c>
      <c r="MR33" s="575" t="str" cm="1">
        <f t="array" ref="MR33">INDEX(MR$5:MR32,$B33+1,1)</f>
        <v>-</v>
      </c>
      <c r="MS33" s="575" t="str" cm="1">
        <f t="array" ref="MS33">INDEX(MS$5:MS32,$B33+1,1)</f>
        <v>-</v>
      </c>
      <c r="MT33" s="575" t="str" cm="1">
        <f t="array" ref="MT33">INDEX(MT$5:MT32,$B33+1,1)</f>
        <v>-</v>
      </c>
      <c r="MU33" s="575" t="str" cm="1">
        <f t="array" ref="MU33">INDEX(MU$5:MU32,$B33+1,1)</f>
        <v>-</v>
      </c>
      <c r="MV33" s="575" t="str" cm="1">
        <f t="array" ref="MV33">INDEX(MV$5:MV32,$B33+1,1)</f>
        <v>-</v>
      </c>
      <c r="MW33" s="575" t="str" cm="1">
        <f t="array" ref="MW33">INDEX(MW$5:MW32,$B33+1,1)</f>
        <v>-</v>
      </c>
      <c r="MX33" s="444" t="str" cm="1">
        <f t="array" ref="MX33">IF(OR(MY33:MY33&lt;&gt;"-"),TRUE,"-")</f>
        <v>-</v>
      </c>
      <c r="MY33" s="575" t="str" cm="1">
        <f t="array" ref="MY33">INDEX(MY$5:MY32,$B33+1,1)</f>
        <v>-</v>
      </c>
      <c r="MZ33" s="575" cm="1">
        <f t="array" ref="MZ33">INDEX(MZ$5:MZ32,$B33+1,1)</f>
        <v>0</v>
      </c>
      <c r="NA33" s="575" cm="1">
        <f t="array" ref="NA33">INDEX(NA$5:NA32,$B33+1,1)</f>
        <v>999999</v>
      </c>
      <c r="NB33" s="575" cm="1">
        <f t="array" ref="NB33">INDEX(NB$5:NB32,$B33+1,1)</f>
        <v>999999</v>
      </c>
      <c r="NC33" s="575" cm="1">
        <f t="array" ref="NC33">INDEX(NC$5:NC32,$B33+1,1)</f>
        <v>999999</v>
      </c>
      <c r="ND33" s="575" cm="1">
        <f t="array" ref="ND33">INDEX(ND$5:ND32,$B33+1,1)</f>
        <v>999999</v>
      </c>
      <c r="NE33" s="575" cm="1">
        <f t="array" ref="NE33">INDEX(NE$5:NE32,$B33+1,1)</f>
        <v>999999</v>
      </c>
      <c r="NF33" s="575" cm="1">
        <f t="array" ref="NF33">INDEX(NF$5:NF32,$B33+1,1)</f>
        <v>999999</v>
      </c>
      <c r="NG33" s="575" t="str" cm="1">
        <f t="array" ref="NG33">INDEX(NG$5:NG32,$B33+1,1)</f>
        <v>-</v>
      </c>
      <c r="NH33" s="575" t="str" cm="1">
        <f t="array" ref="NH33">INDEX(NH$5:NH32,$B33+1,1)</f>
        <v>-</v>
      </c>
      <c r="NI33" s="575" t="str" cm="1">
        <f t="array" ref="NI33">INDEX(NI$5:NI32,$B33+1,1)</f>
        <v>-</v>
      </c>
      <c r="NJ33" s="575" t="b" cm="1">
        <f t="array" ref="NJ33">INDEX(NJ$5:NJ32,$B33+1,1)</f>
        <v>1</v>
      </c>
      <c r="NK33" s="575" t="str" cm="1">
        <f t="array" ref="NK33">INDEX(NK$5:NK32,$B33+1,1)</f>
        <v>-</v>
      </c>
      <c r="NL33" s="575" cm="1">
        <f t="array" ref="NL33">INDEX(NL$5:NL32,$B33+1,1)</f>
        <v>0</v>
      </c>
      <c r="NM33" s="575" cm="1">
        <f t="array" ref="NM33">INDEX(NM$5:NM32,$B33+1,1)</f>
        <v>0</v>
      </c>
      <c r="NN33" s="575" cm="1">
        <f t="array" ref="NN33">INDEX(NN$5:NN32,$B33+1,1)</f>
        <v>0</v>
      </c>
      <c r="NO33" s="575" t="str" cm="1">
        <f t="array" ref="NO33">INDEX(NO$5:NO32,$B33+1,1)</f>
        <v>-</v>
      </c>
      <c r="NP33" s="575" t="str" cm="1">
        <f t="array" ref="NP33">INDEX(NP$5:NP32,$B33+1,1)</f>
        <v>-</v>
      </c>
      <c r="NQ33" s="444">
        <f t="shared" si="111"/>
        <v>0</v>
      </c>
      <c r="NR33" s="575" t="str" cm="1">
        <f t="array" ref="NR33">INDEX(NR$5:NR32,$B33+1,1)</f>
        <v>-</v>
      </c>
      <c r="NS33" s="575" t="str" cm="1">
        <f t="array" ref="NS33">INDEX(NS$5:NS32,$B33+1,1)</f>
        <v>-</v>
      </c>
      <c r="NT33" s="8"/>
      <c r="NU33" s="575" t="str" cm="1">
        <f t="array" ref="NU33">INDEX(NU$5:NU32,$B33+1,1)</f>
        <v>-</v>
      </c>
      <c r="NV33" s="575" t="str" cm="1">
        <f t="array" ref="NV33">INDEX(NV$5:NV32,$B33+1,1)</f>
        <v>-</v>
      </c>
      <c r="NW33" s="575" t="str" cm="1">
        <f t="array" ref="NW33">INDEX(NW$5:NW32,$B33+1,1)</f>
        <v>-</v>
      </c>
      <c r="NX33" s="575" t="str" cm="1">
        <f t="array" ref="NX33">INDEX(NX$5:NX32,$B33+1,1)</f>
        <v>-</v>
      </c>
      <c r="NY33" s="575" cm="1">
        <f t="array" ref="NY33">INDEX(NY$5:NY32,$B33+1,1)</f>
        <v>1</v>
      </c>
      <c r="NZ33" s="575" cm="1">
        <f t="array" ref="NZ33">INDEX(NZ$5:NZ32,$B33+1,1)</f>
        <v>1</v>
      </c>
      <c r="OA33" s="575" cm="1">
        <f t="array" ref="OA33">INDEX(OA$5:OA32,$B33+1,1)</f>
        <v>1</v>
      </c>
      <c r="OB33" s="575" cm="1">
        <f t="array" ref="OB33">INDEX(OB$5:OB32,$B33+1,1)</f>
        <v>1</v>
      </c>
      <c r="OC33" s="8"/>
      <c r="OD33" s="575" cm="1">
        <f t="array" ref="OD33">INDEX(OD$5:OD32,$B33+1,1)</f>
        <v>0</v>
      </c>
      <c r="OE33" s="575" t="str" cm="1">
        <f t="array" ref="OE33">INDEX(OE$5:OE32,$B33+1,1)</f>
        <v>-</v>
      </c>
      <c r="OF33" s="575" cm="1">
        <f t="array" ref="OF33">INDEX(OF$5:OF32,$B33+1,1)</f>
        <v>1</v>
      </c>
      <c r="OG33" s="444">
        <f t="shared" si="100"/>
        <v>1.5</v>
      </c>
      <c r="OH33" s="8"/>
      <c r="OI33" s="575" t="str" cm="1">
        <f t="array" ref="OI33">INDEX(OI$5:OI32,$B33+1,1)</f>
        <v>-</v>
      </c>
      <c r="OJ33" s="575" t="str" cm="1">
        <f t="array" ref="OJ33">INDEX(OJ$5:OJ32,$B33+1,1)</f>
        <v>-</v>
      </c>
      <c r="OK33" s="575" t="str" cm="1">
        <f t="array" ref="OK33">INDEX(OK$5:OK32,$B33+1,1)</f>
        <v>-</v>
      </c>
      <c r="OL33" s="575" t="str" cm="1">
        <f t="array" ref="OL33">INDEX(OL$5:OL32,$B33+1,1)</f>
        <v>-</v>
      </c>
      <c r="OM33" s="575" cm="1">
        <f t="array" ref="OM33">INDEX(OM$5:OM32,$B33+1,1)</f>
        <v>0</v>
      </c>
      <c r="ON33" s="519">
        <v>0</v>
      </c>
    </row>
    <row r="34" spans="1:404" outlineLevel="1">
      <c r="A34" s="18">
        <f t="shared" si="109"/>
        <v>29</v>
      </c>
      <c r="B34" s="18">
        <f t="shared" si="105"/>
        <v>13</v>
      </c>
      <c r="C34">
        <v>2</v>
      </c>
      <c r="D34" s="17" t="str">
        <f t="shared" ref="D34:D43" ca="1" si="112">OFFSET(D$5,$B34,0)</f>
        <v>GSW</v>
      </c>
      <c r="E34" t="b">
        <v>1</v>
      </c>
      <c r="F34" t="b">
        <v>0</v>
      </c>
      <c r="G34" t="b">
        <f t="shared" si="107"/>
        <v>1</v>
      </c>
      <c r="H34" s="18" t="s">
        <v>2223</v>
      </c>
      <c r="I34" s="575" cm="1">
        <f t="array" ref="I34">INDEX(I$5:I33,$B34+1,1)</f>
        <v>1</v>
      </c>
      <c r="J34" s="575" cm="1">
        <f t="array" ref="J34">INDEX(J$5:J33,$B34+1,1)</f>
        <v>0</v>
      </c>
      <c r="K34" s="575" cm="1">
        <f t="array" ref="K34">INDEX(K$5:K33,$B34+1,1)</f>
        <v>0</v>
      </c>
      <c r="L34" s="575" cm="1">
        <f t="array" ref="L34">INDEX(L$5:L33,$B34+1,1)</f>
        <v>2</v>
      </c>
      <c r="M34" s="575" cm="1">
        <f t="array" ref="M34">INDEX(M$5:M33,$B34+1,1)</f>
        <v>2</v>
      </c>
      <c r="N34" s="575" cm="1">
        <f t="array" ref="N34">INDEX(N$5:N33,$B34+1,1)</f>
        <v>3</v>
      </c>
      <c r="O34" s="444">
        <f t="shared" si="57"/>
        <v>2</v>
      </c>
      <c r="P34" s="444">
        <f t="shared" si="57"/>
        <v>0</v>
      </c>
      <c r="Q34" s="444">
        <f t="shared" si="58"/>
        <v>6</v>
      </c>
      <c r="R34" s="575" cm="1">
        <f t="array" ref="R34">INDEX(R$5:R33,$B34+1,1)</f>
        <v>1</v>
      </c>
      <c r="S34" s="575" cm="1">
        <f t="array" ref="S34">INDEX(S$5:S33,$B34+1,1)</f>
        <v>1</v>
      </c>
      <c r="T34" s="575" cm="1">
        <f t="array" ref="T34">INDEX(T$5:T33,$B34+1,1)</f>
        <v>1</v>
      </c>
      <c r="U34" s="575" cm="1">
        <f t="array" ref="U34">INDEX(U$5:U33,$B34+1,1)</f>
        <v>0</v>
      </c>
      <c r="V34" s="18"/>
      <c r="W34" s="575" cm="1">
        <f t="array" ref="W34">INDEX(W$5:W33,$B34+1,1)</f>
        <v>0</v>
      </c>
      <c r="X34" s="575" cm="1">
        <f t="array" ref="X34">INDEX(X$5:X33,$B34+1,1)</f>
        <v>0</v>
      </c>
      <c r="Y34" s="575" cm="1">
        <f t="array" ref="Y34">INDEX(Y$5:Y33,$B34+1,1)</f>
        <v>0</v>
      </c>
      <c r="Z34" s="575" cm="1">
        <f t="array" ref="Z34">INDEX(Z$5:Z33,$B34+1,1)</f>
        <v>1</v>
      </c>
      <c r="AA34" s="575" t="str" cm="1">
        <f t="array" ref="AA34">INDEX(AA$5:AA33,$B34+1,1)</f>
        <v/>
      </c>
      <c r="AB34" s="575" cm="1">
        <f t="array" ref="AB34">INDEX(AB$5:AB33,$B34+1,1)</f>
        <v>1</v>
      </c>
      <c r="AC34" s="575" cm="1">
        <f t="array" ref="AC34">INDEX(AC$5:AC33,$B34+1,1)</f>
        <v>1</v>
      </c>
      <c r="AD34" s="575" cm="1">
        <f t="array" ref="AD34">INDEX(AD$5:AD33,$B34+1,1)</f>
        <v>0</v>
      </c>
      <c r="AE34" s="575" cm="1">
        <f t="array" ref="AE34">INDEX(AE$5:AE33,$B34+1,1)</f>
        <v>0</v>
      </c>
      <c r="AF34" s="575" cm="1">
        <f t="array" ref="AF34">INDEX(AF$5:AF33,$B34+1,1)</f>
        <v>0</v>
      </c>
      <c r="AG34" s="575" cm="1">
        <f t="array" ref="AG34">INDEX(AG$5:AG33,$B34+1,1)</f>
        <v>0</v>
      </c>
      <c r="AH34" s="119"/>
      <c r="AI34" s="119"/>
      <c r="AJ34" s="119"/>
      <c r="AK34" s="119"/>
      <c r="AL34" s="119"/>
      <c r="AM34" s="119"/>
      <c r="AN34" s="119"/>
      <c r="AO34" s="119"/>
      <c r="AP34" s="119"/>
      <c r="AQ34" s="119"/>
      <c r="AR34" s="119"/>
      <c r="AS34" s="119"/>
      <c r="AT34" s="119"/>
      <c r="AU34" s="18"/>
      <c r="AV34" s="18"/>
      <c r="AW34" s="18"/>
      <c r="AX34" s="212" t="str" cm="1">
        <f t="array" aca="1" ref="AX34" ca="1">$H34&amp;" "        &amp;_xlfn.SINGLE( INDEX(i.ModelStructure,$I34,1))    &amp;" "
&amp; $D34        &amp;       IF(OR($CA34="-", $CA34),"_PInp","_Full")&amp;    IF($DK34=0," FWM","")&amp;IF($DK34=1," MWM","")&amp;IF($DK34=5," Mat","")&amp;IF($NP34=1,"&amp;EL","   ")&amp;IF($DL34=TRUE,"&amp;BBT","    ")
&amp;      " TOL"&amp;_xlfn.SINGLE(INDEX(i.TOL_Desc,1,$N34))   &amp; " Scan"&amp;$T34
&amp;       CHOOSE($K34+1," CFS"," GFS"," NFS")&amp;     " CG_"&amp;_xlfn.SINGLE(_xlfn.SWITCH($MP34,"-",1,TRUE,1,FALSE,0))&amp;_xlfn.SINGLE(    IF($MR34="-"," FodCrop    ",_xlfn.SWITCH(VALUE(LEFT($MR$4,1)),0," All",6," Lup",9," Oat",11," OaF")&amp;"_Fod"&amp;TEXT($MR34,"000%")))
&amp;" REV"&amp;"_"&amp;TEXT($FO34,"00;-0;00;@ ")&amp;TEXT($AA34,"00;-0;00;  @")&amp;"_"&amp;TEXT($FT34,"0")&amp;"_"&amp;TEXT($AC34,"0")
&amp; " RR"&amp;TEXT(SUM($EB34:$EC34),"+00%;-00%;    ;@")
&amp; " ("&amp;IF($CY34,"P","E")   &amp;IF($CX34,"T","t")        &amp;     "_F"&amp;IF($HP34=TRUE,3,0)+COUNTIF($HI34:$HM34,TRUE)+COUNTIF($BS34:$BT34,"&gt;0")&amp;IF($HN34=TRUE,3,0)+COUNTIF($BS34:$BT34,"&gt;0")&amp;"N"&amp;$HS34&amp;$HT34&amp;"L"&amp;$IE34&amp;$IF34&amp;"_"&amp;$ID34&amp;")"</f>
        <v>FeedSupply  SE GSW_PInp MWM        TOLSpr Scan1 CFS CG_1 FodCrop     REV_-   _-_1 RR     (PT_F00N--L11_-)</v>
      </c>
      <c r="AY34" s="8" t="str">
        <f ca="1">IF(COUNTIF(AX$5:AX34,AX34)=1,"-","Dup")</f>
        <v>-</v>
      </c>
      <c r="AZ34" s="8"/>
      <c r="BA34" s="575" t="b" cm="1">
        <f t="array" ref="BA34">INDEX(BA$5:BA33,$B34+1,1)</f>
        <v>0</v>
      </c>
      <c r="BB34" s="575" t="b" cm="1">
        <f t="array" ref="BB34">INDEX(BB$5:BB33,$B34+1,1)</f>
        <v>0</v>
      </c>
      <c r="BC34" s="575" t="b" cm="1">
        <f t="array" ref="BC34">INDEX(BC$5:BC33,$B34+1,1)</f>
        <v>0</v>
      </c>
      <c r="BD34" s="575" t="b" cm="1">
        <f t="array" ref="BD34">INDEX(BD$5:BD33,$B34+1,1)</f>
        <v>0</v>
      </c>
      <c r="BE34" s="575" t="b" cm="1">
        <f t="array" ref="BE34">INDEX(BE$5:BE33,$B34+1,1)</f>
        <v>0</v>
      </c>
      <c r="BF34" s="575" t="b" cm="1">
        <f t="array" ref="BF34">INDEX(BF$5:BF33,$B34+1,1)</f>
        <v>0</v>
      </c>
      <c r="BG34" s="575" t="b" cm="1">
        <f t="array" ref="BG34">INDEX(BG$5:BG33,$B34+1,1)</f>
        <v>0</v>
      </c>
      <c r="BH34" s="575" t="b" cm="1">
        <f t="array" ref="BH34">INDEX(BH$5:BH33,$B34+1,1)</f>
        <v>0</v>
      </c>
      <c r="BI34" s="575" t="b" cm="1">
        <f t="array" ref="BI34">INDEX(BI$5:BI33,$B34+1,1)</f>
        <v>0</v>
      </c>
      <c r="BJ34" s="8"/>
      <c r="BK34" s="575" t="b" cm="1">
        <f t="array" ref="BK34">INDEX(BK$5:BK33,$B34+1,1)</f>
        <v>0</v>
      </c>
      <c r="BL34" s="575" t="str" cm="1">
        <f t="array" ref="BL34">INDEX(BL$5:BL33,$B34+1,1)</f>
        <v>-</v>
      </c>
      <c r="BM34" s="575" t="str" cm="1">
        <f t="array" ref="BM34">INDEX(BM$5:BM33,$B34+1,1)</f>
        <v>-</v>
      </c>
      <c r="BN34" s="575" t="str" cm="1">
        <f t="array" ref="BN34">INDEX(BN$5:BN33,$B34+1,1)</f>
        <v>-</v>
      </c>
      <c r="BO34" s="575" t="str" cm="1">
        <f t="array" ref="BO34">INDEX(BO$5:BO33,$B34+1,1)</f>
        <v>-</v>
      </c>
      <c r="BP34" s="575" t="str" cm="1">
        <f t="array" ref="BP34">INDEX(BP$5:BP33,$B34+1,1)</f>
        <v>-</v>
      </c>
      <c r="BQ34" s="575" t="str" cm="1">
        <f t="array" ref="BQ34">INDEX(BQ$5:BQ33,$B34+1,1)</f>
        <v>-</v>
      </c>
      <c r="BR34" s="575" t="str" cm="1">
        <f t="array" ref="BR34">INDEX(BR$5:BR33,$B34+1,1)</f>
        <v>-</v>
      </c>
      <c r="BS34" s="575" t="str" cm="1">
        <f t="array" ref="BS34">INDEX(BS$5:BS33,$B34+1,1)</f>
        <v>-</v>
      </c>
      <c r="BT34" s="575" t="str" cm="1">
        <f t="array" ref="BT34">INDEX(BT$5:BT33,$B34+1,1)</f>
        <v>-</v>
      </c>
      <c r="BU34" s="575" t="str" cm="1">
        <f t="array" ref="BU34">INDEX(BU$5:BU33,$B34+1,1)</f>
        <v>-</v>
      </c>
      <c r="BV34" s="575" t="str" cm="1">
        <f t="array" ref="BV34">INDEX(BV$5:BV33,$B34+1,1)</f>
        <v>-</v>
      </c>
      <c r="BW34" s="575" t="b" cm="1">
        <f t="array" ref="BW34">INDEX(BW$5:BW33,$B34+1,1)</f>
        <v>0</v>
      </c>
      <c r="BX34" s="575" t="str" cm="1">
        <f t="array" ref="BX34">INDEX(BX$5:BX33,$B34+1,1)</f>
        <v>-</v>
      </c>
      <c r="BY34" s="575" t="str" cm="1">
        <f t="array" ref="BY34">INDEX(BY$5:BY33,$B34+1,1)</f>
        <v>-</v>
      </c>
      <c r="BZ34" s="575" t="str" cm="1">
        <f t="array" ref="BZ34">INDEX(BZ$5:BZ33,$B34+1,1)</f>
        <v>-</v>
      </c>
      <c r="CA34" s="575" t="str" cm="1">
        <f t="array" ref="CA34">INDEX(CA$5:CA33,$B34+1,1)</f>
        <v>-</v>
      </c>
      <c r="CB34" s="8"/>
      <c r="CC34" s="575" t="str" cm="1">
        <f t="array" ref="CC34">INDEX(CC$5:CC33,$B34+1,1)</f>
        <v>-</v>
      </c>
      <c r="CD34" s="444" t="str">
        <f t="shared" ca="1" si="61"/>
        <v>-</v>
      </c>
      <c r="CE34" s="444">
        <f t="shared" si="62"/>
        <v>0</v>
      </c>
      <c r="CF34" s="444">
        <f t="shared" si="62"/>
        <v>0</v>
      </c>
      <c r="CG34" s="575" t="str" cm="1">
        <f t="array" ref="CG34">INDEX(CG$5:CG33,$B34+1,1)</f>
        <v>-</v>
      </c>
      <c r="CH34" s="575" t="str" cm="1">
        <f t="array" ref="CH34">INDEX(CH$5:CH33,$B34+1,1)</f>
        <v>-</v>
      </c>
      <c r="CI34" s="575" t="str" cm="1">
        <f t="array" ref="CI34">INDEX(CI$5:CI33,$B34+1,1)</f>
        <v>-</v>
      </c>
      <c r="CJ34" s="444" t="str">
        <f t="shared" ca="1" si="63"/>
        <v>-</v>
      </c>
      <c r="CK34" s="444">
        <f t="shared" si="64"/>
        <v>0</v>
      </c>
      <c r="CL34" s="444">
        <f t="shared" si="64"/>
        <v>0</v>
      </c>
      <c r="CM34" s="575" t="str" cm="1">
        <f t="array" ref="CM34">INDEX(CM$5:CM33,$B34+1,1)</f>
        <v>-</v>
      </c>
      <c r="CN34" s="444" t="str">
        <f t="shared" ca="1" si="65"/>
        <v>-</v>
      </c>
      <c r="CO34" s="444">
        <f t="shared" si="66"/>
        <v>0</v>
      </c>
      <c r="CP34" s="575" t="str" cm="1">
        <f t="array" ref="CP34">INDEX(CP$5:CP33,$B34+1,1)</f>
        <v>-</v>
      </c>
      <c r="CQ34" s="575" t="str" cm="1">
        <f t="array" ref="CQ34">INDEX(CQ$5:CQ33,$B34+1,1)</f>
        <v>-</v>
      </c>
      <c r="CR34" s="444">
        <f t="shared" si="67"/>
        <v>0</v>
      </c>
      <c r="CS34" s="575" t="str" cm="1">
        <f t="array" ref="CS34">INDEX(CS$5:CS33,$B34+1,1)</f>
        <v>-</v>
      </c>
      <c r="CT34" s="444" t="str">
        <f t="shared" ca="1" si="68"/>
        <v>-</v>
      </c>
      <c r="CU34" s="444">
        <f t="shared" si="69"/>
        <v>0</v>
      </c>
      <c r="CV34" s="444">
        <f t="shared" si="69"/>
        <v>0</v>
      </c>
      <c r="CW34" s="8"/>
      <c r="CX34" s="93" t="b">
        <f>$CY34</f>
        <v>1</v>
      </c>
      <c r="CY34" s="22" t="b">
        <v>1</v>
      </c>
      <c r="CZ34" s="580">
        <f>VALUE($L34&amp;$M34&amp;$N34&amp;$T34)</f>
        <v>2231</v>
      </c>
      <c r="DA34" s="22" t="b">
        <v>0</v>
      </c>
      <c r="DB34" s="575" t="str" cm="1">
        <f t="array" ref="DB34">INDEX(DB$5:DB33,$B34+1,1)</f>
        <v>-</v>
      </c>
      <c r="DC34" s="575" cm="1">
        <f t="array" ref="DC34">INDEX(DC$5:DC33,$B34+1,1)</f>
        <v>1</v>
      </c>
      <c r="DD34" s="575" cm="1">
        <f t="array" ref="DD34">INDEX(DD$5:DD33,$B34+1,1)</f>
        <v>1</v>
      </c>
      <c r="DE34" s="575" t="str" cm="1">
        <f t="array" ref="DE34">INDEX(DE$5:DE33,$B34+1,1)</f>
        <v>-</v>
      </c>
      <c r="DF34" s="575" t="str" cm="1">
        <f t="array" ref="DF34">INDEX(DF$5:DF33,$B34+1,1)</f>
        <v>-</v>
      </c>
      <c r="DG34" s="575" t="str" cm="1">
        <f t="array" ref="DG34">INDEX(DG$5:DG33,$B34+1,1)</f>
        <v>-</v>
      </c>
      <c r="DH34" s="575" t="str" cm="1">
        <f t="array" ref="DH34">INDEX(DH$5:DH33,$B34+1,1)</f>
        <v>-</v>
      </c>
      <c r="DI34" s="575" t="str" cm="1">
        <f t="array" ref="DI34">INDEX(DI$5:DI33,$B34+1,1)</f>
        <v>-</v>
      </c>
      <c r="DJ34" s="575" t="str" cm="1">
        <f t="array" ref="DJ34">INDEX(DJ$5:DJ33,$B34+1,1)</f>
        <v>-</v>
      </c>
      <c r="DK34" s="444">
        <f t="shared" si="86"/>
        <v>1</v>
      </c>
      <c r="DL34" s="444" t="b">
        <f t="shared" si="86"/>
        <v>0</v>
      </c>
      <c r="DM34" s="444">
        <f t="shared" si="86"/>
        <v>60</v>
      </c>
      <c r="DN34" s="575" t="str" cm="1">
        <f t="array" ref="DN34">INDEX(DN$5:DN33,$B34+1,1)</f>
        <v>-</v>
      </c>
      <c r="DO34" s="444" t="str">
        <f t="shared" si="87"/>
        <v>-</v>
      </c>
      <c r="DP34" s="444" t="str">
        <f t="shared" si="87"/>
        <v>-</v>
      </c>
      <c r="DQ34" s="444" t="str">
        <f t="shared" si="87"/>
        <v>-</v>
      </c>
      <c r="DR34" s="575" t="str" cm="1">
        <f t="array" ref="DR34">INDEX(DR$5:DR33,$B34+1,1)</f>
        <v>-</v>
      </c>
      <c r="DS34" s="575" t="str" cm="1">
        <f t="array" ref="DS34">INDEX(DS$5:DS33,$B34+1,1)</f>
        <v>-</v>
      </c>
      <c r="DT34" s="575" t="str" cm="1">
        <f t="array" ref="DT34">INDEX(DT$5:DT33,$B34+1,1)</f>
        <v>-</v>
      </c>
      <c r="DU34" s="575" t="str" cm="1">
        <f t="array" ref="DU34">INDEX(DU$5:DU33,$B34+1,1)</f>
        <v>-</v>
      </c>
      <c r="DV34" s="444" t="str">
        <f t="shared" si="110"/>
        <v>-</v>
      </c>
      <c r="DW34" s="444">
        <f t="shared" si="110"/>
        <v>500</v>
      </c>
      <c r="DX34" s="444">
        <f t="shared" si="110"/>
        <v>500</v>
      </c>
      <c r="DY34" s="444" t="str">
        <f t="shared" si="110"/>
        <v>-</v>
      </c>
      <c r="DZ34" s="444" t="str">
        <f t="shared" si="110"/>
        <v>-</v>
      </c>
      <c r="EA34" s="444" t="str">
        <f t="shared" si="110"/>
        <v>-</v>
      </c>
      <c r="EB34" s="444">
        <f t="shared" si="89"/>
        <v>0</v>
      </c>
      <c r="EC34" s="444">
        <f t="shared" si="90"/>
        <v>0</v>
      </c>
      <c r="ED34" s="444">
        <f t="shared" si="91"/>
        <v>0</v>
      </c>
      <c r="EE34" s="444">
        <f t="shared" si="91"/>
        <v>0</v>
      </c>
      <c r="EF34" s="444">
        <f t="shared" si="91"/>
        <v>0</v>
      </c>
      <c r="EG34" s="444">
        <f t="shared" si="91"/>
        <v>0</v>
      </c>
      <c r="EH34" s="444" t="b">
        <f t="shared" si="92"/>
        <v>0</v>
      </c>
      <c r="EI34" s="444" t="b">
        <f t="shared" si="92"/>
        <v>0</v>
      </c>
      <c r="EJ34" s="444" t="b">
        <f t="shared" si="92"/>
        <v>0</v>
      </c>
      <c r="EK34" s="444" t="b">
        <f t="shared" si="92"/>
        <v>0</v>
      </c>
      <c r="EL34" s="444">
        <f t="shared" si="93"/>
        <v>1</v>
      </c>
      <c r="EM34" s="444">
        <f t="shared" si="93"/>
        <v>0</v>
      </c>
      <c r="EN34" s="444" t="b">
        <f t="shared" si="94"/>
        <v>0</v>
      </c>
      <c r="EO34" s="444" t="b">
        <f t="shared" si="71"/>
        <v>0</v>
      </c>
      <c r="EP34" s="444" t="b">
        <f t="shared" si="71"/>
        <v>0</v>
      </c>
      <c r="EQ34" s="444" t="b">
        <f t="shared" si="71"/>
        <v>1</v>
      </c>
      <c r="ER34" s="93">
        <f t="shared" si="72"/>
        <v>1</v>
      </c>
      <c r="ES34" s="93">
        <f t="shared" si="72"/>
        <v>1</v>
      </c>
      <c r="ET34" s="575" cm="1">
        <f t="array" ref="ET34">INDEX(ET$5:ET33,$B34+1,1)</f>
        <v>1</v>
      </c>
      <c r="EU34" s="575" cm="1">
        <f t="array" ref="EU34">INDEX(EU$5:EU33,$B34+1,1)</f>
        <v>1</v>
      </c>
      <c r="EV34" s="575" cm="1">
        <f t="array" ref="EV34">INDEX(EV$5:EV33,$B34+1,1)</f>
        <v>1</v>
      </c>
      <c r="EW34" s="575" cm="1">
        <f t="array" ref="EW34">INDEX(EW$5:EW33,$B34+1,1)</f>
        <v>1</v>
      </c>
      <c r="EX34" s="575" t="str" cm="1">
        <f t="array" ref="EX34">INDEX(EX$5:EX33,$B34+1,1)</f>
        <v>-</v>
      </c>
      <c r="EY34" s="444" t="b">
        <f t="shared" si="95"/>
        <v>1</v>
      </c>
      <c r="EZ34" s="444" t="b">
        <f t="shared" si="95"/>
        <v>0</v>
      </c>
      <c r="FA34" s="444" t="b">
        <f t="shared" si="95"/>
        <v>0</v>
      </c>
      <c r="FB34" s="444" t="b">
        <f t="shared" si="95"/>
        <v>0</v>
      </c>
      <c r="FC34" s="93">
        <f t="shared" si="108"/>
        <v>1</v>
      </c>
      <c r="FD34" s="93">
        <f t="shared" si="108"/>
        <v>1</v>
      </c>
      <c r="FE34" s="93">
        <f t="shared" si="108"/>
        <v>1</v>
      </c>
      <c r="FF34" s="93">
        <f t="shared" si="108"/>
        <v>1</v>
      </c>
      <c r="FG34" s="93">
        <f t="shared" si="108"/>
        <v>1</v>
      </c>
      <c r="FH34" s="93">
        <f t="shared" si="108"/>
        <v>1</v>
      </c>
      <c r="FI34" s="93">
        <f t="shared" si="108"/>
        <v>1</v>
      </c>
      <c r="FJ34" s="93">
        <f t="shared" si="108"/>
        <v>1</v>
      </c>
      <c r="FK34" s="8"/>
      <c r="FL34" s="575" t="str" cm="1">
        <f t="array" ref="FL34">INDEX(FL$5:FL33,$B34+1,1)</f>
        <v>-</v>
      </c>
      <c r="FM34" s="444" t="b">
        <f t="shared" si="96"/>
        <v>0</v>
      </c>
      <c r="FN34" s="575" t="str" cm="1">
        <f t="array" ref="FN34">INDEX(FN$5:FN33,$B34+1,1)</f>
        <v>-</v>
      </c>
      <c r="FO34" s="575" t="str" cm="1">
        <f t="array" ref="FO34">INDEX(FO$5:FO33,$B34+1,1)</f>
        <v>-</v>
      </c>
      <c r="FP34" s="575" t="str" cm="1">
        <f t="array" ref="FP34">INDEX(FP$5:FP33,$B34+1,1)</f>
        <v>-</v>
      </c>
      <c r="FQ34" s="575" cm="1">
        <f t="array" ref="FQ34">INDEX(FQ$5:FQ33,$B34+1,1)</f>
        <v>1</v>
      </c>
      <c r="FR34" s="575" cm="1">
        <f t="array" ref="FR34">INDEX(FR$5:FR33,$B34+1,1)</f>
        <v>1</v>
      </c>
      <c r="FS34" s="575" t="str" cm="1">
        <f t="array" ref="FS34">INDEX(FS$5:FS33,$B34+1,1)</f>
        <v>-</v>
      </c>
      <c r="FT34" s="575" t="str" cm="1">
        <f t="array" ref="FT34">INDEX(FT$5:FT33,$B34+1,1)</f>
        <v>-</v>
      </c>
      <c r="FU34" s="575" t="str" cm="1">
        <f t="array" ref="FU34">INDEX(FU$5:FU33,$B34+1,1)</f>
        <v>-</v>
      </c>
      <c r="FV34" s="575" t="str" cm="1">
        <f t="array" ref="FV34">INDEX(FV$5:FV33,$B34+1,1)</f>
        <v>-</v>
      </c>
      <c r="FW34" s="575" t="str" cm="1">
        <f t="array" ref="FW34">INDEX(FW$5:FW33,$B34+1,1)</f>
        <v>-</v>
      </c>
      <c r="FX34" s="575" t="str" cm="1">
        <f t="array" ref="FX34">INDEX(FX$5:FX33,$B34+1,1)</f>
        <v>-</v>
      </c>
      <c r="FY34" s="575" t="str" cm="1">
        <f t="array" ref="FY34">INDEX(FY$5:FY33,$B34+1,1)</f>
        <v>-</v>
      </c>
      <c r="FZ34" s="575" t="str" cm="1">
        <f t="array" ref="FZ34">INDEX(FZ$5:FZ33,$B34+1,1)</f>
        <v>-</v>
      </c>
      <c r="GA34" s="575" t="str" cm="1">
        <f t="array" ref="GA34">INDEX(GA$5:GA33,$B34+1,1)</f>
        <v>-</v>
      </c>
      <c r="GB34" s="575" t="str" cm="1">
        <f t="array" ref="GB34">INDEX(GB$5:GB33,$B34+1,1)</f>
        <v>-</v>
      </c>
      <c r="GC34" s="575" t="str" cm="1">
        <f t="array" ref="GC34">INDEX(GC$5:GC33,$B34+1,1)</f>
        <v>-</v>
      </c>
      <c r="GD34" s="575" t="str" cm="1">
        <f t="array" ref="GD34">INDEX(GD$5:GD33,$B34+1,1)</f>
        <v>-</v>
      </c>
      <c r="GE34" s="575" t="str" cm="1">
        <f t="array" ref="GE34">INDEX(GE$5:GE33,$B34+1,1)</f>
        <v>-</v>
      </c>
      <c r="GF34" s="575" t="str" cm="1">
        <f t="array" ref="GF34">INDEX(GF$5:GF33,$B34+1,1)</f>
        <v>-</v>
      </c>
      <c r="GG34" s="575" t="str" cm="1">
        <f t="array" ref="GG34">INDEX(GG$5:GG33,$B34+1,1)</f>
        <v>-</v>
      </c>
      <c r="GH34" s="575" t="str" cm="1">
        <f t="array" ref="GH34">INDEX(GH$5:GH33,$B34+1,1)</f>
        <v>-</v>
      </c>
      <c r="GI34" s="575" t="str" cm="1">
        <f t="array" ref="GI34">INDEX(GI$5:GI33,$B34+1,1)</f>
        <v>-</v>
      </c>
      <c r="GJ34" s="575" t="str" cm="1">
        <f t="array" ref="GJ34">INDEX(GJ$5:GJ33,$B34+1,1)</f>
        <v>-</v>
      </c>
      <c r="GK34" s="575" cm="1">
        <f t="array" ref="GK34">INDEX(GK$5:GK33,$B34+1,1)</f>
        <v>0</v>
      </c>
      <c r="GL34" s="575" t="str" cm="1">
        <f t="array" ref="GL34">INDEX(GL$5:GL33,$B34+1,1)</f>
        <v>-</v>
      </c>
      <c r="GM34" s="575" cm="1">
        <f t="array" ref="GM34">INDEX(GM$5:GM33,$B34+1,1)</f>
        <v>1</v>
      </c>
      <c r="GN34" s="575" cm="1">
        <f t="array" ref="GN34">INDEX(GN$5:GN33,$B34+1,1)</f>
        <v>0</v>
      </c>
      <c r="GO34" s="575" cm="1">
        <f t="array" ref="GO34">INDEX(GO$5:GO33,$B34+1,1)</f>
        <v>0</v>
      </c>
      <c r="GP34" s="575" cm="1">
        <f t="array" ref="GP34">INDEX(GP$5:GP33,$B34+1,1)</f>
        <v>0</v>
      </c>
      <c r="GQ34" s="575" cm="1">
        <f t="array" ref="GQ34">INDEX(GQ$5:GQ33,$B34+1,1)</f>
        <v>0</v>
      </c>
      <c r="GR34" s="575" cm="1">
        <f t="array" ref="GR34">INDEX(GR$5:GR33,$B34+1,1)</f>
        <v>0</v>
      </c>
      <c r="GS34" s="575" cm="1">
        <f t="array" ref="GS34">INDEX(GS$5:GS33,$B34+1,1)</f>
        <v>0</v>
      </c>
      <c r="GT34" s="575" cm="1">
        <f t="array" ref="GT34">INDEX(GT$5:GT33,$B34+1,1)</f>
        <v>1</v>
      </c>
      <c r="GU34" s="575" cm="1">
        <f t="array" ref="GU34">INDEX(GU$5:GU33,$B34+1,1)</f>
        <v>0</v>
      </c>
      <c r="GV34" s="575" cm="1">
        <f t="array" ref="GV34">INDEX(GV$5:GV33,$B34+1,1)</f>
        <v>0</v>
      </c>
      <c r="GW34" s="575" cm="1">
        <f t="array" ref="GW34">INDEX(GW$5:GW33,$B34+1,1)</f>
        <v>0</v>
      </c>
      <c r="GX34" s="575" cm="1">
        <f t="array" ref="GX34">INDEX(GX$5:GX33,$B34+1,1)</f>
        <v>0</v>
      </c>
      <c r="GY34" s="8"/>
      <c r="GZ34" s="575" t="str" cm="1">
        <f t="array" ref="GZ34">INDEX(GZ$5:GZ33,$B34+1,1)</f>
        <v>-</v>
      </c>
      <c r="HA34" s="575" t="str" cm="1">
        <f t="array" ref="HA34">INDEX(HA$5:HA33,$B34+1,1)</f>
        <v>-</v>
      </c>
      <c r="HB34" s="575" t="str" cm="1">
        <f t="array" ref="HB34">INDEX(HB$5:HB33,$B34+1,1)</f>
        <v>-</v>
      </c>
      <c r="HC34" s="575" t="str" cm="1">
        <f t="array" ref="HC34">INDEX(HC$5:HC33,$B34+1,1)</f>
        <v>-</v>
      </c>
      <c r="HD34" s="575" cm="1">
        <f t="array" ref="HD34">INDEX(HD$5:HD33,$B34+1,1)</f>
        <v>0</v>
      </c>
      <c r="HE34" s="575" t="str" cm="1">
        <f t="array" ref="HE34">INDEX(HE$5:HE33,$B34+1,1)</f>
        <v>-</v>
      </c>
      <c r="HF34" s="575" t="str" cm="1">
        <f t="array" ref="HF34">INDEX(HF$5:HF33,$B34+1,1)</f>
        <v>-</v>
      </c>
      <c r="HG34" s="580">
        <f>$N34</f>
        <v>3</v>
      </c>
      <c r="HH34" s="575" t="str" cm="1">
        <f t="array" ref="HH34">INDEX(HH$5:HH33,$B34+1,1)</f>
        <v>-</v>
      </c>
      <c r="HI34" s="575" t="str" cm="1">
        <f t="array" ref="HI34">INDEX(HI$5:HI33,$B34+1,1)</f>
        <v>-</v>
      </c>
      <c r="HJ34" s="575" t="str" cm="1">
        <f t="array" ref="HJ34">INDEX(HJ$5:HJ33,$B34+1,1)</f>
        <v>-</v>
      </c>
      <c r="HK34" s="575" t="str" cm="1">
        <f t="array" ref="HK34">INDEX(HK$5:HK33,$B34+1,1)</f>
        <v>-</v>
      </c>
      <c r="HL34" s="575" t="str" cm="1">
        <f t="array" ref="HL34">INDEX(HL$5:HL33,$B34+1,1)</f>
        <v>-</v>
      </c>
      <c r="HM34" s="575" t="str" cm="1">
        <f t="array" ref="HM34">INDEX(HM$5:HM33,$B34+1,1)</f>
        <v>-</v>
      </c>
      <c r="HN34" s="575" t="str" cm="1">
        <f t="array" ref="HN34">INDEX(HN$5:HN33,$B34+1,1)</f>
        <v>-</v>
      </c>
      <c r="HO34" s="575" t="str" cm="1">
        <f t="array" ref="HO34">INDEX(HO$5:HO33,$B34+1,1)</f>
        <v>-</v>
      </c>
      <c r="HP34" s="575" t="str" cm="1">
        <f t="array" ref="HP34">INDEX(HP$5:HP33,$B34+1,1)</f>
        <v>-</v>
      </c>
      <c r="HQ34" s="575" t="str" cm="1">
        <f t="array" ref="HQ34">INDEX(HQ$5:HQ33,$B34+1,1)</f>
        <v>-</v>
      </c>
      <c r="HR34" s="575" t="str" cm="1">
        <f t="array" ref="HR34">INDEX(HR$5:HR33,$B34+1,1)</f>
        <v>-</v>
      </c>
      <c r="HS34" s="575" t="str" cm="1">
        <f t="array" ref="HS34">INDEX(HS$5:HS33,$B34+1,1)</f>
        <v>-</v>
      </c>
      <c r="HT34" s="575" t="str" cm="1">
        <f t="array" ref="HT34">INDEX(HT$5:HT33,$B34+1,1)</f>
        <v>-</v>
      </c>
      <c r="HU34" s="575" t="str" cm="1">
        <f t="array" ref="HU34">INDEX(HU$5:HU33,$B34+1,1)</f>
        <v>-</v>
      </c>
      <c r="HV34" s="575" t="str" cm="1">
        <f t="array" ref="HV34">INDEX(HV$5:HV33,$B34+1,1)</f>
        <v>-</v>
      </c>
      <c r="HW34" s="575" t="str" cm="1">
        <f t="array" ref="HW34">INDEX(HW$5:HW33,$B34+1,1)</f>
        <v>-</v>
      </c>
      <c r="HX34" s="575" t="str" cm="1">
        <f t="array" ref="HX34">INDEX(HX$5:HX33,$B34+1,1)</f>
        <v>-</v>
      </c>
      <c r="HY34" s="575" t="str" cm="1">
        <f t="array" ref="HY34">INDEX(HY$5:HY33,$B34+1,1)</f>
        <v>-</v>
      </c>
      <c r="HZ34" s="575" t="str" cm="1">
        <f t="array" ref="HZ34">INDEX(HZ$5:HZ33,$B34+1,1)</f>
        <v>-</v>
      </c>
      <c r="IA34" s="575" t="str" cm="1">
        <f t="array" ref="IA34">INDEX(IA$5:IA33,$B34+1,1)</f>
        <v>-</v>
      </c>
      <c r="IB34" s="575" t="str" cm="1">
        <f t="array" ref="IB34">INDEX(IB$5:IB33,$B34+1,1)</f>
        <v>-</v>
      </c>
      <c r="IC34" s="575" t="str" cm="1">
        <f t="array" ref="IC34">INDEX(IC$5:IC33,$B34+1,1)</f>
        <v>-</v>
      </c>
      <c r="ID34" s="575" t="str" cm="1">
        <f t="array" ref="ID34">INDEX(ID$5:ID33,$B34+1,1)</f>
        <v>-</v>
      </c>
      <c r="IE34" s="575" cm="1">
        <f t="array" ref="IE34">INDEX(IE$5:IE33,$B34+1,1)</f>
        <v>1</v>
      </c>
      <c r="IF34" s="575" cm="1">
        <f t="array" ref="IF34">INDEX(IF$5:IF33,$B34+1,1)</f>
        <v>1</v>
      </c>
      <c r="IG34" s="8"/>
      <c r="IH34" s="575" cm="1">
        <f t="array" ref="IH34">INDEX(IH$5:IH33,$B34+1,1)</f>
        <v>0.125</v>
      </c>
      <c r="II34" s="575" cm="1">
        <f t="array" ref="II34">INDEX(II$5:II33,$B34+1,1)</f>
        <v>0.3</v>
      </c>
      <c r="IJ34" s="575" cm="1">
        <f t="array" ref="IJ34">INDEX(IJ$5:IJ33,$B34+1,1)</f>
        <v>-0.05</v>
      </c>
      <c r="IK34" s="575" cm="1">
        <f t="array" ref="IK34">INDEX(IK$5:IK33,$B34+1,1)</f>
        <v>0.1</v>
      </c>
      <c r="IL34" s="575" cm="1">
        <f t="array" ref="IL34">INDEX(IL$5:IL33,$B34+1,1)</f>
        <v>0.25</v>
      </c>
      <c r="IM34" s="575" cm="1">
        <f t="array" ref="IM34">INDEX(IM$5:IM33,$B34+1,1)</f>
        <v>-0.05</v>
      </c>
      <c r="IN34" s="575" cm="1">
        <f t="array" ref="IN34">INDEX(IN$5:IN33,$B34+1,1)</f>
        <v>0.05</v>
      </c>
      <c r="IO34" s="575" cm="1">
        <f t="array" ref="IO34">INDEX(IO$5:IO33,$B34+1,1)</f>
        <v>0.1</v>
      </c>
      <c r="IP34" s="575" cm="1">
        <f t="array" ref="IP34">INDEX(IP$5:IP33,$B34+1,1)</f>
        <v>-0.02</v>
      </c>
      <c r="IQ34" s="575" cm="1">
        <f t="array" ref="IQ34">INDEX(IQ$5:IQ33,$B34+1,1)</f>
        <v>0.1</v>
      </c>
      <c r="IR34" s="575" cm="1">
        <f t="array" ref="IR34">INDEX(IR$5:IR33,$B34+1,1)</f>
        <v>0.25</v>
      </c>
      <c r="IS34" s="575" cm="1">
        <f t="array" ref="IS34">INDEX(IS$5:IS33,$B34+1,1)</f>
        <v>-0.05</v>
      </c>
      <c r="IT34" s="575" cm="1">
        <f t="array" ref="IT34">INDEX(IT$5:IT33,$B34+1,1)</f>
        <v>0.125</v>
      </c>
      <c r="IU34" s="575" cm="1">
        <f t="array" ref="IU34">INDEX(IU$5:IU33,$B34+1,1)</f>
        <v>0.1</v>
      </c>
      <c r="IV34" s="575" cm="1">
        <f t="array" ref="IV34">INDEX(IV$5:IV33,$B34+1,1)</f>
        <v>0.1</v>
      </c>
      <c r="IW34" s="575" cm="1">
        <f t="array" ref="IW34">INDEX(IW$5:IW33,$B34+1,1)</f>
        <v>0.1</v>
      </c>
      <c r="IX34" s="575" cm="1">
        <f t="array" ref="IX34">INDEX(IX$5:IX33,$B34+1,1)</f>
        <v>0</v>
      </c>
      <c r="IY34" s="575" cm="1">
        <f t="array" ref="IY34">INDEX(IY$5:IY33,$B34+1,1)</f>
        <v>0</v>
      </c>
      <c r="IZ34" s="575" cm="1">
        <f t="array" ref="IZ34">INDEX(IZ$5:IZ33,$B34+1,1)</f>
        <v>0</v>
      </c>
      <c r="JA34" s="575" cm="1">
        <f t="array" ref="JA34">INDEX(JA$5:JA33,$B34+1,1)</f>
        <v>0</v>
      </c>
      <c r="JB34" s="575" cm="1">
        <f t="array" ref="JB34">INDEX(JB$5:JB33,$B34+1,1)</f>
        <v>0</v>
      </c>
      <c r="JC34" s="575" cm="1">
        <f t="array" ref="JC34">INDEX(JC$5:JC33,$B34+1,1)</f>
        <v>0</v>
      </c>
      <c r="JD34" s="575" cm="1">
        <f t="array" ref="JD34">INDEX(JD$5:JD33,$B34+1,1)</f>
        <v>0</v>
      </c>
      <c r="JE34" s="575" cm="1">
        <f t="array" ref="JE34">INDEX(JE$5:JE33,$B34+1,1)</f>
        <v>0</v>
      </c>
      <c r="JF34" s="575" cm="1">
        <f t="array" ref="JF34">INDEX(JF$5:JF33,$B34+1,1)</f>
        <v>0</v>
      </c>
      <c r="JG34" s="575" cm="1">
        <f t="array" ref="JG34">INDEX(JG$5:JG33,$B34+1,1)</f>
        <v>0</v>
      </c>
      <c r="JH34" s="575" cm="1">
        <f t="array" ref="JH34">INDEX(JH$5:JH33,$B34+1,1)</f>
        <v>0</v>
      </c>
      <c r="JI34" s="575" cm="1">
        <f t="array" ref="JI34">INDEX(JI$5:JI33,$B34+1,1)</f>
        <v>0</v>
      </c>
      <c r="JJ34" s="575" cm="1">
        <f t="array" ref="JJ34">INDEX(JJ$5:JJ33,$B34+1,1)</f>
        <v>0</v>
      </c>
      <c r="JK34" s="575" cm="1">
        <f t="array" ref="JK34">INDEX(JK$5:JK33,$B34+1,1)</f>
        <v>0</v>
      </c>
      <c r="JL34" s="575" cm="1">
        <f t="array" ref="JL34">INDEX(JL$5:JL33,$B34+1,1)</f>
        <v>0</v>
      </c>
      <c r="JM34" s="575" cm="1">
        <f t="array" ref="JM34">INDEX(JM$5:JM33,$B34+1,1)</f>
        <v>0</v>
      </c>
      <c r="JN34" s="575" cm="1">
        <f t="array" ref="JN34">INDEX(JN$5:JN33,$B34+1,1)</f>
        <v>0</v>
      </c>
      <c r="JO34" s="575" cm="1">
        <f t="array" ref="JO34">INDEX(JO$5:JO33,$B34+1,1)</f>
        <v>0</v>
      </c>
      <c r="JP34" s="575" cm="1">
        <f t="array" ref="JP34">INDEX(JP$5:JP33,$B34+1,1)</f>
        <v>0</v>
      </c>
      <c r="JQ34" s="575" cm="1">
        <f t="array" ref="JQ34">INDEX(JQ$5:JQ33,$B34+1,1)</f>
        <v>0</v>
      </c>
      <c r="JR34" s="575" cm="1">
        <f t="array" ref="JR34">INDEX(JR$5:JR33,$B34+1,1)</f>
        <v>0</v>
      </c>
      <c r="JS34" s="575" cm="1">
        <f t="array" ref="JS34">INDEX(JS$5:JS33,$B34+1,1)</f>
        <v>0</v>
      </c>
      <c r="JT34" s="575" cm="1">
        <f t="array" ref="JT34">INDEX(JT$5:JT33,$B34+1,1)</f>
        <v>0</v>
      </c>
      <c r="JU34" s="575" cm="1">
        <f t="array" ref="JU34">INDEX(JU$5:JU33,$B34+1,1)</f>
        <v>0</v>
      </c>
      <c r="JV34" s="575" cm="1">
        <f t="array" ref="JV34">INDEX(JV$5:JV33,$B34+1,1)</f>
        <v>0</v>
      </c>
      <c r="JW34" s="575" cm="1">
        <f t="array" ref="JW34">INDEX(JW$5:JW33,$B34+1,1)</f>
        <v>0</v>
      </c>
      <c r="JX34" s="575" cm="1">
        <f t="array" ref="JX34">INDEX(JX$5:JX33,$B34+1,1)</f>
        <v>0</v>
      </c>
      <c r="JY34" s="575" cm="1">
        <f t="array" ref="JY34">INDEX(JY$5:JY33,$B34+1,1)</f>
        <v>0</v>
      </c>
      <c r="JZ34" s="575" cm="1">
        <f t="array" ref="JZ34">INDEX(JZ$5:JZ33,$B34+1,1)</f>
        <v>0</v>
      </c>
      <c r="KA34" s="575" cm="1">
        <f t="array" ref="KA34">INDEX(KA$5:KA33,$B34+1,1)</f>
        <v>0</v>
      </c>
      <c r="KB34" s="575" cm="1">
        <f t="array" ref="KB34">INDEX(KB$5:KB33,$B34+1,1)</f>
        <v>0</v>
      </c>
      <c r="KC34" s="575" cm="1">
        <f t="array" ref="KC34">INDEX(KC$5:KC33,$B34+1,1)</f>
        <v>0</v>
      </c>
      <c r="KD34" s="575" t="str" cm="1">
        <f t="array" ref="KD34">INDEX(KD$5:KD33,$B34+1,1)</f>
        <v>-</v>
      </c>
      <c r="KE34" s="8"/>
      <c r="KF34" s="575" cm="1">
        <f t="array" ref="KF34">INDEX(KF$5:KF33,$B34+1,1)</f>
        <v>0</v>
      </c>
      <c r="KG34" s="575" cm="1">
        <f t="array" ref="KG34">INDEX(KG$5:KG33,$B34+1,1)</f>
        <v>0</v>
      </c>
      <c r="KH34" s="575" cm="1">
        <f t="array" ref="KH34">INDEX(KH$5:KH33,$B34+1,1)</f>
        <v>0</v>
      </c>
      <c r="KI34" s="575" t="str" cm="1">
        <f t="array" ref="KI34">INDEX(KI$5:KI33,$B34+1,1)</f>
        <v>-</v>
      </c>
      <c r="KJ34" s="575" t="str" cm="1">
        <f t="array" ref="KJ34">INDEX(KJ$5:KJ33,$B34+1,1)</f>
        <v>-</v>
      </c>
      <c r="KK34" s="575" t="str" cm="1">
        <f t="array" ref="KK34">INDEX(KK$5:KK33,$B34+1,1)</f>
        <v>-</v>
      </c>
      <c r="KL34" s="575" t="str" cm="1">
        <f t="array" ref="KL34">INDEX(KL$5:KL33,$B34+1,1)</f>
        <v>-</v>
      </c>
      <c r="KM34" s="575" t="str" cm="1">
        <f t="array" ref="KM34">INDEX(KM$5:KM33,$B34+1,1)</f>
        <v>-</v>
      </c>
      <c r="KN34" s="575" t="str" cm="1">
        <f t="array" ref="KN34">INDEX(KN$5:KN33,$B34+1,1)</f>
        <v>-</v>
      </c>
      <c r="KO34" s="575" t="str" cm="1">
        <f t="array" ref="KO34">INDEX(KO$5:KO33,$B34+1,1)</f>
        <v>-</v>
      </c>
      <c r="KP34" s="575" t="str" cm="1">
        <f t="array" ref="KP34">INDEX(KP$5:KP33,$B34+1,1)</f>
        <v>-</v>
      </c>
      <c r="KQ34" s="575" t="str" cm="1">
        <f t="array" ref="KQ34">INDEX(KQ$5:KQ33,$B34+1,1)</f>
        <v>-</v>
      </c>
      <c r="KR34" s="575" t="str" cm="1">
        <f t="array" ref="KR34">INDEX(KR$5:KR33,$B34+1,1)</f>
        <v>-</v>
      </c>
      <c r="KS34" s="575" t="str" cm="1">
        <f t="array" ref="KS34">INDEX(KS$5:KS33,$B34+1,1)</f>
        <v>-</v>
      </c>
      <c r="KT34" s="575" t="str" cm="1">
        <f t="array" ref="KT34">INDEX(KT$5:KT33,$B34+1,1)</f>
        <v>-</v>
      </c>
      <c r="KU34" s="575" t="str" cm="1">
        <f t="array" ref="KU34">INDEX(KU$5:KU33,$B34+1,1)</f>
        <v>-</v>
      </c>
      <c r="KV34" s="575" cm="1">
        <f t="array" ref="KV34">INDEX(KV$5:KV33,$B34+1,1)</f>
        <v>1</v>
      </c>
      <c r="KW34" s="575" cm="1">
        <f t="array" ref="KW34">INDEX(KW$5:KW33,$B34+1,1)</f>
        <v>0</v>
      </c>
      <c r="KX34" s="575" cm="1">
        <f t="array" ref="KX34">INDEX(KX$5:KX33,$B34+1,1)</f>
        <v>1</v>
      </c>
      <c r="KY34" s="575" cm="1">
        <f t="array" ref="KY34">INDEX(KY$5:KY33,$B34+1,1)</f>
        <v>1</v>
      </c>
      <c r="KZ34" s="575" cm="1">
        <f t="array" ref="KZ34">INDEX(KZ$5:KZ33,$B34+1,1)</f>
        <v>1</v>
      </c>
      <c r="LA34" s="575" cm="1">
        <f t="array" ref="LA34">INDEX(LA$5:LA33,$B34+1,1)</f>
        <v>1</v>
      </c>
      <c r="LB34" s="575" cm="1">
        <f t="array" ref="LB34">INDEX(LB$5:LB33,$B34+1,1)</f>
        <v>1</v>
      </c>
      <c r="LC34" s="575" cm="1">
        <f t="array" ref="LC34">INDEX(LC$5:LC33,$B34+1,1)</f>
        <v>1</v>
      </c>
      <c r="LD34" s="575" cm="1">
        <f t="array" ref="LD34">INDEX(LD$5:LD33,$B34+1,1)</f>
        <v>0</v>
      </c>
      <c r="LE34" s="575" cm="1">
        <f t="array" ref="LE34">INDEX(LE$5:LE33,$B34+1,1)</f>
        <v>1</v>
      </c>
      <c r="LF34" s="575" cm="1">
        <f t="array" ref="LF34">INDEX(LF$5:LF33,$B34+1,1)</f>
        <v>0</v>
      </c>
      <c r="LG34" s="575" cm="1">
        <f t="array" ref="LG34">INDEX(LG$5:LG33,$B34+1,1)</f>
        <v>0</v>
      </c>
      <c r="LH34" s="575" cm="1">
        <f t="array" ref="LH34">INDEX(LH$5:LH33,$B34+1,1)</f>
        <v>0</v>
      </c>
      <c r="LI34" s="575" cm="1">
        <f t="array" ref="LI34">INDEX(LI$5:LI33,$B34+1,1)</f>
        <v>0</v>
      </c>
      <c r="LJ34" s="575" cm="1">
        <f t="array" ref="LJ34">INDEX(LJ$5:LJ33,$B34+1,1)</f>
        <v>0</v>
      </c>
      <c r="LK34" s="575" cm="1">
        <f t="array" ref="LK34">INDEX(LK$5:LK33,$B34+1,1)</f>
        <v>0</v>
      </c>
      <c r="LL34" s="575" cm="1">
        <f t="array" ref="LL34">INDEX(LL$5:LL33,$B34+1,1)</f>
        <v>0</v>
      </c>
      <c r="LM34" s="575" cm="1">
        <f t="array" ref="LM34">INDEX(LM$5:LM33,$B34+1,1)</f>
        <v>0</v>
      </c>
      <c r="LN34" s="575" cm="1">
        <f t="array" ref="LN34">INDEX(LN$5:LN33,$B34+1,1)</f>
        <v>0</v>
      </c>
      <c r="LO34" s="575" cm="1">
        <f t="array" ref="LO34">INDEX(LO$5:LO33,$B34+1,1)</f>
        <v>0</v>
      </c>
      <c r="LP34" s="575" cm="1">
        <f t="array" ref="LP34">INDEX(LP$5:LP33,$B34+1,1)</f>
        <v>0</v>
      </c>
      <c r="LQ34" s="575" cm="1">
        <f t="array" ref="LQ34">INDEX(LQ$5:LQ33,$B34+1,1)</f>
        <v>0</v>
      </c>
      <c r="LR34" s="575" cm="1">
        <f t="array" ref="LR34">INDEX(LR$5:LR33,$B34+1,1)</f>
        <v>0</v>
      </c>
      <c r="LS34" s="575" cm="1">
        <f t="array" ref="LS34">INDEX(LS$5:LS33,$B34+1,1)</f>
        <v>0</v>
      </c>
      <c r="LT34" s="575" cm="1">
        <f t="array" ref="LT34">INDEX(LT$5:LT33,$B34+1,1)</f>
        <v>0</v>
      </c>
      <c r="LU34" s="575" cm="1">
        <f t="array" ref="LU34">INDEX(LU$5:LU33,$B34+1,1)</f>
        <v>0</v>
      </c>
      <c r="LV34" s="575" cm="1">
        <f t="array" ref="LV34">INDEX(LV$5:LV33,$B34+1,1)</f>
        <v>0</v>
      </c>
      <c r="LW34" s="575" cm="1">
        <f t="array" ref="LW34">INDEX(LW$5:LW33,$B34+1,1)</f>
        <v>0</v>
      </c>
      <c r="LX34" s="575" cm="1">
        <f t="array" ref="LX34">INDEX(LX$5:LX33,$B34+1,1)</f>
        <v>0</v>
      </c>
      <c r="LY34" s="575" cm="1">
        <f t="array" ref="LY34">INDEX(LY$5:LY33,$B34+1,1)</f>
        <v>0</v>
      </c>
      <c r="LZ34" s="575" cm="1">
        <f t="array" ref="LZ34">INDEX(LZ$5:LZ33,$B34+1,1)</f>
        <v>0</v>
      </c>
      <c r="MA34" s="575" cm="1">
        <f t="array" ref="MA34">INDEX(MA$5:MA33,$B34+1,1)</f>
        <v>0</v>
      </c>
      <c r="MB34" s="575" cm="1">
        <f t="array" ref="MB34">INDEX(MB$5:MB33,$B34+1,1)</f>
        <v>0</v>
      </c>
      <c r="MC34" s="575" cm="1">
        <f t="array" ref="MC34">INDEX(MC$5:MC33,$B34+1,1)</f>
        <v>0</v>
      </c>
      <c r="MD34" s="575" cm="1">
        <f t="array" ref="MD34">INDEX(MD$5:MD33,$B34+1,1)</f>
        <v>0</v>
      </c>
      <c r="ME34" s="575" cm="1">
        <f t="array" ref="ME34">INDEX(ME$5:ME33,$B34+1,1)</f>
        <v>0</v>
      </c>
      <c r="MF34" s="575" cm="1">
        <f t="array" ref="MF34">INDEX(MF$5:MF33,$B34+1,1)</f>
        <v>0</v>
      </c>
      <c r="MG34" s="575" cm="1">
        <f t="array" ref="MG34">INDEX(MG$5:MG33,$B34+1,1)</f>
        <v>0</v>
      </c>
      <c r="MH34" s="575" cm="1">
        <f t="array" ref="MH34">INDEX(MH$5:MH33,$B34+1,1)</f>
        <v>0</v>
      </c>
      <c r="MI34" s="575" cm="1">
        <f t="array" ref="MI34">INDEX(MI$5:MI33,$B34+1,1)</f>
        <v>1</v>
      </c>
      <c r="MJ34" s="575" cm="1">
        <f t="array" ref="MJ34">INDEX(MJ$5:MJ33,$B34+1,1)</f>
        <v>0</v>
      </c>
      <c r="MK34" s="575" cm="1">
        <f t="array" ref="MK34">INDEX(MK$5:MK33,$B34+1,1)</f>
        <v>0</v>
      </c>
      <c r="ML34" s="575" cm="1">
        <f t="array" ref="ML34">INDEX(ML$5:ML33,$B34+1,1)</f>
        <v>0</v>
      </c>
      <c r="MM34" s="575" cm="1">
        <f t="array" ref="MM34">INDEX(MM$5:MM33,$B34+1,1)</f>
        <v>0</v>
      </c>
      <c r="MN34" s="575" cm="1">
        <f t="array" ref="MN34">INDEX(MN$5:MN33,$B34+1,1)</f>
        <v>1</v>
      </c>
      <c r="MO34" s="8"/>
      <c r="MP34" s="444" t="str">
        <f t="shared" ca="1" si="98"/>
        <v>-</v>
      </c>
      <c r="MQ34" s="575" t="str" cm="1">
        <f t="array" ref="MQ34">INDEX(MQ$5:MQ33,$B34+1,1)</f>
        <v>-</v>
      </c>
      <c r="MR34" s="575" t="str" cm="1">
        <f t="array" ref="MR34">INDEX(MR$5:MR33,$B34+1,1)</f>
        <v>-</v>
      </c>
      <c r="MS34" s="575" t="str" cm="1">
        <f t="array" ref="MS34">INDEX(MS$5:MS33,$B34+1,1)</f>
        <v>-</v>
      </c>
      <c r="MT34" s="575" t="str" cm="1">
        <f t="array" ref="MT34">INDEX(MT$5:MT33,$B34+1,1)</f>
        <v>-</v>
      </c>
      <c r="MU34" s="575" t="str" cm="1">
        <f t="array" ref="MU34">INDEX(MU$5:MU33,$B34+1,1)</f>
        <v>-</v>
      </c>
      <c r="MV34" s="575" t="str" cm="1">
        <f t="array" ref="MV34">INDEX(MV$5:MV33,$B34+1,1)</f>
        <v>-</v>
      </c>
      <c r="MW34" s="575" t="str" cm="1">
        <f t="array" ref="MW34">INDEX(MW$5:MW33,$B34+1,1)</f>
        <v>-</v>
      </c>
      <c r="MX34" s="444" t="str" cm="1">
        <f t="array" ref="MX34">IF(OR(MY34:MY34&lt;&gt;"-"),TRUE,"-")</f>
        <v>-</v>
      </c>
      <c r="MY34" s="575" t="str" cm="1">
        <f t="array" ref="MY34">INDEX(MY$5:MY33,$B34+1,1)</f>
        <v>-</v>
      </c>
      <c r="MZ34" s="575" cm="1">
        <f t="array" ref="MZ34">INDEX(MZ$5:MZ33,$B34+1,1)</f>
        <v>0</v>
      </c>
      <c r="NA34" s="575" cm="1">
        <f t="array" ref="NA34">INDEX(NA$5:NA33,$B34+1,1)</f>
        <v>999999</v>
      </c>
      <c r="NB34" s="575" cm="1">
        <f t="array" ref="NB34">INDEX(NB$5:NB33,$B34+1,1)</f>
        <v>999999</v>
      </c>
      <c r="NC34" s="575" cm="1">
        <f t="array" ref="NC34">INDEX(NC$5:NC33,$B34+1,1)</f>
        <v>999999</v>
      </c>
      <c r="ND34" s="575" cm="1">
        <f t="array" ref="ND34">INDEX(ND$5:ND33,$B34+1,1)</f>
        <v>999999</v>
      </c>
      <c r="NE34" s="575" cm="1">
        <f t="array" ref="NE34">INDEX(NE$5:NE33,$B34+1,1)</f>
        <v>999999</v>
      </c>
      <c r="NF34" s="575" cm="1">
        <f t="array" ref="NF34">INDEX(NF$5:NF33,$B34+1,1)</f>
        <v>999999</v>
      </c>
      <c r="NG34" s="575" t="str" cm="1">
        <f t="array" ref="NG34">INDEX(NG$5:NG33,$B34+1,1)</f>
        <v>-</v>
      </c>
      <c r="NH34" s="575" t="str" cm="1">
        <f t="array" ref="NH34">INDEX(NH$5:NH33,$B34+1,1)</f>
        <v>-</v>
      </c>
      <c r="NI34" s="575" t="str" cm="1">
        <f t="array" ref="NI34">INDEX(NI$5:NI33,$B34+1,1)</f>
        <v>-</v>
      </c>
      <c r="NJ34" s="575" t="b" cm="1">
        <f t="array" ref="NJ34">INDEX(NJ$5:NJ33,$B34+1,1)</f>
        <v>1</v>
      </c>
      <c r="NK34" s="575" t="str" cm="1">
        <f t="array" ref="NK34">INDEX(NK$5:NK33,$B34+1,1)</f>
        <v>-</v>
      </c>
      <c r="NL34" s="575" cm="1">
        <f t="array" ref="NL34">INDEX(NL$5:NL33,$B34+1,1)</f>
        <v>0</v>
      </c>
      <c r="NM34" s="575" cm="1">
        <f t="array" ref="NM34">INDEX(NM$5:NM33,$B34+1,1)</f>
        <v>0</v>
      </c>
      <c r="NN34" s="575" cm="1">
        <f t="array" ref="NN34">INDEX(NN$5:NN33,$B34+1,1)</f>
        <v>0</v>
      </c>
      <c r="NO34" s="575" t="str" cm="1">
        <f t="array" ref="NO34">INDEX(NO$5:NO33,$B34+1,1)</f>
        <v>-</v>
      </c>
      <c r="NP34" s="575" t="str" cm="1">
        <f t="array" ref="NP34">INDEX(NP$5:NP33,$B34+1,1)</f>
        <v>-</v>
      </c>
      <c r="NQ34" s="444">
        <f t="shared" si="111"/>
        <v>0</v>
      </c>
      <c r="NR34" s="575" t="str" cm="1">
        <f t="array" ref="NR34">INDEX(NR$5:NR33,$B34+1,1)</f>
        <v>-</v>
      </c>
      <c r="NS34" s="575" t="str" cm="1">
        <f t="array" ref="NS34">INDEX(NS$5:NS33,$B34+1,1)</f>
        <v>-</v>
      </c>
      <c r="NT34" s="8"/>
      <c r="NU34" s="575" t="str" cm="1">
        <f t="array" ref="NU34">INDEX(NU$5:NU33,$B34+1,1)</f>
        <v>-</v>
      </c>
      <c r="NV34" s="575" t="str" cm="1">
        <f t="array" ref="NV34">INDEX(NV$5:NV33,$B34+1,1)</f>
        <v>-</v>
      </c>
      <c r="NW34" s="575" t="str" cm="1">
        <f t="array" ref="NW34">INDEX(NW$5:NW33,$B34+1,1)</f>
        <v>-</v>
      </c>
      <c r="NX34" s="575" t="str" cm="1">
        <f t="array" ref="NX34">INDEX(NX$5:NX33,$B34+1,1)</f>
        <v>-</v>
      </c>
      <c r="NY34" s="575" cm="1">
        <f t="array" ref="NY34">INDEX(NY$5:NY33,$B34+1,1)</f>
        <v>1</v>
      </c>
      <c r="NZ34" s="575" cm="1">
        <f t="array" ref="NZ34">INDEX(NZ$5:NZ33,$B34+1,1)</f>
        <v>1</v>
      </c>
      <c r="OA34" s="575" cm="1">
        <f t="array" ref="OA34">INDEX(OA$5:OA33,$B34+1,1)</f>
        <v>1</v>
      </c>
      <c r="OB34" s="575" cm="1">
        <f t="array" ref="OB34">INDEX(OB$5:OB33,$B34+1,1)</f>
        <v>1</v>
      </c>
      <c r="OC34" s="8"/>
      <c r="OD34" s="575" cm="1">
        <f t="array" ref="OD34">INDEX(OD$5:OD33,$B34+1,1)</f>
        <v>0</v>
      </c>
      <c r="OE34" s="575" t="str" cm="1">
        <f t="array" ref="OE34">INDEX(OE$5:OE33,$B34+1,1)</f>
        <v>-</v>
      </c>
      <c r="OF34" s="575" cm="1">
        <f t="array" ref="OF34">INDEX(OF$5:OF33,$B34+1,1)</f>
        <v>1</v>
      </c>
      <c r="OG34" s="444">
        <f t="shared" si="100"/>
        <v>1.5</v>
      </c>
      <c r="OH34" s="8"/>
      <c r="OI34" s="575" t="str" cm="1">
        <f t="array" ref="OI34">INDEX(OI$5:OI33,$B34+1,1)</f>
        <v>-</v>
      </c>
      <c r="OJ34" s="575" t="str" cm="1">
        <f t="array" ref="OJ34">INDEX(OJ$5:OJ33,$B34+1,1)</f>
        <v>-</v>
      </c>
      <c r="OK34" s="575" t="str" cm="1">
        <f t="array" ref="OK34">INDEX(OK$5:OK33,$B34+1,1)</f>
        <v>-</v>
      </c>
      <c r="OL34" s="575" t="str" cm="1">
        <f t="array" ref="OL34">INDEX(OL$5:OL33,$B34+1,1)</f>
        <v>-</v>
      </c>
      <c r="OM34" s="575" cm="1">
        <f t="array" ref="OM34">INDEX(OM$5:OM33,$B34+1,1)</f>
        <v>0</v>
      </c>
      <c r="ON34" s="519">
        <v>0</v>
      </c>
    </row>
    <row r="35" spans="1:404" outlineLevel="1">
      <c r="A35" s="18">
        <f t="shared" si="109"/>
        <v>30</v>
      </c>
      <c r="B35" s="18">
        <f t="shared" si="105"/>
        <v>13</v>
      </c>
      <c r="C35">
        <v>2</v>
      </c>
      <c r="D35" s="17" t="str">
        <f t="shared" ca="1" si="112"/>
        <v>GSW</v>
      </c>
      <c r="E35" t="b">
        <v>1</v>
      </c>
      <c r="F35" t="b">
        <v>0</v>
      </c>
      <c r="G35" t="b">
        <f>E35</f>
        <v>1</v>
      </c>
      <c r="H35" s="18" t="s">
        <v>2224</v>
      </c>
      <c r="I35" s="575" cm="1">
        <f t="array" ref="I35">INDEX(I$5:I34,$B35+1,1)</f>
        <v>1</v>
      </c>
      <c r="J35" s="575" cm="1">
        <f t="array" ref="J35">INDEX(J$5:J34,$B35+1,1)</f>
        <v>0</v>
      </c>
      <c r="K35" s="575" cm="1">
        <f t="array" ref="K35">INDEX(K$5:K34,$B35+1,1)</f>
        <v>0</v>
      </c>
      <c r="L35" s="575" cm="1">
        <f t="array" ref="L35">INDEX(L$5:L34,$B35+1,1)</f>
        <v>2</v>
      </c>
      <c r="M35" s="575" cm="1">
        <f t="array" ref="M35">INDEX(M$5:M34,$B35+1,1)</f>
        <v>2</v>
      </c>
      <c r="N35" s="575" cm="1">
        <f t="array" ref="N35">INDEX(N$5:N34,$B35+1,1)</f>
        <v>3</v>
      </c>
      <c r="O35" s="444">
        <f t="shared" si="57"/>
        <v>2</v>
      </c>
      <c r="P35" s="444">
        <f t="shared" si="57"/>
        <v>0</v>
      </c>
      <c r="Q35" s="444">
        <f t="shared" si="58"/>
        <v>6</v>
      </c>
      <c r="R35" s="575" cm="1">
        <f t="array" ref="R35">INDEX(R$5:R34,$B35+1,1)</f>
        <v>1</v>
      </c>
      <c r="S35" s="575" cm="1">
        <f t="array" ref="S35">INDEX(S$5:S34,$B35+1,1)</f>
        <v>1</v>
      </c>
      <c r="T35" s="575" cm="1">
        <f t="array" ref="T35">INDEX(T$5:T34,$B35+1,1)</f>
        <v>1</v>
      </c>
      <c r="U35" s="575" cm="1">
        <f t="array" ref="U35">INDEX(U$5:U34,$B35+1,1)</f>
        <v>0</v>
      </c>
      <c r="V35" s="18"/>
      <c r="W35" s="575" cm="1">
        <f t="array" ref="W35">INDEX(W$5:W34,$B35+1,1)</f>
        <v>0</v>
      </c>
      <c r="X35" s="575" cm="1">
        <f t="array" ref="X35">INDEX(X$5:X34,$B35+1,1)</f>
        <v>0</v>
      </c>
      <c r="Y35" s="575" cm="1">
        <f t="array" ref="Y35">INDEX(Y$5:Y34,$B35+1,1)</f>
        <v>0</v>
      </c>
      <c r="Z35" s="575" cm="1">
        <f t="array" ref="Z35">INDEX(Z$5:Z34,$B35+1,1)</f>
        <v>1</v>
      </c>
      <c r="AA35" s="575" t="str" cm="1">
        <f t="array" ref="AA35">INDEX(AA$5:AA34,$B35+1,1)</f>
        <v/>
      </c>
      <c r="AB35" s="575" cm="1">
        <f t="array" ref="AB35">INDEX(AB$5:AB34,$B35+1,1)</f>
        <v>1</v>
      </c>
      <c r="AC35" s="575" cm="1">
        <f t="array" ref="AC35">INDEX(AC$5:AC34,$B35+1,1)</f>
        <v>1</v>
      </c>
      <c r="AD35" s="575" cm="1">
        <f t="array" ref="AD35">INDEX(AD$5:AD34,$B35+1,1)</f>
        <v>0</v>
      </c>
      <c r="AE35" s="575" cm="1">
        <f t="array" ref="AE35">INDEX(AE$5:AE34,$B35+1,1)</f>
        <v>0</v>
      </c>
      <c r="AF35" s="575" cm="1">
        <f t="array" ref="AF35">INDEX(AF$5:AF34,$B35+1,1)</f>
        <v>0</v>
      </c>
      <c r="AG35" s="575" cm="1">
        <f t="array" ref="AG35">INDEX(AG$5:AG34,$B35+1,1)</f>
        <v>0</v>
      </c>
      <c r="AH35" s="119"/>
      <c r="AI35" s="119"/>
      <c r="AJ35" s="119"/>
      <c r="AK35" s="119"/>
      <c r="AL35" s="119"/>
      <c r="AM35" s="119"/>
      <c r="AN35" s="119"/>
      <c r="AO35" s="119"/>
      <c r="AP35" s="119"/>
      <c r="AQ35" s="119"/>
      <c r="AR35" s="119"/>
      <c r="AS35" s="119"/>
      <c r="AT35" s="119"/>
      <c r="AU35" s="18"/>
      <c r="AV35" s="18"/>
      <c r="AW35" s="18"/>
      <c r="AX35" s="212" t="str" cm="1">
        <f t="array" aca="1" ref="AX35" ca="1">$H35&amp;" "        &amp;_xlfn.SINGLE( INDEX(i.ModelStructure,$I35,1))    &amp;" "
&amp; $D35        &amp;       IF(OR($CA35="-", $CA35),"_PInp","_Full")&amp;    IF($DK35=0," FWM","")&amp;IF($DK35=1," MWM","")&amp;IF($DK35=5," Mat","")&amp;IF($NP35=1,"&amp;EL","   ")&amp;IF($DL35=TRUE,"&amp;BBT","    ")
&amp;      " TOL"&amp;_xlfn.SINGLE(INDEX(i.TOL_Desc,1,$N35))   &amp; " Scan"&amp;$T35
&amp;       CHOOSE($K35+1," CFS"," GFS"," NFS")&amp;     " CG_"&amp;_xlfn.SINGLE(_xlfn.SWITCH($MP35,"-",1,TRUE,1,FALSE,0))&amp;_xlfn.SINGLE(    IF($MR35="-"," FodCrop    ",_xlfn.SWITCH(VALUE(LEFT($MR$4,1)),0," All",6," Lup",9," Oat",11," OaF")&amp;"_Fod"&amp;TEXT($MR35,"000%")))
&amp;" REV"&amp;"_"&amp;TEXT($FO35,"00;-0;00;@ ")&amp;TEXT($AA35,"00;-0;00;  @")&amp;"_"&amp;TEXT($FT35,"0")&amp;"_"&amp;TEXT($AC35,"0")
&amp; " RR"&amp;TEXT(SUM($EB35:$EC35),"+00%;-00%;    ;@")
&amp; " ("&amp;IF($CY35,"P","E")   &amp;IF($CX35,"T","t")        &amp;     "_F"&amp;IF($HP35=TRUE,3,0)+COUNTIF($HI35:$HM35,TRUE)+COUNTIF($BS35:$BT35,"&gt;0")&amp;IF($HN35=TRUE,3,0)+COUNTIF($BS35:$BT35,"&gt;0")&amp;"N"&amp;$HS35&amp;$HT35&amp;"L"&amp;$IE35&amp;$IF35&amp;"_"&amp;$ID35&amp;")"</f>
        <v>LTW_loops   SE GSW_PInp MWM        TOLSpr Scan1 CFS CG_1 FodCrop     REV_-   _-_1 RR     (PT_F00N--L11_1)</v>
      </c>
      <c r="AY35" s="8" t="str">
        <f ca="1">IF(COUNTIF(AX$5:AX35,AX35)=1,"-","Dup")</f>
        <v>-</v>
      </c>
      <c r="AZ35" s="8"/>
      <c r="BA35" s="575" t="b" cm="1">
        <f t="array" ref="BA35">INDEX(BA$5:BA34,$B35+1,1)</f>
        <v>0</v>
      </c>
      <c r="BB35" s="575" t="b" cm="1">
        <f t="array" ref="BB35">INDEX(BB$5:BB34,$B35+1,1)</f>
        <v>0</v>
      </c>
      <c r="BC35" s="575" t="b" cm="1">
        <f t="array" ref="BC35">INDEX(BC$5:BC34,$B35+1,1)</f>
        <v>0</v>
      </c>
      <c r="BD35" s="575" t="b" cm="1">
        <f t="array" ref="BD35">INDEX(BD$5:BD34,$B35+1,1)</f>
        <v>0</v>
      </c>
      <c r="BE35" s="575" t="b" cm="1">
        <f t="array" ref="BE35">INDEX(BE$5:BE34,$B35+1,1)</f>
        <v>0</v>
      </c>
      <c r="BF35" s="575" t="b" cm="1">
        <f t="array" ref="BF35">INDEX(BF$5:BF34,$B35+1,1)</f>
        <v>0</v>
      </c>
      <c r="BG35" s="575" t="b" cm="1">
        <f t="array" ref="BG35">INDEX(BG$5:BG34,$B35+1,1)</f>
        <v>0</v>
      </c>
      <c r="BH35" s="575" t="b" cm="1">
        <f t="array" ref="BH35">INDEX(BH$5:BH34,$B35+1,1)</f>
        <v>0</v>
      </c>
      <c r="BI35" s="575" t="b" cm="1">
        <f t="array" ref="BI35">INDEX(BI$5:BI34,$B35+1,1)</f>
        <v>0</v>
      </c>
      <c r="BJ35" s="8"/>
      <c r="BK35" s="575" t="b" cm="1">
        <f t="array" ref="BK35">INDEX(BK$5:BK34,$B35+1,1)</f>
        <v>0</v>
      </c>
      <c r="BL35" s="575" t="str" cm="1">
        <f t="array" ref="BL35">INDEX(BL$5:BL34,$B35+1,1)</f>
        <v>-</v>
      </c>
      <c r="BM35" s="575" t="str" cm="1">
        <f t="array" ref="BM35">INDEX(BM$5:BM34,$B35+1,1)</f>
        <v>-</v>
      </c>
      <c r="BN35" s="575" t="str" cm="1">
        <f t="array" ref="BN35">INDEX(BN$5:BN34,$B35+1,1)</f>
        <v>-</v>
      </c>
      <c r="BO35" s="575" t="str" cm="1">
        <f t="array" ref="BO35">INDEX(BO$5:BO34,$B35+1,1)</f>
        <v>-</v>
      </c>
      <c r="BP35" s="575" t="str" cm="1">
        <f t="array" ref="BP35">INDEX(BP$5:BP34,$B35+1,1)</f>
        <v>-</v>
      </c>
      <c r="BQ35" s="575" t="str" cm="1">
        <f t="array" ref="BQ35">INDEX(BQ$5:BQ34,$B35+1,1)</f>
        <v>-</v>
      </c>
      <c r="BR35" s="575" t="str" cm="1">
        <f t="array" ref="BR35">INDEX(BR$5:BR34,$B35+1,1)</f>
        <v>-</v>
      </c>
      <c r="BS35" s="575" t="str" cm="1">
        <f t="array" ref="BS35">INDEX(BS$5:BS34,$B35+1,1)</f>
        <v>-</v>
      </c>
      <c r="BT35" s="575" t="str" cm="1">
        <f t="array" ref="BT35">INDEX(BT$5:BT34,$B35+1,1)</f>
        <v>-</v>
      </c>
      <c r="BU35" s="575" t="str" cm="1">
        <f t="array" ref="BU35">INDEX(BU$5:BU34,$B35+1,1)</f>
        <v>-</v>
      </c>
      <c r="BV35" s="575" t="str" cm="1">
        <f t="array" ref="BV35">INDEX(BV$5:BV34,$B35+1,1)</f>
        <v>-</v>
      </c>
      <c r="BW35" s="575" t="b" cm="1">
        <f t="array" ref="BW35">INDEX(BW$5:BW34,$B35+1,1)</f>
        <v>0</v>
      </c>
      <c r="BX35" s="575" t="str" cm="1">
        <f t="array" ref="BX35">INDEX(BX$5:BX34,$B35+1,1)</f>
        <v>-</v>
      </c>
      <c r="BY35" s="575" t="str" cm="1">
        <f t="array" ref="BY35">INDEX(BY$5:BY34,$B35+1,1)</f>
        <v>-</v>
      </c>
      <c r="BZ35" s="575" t="str" cm="1">
        <f t="array" ref="BZ35">INDEX(BZ$5:BZ34,$B35+1,1)</f>
        <v>-</v>
      </c>
      <c r="CA35" s="575" t="str" cm="1">
        <f t="array" ref="CA35">INDEX(CA$5:CA34,$B35+1,1)</f>
        <v>-</v>
      </c>
      <c r="CB35" s="8"/>
      <c r="CC35" s="575" t="str" cm="1">
        <f t="array" ref="CC35">INDEX(CC$5:CC34,$B35+1,1)</f>
        <v>-</v>
      </c>
      <c r="CD35" s="444" t="str">
        <f t="shared" ca="1" si="61"/>
        <v>-</v>
      </c>
      <c r="CE35" s="444">
        <f t="shared" si="62"/>
        <v>0</v>
      </c>
      <c r="CF35" s="444">
        <f t="shared" si="62"/>
        <v>0</v>
      </c>
      <c r="CG35" s="575" t="str" cm="1">
        <f t="array" ref="CG35">INDEX(CG$5:CG34,$B35+1,1)</f>
        <v>-</v>
      </c>
      <c r="CH35" s="575" t="str" cm="1">
        <f t="array" ref="CH35">INDEX(CH$5:CH34,$B35+1,1)</f>
        <v>-</v>
      </c>
      <c r="CI35" s="575" t="str" cm="1">
        <f t="array" ref="CI35">INDEX(CI$5:CI34,$B35+1,1)</f>
        <v>-</v>
      </c>
      <c r="CJ35" s="444" t="str">
        <f t="shared" ca="1" si="63"/>
        <v>-</v>
      </c>
      <c r="CK35" s="444">
        <f t="shared" si="64"/>
        <v>0</v>
      </c>
      <c r="CL35" s="444">
        <f t="shared" si="64"/>
        <v>0</v>
      </c>
      <c r="CM35" s="575" t="str" cm="1">
        <f t="array" ref="CM35">INDEX(CM$5:CM34,$B35+1,1)</f>
        <v>-</v>
      </c>
      <c r="CN35" s="444" t="str">
        <f t="shared" ca="1" si="65"/>
        <v>-</v>
      </c>
      <c r="CO35" s="444">
        <f t="shared" si="66"/>
        <v>0</v>
      </c>
      <c r="CP35" s="575" t="str" cm="1">
        <f t="array" ref="CP35">INDEX(CP$5:CP34,$B35+1,1)</f>
        <v>-</v>
      </c>
      <c r="CQ35" s="575" t="str" cm="1">
        <f t="array" ref="CQ35">INDEX(CQ$5:CQ34,$B35+1,1)</f>
        <v>-</v>
      </c>
      <c r="CR35" s="444">
        <f t="shared" si="67"/>
        <v>0</v>
      </c>
      <c r="CS35" s="575" t="str" cm="1">
        <f t="array" ref="CS35">INDEX(CS$5:CS34,$B35+1,1)</f>
        <v>-</v>
      </c>
      <c r="CT35" s="444" t="str">
        <f t="shared" ca="1" si="68"/>
        <v>-</v>
      </c>
      <c r="CU35" s="444">
        <f t="shared" si="69"/>
        <v>0</v>
      </c>
      <c r="CV35" s="444">
        <f t="shared" si="69"/>
        <v>0</v>
      </c>
      <c r="CW35" s="8"/>
      <c r="CX35" s="93" t="b">
        <f>$CY35</f>
        <v>1</v>
      </c>
      <c r="CY35" s="22" t="b">
        <v>1</v>
      </c>
      <c r="CZ35" s="586">
        <f>CZ34</f>
        <v>2231</v>
      </c>
      <c r="DA35" s="22" t="b">
        <v>0</v>
      </c>
      <c r="DB35" s="575" t="str" cm="1">
        <f t="array" ref="DB35">INDEX(DB$5:DB34,$B35+1,1)</f>
        <v>-</v>
      </c>
      <c r="DC35" s="575" cm="1">
        <f t="array" ref="DC35">INDEX(DC$5:DC34,$B35+1,1)</f>
        <v>1</v>
      </c>
      <c r="DD35" s="575" cm="1">
        <f t="array" ref="DD35">INDEX(DD$5:DD34,$B35+1,1)</f>
        <v>1</v>
      </c>
      <c r="DE35" s="575" t="str" cm="1">
        <f t="array" ref="DE35">INDEX(DE$5:DE34,$B35+1,1)</f>
        <v>-</v>
      </c>
      <c r="DF35" s="575" t="str" cm="1">
        <f t="array" ref="DF35">INDEX(DF$5:DF34,$B35+1,1)</f>
        <v>-</v>
      </c>
      <c r="DG35" s="575" t="str" cm="1">
        <f t="array" ref="DG35">INDEX(DG$5:DG34,$B35+1,1)</f>
        <v>-</v>
      </c>
      <c r="DH35" s="575" t="str" cm="1">
        <f t="array" ref="DH35">INDEX(DH$5:DH34,$B35+1,1)</f>
        <v>-</v>
      </c>
      <c r="DI35" s="575" t="str" cm="1">
        <f t="array" ref="DI35">INDEX(DI$5:DI34,$B35+1,1)</f>
        <v>-</v>
      </c>
      <c r="DJ35" s="575" t="str" cm="1">
        <f t="array" ref="DJ35">INDEX(DJ$5:DJ34,$B35+1,1)</f>
        <v>-</v>
      </c>
      <c r="DK35" s="444">
        <f t="shared" si="86"/>
        <v>1</v>
      </c>
      <c r="DL35" s="444" t="b">
        <f t="shared" si="86"/>
        <v>0</v>
      </c>
      <c r="DM35" s="444">
        <f t="shared" si="86"/>
        <v>60</v>
      </c>
      <c r="DN35" s="575" t="str" cm="1">
        <f t="array" ref="DN35">INDEX(DN$5:DN34,$B35+1,1)</f>
        <v>-</v>
      </c>
      <c r="DO35" s="444" t="str">
        <f t="shared" si="87"/>
        <v>-</v>
      </c>
      <c r="DP35" s="444" t="str">
        <f t="shared" si="87"/>
        <v>-</v>
      </c>
      <c r="DQ35" s="444" t="str">
        <f t="shared" si="87"/>
        <v>-</v>
      </c>
      <c r="DR35" s="575" t="str" cm="1">
        <f t="array" ref="DR35">INDEX(DR$5:DR34,$B35+1,1)</f>
        <v>-</v>
      </c>
      <c r="DS35" s="575" t="str" cm="1">
        <f t="array" ref="DS35">INDEX(DS$5:DS34,$B35+1,1)</f>
        <v>-</v>
      </c>
      <c r="DT35" s="575" t="str" cm="1">
        <f t="array" ref="DT35">INDEX(DT$5:DT34,$B35+1,1)</f>
        <v>-</v>
      </c>
      <c r="DU35" s="575" t="str" cm="1">
        <f t="array" ref="DU35">INDEX(DU$5:DU34,$B35+1,1)</f>
        <v>-</v>
      </c>
      <c r="DV35" s="444" t="str">
        <f t="shared" si="110"/>
        <v>-</v>
      </c>
      <c r="DW35" s="444">
        <f t="shared" si="110"/>
        <v>500</v>
      </c>
      <c r="DX35" s="444">
        <f t="shared" si="110"/>
        <v>500</v>
      </c>
      <c r="DY35" s="444" t="str">
        <f t="shared" si="110"/>
        <v>-</v>
      </c>
      <c r="DZ35" s="444" t="str">
        <f t="shared" si="110"/>
        <v>-</v>
      </c>
      <c r="EA35" s="444" t="str">
        <f t="shared" si="110"/>
        <v>-</v>
      </c>
      <c r="EB35" s="444">
        <f t="shared" si="89"/>
        <v>0</v>
      </c>
      <c r="EC35" s="444">
        <f t="shared" si="90"/>
        <v>0</v>
      </c>
      <c r="ED35" s="444">
        <f t="shared" si="91"/>
        <v>0</v>
      </c>
      <c r="EE35" s="444">
        <f t="shared" si="91"/>
        <v>0</v>
      </c>
      <c r="EF35" s="444">
        <f t="shared" si="91"/>
        <v>0</v>
      </c>
      <c r="EG35" s="444">
        <f t="shared" si="91"/>
        <v>0</v>
      </c>
      <c r="EH35" s="444" t="b">
        <f t="shared" si="92"/>
        <v>0</v>
      </c>
      <c r="EI35" s="444" t="b">
        <f t="shared" si="92"/>
        <v>0</v>
      </c>
      <c r="EJ35" s="444" t="b">
        <f t="shared" si="92"/>
        <v>0</v>
      </c>
      <c r="EK35" s="444" t="b">
        <f t="shared" si="92"/>
        <v>0</v>
      </c>
      <c r="EL35" s="444">
        <f t="shared" si="93"/>
        <v>1</v>
      </c>
      <c r="EM35" s="444">
        <f t="shared" si="93"/>
        <v>0</v>
      </c>
      <c r="EN35" s="444" t="b">
        <f t="shared" si="94"/>
        <v>0</v>
      </c>
      <c r="EO35" s="444" t="b">
        <f t="shared" si="71"/>
        <v>0</v>
      </c>
      <c r="EP35" s="444" t="b">
        <f t="shared" si="71"/>
        <v>0</v>
      </c>
      <c r="EQ35" s="444" t="b">
        <f t="shared" si="71"/>
        <v>1</v>
      </c>
      <c r="ER35" s="93">
        <f t="shared" si="72"/>
        <v>1</v>
      </c>
      <c r="ES35" s="93">
        <f t="shared" si="72"/>
        <v>1</v>
      </c>
      <c r="ET35" s="575" cm="1">
        <f t="array" ref="ET35">INDEX(ET$5:ET34,$B35+1,1)</f>
        <v>1</v>
      </c>
      <c r="EU35" s="575" cm="1">
        <f t="array" ref="EU35">INDEX(EU$5:EU34,$B35+1,1)</f>
        <v>1</v>
      </c>
      <c r="EV35" s="575" cm="1">
        <f t="array" ref="EV35">INDEX(EV$5:EV34,$B35+1,1)</f>
        <v>1</v>
      </c>
      <c r="EW35" s="575" cm="1">
        <f t="array" ref="EW35">INDEX(EW$5:EW34,$B35+1,1)</f>
        <v>1</v>
      </c>
      <c r="EX35" s="575" t="str" cm="1">
        <f t="array" ref="EX35">INDEX(EX$5:EX34,$B35+1,1)</f>
        <v>-</v>
      </c>
      <c r="EY35" s="444" t="b">
        <f t="shared" si="95"/>
        <v>1</v>
      </c>
      <c r="EZ35" s="444" t="b">
        <f t="shared" si="95"/>
        <v>0</v>
      </c>
      <c r="FA35" s="444" t="b">
        <f t="shared" si="95"/>
        <v>0</v>
      </c>
      <c r="FB35" s="444" t="b">
        <f t="shared" si="95"/>
        <v>0</v>
      </c>
      <c r="FC35" s="93">
        <f t="shared" si="108"/>
        <v>1</v>
      </c>
      <c r="FD35" s="93">
        <f t="shared" si="108"/>
        <v>1</v>
      </c>
      <c r="FE35" s="93">
        <f t="shared" si="108"/>
        <v>1</v>
      </c>
      <c r="FF35" s="93">
        <f t="shared" si="108"/>
        <v>1</v>
      </c>
      <c r="FG35" s="93">
        <f t="shared" si="108"/>
        <v>1</v>
      </c>
      <c r="FH35" s="93">
        <f t="shared" si="108"/>
        <v>1</v>
      </c>
      <c r="FI35" s="93">
        <f t="shared" si="108"/>
        <v>1</v>
      </c>
      <c r="FJ35" s="93">
        <f t="shared" si="108"/>
        <v>1</v>
      </c>
      <c r="FK35" s="8"/>
      <c r="FL35" s="575" t="str" cm="1">
        <f t="array" ref="FL35">INDEX(FL$5:FL34,$B35+1,1)</f>
        <v>-</v>
      </c>
      <c r="FM35" s="444" t="b">
        <f t="shared" si="96"/>
        <v>0</v>
      </c>
      <c r="FN35" s="575" t="str" cm="1">
        <f t="array" ref="FN35">INDEX(FN$5:FN34,$B35+1,1)</f>
        <v>-</v>
      </c>
      <c r="FO35" s="575" t="str" cm="1">
        <f t="array" ref="FO35">INDEX(FO$5:FO34,$B35+1,1)</f>
        <v>-</v>
      </c>
      <c r="FP35" s="575" t="str" cm="1">
        <f t="array" ref="FP35">INDEX(FP$5:FP34,$B35+1,1)</f>
        <v>-</v>
      </c>
      <c r="FQ35" s="575" cm="1">
        <f t="array" ref="FQ35">INDEX(FQ$5:FQ34,$B35+1,1)</f>
        <v>1</v>
      </c>
      <c r="FR35" s="575" cm="1">
        <f t="array" ref="FR35">INDEX(FR$5:FR34,$B35+1,1)</f>
        <v>1</v>
      </c>
      <c r="FS35" s="575" t="str" cm="1">
        <f t="array" ref="FS35">INDEX(FS$5:FS34,$B35+1,1)</f>
        <v>-</v>
      </c>
      <c r="FT35" s="575" t="str" cm="1">
        <f t="array" ref="FT35">INDEX(FT$5:FT34,$B35+1,1)</f>
        <v>-</v>
      </c>
      <c r="FU35" s="575" t="str" cm="1">
        <f t="array" ref="FU35">INDEX(FU$5:FU34,$B35+1,1)</f>
        <v>-</v>
      </c>
      <c r="FV35" s="575" t="str" cm="1">
        <f t="array" ref="FV35">INDEX(FV$5:FV34,$B35+1,1)</f>
        <v>-</v>
      </c>
      <c r="FW35" s="575" t="str" cm="1">
        <f t="array" ref="FW35">INDEX(FW$5:FW34,$B35+1,1)</f>
        <v>-</v>
      </c>
      <c r="FX35" s="575" t="str" cm="1">
        <f t="array" ref="FX35">INDEX(FX$5:FX34,$B35+1,1)</f>
        <v>-</v>
      </c>
      <c r="FY35" s="575" t="str" cm="1">
        <f t="array" ref="FY35">INDEX(FY$5:FY34,$B35+1,1)</f>
        <v>-</v>
      </c>
      <c r="FZ35" s="575" t="str" cm="1">
        <f t="array" ref="FZ35">INDEX(FZ$5:FZ34,$B35+1,1)</f>
        <v>-</v>
      </c>
      <c r="GA35" s="575" t="str" cm="1">
        <f t="array" ref="GA35">INDEX(GA$5:GA34,$B35+1,1)</f>
        <v>-</v>
      </c>
      <c r="GB35" s="575" t="str" cm="1">
        <f t="array" ref="GB35">INDEX(GB$5:GB34,$B35+1,1)</f>
        <v>-</v>
      </c>
      <c r="GC35" s="575" t="str" cm="1">
        <f t="array" ref="GC35">INDEX(GC$5:GC34,$B35+1,1)</f>
        <v>-</v>
      </c>
      <c r="GD35" s="575" t="str" cm="1">
        <f t="array" ref="GD35">INDEX(GD$5:GD34,$B35+1,1)</f>
        <v>-</v>
      </c>
      <c r="GE35" s="575" t="str" cm="1">
        <f t="array" ref="GE35">INDEX(GE$5:GE34,$B35+1,1)</f>
        <v>-</v>
      </c>
      <c r="GF35" s="575" t="str" cm="1">
        <f t="array" ref="GF35">INDEX(GF$5:GF34,$B35+1,1)</f>
        <v>-</v>
      </c>
      <c r="GG35" s="575" t="str" cm="1">
        <f t="array" ref="GG35">INDEX(GG$5:GG34,$B35+1,1)</f>
        <v>-</v>
      </c>
      <c r="GH35" s="575" t="str" cm="1">
        <f t="array" ref="GH35">INDEX(GH$5:GH34,$B35+1,1)</f>
        <v>-</v>
      </c>
      <c r="GI35" s="575" t="str" cm="1">
        <f t="array" ref="GI35">INDEX(GI$5:GI34,$B35+1,1)</f>
        <v>-</v>
      </c>
      <c r="GJ35" s="575" t="str" cm="1">
        <f t="array" ref="GJ35">INDEX(GJ$5:GJ34,$B35+1,1)</f>
        <v>-</v>
      </c>
      <c r="GK35" s="575" cm="1">
        <f t="array" ref="GK35">INDEX(GK$5:GK34,$B35+1,1)</f>
        <v>0</v>
      </c>
      <c r="GL35" s="575" t="str" cm="1">
        <f t="array" ref="GL35">INDEX(GL$5:GL34,$B35+1,1)</f>
        <v>-</v>
      </c>
      <c r="GM35" s="575" cm="1">
        <f t="array" ref="GM35">INDEX(GM$5:GM34,$B35+1,1)</f>
        <v>1</v>
      </c>
      <c r="GN35" s="575" cm="1">
        <f t="array" ref="GN35">INDEX(GN$5:GN34,$B35+1,1)</f>
        <v>0</v>
      </c>
      <c r="GO35" s="575" cm="1">
        <f t="array" ref="GO35">INDEX(GO$5:GO34,$B35+1,1)</f>
        <v>0</v>
      </c>
      <c r="GP35" s="575" cm="1">
        <f t="array" ref="GP35">INDEX(GP$5:GP34,$B35+1,1)</f>
        <v>0</v>
      </c>
      <c r="GQ35" s="575" cm="1">
        <f t="array" ref="GQ35">INDEX(GQ$5:GQ34,$B35+1,1)</f>
        <v>0</v>
      </c>
      <c r="GR35" s="575" cm="1">
        <f t="array" ref="GR35">INDEX(GR$5:GR34,$B35+1,1)</f>
        <v>0</v>
      </c>
      <c r="GS35" s="575" cm="1">
        <f t="array" ref="GS35">INDEX(GS$5:GS34,$B35+1,1)</f>
        <v>0</v>
      </c>
      <c r="GT35" s="575" cm="1">
        <f t="array" ref="GT35">INDEX(GT$5:GT34,$B35+1,1)</f>
        <v>1</v>
      </c>
      <c r="GU35" s="575" cm="1">
        <f t="array" ref="GU35">INDEX(GU$5:GU34,$B35+1,1)</f>
        <v>0</v>
      </c>
      <c r="GV35" s="575" cm="1">
        <f t="array" ref="GV35">INDEX(GV$5:GV34,$B35+1,1)</f>
        <v>0</v>
      </c>
      <c r="GW35" s="575" cm="1">
        <f t="array" ref="GW35">INDEX(GW$5:GW34,$B35+1,1)</f>
        <v>0</v>
      </c>
      <c r="GX35" s="575" cm="1">
        <f t="array" ref="GX35">INDEX(GX$5:GX34,$B35+1,1)</f>
        <v>0</v>
      </c>
      <c r="GY35" s="8"/>
      <c r="GZ35" s="575" t="str" cm="1">
        <f t="array" ref="GZ35">INDEX(GZ$5:GZ34,$B35+1,1)</f>
        <v>-</v>
      </c>
      <c r="HA35" s="575" t="str" cm="1">
        <f t="array" ref="HA35">INDEX(HA$5:HA34,$B35+1,1)</f>
        <v>-</v>
      </c>
      <c r="HB35" s="575" t="str" cm="1">
        <f t="array" ref="HB35">INDEX(HB$5:HB34,$B35+1,1)</f>
        <v>-</v>
      </c>
      <c r="HC35" s="575" t="str" cm="1">
        <f t="array" ref="HC35">INDEX(HC$5:HC34,$B35+1,1)</f>
        <v>-</v>
      </c>
      <c r="HD35" s="575" cm="1">
        <f t="array" ref="HD35">INDEX(HD$5:HD34,$B35+1,1)</f>
        <v>0</v>
      </c>
      <c r="HE35" s="575" t="str" cm="1">
        <f t="array" ref="HE35">INDEX(HE$5:HE34,$B35+1,1)</f>
        <v>-</v>
      </c>
      <c r="HF35" s="575" t="str" cm="1">
        <f t="array" ref="HF35">INDEX(HF$5:HF34,$B35+1,1)</f>
        <v>-</v>
      </c>
      <c r="HG35" s="580">
        <f>$N35</f>
        <v>3</v>
      </c>
      <c r="HH35" s="575" t="str" cm="1">
        <f t="array" ref="HH35">INDEX(HH$5:HH34,$B35+1,1)</f>
        <v>-</v>
      </c>
      <c r="HI35" s="575" t="str" cm="1">
        <f t="array" ref="HI35">INDEX(HI$5:HI34,$B35+1,1)</f>
        <v>-</v>
      </c>
      <c r="HJ35" s="575" t="str" cm="1">
        <f t="array" ref="HJ35">INDEX(HJ$5:HJ34,$B35+1,1)</f>
        <v>-</v>
      </c>
      <c r="HK35" s="575" t="str" cm="1">
        <f t="array" ref="HK35">INDEX(HK$5:HK34,$B35+1,1)</f>
        <v>-</v>
      </c>
      <c r="HL35" s="575" t="str" cm="1">
        <f t="array" ref="HL35">INDEX(HL$5:HL34,$B35+1,1)</f>
        <v>-</v>
      </c>
      <c r="HM35" s="575" t="str" cm="1">
        <f t="array" ref="HM35">INDEX(HM$5:HM34,$B35+1,1)</f>
        <v>-</v>
      </c>
      <c r="HN35" s="575" t="str" cm="1">
        <f t="array" ref="HN35">INDEX(HN$5:HN34,$B35+1,1)</f>
        <v>-</v>
      </c>
      <c r="HO35" s="575" t="str" cm="1">
        <f t="array" ref="HO35">INDEX(HO$5:HO34,$B35+1,1)</f>
        <v>-</v>
      </c>
      <c r="HP35" s="575" t="str" cm="1">
        <f t="array" ref="HP35">INDEX(HP$5:HP34,$B35+1,1)</f>
        <v>-</v>
      </c>
      <c r="HQ35" s="575" t="str" cm="1">
        <f t="array" ref="HQ35">INDEX(HQ$5:HQ34,$B35+1,1)</f>
        <v>-</v>
      </c>
      <c r="HR35" s="575" t="str" cm="1">
        <f t="array" ref="HR35">INDEX(HR$5:HR34,$B35+1,1)</f>
        <v>-</v>
      </c>
      <c r="HS35" s="575" t="str" cm="1">
        <f t="array" ref="HS35">INDEX(HS$5:HS34,$B35+1,1)</f>
        <v>-</v>
      </c>
      <c r="HT35" s="575" t="str" cm="1">
        <f t="array" ref="HT35">INDEX(HT$5:HT34,$B35+1,1)</f>
        <v>-</v>
      </c>
      <c r="HU35" s="575" t="str" cm="1">
        <f t="array" ref="HU35">INDEX(HU$5:HU34,$B35+1,1)</f>
        <v>-</v>
      </c>
      <c r="HV35" s="575" t="str" cm="1">
        <f t="array" ref="HV35">INDEX(HV$5:HV34,$B35+1,1)</f>
        <v>-</v>
      </c>
      <c r="HW35" s="575" t="str" cm="1">
        <f t="array" ref="HW35">INDEX(HW$5:HW34,$B35+1,1)</f>
        <v>-</v>
      </c>
      <c r="HX35" s="575" t="str" cm="1">
        <f t="array" ref="HX35">INDEX(HX$5:HX34,$B35+1,1)</f>
        <v>-</v>
      </c>
      <c r="HY35" s="575" t="str" cm="1">
        <f t="array" ref="HY35">INDEX(HY$5:HY34,$B35+1,1)</f>
        <v>-</v>
      </c>
      <c r="HZ35" s="575" t="str" cm="1">
        <f t="array" ref="HZ35">INDEX(HZ$5:HZ34,$B35+1,1)</f>
        <v>-</v>
      </c>
      <c r="IA35" s="575" t="str" cm="1">
        <f t="array" ref="IA35">INDEX(IA$5:IA34,$B35+1,1)</f>
        <v>-</v>
      </c>
      <c r="IB35" s="575" t="str" cm="1">
        <f t="array" ref="IB35">INDEX(IB$5:IB34,$B35+1,1)</f>
        <v>-</v>
      </c>
      <c r="IC35" s="575" t="str" cm="1">
        <f t="array" ref="IC35">INDEX(IC$5:IC34,$B35+1,1)</f>
        <v>-</v>
      </c>
      <c r="ID35" s="22">
        <v>1</v>
      </c>
      <c r="IE35" s="575" cm="1">
        <f t="array" ref="IE35">INDEX(IE$5:IE34,$B35+1,1)</f>
        <v>1</v>
      </c>
      <c r="IF35" s="575" cm="1">
        <f t="array" ref="IF35">INDEX(IF$5:IF34,$B35+1,1)</f>
        <v>1</v>
      </c>
      <c r="IG35" s="8"/>
      <c r="IH35" s="575" cm="1">
        <f t="array" ref="IH35">INDEX(IH$5:IH34,$B35+1,1)</f>
        <v>0.125</v>
      </c>
      <c r="II35" s="575" cm="1">
        <f t="array" ref="II35">INDEX(II$5:II34,$B35+1,1)</f>
        <v>0.3</v>
      </c>
      <c r="IJ35" s="575" cm="1">
        <f t="array" ref="IJ35">INDEX(IJ$5:IJ34,$B35+1,1)</f>
        <v>-0.05</v>
      </c>
      <c r="IK35" s="575" cm="1">
        <f t="array" ref="IK35">INDEX(IK$5:IK34,$B35+1,1)</f>
        <v>0.1</v>
      </c>
      <c r="IL35" s="575" cm="1">
        <f t="array" ref="IL35">INDEX(IL$5:IL34,$B35+1,1)</f>
        <v>0.25</v>
      </c>
      <c r="IM35" s="575" cm="1">
        <f t="array" ref="IM35">INDEX(IM$5:IM34,$B35+1,1)</f>
        <v>-0.05</v>
      </c>
      <c r="IN35" s="575" cm="1">
        <f t="array" ref="IN35">INDEX(IN$5:IN34,$B35+1,1)</f>
        <v>0.05</v>
      </c>
      <c r="IO35" s="575" cm="1">
        <f t="array" ref="IO35">INDEX(IO$5:IO34,$B35+1,1)</f>
        <v>0.1</v>
      </c>
      <c r="IP35" s="575" cm="1">
        <f t="array" ref="IP35">INDEX(IP$5:IP34,$B35+1,1)</f>
        <v>-0.02</v>
      </c>
      <c r="IQ35" s="575" cm="1">
        <f t="array" ref="IQ35">INDEX(IQ$5:IQ34,$B35+1,1)</f>
        <v>0.1</v>
      </c>
      <c r="IR35" s="575" cm="1">
        <f t="array" ref="IR35">INDEX(IR$5:IR34,$B35+1,1)</f>
        <v>0.25</v>
      </c>
      <c r="IS35" s="575" cm="1">
        <f t="array" ref="IS35">INDEX(IS$5:IS34,$B35+1,1)</f>
        <v>-0.05</v>
      </c>
      <c r="IT35" s="575" cm="1">
        <f t="array" ref="IT35">INDEX(IT$5:IT34,$B35+1,1)</f>
        <v>0.125</v>
      </c>
      <c r="IU35" s="575" cm="1">
        <f t="array" ref="IU35">INDEX(IU$5:IU34,$B35+1,1)</f>
        <v>0.1</v>
      </c>
      <c r="IV35" s="575" cm="1">
        <f t="array" ref="IV35">INDEX(IV$5:IV34,$B35+1,1)</f>
        <v>0.1</v>
      </c>
      <c r="IW35" s="575" cm="1">
        <f t="array" ref="IW35">INDEX(IW$5:IW34,$B35+1,1)</f>
        <v>0.1</v>
      </c>
      <c r="IX35" s="575" cm="1">
        <f t="array" ref="IX35">INDEX(IX$5:IX34,$B35+1,1)</f>
        <v>0</v>
      </c>
      <c r="IY35" s="575" cm="1">
        <f t="array" ref="IY35">INDEX(IY$5:IY34,$B35+1,1)</f>
        <v>0</v>
      </c>
      <c r="IZ35" s="575" cm="1">
        <f t="array" ref="IZ35">INDEX(IZ$5:IZ34,$B35+1,1)</f>
        <v>0</v>
      </c>
      <c r="JA35" s="575" cm="1">
        <f t="array" ref="JA35">INDEX(JA$5:JA34,$B35+1,1)</f>
        <v>0</v>
      </c>
      <c r="JB35" s="575" cm="1">
        <f t="array" ref="JB35">INDEX(JB$5:JB34,$B35+1,1)</f>
        <v>0</v>
      </c>
      <c r="JC35" s="575" cm="1">
        <f t="array" ref="JC35">INDEX(JC$5:JC34,$B35+1,1)</f>
        <v>0</v>
      </c>
      <c r="JD35" s="575" cm="1">
        <f t="array" ref="JD35">INDEX(JD$5:JD34,$B35+1,1)</f>
        <v>0</v>
      </c>
      <c r="JE35" s="575" cm="1">
        <f t="array" ref="JE35">INDEX(JE$5:JE34,$B35+1,1)</f>
        <v>0</v>
      </c>
      <c r="JF35" s="575" cm="1">
        <f t="array" ref="JF35">INDEX(JF$5:JF34,$B35+1,1)</f>
        <v>0</v>
      </c>
      <c r="JG35" s="575" cm="1">
        <f t="array" ref="JG35">INDEX(JG$5:JG34,$B35+1,1)</f>
        <v>0</v>
      </c>
      <c r="JH35" s="575" cm="1">
        <f t="array" ref="JH35">INDEX(JH$5:JH34,$B35+1,1)</f>
        <v>0</v>
      </c>
      <c r="JI35" s="575" cm="1">
        <f t="array" ref="JI35">INDEX(JI$5:JI34,$B35+1,1)</f>
        <v>0</v>
      </c>
      <c r="JJ35" s="575" cm="1">
        <f t="array" ref="JJ35">INDEX(JJ$5:JJ34,$B35+1,1)</f>
        <v>0</v>
      </c>
      <c r="JK35" s="575" cm="1">
        <f t="array" ref="JK35">INDEX(JK$5:JK34,$B35+1,1)</f>
        <v>0</v>
      </c>
      <c r="JL35" s="575" cm="1">
        <f t="array" ref="JL35">INDEX(JL$5:JL34,$B35+1,1)</f>
        <v>0</v>
      </c>
      <c r="JM35" s="575" cm="1">
        <f t="array" ref="JM35">INDEX(JM$5:JM34,$B35+1,1)</f>
        <v>0</v>
      </c>
      <c r="JN35" s="575" cm="1">
        <f t="array" ref="JN35">INDEX(JN$5:JN34,$B35+1,1)</f>
        <v>0</v>
      </c>
      <c r="JO35" s="575" cm="1">
        <f t="array" ref="JO35">INDEX(JO$5:JO34,$B35+1,1)</f>
        <v>0</v>
      </c>
      <c r="JP35" s="575" cm="1">
        <f t="array" ref="JP35">INDEX(JP$5:JP34,$B35+1,1)</f>
        <v>0</v>
      </c>
      <c r="JQ35" s="575" cm="1">
        <f t="array" ref="JQ35">INDEX(JQ$5:JQ34,$B35+1,1)</f>
        <v>0</v>
      </c>
      <c r="JR35" s="575" cm="1">
        <f t="array" ref="JR35">INDEX(JR$5:JR34,$B35+1,1)</f>
        <v>0</v>
      </c>
      <c r="JS35" s="575" cm="1">
        <f t="array" ref="JS35">INDEX(JS$5:JS34,$B35+1,1)</f>
        <v>0</v>
      </c>
      <c r="JT35" s="575" cm="1">
        <f t="array" ref="JT35">INDEX(JT$5:JT34,$B35+1,1)</f>
        <v>0</v>
      </c>
      <c r="JU35" s="575" cm="1">
        <f t="array" ref="JU35">INDEX(JU$5:JU34,$B35+1,1)</f>
        <v>0</v>
      </c>
      <c r="JV35" s="575" cm="1">
        <f t="array" ref="JV35">INDEX(JV$5:JV34,$B35+1,1)</f>
        <v>0</v>
      </c>
      <c r="JW35" s="575" cm="1">
        <f t="array" ref="JW35">INDEX(JW$5:JW34,$B35+1,1)</f>
        <v>0</v>
      </c>
      <c r="JX35" s="575" cm="1">
        <f t="array" ref="JX35">INDEX(JX$5:JX34,$B35+1,1)</f>
        <v>0</v>
      </c>
      <c r="JY35" s="575" cm="1">
        <f t="array" ref="JY35">INDEX(JY$5:JY34,$B35+1,1)</f>
        <v>0</v>
      </c>
      <c r="JZ35" s="575" cm="1">
        <f t="array" ref="JZ35">INDEX(JZ$5:JZ34,$B35+1,1)</f>
        <v>0</v>
      </c>
      <c r="KA35" s="575" cm="1">
        <f t="array" ref="KA35">INDEX(KA$5:KA34,$B35+1,1)</f>
        <v>0</v>
      </c>
      <c r="KB35" s="575" cm="1">
        <f t="array" ref="KB35">INDEX(KB$5:KB34,$B35+1,1)</f>
        <v>0</v>
      </c>
      <c r="KC35" s="575" cm="1">
        <f t="array" ref="KC35">INDEX(KC$5:KC34,$B35+1,1)</f>
        <v>0</v>
      </c>
      <c r="KD35" s="575" t="str" cm="1">
        <f t="array" ref="KD35">INDEX(KD$5:KD34,$B35+1,1)</f>
        <v>-</v>
      </c>
      <c r="KE35" s="8"/>
      <c r="KF35" s="575" cm="1">
        <f t="array" ref="KF35">INDEX(KF$5:KF34,$B35+1,1)</f>
        <v>0</v>
      </c>
      <c r="KG35" s="575" cm="1">
        <f t="array" ref="KG35">INDEX(KG$5:KG34,$B35+1,1)</f>
        <v>0</v>
      </c>
      <c r="KH35" s="575" cm="1">
        <f t="array" ref="KH35">INDEX(KH$5:KH34,$B35+1,1)</f>
        <v>0</v>
      </c>
      <c r="KI35" s="575" t="str" cm="1">
        <f t="array" ref="KI35">INDEX(KI$5:KI34,$B35+1,1)</f>
        <v>-</v>
      </c>
      <c r="KJ35" s="575" t="str" cm="1">
        <f t="array" ref="KJ35">INDEX(KJ$5:KJ34,$B35+1,1)</f>
        <v>-</v>
      </c>
      <c r="KK35" s="575" t="str" cm="1">
        <f t="array" ref="KK35">INDEX(KK$5:KK34,$B35+1,1)</f>
        <v>-</v>
      </c>
      <c r="KL35" s="575" t="str" cm="1">
        <f t="array" ref="KL35">INDEX(KL$5:KL34,$B35+1,1)</f>
        <v>-</v>
      </c>
      <c r="KM35" s="575" t="str" cm="1">
        <f t="array" ref="KM35">INDEX(KM$5:KM34,$B35+1,1)</f>
        <v>-</v>
      </c>
      <c r="KN35" s="575" t="str" cm="1">
        <f t="array" ref="KN35">INDEX(KN$5:KN34,$B35+1,1)</f>
        <v>-</v>
      </c>
      <c r="KO35" s="575" t="str" cm="1">
        <f t="array" ref="KO35">INDEX(KO$5:KO34,$B35+1,1)</f>
        <v>-</v>
      </c>
      <c r="KP35" s="575" t="str" cm="1">
        <f t="array" ref="KP35">INDEX(KP$5:KP34,$B35+1,1)</f>
        <v>-</v>
      </c>
      <c r="KQ35" s="575" t="str" cm="1">
        <f t="array" ref="KQ35">INDEX(KQ$5:KQ34,$B35+1,1)</f>
        <v>-</v>
      </c>
      <c r="KR35" s="575" t="str" cm="1">
        <f t="array" ref="KR35">INDEX(KR$5:KR34,$B35+1,1)</f>
        <v>-</v>
      </c>
      <c r="KS35" s="575" t="str" cm="1">
        <f t="array" ref="KS35">INDEX(KS$5:KS34,$B35+1,1)</f>
        <v>-</v>
      </c>
      <c r="KT35" s="575" t="str" cm="1">
        <f t="array" ref="KT35">INDEX(KT$5:KT34,$B35+1,1)</f>
        <v>-</v>
      </c>
      <c r="KU35" s="575" t="str" cm="1">
        <f t="array" ref="KU35">INDEX(KU$5:KU34,$B35+1,1)</f>
        <v>-</v>
      </c>
      <c r="KV35" s="575" cm="1">
        <f t="array" ref="KV35">INDEX(KV$5:KV34,$B35+1,1)</f>
        <v>1</v>
      </c>
      <c r="KW35" s="575" cm="1">
        <f t="array" ref="KW35">INDEX(KW$5:KW34,$B35+1,1)</f>
        <v>0</v>
      </c>
      <c r="KX35" s="575" cm="1">
        <f t="array" ref="KX35">INDEX(KX$5:KX34,$B35+1,1)</f>
        <v>1</v>
      </c>
      <c r="KY35" s="575" cm="1">
        <f t="array" ref="KY35">INDEX(KY$5:KY34,$B35+1,1)</f>
        <v>1</v>
      </c>
      <c r="KZ35" s="575" cm="1">
        <f t="array" ref="KZ35">INDEX(KZ$5:KZ34,$B35+1,1)</f>
        <v>1</v>
      </c>
      <c r="LA35" s="575" cm="1">
        <f t="array" ref="LA35">INDEX(LA$5:LA34,$B35+1,1)</f>
        <v>1</v>
      </c>
      <c r="LB35" s="575" cm="1">
        <f t="array" ref="LB35">INDEX(LB$5:LB34,$B35+1,1)</f>
        <v>1</v>
      </c>
      <c r="LC35" s="575" cm="1">
        <f t="array" ref="LC35">INDEX(LC$5:LC34,$B35+1,1)</f>
        <v>1</v>
      </c>
      <c r="LD35" s="575" cm="1">
        <f t="array" ref="LD35">INDEX(LD$5:LD34,$B35+1,1)</f>
        <v>0</v>
      </c>
      <c r="LE35" s="575" cm="1">
        <f t="array" ref="LE35">INDEX(LE$5:LE34,$B35+1,1)</f>
        <v>1</v>
      </c>
      <c r="LF35" s="575" cm="1">
        <f t="array" ref="LF35">INDEX(LF$5:LF34,$B35+1,1)</f>
        <v>0</v>
      </c>
      <c r="LG35" s="575" cm="1">
        <f t="array" ref="LG35">INDEX(LG$5:LG34,$B35+1,1)</f>
        <v>0</v>
      </c>
      <c r="LH35" s="575" cm="1">
        <f t="array" ref="LH35">INDEX(LH$5:LH34,$B35+1,1)</f>
        <v>0</v>
      </c>
      <c r="LI35" s="575" cm="1">
        <f t="array" ref="LI35">INDEX(LI$5:LI34,$B35+1,1)</f>
        <v>0</v>
      </c>
      <c r="LJ35" s="575" cm="1">
        <f t="array" ref="LJ35">INDEX(LJ$5:LJ34,$B35+1,1)</f>
        <v>0</v>
      </c>
      <c r="LK35" s="575" cm="1">
        <f t="array" ref="LK35">INDEX(LK$5:LK34,$B35+1,1)</f>
        <v>0</v>
      </c>
      <c r="LL35" s="575" cm="1">
        <f t="array" ref="LL35">INDEX(LL$5:LL34,$B35+1,1)</f>
        <v>0</v>
      </c>
      <c r="LM35" s="575" cm="1">
        <f t="array" ref="LM35">INDEX(LM$5:LM34,$B35+1,1)</f>
        <v>0</v>
      </c>
      <c r="LN35" s="575" cm="1">
        <f t="array" ref="LN35">INDEX(LN$5:LN34,$B35+1,1)</f>
        <v>0</v>
      </c>
      <c r="LO35" s="575" cm="1">
        <f t="array" ref="LO35">INDEX(LO$5:LO34,$B35+1,1)</f>
        <v>0</v>
      </c>
      <c r="LP35" s="575" cm="1">
        <f t="array" ref="LP35">INDEX(LP$5:LP34,$B35+1,1)</f>
        <v>0</v>
      </c>
      <c r="LQ35" s="575" cm="1">
        <f t="array" ref="LQ35">INDEX(LQ$5:LQ34,$B35+1,1)</f>
        <v>0</v>
      </c>
      <c r="LR35" s="575" cm="1">
        <f t="array" ref="LR35">INDEX(LR$5:LR34,$B35+1,1)</f>
        <v>0</v>
      </c>
      <c r="LS35" s="575" cm="1">
        <f t="array" ref="LS35">INDEX(LS$5:LS34,$B35+1,1)</f>
        <v>0</v>
      </c>
      <c r="LT35" s="575" cm="1">
        <f t="array" ref="LT35">INDEX(LT$5:LT34,$B35+1,1)</f>
        <v>0</v>
      </c>
      <c r="LU35" s="575" cm="1">
        <f t="array" ref="LU35">INDEX(LU$5:LU34,$B35+1,1)</f>
        <v>0</v>
      </c>
      <c r="LV35" s="575" cm="1">
        <f t="array" ref="LV35">INDEX(LV$5:LV34,$B35+1,1)</f>
        <v>0</v>
      </c>
      <c r="LW35" s="575" cm="1">
        <f t="array" ref="LW35">INDEX(LW$5:LW34,$B35+1,1)</f>
        <v>0</v>
      </c>
      <c r="LX35" s="575" cm="1">
        <f t="array" ref="LX35">INDEX(LX$5:LX34,$B35+1,1)</f>
        <v>0</v>
      </c>
      <c r="LY35" s="575" cm="1">
        <f t="array" ref="LY35">INDEX(LY$5:LY34,$B35+1,1)</f>
        <v>0</v>
      </c>
      <c r="LZ35" s="575" cm="1">
        <f t="array" ref="LZ35">INDEX(LZ$5:LZ34,$B35+1,1)</f>
        <v>0</v>
      </c>
      <c r="MA35" s="575" cm="1">
        <f t="array" ref="MA35">INDEX(MA$5:MA34,$B35+1,1)</f>
        <v>0</v>
      </c>
      <c r="MB35" s="575" cm="1">
        <f t="array" ref="MB35">INDEX(MB$5:MB34,$B35+1,1)</f>
        <v>0</v>
      </c>
      <c r="MC35" s="575" cm="1">
        <f t="array" ref="MC35">INDEX(MC$5:MC34,$B35+1,1)</f>
        <v>0</v>
      </c>
      <c r="MD35" s="575" cm="1">
        <f t="array" ref="MD35">INDEX(MD$5:MD34,$B35+1,1)</f>
        <v>0</v>
      </c>
      <c r="ME35" s="575" cm="1">
        <f t="array" ref="ME35">INDEX(ME$5:ME34,$B35+1,1)</f>
        <v>0</v>
      </c>
      <c r="MF35" s="575" cm="1">
        <f t="array" ref="MF35">INDEX(MF$5:MF34,$B35+1,1)</f>
        <v>0</v>
      </c>
      <c r="MG35" s="575" cm="1">
        <f t="array" ref="MG35">INDEX(MG$5:MG34,$B35+1,1)</f>
        <v>0</v>
      </c>
      <c r="MH35" s="575" cm="1">
        <f t="array" ref="MH35">INDEX(MH$5:MH34,$B35+1,1)</f>
        <v>0</v>
      </c>
      <c r="MI35" s="575" cm="1">
        <f t="array" ref="MI35">INDEX(MI$5:MI34,$B35+1,1)</f>
        <v>1</v>
      </c>
      <c r="MJ35" s="575" cm="1">
        <f t="array" ref="MJ35">INDEX(MJ$5:MJ34,$B35+1,1)</f>
        <v>0</v>
      </c>
      <c r="MK35" s="575" cm="1">
        <f t="array" ref="MK35">INDEX(MK$5:MK34,$B35+1,1)</f>
        <v>0</v>
      </c>
      <c r="ML35" s="575" cm="1">
        <f t="array" ref="ML35">INDEX(ML$5:ML34,$B35+1,1)</f>
        <v>0</v>
      </c>
      <c r="MM35" s="575" cm="1">
        <f t="array" ref="MM35">INDEX(MM$5:MM34,$B35+1,1)</f>
        <v>0</v>
      </c>
      <c r="MN35" s="575" cm="1">
        <f t="array" ref="MN35">INDEX(MN$5:MN34,$B35+1,1)</f>
        <v>1</v>
      </c>
      <c r="MO35" s="8"/>
      <c r="MP35" s="444" t="str">
        <f t="shared" ca="1" si="98"/>
        <v>-</v>
      </c>
      <c r="MQ35" s="575" t="str" cm="1">
        <f t="array" ref="MQ35">INDEX(MQ$5:MQ34,$B35+1,1)</f>
        <v>-</v>
      </c>
      <c r="MR35" s="575" t="str" cm="1">
        <f t="array" ref="MR35">INDEX(MR$5:MR34,$B35+1,1)</f>
        <v>-</v>
      </c>
      <c r="MS35" s="575" t="str" cm="1">
        <f t="array" ref="MS35">INDEX(MS$5:MS34,$B35+1,1)</f>
        <v>-</v>
      </c>
      <c r="MT35" s="575" t="str" cm="1">
        <f t="array" ref="MT35">INDEX(MT$5:MT34,$B35+1,1)</f>
        <v>-</v>
      </c>
      <c r="MU35" s="575" t="str" cm="1">
        <f t="array" ref="MU35">INDEX(MU$5:MU34,$B35+1,1)</f>
        <v>-</v>
      </c>
      <c r="MV35" s="575" t="str" cm="1">
        <f t="array" ref="MV35">INDEX(MV$5:MV34,$B35+1,1)</f>
        <v>-</v>
      </c>
      <c r="MW35" s="575" t="str" cm="1">
        <f t="array" ref="MW35">INDEX(MW$5:MW34,$B35+1,1)</f>
        <v>-</v>
      </c>
      <c r="MX35" s="444" t="str" cm="1">
        <f t="array" ref="MX35">IF(OR(MY35:MY35&lt;&gt;"-"),TRUE,"-")</f>
        <v>-</v>
      </c>
      <c r="MY35" s="575" t="str" cm="1">
        <f t="array" ref="MY35">INDEX(MY$5:MY34,$B35+1,1)</f>
        <v>-</v>
      </c>
      <c r="MZ35" s="575" cm="1">
        <f t="array" ref="MZ35">INDEX(MZ$5:MZ34,$B35+1,1)</f>
        <v>0</v>
      </c>
      <c r="NA35" s="575" cm="1">
        <f t="array" ref="NA35">INDEX(NA$5:NA34,$B35+1,1)</f>
        <v>999999</v>
      </c>
      <c r="NB35" s="575" cm="1">
        <f t="array" ref="NB35">INDEX(NB$5:NB34,$B35+1,1)</f>
        <v>999999</v>
      </c>
      <c r="NC35" s="575" cm="1">
        <f t="array" ref="NC35">INDEX(NC$5:NC34,$B35+1,1)</f>
        <v>999999</v>
      </c>
      <c r="ND35" s="575" cm="1">
        <f t="array" ref="ND35">INDEX(ND$5:ND34,$B35+1,1)</f>
        <v>999999</v>
      </c>
      <c r="NE35" s="575" cm="1">
        <f t="array" ref="NE35">INDEX(NE$5:NE34,$B35+1,1)</f>
        <v>999999</v>
      </c>
      <c r="NF35" s="575" cm="1">
        <f t="array" ref="NF35">INDEX(NF$5:NF34,$B35+1,1)</f>
        <v>999999</v>
      </c>
      <c r="NG35" s="575" t="str" cm="1">
        <f t="array" ref="NG35">INDEX(NG$5:NG34,$B35+1,1)</f>
        <v>-</v>
      </c>
      <c r="NH35" s="575" t="str" cm="1">
        <f t="array" ref="NH35">INDEX(NH$5:NH34,$B35+1,1)</f>
        <v>-</v>
      </c>
      <c r="NI35" s="575" t="str" cm="1">
        <f t="array" ref="NI35">INDEX(NI$5:NI34,$B35+1,1)</f>
        <v>-</v>
      </c>
      <c r="NJ35" s="575" t="b" cm="1">
        <f t="array" ref="NJ35">INDEX(NJ$5:NJ34,$B35+1,1)</f>
        <v>1</v>
      </c>
      <c r="NK35" s="575" t="str" cm="1">
        <f t="array" ref="NK35">INDEX(NK$5:NK34,$B35+1,1)</f>
        <v>-</v>
      </c>
      <c r="NL35" s="575" cm="1">
        <f t="array" ref="NL35">INDEX(NL$5:NL34,$B35+1,1)</f>
        <v>0</v>
      </c>
      <c r="NM35" s="575" cm="1">
        <f t="array" ref="NM35">INDEX(NM$5:NM34,$B35+1,1)</f>
        <v>0</v>
      </c>
      <c r="NN35" s="575" cm="1">
        <f t="array" ref="NN35">INDEX(NN$5:NN34,$B35+1,1)</f>
        <v>0</v>
      </c>
      <c r="NO35" s="575" t="str" cm="1">
        <f t="array" ref="NO35">INDEX(NO$5:NO34,$B35+1,1)</f>
        <v>-</v>
      </c>
      <c r="NP35" s="575" t="str" cm="1">
        <f t="array" ref="NP35">INDEX(NP$5:NP34,$B35+1,1)</f>
        <v>-</v>
      </c>
      <c r="NQ35" s="444">
        <f t="shared" si="111"/>
        <v>0</v>
      </c>
      <c r="NR35" s="575" t="str" cm="1">
        <f t="array" ref="NR35">INDEX(NR$5:NR34,$B35+1,1)</f>
        <v>-</v>
      </c>
      <c r="NS35" s="575" t="str" cm="1">
        <f t="array" ref="NS35">INDEX(NS$5:NS34,$B35+1,1)</f>
        <v>-</v>
      </c>
      <c r="NT35" s="8"/>
      <c r="NU35" s="575" t="str" cm="1">
        <f t="array" ref="NU35">INDEX(NU$5:NU34,$B35+1,1)</f>
        <v>-</v>
      </c>
      <c r="NV35" s="575" t="str" cm="1">
        <f t="array" ref="NV35">INDEX(NV$5:NV34,$B35+1,1)</f>
        <v>-</v>
      </c>
      <c r="NW35" s="575" t="str" cm="1">
        <f t="array" ref="NW35">INDEX(NW$5:NW34,$B35+1,1)</f>
        <v>-</v>
      </c>
      <c r="NX35" s="575" t="str" cm="1">
        <f t="array" ref="NX35">INDEX(NX$5:NX34,$B35+1,1)</f>
        <v>-</v>
      </c>
      <c r="NY35" s="575" cm="1">
        <f t="array" ref="NY35">INDEX(NY$5:NY34,$B35+1,1)</f>
        <v>1</v>
      </c>
      <c r="NZ35" s="575" cm="1">
        <f t="array" ref="NZ35">INDEX(NZ$5:NZ34,$B35+1,1)</f>
        <v>1</v>
      </c>
      <c r="OA35" s="575" cm="1">
        <f t="array" ref="OA35">INDEX(OA$5:OA34,$B35+1,1)</f>
        <v>1</v>
      </c>
      <c r="OB35" s="575" cm="1">
        <f t="array" ref="OB35">INDEX(OB$5:OB34,$B35+1,1)</f>
        <v>1</v>
      </c>
      <c r="OC35" s="8"/>
      <c r="OD35" s="575" cm="1">
        <f t="array" ref="OD35">INDEX(OD$5:OD34,$B35+1,1)</f>
        <v>0</v>
      </c>
      <c r="OE35" s="575" t="str" cm="1">
        <f t="array" ref="OE35">INDEX(OE$5:OE34,$B35+1,1)</f>
        <v>-</v>
      </c>
      <c r="OF35" s="575" cm="1">
        <f t="array" ref="OF35">INDEX(OF$5:OF34,$B35+1,1)</f>
        <v>1</v>
      </c>
      <c r="OG35" s="444">
        <f t="shared" si="100"/>
        <v>1.5</v>
      </c>
      <c r="OH35" s="8"/>
      <c r="OI35" s="575" t="str" cm="1">
        <f t="array" ref="OI35">INDEX(OI$5:OI34,$B35+1,1)</f>
        <v>-</v>
      </c>
      <c r="OJ35" s="575" t="str" cm="1">
        <f t="array" ref="OJ35">INDEX(OJ$5:OJ34,$B35+1,1)</f>
        <v>-</v>
      </c>
      <c r="OK35" s="575" t="str" cm="1">
        <f t="array" ref="OK35">INDEX(OK$5:OK34,$B35+1,1)</f>
        <v>-</v>
      </c>
      <c r="OL35" s="575" t="str" cm="1">
        <f t="array" ref="OL35">INDEX(OL$5:OL34,$B35+1,1)</f>
        <v>-</v>
      </c>
      <c r="OM35" s="575" cm="1">
        <f t="array" ref="OM35">INDEX(OM$5:OM34,$B35+1,1)</f>
        <v>0</v>
      </c>
      <c r="ON35" s="519">
        <v>0</v>
      </c>
    </row>
    <row r="36" spans="1:404" outlineLevel="1">
      <c r="A36" s="18">
        <f t="shared" si="109"/>
        <v>31</v>
      </c>
      <c r="B36" s="18">
        <f t="shared" si="105"/>
        <v>13</v>
      </c>
      <c r="C36">
        <v>2</v>
      </c>
      <c r="D36" s="17" t="str">
        <f t="shared" ca="1" si="112"/>
        <v>GSW</v>
      </c>
      <c r="E36" t="b">
        <v>1</v>
      </c>
      <c r="F36" t="b">
        <v>0</v>
      </c>
      <c r="G36" t="b">
        <f>E36</f>
        <v>1</v>
      </c>
      <c r="H36" s="18" t="s">
        <v>2225</v>
      </c>
      <c r="I36" s="575" cm="1">
        <f t="array" ref="I36">INDEX(I$5:I35,$B36+1,1)</f>
        <v>1</v>
      </c>
      <c r="J36" s="575" cm="1">
        <f t="array" ref="J36">INDEX(J$5:J35,$B36+1,1)</f>
        <v>0</v>
      </c>
      <c r="K36" s="575" cm="1">
        <f t="array" ref="K36">INDEX(K$5:K35,$B36+1,1)</f>
        <v>0</v>
      </c>
      <c r="L36" s="575" cm="1">
        <f t="array" ref="L36">INDEX(L$5:L35,$B36+1,1)</f>
        <v>2</v>
      </c>
      <c r="M36" s="575" cm="1">
        <f t="array" ref="M36">INDEX(M$5:M35,$B36+1,1)</f>
        <v>2</v>
      </c>
      <c r="N36" s="575" cm="1">
        <f t="array" ref="N36">INDEX(N$5:N35,$B36+1,1)</f>
        <v>3</v>
      </c>
      <c r="O36" s="444">
        <f t="shared" si="57"/>
        <v>2</v>
      </c>
      <c r="P36" s="444">
        <f t="shared" si="57"/>
        <v>0</v>
      </c>
      <c r="Q36" s="444">
        <f t="shared" si="58"/>
        <v>6</v>
      </c>
      <c r="R36" s="575" cm="1">
        <f t="array" ref="R36">INDEX(R$5:R35,$B36+1,1)</f>
        <v>1</v>
      </c>
      <c r="S36" s="575" cm="1">
        <f t="array" ref="S36">INDEX(S$5:S35,$B36+1,1)</f>
        <v>1</v>
      </c>
      <c r="T36" s="575" cm="1">
        <f t="array" ref="T36">INDEX(T$5:T35,$B36+1,1)</f>
        <v>1</v>
      </c>
      <c r="U36" s="575" cm="1">
        <f t="array" ref="U36">INDEX(U$5:U35,$B36+1,1)</f>
        <v>0</v>
      </c>
      <c r="V36" s="18"/>
      <c r="W36" s="22">
        <v>3</v>
      </c>
      <c r="X36" s="575" cm="1">
        <f t="array" ref="X36">INDEX(X$5:X35,$B36+1,1)</f>
        <v>0</v>
      </c>
      <c r="Y36" s="575" cm="1">
        <f t="array" ref="Y36">INDEX(Y$5:Y35,$B36+1,1)</f>
        <v>0</v>
      </c>
      <c r="Z36" s="575" cm="1">
        <f t="array" ref="Z36">INDEX(Z$5:Z35,$B36+1,1)</f>
        <v>1</v>
      </c>
      <c r="AA36" s="575" t="str" cm="1">
        <f t="array" ref="AA36">INDEX(AA$5:AA35,$B36+1,1)</f>
        <v/>
      </c>
      <c r="AB36" s="575" cm="1">
        <f t="array" ref="AB36">INDEX(AB$5:AB35,$B36+1,1)</f>
        <v>1</v>
      </c>
      <c r="AC36" s="575" cm="1">
        <f t="array" ref="AC36">INDEX(AC$5:AC35,$B36+1,1)</f>
        <v>1</v>
      </c>
      <c r="AD36" s="575" cm="1">
        <f t="array" ref="AD36">INDEX(AD$5:AD35,$B36+1,1)</f>
        <v>0</v>
      </c>
      <c r="AE36" s="575" cm="1">
        <f t="array" ref="AE36">INDEX(AE$5:AE35,$B36+1,1)</f>
        <v>0</v>
      </c>
      <c r="AF36" s="575" cm="1">
        <f t="array" ref="AF36">INDEX(AF$5:AF35,$B36+1,1)</f>
        <v>0</v>
      </c>
      <c r="AG36" s="575" cm="1">
        <f t="array" ref="AG36">INDEX(AG$5:AG35,$B36+1,1)</f>
        <v>0</v>
      </c>
      <c r="AH36" s="119"/>
      <c r="AI36" s="119"/>
      <c r="AJ36" s="119"/>
      <c r="AK36" s="119"/>
      <c r="AL36" s="119"/>
      <c r="AM36" s="119"/>
      <c r="AN36" s="119"/>
      <c r="AO36" s="119"/>
      <c r="AP36" s="119"/>
      <c r="AQ36" s="119"/>
      <c r="AR36" s="119"/>
      <c r="AS36" s="119"/>
      <c r="AT36" s="119"/>
      <c r="AU36" s="18"/>
      <c r="AV36" s="18"/>
      <c r="AW36" s="18"/>
      <c r="AX36" s="212" t="str" cm="1">
        <f t="array" aca="1" ref="AX36" ca="1">$H36&amp;" "        &amp;_xlfn.SINGLE( INDEX(i.ModelStructure,$I36,1))    &amp;" "
&amp; $D36        &amp;       IF(OR($CA36="-", $CA36),"_PInp","_Full")&amp;    IF($DK36=0," FWM","")&amp;IF($DK36=1," MWM","")&amp;IF($DK36=5," Mat","")&amp;IF($NP36=1,"&amp;EL","   ")&amp;IF($DL36=TRUE,"&amp;BBT","    ")
&amp;      " TOL"&amp;_xlfn.SINGLE(INDEX(i.TOL_Desc,1,$N36))   &amp; " Scan"&amp;$T36
&amp;       CHOOSE($K36+1," CFS"," GFS"," NFS")&amp;     " CG_"&amp;_xlfn.SINGLE(_xlfn.SWITCH($MP36,"-",1,TRUE,1,FALSE,0))&amp;_xlfn.SINGLE(    IF($MR36="-"," FodCrop    ",_xlfn.SWITCH(VALUE(LEFT($MR$4,1)),0," All",6," Lup",9," Oat",11," OaF")&amp;"_Fod"&amp;TEXT($MR36,"000%")))
&amp;" REV"&amp;"_"&amp;TEXT($FO36,"00;-0;00;@ ")&amp;TEXT($AA36,"00;-0;00;  @")&amp;"_"&amp;TEXT($FT36,"0")&amp;"_"&amp;TEXT($AC36,"0")
&amp; " RR"&amp;TEXT(SUM($EB36:$EC36),"+00%;-00%;    ;@")
&amp; " ("&amp;IF($CY36,"P","E")   &amp;IF($CX36,"T","t")        &amp;     "_F"&amp;IF($HP36=TRUE,3,0)+COUNTIF($HI36:$HM36,TRUE)+COUNTIF($BS36:$BT36,"&gt;0")&amp;IF($HN36=TRUE,3,0)+COUNTIF($BS36:$BT36,"&gt;0")&amp;"N"&amp;$HS36&amp;$HT36&amp;"L"&amp;$IE36&amp;$IF36&amp;"_"&amp;$ID36&amp;")"</f>
        <v>CropGraze   SE GSW_PInp MWM        TOLSpr Scan1 CFS CG_0 FodCrop     REV_-   _-_1 RR     (Et_F00N--L11_-)</v>
      </c>
      <c r="AY36" s="8" t="str">
        <f ca="1">IF(COUNTIF(AX$5:AX36,AX36)=1,"-","Dup")</f>
        <v>-</v>
      </c>
      <c r="AZ36" s="8"/>
      <c r="BA36" s="575" t="b" cm="1">
        <f t="array" ref="BA36">INDEX(BA$5:BA35,$B36+1,1)</f>
        <v>0</v>
      </c>
      <c r="BB36" s="575" t="b" cm="1">
        <f t="array" ref="BB36">INDEX(BB$5:BB35,$B36+1,1)</f>
        <v>0</v>
      </c>
      <c r="BC36" s="575" t="b" cm="1">
        <f t="array" ref="BC36">INDEX(BC$5:BC35,$B36+1,1)</f>
        <v>0</v>
      </c>
      <c r="BD36" s="575" t="b" cm="1">
        <f t="array" ref="BD36">INDEX(BD$5:BD35,$B36+1,1)</f>
        <v>0</v>
      </c>
      <c r="BE36" s="575" t="b" cm="1">
        <f t="array" ref="BE36">INDEX(BE$5:BE35,$B36+1,1)</f>
        <v>0</v>
      </c>
      <c r="BF36" s="575" t="b" cm="1">
        <f t="array" ref="BF36">INDEX(BF$5:BF35,$B36+1,1)</f>
        <v>0</v>
      </c>
      <c r="BG36" s="575" t="b" cm="1">
        <f t="array" ref="BG36">INDEX(BG$5:BG35,$B36+1,1)</f>
        <v>0</v>
      </c>
      <c r="BH36" s="575" t="b" cm="1">
        <f t="array" ref="BH36">INDEX(BH$5:BH35,$B36+1,1)</f>
        <v>0</v>
      </c>
      <c r="BI36" s="575" t="b" cm="1">
        <f t="array" ref="BI36">INDEX(BI$5:BI35,$B36+1,1)</f>
        <v>0</v>
      </c>
      <c r="BJ36" s="8"/>
      <c r="BK36" s="575" t="b" cm="1">
        <f t="array" ref="BK36">INDEX(BK$5:BK35,$B36+1,1)</f>
        <v>0</v>
      </c>
      <c r="BL36" s="575" t="str" cm="1">
        <f t="array" ref="BL36">INDEX(BL$5:BL35,$B36+1,1)</f>
        <v>-</v>
      </c>
      <c r="BM36" s="575" t="str" cm="1">
        <f t="array" ref="BM36">INDEX(BM$5:BM35,$B36+1,1)</f>
        <v>-</v>
      </c>
      <c r="BN36" s="575" t="str" cm="1">
        <f t="array" ref="BN36">INDEX(BN$5:BN35,$B36+1,1)</f>
        <v>-</v>
      </c>
      <c r="BO36" s="575" t="str" cm="1">
        <f t="array" ref="BO36">INDEX(BO$5:BO35,$B36+1,1)</f>
        <v>-</v>
      </c>
      <c r="BP36" s="575" t="str" cm="1">
        <f t="array" ref="BP36">INDEX(BP$5:BP35,$B36+1,1)</f>
        <v>-</v>
      </c>
      <c r="BQ36" s="575" t="str" cm="1">
        <f t="array" ref="BQ36">INDEX(BQ$5:BQ35,$B36+1,1)</f>
        <v>-</v>
      </c>
      <c r="BR36" s="575" t="str" cm="1">
        <f t="array" ref="BR36">INDEX(BR$5:BR35,$B36+1,1)</f>
        <v>-</v>
      </c>
      <c r="BS36" s="575" t="str" cm="1">
        <f t="array" ref="BS36">INDEX(BS$5:BS35,$B36+1,1)</f>
        <v>-</v>
      </c>
      <c r="BT36" s="575" t="str" cm="1">
        <f t="array" ref="BT36">INDEX(BT$5:BT35,$B36+1,1)</f>
        <v>-</v>
      </c>
      <c r="BU36" s="575" t="str" cm="1">
        <f t="array" ref="BU36">INDEX(BU$5:BU35,$B36+1,1)</f>
        <v>-</v>
      </c>
      <c r="BV36" s="575" t="str" cm="1">
        <f t="array" ref="BV36">INDEX(BV$5:BV35,$B36+1,1)</f>
        <v>-</v>
      </c>
      <c r="BW36" s="575" t="b" cm="1">
        <f t="array" ref="BW36">INDEX(BW$5:BW35,$B36+1,1)</f>
        <v>0</v>
      </c>
      <c r="BX36" s="575" t="str" cm="1">
        <f t="array" ref="BX36">INDEX(BX$5:BX35,$B36+1,1)</f>
        <v>-</v>
      </c>
      <c r="BY36" s="575" t="str" cm="1">
        <f t="array" ref="BY36">INDEX(BY$5:BY35,$B36+1,1)</f>
        <v>-</v>
      </c>
      <c r="BZ36" s="575" t="str" cm="1">
        <f t="array" ref="BZ36">INDEX(BZ$5:BZ35,$B36+1,1)</f>
        <v>-</v>
      </c>
      <c r="CA36" s="575" t="str" cm="1">
        <f t="array" ref="CA36">INDEX(CA$5:CA35,$B36+1,1)</f>
        <v>-</v>
      </c>
      <c r="CB36" s="8"/>
      <c r="CC36" s="575" t="str" cm="1">
        <f t="array" ref="CC36">INDEX(CC$5:CC35,$B36+1,1)</f>
        <v>-</v>
      </c>
      <c r="CD36" s="444" t="str">
        <f t="shared" ca="1" si="61"/>
        <v>-</v>
      </c>
      <c r="CE36" s="444">
        <f t="shared" si="62"/>
        <v>0</v>
      </c>
      <c r="CF36" s="444">
        <f t="shared" si="62"/>
        <v>0</v>
      </c>
      <c r="CG36" s="575" t="str" cm="1">
        <f t="array" ref="CG36">INDEX(CG$5:CG35,$B36+1,1)</f>
        <v>-</v>
      </c>
      <c r="CH36" s="575" t="str" cm="1">
        <f t="array" ref="CH36">INDEX(CH$5:CH35,$B36+1,1)</f>
        <v>-</v>
      </c>
      <c r="CI36" s="575" t="str" cm="1">
        <f t="array" ref="CI36">INDEX(CI$5:CI35,$B36+1,1)</f>
        <v>-</v>
      </c>
      <c r="CJ36" s="444" t="str">
        <f t="shared" ca="1" si="63"/>
        <v>-</v>
      </c>
      <c r="CK36" s="444">
        <f t="shared" si="64"/>
        <v>0</v>
      </c>
      <c r="CL36" s="444">
        <f t="shared" si="64"/>
        <v>0</v>
      </c>
      <c r="CM36" s="575" t="str" cm="1">
        <f t="array" ref="CM36">INDEX(CM$5:CM35,$B36+1,1)</f>
        <v>-</v>
      </c>
      <c r="CN36" s="444" t="str">
        <f t="shared" ca="1" si="65"/>
        <v>-</v>
      </c>
      <c r="CO36" s="444">
        <f t="shared" si="66"/>
        <v>0</v>
      </c>
      <c r="CP36" s="575" t="str" cm="1">
        <f t="array" ref="CP36">INDEX(CP$5:CP35,$B36+1,1)</f>
        <v>-</v>
      </c>
      <c r="CQ36" s="575" t="str" cm="1">
        <f t="array" ref="CQ36">INDEX(CQ$5:CQ35,$B36+1,1)</f>
        <v>-</v>
      </c>
      <c r="CR36" s="444">
        <f t="shared" si="67"/>
        <v>0</v>
      </c>
      <c r="CS36" s="575" t="str" cm="1">
        <f t="array" ref="CS36">INDEX(CS$5:CS35,$B36+1,1)</f>
        <v>-</v>
      </c>
      <c r="CT36" s="444" t="str">
        <f t="shared" ca="1" si="68"/>
        <v>-</v>
      </c>
      <c r="CU36" s="444">
        <f t="shared" si="69"/>
        <v>0</v>
      </c>
      <c r="CV36" s="444">
        <f t="shared" si="69"/>
        <v>0</v>
      </c>
      <c r="CW36" s="8"/>
      <c r="CX36" s="575" t="b" cm="1">
        <f t="array" ref="CX36">INDEX(CX$5:CX35,$B36+1,1)</f>
        <v>0</v>
      </c>
      <c r="CY36" s="575" t="b" cm="1">
        <f t="array" ref="CY36">INDEX(CY$5:CY35,$B36+1,1)</f>
        <v>0</v>
      </c>
      <c r="CZ36" s="576">
        <f t="shared" ref="CZ36:CZ43" ca="1" si="113">OFFSET(CZ$5,$B36,0)</f>
        <v>0</v>
      </c>
      <c r="DA36" s="575" t="b" cm="1">
        <f t="array" ref="DA36">INDEX(DA$5:DA35,$B36+1,1)</f>
        <v>1</v>
      </c>
      <c r="DB36" s="575" t="str" cm="1">
        <f t="array" ref="DB36">INDEX(DB$5:DB35,$B36+1,1)</f>
        <v>-</v>
      </c>
      <c r="DC36" s="575" cm="1">
        <f t="array" ref="DC36">INDEX(DC$5:DC35,$B36+1,1)</f>
        <v>1</v>
      </c>
      <c r="DD36" s="575" cm="1">
        <f t="array" ref="DD36">INDEX(DD$5:DD35,$B36+1,1)</f>
        <v>1</v>
      </c>
      <c r="DE36" s="575" t="str" cm="1">
        <f t="array" ref="DE36">INDEX(DE$5:DE35,$B36+1,1)</f>
        <v>-</v>
      </c>
      <c r="DF36" s="575" t="str" cm="1">
        <f t="array" ref="DF36">INDEX(DF$5:DF35,$B36+1,1)</f>
        <v>-</v>
      </c>
      <c r="DG36" s="575" t="str" cm="1">
        <f t="array" ref="DG36">INDEX(DG$5:DG35,$B36+1,1)</f>
        <v>-</v>
      </c>
      <c r="DH36" s="575" t="str" cm="1">
        <f t="array" ref="DH36">INDEX(DH$5:DH35,$B36+1,1)</f>
        <v>-</v>
      </c>
      <c r="DI36" s="575" t="str" cm="1">
        <f t="array" ref="DI36">INDEX(DI$5:DI35,$B36+1,1)</f>
        <v>-</v>
      </c>
      <c r="DJ36" s="575" t="str" cm="1">
        <f t="array" ref="DJ36">INDEX(DJ$5:DJ35,$B36+1,1)</f>
        <v>-</v>
      </c>
      <c r="DK36" s="444">
        <f t="shared" si="86"/>
        <v>1</v>
      </c>
      <c r="DL36" s="444" t="b">
        <f t="shared" si="86"/>
        <v>0</v>
      </c>
      <c r="DM36" s="444">
        <f t="shared" si="86"/>
        <v>60</v>
      </c>
      <c r="DN36" s="575" t="str" cm="1">
        <f t="array" ref="DN36">INDEX(DN$5:DN35,$B36+1,1)</f>
        <v>-</v>
      </c>
      <c r="DO36" s="444" t="str">
        <f t="shared" si="87"/>
        <v>-</v>
      </c>
      <c r="DP36" s="444" t="str">
        <f t="shared" si="87"/>
        <v>-</v>
      </c>
      <c r="DQ36" s="444" t="str">
        <f t="shared" si="87"/>
        <v>-</v>
      </c>
      <c r="DR36" s="575" t="str" cm="1">
        <f t="array" ref="DR36">INDEX(DR$5:DR35,$B36+1,1)</f>
        <v>-</v>
      </c>
      <c r="DS36" s="575" t="str" cm="1">
        <f t="array" ref="DS36">INDEX(DS$5:DS35,$B36+1,1)</f>
        <v>-</v>
      </c>
      <c r="DT36" s="575" t="str" cm="1">
        <f t="array" ref="DT36">INDEX(DT$5:DT35,$B36+1,1)</f>
        <v>-</v>
      </c>
      <c r="DU36" s="575" t="str" cm="1">
        <f t="array" ref="DU36">INDEX(DU$5:DU35,$B36+1,1)</f>
        <v>-</v>
      </c>
      <c r="DV36" s="444" t="str">
        <f t="shared" si="110"/>
        <v>-</v>
      </c>
      <c r="DW36" s="444">
        <f t="shared" si="110"/>
        <v>500</v>
      </c>
      <c r="DX36" s="444">
        <f t="shared" si="110"/>
        <v>500</v>
      </c>
      <c r="DY36" s="444" t="str">
        <f t="shared" si="110"/>
        <v>-</v>
      </c>
      <c r="DZ36" s="444" t="str">
        <f t="shared" si="110"/>
        <v>-</v>
      </c>
      <c r="EA36" s="444" t="str">
        <f t="shared" si="110"/>
        <v>-</v>
      </c>
      <c r="EB36" s="444">
        <f t="shared" si="89"/>
        <v>0</v>
      </c>
      <c r="EC36" s="444">
        <f t="shared" si="90"/>
        <v>0</v>
      </c>
      <c r="ED36" s="444">
        <f t="shared" si="91"/>
        <v>0</v>
      </c>
      <c r="EE36" s="444">
        <f t="shared" si="91"/>
        <v>0</v>
      </c>
      <c r="EF36" s="444">
        <f t="shared" si="91"/>
        <v>0</v>
      </c>
      <c r="EG36" s="444">
        <f t="shared" si="91"/>
        <v>0</v>
      </c>
      <c r="EH36" s="444" t="b">
        <f t="shared" si="92"/>
        <v>0</v>
      </c>
      <c r="EI36" s="444" t="b">
        <f t="shared" si="92"/>
        <v>0</v>
      </c>
      <c r="EJ36" s="444" t="b">
        <f t="shared" si="92"/>
        <v>0</v>
      </c>
      <c r="EK36" s="444" t="b">
        <f t="shared" si="92"/>
        <v>0</v>
      </c>
      <c r="EL36" s="444">
        <f t="shared" si="93"/>
        <v>1</v>
      </c>
      <c r="EM36" s="444">
        <f t="shared" si="93"/>
        <v>0</v>
      </c>
      <c r="EN36" s="444" t="b">
        <f t="shared" si="94"/>
        <v>0</v>
      </c>
      <c r="EO36" s="444" t="b">
        <f t="shared" si="71"/>
        <v>0</v>
      </c>
      <c r="EP36" s="444" t="b">
        <f t="shared" si="71"/>
        <v>0</v>
      </c>
      <c r="EQ36" s="444" t="b">
        <f t="shared" si="71"/>
        <v>1</v>
      </c>
      <c r="ER36" s="93">
        <f t="shared" si="72"/>
        <v>1</v>
      </c>
      <c r="ES36" s="93">
        <f t="shared" si="72"/>
        <v>1</v>
      </c>
      <c r="ET36" s="575" cm="1">
        <f t="array" ref="ET36">INDEX(ET$5:ET35,$B36+1,1)</f>
        <v>1</v>
      </c>
      <c r="EU36" s="575" cm="1">
        <f t="array" ref="EU36">INDEX(EU$5:EU35,$B36+1,1)</f>
        <v>1</v>
      </c>
      <c r="EV36" s="575" cm="1">
        <f t="array" ref="EV36">INDEX(EV$5:EV35,$B36+1,1)</f>
        <v>1</v>
      </c>
      <c r="EW36" s="575" cm="1">
        <f t="array" ref="EW36">INDEX(EW$5:EW35,$B36+1,1)</f>
        <v>1</v>
      </c>
      <c r="EX36" s="575" t="str" cm="1">
        <f t="array" ref="EX36">INDEX(EX$5:EX35,$B36+1,1)</f>
        <v>-</v>
      </c>
      <c r="EY36" s="444" t="b">
        <f t="shared" si="95"/>
        <v>1</v>
      </c>
      <c r="EZ36" s="444" t="b">
        <f t="shared" si="95"/>
        <v>0</v>
      </c>
      <c r="FA36" s="444" t="b">
        <f t="shared" si="95"/>
        <v>0</v>
      </c>
      <c r="FB36" s="444" t="b">
        <f t="shared" si="95"/>
        <v>0</v>
      </c>
      <c r="FC36" s="93">
        <f t="shared" si="108"/>
        <v>1</v>
      </c>
      <c r="FD36" s="93">
        <f t="shared" si="108"/>
        <v>1</v>
      </c>
      <c r="FE36" s="93">
        <f t="shared" si="108"/>
        <v>1</v>
      </c>
      <c r="FF36" s="93">
        <f t="shared" si="108"/>
        <v>1</v>
      </c>
      <c r="FG36" s="93">
        <f t="shared" si="108"/>
        <v>1</v>
      </c>
      <c r="FH36" s="93">
        <f t="shared" si="108"/>
        <v>1</v>
      </c>
      <c r="FI36" s="93">
        <f t="shared" si="108"/>
        <v>1</v>
      </c>
      <c r="FJ36" s="93">
        <f t="shared" si="108"/>
        <v>1</v>
      </c>
      <c r="FK36" s="8"/>
      <c r="FL36" s="575" t="str" cm="1">
        <f t="array" ref="FL36">INDEX(FL$5:FL35,$B36+1,1)</f>
        <v>-</v>
      </c>
      <c r="FM36" s="444" t="b">
        <f t="shared" si="96"/>
        <v>0</v>
      </c>
      <c r="FN36" s="575" t="str" cm="1">
        <f t="array" ref="FN36">INDEX(FN$5:FN35,$B36+1,1)</f>
        <v>-</v>
      </c>
      <c r="FO36" s="575" t="str" cm="1">
        <f t="array" ref="FO36">INDEX(FO$5:FO35,$B36+1,1)</f>
        <v>-</v>
      </c>
      <c r="FP36" s="575" t="str" cm="1">
        <f t="array" ref="FP36">INDEX(FP$5:FP35,$B36+1,1)</f>
        <v>-</v>
      </c>
      <c r="FQ36" s="575" cm="1">
        <f t="array" ref="FQ36">INDEX(FQ$5:FQ35,$B36+1,1)</f>
        <v>1</v>
      </c>
      <c r="FR36" s="575" cm="1">
        <f t="array" ref="FR36">INDEX(FR$5:FR35,$B36+1,1)</f>
        <v>1</v>
      </c>
      <c r="FS36" s="575" t="str" cm="1">
        <f t="array" ref="FS36">INDEX(FS$5:FS35,$B36+1,1)</f>
        <v>-</v>
      </c>
      <c r="FT36" s="575" t="str" cm="1">
        <f t="array" ref="FT36">INDEX(FT$5:FT35,$B36+1,1)</f>
        <v>-</v>
      </c>
      <c r="FU36" s="575" t="str" cm="1">
        <f t="array" ref="FU36">INDEX(FU$5:FU35,$B36+1,1)</f>
        <v>-</v>
      </c>
      <c r="FV36" s="575" t="str" cm="1">
        <f t="array" ref="FV36">INDEX(FV$5:FV35,$B36+1,1)</f>
        <v>-</v>
      </c>
      <c r="FW36" s="575" t="str" cm="1">
        <f t="array" ref="FW36">INDEX(FW$5:FW35,$B36+1,1)</f>
        <v>-</v>
      </c>
      <c r="FX36" s="575" t="str" cm="1">
        <f t="array" ref="FX36">INDEX(FX$5:FX35,$B36+1,1)</f>
        <v>-</v>
      </c>
      <c r="FY36" s="575" t="str" cm="1">
        <f t="array" ref="FY36">INDEX(FY$5:FY35,$B36+1,1)</f>
        <v>-</v>
      </c>
      <c r="FZ36" s="575" t="str" cm="1">
        <f t="array" ref="FZ36">INDEX(FZ$5:FZ35,$B36+1,1)</f>
        <v>-</v>
      </c>
      <c r="GA36" s="575" t="str" cm="1">
        <f t="array" ref="GA36">INDEX(GA$5:GA35,$B36+1,1)</f>
        <v>-</v>
      </c>
      <c r="GB36" s="575" t="str" cm="1">
        <f t="array" ref="GB36">INDEX(GB$5:GB35,$B36+1,1)</f>
        <v>-</v>
      </c>
      <c r="GC36" s="575" t="str" cm="1">
        <f t="array" ref="GC36">INDEX(GC$5:GC35,$B36+1,1)</f>
        <v>-</v>
      </c>
      <c r="GD36" s="575" t="str" cm="1">
        <f t="array" ref="GD36">INDEX(GD$5:GD35,$B36+1,1)</f>
        <v>-</v>
      </c>
      <c r="GE36" s="575" t="str" cm="1">
        <f t="array" ref="GE36">INDEX(GE$5:GE35,$B36+1,1)</f>
        <v>-</v>
      </c>
      <c r="GF36" s="575" t="str" cm="1">
        <f t="array" ref="GF36">INDEX(GF$5:GF35,$B36+1,1)</f>
        <v>-</v>
      </c>
      <c r="GG36" s="575" t="str" cm="1">
        <f t="array" ref="GG36">INDEX(GG$5:GG35,$B36+1,1)</f>
        <v>-</v>
      </c>
      <c r="GH36" s="575" t="str" cm="1">
        <f t="array" ref="GH36">INDEX(GH$5:GH35,$B36+1,1)</f>
        <v>-</v>
      </c>
      <c r="GI36" s="575" t="str" cm="1">
        <f t="array" ref="GI36">INDEX(GI$5:GI35,$B36+1,1)</f>
        <v>-</v>
      </c>
      <c r="GJ36" s="575" t="str" cm="1">
        <f t="array" ref="GJ36">INDEX(GJ$5:GJ35,$B36+1,1)</f>
        <v>-</v>
      </c>
      <c r="GK36" s="575" cm="1">
        <f t="array" ref="GK36">INDEX(GK$5:GK35,$B36+1,1)</f>
        <v>0</v>
      </c>
      <c r="GL36" s="575" t="str" cm="1">
        <f t="array" ref="GL36">INDEX(GL$5:GL35,$B36+1,1)</f>
        <v>-</v>
      </c>
      <c r="GM36" s="575" cm="1">
        <f t="array" ref="GM36">INDEX(GM$5:GM35,$B36+1,1)</f>
        <v>1</v>
      </c>
      <c r="GN36" s="575" cm="1">
        <f t="array" ref="GN36">INDEX(GN$5:GN35,$B36+1,1)</f>
        <v>0</v>
      </c>
      <c r="GO36" s="575" cm="1">
        <f t="array" ref="GO36">INDEX(GO$5:GO35,$B36+1,1)</f>
        <v>0</v>
      </c>
      <c r="GP36" s="575" cm="1">
        <f t="array" ref="GP36">INDEX(GP$5:GP35,$B36+1,1)</f>
        <v>0</v>
      </c>
      <c r="GQ36" s="575" cm="1">
        <f t="array" ref="GQ36">INDEX(GQ$5:GQ35,$B36+1,1)</f>
        <v>0</v>
      </c>
      <c r="GR36" s="575" cm="1">
        <f t="array" ref="GR36">INDEX(GR$5:GR35,$B36+1,1)</f>
        <v>0</v>
      </c>
      <c r="GS36" s="575" cm="1">
        <f t="array" ref="GS36">INDEX(GS$5:GS35,$B36+1,1)</f>
        <v>0</v>
      </c>
      <c r="GT36" s="575" cm="1">
        <f t="array" ref="GT36">INDEX(GT$5:GT35,$B36+1,1)</f>
        <v>1</v>
      </c>
      <c r="GU36" s="575" cm="1">
        <f t="array" ref="GU36">INDEX(GU$5:GU35,$B36+1,1)</f>
        <v>0</v>
      </c>
      <c r="GV36" s="575" cm="1">
        <f t="array" ref="GV36">INDEX(GV$5:GV35,$B36+1,1)</f>
        <v>0</v>
      </c>
      <c r="GW36" s="575" cm="1">
        <f t="array" ref="GW36">INDEX(GW$5:GW35,$B36+1,1)</f>
        <v>0</v>
      </c>
      <c r="GX36" s="575" cm="1">
        <f t="array" ref="GX36">INDEX(GX$5:GX35,$B36+1,1)</f>
        <v>0</v>
      </c>
      <c r="GY36" s="8"/>
      <c r="GZ36" s="575" t="str" cm="1">
        <f t="array" ref="GZ36">INDEX(GZ$5:GZ35,$B36+1,1)</f>
        <v>-</v>
      </c>
      <c r="HA36" s="575" t="str" cm="1">
        <f t="array" ref="HA36">INDEX(HA$5:HA35,$B36+1,1)</f>
        <v>-</v>
      </c>
      <c r="HB36" s="575" t="str" cm="1">
        <f t="array" ref="HB36">INDEX(HB$5:HB35,$B36+1,1)</f>
        <v>-</v>
      </c>
      <c r="HC36" s="575" t="str" cm="1">
        <f t="array" ref="HC36">INDEX(HC$5:HC35,$B36+1,1)</f>
        <v>-</v>
      </c>
      <c r="HD36" s="575" cm="1">
        <f t="array" ref="HD36">INDEX(HD$5:HD35,$B36+1,1)</f>
        <v>0</v>
      </c>
      <c r="HE36" s="575" t="str" cm="1">
        <f t="array" ref="HE36">INDEX(HE$5:HE35,$B36+1,1)</f>
        <v>-</v>
      </c>
      <c r="HF36" s="575" t="str" cm="1">
        <f t="array" ref="HF36">INDEX(HF$5:HF35,$B36+1,1)</f>
        <v>-</v>
      </c>
      <c r="HG36" s="576">
        <f t="shared" ref="HG36:HG43" ca="1" si="114">OFFSET(HG$5,$B36,0)</f>
        <v>3</v>
      </c>
      <c r="HH36" s="575" t="str" cm="1">
        <f t="array" ref="HH36">INDEX(HH$5:HH35,$B36+1,1)</f>
        <v>-</v>
      </c>
      <c r="HI36" s="575" t="str" cm="1">
        <f t="array" ref="HI36">INDEX(HI$5:HI35,$B36+1,1)</f>
        <v>-</v>
      </c>
      <c r="HJ36" s="575" t="str" cm="1">
        <f t="array" ref="HJ36">INDEX(HJ$5:HJ35,$B36+1,1)</f>
        <v>-</v>
      </c>
      <c r="HK36" s="575" t="str" cm="1">
        <f t="array" ref="HK36">INDEX(HK$5:HK35,$B36+1,1)</f>
        <v>-</v>
      </c>
      <c r="HL36" s="575" t="str" cm="1">
        <f t="array" ref="HL36">INDEX(HL$5:HL35,$B36+1,1)</f>
        <v>-</v>
      </c>
      <c r="HM36" s="575" t="str" cm="1">
        <f t="array" ref="HM36">INDEX(HM$5:HM35,$B36+1,1)</f>
        <v>-</v>
      </c>
      <c r="HN36" s="575" t="str" cm="1">
        <f t="array" ref="HN36">INDEX(HN$5:HN35,$B36+1,1)</f>
        <v>-</v>
      </c>
      <c r="HO36" s="575" t="str" cm="1">
        <f t="array" ref="HO36">INDEX(HO$5:HO35,$B36+1,1)</f>
        <v>-</v>
      </c>
      <c r="HP36" s="575" t="str" cm="1">
        <f t="array" ref="HP36">INDEX(HP$5:HP35,$B36+1,1)</f>
        <v>-</v>
      </c>
      <c r="HQ36" s="575" t="str" cm="1">
        <f t="array" ref="HQ36">INDEX(HQ$5:HQ35,$B36+1,1)</f>
        <v>-</v>
      </c>
      <c r="HR36" s="575" t="str" cm="1">
        <f t="array" ref="HR36">INDEX(HR$5:HR35,$B36+1,1)</f>
        <v>-</v>
      </c>
      <c r="HS36" s="575" t="str" cm="1">
        <f t="array" ref="HS36">INDEX(HS$5:HS35,$B36+1,1)</f>
        <v>-</v>
      </c>
      <c r="HT36" s="575" t="str" cm="1">
        <f t="array" ref="HT36">INDEX(HT$5:HT35,$B36+1,1)</f>
        <v>-</v>
      </c>
      <c r="HU36" s="575" t="str" cm="1">
        <f t="array" ref="HU36">INDEX(HU$5:HU35,$B36+1,1)</f>
        <v>-</v>
      </c>
      <c r="HV36" s="575" t="str" cm="1">
        <f t="array" ref="HV36">INDEX(HV$5:HV35,$B36+1,1)</f>
        <v>-</v>
      </c>
      <c r="HW36" s="575" t="str" cm="1">
        <f t="array" ref="HW36">INDEX(HW$5:HW35,$B36+1,1)</f>
        <v>-</v>
      </c>
      <c r="HX36" s="575" t="str" cm="1">
        <f t="array" ref="HX36">INDEX(HX$5:HX35,$B36+1,1)</f>
        <v>-</v>
      </c>
      <c r="HY36" s="575" t="str" cm="1">
        <f t="array" ref="HY36">INDEX(HY$5:HY35,$B36+1,1)</f>
        <v>-</v>
      </c>
      <c r="HZ36" s="575" t="str" cm="1">
        <f t="array" ref="HZ36">INDEX(HZ$5:HZ35,$B36+1,1)</f>
        <v>-</v>
      </c>
      <c r="IA36" s="575" t="str" cm="1">
        <f t="array" ref="IA36">INDEX(IA$5:IA35,$B36+1,1)</f>
        <v>-</v>
      </c>
      <c r="IB36" s="575" t="str" cm="1">
        <f t="array" ref="IB36">INDEX(IB$5:IB35,$B36+1,1)</f>
        <v>-</v>
      </c>
      <c r="IC36" s="575" t="str" cm="1">
        <f t="array" ref="IC36">INDEX(IC$5:IC35,$B36+1,1)</f>
        <v>-</v>
      </c>
      <c r="ID36" s="575" t="str" cm="1">
        <f t="array" ref="ID36">INDEX(ID$5:ID35,$B36+1,1)</f>
        <v>-</v>
      </c>
      <c r="IE36" s="575" cm="1">
        <f t="array" ref="IE36">INDEX(IE$5:IE35,$B36+1,1)</f>
        <v>1</v>
      </c>
      <c r="IF36" s="575" cm="1">
        <f t="array" ref="IF36">INDEX(IF$5:IF35,$B36+1,1)</f>
        <v>1</v>
      </c>
      <c r="IG36" s="8"/>
      <c r="IH36" s="575" cm="1">
        <f t="array" ref="IH36">INDEX(IH$5:IH35,$B36+1,1)</f>
        <v>0.125</v>
      </c>
      <c r="II36" s="575" cm="1">
        <f t="array" ref="II36">INDEX(II$5:II35,$B36+1,1)</f>
        <v>0.3</v>
      </c>
      <c r="IJ36" s="575" cm="1">
        <f t="array" ref="IJ36">INDEX(IJ$5:IJ35,$B36+1,1)</f>
        <v>-0.05</v>
      </c>
      <c r="IK36" s="575" cm="1">
        <f t="array" ref="IK36">INDEX(IK$5:IK35,$B36+1,1)</f>
        <v>0.1</v>
      </c>
      <c r="IL36" s="575" cm="1">
        <f t="array" ref="IL36">INDEX(IL$5:IL35,$B36+1,1)</f>
        <v>0.25</v>
      </c>
      <c r="IM36" s="575" cm="1">
        <f t="array" ref="IM36">INDEX(IM$5:IM35,$B36+1,1)</f>
        <v>-0.05</v>
      </c>
      <c r="IN36" s="575" cm="1">
        <f t="array" ref="IN36">INDEX(IN$5:IN35,$B36+1,1)</f>
        <v>0.05</v>
      </c>
      <c r="IO36" s="575" cm="1">
        <f t="array" ref="IO36">INDEX(IO$5:IO35,$B36+1,1)</f>
        <v>0.1</v>
      </c>
      <c r="IP36" s="575" cm="1">
        <f t="array" ref="IP36">INDEX(IP$5:IP35,$B36+1,1)</f>
        <v>-0.02</v>
      </c>
      <c r="IQ36" s="575" cm="1">
        <f t="array" ref="IQ36">INDEX(IQ$5:IQ35,$B36+1,1)</f>
        <v>0.1</v>
      </c>
      <c r="IR36" s="575" cm="1">
        <f t="array" ref="IR36">INDEX(IR$5:IR35,$B36+1,1)</f>
        <v>0.25</v>
      </c>
      <c r="IS36" s="575" cm="1">
        <f t="array" ref="IS36">INDEX(IS$5:IS35,$B36+1,1)</f>
        <v>-0.05</v>
      </c>
      <c r="IT36" s="575" cm="1">
        <f t="array" ref="IT36">INDEX(IT$5:IT35,$B36+1,1)</f>
        <v>0.125</v>
      </c>
      <c r="IU36" s="575" cm="1">
        <f t="array" ref="IU36">INDEX(IU$5:IU35,$B36+1,1)</f>
        <v>0.1</v>
      </c>
      <c r="IV36" s="575" cm="1">
        <f t="array" ref="IV36">INDEX(IV$5:IV35,$B36+1,1)</f>
        <v>0.1</v>
      </c>
      <c r="IW36" s="575" cm="1">
        <f t="array" ref="IW36">INDEX(IW$5:IW35,$B36+1,1)</f>
        <v>0.1</v>
      </c>
      <c r="IX36" s="575" cm="1">
        <f t="array" ref="IX36">INDEX(IX$5:IX35,$B36+1,1)</f>
        <v>0</v>
      </c>
      <c r="IY36" s="575" cm="1">
        <f t="array" ref="IY36">INDEX(IY$5:IY35,$B36+1,1)</f>
        <v>0</v>
      </c>
      <c r="IZ36" s="575" cm="1">
        <f t="array" ref="IZ36">INDEX(IZ$5:IZ35,$B36+1,1)</f>
        <v>0</v>
      </c>
      <c r="JA36" s="575" cm="1">
        <f t="array" ref="JA36">INDEX(JA$5:JA35,$B36+1,1)</f>
        <v>0</v>
      </c>
      <c r="JB36" s="575" cm="1">
        <f t="array" ref="JB36">INDEX(JB$5:JB35,$B36+1,1)</f>
        <v>0</v>
      </c>
      <c r="JC36" s="575" cm="1">
        <f t="array" ref="JC36">INDEX(JC$5:JC35,$B36+1,1)</f>
        <v>0</v>
      </c>
      <c r="JD36" s="575" cm="1">
        <f t="array" ref="JD36">INDEX(JD$5:JD35,$B36+1,1)</f>
        <v>0</v>
      </c>
      <c r="JE36" s="575" cm="1">
        <f t="array" ref="JE36">INDEX(JE$5:JE35,$B36+1,1)</f>
        <v>0</v>
      </c>
      <c r="JF36" s="575" cm="1">
        <f t="array" ref="JF36">INDEX(JF$5:JF35,$B36+1,1)</f>
        <v>0</v>
      </c>
      <c r="JG36" s="575" cm="1">
        <f t="array" ref="JG36">INDEX(JG$5:JG35,$B36+1,1)</f>
        <v>0</v>
      </c>
      <c r="JH36" s="575" cm="1">
        <f t="array" ref="JH36">INDEX(JH$5:JH35,$B36+1,1)</f>
        <v>0</v>
      </c>
      <c r="JI36" s="575" cm="1">
        <f t="array" ref="JI36">INDEX(JI$5:JI35,$B36+1,1)</f>
        <v>0</v>
      </c>
      <c r="JJ36" s="575" cm="1">
        <f t="array" ref="JJ36">INDEX(JJ$5:JJ35,$B36+1,1)</f>
        <v>0</v>
      </c>
      <c r="JK36" s="575" cm="1">
        <f t="array" ref="JK36">INDEX(JK$5:JK35,$B36+1,1)</f>
        <v>0</v>
      </c>
      <c r="JL36" s="575" cm="1">
        <f t="array" ref="JL36">INDEX(JL$5:JL35,$B36+1,1)</f>
        <v>0</v>
      </c>
      <c r="JM36" s="575" cm="1">
        <f t="array" ref="JM36">INDEX(JM$5:JM35,$B36+1,1)</f>
        <v>0</v>
      </c>
      <c r="JN36" s="575" cm="1">
        <f t="array" ref="JN36">INDEX(JN$5:JN35,$B36+1,1)</f>
        <v>0</v>
      </c>
      <c r="JO36" s="575" cm="1">
        <f t="array" ref="JO36">INDEX(JO$5:JO35,$B36+1,1)</f>
        <v>0</v>
      </c>
      <c r="JP36" s="575" cm="1">
        <f t="array" ref="JP36">INDEX(JP$5:JP35,$B36+1,1)</f>
        <v>0</v>
      </c>
      <c r="JQ36" s="575" cm="1">
        <f t="array" ref="JQ36">INDEX(JQ$5:JQ35,$B36+1,1)</f>
        <v>0</v>
      </c>
      <c r="JR36" s="575" cm="1">
        <f t="array" ref="JR36">INDEX(JR$5:JR35,$B36+1,1)</f>
        <v>0</v>
      </c>
      <c r="JS36" s="575" cm="1">
        <f t="array" ref="JS36">INDEX(JS$5:JS35,$B36+1,1)</f>
        <v>0</v>
      </c>
      <c r="JT36" s="575" cm="1">
        <f t="array" ref="JT36">INDEX(JT$5:JT35,$B36+1,1)</f>
        <v>0</v>
      </c>
      <c r="JU36" s="575" cm="1">
        <f t="array" ref="JU36">INDEX(JU$5:JU35,$B36+1,1)</f>
        <v>0</v>
      </c>
      <c r="JV36" s="575" cm="1">
        <f t="array" ref="JV36">INDEX(JV$5:JV35,$B36+1,1)</f>
        <v>0</v>
      </c>
      <c r="JW36" s="575" cm="1">
        <f t="array" ref="JW36">INDEX(JW$5:JW35,$B36+1,1)</f>
        <v>0</v>
      </c>
      <c r="JX36" s="575" cm="1">
        <f t="array" ref="JX36">INDEX(JX$5:JX35,$B36+1,1)</f>
        <v>0</v>
      </c>
      <c r="JY36" s="575" cm="1">
        <f t="array" ref="JY36">INDEX(JY$5:JY35,$B36+1,1)</f>
        <v>0</v>
      </c>
      <c r="JZ36" s="575" cm="1">
        <f t="array" ref="JZ36">INDEX(JZ$5:JZ35,$B36+1,1)</f>
        <v>0</v>
      </c>
      <c r="KA36" s="575" cm="1">
        <f t="array" ref="KA36">INDEX(KA$5:KA35,$B36+1,1)</f>
        <v>0</v>
      </c>
      <c r="KB36" s="575" cm="1">
        <f t="array" ref="KB36">INDEX(KB$5:KB35,$B36+1,1)</f>
        <v>0</v>
      </c>
      <c r="KC36" s="575" cm="1">
        <f t="array" ref="KC36">INDEX(KC$5:KC35,$B36+1,1)</f>
        <v>0</v>
      </c>
      <c r="KD36" s="575" t="str" cm="1">
        <f t="array" ref="KD36">INDEX(KD$5:KD35,$B36+1,1)</f>
        <v>-</v>
      </c>
      <c r="KE36" s="8"/>
      <c r="KF36" s="575" cm="1">
        <f t="array" ref="KF36">INDEX(KF$5:KF35,$B36+1,1)</f>
        <v>0</v>
      </c>
      <c r="KG36" s="575" cm="1">
        <f t="array" ref="KG36">INDEX(KG$5:KG35,$B36+1,1)</f>
        <v>0</v>
      </c>
      <c r="KH36" s="575" cm="1">
        <f t="array" ref="KH36">INDEX(KH$5:KH35,$B36+1,1)</f>
        <v>0</v>
      </c>
      <c r="KI36" s="575" t="str" cm="1">
        <f t="array" ref="KI36">INDEX(KI$5:KI35,$B36+1,1)</f>
        <v>-</v>
      </c>
      <c r="KJ36" s="575" t="str" cm="1">
        <f t="array" ref="KJ36">INDEX(KJ$5:KJ35,$B36+1,1)</f>
        <v>-</v>
      </c>
      <c r="KK36" s="575" t="str" cm="1">
        <f t="array" ref="KK36">INDEX(KK$5:KK35,$B36+1,1)</f>
        <v>-</v>
      </c>
      <c r="KL36" s="575" t="str" cm="1">
        <f t="array" ref="KL36">INDEX(KL$5:KL35,$B36+1,1)</f>
        <v>-</v>
      </c>
      <c r="KM36" s="575" t="str" cm="1">
        <f t="array" ref="KM36">INDEX(KM$5:KM35,$B36+1,1)</f>
        <v>-</v>
      </c>
      <c r="KN36" s="575" t="str" cm="1">
        <f t="array" ref="KN36">INDEX(KN$5:KN35,$B36+1,1)</f>
        <v>-</v>
      </c>
      <c r="KO36" s="575" t="str" cm="1">
        <f t="array" ref="KO36">INDEX(KO$5:KO35,$B36+1,1)</f>
        <v>-</v>
      </c>
      <c r="KP36" s="575" t="str" cm="1">
        <f t="array" ref="KP36">INDEX(KP$5:KP35,$B36+1,1)</f>
        <v>-</v>
      </c>
      <c r="KQ36" s="575" t="str" cm="1">
        <f t="array" ref="KQ36">INDEX(KQ$5:KQ35,$B36+1,1)</f>
        <v>-</v>
      </c>
      <c r="KR36" s="575" t="str" cm="1">
        <f t="array" ref="KR36">INDEX(KR$5:KR35,$B36+1,1)</f>
        <v>-</v>
      </c>
      <c r="KS36" s="575" t="str" cm="1">
        <f t="array" ref="KS36">INDEX(KS$5:KS35,$B36+1,1)</f>
        <v>-</v>
      </c>
      <c r="KT36" s="575" t="str" cm="1">
        <f t="array" ref="KT36">INDEX(KT$5:KT35,$B36+1,1)</f>
        <v>-</v>
      </c>
      <c r="KU36" s="575" t="str" cm="1">
        <f t="array" ref="KU36">INDEX(KU$5:KU35,$B36+1,1)</f>
        <v>-</v>
      </c>
      <c r="KV36" s="575" cm="1">
        <f t="array" ref="KV36">INDEX(KV$5:KV35,$B36+1,1)</f>
        <v>1</v>
      </c>
      <c r="KW36" s="575" cm="1">
        <f t="array" ref="KW36">INDEX(KW$5:KW35,$B36+1,1)</f>
        <v>0</v>
      </c>
      <c r="KX36" s="575" cm="1">
        <f t="array" ref="KX36">INDEX(KX$5:KX35,$B36+1,1)</f>
        <v>1</v>
      </c>
      <c r="KY36" s="575" cm="1">
        <f t="array" ref="KY36">INDEX(KY$5:KY35,$B36+1,1)</f>
        <v>1</v>
      </c>
      <c r="KZ36" s="575" cm="1">
        <f t="array" ref="KZ36">INDEX(KZ$5:KZ35,$B36+1,1)</f>
        <v>1</v>
      </c>
      <c r="LA36" s="575" cm="1">
        <f t="array" ref="LA36">INDEX(LA$5:LA35,$B36+1,1)</f>
        <v>1</v>
      </c>
      <c r="LB36" s="575" cm="1">
        <f t="array" ref="LB36">INDEX(LB$5:LB35,$B36+1,1)</f>
        <v>1</v>
      </c>
      <c r="LC36" s="575" cm="1">
        <f t="array" ref="LC36">INDEX(LC$5:LC35,$B36+1,1)</f>
        <v>1</v>
      </c>
      <c r="LD36" s="575" cm="1">
        <f t="array" ref="LD36">INDEX(LD$5:LD35,$B36+1,1)</f>
        <v>0</v>
      </c>
      <c r="LE36" s="575" cm="1">
        <f t="array" ref="LE36">INDEX(LE$5:LE35,$B36+1,1)</f>
        <v>1</v>
      </c>
      <c r="LF36" s="575" cm="1">
        <f t="array" ref="LF36">INDEX(LF$5:LF35,$B36+1,1)</f>
        <v>0</v>
      </c>
      <c r="LG36" s="575" cm="1">
        <f t="array" ref="LG36">INDEX(LG$5:LG35,$B36+1,1)</f>
        <v>0</v>
      </c>
      <c r="LH36" s="575" cm="1">
        <f t="array" ref="LH36">INDEX(LH$5:LH35,$B36+1,1)</f>
        <v>0</v>
      </c>
      <c r="LI36" s="575" cm="1">
        <f t="array" ref="LI36">INDEX(LI$5:LI35,$B36+1,1)</f>
        <v>0</v>
      </c>
      <c r="LJ36" s="575" cm="1">
        <f t="array" ref="LJ36">INDEX(LJ$5:LJ35,$B36+1,1)</f>
        <v>0</v>
      </c>
      <c r="LK36" s="575" cm="1">
        <f t="array" ref="LK36">INDEX(LK$5:LK35,$B36+1,1)</f>
        <v>0</v>
      </c>
      <c r="LL36" s="575" cm="1">
        <f t="array" ref="LL36">INDEX(LL$5:LL35,$B36+1,1)</f>
        <v>0</v>
      </c>
      <c r="LM36" s="575" cm="1">
        <f t="array" ref="LM36">INDEX(LM$5:LM35,$B36+1,1)</f>
        <v>0</v>
      </c>
      <c r="LN36" s="575" cm="1">
        <f t="array" ref="LN36">INDEX(LN$5:LN35,$B36+1,1)</f>
        <v>0</v>
      </c>
      <c r="LO36" s="575" cm="1">
        <f t="array" ref="LO36">INDEX(LO$5:LO35,$B36+1,1)</f>
        <v>0</v>
      </c>
      <c r="LP36" s="575" cm="1">
        <f t="array" ref="LP36">INDEX(LP$5:LP35,$B36+1,1)</f>
        <v>0</v>
      </c>
      <c r="LQ36" s="575" cm="1">
        <f t="array" ref="LQ36">INDEX(LQ$5:LQ35,$B36+1,1)</f>
        <v>0</v>
      </c>
      <c r="LR36" s="575" cm="1">
        <f t="array" ref="LR36">INDEX(LR$5:LR35,$B36+1,1)</f>
        <v>0</v>
      </c>
      <c r="LS36" s="575" cm="1">
        <f t="array" ref="LS36">INDEX(LS$5:LS35,$B36+1,1)</f>
        <v>0</v>
      </c>
      <c r="LT36" s="575" cm="1">
        <f t="array" ref="LT36">INDEX(LT$5:LT35,$B36+1,1)</f>
        <v>0</v>
      </c>
      <c r="LU36" s="575" cm="1">
        <f t="array" ref="LU36">INDEX(LU$5:LU35,$B36+1,1)</f>
        <v>0</v>
      </c>
      <c r="LV36" s="575" cm="1">
        <f t="array" ref="LV36">INDEX(LV$5:LV35,$B36+1,1)</f>
        <v>0</v>
      </c>
      <c r="LW36" s="575" cm="1">
        <f t="array" ref="LW36">INDEX(LW$5:LW35,$B36+1,1)</f>
        <v>0</v>
      </c>
      <c r="LX36" s="575" cm="1">
        <f t="array" ref="LX36">INDEX(LX$5:LX35,$B36+1,1)</f>
        <v>0</v>
      </c>
      <c r="LY36" s="575" cm="1">
        <f t="array" ref="LY36">INDEX(LY$5:LY35,$B36+1,1)</f>
        <v>0</v>
      </c>
      <c r="LZ36" s="575" cm="1">
        <f t="array" ref="LZ36">INDEX(LZ$5:LZ35,$B36+1,1)</f>
        <v>0</v>
      </c>
      <c r="MA36" s="575" cm="1">
        <f t="array" ref="MA36">INDEX(MA$5:MA35,$B36+1,1)</f>
        <v>0</v>
      </c>
      <c r="MB36" s="575" cm="1">
        <f t="array" ref="MB36">INDEX(MB$5:MB35,$B36+1,1)</f>
        <v>0</v>
      </c>
      <c r="MC36" s="575" cm="1">
        <f t="array" ref="MC36">INDEX(MC$5:MC35,$B36+1,1)</f>
        <v>0</v>
      </c>
      <c r="MD36" s="575" cm="1">
        <f t="array" ref="MD36">INDEX(MD$5:MD35,$B36+1,1)</f>
        <v>0</v>
      </c>
      <c r="ME36" s="575" cm="1">
        <f t="array" ref="ME36">INDEX(ME$5:ME35,$B36+1,1)</f>
        <v>0</v>
      </c>
      <c r="MF36" s="575" cm="1">
        <f t="array" ref="MF36">INDEX(MF$5:MF35,$B36+1,1)</f>
        <v>0</v>
      </c>
      <c r="MG36" s="575" cm="1">
        <f t="array" ref="MG36">INDEX(MG$5:MG35,$B36+1,1)</f>
        <v>0</v>
      </c>
      <c r="MH36" s="575" cm="1">
        <f t="array" ref="MH36">INDEX(MH$5:MH35,$B36+1,1)</f>
        <v>0</v>
      </c>
      <c r="MI36" s="575" cm="1">
        <f t="array" ref="MI36">INDEX(MI$5:MI35,$B36+1,1)</f>
        <v>1</v>
      </c>
      <c r="MJ36" s="575" cm="1">
        <f t="array" ref="MJ36">INDEX(MJ$5:MJ35,$B36+1,1)</f>
        <v>0</v>
      </c>
      <c r="MK36" s="575" cm="1">
        <f t="array" ref="MK36">INDEX(MK$5:MK35,$B36+1,1)</f>
        <v>0</v>
      </c>
      <c r="ML36" s="575" cm="1">
        <f t="array" ref="ML36">INDEX(ML$5:ML35,$B36+1,1)</f>
        <v>0</v>
      </c>
      <c r="MM36" s="575" cm="1">
        <f t="array" ref="MM36">INDEX(MM$5:MM35,$B36+1,1)</f>
        <v>0</v>
      </c>
      <c r="MN36" s="575" cm="1">
        <f t="array" ref="MN36">INDEX(MN$5:MN35,$B36+1,1)</f>
        <v>1</v>
      </c>
      <c r="MO36" s="8"/>
      <c r="MP36" s="444" t="b">
        <v>0</v>
      </c>
      <c r="MQ36" s="575" t="str" cm="1">
        <f t="array" ref="MQ36">INDEX(MQ$5:MQ35,$B36+1,1)</f>
        <v>-</v>
      </c>
      <c r="MR36" s="575" t="str" cm="1">
        <f t="array" ref="MR36">INDEX(MR$5:MR35,$B36+1,1)</f>
        <v>-</v>
      </c>
      <c r="MS36" s="575" t="str" cm="1">
        <f t="array" ref="MS36">INDEX(MS$5:MS35,$B36+1,1)</f>
        <v>-</v>
      </c>
      <c r="MT36" s="575" t="str" cm="1">
        <f t="array" ref="MT36">INDEX(MT$5:MT35,$B36+1,1)</f>
        <v>-</v>
      </c>
      <c r="MU36" s="575" t="str" cm="1">
        <f t="array" ref="MU36">INDEX(MU$5:MU35,$B36+1,1)</f>
        <v>-</v>
      </c>
      <c r="MV36" s="575" t="str" cm="1">
        <f t="array" ref="MV36">INDEX(MV$5:MV35,$B36+1,1)</f>
        <v>-</v>
      </c>
      <c r="MW36" s="575" t="str" cm="1">
        <f t="array" ref="MW36">INDEX(MW$5:MW35,$B36+1,1)</f>
        <v>-</v>
      </c>
      <c r="MX36" s="444" t="str" cm="1">
        <f t="array" ref="MX36">IF(OR(MY36:MY36&lt;&gt;"-"),TRUE,"-")</f>
        <v>-</v>
      </c>
      <c r="MY36" s="575" t="str" cm="1">
        <f t="array" ref="MY36">INDEX(MY$5:MY35,$B36+1,1)</f>
        <v>-</v>
      </c>
      <c r="MZ36" s="575" cm="1">
        <f t="array" ref="MZ36">INDEX(MZ$5:MZ35,$B36+1,1)</f>
        <v>0</v>
      </c>
      <c r="NA36" s="575" cm="1">
        <f t="array" ref="NA36">INDEX(NA$5:NA35,$B36+1,1)</f>
        <v>999999</v>
      </c>
      <c r="NB36" s="575" cm="1">
        <f t="array" ref="NB36">INDEX(NB$5:NB35,$B36+1,1)</f>
        <v>999999</v>
      </c>
      <c r="NC36" s="575" cm="1">
        <f t="array" ref="NC36">INDEX(NC$5:NC35,$B36+1,1)</f>
        <v>999999</v>
      </c>
      <c r="ND36" s="575" cm="1">
        <f t="array" ref="ND36">INDEX(ND$5:ND35,$B36+1,1)</f>
        <v>999999</v>
      </c>
      <c r="NE36" s="575" cm="1">
        <f t="array" ref="NE36">INDEX(NE$5:NE35,$B36+1,1)</f>
        <v>999999</v>
      </c>
      <c r="NF36" s="575" cm="1">
        <f t="array" ref="NF36">INDEX(NF$5:NF35,$B36+1,1)</f>
        <v>999999</v>
      </c>
      <c r="NG36" s="575" t="str" cm="1">
        <f t="array" ref="NG36">INDEX(NG$5:NG35,$B36+1,1)</f>
        <v>-</v>
      </c>
      <c r="NH36" s="575" t="str" cm="1">
        <f t="array" ref="NH36">INDEX(NH$5:NH35,$B36+1,1)</f>
        <v>-</v>
      </c>
      <c r="NI36" s="575" t="str" cm="1">
        <f t="array" ref="NI36">INDEX(NI$5:NI35,$B36+1,1)</f>
        <v>-</v>
      </c>
      <c r="NJ36" s="575" t="b" cm="1">
        <f t="array" ref="NJ36">INDEX(NJ$5:NJ35,$B36+1,1)</f>
        <v>1</v>
      </c>
      <c r="NK36" s="575" t="str" cm="1">
        <f t="array" ref="NK36">INDEX(NK$5:NK35,$B36+1,1)</f>
        <v>-</v>
      </c>
      <c r="NL36" s="575" cm="1">
        <f t="array" ref="NL36">INDEX(NL$5:NL35,$B36+1,1)</f>
        <v>0</v>
      </c>
      <c r="NM36" s="575" cm="1">
        <f t="array" ref="NM36">INDEX(NM$5:NM35,$B36+1,1)</f>
        <v>0</v>
      </c>
      <c r="NN36" s="575" cm="1">
        <f t="array" ref="NN36">INDEX(NN$5:NN35,$B36+1,1)</f>
        <v>0</v>
      </c>
      <c r="NO36" s="575" t="str" cm="1">
        <f t="array" ref="NO36">INDEX(NO$5:NO35,$B36+1,1)</f>
        <v>-</v>
      </c>
      <c r="NP36" s="575" t="str" cm="1">
        <f t="array" ref="NP36">INDEX(NP$5:NP35,$B36+1,1)</f>
        <v>-</v>
      </c>
      <c r="NQ36" s="444">
        <f t="shared" si="111"/>
        <v>0</v>
      </c>
      <c r="NR36" s="575" t="str" cm="1">
        <f t="array" ref="NR36">INDEX(NR$5:NR35,$B36+1,1)</f>
        <v>-</v>
      </c>
      <c r="NS36" s="575" t="str" cm="1">
        <f t="array" ref="NS36">INDEX(NS$5:NS35,$B36+1,1)</f>
        <v>-</v>
      </c>
      <c r="NT36" s="8"/>
      <c r="NU36" s="575" t="str" cm="1">
        <f t="array" ref="NU36">INDEX(NU$5:NU35,$B36+1,1)</f>
        <v>-</v>
      </c>
      <c r="NV36" s="575" t="str" cm="1">
        <f t="array" ref="NV36">INDEX(NV$5:NV35,$B36+1,1)</f>
        <v>-</v>
      </c>
      <c r="NW36" s="575" t="str" cm="1">
        <f t="array" ref="NW36">INDEX(NW$5:NW35,$B36+1,1)</f>
        <v>-</v>
      </c>
      <c r="NX36" s="575" t="str" cm="1">
        <f t="array" ref="NX36">INDEX(NX$5:NX35,$B36+1,1)</f>
        <v>-</v>
      </c>
      <c r="NY36" s="575" cm="1">
        <f t="array" ref="NY36">INDEX(NY$5:NY35,$B36+1,1)</f>
        <v>1</v>
      </c>
      <c r="NZ36" s="575" cm="1">
        <f t="array" ref="NZ36">INDEX(NZ$5:NZ35,$B36+1,1)</f>
        <v>1</v>
      </c>
      <c r="OA36" s="575" cm="1">
        <f t="array" ref="OA36">INDEX(OA$5:OA35,$B36+1,1)</f>
        <v>1</v>
      </c>
      <c r="OB36" s="575" cm="1">
        <f t="array" ref="OB36">INDEX(OB$5:OB35,$B36+1,1)</f>
        <v>1</v>
      </c>
      <c r="OC36" s="8"/>
      <c r="OD36" s="575" cm="1">
        <f t="array" ref="OD36">INDEX(OD$5:OD35,$B36+1,1)</f>
        <v>0</v>
      </c>
      <c r="OE36" s="575" t="str" cm="1">
        <f t="array" ref="OE36">INDEX(OE$5:OE35,$B36+1,1)</f>
        <v>-</v>
      </c>
      <c r="OF36" s="575" cm="1">
        <f t="array" ref="OF36">INDEX(OF$5:OF35,$B36+1,1)</f>
        <v>1</v>
      </c>
      <c r="OG36" s="444">
        <f t="shared" si="100"/>
        <v>1.5</v>
      </c>
      <c r="OH36" s="8"/>
      <c r="OI36" s="575" t="str" cm="1">
        <f t="array" ref="OI36">INDEX(OI$5:OI35,$B36+1,1)</f>
        <v>-</v>
      </c>
      <c r="OJ36" s="575" t="str" cm="1">
        <f t="array" ref="OJ36">INDEX(OJ$5:OJ35,$B36+1,1)</f>
        <v>-</v>
      </c>
      <c r="OK36" s="575" t="str" cm="1">
        <f t="array" ref="OK36">INDEX(OK$5:OK35,$B36+1,1)</f>
        <v>-</v>
      </c>
      <c r="OL36" s="575" t="str" cm="1">
        <f t="array" ref="OL36">INDEX(OL$5:OL35,$B36+1,1)</f>
        <v>-</v>
      </c>
      <c r="OM36" s="575" cm="1">
        <f t="array" ref="OM36">INDEX(OM$5:OM35,$B36+1,1)</f>
        <v>0</v>
      </c>
      <c r="ON36" s="519">
        <v>0</v>
      </c>
    </row>
    <row r="37" spans="1:404" outlineLevel="1">
      <c r="A37" s="18">
        <f t="shared" si="109"/>
        <v>32</v>
      </c>
      <c r="B37" s="18">
        <f t="shared" si="105"/>
        <v>13</v>
      </c>
      <c r="C37">
        <v>2</v>
      </c>
      <c r="D37" s="17" t="str">
        <f t="shared" ca="1" si="112"/>
        <v>GSW</v>
      </c>
      <c r="E37" t="b">
        <v>1</v>
      </c>
      <c r="F37" t="b">
        <v>0</v>
      </c>
      <c r="G37" t="b">
        <f>E37</f>
        <v>1</v>
      </c>
      <c r="H37" s="18" t="s">
        <v>2226</v>
      </c>
      <c r="I37" s="575" cm="1">
        <f t="array" ref="I37">INDEX(I$5:I36,$B37+1,1)</f>
        <v>1</v>
      </c>
      <c r="J37" s="575" cm="1">
        <f t="array" ref="J37">INDEX(J$5:J36,$B37+1,1)</f>
        <v>0</v>
      </c>
      <c r="K37" s="575" cm="1">
        <f t="array" ref="K37">INDEX(K$5:K36,$B37+1,1)</f>
        <v>0</v>
      </c>
      <c r="L37" s="575" cm="1">
        <f t="array" ref="L37">INDEX(L$5:L36,$B37+1,1)</f>
        <v>2</v>
      </c>
      <c r="M37" s="575" cm="1">
        <f t="array" ref="M37">INDEX(M$5:M36,$B37+1,1)</f>
        <v>2</v>
      </c>
      <c r="N37" s="575" cm="1">
        <f t="array" ref="N37">INDEX(N$5:N36,$B37+1,1)</f>
        <v>3</v>
      </c>
      <c r="O37" s="444">
        <f t="shared" ref="O37:P50" si="115">INDEX(i.FlkStrctr,$M37,O$7)</f>
        <v>2</v>
      </c>
      <c r="P37" s="444">
        <f t="shared" si="115"/>
        <v>0</v>
      </c>
      <c r="Q37" s="444">
        <f t="shared" si="58"/>
        <v>6</v>
      </c>
      <c r="R37" s="575" cm="1">
        <f t="array" ref="R37">INDEX(R$5:R36,$B37+1,1)</f>
        <v>1</v>
      </c>
      <c r="S37" s="575" cm="1">
        <f t="array" ref="S37">INDEX(S$5:S36,$B37+1,1)</f>
        <v>1</v>
      </c>
      <c r="T37" s="575" cm="1">
        <f t="array" ref="T37">INDEX(T$5:T36,$B37+1,1)</f>
        <v>1</v>
      </c>
      <c r="U37" s="575" cm="1">
        <f t="array" ref="U37">INDEX(U$5:U36,$B37+1,1)</f>
        <v>0</v>
      </c>
      <c r="V37" s="18"/>
      <c r="W37" s="575" cm="1">
        <f t="array" ref="W37">INDEX(W$5:W36,$B37+1,1)</f>
        <v>0</v>
      </c>
      <c r="X37" s="575" cm="1">
        <f t="array" ref="X37">INDEX(X$5:X36,$B37+1,1)</f>
        <v>0</v>
      </c>
      <c r="Y37" s="575" cm="1">
        <f t="array" ref="Y37">INDEX(Y$5:Y36,$B37+1,1)</f>
        <v>0</v>
      </c>
      <c r="Z37" s="575" cm="1">
        <f t="array" ref="Z37">INDEX(Z$5:Z36,$B37+1,1)</f>
        <v>1</v>
      </c>
      <c r="AA37" s="575" t="str" cm="1">
        <f t="array" ref="AA37">INDEX(AA$5:AA36,$B37+1,1)</f>
        <v/>
      </c>
      <c r="AB37" s="575" cm="1">
        <f t="array" ref="AB37">INDEX(AB$5:AB36,$B37+1,1)</f>
        <v>1</v>
      </c>
      <c r="AC37" s="575" cm="1">
        <f t="array" ref="AC37">INDEX(AC$5:AC36,$B37+1,1)</f>
        <v>1</v>
      </c>
      <c r="AD37" s="575" cm="1">
        <f t="array" ref="AD37">INDEX(AD$5:AD36,$B37+1,1)</f>
        <v>0</v>
      </c>
      <c r="AE37" s="575" cm="1">
        <f t="array" ref="AE37">INDEX(AE$5:AE36,$B37+1,1)</f>
        <v>0</v>
      </c>
      <c r="AF37" s="575" cm="1">
        <f t="array" ref="AF37">INDEX(AF$5:AF36,$B37+1,1)</f>
        <v>0</v>
      </c>
      <c r="AG37" s="575" cm="1">
        <f t="array" ref="AG37">INDEX(AG$5:AG36,$B37+1,1)</f>
        <v>0</v>
      </c>
      <c r="AH37" s="119"/>
      <c r="AI37" s="119"/>
      <c r="AJ37" s="119"/>
      <c r="AK37" s="119"/>
      <c r="AL37" s="119"/>
      <c r="AM37" s="119"/>
      <c r="AN37" s="119"/>
      <c r="AO37" s="119"/>
      <c r="AP37" s="119"/>
      <c r="AQ37" s="119"/>
      <c r="AR37" s="119"/>
      <c r="AS37" s="119"/>
      <c r="AT37" s="119"/>
      <c r="AU37" s="18"/>
      <c r="AV37" s="18"/>
      <c r="AW37" s="18"/>
      <c r="AX37" s="212" t="str" cm="1">
        <f t="array" aca="1" ref="AX37" ca="1">$H37&amp;" "        &amp;_xlfn.SINGLE( INDEX(i.ModelStructure,$I37,1))    &amp;" "
&amp; $D37        &amp;       IF(OR($CA37="-", $CA37),"_PInp","_Full")&amp;    IF($DK37=0," FWM","")&amp;IF($DK37=1," MWM","")&amp;IF($DK37=5," Mat","")&amp;IF($NP37=1,"&amp;EL","   ")&amp;IF($DL37=TRUE,"&amp;BBT","    ")
&amp;      " TOL"&amp;_xlfn.SINGLE(INDEX(i.TOL_Desc,1,$N37))   &amp; " Scan"&amp;$T37
&amp;       CHOOSE($K37+1," CFS"," GFS"," NFS")&amp;     " CG_"&amp;_xlfn.SINGLE(_xlfn.SWITCH($MP37,"-",1,TRUE,1,FALSE,0))&amp;_xlfn.SINGLE(    IF($MR37="-"," FodCrop    ",_xlfn.SWITCH(VALUE(LEFT($MR$4,1)),0," All",6," Lup",9," Oat",11," OaF")&amp;"_Fod"&amp;TEXT($MR37,"000%")))
&amp;" REV"&amp;"_"&amp;TEXT($FO37,"00;-0;00;@ ")&amp;TEXT($AA37,"00;-0;00;  @")&amp;"_"&amp;TEXT($FT37,"0")&amp;"_"&amp;TEXT($AC37,"0")
&amp; " RR"&amp;TEXT(SUM($EB37:$EC37),"+00%;-00%;    ;@")
&amp; " ("&amp;IF($CY37,"P","E")   &amp;IF($CX37,"T","t")        &amp;     "_F"&amp;IF($HP37=TRUE,3,0)+COUNTIF($HI37:$HM37,TRUE)+COUNTIF($BS37:$BT37,"&gt;0")&amp;IF($HN37=TRUE,3,0)+COUNTIF($BS37:$BT37,"&gt;0")&amp;"N"&amp;$HS37&amp;$HT37&amp;"L"&amp;$IE37&amp;$IF37&amp;"_"&amp;$ID37&amp;")"</f>
        <v>Fodder_Test SE GSW_PInp MWM        TOLSpr Scan1 CFS CG_1 Lup_Fod100% REV_-   _-_1 RR     (Et_F00N--L11_-)</v>
      </c>
      <c r="AY37" s="8" t="str">
        <f ca="1">IF(COUNTIF(AX$5:AX37,AX37)=1,"-","Dup")</f>
        <v>-</v>
      </c>
      <c r="AZ37" s="8"/>
      <c r="BA37" s="575" t="b" cm="1">
        <f t="array" ref="BA37">INDEX(BA$5:BA36,$B37+1,1)</f>
        <v>0</v>
      </c>
      <c r="BB37" s="575" t="b" cm="1">
        <f t="array" ref="BB37">INDEX(BB$5:BB36,$B37+1,1)</f>
        <v>0</v>
      </c>
      <c r="BC37" s="575" t="b" cm="1">
        <f t="array" ref="BC37">INDEX(BC$5:BC36,$B37+1,1)</f>
        <v>0</v>
      </c>
      <c r="BD37" s="575" t="b" cm="1">
        <f t="array" ref="BD37">INDEX(BD$5:BD36,$B37+1,1)</f>
        <v>0</v>
      </c>
      <c r="BE37" s="575" t="b" cm="1">
        <f t="array" ref="BE37">INDEX(BE$5:BE36,$B37+1,1)</f>
        <v>0</v>
      </c>
      <c r="BF37" s="575" t="b" cm="1">
        <f t="array" ref="BF37">INDEX(BF$5:BF36,$B37+1,1)</f>
        <v>0</v>
      </c>
      <c r="BG37" s="575" t="b" cm="1">
        <f t="array" ref="BG37">INDEX(BG$5:BG36,$B37+1,1)</f>
        <v>0</v>
      </c>
      <c r="BH37" s="575" t="b" cm="1">
        <f t="array" ref="BH37">INDEX(BH$5:BH36,$B37+1,1)</f>
        <v>0</v>
      </c>
      <c r="BI37" s="575" t="b" cm="1">
        <f t="array" ref="BI37">INDEX(BI$5:BI36,$B37+1,1)</f>
        <v>0</v>
      </c>
      <c r="BJ37" s="8"/>
      <c r="BK37" s="575" t="b" cm="1">
        <f t="array" ref="BK37">INDEX(BK$5:BK36,$B37+1,1)</f>
        <v>0</v>
      </c>
      <c r="BL37" s="575" t="str" cm="1">
        <f t="array" ref="BL37">INDEX(BL$5:BL36,$B37+1,1)</f>
        <v>-</v>
      </c>
      <c r="BM37" s="575" t="str" cm="1">
        <f t="array" ref="BM37">INDEX(BM$5:BM36,$B37+1,1)</f>
        <v>-</v>
      </c>
      <c r="BN37" s="575" t="str" cm="1">
        <f t="array" ref="BN37">INDEX(BN$5:BN36,$B37+1,1)</f>
        <v>-</v>
      </c>
      <c r="BO37" s="575" t="str" cm="1">
        <f t="array" ref="BO37">INDEX(BO$5:BO36,$B37+1,1)</f>
        <v>-</v>
      </c>
      <c r="BP37" s="575" t="str" cm="1">
        <f t="array" ref="BP37">INDEX(BP$5:BP36,$B37+1,1)</f>
        <v>-</v>
      </c>
      <c r="BQ37" s="575" t="str" cm="1">
        <f t="array" ref="BQ37">INDEX(BQ$5:BQ36,$B37+1,1)</f>
        <v>-</v>
      </c>
      <c r="BR37" s="575" t="str" cm="1">
        <f t="array" ref="BR37">INDEX(BR$5:BR36,$B37+1,1)</f>
        <v>-</v>
      </c>
      <c r="BS37" s="575" t="str" cm="1">
        <f t="array" ref="BS37">INDEX(BS$5:BS36,$B37+1,1)</f>
        <v>-</v>
      </c>
      <c r="BT37" s="575" t="str" cm="1">
        <f t="array" ref="BT37">INDEX(BT$5:BT36,$B37+1,1)</f>
        <v>-</v>
      </c>
      <c r="BU37" s="575" t="str" cm="1">
        <f t="array" ref="BU37">INDEX(BU$5:BU36,$B37+1,1)</f>
        <v>-</v>
      </c>
      <c r="BV37" s="575" t="str" cm="1">
        <f t="array" ref="BV37">INDEX(BV$5:BV36,$B37+1,1)</f>
        <v>-</v>
      </c>
      <c r="BW37" s="575" t="b" cm="1">
        <f t="array" ref="BW37">INDEX(BW$5:BW36,$B37+1,1)</f>
        <v>0</v>
      </c>
      <c r="BX37" s="575" t="str" cm="1">
        <f t="array" ref="BX37">INDEX(BX$5:BX36,$B37+1,1)</f>
        <v>-</v>
      </c>
      <c r="BY37" s="575" t="str" cm="1">
        <f t="array" ref="BY37">INDEX(BY$5:BY36,$B37+1,1)</f>
        <v>-</v>
      </c>
      <c r="BZ37" s="575" t="str" cm="1">
        <f t="array" ref="BZ37">INDEX(BZ$5:BZ36,$B37+1,1)</f>
        <v>-</v>
      </c>
      <c r="CA37" s="575" t="str" cm="1">
        <f t="array" ref="CA37">INDEX(CA$5:CA36,$B37+1,1)</f>
        <v>-</v>
      </c>
      <c r="CB37" s="8"/>
      <c r="CC37" s="575" t="str" cm="1">
        <f t="array" ref="CC37">INDEX(CC$5:CC36,$B37+1,1)</f>
        <v>-</v>
      </c>
      <c r="CD37" s="444" t="str">
        <f t="shared" ca="1" si="61"/>
        <v>-</v>
      </c>
      <c r="CE37" s="444">
        <f t="shared" ref="CE37:CF50" si="116">$K37</f>
        <v>0</v>
      </c>
      <c r="CF37" s="444">
        <f t="shared" si="116"/>
        <v>0</v>
      </c>
      <c r="CG37" s="575" t="str" cm="1">
        <f t="array" ref="CG37">INDEX(CG$5:CG36,$B37+1,1)</f>
        <v>-</v>
      </c>
      <c r="CH37" s="575" t="str" cm="1">
        <f t="array" ref="CH37">INDEX(CH$5:CH36,$B37+1,1)</f>
        <v>-</v>
      </c>
      <c r="CI37" s="575" t="str" cm="1">
        <f t="array" ref="CI37">INDEX(CI$5:CI36,$B37+1,1)</f>
        <v>-</v>
      </c>
      <c r="CJ37" s="444" t="str">
        <f t="shared" ca="1" si="63"/>
        <v>-</v>
      </c>
      <c r="CK37" s="444">
        <f t="shared" ref="CK37:CL50" si="117">$K37</f>
        <v>0</v>
      </c>
      <c r="CL37" s="444">
        <f t="shared" si="117"/>
        <v>0</v>
      </c>
      <c r="CM37" s="575" t="str" cm="1">
        <f t="array" ref="CM37">INDEX(CM$5:CM36,$B37+1,1)</f>
        <v>-</v>
      </c>
      <c r="CN37" s="444" t="str">
        <f t="shared" ca="1" si="65"/>
        <v>-</v>
      </c>
      <c r="CO37" s="444">
        <f t="shared" si="66"/>
        <v>0</v>
      </c>
      <c r="CP37" s="575" t="str" cm="1">
        <f t="array" ref="CP37">INDEX(CP$5:CP36,$B37+1,1)</f>
        <v>-</v>
      </c>
      <c r="CQ37" s="575" t="str" cm="1">
        <f t="array" ref="CQ37">INDEX(CQ$5:CQ36,$B37+1,1)</f>
        <v>-</v>
      </c>
      <c r="CR37" s="444">
        <f t="shared" si="67"/>
        <v>0</v>
      </c>
      <c r="CS37" s="575" t="str" cm="1">
        <f t="array" ref="CS37">INDEX(CS$5:CS36,$B37+1,1)</f>
        <v>-</v>
      </c>
      <c r="CT37" s="444" t="str">
        <f t="shared" ca="1" si="68"/>
        <v>-</v>
      </c>
      <c r="CU37" s="444">
        <f t="shared" ref="CU37:CV50" si="118">$K37</f>
        <v>0</v>
      </c>
      <c r="CV37" s="444">
        <f t="shared" si="118"/>
        <v>0</v>
      </c>
      <c r="CW37" s="8"/>
      <c r="CX37" s="575" t="b" cm="1">
        <f t="array" ref="CX37">INDEX(CX$5:CX36,$B37+1,1)</f>
        <v>0</v>
      </c>
      <c r="CY37" s="575" t="b" cm="1">
        <f t="array" ref="CY37">INDEX(CY$5:CY36,$B37+1,1)</f>
        <v>0</v>
      </c>
      <c r="CZ37" s="576">
        <f t="shared" ca="1" si="113"/>
        <v>0</v>
      </c>
      <c r="DA37" s="575" t="b" cm="1">
        <f t="array" ref="DA37">INDEX(DA$5:DA36,$B37+1,1)</f>
        <v>1</v>
      </c>
      <c r="DB37" s="575" t="str" cm="1">
        <f t="array" ref="DB37">INDEX(DB$5:DB36,$B37+1,1)</f>
        <v>-</v>
      </c>
      <c r="DC37" s="575" cm="1">
        <f t="array" ref="DC37">INDEX(DC$5:DC36,$B37+1,1)</f>
        <v>1</v>
      </c>
      <c r="DD37" s="575" cm="1">
        <f t="array" ref="DD37">INDEX(DD$5:DD36,$B37+1,1)</f>
        <v>1</v>
      </c>
      <c r="DE37" s="575" t="str" cm="1">
        <f t="array" ref="DE37">INDEX(DE$5:DE36,$B37+1,1)</f>
        <v>-</v>
      </c>
      <c r="DF37" s="575" t="str" cm="1">
        <f t="array" ref="DF37">INDEX(DF$5:DF36,$B37+1,1)</f>
        <v>-</v>
      </c>
      <c r="DG37" s="575" t="str" cm="1">
        <f t="array" ref="DG37">INDEX(DG$5:DG36,$B37+1,1)</f>
        <v>-</v>
      </c>
      <c r="DH37" s="575" t="str" cm="1">
        <f t="array" ref="DH37">INDEX(DH$5:DH36,$B37+1,1)</f>
        <v>-</v>
      </c>
      <c r="DI37" s="575" t="str" cm="1">
        <f t="array" ref="DI37">INDEX(DI$5:DI36,$B37+1,1)</f>
        <v>-</v>
      </c>
      <c r="DJ37" s="575" t="str" cm="1">
        <f t="array" ref="DJ37">INDEX(DJ$5:DJ36,$B37+1,1)</f>
        <v>-</v>
      </c>
      <c r="DK37" s="444">
        <f t="shared" si="86"/>
        <v>1</v>
      </c>
      <c r="DL37" s="444" t="b">
        <f t="shared" si="86"/>
        <v>0</v>
      </c>
      <c r="DM37" s="444">
        <f t="shared" si="86"/>
        <v>60</v>
      </c>
      <c r="DN37" s="575" t="str" cm="1">
        <f t="array" ref="DN37">INDEX(DN$5:DN36,$B37+1,1)</f>
        <v>-</v>
      </c>
      <c r="DO37" s="444" t="str">
        <f t="shared" si="87"/>
        <v>-</v>
      </c>
      <c r="DP37" s="444" t="str">
        <f t="shared" si="87"/>
        <v>-</v>
      </c>
      <c r="DQ37" s="444" t="str">
        <f t="shared" si="87"/>
        <v>-</v>
      </c>
      <c r="DR37" s="575" t="str" cm="1">
        <f t="array" ref="DR37">INDEX(DR$5:DR36,$B37+1,1)</f>
        <v>-</v>
      </c>
      <c r="DS37" s="575" t="str" cm="1">
        <f t="array" ref="DS37">INDEX(DS$5:DS36,$B37+1,1)</f>
        <v>-</v>
      </c>
      <c r="DT37" s="575" t="str" cm="1">
        <f t="array" ref="DT37">INDEX(DT$5:DT36,$B37+1,1)</f>
        <v>-</v>
      </c>
      <c r="DU37" s="575" t="str" cm="1">
        <f t="array" ref="DU37">INDEX(DU$5:DU36,$B37+1,1)</f>
        <v>-</v>
      </c>
      <c r="DV37" s="444" t="str">
        <f t="shared" si="110"/>
        <v>-</v>
      </c>
      <c r="DW37" s="444">
        <f t="shared" si="110"/>
        <v>500</v>
      </c>
      <c r="DX37" s="444">
        <f t="shared" si="110"/>
        <v>500</v>
      </c>
      <c r="DY37" s="444" t="str">
        <f t="shared" si="110"/>
        <v>-</v>
      </c>
      <c r="DZ37" s="444" t="str">
        <f t="shared" si="110"/>
        <v>-</v>
      </c>
      <c r="EA37" s="444" t="str">
        <f t="shared" si="110"/>
        <v>-</v>
      </c>
      <c r="EB37" s="444">
        <f t="shared" si="89"/>
        <v>0</v>
      </c>
      <c r="EC37" s="444">
        <f t="shared" si="90"/>
        <v>0</v>
      </c>
      <c r="ED37" s="444">
        <f t="shared" si="91"/>
        <v>0</v>
      </c>
      <c r="EE37" s="444">
        <f t="shared" si="91"/>
        <v>0</v>
      </c>
      <c r="EF37" s="444">
        <f t="shared" si="91"/>
        <v>0</v>
      </c>
      <c r="EG37" s="444">
        <f t="shared" si="91"/>
        <v>0</v>
      </c>
      <c r="EH37" s="444" t="b">
        <f t="shared" si="92"/>
        <v>0</v>
      </c>
      <c r="EI37" s="444" t="b">
        <f t="shared" si="92"/>
        <v>0</v>
      </c>
      <c r="EJ37" s="444" t="b">
        <f t="shared" si="92"/>
        <v>0</v>
      </c>
      <c r="EK37" s="444" t="b">
        <f t="shared" si="92"/>
        <v>0</v>
      </c>
      <c r="EL37" s="444">
        <f t="shared" si="93"/>
        <v>1</v>
      </c>
      <c r="EM37" s="444">
        <f t="shared" si="93"/>
        <v>0</v>
      </c>
      <c r="EN37" s="444" t="b">
        <f t="shared" si="94"/>
        <v>0</v>
      </c>
      <c r="EO37" s="444" t="b">
        <f t="shared" ref="EO37:EQ50" si="119">($N37=EO$11)</f>
        <v>0</v>
      </c>
      <c r="EP37" s="444" t="b">
        <f t="shared" si="119"/>
        <v>0</v>
      </c>
      <c r="EQ37" s="444" t="b">
        <f t="shared" si="119"/>
        <v>1</v>
      </c>
      <c r="ER37" s="93">
        <f t="shared" ref="ER37:ES50" si="120">$T37</f>
        <v>1</v>
      </c>
      <c r="ES37" s="93">
        <f t="shared" si="120"/>
        <v>1</v>
      </c>
      <c r="ET37" s="575" cm="1">
        <f t="array" ref="ET37">INDEX(ET$5:ET36,$B37+1,1)</f>
        <v>1</v>
      </c>
      <c r="EU37" s="575" cm="1">
        <f t="array" ref="EU37">INDEX(EU$5:EU36,$B37+1,1)</f>
        <v>1</v>
      </c>
      <c r="EV37" s="575" cm="1">
        <f t="array" ref="EV37">INDEX(EV$5:EV36,$B37+1,1)</f>
        <v>1</v>
      </c>
      <c r="EW37" s="575" cm="1">
        <f t="array" ref="EW37">INDEX(EW$5:EW36,$B37+1,1)</f>
        <v>1</v>
      </c>
      <c r="EX37" s="575" t="str" cm="1">
        <f t="array" ref="EX37">INDEX(EX$5:EX36,$B37+1,1)</f>
        <v>-</v>
      </c>
      <c r="EY37" s="444" t="b">
        <f t="shared" si="95"/>
        <v>1</v>
      </c>
      <c r="EZ37" s="444" t="b">
        <f t="shared" si="95"/>
        <v>0</v>
      </c>
      <c r="FA37" s="444" t="b">
        <f t="shared" si="95"/>
        <v>0</v>
      </c>
      <c r="FB37" s="444" t="b">
        <f t="shared" si="95"/>
        <v>0</v>
      </c>
      <c r="FC37" s="93">
        <f t="shared" ref="FC37:FJ50" si="121">INDEX(i.PGRscalar,1,($L37-1)*10+FC$7)</f>
        <v>1</v>
      </c>
      <c r="FD37" s="93">
        <f t="shared" si="121"/>
        <v>1</v>
      </c>
      <c r="FE37" s="93">
        <f t="shared" si="121"/>
        <v>1</v>
      </c>
      <c r="FF37" s="93">
        <f t="shared" si="121"/>
        <v>1</v>
      </c>
      <c r="FG37" s="93">
        <f t="shared" si="121"/>
        <v>1</v>
      </c>
      <c r="FH37" s="93">
        <f t="shared" si="121"/>
        <v>1</v>
      </c>
      <c r="FI37" s="93">
        <f t="shared" si="121"/>
        <v>1</v>
      </c>
      <c r="FJ37" s="93">
        <f t="shared" si="121"/>
        <v>1</v>
      </c>
      <c r="FK37" s="8"/>
      <c r="FL37" s="575" t="str" cm="1">
        <f t="array" ref="FL37">INDEX(FL$5:FL36,$B37+1,1)</f>
        <v>-</v>
      </c>
      <c r="FM37" s="444" t="b">
        <f t="shared" si="96"/>
        <v>0</v>
      </c>
      <c r="FN37" s="575" t="str" cm="1">
        <f t="array" ref="FN37">INDEX(FN$5:FN36,$B37+1,1)</f>
        <v>-</v>
      </c>
      <c r="FO37" s="575" t="str" cm="1">
        <f t="array" ref="FO37">INDEX(FO$5:FO36,$B37+1,1)</f>
        <v>-</v>
      </c>
      <c r="FP37" s="575" t="str" cm="1">
        <f t="array" ref="FP37">INDEX(FP$5:FP36,$B37+1,1)</f>
        <v>-</v>
      </c>
      <c r="FQ37" s="575" cm="1">
        <f t="array" ref="FQ37">INDEX(FQ$5:FQ36,$B37+1,1)</f>
        <v>1</v>
      </c>
      <c r="FR37" s="575" cm="1">
        <f t="array" ref="FR37">INDEX(FR$5:FR36,$B37+1,1)</f>
        <v>1</v>
      </c>
      <c r="FS37" s="575" t="str" cm="1">
        <f t="array" ref="FS37">INDEX(FS$5:FS36,$B37+1,1)</f>
        <v>-</v>
      </c>
      <c r="FT37" s="575" t="str" cm="1">
        <f t="array" ref="FT37">INDEX(FT$5:FT36,$B37+1,1)</f>
        <v>-</v>
      </c>
      <c r="FU37" s="575" t="str" cm="1">
        <f t="array" ref="FU37">INDEX(FU$5:FU36,$B37+1,1)</f>
        <v>-</v>
      </c>
      <c r="FV37" s="575" t="str" cm="1">
        <f t="array" ref="FV37">INDEX(FV$5:FV36,$B37+1,1)</f>
        <v>-</v>
      </c>
      <c r="FW37" s="575" t="str" cm="1">
        <f t="array" ref="FW37">INDEX(FW$5:FW36,$B37+1,1)</f>
        <v>-</v>
      </c>
      <c r="FX37" s="575" t="str" cm="1">
        <f t="array" ref="FX37">INDEX(FX$5:FX36,$B37+1,1)</f>
        <v>-</v>
      </c>
      <c r="FY37" s="575" t="str" cm="1">
        <f t="array" ref="FY37">INDEX(FY$5:FY36,$B37+1,1)</f>
        <v>-</v>
      </c>
      <c r="FZ37" s="575" t="str" cm="1">
        <f t="array" ref="FZ37">INDEX(FZ$5:FZ36,$B37+1,1)</f>
        <v>-</v>
      </c>
      <c r="GA37" s="575" t="str" cm="1">
        <f t="array" ref="GA37">INDEX(GA$5:GA36,$B37+1,1)</f>
        <v>-</v>
      </c>
      <c r="GB37" s="575" t="str" cm="1">
        <f t="array" ref="GB37">INDEX(GB$5:GB36,$B37+1,1)</f>
        <v>-</v>
      </c>
      <c r="GC37" s="575" t="str" cm="1">
        <f t="array" ref="GC37">INDEX(GC$5:GC36,$B37+1,1)</f>
        <v>-</v>
      </c>
      <c r="GD37" s="575" t="str" cm="1">
        <f t="array" ref="GD37">INDEX(GD$5:GD36,$B37+1,1)</f>
        <v>-</v>
      </c>
      <c r="GE37" s="575" t="str" cm="1">
        <f t="array" ref="GE37">INDEX(GE$5:GE36,$B37+1,1)</f>
        <v>-</v>
      </c>
      <c r="GF37" s="575" t="str" cm="1">
        <f t="array" ref="GF37">INDEX(GF$5:GF36,$B37+1,1)</f>
        <v>-</v>
      </c>
      <c r="GG37" s="575" t="str" cm="1">
        <f t="array" ref="GG37">INDEX(GG$5:GG36,$B37+1,1)</f>
        <v>-</v>
      </c>
      <c r="GH37" s="575" t="str" cm="1">
        <f t="array" ref="GH37">INDEX(GH$5:GH36,$B37+1,1)</f>
        <v>-</v>
      </c>
      <c r="GI37" s="575" t="str" cm="1">
        <f t="array" ref="GI37">INDEX(GI$5:GI36,$B37+1,1)</f>
        <v>-</v>
      </c>
      <c r="GJ37" s="575" t="str" cm="1">
        <f t="array" ref="GJ37">INDEX(GJ$5:GJ36,$B37+1,1)</f>
        <v>-</v>
      </c>
      <c r="GK37" s="575" cm="1">
        <f t="array" ref="GK37">INDEX(GK$5:GK36,$B37+1,1)</f>
        <v>0</v>
      </c>
      <c r="GL37" s="575" t="str" cm="1">
        <f t="array" ref="GL37">INDEX(GL$5:GL36,$B37+1,1)</f>
        <v>-</v>
      </c>
      <c r="GM37" s="575" cm="1">
        <f t="array" ref="GM37">INDEX(GM$5:GM36,$B37+1,1)</f>
        <v>1</v>
      </c>
      <c r="GN37" s="575" cm="1">
        <f t="array" ref="GN37">INDEX(GN$5:GN36,$B37+1,1)</f>
        <v>0</v>
      </c>
      <c r="GO37" s="575" cm="1">
        <f t="array" ref="GO37">INDEX(GO$5:GO36,$B37+1,1)</f>
        <v>0</v>
      </c>
      <c r="GP37" s="575" cm="1">
        <f t="array" ref="GP37">INDEX(GP$5:GP36,$B37+1,1)</f>
        <v>0</v>
      </c>
      <c r="GQ37" s="575" cm="1">
        <f t="array" ref="GQ37">INDEX(GQ$5:GQ36,$B37+1,1)</f>
        <v>0</v>
      </c>
      <c r="GR37" s="575" cm="1">
        <f t="array" ref="GR37">INDEX(GR$5:GR36,$B37+1,1)</f>
        <v>0</v>
      </c>
      <c r="GS37" s="575" cm="1">
        <f t="array" ref="GS37">INDEX(GS$5:GS36,$B37+1,1)</f>
        <v>0</v>
      </c>
      <c r="GT37" s="575" cm="1">
        <f t="array" ref="GT37">INDEX(GT$5:GT36,$B37+1,1)</f>
        <v>1</v>
      </c>
      <c r="GU37" s="575" cm="1">
        <f t="array" ref="GU37">INDEX(GU$5:GU36,$B37+1,1)</f>
        <v>0</v>
      </c>
      <c r="GV37" s="575" cm="1">
        <f t="array" ref="GV37">INDEX(GV$5:GV36,$B37+1,1)</f>
        <v>0</v>
      </c>
      <c r="GW37" s="575" cm="1">
        <f t="array" ref="GW37">INDEX(GW$5:GW36,$B37+1,1)</f>
        <v>0</v>
      </c>
      <c r="GX37" s="575" cm="1">
        <f t="array" ref="GX37">INDEX(GX$5:GX36,$B37+1,1)</f>
        <v>0</v>
      </c>
      <c r="GY37" s="8"/>
      <c r="GZ37" s="575" t="str" cm="1">
        <f t="array" ref="GZ37">INDEX(GZ$5:GZ36,$B37+1,1)</f>
        <v>-</v>
      </c>
      <c r="HA37" s="575" t="str" cm="1">
        <f t="array" ref="HA37">INDEX(HA$5:HA36,$B37+1,1)</f>
        <v>-</v>
      </c>
      <c r="HB37" s="575" t="str" cm="1">
        <f t="array" ref="HB37">INDEX(HB$5:HB36,$B37+1,1)</f>
        <v>-</v>
      </c>
      <c r="HC37" s="575" t="str" cm="1">
        <f t="array" ref="HC37">INDEX(HC$5:HC36,$B37+1,1)</f>
        <v>-</v>
      </c>
      <c r="HD37" s="575" cm="1">
        <f t="array" ref="HD37">INDEX(HD$5:HD36,$B37+1,1)</f>
        <v>0</v>
      </c>
      <c r="HE37" s="575" t="str" cm="1">
        <f t="array" ref="HE37">INDEX(HE$5:HE36,$B37+1,1)</f>
        <v>-</v>
      </c>
      <c r="HF37" s="575" t="str" cm="1">
        <f t="array" ref="HF37">INDEX(HF$5:HF36,$B37+1,1)</f>
        <v>-</v>
      </c>
      <c r="HG37" s="576">
        <f t="shared" ca="1" si="114"/>
        <v>3</v>
      </c>
      <c r="HH37" s="575" t="str" cm="1">
        <f t="array" ref="HH37">INDEX(HH$5:HH36,$B37+1,1)</f>
        <v>-</v>
      </c>
      <c r="HI37" s="575" t="str" cm="1">
        <f t="array" ref="HI37">INDEX(HI$5:HI36,$B37+1,1)</f>
        <v>-</v>
      </c>
      <c r="HJ37" s="575" t="str" cm="1">
        <f t="array" ref="HJ37">INDEX(HJ$5:HJ36,$B37+1,1)</f>
        <v>-</v>
      </c>
      <c r="HK37" s="575" t="str" cm="1">
        <f t="array" ref="HK37">INDEX(HK$5:HK36,$B37+1,1)</f>
        <v>-</v>
      </c>
      <c r="HL37" s="575" t="str" cm="1">
        <f t="array" ref="HL37">INDEX(HL$5:HL36,$B37+1,1)</f>
        <v>-</v>
      </c>
      <c r="HM37" s="575" t="str" cm="1">
        <f t="array" ref="HM37">INDEX(HM$5:HM36,$B37+1,1)</f>
        <v>-</v>
      </c>
      <c r="HN37" s="575" t="str" cm="1">
        <f t="array" ref="HN37">INDEX(HN$5:HN36,$B37+1,1)</f>
        <v>-</v>
      </c>
      <c r="HO37" s="575" t="str" cm="1">
        <f t="array" ref="HO37">INDEX(HO$5:HO36,$B37+1,1)</f>
        <v>-</v>
      </c>
      <c r="HP37" s="575" t="str" cm="1">
        <f t="array" ref="HP37">INDEX(HP$5:HP36,$B37+1,1)</f>
        <v>-</v>
      </c>
      <c r="HQ37" s="575" t="str" cm="1">
        <f t="array" ref="HQ37">INDEX(HQ$5:HQ36,$B37+1,1)</f>
        <v>-</v>
      </c>
      <c r="HR37" s="575" t="str" cm="1">
        <f t="array" ref="HR37">INDEX(HR$5:HR36,$B37+1,1)</f>
        <v>-</v>
      </c>
      <c r="HS37" s="575" t="str" cm="1">
        <f t="array" ref="HS37">INDEX(HS$5:HS36,$B37+1,1)</f>
        <v>-</v>
      </c>
      <c r="HT37" s="575" t="str" cm="1">
        <f t="array" ref="HT37">INDEX(HT$5:HT36,$B37+1,1)</f>
        <v>-</v>
      </c>
      <c r="HU37" s="575" t="str" cm="1">
        <f t="array" ref="HU37">INDEX(HU$5:HU36,$B37+1,1)</f>
        <v>-</v>
      </c>
      <c r="HV37" s="575" t="str" cm="1">
        <f t="array" ref="HV37">INDEX(HV$5:HV36,$B37+1,1)</f>
        <v>-</v>
      </c>
      <c r="HW37" s="575" t="str" cm="1">
        <f t="array" ref="HW37">INDEX(HW$5:HW36,$B37+1,1)</f>
        <v>-</v>
      </c>
      <c r="HX37" s="575" t="str" cm="1">
        <f t="array" ref="HX37">INDEX(HX$5:HX36,$B37+1,1)</f>
        <v>-</v>
      </c>
      <c r="HY37" s="575" t="str" cm="1">
        <f t="array" ref="HY37">INDEX(HY$5:HY36,$B37+1,1)</f>
        <v>-</v>
      </c>
      <c r="HZ37" s="575" t="str" cm="1">
        <f t="array" ref="HZ37">INDEX(HZ$5:HZ36,$B37+1,1)</f>
        <v>-</v>
      </c>
      <c r="IA37" s="575" t="str" cm="1">
        <f t="array" ref="IA37">INDEX(IA$5:IA36,$B37+1,1)</f>
        <v>-</v>
      </c>
      <c r="IB37" s="575" t="str" cm="1">
        <f t="array" ref="IB37">INDEX(IB$5:IB36,$B37+1,1)</f>
        <v>-</v>
      </c>
      <c r="IC37" s="575" t="str" cm="1">
        <f t="array" ref="IC37">INDEX(IC$5:IC36,$B37+1,1)</f>
        <v>-</v>
      </c>
      <c r="ID37" s="575" t="str" cm="1">
        <f t="array" ref="ID37">INDEX(ID$5:ID36,$B37+1,1)</f>
        <v>-</v>
      </c>
      <c r="IE37" s="575" cm="1">
        <f t="array" ref="IE37">INDEX(IE$5:IE36,$B37+1,1)</f>
        <v>1</v>
      </c>
      <c r="IF37" s="575" cm="1">
        <f t="array" ref="IF37">INDEX(IF$5:IF36,$B37+1,1)</f>
        <v>1</v>
      </c>
      <c r="IG37" s="8"/>
      <c r="IH37" s="575" cm="1">
        <f t="array" ref="IH37">INDEX(IH$5:IH36,$B37+1,1)</f>
        <v>0.125</v>
      </c>
      <c r="II37" s="575" cm="1">
        <f t="array" ref="II37">INDEX(II$5:II36,$B37+1,1)</f>
        <v>0.3</v>
      </c>
      <c r="IJ37" s="575" cm="1">
        <f t="array" ref="IJ37">INDEX(IJ$5:IJ36,$B37+1,1)</f>
        <v>-0.05</v>
      </c>
      <c r="IK37" s="575" cm="1">
        <f t="array" ref="IK37">INDEX(IK$5:IK36,$B37+1,1)</f>
        <v>0.1</v>
      </c>
      <c r="IL37" s="575" cm="1">
        <f t="array" ref="IL37">INDEX(IL$5:IL36,$B37+1,1)</f>
        <v>0.25</v>
      </c>
      <c r="IM37" s="575" cm="1">
        <f t="array" ref="IM37">INDEX(IM$5:IM36,$B37+1,1)</f>
        <v>-0.05</v>
      </c>
      <c r="IN37" s="575" cm="1">
        <f t="array" ref="IN37">INDEX(IN$5:IN36,$B37+1,1)</f>
        <v>0.05</v>
      </c>
      <c r="IO37" s="575" cm="1">
        <f t="array" ref="IO37">INDEX(IO$5:IO36,$B37+1,1)</f>
        <v>0.1</v>
      </c>
      <c r="IP37" s="575" cm="1">
        <f t="array" ref="IP37">INDEX(IP$5:IP36,$B37+1,1)</f>
        <v>-0.02</v>
      </c>
      <c r="IQ37" s="575" cm="1">
        <f t="array" ref="IQ37">INDEX(IQ$5:IQ36,$B37+1,1)</f>
        <v>0.1</v>
      </c>
      <c r="IR37" s="575" cm="1">
        <f t="array" ref="IR37">INDEX(IR$5:IR36,$B37+1,1)</f>
        <v>0.25</v>
      </c>
      <c r="IS37" s="575" cm="1">
        <f t="array" ref="IS37">INDEX(IS$5:IS36,$B37+1,1)</f>
        <v>-0.05</v>
      </c>
      <c r="IT37" s="575" cm="1">
        <f t="array" ref="IT37">INDEX(IT$5:IT36,$B37+1,1)</f>
        <v>0.125</v>
      </c>
      <c r="IU37" s="575" cm="1">
        <f t="array" ref="IU37">INDEX(IU$5:IU36,$B37+1,1)</f>
        <v>0.1</v>
      </c>
      <c r="IV37" s="575" cm="1">
        <f t="array" ref="IV37">INDEX(IV$5:IV36,$B37+1,1)</f>
        <v>0.1</v>
      </c>
      <c r="IW37" s="575" cm="1">
        <f t="array" ref="IW37">INDEX(IW$5:IW36,$B37+1,1)</f>
        <v>0.1</v>
      </c>
      <c r="IX37" s="575" cm="1">
        <f t="array" ref="IX37">INDEX(IX$5:IX36,$B37+1,1)</f>
        <v>0</v>
      </c>
      <c r="IY37" s="575" cm="1">
        <f t="array" ref="IY37">INDEX(IY$5:IY36,$B37+1,1)</f>
        <v>0</v>
      </c>
      <c r="IZ37" s="575" cm="1">
        <f t="array" ref="IZ37">INDEX(IZ$5:IZ36,$B37+1,1)</f>
        <v>0</v>
      </c>
      <c r="JA37" s="575" cm="1">
        <f t="array" ref="JA37">INDEX(JA$5:JA36,$B37+1,1)</f>
        <v>0</v>
      </c>
      <c r="JB37" s="575" cm="1">
        <f t="array" ref="JB37">INDEX(JB$5:JB36,$B37+1,1)</f>
        <v>0</v>
      </c>
      <c r="JC37" s="575" cm="1">
        <f t="array" ref="JC37">INDEX(JC$5:JC36,$B37+1,1)</f>
        <v>0</v>
      </c>
      <c r="JD37" s="575" cm="1">
        <f t="array" ref="JD37">INDEX(JD$5:JD36,$B37+1,1)</f>
        <v>0</v>
      </c>
      <c r="JE37" s="575" cm="1">
        <f t="array" ref="JE37">INDEX(JE$5:JE36,$B37+1,1)</f>
        <v>0</v>
      </c>
      <c r="JF37" s="575" cm="1">
        <f t="array" ref="JF37">INDEX(JF$5:JF36,$B37+1,1)</f>
        <v>0</v>
      </c>
      <c r="JG37" s="575" cm="1">
        <f t="array" ref="JG37">INDEX(JG$5:JG36,$B37+1,1)</f>
        <v>0</v>
      </c>
      <c r="JH37" s="575" cm="1">
        <f t="array" ref="JH37">INDEX(JH$5:JH36,$B37+1,1)</f>
        <v>0</v>
      </c>
      <c r="JI37" s="575" cm="1">
        <f t="array" ref="JI37">INDEX(JI$5:JI36,$B37+1,1)</f>
        <v>0</v>
      </c>
      <c r="JJ37" s="575" cm="1">
        <f t="array" ref="JJ37">INDEX(JJ$5:JJ36,$B37+1,1)</f>
        <v>0</v>
      </c>
      <c r="JK37" s="575" cm="1">
        <f t="array" ref="JK37">INDEX(JK$5:JK36,$B37+1,1)</f>
        <v>0</v>
      </c>
      <c r="JL37" s="575" cm="1">
        <f t="array" ref="JL37">INDEX(JL$5:JL36,$B37+1,1)</f>
        <v>0</v>
      </c>
      <c r="JM37" s="575" cm="1">
        <f t="array" ref="JM37">INDEX(JM$5:JM36,$B37+1,1)</f>
        <v>0</v>
      </c>
      <c r="JN37" s="575" cm="1">
        <f t="array" ref="JN37">INDEX(JN$5:JN36,$B37+1,1)</f>
        <v>0</v>
      </c>
      <c r="JO37" s="575" cm="1">
        <f t="array" ref="JO37">INDEX(JO$5:JO36,$B37+1,1)</f>
        <v>0</v>
      </c>
      <c r="JP37" s="575" cm="1">
        <f t="array" ref="JP37">INDEX(JP$5:JP36,$B37+1,1)</f>
        <v>0</v>
      </c>
      <c r="JQ37" s="575" cm="1">
        <f t="array" ref="JQ37">INDEX(JQ$5:JQ36,$B37+1,1)</f>
        <v>0</v>
      </c>
      <c r="JR37" s="575" cm="1">
        <f t="array" ref="JR37">INDEX(JR$5:JR36,$B37+1,1)</f>
        <v>0</v>
      </c>
      <c r="JS37" s="575" cm="1">
        <f t="array" ref="JS37">INDEX(JS$5:JS36,$B37+1,1)</f>
        <v>0</v>
      </c>
      <c r="JT37" s="575" cm="1">
        <f t="array" ref="JT37">INDEX(JT$5:JT36,$B37+1,1)</f>
        <v>0</v>
      </c>
      <c r="JU37" s="575" cm="1">
        <f t="array" ref="JU37">INDEX(JU$5:JU36,$B37+1,1)</f>
        <v>0</v>
      </c>
      <c r="JV37" s="575" cm="1">
        <f t="array" ref="JV37">INDEX(JV$5:JV36,$B37+1,1)</f>
        <v>0</v>
      </c>
      <c r="JW37" s="575" cm="1">
        <f t="array" ref="JW37">INDEX(JW$5:JW36,$B37+1,1)</f>
        <v>0</v>
      </c>
      <c r="JX37" s="575" cm="1">
        <f t="array" ref="JX37">INDEX(JX$5:JX36,$B37+1,1)</f>
        <v>0</v>
      </c>
      <c r="JY37" s="575" cm="1">
        <f t="array" ref="JY37">INDEX(JY$5:JY36,$B37+1,1)</f>
        <v>0</v>
      </c>
      <c r="JZ37" s="575" cm="1">
        <f t="array" ref="JZ37">INDEX(JZ$5:JZ36,$B37+1,1)</f>
        <v>0</v>
      </c>
      <c r="KA37" s="575" cm="1">
        <f t="array" ref="KA37">INDEX(KA$5:KA36,$B37+1,1)</f>
        <v>0</v>
      </c>
      <c r="KB37" s="575" cm="1">
        <f t="array" ref="KB37">INDEX(KB$5:KB36,$B37+1,1)</f>
        <v>0</v>
      </c>
      <c r="KC37" s="575" cm="1">
        <f t="array" ref="KC37">INDEX(KC$5:KC36,$B37+1,1)</f>
        <v>0</v>
      </c>
      <c r="KD37" s="575" t="str" cm="1">
        <f t="array" ref="KD37">INDEX(KD$5:KD36,$B37+1,1)</f>
        <v>-</v>
      </c>
      <c r="KE37" s="8"/>
      <c r="KF37" s="575" cm="1">
        <f t="array" ref="KF37">INDEX(KF$5:KF36,$B37+1,1)</f>
        <v>0</v>
      </c>
      <c r="KG37" s="575" cm="1">
        <f t="array" ref="KG37">INDEX(KG$5:KG36,$B37+1,1)</f>
        <v>0</v>
      </c>
      <c r="KH37" s="575" cm="1">
        <f t="array" ref="KH37">INDEX(KH$5:KH36,$B37+1,1)</f>
        <v>0</v>
      </c>
      <c r="KI37" s="575" t="str" cm="1">
        <f t="array" ref="KI37">INDEX(KI$5:KI36,$B37+1,1)</f>
        <v>-</v>
      </c>
      <c r="KJ37" s="575" t="str" cm="1">
        <f t="array" ref="KJ37">INDEX(KJ$5:KJ36,$B37+1,1)</f>
        <v>-</v>
      </c>
      <c r="KK37" s="575" t="str" cm="1">
        <f t="array" ref="KK37">INDEX(KK$5:KK36,$B37+1,1)</f>
        <v>-</v>
      </c>
      <c r="KL37" s="575" t="str" cm="1">
        <f t="array" ref="KL37">INDEX(KL$5:KL36,$B37+1,1)</f>
        <v>-</v>
      </c>
      <c r="KM37" s="575" t="str" cm="1">
        <f t="array" ref="KM37">INDEX(KM$5:KM36,$B37+1,1)</f>
        <v>-</v>
      </c>
      <c r="KN37" s="575" t="str" cm="1">
        <f t="array" ref="KN37">INDEX(KN$5:KN36,$B37+1,1)</f>
        <v>-</v>
      </c>
      <c r="KO37" s="575" t="str" cm="1">
        <f t="array" ref="KO37">INDEX(KO$5:KO36,$B37+1,1)</f>
        <v>-</v>
      </c>
      <c r="KP37" s="575" t="str" cm="1">
        <f t="array" ref="KP37">INDEX(KP$5:KP36,$B37+1,1)</f>
        <v>-</v>
      </c>
      <c r="KQ37" s="575" t="str" cm="1">
        <f t="array" ref="KQ37">INDEX(KQ$5:KQ36,$B37+1,1)</f>
        <v>-</v>
      </c>
      <c r="KR37" s="575" t="str" cm="1">
        <f t="array" ref="KR37">INDEX(KR$5:KR36,$B37+1,1)</f>
        <v>-</v>
      </c>
      <c r="KS37" s="575" t="str" cm="1">
        <f t="array" ref="KS37">INDEX(KS$5:KS36,$B37+1,1)</f>
        <v>-</v>
      </c>
      <c r="KT37" s="575" t="str" cm="1">
        <f t="array" ref="KT37">INDEX(KT$5:KT36,$B37+1,1)</f>
        <v>-</v>
      </c>
      <c r="KU37" s="575" t="str" cm="1">
        <f t="array" ref="KU37">INDEX(KU$5:KU36,$B37+1,1)</f>
        <v>-</v>
      </c>
      <c r="KV37" s="575" cm="1">
        <f t="array" ref="KV37">INDEX(KV$5:KV36,$B37+1,1)</f>
        <v>1</v>
      </c>
      <c r="KW37" s="575" cm="1">
        <f t="array" ref="KW37">INDEX(KW$5:KW36,$B37+1,1)</f>
        <v>0</v>
      </c>
      <c r="KX37" s="575" cm="1">
        <f t="array" ref="KX37">INDEX(KX$5:KX36,$B37+1,1)</f>
        <v>1</v>
      </c>
      <c r="KY37" s="575" cm="1">
        <f t="array" ref="KY37">INDEX(KY$5:KY36,$B37+1,1)</f>
        <v>1</v>
      </c>
      <c r="KZ37" s="575" cm="1">
        <f t="array" ref="KZ37">INDEX(KZ$5:KZ36,$B37+1,1)</f>
        <v>1</v>
      </c>
      <c r="LA37" s="575" cm="1">
        <f t="array" ref="LA37">INDEX(LA$5:LA36,$B37+1,1)</f>
        <v>1</v>
      </c>
      <c r="LB37" s="575" cm="1">
        <f t="array" ref="LB37">INDEX(LB$5:LB36,$B37+1,1)</f>
        <v>1</v>
      </c>
      <c r="LC37" s="575" cm="1">
        <f t="array" ref="LC37">INDEX(LC$5:LC36,$B37+1,1)</f>
        <v>1</v>
      </c>
      <c r="LD37" s="575" cm="1">
        <f t="array" ref="LD37">INDEX(LD$5:LD36,$B37+1,1)</f>
        <v>0</v>
      </c>
      <c r="LE37" s="575" cm="1">
        <f t="array" ref="LE37">INDEX(LE$5:LE36,$B37+1,1)</f>
        <v>1</v>
      </c>
      <c r="LF37" s="575" cm="1">
        <f t="array" ref="LF37">INDEX(LF$5:LF36,$B37+1,1)</f>
        <v>0</v>
      </c>
      <c r="LG37" s="575" cm="1">
        <f t="array" ref="LG37">INDEX(LG$5:LG36,$B37+1,1)</f>
        <v>0</v>
      </c>
      <c r="LH37" s="575" cm="1">
        <f t="array" ref="LH37">INDEX(LH$5:LH36,$B37+1,1)</f>
        <v>0</v>
      </c>
      <c r="LI37" s="575" cm="1">
        <f t="array" ref="LI37">INDEX(LI$5:LI36,$B37+1,1)</f>
        <v>0</v>
      </c>
      <c r="LJ37" s="575" cm="1">
        <f t="array" ref="LJ37">INDEX(LJ$5:LJ36,$B37+1,1)</f>
        <v>0</v>
      </c>
      <c r="LK37" s="575" cm="1">
        <f t="array" ref="LK37">INDEX(LK$5:LK36,$B37+1,1)</f>
        <v>0</v>
      </c>
      <c r="LL37" s="575" cm="1">
        <f t="array" ref="LL37">INDEX(LL$5:LL36,$B37+1,1)</f>
        <v>0</v>
      </c>
      <c r="LM37" s="575" cm="1">
        <f t="array" ref="LM37">INDEX(LM$5:LM36,$B37+1,1)</f>
        <v>0</v>
      </c>
      <c r="LN37" s="575" cm="1">
        <f t="array" ref="LN37">INDEX(LN$5:LN36,$B37+1,1)</f>
        <v>0</v>
      </c>
      <c r="LO37" s="575" cm="1">
        <f t="array" ref="LO37">INDEX(LO$5:LO36,$B37+1,1)</f>
        <v>0</v>
      </c>
      <c r="LP37" s="575" cm="1">
        <f t="array" ref="LP37">INDEX(LP$5:LP36,$B37+1,1)</f>
        <v>0</v>
      </c>
      <c r="LQ37" s="575" cm="1">
        <f t="array" ref="LQ37">INDEX(LQ$5:LQ36,$B37+1,1)</f>
        <v>0</v>
      </c>
      <c r="LR37" s="575" cm="1">
        <f t="array" ref="LR37">INDEX(LR$5:LR36,$B37+1,1)</f>
        <v>0</v>
      </c>
      <c r="LS37" s="575" cm="1">
        <f t="array" ref="LS37">INDEX(LS$5:LS36,$B37+1,1)</f>
        <v>0</v>
      </c>
      <c r="LT37" s="575" cm="1">
        <f t="array" ref="LT37">INDEX(LT$5:LT36,$B37+1,1)</f>
        <v>0</v>
      </c>
      <c r="LU37" s="575" cm="1">
        <f t="array" ref="LU37">INDEX(LU$5:LU36,$B37+1,1)</f>
        <v>0</v>
      </c>
      <c r="LV37" s="575" cm="1">
        <f t="array" ref="LV37">INDEX(LV$5:LV36,$B37+1,1)</f>
        <v>0</v>
      </c>
      <c r="LW37" s="575" cm="1">
        <f t="array" ref="LW37">INDEX(LW$5:LW36,$B37+1,1)</f>
        <v>0</v>
      </c>
      <c r="LX37" s="575" cm="1">
        <f t="array" ref="LX37">INDEX(LX$5:LX36,$B37+1,1)</f>
        <v>0</v>
      </c>
      <c r="LY37" s="575" cm="1">
        <f t="array" ref="LY37">INDEX(LY$5:LY36,$B37+1,1)</f>
        <v>0</v>
      </c>
      <c r="LZ37" s="575" cm="1">
        <f t="array" ref="LZ37">INDEX(LZ$5:LZ36,$B37+1,1)</f>
        <v>0</v>
      </c>
      <c r="MA37" s="575" cm="1">
        <f t="array" ref="MA37">INDEX(MA$5:MA36,$B37+1,1)</f>
        <v>0</v>
      </c>
      <c r="MB37" s="575" cm="1">
        <f t="array" ref="MB37">INDEX(MB$5:MB36,$B37+1,1)</f>
        <v>0</v>
      </c>
      <c r="MC37" s="575" cm="1">
        <f t="array" ref="MC37">INDEX(MC$5:MC36,$B37+1,1)</f>
        <v>0</v>
      </c>
      <c r="MD37" s="575" cm="1">
        <f t="array" ref="MD37">INDEX(MD$5:MD36,$B37+1,1)</f>
        <v>0</v>
      </c>
      <c r="ME37" s="575" cm="1">
        <f t="array" ref="ME37">INDEX(ME$5:ME36,$B37+1,1)</f>
        <v>0</v>
      </c>
      <c r="MF37" s="575" cm="1">
        <f t="array" ref="MF37">INDEX(MF$5:MF36,$B37+1,1)</f>
        <v>0</v>
      </c>
      <c r="MG37" s="575" cm="1">
        <f t="array" ref="MG37">INDEX(MG$5:MG36,$B37+1,1)</f>
        <v>0</v>
      </c>
      <c r="MH37" s="575" cm="1">
        <f t="array" ref="MH37">INDEX(MH$5:MH36,$B37+1,1)</f>
        <v>0</v>
      </c>
      <c r="MI37" s="575" cm="1">
        <f t="array" ref="MI37">INDEX(MI$5:MI36,$B37+1,1)</f>
        <v>1</v>
      </c>
      <c r="MJ37" s="575" cm="1">
        <f t="array" ref="MJ37">INDEX(MJ$5:MJ36,$B37+1,1)</f>
        <v>0</v>
      </c>
      <c r="MK37" s="575" cm="1">
        <f t="array" ref="MK37">INDEX(MK$5:MK36,$B37+1,1)</f>
        <v>0</v>
      </c>
      <c r="ML37" s="575" cm="1">
        <f t="array" ref="ML37">INDEX(ML$5:ML36,$B37+1,1)</f>
        <v>0</v>
      </c>
      <c r="MM37" s="575" cm="1">
        <f t="array" ref="MM37">INDEX(MM$5:MM36,$B37+1,1)</f>
        <v>0</v>
      </c>
      <c r="MN37" s="575" cm="1">
        <f t="array" ref="MN37">INDEX(MN$5:MN36,$B37+1,1)</f>
        <v>1</v>
      </c>
      <c r="MO37" s="8"/>
      <c r="MP37" s="444" t="str">
        <f t="shared" ref="MP37:MP50" ca="1" si="122">IF($W37&lt;&gt;0,INDEX(i.cropgraze_inc,$W37,MP$7),OFFSET(MP$5,$B37,0))</f>
        <v>-</v>
      </c>
      <c r="MQ37" s="22">
        <v>100</v>
      </c>
      <c r="MR37" s="22">
        <v>1</v>
      </c>
      <c r="MS37" s="575" t="str" cm="1">
        <f t="array" ref="MS37">INDEX(MS$5:MS36,$B37+1,1)</f>
        <v>-</v>
      </c>
      <c r="MT37" s="575" t="str" cm="1">
        <f t="array" ref="MT37">INDEX(MT$5:MT36,$B37+1,1)</f>
        <v>-</v>
      </c>
      <c r="MU37" s="575" t="str" cm="1">
        <f t="array" ref="MU37">INDEX(MU$5:MU36,$B37+1,1)</f>
        <v>-</v>
      </c>
      <c r="MV37" s="575" t="str" cm="1">
        <f t="array" ref="MV37">INDEX(MV$5:MV36,$B37+1,1)</f>
        <v>-</v>
      </c>
      <c r="MW37" s="575" t="str" cm="1">
        <f t="array" ref="MW37">INDEX(MW$5:MW36,$B37+1,1)</f>
        <v>-</v>
      </c>
      <c r="MX37" s="444" t="str" cm="1">
        <f t="array" ref="MX37">IF(OR(MY37:MY37&lt;&gt;"-"),TRUE,"-")</f>
        <v>-</v>
      </c>
      <c r="MY37" s="575" t="str" cm="1">
        <f t="array" ref="MY37">INDEX(MY$5:MY36,$B37+1,1)</f>
        <v>-</v>
      </c>
      <c r="MZ37" s="575" cm="1">
        <f t="array" ref="MZ37">INDEX(MZ$5:MZ36,$B37+1,1)</f>
        <v>0</v>
      </c>
      <c r="NA37" s="575" cm="1">
        <f t="array" ref="NA37">INDEX(NA$5:NA36,$B37+1,1)</f>
        <v>999999</v>
      </c>
      <c r="NB37" s="575" cm="1">
        <f t="array" ref="NB37">INDEX(NB$5:NB36,$B37+1,1)</f>
        <v>999999</v>
      </c>
      <c r="NC37" s="575" cm="1">
        <f t="array" ref="NC37">INDEX(NC$5:NC36,$B37+1,1)</f>
        <v>999999</v>
      </c>
      <c r="ND37" s="575" cm="1">
        <f t="array" ref="ND37">INDEX(ND$5:ND36,$B37+1,1)</f>
        <v>999999</v>
      </c>
      <c r="NE37" s="575" cm="1">
        <f t="array" ref="NE37">INDEX(NE$5:NE36,$B37+1,1)</f>
        <v>999999</v>
      </c>
      <c r="NF37" s="575" cm="1">
        <f t="array" ref="NF37">INDEX(NF$5:NF36,$B37+1,1)</f>
        <v>999999</v>
      </c>
      <c r="NG37" s="575" t="str" cm="1">
        <f t="array" ref="NG37">INDEX(NG$5:NG36,$B37+1,1)</f>
        <v>-</v>
      </c>
      <c r="NH37" s="575" t="str" cm="1">
        <f t="array" ref="NH37">INDEX(NH$5:NH36,$B37+1,1)</f>
        <v>-</v>
      </c>
      <c r="NI37" s="575" t="str" cm="1">
        <f t="array" ref="NI37">INDEX(NI$5:NI36,$B37+1,1)</f>
        <v>-</v>
      </c>
      <c r="NJ37" s="575" t="b" cm="1">
        <f t="array" ref="NJ37">INDEX(NJ$5:NJ36,$B37+1,1)</f>
        <v>1</v>
      </c>
      <c r="NK37" s="575" t="str" cm="1">
        <f t="array" ref="NK37">INDEX(NK$5:NK36,$B37+1,1)</f>
        <v>-</v>
      </c>
      <c r="NL37" s="575" cm="1">
        <f t="array" ref="NL37">INDEX(NL$5:NL36,$B37+1,1)</f>
        <v>0</v>
      </c>
      <c r="NM37" s="575" cm="1">
        <f t="array" ref="NM37">INDEX(NM$5:NM36,$B37+1,1)</f>
        <v>0</v>
      </c>
      <c r="NN37" s="575" cm="1">
        <f t="array" ref="NN37">INDEX(NN$5:NN36,$B37+1,1)</f>
        <v>0</v>
      </c>
      <c r="NO37" s="575" t="str" cm="1">
        <f t="array" ref="NO37">INDEX(NO$5:NO36,$B37+1,1)</f>
        <v>-</v>
      </c>
      <c r="NP37" s="575" t="str" cm="1">
        <f t="array" ref="NP37">INDEX(NP$5:NP36,$B37+1,1)</f>
        <v>-</v>
      </c>
      <c r="NQ37" s="444">
        <f t="shared" si="111"/>
        <v>0</v>
      </c>
      <c r="NR37" s="575" t="str" cm="1">
        <f t="array" ref="NR37">INDEX(NR$5:NR36,$B37+1,1)</f>
        <v>-</v>
      </c>
      <c r="NS37" s="575" t="str" cm="1">
        <f t="array" ref="NS37">INDEX(NS$5:NS36,$B37+1,1)</f>
        <v>-</v>
      </c>
      <c r="NT37" s="8"/>
      <c r="NU37" s="575" t="str" cm="1">
        <f t="array" ref="NU37">INDEX(NU$5:NU36,$B37+1,1)</f>
        <v>-</v>
      </c>
      <c r="NV37" s="575" t="str" cm="1">
        <f t="array" ref="NV37">INDEX(NV$5:NV36,$B37+1,1)</f>
        <v>-</v>
      </c>
      <c r="NW37" s="575" t="str" cm="1">
        <f t="array" ref="NW37">INDEX(NW$5:NW36,$B37+1,1)</f>
        <v>-</v>
      </c>
      <c r="NX37" s="575" t="str" cm="1">
        <f t="array" ref="NX37">INDEX(NX$5:NX36,$B37+1,1)</f>
        <v>-</v>
      </c>
      <c r="NY37" s="575" cm="1">
        <f t="array" ref="NY37">INDEX(NY$5:NY36,$B37+1,1)</f>
        <v>1</v>
      </c>
      <c r="NZ37" s="575" cm="1">
        <f t="array" ref="NZ37">INDEX(NZ$5:NZ36,$B37+1,1)</f>
        <v>1</v>
      </c>
      <c r="OA37" s="575" cm="1">
        <f t="array" ref="OA37">INDEX(OA$5:OA36,$B37+1,1)</f>
        <v>1</v>
      </c>
      <c r="OB37" s="575" cm="1">
        <f t="array" ref="OB37">INDEX(OB$5:OB36,$B37+1,1)</f>
        <v>1</v>
      </c>
      <c r="OC37" s="8"/>
      <c r="OD37" s="575" cm="1">
        <f t="array" ref="OD37">INDEX(OD$5:OD36,$B37+1,1)</f>
        <v>0</v>
      </c>
      <c r="OE37" s="575" t="str" cm="1">
        <f t="array" ref="OE37">INDEX(OE$5:OE36,$B37+1,1)</f>
        <v>-</v>
      </c>
      <c r="OF37" s="575" cm="1">
        <f t="array" ref="OF37">INDEX(OF$5:OF36,$B37+1,1)</f>
        <v>1</v>
      </c>
      <c r="OG37" s="444">
        <f t="shared" si="100"/>
        <v>1.5</v>
      </c>
      <c r="OH37" s="8"/>
      <c r="OI37" s="575" t="str" cm="1">
        <f t="array" ref="OI37">INDEX(OI$5:OI36,$B37+1,1)</f>
        <v>-</v>
      </c>
      <c r="OJ37" s="575" t="str" cm="1">
        <f t="array" ref="OJ37">INDEX(OJ$5:OJ36,$B37+1,1)</f>
        <v>-</v>
      </c>
      <c r="OK37" s="575" t="str" cm="1">
        <f t="array" ref="OK37">INDEX(OK$5:OK36,$B37+1,1)</f>
        <v>-</v>
      </c>
      <c r="OL37" s="575" t="str" cm="1">
        <f t="array" ref="OL37">INDEX(OL$5:OL36,$B37+1,1)</f>
        <v>-</v>
      </c>
      <c r="OM37" s="575" cm="1">
        <f t="array" ref="OM37">INDEX(OM$5:OM36,$B37+1,1)</f>
        <v>0</v>
      </c>
      <c r="ON37" s="519">
        <v>0</v>
      </c>
    </row>
    <row r="38" spans="1:404" outlineLevel="1">
      <c r="A38" s="18">
        <f t="shared" si="109"/>
        <v>33</v>
      </c>
      <c r="B38" s="18">
        <f t="shared" si="105"/>
        <v>13</v>
      </c>
      <c r="C38">
        <v>2</v>
      </c>
      <c r="D38" s="17" t="str">
        <f t="shared" ca="1" si="112"/>
        <v>GSW</v>
      </c>
      <c r="E38" t="b">
        <v>1</v>
      </c>
      <c r="F38" t="b">
        <v>0</v>
      </c>
      <c r="G38" t="b">
        <f>E38</f>
        <v>1</v>
      </c>
      <c r="H38" s="18" t="s">
        <v>2227</v>
      </c>
      <c r="I38" s="575" cm="1">
        <f t="array" ref="I38">INDEX(I$5:I37,$B38+1,1)</f>
        <v>1</v>
      </c>
      <c r="J38" s="575" cm="1">
        <f t="array" ref="J38">INDEX(J$5:J37,$B38+1,1)</f>
        <v>0</v>
      </c>
      <c r="K38" s="575" cm="1">
        <f t="array" ref="K38">INDEX(K$5:K37,$B38+1,1)</f>
        <v>0</v>
      </c>
      <c r="L38" s="575" cm="1">
        <f t="array" ref="L38">INDEX(L$5:L37,$B38+1,1)</f>
        <v>2</v>
      </c>
      <c r="M38" s="575" cm="1">
        <f t="array" ref="M38">INDEX(M$5:M37,$B38+1,1)</f>
        <v>2</v>
      </c>
      <c r="N38" s="575" cm="1">
        <f t="array" ref="N38">INDEX(N$5:N37,$B38+1,1)</f>
        <v>3</v>
      </c>
      <c r="O38" s="444">
        <f t="shared" si="115"/>
        <v>2</v>
      </c>
      <c r="P38" s="444">
        <f t="shared" si="115"/>
        <v>0</v>
      </c>
      <c r="Q38" s="444">
        <f t="shared" si="58"/>
        <v>6</v>
      </c>
      <c r="R38" s="575" cm="1">
        <f t="array" ref="R38">INDEX(R$5:R37,$B38+1,1)</f>
        <v>1</v>
      </c>
      <c r="S38" s="575" cm="1">
        <f t="array" ref="S38">INDEX(S$5:S37,$B38+1,1)</f>
        <v>1</v>
      </c>
      <c r="T38" s="575" cm="1">
        <f t="array" ref="T38">INDEX(T$5:T37,$B38+1,1)</f>
        <v>1</v>
      </c>
      <c r="U38" s="575" cm="1">
        <f t="array" ref="U38">INDEX(U$5:U37,$B38+1,1)</f>
        <v>0</v>
      </c>
      <c r="V38" s="18"/>
      <c r="W38" s="575" cm="1">
        <f t="array" ref="W38">INDEX(W$5:W37,$B38+1,1)</f>
        <v>0</v>
      </c>
      <c r="X38" s="575" cm="1">
        <f t="array" ref="X38">INDEX(X$5:X37,$B38+1,1)</f>
        <v>0</v>
      </c>
      <c r="Y38" s="575" cm="1">
        <f t="array" ref="Y38">INDEX(Y$5:Y37,$B38+1,1)</f>
        <v>0</v>
      </c>
      <c r="Z38" s="575" cm="1">
        <f t="array" ref="Z38">INDEX(Z$5:Z37,$B38+1,1)</f>
        <v>1</v>
      </c>
      <c r="AA38" s="575" t="str" cm="1">
        <f t="array" ref="AA38">INDEX(AA$5:AA37,$B38+1,1)</f>
        <v/>
      </c>
      <c r="AB38" s="575" cm="1">
        <f t="array" ref="AB38">INDEX(AB$5:AB37,$B38+1,1)</f>
        <v>1</v>
      </c>
      <c r="AC38" s="575" cm="1">
        <f t="array" ref="AC38">INDEX(AC$5:AC37,$B38+1,1)</f>
        <v>1</v>
      </c>
      <c r="AD38" s="575" cm="1">
        <f t="array" ref="AD38">INDEX(AD$5:AD37,$B38+1,1)</f>
        <v>0</v>
      </c>
      <c r="AE38" s="575" cm="1">
        <f t="array" ref="AE38">INDEX(AE$5:AE37,$B38+1,1)</f>
        <v>0</v>
      </c>
      <c r="AF38" s="575" cm="1">
        <f t="array" ref="AF38">INDEX(AF$5:AF37,$B38+1,1)</f>
        <v>0</v>
      </c>
      <c r="AG38" s="575" cm="1">
        <f t="array" ref="AG38">INDEX(AG$5:AG37,$B38+1,1)</f>
        <v>0</v>
      </c>
      <c r="AH38" s="119"/>
      <c r="AI38" s="119"/>
      <c r="AJ38" s="119"/>
      <c r="AK38" s="119"/>
      <c r="AL38" s="119"/>
      <c r="AM38" s="119"/>
      <c r="AN38" s="119"/>
      <c r="AO38" s="119"/>
      <c r="AP38" s="119"/>
      <c r="AQ38" s="119"/>
      <c r="AR38" s="119"/>
      <c r="AS38" s="119"/>
      <c r="AT38" s="119"/>
      <c r="AU38" s="18"/>
      <c r="AV38" s="18"/>
      <c r="AW38" s="18"/>
      <c r="AX38" s="212" t="str" cm="1">
        <f t="array" aca="1" ref="AX38" ca="1">$H38&amp;" "        &amp;_xlfn.SINGLE( INDEX(i.ModelStructure,$I38,1))    &amp;" "
&amp; $D38        &amp;       IF(OR($CA38="-", $CA38),"_PInp","_Full")&amp;    IF($DK38=0," FWM","")&amp;IF($DK38=1," MWM","")&amp;IF($DK38=5," Mat","")&amp;IF($NP38=1,"&amp;EL","   ")&amp;IF($DL38=TRUE,"&amp;BBT","    ")
&amp;      " TOL"&amp;_xlfn.SINGLE(INDEX(i.TOL_Desc,1,$N38))   &amp; " Scan"&amp;$T38
&amp;       CHOOSE($K38+1," CFS"," GFS"," NFS")&amp;     " CG_"&amp;_xlfn.SINGLE(_xlfn.SWITCH($MP38,"-",1,TRUE,1,FALSE,0))&amp;_xlfn.SINGLE(    IF($MR38="-"," FodCrop    ",_xlfn.SWITCH(VALUE(LEFT($MR$4,1)),0," All",6," Lup",9," Oat",11," OaF")&amp;"_Fod"&amp;TEXT($MR38,"000%")))
&amp;" REV"&amp;"_"&amp;TEXT($FO38,"00;-0;00;@ ")&amp;TEXT($AA38,"00;-0;00;  @")&amp;"_"&amp;TEXT($FT38,"0")&amp;"_"&amp;TEXT($AC38,"0")
&amp; " RR"&amp;TEXT(SUM($EB38:$EC38),"+00%;-00%;    ;@")
&amp; " ("&amp;IF($CY38,"P","E")   &amp;IF($CX38,"T","t")        &amp;     "_F"&amp;IF($HP38=TRUE,3,0)+COUNTIF($HI38:$HM38,TRUE)+COUNTIF($BS38:$BT38,"&gt;0")&amp;IF($HN38=TRUE,3,0)+COUNTIF($BS38:$BT38,"&gt;0")&amp;"N"&amp;$HS38&amp;$HT38&amp;"L"&amp;$IE38&amp;$IF38&amp;"_"&amp;$ID38&amp;")"</f>
        <v>Lucerne     SE GSW_PInp MWM        TOLSpr Scan1 CFS CG_1 FodCrop     REV_-   _-_1 RR     (Et_F00N--L11_-)</v>
      </c>
      <c r="AY38" s="8" t="str">
        <f ca="1">IF(COUNTIF(AX$5:AX38,AX38)=1,"-","Dup")</f>
        <v>-</v>
      </c>
      <c r="AZ38" s="8"/>
      <c r="BA38" s="575" t="b" cm="1">
        <f t="array" ref="BA38">INDEX(BA$5:BA37,$B38+1,1)</f>
        <v>0</v>
      </c>
      <c r="BB38" s="575" t="b" cm="1">
        <f t="array" ref="BB38">INDEX(BB$5:BB37,$B38+1,1)</f>
        <v>0</v>
      </c>
      <c r="BC38" s="575" t="b" cm="1">
        <f t="array" ref="BC38">INDEX(BC$5:BC37,$B38+1,1)</f>
        <v>0</v>
      </c>
      <c r="BD38" s="575" t="b" cm="1">
        <f t="array" ref="BD38">INDEX(BD$5:BD37,$B38+1,1)</f>
        <v>0</v>
      </c>
      <c r="BE38" s="575" t="b" cm="1">
        <f t="array" ref="BE38">INDEX(BE$5:BE37,$B38+1,1)</f>
        <v>0</v>
      </c>
      <c r="BF38" s="575" t="b" cm="1">
        <f t="array" ref="BF38">INDEX(BF$5:BF37,$B38+1,1)</f>
        <v>0</v>
      </c>
      <c r="BG38" s="575" t="b" cm="1">
        <f t="array" ref="BG38">INDEX(BG$5:BG37,$B38+1,1)</f>
        <v>0</v>
      </c>
      <c r="BH38" s="575" t="b" cm="1">
        <f t="array" ref="BH38">INDEX(BH$5:BH37,$B38+1,1)</f>
        <v>0</v>
      </c>
      <c r="BI38" s="575" t="b" cm="1">
        <f t="array" ref="BI38">INDEX(BI$5:BI37,$B38+1,1)</f>
        <v>0</v>
      </c>
      <c r="BJ38" s="8"/>
      <c r="BK38" s="575" t="b" cm="1">
        <f t="array" ref="BK38">INDEX(BK$5:BK37,$B38+1,1)</f>
        <v>0</v>
      </c>
      <c r="BL38" s="575" t="str" cm="1">
        <f t="array" ref="BL38">INDEX(BL$5:BL37,$B38+1,1)</f>
        <v>-</v>
      </c>
      <c r="BM38" s="575" t="str" cm="1">
        <f t="array" ref="BM38">INDEX(BM$5:BM37,$B38+1,1)</f>
        <v>-</v>
      </c>
      <c r="BN38" s="575" t="str" cm="1">
        <f t="array" ref="BN38">INDEX(BN$5:BN37,$B38+1,1)</f>
        <v>-</v>
      </c>
      <c r="BO38" s="575" t="str" cm="1">
        <f t="array" ref="BO38">INDEX(BO$5:BO37,$B38+1,1)</f>
        <v>-</v>
      </c>
      <c r="BP38" s="575" t="str" cm="1">
        <f t="array" ref="BP38">INDEX(BP$5:BP37,$B38+1,1)</f>
        <v>-</v>
      </c>
      <c r="BQ38" s="575" t="str" cm="1">
        <f t="array" ref="BQ38">INDEX(BQ$5:BQ37,$B38+1,1)</f>
        <v>-</v>
      </c>
      <c r="BR38" s="575" t="str" cm="1">
        <f t="array" ref="BR38">INDEX(BR$5:BR37,$B38+1,1)</f>
        <v>-</v>
      </c>
      <c r="BS38" s="575" t="str" cm="1">
        <f t="array" ref="BS38">INDEX(BS$5:BS37,$B38+1,1)</f>
        <v>-</v>
      </c>
      <c r="BT38" s="575" t="str" cm="1">
        <f t="array" ref="BT38">INDEX(BT$5:BT37,$B38+1,1)</f>
        <v>-</v>
      </c>
      <c r="BU38" s="575" t="str" cm="1">
        <f t="array" ref="BU38">INDEX(BU$5:BU37,$B38+1,1)</f>
        <v>-</v>
      </c>
      <c r="BV38" s="575" t="str" cm="1">
        <f t="array" ref="BV38">INDEX(BV$5:BV37,$B38+1,1)</f>
        <v>-</v>
      </c>
      <c r="BW38" s="575" t="b" cm="1">
        <f t="array" ref="BW38">INDEX(BW$5:BW37,$B38+1,1)</f>
        <v>0</v>
      </c>
      <c r="BX38" s="575" t="str" cm="1">
        <f t="array" ref="BX38">INDEX(BX$5:BX37,$B38+1,1)</f>
        <v>-</v>
      </c>
      <c r="BY38" s="575" t="str" cm="1">
        <f t="array" ref="BY38">INDEX(BY$5:BY37,$B38+1,1)</f>
        <v>-</v>
      </c>
      <c r="BZ38" s="575" t="str" cm="1">
        <f t="array" ref="BZ38">INDEX(BZ$5:BZ37,$B38+1,1)</f>
        <v>-</v>
      </c>
      <c r="CA38" s="575" t="str" cm="1">
        <f t="array" ref="CA38">INDEX(CA$5:CA37,$B38+1,1)</f>
        <v>-</v>
      </c>
      <c r="CB38" s="8"/>
      <c r="CC38" s="575" t="str" cm="1">
        <f t="array" ref="CC38">INDEX(CC$5:CC37,$B38+1,1)</f>
        <v>-</v>
      </c>
      <c r="CD38" s="444" t="str">
        <f t="shared" ca="1" si="61"/>
        <v>-</v>
      </c>
      <c r="CE38" s="444">
        <f t="shared" si="116"/>
        <v>0</v>
      </c>
      <c r="CF38" s="444">
        <f t="shared" si="116"/>
        <v>0</v>
      </c>
      <c r="CG38" s="575" t="str" cm="1">
        <f t="array" ref="CG38">INDEX(CG$5:CG37,$B38+1,1)</f>
        <v>-</v>
      </c>
      <c r="CH38" s="575" t="str" cm="1">
        <f t="array" ref="CH38">INDEX(CH$5:CH37,$B38+1,1)</f>
        <v>-</v>
      </c>
      <c r="CI38" s="575" t="str" cm="1">
        <f t="array" ref="CI38">INDEX(CI$5:CI37,$B38+1,1)</f>
        <v>-</v>
      </c>
      <c r="CJ38" s="444" t="str">
        <f t="shared" ca="1" si="63"/>
        <v>-</v>
      </c>
      <c r="CK38" s="444">
        <f t="shared" si="117"/>
        <v>0</v>
      </c>
      <c r="CL38" s="444">
        <f t="shared" si="117"/>
        <v>0</v>
      </c>
      <c r="CM38" s="575" t="str" cm="1">
        <f t="array" ref="CM38">INDEX(CM$5:CM37,$B38+1,1)</f>
        <v>-</v>
      </c>
      <c r="CN38" s="444" t="str">
        <f t="shared" ca="1" si="65"/>
        <v>-</v>
      </c>
      <c r="CO38" s="444">
        <f t="shared" si="66"/>
        <v>0</v>
      </c>
      <c r="CP38" s="575" t="str" cm="1">
        <f t="array" ref="CP38">INDEX(CP$5:CP37,$B38+1,1)</f>
        <v>-</v>
      </c>
      <c r="CQ38" s="575" t="str" cm="1">
        <f t="array" ref="CQ38">INDEX(CQ$5:CQ37,$B38+1,1)</f>
        <v>-</v>
      </c>
      <c r="CR38" s="444">
        <f t="shared" si="67"/>
        <v>0</v>
      </c>
      <c r="CS38" s="575" t="str" cm="1">
        <f t="array" ref="CS38">INDEX(CS$5:CS37,$B38+1,1)</f>
        <v>-</v>
      </c>
      <c r="CT38" s="444" t="str">
        <f t="shared" ca="1" si="68"/>
        <v>-</v>
      </c>
      <c r="CU38" s="444">
        <f t="shared" si="118"/>
        <v>0</v>
      </c>
      <c r="CV38" s="444">
        <f t="shared" si="118"/>
        <v>0</v>
      </c>
      <c r="CW38" s="8"/>
      <c r="CX38" s="575" t="b" cm="1">
        <f t="array" ref="CX38">INDEX(CX$5:CX37,$B38+1,1)</f>
        <v>0</v>
      </c>
      <c r="CY38" s="575" t="b" cm="1">
        <f t="array" ref="CY38">INDEX(CY$5:CY37,$B38+1,1)</f>
        <v>0</v>
      </c>
      <c r="CZ38" s="576">
        <f t="shared" ca="1" si="113"/>
        <v>0</v>
      </c>
      <c r="DA38" s="575" t="b" cm="1">
        <f t="array" ref="DA38">INDEX(DA$5:DA37,$B38+1,1)</f>
        <v>1</v>
      </c>
      <c r="DB38" s="575" t="str" cm="1">
        <f t="array" ref="DB38">INDEX(DB$5:DB37,$B38+1,1)</f>
        <v>-</v>
      </c>
      <c r="DC38" s="575" cm="1">
        <f t="array" ref="DC38">INDEX(DC$5:DC37,$B38+1,1)</f>
        <v>1</v>
      </c>
      <c r="DD38" s="575" cm="1">
        <f t="array" ref="DD38">INDEX(DD$5:DD37,$B38+1,1)</f>
        <v>1</v>
      </c>
      <c r="DE38" s="575" t="str" cm="1">
        <f t="array" ref="DE38">INDEX(DE$5:DE37,$B38+1,1)</f>
        <v>-</v>
      </c>
      <c r="DF38" s="575" t="str" cm="1">
        <f t="array" ref="DF38">INDEX(DF$5:DF37,$B38+1,1)</f>
        <v>-</v>
      </c>
      <c r="DG38" s="575" t="str" cm="1">
        <f t="array" ref="DG38">INDEX(DG$5:DG37,$B38+1,1)</f>
        <v>-</v>
      </c>
      <c r="DH38" s="575" t="str" cm="1">
        <f t="array" ref="DH38">INDEX(DH$5:DH37,$B38+1,1)</f>
        <v>-</v>
      </c>
      <c r="DI38" s="575" t="str" cm="1">
        <f t="array" ref="DI38">INDEX(DI$5:DI37,$B38+1,1)</f>
        <v>-</v>
      </c>
      <c r="DJ38" s="575" t="str" cm="1">
        <f t="array" ref="DJ38">INDEX(DJ$5:DJ37,$B38+1,1)</f>
        <v>-</v>
      </c>
      <c r="DK38" s="444">
        <f t="shared" si="86"/>
        <v>1</v>
      </c>
      <c r="DL38" s="444" t="b">
        <f t="shared" si="86"/>
        <v>0</v>
      </c>
      <c r="DM38" s="444">
        <f t="shared" si="86"/>
        <v>60</v>
      </c>
      <c r="DN38" s="575" t="str" cm="1">
        <f t="array" ref="DN38">INDEX(DN$5:DN37,$B38+1,1)</f>
        <v>-</v>
      </c>
      <c r="DO38" s="444" t="str">
        <f t="shared" si="87"/>
        <v>-</v>
      </c>
      <c r="DP38" s="444" t="str">
        <f t="shared" si="87"/>
        <v>-</v>
      </c>
      <c r="DQ38" s="444" t="str">
        <f t="shared" si="87"/>
        <v>-</v>
      </c>
      <c r="DR38" s="575" t="str" cm="1">
        <f t="array" ref="DR38">INDEX(DR$5:DR37,$B38+1,1)</f>
        <v>-</v>
      </c>
      <c r="DS38" s="575" t="str" cm="1">
        <f t="array" ref="DS38">INDEX(DS$5:DS37,$B38+1,1)</f>
        <v>-</v>
      </c>
      <c r="DT38" s="575" t="str" cm="1">
        <f t="array" ref="DT38">INDEX(DT$5:DT37,$B38+1,1)</f>
        <v>-</v>
      </c>
      <c r="DU38" s="575" t="str" cm="1">
        <f t="array" ref="DU38">INDEX(DU$5:DU37,$B38+1,1)</f>
        <v>-</v>
      </c>
      <c r="DV38" s="444" t="str">
        <f t="shared" ref="DV38:EA43" si="123">INDEX(i.FlkStrctr,$M38,DV$7)</f>
        <v>-</v>
      </c>
      <c r="DW38" s="444">
        <f t="shared" si="123"/>
        <v>500</v>
      </c>
      <c r="DX38" s="444">
        <f t="shared" si="123"/>
        <v>500</v>
      </c>
      <c r="DY38" s="444" t="str">
        <f t="shared" si="123"/>
        <v>-</v>
      </c>
      <c r="DZ38" s="444" t="str">
        <f t="shared" si="123"/>
        <v>-</v>
      </c>
      <c r="EA38" s="444" t="str">
        <f t="shared" si="123"/>
        <v>-</v>
      </c>
      <c r="EB38" s="444">
        <f t="shared" si="89"/>
        <v>0</v>
      </c>
      <c r="EC38" s="444">
        <f t="shared" si="90"/>
        <v>0</v>
      </c>
      <c r="ED38" s="444">
        <f t="shared" ref="ED38:EG50" si="124">INDEX(i.dryman,($S38-1)*4+$R38,ED$8)</f>
        <v>0</v>
      </c>
      <c r="EE38" s="444">
        <f t="shared" si="124"/>
        <v>0</v>
      </c>
      <c r="EF38" s="444">
        <f t="shared" si="124"/>
        <v>0</v>
      </c>
      <c r="EG38" s="444">
        <f t="shared" si="124"/>
        <v>0</v>
      </c>
      <c r="EH38" s="444" t="b">
        <f t="shared" ref="EH38:EK50" si="125">INDEX(i.dryman,($S38-1)*4+$R38,EH$7)</f>
        <v>0</v>
      </c>
      <c r="EI38" s="444" t="b">
        <f t="shared" si="125"/>
        <v>0</v>
      </c>
      <c r="EJ38" s="444" t="b">
        <f t="shared" si="125"/>
        <v>0</v>
      </c>
      <c r="EK38" s="444" t="b">
        <f t="shared" si="125"/>
        <v>0</v>
      </c>
      <c r="EL38" s="444">
        <f t="shared" ref="EL38:EM50" si="126">INDEX(i.dryman,($S38-1)*4+$R38,EL$7+$M38-1)</f>
        <v>1</v>
      </c>
      <c r="EM38" s="444">
        <f t="shared" si="126"/>
        <v>0</v>
      </c>
      <c r="EN38" s="444" t="b">
        <f t="shared" si="94"/>
        <v>0</v>
      </c>
      <c r="EO38" s="444" t="b">
        <f t="shared" si="119"/>
        <v>0</v>
      </c>
      <c r="EP38" s="444" t="b">
        <f t="shared" si="119"/>
        <v>0</v>
      </c>
      <c r="EQ38" s="444" t="b">
        <f t="shared" si="119"/>
        <v>1</v>
      </c>
      <c r="ER38" s="93">
        <f t="shared" si="120"/>
        <v>1</v>
      </c>
      <c r="ES38" s="93">
        <f t="shared" si="120"/>
        <v>1</v>
      </c>
      <c r="ET38" s="575" cm="1">
        <f t="array" ref="ET38">INDEX(ET$5:ET37,$B38+1,1)</f>
        <v>1</v>
      </c>
      <c r="EU38" s="575" cm="1">
        <f t="array" ref="EU38">INDEX(EU$5:EU37,$B38+1,1)</f>
        <v>1</v>
      </c>
      <c r="EV38" s="575" cm="1">
        <f t="array" ref="EV38">INDEX(EV$5:EV37,$B38+1,1)</f>
        <v>1</v>
      </c>
      <c r="EW38" s="575" cm="1">
        <f t="array" ref="EW38">INDEX(EW$5:EW37,$B38+1,1)</f>
        <v>1</v>
      </c>
      <c r="EX38" s="575" t="str" cm="1">
        <f t="array" ref="EX38">INDEX(EX$5:EX37,$B38+1,1)</f>
        <v>-</v>
      </c>
      <c r="EY38" s="444" t="b">
        <f t="shared" si="95"/>
        <v>1</v>
      </c>
      <c r="EZ38" s="444" t="b">
        <f t="shared" si="95"/>
        <v>0</v>
      </c>
      <c r="FA38" s="444" t="b">
        <f t="shared" si="95"/>
        <v>0</v>
      </c>
      <c r="FB38" s="444" t="b">
        <f t="shared" si="95"/>
        <v>0</v>
      </c>
      <c r="FC38" s="93">
        <f t="shared" si="121"/>
        <v>1</v>
      </c>
      <c r="FD38" s="93">
        <f t="shared" si="121"/>
        <v>1</v>
      </c>
      <c r="FE38" s="93">
        <f t="shared" si="121"/>
        <v>1</v>
      </c>
      <c r="FF38" s="93">
        <f t="shared" si="121"/>
        <v>1</v>
      </c>
      <c r="FG38" s="93">
        <f t="shared" si="121"/>
        <v>1</v>
      </c>
      <c r="FH38" s="93">
        <f t="shared" si="121"/>
        <v>1</v>
      </c>
      <c r="FI38" s="93">
        <f t="shared" si="121"/>
        <v>1</v>
      </c>
      <c r="FJ38" s="93">
        <f t="shared" si="121"/>
        <v>1</v>
      </c>
      <c r="FK38" s="8"/>
      <c r="FL38" s="575" t="str" cm="1">
        <f t="array" ref="FL38">INDEX(FL$5:FL37,$B38+1,1)</f>
        <v>-</v>
      </c>
      <c r="FM38" s="444" t="b">
        <f t="shared" si="96"/>
        <v>0</v>
      </c>
      <c r="FN38" s="575" t="str" cm="1">
        <f t="array" ref="FN38">INDEX(FN$5:FN37,$B38+1,1)</f>
        <v>-</v>
      </c>
      <c r="FO38" s="575" t="str" cm="1">
        <f t="array" ref="FO38">INDEX(FO$5:FO37,$B38+1,1)</f>
        <v>-</v>
      </c>
      <c r="FP38" s="575" t="str" cm="1">
        <f t="array" ref="FP38">INDEX(FP$5:FP37,$B38+1,1)</f>
        <v>-</v>
      </c>
      <c r="FQ38" s="575" cm="1">
        <f t="array" ref="FQ38">INDEX(FQ$5:FQ37,$B38+1,1)</f>
        <v>1</v>
      </c>
      <c r="FR38" s="575" cm="1">
        <f t="array" ref="FR38">INDEX(FR$5:FR37,$B38+1,1)</f>
        <v>1</v>
      </c>
      <c r="FS38" s="575" t="str" cm="1">
        <f t="array" ref="FS38">INDEX(FS$5:FS37,$B38+1,1)</f>
        <v>-</v>
      </c>
      <c r="FT38" s="575" t="str" cm="1">
        <f t="array" ref="FT38">INDEX(FT$5:FT37,$B38+1,1)</f>
        <v>-</v>
      </c>
      <c r="FU38" s="575" t="str" cm="1">
        <f t="array" ref="FU38">INDEX(FU$5:FU37,$B38+1,1)</f>
        <v>-</v>
      </c>
      <c r="FV38" s="575" t="str" cm="1">
        <f t="array" ref="FV38">INDEX(FV$5:FV37,$B38+1,1)</f>
        <v>-</v>
      </c>
      <c r="FW38" s="575" t="str" cm="1">
        <f t="array" ref="FW38">INDEX(FW$5:FW37,$B38+1,1)</f>
        <v>-</v>
      </c>
      <c r="FX38" s="575" t="str" cm="1">
        <f t="array" ref="FX38">INDEX(FX$5:FX37,$B38+1,1)</f>
        <v>-</v>
      </c>
      <c r="FY38" s="575" t="str" cm="1">
        <f t="array" ref="FY38">INDEX(FY$5:FY37,$B38+1,1)</f>
        <v>-</v>
      </c>
      <c r="FZ38" s="575" t="str" cm="1">
        <f t="array" ref="FZ38">INDEX(FZ$5:FZ37,$B38+1,1)</f>
        <v>-</v>
      </c>
      <c r="GA38" s="575" t="str" cm="1">
        <f t="array" ref="GA38">INDEX(GA$5:GA37,$B38+1,1)</f>
        <v>-</v>
      </c>
      <c r="GB38" s="575" t="str" cm="1">
        <f t="array" ref="GB38">INDEX(GB$5:GB37,$B38+1,1)</f>
        <v>-</v>
      </c>
      <c r="GC38" s="575" t="str" cm="1">
        <f t="array" ref="GC38">INDEX(GC$5:GC37,$B38+1,1)</f>
        <v>-</v>
      </c>
      <c r="GD38" s="575" t="str" cm="1">
        <f t="array" ref="GD38">INDEX(GD$5:GD37,$B38+1,1)</f>
        <v>-</v>
      </c>
      <c r="GE38" s="575" t="str" cm="1">
        <f t="array" ref="GE38">INDEX(GE$5:GE37,$B38+1,1)</f>
        <v>-</v>
      </c>
      <c r="GF38" s="575" t="str" cm="1">
        <f t="array" ref="GF38">INDEX(GF$5:GF37,$B38+1,1)</f>
        <v>-</v>
      </c>
      <c r="GG38" s="575" t="str" cm="1">
        <f t="array" ref="GG38">INDEX(GG$5:GG37,$B38+1,1)</f>
        <v>-</v>
      </c>
      <c r="GH38" s="575" t="str" cm="1">
        <f t="array" ref="GH38">INDEX(GH$5:GH37,$B38+1,1)</f>
        <v>-</v>
      </c>
      <c r="GI38" s="575" t="str" cm="1">
        <f t="array" ref="GI38">INDEX(GI$5:GI37,$B38+1,1)</f>
        <v>-</v>
      </c>
      <c r="GJ38" s="575" t="str" cm="1">
        <f t="array" ref="GJ38">INDEX(GJ$5:GJ37,$B38+1,1)</f>
        <v>-</v>
      </c>
      <c r="GK38" s="575" cm="1">
        <f t="array" ref="GK38">INDEX(GK$5:GK37,$B38+1,1)</f>
        <v>0</v>
      </c>
      <c r="GL38" s="575" t="str" cm="1">
        <f t="array" ref="GL38">INDEX(GL$5:GL37,$B38+1,1)</f>
        <v>-</v>
      </c>
      <c r="GM38" s="575" cm="1">
        <f t="array" ref="GM38">INDEX(GM$5:GM37,$B38+1,1)</f>
        <v>1</v>
      </c>
      <c r="GN38" s="575" cm="1">
        <f t="array" ref="GN38">INDEX(GN$5:GN37,$B38+1,1)</f>
        <v>0</v>
      </c>
      <c r="GO38" s="575" cm="1">
        <f t="array" ref="GO38">INDEX(GO$5:GO37,$B38+1,1)</f>
        <v>0</v>
      </c>
      <c r="GP38" s="575" cm="1">
        <f t="array" ref="GP38">INDEX(GP$5:GP37,$B38+1,1)</f>
        <v>0</v>
      </c>
      <c r="GQ38" s="575" cm="1">
        <f t="array" ref="GQ38">INDEX(GQ$5:GQ37,$B38+1,1)</f>
        <v>0</v>
      </c>
      <c r="GR38" s="575" cm="1">
        <f t="array" ref="GR38">INDEX(GR$5:GR37,$B38+1,1)</f>
        <v>0</v>
      </c>
      <c r="GS38" s="575" cm="1">
        <f t="array" ref="GS38">INDEX(GS$5:GS37,$B38+1,1)</f>
        <v>0</v>
      </c>
      <c r="GT38" s="575" cm="1">
        <f t="array" ref="GT38">INDEX(GT$5:GT37,$B38+1,1)</f>
        <v>1</v>
      </c>
      <c r="GU38" s="575" cm="1">
        <f t="array" ref="GU38">INDEX(GU$5:GU37,$B38+1,1)</f>
        <v>0</v>
      </c>
      <c r="GV38" s="575" cm="1">
        <f t="array" ref="GV38">INDEX(GV$5:GV37,$B38+1,1)</f>
        <v>0</v>
      </c>
      <c r="GW38" s="575" cm="1">
        <f t="array" ref="GW38">INDEX(GW$5:GW37,$B38+1,1)</f>
        <v>0</v>
      </c>
      <c r="GX38" s="575" cm="1">
        <f t="array" ref="GX38">INDEX(GX$5:GX37,$B38+1,1)</f>
        <v>0</v>
      </c>
      <c r="GY38" s="8"/>
      <c r="GZ38" s="575" t="str" cm="1">
        <f t="array" ref="GZ38">INDEX(GZ$5:GZ37,$B38+1,1)</f>
        <v>-</v>
      </c>
      <c r="HA38" s="575" t="str" cm="1">
        <f t="array" ref="HA38">INDEX(HA$5:HA37,$B38+1,1)</f>
        <v>-</v>
      </c>
      <c r="HB38" s="575" t="str" cm="1">
        <f t="array" ref="HB38">INDEX(HB$5:HB37,$B38+1,1)</f>
        <v>-</v>
      </c>
      <c r="HC38" s="575" t="str" cm="1">
        <f t="array" ref="HC38">INDEX(HC$5:HC37,$B38+1,1)</f>
        <v>-</v>
      </c>
      <c r="HD38" s="575" cm="1">
        <f t="array" ref="HD38">INDEX(HD$5:HD37,$B38+1,1)</f>
        <v>0</v>
      </c>
      <c r="HE38" s="575" t="str" cm="1">
        <f t="array" ref="HE38">INDEX(HE$5:HE37,$B38+1,1)</f>
        <v>-</v>
      </c>
      <c r="HF38" s="575" t="str" cm="1">
        <f t="array" ref="HF38">INDEX(HF$5:HF37,$B38+1,1)</f>
        <v>-</v>
      </c>
      <c r="HG38" s="576">
        <f t="shared" ca="1" si="114"/>
        <v>3</v>
      </c>
      <c r="HH38" s="575" t="str" cm="1">
        <f t="array" ref="HH38">INDEX(HH$5:HH37,$B38+1,1)</f>
        <v>-</v>
      </c>
      <c r="HI38" s="575" t="str" cm="1">
        <f t="array" ref="HI38">INDEX(HI$5:HI37,$B38+1,1)</f>
        <v>-</v>
      </c>
      <c r="HJ38" s="575" t="str" cm="1">
        <f t="array" ref="HJ38">INDEX(HJ$5:HJ37,$B38+1,1)</f>
        <v>-</v>
      </c>
      <c r="HK38" s="575" t="str" cm="1">
        <f t="array" ref="HK38">INDEX(HK$5:HK37,$B38+1,1)</f>
        <v>-</v>
      </c>
      <c r="HL38" s="575" t="str" cm="1">
        <f t="array" ref="HL38">INDEX(HL$5:HL37,$B38+1,1)</f>
        <v>-</v>
      </c>
      <c r="HM38" s="575" t="str" cm="1">
        <f t="array" ref="HM38">INDEX(HM$5:HM37,$B38+1,1)</f>
        <v>-</v>
      </c>
      <c r="HN38" s="575" t="str" cm="1">
        <f t="array" ref="HN38">INDEX(HN$5:HN37,$B38+1,1)</f>
        <v>-</v>
      </c>
      <c r="HO38" s="575" t="str" cm="1">
        <f t="array" ref="HO38">INDEX(HO$5:HO37,$B38+1,1)</f>
        <v>-</v>
      </c>
      <c r="HP38" s="575" t="str" cm="1">
        <f t="array" ref="HP38">INDEX(HP$5:HP37,$B38+1,1)</f>
        <v>-</v>
      </c>
      <c r="HQ38" s="575" t="str" cm="1">
        <f t="array" ref="HQ38">INDEX(HQ$5:HQ37,$B38+1,1)</f>
        <v>-</v>
      </c>
      <c r="HR38" s="575" t="str" cm="1">
        <f t="array" ref="HR38">INDEX(HR$5:HR37,$B38+1,1)</f>
        <v>-</v>
      </c>
      <c r="HS38" s="575" t="str" cm="1">
        <f t="array" ref="HS38">INDEX(HS$5:HS37,$B38+1,1)</f>
        <v>-</v>
      </c>
      <c r="HT38" s="575" t="str" cm="1">
        <f t="array" ref="HT38">INDEX(HT$5:HT37,$B38+1,1)</f>
        <v>-</v>
      </c>
      <c r="HU38" s="575" t="str" cm="1">
        <f t="array" ref="HU38">INDEX(HU$5:HU37,$B38+1,1)</f>
        <v>-</v>
      </c>
      <c r="HV38" s="575" t="str" cm="1">
        <f t="array" ref="HV38">INDEX(HV$5:HV37,$B38+1,1)</f>
        <v>-</v>
      </c>
      <c r="HW38" s="575" t="str" cm="1">
        <f t="array" ref="HW38">INDEX(HW$5:HW37,$B38+1,1)</f>
        <v>-</v>
      </c>
      <c r="HX38" s="575" t="str" cm="1">
        <f t="array" ref="HX38">INDEX(HX$5:HX37,$B38+1,1)</f>
        <v>-</v>
      </c>
      <c r="HY38" s="575" t="str" cm="1">
        <f t="array" ref="HY38">INDEX(HY$5:HY37,$B38+1,1)</f>
        <v>-</v>
      </c>
      <c r="HZ38" s="575" t="str" cm="1">
        <f t="array" ref="HZ38">INDEX(HZ$5:HZ37,$B38+1,1)</f>
        <v>-</v>
      </c>
      <c r="IA38" s="575" t="str" cm="1">
        <f t="array" ref="IA38">INDEX(IA$5:IA37,$B38+1,1)</f>
        <v>-</v>
      </c>
      <c r="IB38" s="575" t="str" cm="1">
        <f t="array" ref="IB38">INDEX(IB$5:IB37,$B38+1,1)</f>
        <v>-</v>
      </c>
      <c r="IC38" s="575" t="str" cm="1">
        <f t="array" ref="IC38">INDEX(IC$5:IC37,$B38+1,1)</f>
        <v>-</v>
      </c>
      <c r="ID38" s="575" t="str" cm="1">
        <f t="array" ref="ID38">INDEX(ID$5:ID37,$B38+1,1)</f>
        <v>-</v>
      </c>
      <c r="IE38" s="575" cm="1">
        <f t="array" ref="IE38">INDEX(IE$5:IE37,$B38+1,1)</f>
        <v>1</v>
      </c>
      <c r="IF38" s="575" cm="1">
        <f t="array" ref="IF38">INDEX(IF$5:IF37,$B38+1,1)</f>
        <v>1</v>
      </c>
      <c r="IG38" s="8"/>
      <c r="IH38" s="575" cm="1">
        <f t="array" ref="IH38">INDEX(IH$5:IH37,$B38+1,1)</f>
        <v>0.125</v>
      </c>
      <c r="II38" s="575" cm="1">
        <f t="array" ref="II38">INDEX(II$5:II37,$B38+1,1)</f>
        <v>0.3</v>
      </c>
      <c r="IJ38" s="575" cm="1">
        <f t="array" ref="IJ38">INDEX(IJ$5:IJ37,$B38+1,1)</f>
        <v>-0.05</v>
      </c>
      <c r="IK38" s="575" cm="1">
        <f t="array" ref="IK38">INDEX(IK$5:IK37,$B38+1,1)</f>
        <v>0.1</v>
      </c>
      <c r="IL38" s="575" cm="1">
        <f t="array" ref="IL38">INDEX(IL$5:IL37,$B38+1,1)</f>
        <v>0.25</v>
      </c>
      <c r="IM38" s="575" cm="1">
        <f t="array" ref="IM38">INDEX(IM$5:IM37,$B38+1,1)</f>
        <v>-0.05</v>
      </c>
      <c r="IN38" s="575" cm="1">
        <f t="array" ref="IN38">INDEX(IN$5:IN37,$B38+1,1)</f>
        <v>0.05</v>
      </c>
      <c r="IO38" s="575" cm="1">
        <f t="array" ref="IO38">INDEX(IO$5:IO37,$B38+1,1)</f>
        <v>0.1</v>
      </c>
      <c r="IP38" s="575" cm="1">
        <f t="array" ref="IP38">INDEX(IP$5:IP37,$B38+1,1)</f>
        <v>-0.02</v>
      </c>
      <c r="IQ38" s="575" cm="1">
        <f t="array" ref="IQ38">INDEX(IQ$5:IQ37,$B38+1,1)</f>
        <v>0.1</v>
      </c>
      <c r="IR38" s="575" cm="1">
        <f t="array" ref="IR38">INDEX(IR$5:IR37,$B38+1,1)</f>
        <v>0.25</v>
      </c>
      <c r="IS38" s="575" cm="1">
        <f t="array" ref="IS38">INDEX(IS$5:IS37,$B38+1,1)</f>
        <v>-0.05</v>
      </c>
      <c r="IT38" s="575" cm="1">
        <f t="array" ref="IT38">INDEX(IT$5:IT37,$B38+1,1)</f>
        <v>0.125</v>
      </c>
      <c r="IU38" s="575" cm="1">
        <f t="array" ref="IU38">INDEX(IU$5:IU37,$B38+1,1)</f>
        <v>0.1</v>
      </c>
      <c r="IV38" s="575" cm="1">
        <f t="array" ref="IV38">INDEX(IV$5:IV37,$B38+1,1)</f>
        <v>0.1</v>
      </c>
      <c r="IW38" s="575" cm="1">
        <f t="array" ref="IW38">INDEX(IW$5:IW37,$B38+1,1)</f>
        <v>0.1</v>
      </c>
      <c r="IX38" s="575" cm="1">
        <f t="array" ref="IX38">INDEX(IX$5:IX37,$B38+1,1)</f>
        <v>0</v>
      </c>
      <c r="IY38" s="575" cm="1">
        <f t="array" ref="IY38">INDEX(IY$5:IY37,$B38+1,1)</f>
        <v>0</v>
      </c>
      <c r="IZ38" s="575" cm="1">
        <f t="array" ref="IZ38">INDEX(IZ$5:IZ37,$B38+1,1)</f>
        <v>0</v>
      </c>
      <c r="JA38" s="575" cm="1">
        <f t="array" ref="JA38">INDEX(JA$5:JA37,$B38+1,1)</f>
        <v>0</v>
      </c>
      <c r="JB38" s="575" cm="1">
        <f t="array" ref="JB38">INDEX(JB$5:JB37,$B38+1,1)</f>
        <v>0</v>
      </c>
      <c r="JC38" s="575" cm="1">
        <f t="array" ref="JC38">INDEX(JC$5:JC37,$B38+1,1)</f>
        <v>0</v>
      </c>
      <c r="JD38" s="575" cm="1">
        <f t="array" ref="JD38">INDEX(JD$5:JD37,$B38+1,1)</f>
        <v>0</v>
      </c>
      <c r="JE38" s="575" cm="1">
        <f t="array" ref="JE38">INDEX(JE$5:JE37,$B38+1,1)</f>
        <v>0</v>
      </c>
      <c r="JF38" s="575" cm="1">
        <f t="array" ref="JF38">INDEX(JF$5:JF37,$B38+1,1)</f>
        <v>0</v>
      </c>
      <c r="JG38" s="575" cm="1">
        <f t="array" ref="JG38">INDEX(JG$5:JG37,$B38+1,1)</f>
        <v>0</v>
      </c>
      <c r="JH38" s="575" cm="1">
        <f t="array" ref="JH38">INDEX(JH$5:JH37,$B38+1,1)</f>
        <v>0</v>
      </c>
      <c r="JI38" s="575" cm="1">
        <f t="array" ref="JI38">INDEX(JI$5:JI37,$B38+1,1)</f>
        <v>0</v>
      </c>
      <c r="JJ38" s="575" cm="1">
        <f t="array" ref="JJ38">INDEX(JJ$5:JJ37,$B38+1,1)</f>
        <v>0</v>
      </c>
      <c r="JK38" s="575" cm="1">
        <f t="array" ref="JK38">INDEX(JK$5:JK37,$B38+1,1)</f>
        <v>0</v>
      </c>
      <c r="JL38" s="575" cm="1">
        <f t="array" ref="JL38">INDEX(JL$5:JL37,$B38+1,1)</f>
        <v>0</v>
      </c>
      <c r="JM38" s="575" cm="1">
        <f t="array" ref="JM38">INDEX(JM$5:JM37,$B38+1,1)</f>
        <v>0</v>
      </c>
      <c r="JN38" s="575" cm="1">
        <f t="array" ref="JN38">INDEX(JN$5:JN37,$B38+1,1)</f>
        <v>0</v>
      </c>
      <c r="JO38" s="575" cm="1">
        <f t="array" ref="JO38">INDEX(JO$5:JO37,$B38+1,1)</f>
        <v>0</v>
      </c>
      <c r="JP38" s="575" cm="1">
        <f t="array" ref="JP38">INDEX(JP$5:JP37,$B38+1,1)</f>
        <v>0</v>
      </c>
      <c r="JQ38" s="575" cm="1">
        <f t="array" ref="JQ38">INDEX(JQ$5:JQ37,$B38+1,1)</f>
        <v>0</v>
      </c>
      <c r="JR38" s="575" cm="1">
        <f t="array" ref="JR38">INDEX(JR$5:JR37,$B38+1,1)</f>
        <v>0</v>
      </c>
      <c r="JS38" s="575" cm="1">
        <f t="array" ref="JS38">INDEX(JS$5:JS37,$B38+1,1)</f>
        <v>0</v>
      </c>
      <c r="JT38" s="575" cm="1">
        <f t="array" ref="JT38">INDEX(JT$5:JT37,$B38+1,1)</f>
        <v>0</v>
      </c>
      <c r="JU38" s="575" cm="1">
        <f t="array" ref="JU38">INDEX(JU$5:JU37,$B38+1,1)</f>
        <v>0</v>
      </c>
      <c r="JV38" s="575" cm="1">
        <f t="array" ref="JV38">INDEX(JV$5:JV37,$B38+1,1)</f>
        <v>0</v>
      </c>
      <c r="JW38" s="575" cm="1">
        <f t="array" ref="JW38">INDEX(JW$5:JW37,$B38+1,1)</f>
        <v>0</v>
      </c>
      <c r="JX38" s="575" cm="1">
        <f t="array" ref="JX38">INDEX(JX$5:JX37,$B38+1,1)</f>
        <v>0</v>
      </c>
      <c r="JY38" s="575" cm="1">
        <f t="array" ref="JY38">INDEX(JY$5:JY37,$B38+1,1)</f>
        <v>0</v>
      </c>
      <c r="JZ38" s="575" cm="1">
        <f t="array" ref="JZ38">INDEX(JZ$5:JZ37,$B38+1,1)</f>
        <v>0</v>
      </c>
      <c r="KA38" s="575" cm="1">
        <f t="array" ref="KA38">INDEX(KA$5:KA37,$B38+1,1)</f>
        <v>0</v>
      </c>
      <c r="KB38" s="575" cm="1">
        <f t="array" ref="KB38">INDEX(KB$5:KB37,$B38+1,1)</f>
        <v>0</v>
      </c>
      <c r="KC38" s="575" cm="1">
        <f t="array" ref="KC38">INDEX(KC$5:KC37,$B38+1,1)</f>
        <v>0</v>
      </c>
      <c r="KD38" s="575" t="str" cm="1">
        <f t="array" ref="KD38">INDEX(KD$5:KD37,$B38+1,1)</f>
        <v>-</v>
      </c>
      <c r="KE38" s="8"/>
      <c r="KF38" s="575" cm="1">
        <f t="array" ref="KF38">INDEX(KF$5:KF37,$B38+1,1)</f>
        <v>0</v>
      </c>
      <c r="KG38" s="575" cm="1">
        <f t="array" ref="KG38">INDEX(KG$5:KG37,$B38+1,1)</f>
        <v>0</v>
      </c>
      <c r="KH38" s="575" cm="1">
        <f t="array" ref="KH38">INDEX(KH$5:KH37,$B38+1,1)</f>
        <v>0</v>
      </c>
      <c r="KI38" s="575" t="str" cm="1">
        <f t="array" ref="KI38">INDEX(KI$5:KI37,$B38+1,1)</f>
        <v>-</v>
      </c>
      <c r="KJ38" s="575" t="str" cm="1">
        <f t="array" ref="KJ38">INDEX(KJ$5:KJ37,$B38+1,1)</f>
        <v>-</v>
      </c>
      <c r="KK38" s="575" t="str" cm="1">
        <f t="array" ref="KK38">INDEX(KK$5:KK37,$B38+1,1)</f>
        <v>-</v>
      </c>
      <c r="KL38" s="575" t="str" cm="1">
        <f t="array" ref="KL38">INDEX(KL$5:KL37,$B38+1,1)</f>
        <v>-</v>
      </c>
      <c r="KM38" s="575" t="str" cm="1">
        <f t="array" ref="KM38">INDEX(KM$5:KM37,$B38+1,1)</f>
        <v>-</v>
      </c>
      <c r="KN38" s="575" t="str" cm="1">
        <f t="array" ref="KN38">INDEX(KN$5:KN37,$B38+1,1)</f>
        <v>-</v>
      </c>
      <c r="KO38" s="575" t="str" cm="1">
        <f t="array" ref="KO38">INDEX(KO$5:KO37,$B38+1,1)</f>
        <v>-</v>
      </c>
      <c r="KP38" s="575" t="str" cm="1">
        <f t="array" ref="KP38">INDEX(KP$5:KP37,$B38+1,1)</f>
        <v>-</v>
      </c>
      <c r="KQ38" s="575" t="str" cm="1">
        <f t="array" ref="KQ38">INDEX(KQ$5:KQ37,$B38+1,1)</f>
        <v>-</v>
      </c>
      <c r="KR38" s="575" t="str" cm="1">
        <f t="array" ref="KR38">INDEX(KR$5:KR37,$B38+1,1)</f>
        <v>-</v>
      </c>
      <c r="KS38" s="575" t="str" cm="1">
        <f t="array" ref="KS38">INDEX(KS$5:KS37,$B38+1,1)</f>
        <v>-</v>
      </c>
      <c r="KT38" s="575" t="str" cm="1">
        <f t="array" ref="KT38">INDEX(KT$5:KT37,$B38+1,1)</f>
        <v>-</v>
      </c>
      <c r="KU38" s="575" t="str" cm="1">
        <f t="array" ref="KU38">INDEX(KU$5:KU37,$B38+1,1)</f>
        <v>-</v>
      </c>
      <c r="KV38" s="575" cm="1">
        <f t="array" ref="KV38">INDEX(KV$5:KV37,$B38+1,1)</f>
        <v>1</v>
      </c>
      <c r="KW38" s="575" cm="1">
        <f t="array" ref="KW38">INDEX(KW$5:KW37,$B38+1,1)</f>
        <v>0</v>
      </c>
      <c r="KX38" s="575" cm="1">
        <f t="array" ref="KX38">INDEX(KX$5:KX37,$B38+1,1)</f>
        <v>1</v>
      </c>
      <c r="KY38" s="575" cm="1">
        <f t="array" ref="KY38">INDEX(KY$5:KY37,$B38+1,1)</f>
        <v>1</v>
      </c>
      <c r="KZ38" s="575" cm="1">
        <f t="array" ref="KZ38">INDEX(KZ$5:KZ37,$B38+1,1)</f>
        <v>1</v>
      </c>
      <c r="LA38" s="575" cm="1">
        <f t="array" ref="LA38">INDEX(LA$5:LA37,$B38+1,1)</f>
        <v>1</v>
      </c>
      <c r="LB38" s="575" cm="1">
        <f t="array" ref="LB38">INDEX(LB$5:LB37,$B38+1,1)</f>
        <v>1</v>
      </c>
      <c r="LC38" s="575" cm="1">
        <f t="array" ref="LC38">INDEX(LC$5:LC37,$B38+1,1)</f>
        <v>1</v>
      </c>
      <c r="LD38" s="575" cm="1">
        <f t="array" ref="LD38">INDEX(LD$5:LD37,$B38+1,1)</f>
        <v>0</v>
      </c>
      <c r="LE38" s="575" cm="1">
        <f t="array" ref="LE38">INDEX(LE$5:LE37,$B38+1,1)</f>
        <v>1</v>
      </c>
      <c r="LF38" s="575" cm="1">
        <f t="array" ref="LF38">INDEX(LF$5:LF37,$B38+1,1)</f>
        <v>0</v>
      </c>
      <c r="LG38" s="575" cm="1">
        <f t="array" ref="LG38">INDEX(LG$5:LG37,$B38+1,1)</f>
        <v>0</v>
      </c>
      <c r="LH38" s="575" cm="1">
        <f t="array" ref="LH38">INDEX(LH$5:LH37,$B38+1,1)</f>
        <v>0</v>
      </c>
      <c r="LI38" s="575" cm="1">
        <f t="array" ref="LI38">INDEX(LI$5:LI37,$B38+1,1)</f>
        <v>0</v>
      </c>
      <c r="LJ38" s="575" cm="1">
        <f t="array" ref="LJ38">INDEX(LJ$5:LJ37,$B38+1,1)</f>
        <v>0</v>
      </c>
      <c r="LK38" s="575" cm="1">
        <f t="array" ref="LK38">INDEX(LK$5:LK37,$B38+1,1)</f>
        <v>0</v>
      </c>
      <c r="LL38" s="575" cm="1">
        <f t="array" ref="LL38">INDEX(LL$5:LL37,$B38+1,1)</f>
        <v>0</v>
      </c>
      <c r="LM38" s="575" cm="1">
        <f t="array" ref="LM38">INDEX(LM$5:LM37,$B38+1,1)</f>
        <v>0</v>
      </c>
      <c r="LN38" s="575" cm="1">
        <f t="array" ref="LN38">INDEX(LN$5:LN37,$B38+1,1)</f>
        <v>0</v>
      </c>
      <c r="LO38" s="575" cm="1">
        <f t="array" ref="LO38">INDEX(LO$5:LO37,$B38+1,1)</f>
        <v>0</v>
      </c>
      <c r="LP38" s="575" cm="1">
        <f t="array" ref="LP38">INDEX(LP$5:LP37,$B38+1,1)</f>
        <v>0</v>
      </c>
      <c r="LQ38" s="575" cm="1">
        <f t="array" ref="LQ38">INDEX(LQ$5:LQ37,$B38+1,1)</f>
        <v>0</v>
      </c>
      <c r="LR38" s="575" cm="1">
        <f t="array" ref="LR38">INDEX(LR$5:LR37,$B38+1,1)</f>
        <v>0</v>
      </c>
      <c r="LS38" s="575" cm="1">
        <f t="array" ref="LS38">INDEX(LS$5:LS37,$B38+1,1)</f>
        <v>0</v>
      </c>
      <c r="LT38" s="575" cm="1">
        <f t="array" ref="LT38">INDEX(LT$5:LT37,$B38+1,1)</f>
        <v>0</v>
      </c>
      <c r="LU38" s="575" cm="1">
        <f t="array" ref="LU38">INDEX(LU$5:LU37,$B38+1,1)</f>
        <v>0</v>
      </c>
      <c r="LV38" s="575" cm="1">
        <f t="array" ref="LV38">INDEX(LV$5:LV37,$B38+1,1)</f>
        <v>0</v>
      </c>
      <c r="LW38" s="575" cm="1">
        <f t="array" ref="LW38">INDEX(LW$5:LW37,$B38+1,1)</f>
        <v>0</v>
      </c>
      <c r="LX38" s="575" cm="1">
        <f t="array" ref="LX38">INDEX(LX$5:LX37,$B38+1,1)</f>
        <v>0</v>
      </c>
      <c r="LY38" s="575" cm="1">
        <f t="array" ref="LY38">INDEX(LY$5:LY37,$B38+1,1)</f>
        <v>0</v>
      </c>
      <c r="LZ38" s="575" cm="1">
        <f t="array" ref="LZ38">INDEX(LZ$5:LZ37,$B38+1,1)</f>
        <v>0</v>
      </c>
      <c r="MA38" s="575" cm="1">
        <f t="array" ref="MA38">INDEX(MA$5:MA37,$B38+1,1)</f>
        <v>0</v>
      </c>
      <c r="MB38" s="575" cm="1">
        <f t="array" ref="MB38">INDEX(MB$5:MB37,$B38+1,1)</f>
        <v>0</v>
      </c>
      <c r="MC38" s="575" cm="1">
        <f t="array" ref="MC38">INDEX(MC$5:MC37,$B38+1,1)</f>
        <v>0</v>
      </c>
      <c r="MD38" s="575" cm="1">
        <f t="array" ref="MD38">INDEX(MD$5:MD37,$B38+1,1)</f>
        <v>0</v>
      </c>
      <c r="ME38" s="575" cm="1">
        <f t="array" ref="ME38">INDEX(ME$5:ME37,$B38+1,1)</f>
        <v>0</v>
      </c>
      <c r="MF38" s="575" cm="1">
        <f t="array" ref="MF38">INDEX(MF$5:MF37,$B38+1,1)</f>
        <v>0</v>
      </c>
      <c r="MG38" s="575" cm="1">
        <f t="array" ref="MG38">INDEX(MG$5:MG37,$B38+1,1)</f>
        <v>0</v>
      </c>
      <c r="MH38" s="575" cm="1">
        <f t="array" ref="MH38">INDEX(MH$5:MH37,$B38+1,1)</f>
        <v>0</v>
      </c>
      <c r="MI38" s="575" cm="1">
        <f t="array" ref="MI38">INDEX(MI$5:MI37,$B38+1,1)</f>
        <v>1</v>
      </c>
      <c r="MJ38" s="575" cm="1">
        <f t="array" ref="MJ38">INDEX(MJ$5:MJ37,$B38+1,1)</f>
        <v>0</v>
      </c>
      <c r="MK38" s="575" cm="1">
        <f t="array" ref="MK38">INDEX(MK$5:MK37,$B38+1,1)</f>
        <v>0</v>
      </c>
      <c r="ML38" s="575" cm="1">
        <f t="array" ref="ML38">INDEX(ML$5:ML37,$B38+1,1)</f>
        <v>0</v>
      </c>
      <c r="MM38" s="575" cm="1">
        <f t="array" ref="MM38">INDEX(MM$5:MM37,$B38+1,1)</f>
        <v>0</v>
      </c>
      <c r="MN38" s="575" cm="1">
        <f t="array" ref="MN38">INDEX(MN$5:MN37,$B38+1,1)</f>
        <v>1</v>
      </c>
      <c r="MO38" s="8"/>
      <c r="MP38" s="444" t="str">
        <f t="shared" ca="1" si="122"/>
        <v>-</v>
      </c>
      <c r="MQ38" s="575" t="str" cm="1">
        <f t="array" ref="MQ38">INDEX(MQ$5:MQ37,$B38+1,1)</f>
        <v>-</v>
      </c>
      <c r="MR38" s="575" t="str" cm="1">
        <f t="array" ref="MR38">INDEX(MR$5:MR37,$B38+1,1)</f>
        <v>-</v>
      </c>
      <c r="MS38" s="22">
        <v>20</v>
      </c>
      <c r="MT38" s="575" t="str" cm="1">
        <f t="array" ref="MT38">INDEX(MT$5:MT37,$B38+1,1)</f>
        <v>-</v>
      </c>
      <c r="MU38" s="575" t="str" cm="1">
        <f t="array" ref="MU38">INDEX(MU$5:MU37,$B38+1,1)</f>
        <v>-</v>
      </c>
      <c r="MV38" s="575" t="str" cm="1">
        <f t="array" ref="MV38">INDEX(MV$5:MV37,$B38+1,1)</f>
        <v>-</v>
      </c>
      <c r="MW38" s="575" t="str" cm="1">
        <f t="array" ref="MW38">INDEX(MW$5:MW37,$B38+1,1)</f>
        <v>-</v>
      </c>
      <c r="MX38" s="444" t="str" cm="1">
        <f t="array" ref="MX38">IF(OR(MY38:MY38&lt;&gt;"-"),TRUE,"-")</f>
        <v>-</v>
      </c>
      <c r="MY38" s="575" t="str" cm="1">
        <f t="array" ref="MY38">INDEX(MY$5:MY37,$B38+1,1)</f>
        <v>-</v>
      </c>
      <c r="MZ38" s="575" cm="1">
        <f t="array" ref="MZ38">INDEX(MZ$5:MZ37,$B38+1,1)</f>
        <v>0</v>
      </c>
      <c r="NA38" s="575" cm="1">
        <f t="array" ref="NA38">INDEX(NA$5:NA37,$B38+1,1)</f>
        <v>999999</v>
      </c>
      <c r="NB38" s="575" cm="1">
        <f t="array" ref="NB38">INDEX(NB$5:NB37,$B38+1,1)</f>
        <v>999999</v>
      </c>
      <c r="NC38" s="575" cm="1">
        <f t="array" ref="NC38">INDEX(NC$5:NC37,$B38+1,1)</f>
        <v>999999</v>
      </c>
      <c r="ND38" s="575" cm="1">
        <f t="array" ref="ND38">INDEX(ND$5:ND37,$B38+1,1)</f>
        <v>999999</v>
      </c>
      <c r="NE38" s="575" cm="1">
        <f t="array" ref="NE38">INDEX(NE$5:NE37,$B38+1,1)</f>
        <v>999999</v>
      </c>
      <c r="NF38" s="575" cm="1">
        <f t="array" ref="NF38">INDEX(NF$5:NF37,$B38+1,1)</f>
        <v>999999</v>
      </c>
      <c r="NG38" s="575" t="str" cm="1">
        <f t="array" ref="NG38">INDEX(NG$5:NG37,$B38+1,1)</f>
        <v>-</v>
      </c>
      <c r="NH38" s="575" t="str" cm="1">
        <f t="array" ref="NH38">INDEX(NH$5:NH37,$B38+1,1)</f>
        <v>-</v>
      </c>
      <c r="NI38" s="575" t="str" cm="1">
        <f t="array" ref="NI38">INDEX(NI$5:NI37,$B38+1,1)</f>
        <v>-</v>
      </c>
      <c r="NJ38" s="575" t="b" cm="1">
        <f t="array" ref="NJ38">INDEX(NJ$5:NJ37,$B38+1,1)</f>
        <v>1</v>
      </c>
      <c r="NK38" s="575" t="str" cm="1">
        <f t="array" ref="NK38">INDEX(NK$5:NK37,$B38+1,1)</f>
        <v>-</v>
      </c>
      <c r="NL38" s="575" cm="1">
        <f t="array" ref="NL38">INDEX(NL$5:NL37,$B38+1,1)</f>
        <v>0</v>
      </c>
      <c r="NM38" s="575" cm="1">
        <f t="array" ref="NM38">INDEX(NM$5:NM37,$B38+1,1)</f>
        <v>0</v>
      </c>
      <c r="NN38" s="575" cm="1">
        <f t="array" ref="NN38">INDEX(NN$5:NN37,$B38+1,1)</f>
        <v>0</v>
      </c>
      <c r="NO38" s="575" t="str" cm="1">
        <f t="array" ref="NO38">INDEX(NO$5:NO37,$B38+1,1)</f>
        <v>-</v>
      </c>
      <c r="NP38" s="575" t="str" cm="1">
        <f t="array" ref="NP38">INDEX(NP$5:NP37,$B38+1,1)</f>
        <v>-</v>
      </c>
      <c r="NQ38" s="444">
        <f t="shared" si="111"/>
        <v>0</v>
      </c>
      <c r="NR38" s="575" t="str" cm="1">
        <f t="array" ref="NR38">INDEX(NR$5:NR37,$B38+1,1)</f>
        <v>-</v>
      </c>
      <c r="NS38" s="575" t="str" cm="1">
        <f t="array" ref="NS38">INDEX(NS$5:NS37,$B38+1,1)</f>
        <v>-</v>
      </c>
      <c r="NT38" s="8"/>
      <c r="NU38" s="575" t="str" cm="1">
        <f t="array" ref="NU38">INDEX(NU$5:NU37,$B38+1,1)</f>
        <v>-</v>
      </c>
      <c r="NV38" s="575" t="str" cm="1">
        <f t="array" ref="NV38">INDEX(NV$5:NV37,$B38+1,1)</f>
        <v>-</v>
      </c>
      <c r="NW38" s="575" t="str" cm="1">
        <f t="array" ref="NW38">INDEX(NW$5:NW37,$B38+1,1)</f>
        <v>-</v>
      </c>
      <c r="NX38" s="575" t="str" cm="1">
        <f t="array" ref="NX38">INDEX(NX$5:NX37,$B38+1,1)</f>
        <v>-</v>
      </c>
      <c r="NY38" s="575" cm="1">
        <f t="array" ref="NY38">INDEX(NY$5:NY37,$B38+1,1)</f>
        <v>1</v>
      </c>
      <c r="NZ38" s="575" cm="1">
        <f t="array" ref="NZ38">INDEX(NZ$5:NZ37,$B38+1,1)</f>
        <v>1</v>
      </c>
      <c r="OA38" s="575" cm="1">
        <f t="array" ref="OA38">INDEX(OA$5:OA37,$B38+1,1)</f>
        <v>1</v>
      </c>
      <c r="OB38" s="575" cm="1">
        <f t="array" ref="OB38">INDEX(OB$5:OB37,$B38+1,1)</f>
        <v>1</v>
      </c>
      <c r="OC38" s="8"/>
      <c r="OD38" s="575" cm="1">
        <f t="array" ref="OD38">INDEX(OD$5:OD37,$B38+1,1)</f>
        <v>0</v>
      </c>
      <c r="OE38" s="575" t="str" cm="1">
        <f t="array" ref="OE38">INDEX(OE$5:OE37,$B38+1,1)</f>
        <v>-</v>
      </c>
      <c r="OF38" s="575" cm="1">
        <f t="array" ref="OF38">INDEX(OF$5:OF37,$B38+1,1)</f>
        <v>1</v>
      </c>
      <c r="OG38" s="444">
        <f t="shared" si="100"/>
        <v>1.5</v>
      </c>
      <c r="OH38" s="8"/>
      <c r="OI38" s="575" t="str" cm="1">
        <f t="array" ref="OI38">INDEX(OI$5:OI37,$B38+1,1)</f>
        <v>-</v>
      </c>
      <c r="OJ38" s="575" t="str" cm="1">
        <f t="array" ref="OJ38">INDEX(OJ$5:OJ37,$B38+1,1)</f>
        <v>-</v>
      </c>
      <c r="OK38" s="575" t="str" cm="1">
        <f t="array" ref="OK38">INDEX(OK$5:OK37,$B38+1,1)</f>
        <v>-</v>
      </c>
      <c r="OL38" s="575" t="str" cm="1">
        <f t="array" ref="OL38">INDEX(OL$5:OL37,$B38+1,1)</f>
        <v>-</v>
      </c>
      <c r="OM38" s="575" cm="1">
        <f t="array" ref="OM38">INDEX(OM$5:OM37,$B38+1,1)</f>
        <v>0</v>
      </c>
      <c r="ON38" s="519">
        <v>0</v>
      </c>
    </row>
    <row r="39" spans="1:404" outlineLevel="1">
      <c r="A39" s="18">
        <f t="shared" si="109"/>
        <v>34</v>
      </c>
      <c r="B39" s="18">
        <f t="shared" si="105"/>
        <v>13</v>
      </c>
      <c r="C39">
        <v>2</v>
      </c>
      <c r="D39" s="17" t="str">
        <f t="shared" ca="1" si="112"/>
        <v>GSW</v>
      </c>
      <c r="E39" t="b">
        <v>1</v>
      </c>
      <c r="F39" t="b">
        <v>0</v>
      </c>
      <c r="G39" t="b">
        <f>E39</f>
        <v>1</v>
      </c>
      <c r="H39" s="18" t="s">
        <v>2228</v>
      </c>
      <c r="I39" s="575" cm="1">
        <f t="array" ref="I39">INDEX(I$5:I38,$B39+1,1)</f>
        <v>1</v>
      </c>
      <c r="J39" s="575" cm="1">
        <f t="array" ref="J39">INDEX(J$5:J38,$B39+1,1)</f>
        <v>0</v>
      </c>
      <c r="K39" s="22">
        <v>2</v>
      </c>
      <c r="L39" s="575" cm="1">
        <f t="array" ref="L39">INDEX(L$5:L38,$B39+1,1)</f>
        <v>2</v>
      </c>
      <c r="M39" s="575" cm="1">
        <f t="array" ref="M39">INDEX(M$5:M38,$B39+1,1)</f>
        <v>2</v>
      </c>
      <c r="N39" s="575" cm="1">
        <f t="array" ref="N39">INDEX(N$5:N38,$B39+1,1)</f>
        <v>3</v>
      </c>
      <c r="O39" s="444">
        <f t="shared" si="115"/>
        <v>2</v>
      </c>
      <c r="P39" s="444">
        <f t="shared" si="115"/>
        <v>0</v>
      </c>
      <c r="Q39" s="444">
        <f t="shared" si="58"/>
        <v>6</v>
      </c>
      <c r="R39" s="575" cm="1">
        <f t="array" ref="R39">INDEX(R$5:R38,$B39+1,1)</f>
        <v>1</v>
      </c>
      <c r="S39" s="575" cm="1">
        <f t="array" ref="S39">INDEX(S$5:S38,$B39+1,1)</f>
        <v>1</v>
      </c>
      <c r="T39" s="575" cm="1">
        <f t="array" ref="T39">INDEX(T$5:T38,$B39+1,1)</f>
        <v>1</v>
      </c>
      <c r="U39" s="575" cm="1">
        <f t="array" ref="U39">INDEX(U$5:U38,$B39+1,1)</f>
        <v>0</v>
      </c>
      <c r="V39" s="18"/>
      <c r="W39" s="575" cm="1">
        <f t="array" ref="W39">INDEX(W$5:W38,$B39+1,1)</f>
        <v>0</v>
      </c>
      <c r="X39" s="575" cm="1">
        <f t="array" ref="X39">INDEX(X$5:X38,$B39+1,1)</f>
        <v>0</v>
      </c>
      <c r="Y39" s="575" cm="1">
        <f t="array" ref="Y39">INDEX(Y$5:Y38,$B39+1,1)</f>
        <v>0</v>
      </c>
      <c r="Z39" s="575" cm="1">
        <f t="array" ref="Z39">INDEX(Z$5:Z38,$B39+1,1)</f>
        <v>1</v>
      </c>
      <c r="AA39" s="575" t="str" cm="1">
        <f t="array" ref="AA39">INDEX(AA$5:AA38,$B39+1,1)</f>
        <v/>
      </c>
      <c r="AB39" s="575" cm="1">
        <f t="array" ref="AB39">INDEX(AB$5:AB38,$B39+1,1)</f>
        <v>1</v>
      </c>
      <c r="AC39" s="575" cm="1">
        <f t="array" ref="AC39">INDEX(AC$5:AC38,$B39+1,1)</f>
        <v>1</v>
      </c>
      <c r="AD39" s="575" cm="1">
        <f t="array" ref="AD39">INDEX(AD$5:AD38,$B39+1,1)</f>
        <v>0</v>
      </c>
      <c r="AE39" s="575" cm="1">
        <f t="array" ref="AE39">INDEX(AE$5:AE38,$B39+1,1)</f>
        <v>0</v>
      </c>
      <c r="AF39" s="575" cm="1">
        <f t="array" ref="AF39">INDEX(AF$5:AF38,$B39+1,1)</f>
        <v>0</v>
      </c>
      <c r="AG39" s="575" cm="1">
        <f t="array" ref="AG39">INDEX(AG$5:AG38,$B39+1,1)</f>
        <v>0</v>
      </c>
      <c r="AH39" s="119"/>
      <c r="AI39" s="119"/>
      <c r="AJ39" s="119"/>
      <c r="AK39" s="119"/>
      <c r="AL39" s="119"/>
      <c r="AM39" s="119"/>
      <c r="AN39" s="119"/>
      <c r="AO39" s="119"/>
      <c r="AP39" s="119"/>
      <c r="AQ39" s="119"/>
      <c r="AR39" s="119"/>
      <c r="AS39" s="119"/>
      <c r="AT39" s="119"/>
      <c r="AU39" s="18"/>
      <c r="AV39" s="18"/>
      <c r="AW39" s="18"/>
      <c r="AX39" s="212" t="str" cm="1">
        <f t="array" aca="1" ref="AX39" ca="1">$H39&amp;" "        &amp;_xlfn.SINGLE( INDEX(i.ModelStructure,$I39,1))    &amp;" "
&amp; $D39        &amp;       IF(OR($CA39="-", $CA39),"_PInp","_Full")&amp;    IF($DK39=0," FWM","")&amp;IF($DK39=1," MWM","")&amp;IF($DK39=5," Mat","")&amp;IF($NP39=1,"&amp;EL","   ")&amp;IF($DL39=TRUE,"&amp;BBT","    ")
&amp;      " TOL"&amp;_xlfn.SINGLE(INDEX(i.TOL_Desc,1,$N39))   &amp; " Scan"&amp;$T39
&amp;       CHOOSE($K39+1," CFS"," GFS"," NFS")&amp;     " CG_"&amp;_xlfn.SINGLE(_xlfn.SWITCH($MP39,"-",1,TRUE,1,FALSE,0))&amp;_xlfn.SINGLE(    IF($MR39="-"," FodCrop    ",_xlfn.SWITCH(VALUE(LEFT($MR$4,1)),0," All",6," Lup",9," Oat",11," OaF")&amp;"_Fod"&amp;TEXT($MR39,"000%")))
&amp;" REV"&amp;"_"&amp;TEXT($FO39,"00;-0;00;@ ")&amp;TEXT($AA39,"00;-0;00;  @")&amp;"_"&amp;TEXT($FT39,"0")&amp;"_"&amp;TEXT($AC39,"0")
&amp; " RR"&amp;TEXT(SUM($EB39:$EC39),"+00%;-00%;    ;@")
&amp; " ("&amp;IF($CY39,"P","E")   &amp;IF($CX39,"T","t")        &amp;     "_F"&amp;IF($HP39=TRUE,3,0)+COUNTIF($HI39:$HM39,TRUE)+COUNTIF($BS39:$BT39,"&gt;0")&amp;IF($HN39=TRUE,3,0)+COUNTIF($BS39:$BT39,"&gt;0")&amp;"N"&amp;$HS39&amp;$HT39&amp;"L"&amp;$IE39&amp;$IF39&amp;"_"&amp;$ID39&amp;")"</f>
        <v>NewFeedStd  SE GSW_PInp MWM        TOLSpr Scan1 NFS CG_1 FodCrop     REV_-   _-_1 RR     (Et_F00N--L11_-)</v>
      </c>
      <c r="AY39" s="8" t="str">
        <f ca="1">IF(COUNTIF(AX$5:AX39,AX39)=1,"-","Dup")</f>
        <v>-</v>
      </c>
      <c r="AZ39" s="8"/>
      <c r="BA39" s="575" t="b" cm="1">
        <f t="array" ref="BA39">INDEX(BA$5:BA38,$B39+1,1)</f>
        <v>0</v>
      </c>
      <c r="BB39" s="575" t="b" cm="1">
        <f t="array" ref="BB39">INDEX(BB$5:BB38,$B39+1,1)</f>
        <v>0</v>
      </c>
      <c r="BC39" s="575" t="b" cm="1">
        <f t="array" ref="BC39">INDEX(BC$5:BC38,$B39+1,1)</f>
        <v>0</v>
      </c>
      <c r="BD39" s="575" t="b" cm="1">
        <f t="array" ref="BD39">INDEX(BD$5:BD38,$B39+1,1)</f>
        <v>0</v>
      </c>
      <c r="BE39" s="575" t="b" cm="1">
        <f t="array" ref="BE39">INDEX(BE$5:BE38,$B39+1,1)</f>
        <v>0</v>
      </c>
      <c r="BF39" s="575" t="b" cm="1">
        <f t="array" ref="BF39">INDEX(BF$5:BF38,$B39+1,1)</f>
        <v>0</v>
      </c>
      <c r="BG39" s="575" t="b" cm="1">
        <f t="array" ref="BG39">INDEX(BG$5:BG38,$B39+1,1)</f>
        <v>0</v>
      </c>
      <c r="BH39" s="575" t="b" cm="1">
        <f t="array" ref="BH39">INDEX(BH$5:BH38,$B39+1,1)</f>
        <v>0</v>
      </c>
      <c r="BI39" s="575" t="b" cm="1">
        <f t="array" ref="BI39">INDEX(BI$5:BI38,$B39+1,1)</f>
        <v>0</v>
      </c>
      <c r="BJ39" s="8"/>
      <c r="BK39" s="575" t="b" cm="1">
        <f t="array" ref="BK39">INDEX(BK$5:BK38,$B39+1,1)</f>
        <v>0</v>
      </c>
      <c r="BL39" s="575" t="str" cm="1">
        <f t="array" ref="BL39">INDEX(BL$5:BL38,$B39+1,1)</f>
        <v>-</v>
      </c>
      <c r="BM39" s="575" t="str" cm="1">
        <f t="array" ref="BM39">INDEX(BM$5:BM38,$B39+1,1)</f>
        <v>-</v>
      </c>
      <c r="BN39" s="575" t="str" cm="1">
        <f t="array" ref="BN39">INDEX(BN$5:BN38,$B39+1,1)</f>
        <v>-</v>
      </c>
      <c r="BO39" s="575" t="str" cm="1">
        <f t="array" ref="BO39">INDEX(BO$5:BO38,$B39+1,1)</f>
        <v>-</v>
      </c>
      <c r="BP39" s="575" t="str" cm="1">
        <f t="array" ref="BP39">INDEX(BP$5:BP38,$B39+1,1)</f>
        <v>-</v>
      </c>
      <c r="BQ39" s="575" t="str" cm="1">
        <f t="array" ref="BQ39">INDEX(BQ$5:BQ38,$B39+1,1)</f>
        <v>-</v>
      </c>
      <c r="BR39" s="575" t="str" cm="1">
        <f t="array" ref="BR39">INDEX(BR$5:BR38,$B39+1,1)</f>
        <v>-</v>
      </c>
      <c r="BS39" s="575" t="str" cm="1">
        <f t="array" ref="BS39">INDEX(BS$5:BS38,$B39+1,1)</f>
        <v>-</v>
      </c>
      <c r="BT39" s="575" t="str" cm="1">
        <f t="array" ref="BT39">INDEX(BT$5:BT38,$B39+1,1)</f>
        <v>-</v>
      </c>
      <c r="BU39" s="575" t="str" cm="1">
        <f t="array" ref="BU39">INDEX(BU$5:BU38,$B39+1,1)</f>
        <v>-</v>
      </c>
      <c r="BV39" s="575" t="str" cm="1">
        <f t="array" ref="BV39">INDEX(BV$5:BV38,$B39+1,1)</f>
        <v>-</v>
      </c>
      <c r="BW39" s="575" t="b" cm="1">
        <f t="array" ref="BW39">INDEX(BW$5:BW38,$B39+1,1)</f>
        <v>0</v>
      </c>
      <c r="BX39" s="575" t="str" cm="1">
        <f t="array" ref="BX39">INDEX(BX$5:BX38,$B39+1,1)</f>
        <v>-</v>
      </c>
      <c r="BY39" s="575" t="str" cm="1">
        <f t="array" ref="BY39">INDEX(BY$5:BY38,$B39+1,1)</f>
        <v>-</v>
      </c>
      <c r="BZ39" s="575" t="str" cm="1">
        <f t="array" ref="BZ39">INDEX(BZ$5:BZ38,$B39+1,1)</f>
        <v>-</v>
      </c>
      <c r="CA39" s="575" t="str" cm="1">
        <f t="array" ref="CA39">INDEX(CA$5:CA38,$B39+1,1)</f>
        <v>-</v>
      </c>
      <c r="CB39" s="8"/>
      <c r="CC39" s="22" t="b">
        <v>1</v>
      </c>
      <c r="CD39" s="444" t="str">
        <f t="shared" ca="1" si="61"/>
        <v>-</v>
      </c>
      <c r="CE39" s="444">
        <f t="shared" si="116"/>
        <v>2</v>
      </c>
      <c r="CF39" s="444">
        <f t="shared" si="116"/>
        <v>2</v>
      </c>
      <c r="CG39" s="575" t="str" cm="1">
        <f t="array" ref="CG39">INDEX(CG$5:CG38,$B39+1,1)</f>
        <v>-</v>
      </c>
      <c r="CH39" s="575" t="str" cm="1">
        <f t="array" ref="CH39">INDEX(CH$5:CH38,$B39+1,1)</f>
        <v>-</v>
      </c>
      <c r="CI39" s="575" t="str" cm="1">
        <f t="array" ref="CI39">INDEX(CI$5:CI38,$B39+1,1)</f>
        <v>-</v>
      </c>
      <c r="CJ39" s="444" t="str">
        <f t="shared" ca="1" si="63"/>
        <v>-</v>
      </c>
      <c r="CK39" s="444">
        <f t="shared" si="117"/>
        <v>2</v>
      </c>
      <c r="CL39" s="444">
        <f t="shared" si="117"/>
        <v>2</v>
      </c>
      <c r="CM39" s="575" t="str" cm="1">
        <f t="array" ref="CM39">INDEX(CM$5:CM38,$B39+1,1)</f>
        <v>-</v>
      </c>
      <c r="CN39" s="444" t="str">
        <f t="shared" ca="1" si="65"/>
        <v>-</v>
      </c>
      <c r="CO39" s="444">
        <f t="shared" si="66"/>
        <v>2</v>
      </c>
      <c r="CP39" s="575" t="str" cm="1">
        <f t="array" ref="CP39">INDEX(CP$5:CP38,$B39+1,1)</f>
        <v>-</v>
      </c>
      <c r="CQ39" s="575" t="str" cm="1">
        <f t="array" ref="CQ39">INDEX(CQ$5:CQ38,$B39+1,1)</f>
        <v>-</v>
      </c>
      <c r="CR39" s="444">
        <f t="shared" si="67"/>
        <v>2</v>
      </c>
      <c r="CS39" s="575" t="str" cm="1">
        <f t="array" ref="CS39">INDEX(CS$5:CS38,$B39+1,1)</f>
        <v>-</v>
      </c>
      <c r="CT39" s="444" t="str">
        <f t="shared" ca="1" si="68"/>
        <v>-</v>
      </c>
      <c r="CU39" s="444">
        <f t="shared" si="118"/>
        <v>2</v>
      </c>
      <c r="CV39" s="444">
        <f t="shared" si="118"/>
        <v>2</v>
      </c>
      <c r="CW39" s="8"/>
      <c r="CX39" s="575" t="b" cm="1">
        <f t="array" ref="CX39">INDEX(CX$5:CX38,$B39+1,1)</f>
        <v>0</v>
      </c>
      <c r="CY39" s="575" t="b" cm="1">
        <f t="array" ref="CY39">INDEX(CY$5:CY38,$B39+1,1)</f>
        <v>0</v>
      </c>
      <c r="CZ39" s="576">
        <f t="shared" ca="1" si="113"/>
        <v>0</v>
      </c>
      <c r="DA39" s="575" t="b" cm="1">
        <f t="array" ref="DA39">INDEX(DA$5:DA38,$B39+1,1)</f>
        <v>1</v>
      </c>
      <c r="DB39" s="575" t="str" cm="1">
        <f t="array" ref="DB39">INDEX(DB$5:DB38,$B39+1,1)</f>
        <v>-</v>
      </c>
      <c r="DC39" s="575" cm="1">
        <f t="array" ref="DC39">INDEX(DC$5:DC38,$B39+1,1)</f>
        <v>1</v>
      </c>
      <c r="DD39" s="575" cm="1">
        <f t="array" ref="DD39">INDEX(DD$5:DD38,$B39+1,1)</f>
        <v>1</v>
      </c>
      <c r="DE39" s="575" t="str" cm="1">
        <f t="array" ref="DE39">INDEX(DE$5:DE38,$B39+1,1)</f>
        <v>-</v>
      </c>
      <c r="DF39" s="575" t="str" cm="1">
        <f t="array" ref="DF39">INDEX(DF$5:DF38,$B39+1,1)</f>
        <v>-</v>
      </c>
      <c r="DG39" s="575" t="str" cm="1">
        <f t="array" ref="DG39">INDEX(DG$5:DG38,$B39+1,1)</f>
        <v>-</v>
      </c>
      <c r="DH39" s="575" t="str" cm="1">
        <f t="array" ref="DH39">INDEX(DH$5:DH38,$B39+1,1)</f>
        <v>-</v>
      </c>
      <c r="DI39" s="575" t="str" cm="1">
        <f t="array" ref="DI39">INDEX(DI$5:DI38,$B39+1,1)</f>
        <v>-</v>
      </c>
      <c r="DJ39" s="575" t="str" cm="1">
        <f t="array" ref="DJ39">INDEX(DJ$5:DJ38,$B39+1,1)</f>
        <v>-</v>
      </c>
      <c r="DK39" s="444">
        <f t="shared" si="86"/>
        <v>1</v>
      </c>
      <c r="DL39" s="444" t="b">
        <f t="shared" si="86"/>
        <v>0</v>
      </c>
      <c r="DM39" s="444">
        <f t="shared" si="86"/>
        <v>60</v>
      </c>
      <c r="DN39" s="575" t="str" cm="1">
        <f t="array" ref="DN39">INDEX(DN$5:DN38,$B39+1,1)</f>
        <v>-</v>
      </c>
      <c r="DO39" s="444" t="str">
        <f t="shared" si="87"/>
        <v>-</v>
      </c>
      <c r="DP39" s="444" t="str">
        <f t="shared" si="87"/>
        <v>-</v>
      </c>
      <c r="DQ39" s="444" t="str">
        <f t="shared" si="87"/>
        <v>-</v>
      </c>
      <c r="DR39" s="575" t="str" cm="1">
        <f t="array" ref="DR39">INDEX(DR$5:DR38,$B39+1,1)</f>
        <v>-</v>
      </c>
      <c r="DS39" s="575" t="str" cm="1">
        <f t="array" ref="DS39">INDEX(DS$5:DS38,$B39+1,1)</f>
        <v>-</v>
      </c>
      <c r="DT39" s="575" t="str" cm="1">
        <f t="array" ref="DT39">INDEX(DT$5:DT38,$B39+1,1)</f>
        <v>-</v>
      </c>
      <c r="DU39" s="575" t="str" cm="1">
        <f t="array" ref="DU39">INDEX(DU$5:DU38,$B39+1,1)</f>
        <v>-</v>
      </c>
      <c r="DV39" s="444" t="str">
        <f t="shared" si="123"/>
        <v>-</v>
      </c>
      <c r="DW39" s="444">
        <f t="shared" si="123"/>
        <v>500</v>
      </c>
      <c r="DX39" s="444">
        <f t="shared" si="123"/>
        <v>500</v>
      </c>
      <c r="DY39" s="444" t="str">
        <f t="shared" si="123"/>
        <v>-</v>
      </c>
      <c r="DZ39" s="444" t="str">
        <f t="shared" si="123"/>
        <v>-</v>
      </c>
      <c r="EA39" s="444" t="str">
        <f t="shared" si="123"/>
        <v>-</v>
      </c>
      <c r="EB39" s="444">
        <f t="shared" si="89"/>
        <v>0</v>
      </c>
      <c r="EC39" s="444">
        <f t="shared" si="90"/>
        <v>0</v>
      </c>
      <c r="ED39" s="444">
        <f t="shared" si="124"/>
        <v>0</v>
      </c>
      <c r="EE39" s="444">
        <f t="shared" si="124"/>
        <v>0</v>
      </c>
      <c r="EF39" s="444">
        <f t="shared" si="124"/>
        <v>0</v>
      </c>
      <c r="EG39" s="444">
        <f t="shared" si="124"/>
        <v>0</v>
      </c>
      <c r="EH39" s="444" t="b">
        <f t="shared" si="125"/>
        <v>0</v>
      </c>
      <c r="EI39" s="444" t="b">
        <f t="shared" si="125"/>
        <v>0</v>
      </c>
      <c r="EJ39" s="444" t="b">
        <f t="shared" si="125"/>
        <v>0</v>
      </c>
      <c r="EK39" s="444" t="b">
        <f t="shared" si="125"/>
        <v>0</v>
      </c>
      <c r="EL39" s="444">
        <f t="shared" si="126"/>
        <v>1</v>
      </c>
      <c r="EM39" s="444">
        <f t="shared" si="126"/>
        <v>0</v>
      </c>
      <c r="EN39" s="444" t="b">
        <f t="shared" si="94"/>
        <v>0</v>
      </c>
      <c r="EO39" s="444" t="b">
        <f t="shared" si="119"/>
        <v>0</v>
      </c>
      <c r="EP39" s="444" t="b">
        <f t="shared" si="119"/>
        <v>0</v>
      </c>
      <c r="EQ39" s="444" t="b">
        <f t="shared" si="119"/>
        <v>1</v>
      </c>
      <c r="ER39" s="93">
        <f t="shared" si="120"/>
        <v>1</v>
      </c>
      <c r="ES39" s="93">
        <f t="shared" si="120"/>
        <v>1</v>
      </c>
      <c r="ET39" s="575" cm="1">
        <f t="array" ref="ET39">INDEX(ET$5:ET38,$B39+1,1)</f>
        <v>1</v>
      </c>
      <c r="EU39" s="575" cm="1">
        <f t="array" ref="EU39">INDEX(EU$5:EU38,$B39+1,1)</f>
        <v>1</v>
      </c>
      <c r="EV39" s="575" cm="1">
        <f t="array" ref="EV39">INDEX(EV$5:EV38,$B39+1,1)</f>
        <v>1</v>
      </c>
      <c r="EW39" s="575" cm="1">
        <f t="array" ref="EW39">INDEX(EW$5:EW38,$B39+1,1)</f>
        <v>1</v>
      </c>
      <c r="EX39" s="575" t="str" cm="1">
        <f t="array" ref="EX39">INDEX(EX$5:EX38,$B39+1,1)</f>
        <v>-</v>
      </c>
      <c r="EY39" s="444" t="b">
        <f t="shared" si="95"/>
        <v>1</v>
      </c>
      <c r="EZ39" s="444" t="b">
        <f t="shared" si="95"/>
        <v>0</v>
      </c>
      <c r="FA39" s="444" t="b">
        <f t="shared" si="95"/>
        <v>0</v>
      </c>
      <c r="FB39" s="444" t="b">
        <f t="shared" si="95"/>
        <v>0</v>
      </c>
      <c r="FC39" s="93">
        <f t="shared" si="121"/>
        <v>1</v>
      </c>
      <c r="FD39" s="93">
        <f t="shared" si="121"/>
        <v>1</v>
      </c>
      <c r="FE39" s="93">
        <f t="shared" si="121"/>
        <v>1</v>
      </c>
      <c r="FF39" s="93">
        <f t="shared" si="121"/>
        <v>1</v>
      </c>
      <c r="FG39" s="93">
        <f t="shared" si="121"/>
        <v>1</v>
      </c>
      <c r="FH39" s="93">
        <f t="shared" si="121"/>
        <v>1</v>
      </c>
      <c r="FI39" s="93">
        <f t="shared" si="121"/>
        <v>1</v>
      </c>
      <c r="FJ39" s="93">
        <f t="shared" si="121"/>
        <v>1</v>
      </c>
      <c r="FK39" s="8"/>
      <c r="FL39" s="575" t="str" cm="1">
        <f t="array" ref="FL39">INDEX(FL$5:FL38,$B39+1,1)</f>
        <v>-</v>
      </c>
      <c r="FM39" s="444" t="b">
        <f t="shared" si="96"/>
        <v>0</v>
      </c>
      <c r="FN39" s="575" t="str" cm="1">
        <f t="array" ref="FN39">INDEX(FN$5:FN38,$B39+1,1)</f>
        <v>-</v>
      </c>
      <c r="FO39" s="575" t="str" cm="1">
        <f t="array" ref="FO39">INDEX(FO$5:FO38,$B39+1,1)</f>
        <v>-</v>
      </c>
      <c r="FP39" s="575" t="str" cm="1">
        <f t="array" ref="FP39">INDEX(FP$5:FP38,$B39+1,1)</f>
        <v>-</v>
      </c>
      <c r="FQ39" s="575" cm="1">
        <f t="array" ref="FQ39">INDEX(FQ$5:FQ38,$B39+1,1)</f>
        <v>1</v>
      </c>
      <c r="FR39" s="575" cm="1">
        <f t="array" ref="FR39">INDEX(FR$5:FR38,$B39+1,1)</f>
        <v>1</v>
      </c>
      <c r="FS39" s="575" t="str" cm="1">
        <f t="array" ref="FS39">INDEX(FS$5:FS38,$B39+1,1)</f>
        <v>-</v>
      </c>
      <c r="FT39" s="575" t="str" cm="1">
        <f t="array" ref="FT39">INDEX(FT$5:FT38,$B39+1,1)</f>
        <v>-</v>
      </c>
      <c r="FU39" s="575" t="str" cm="1">
        <f t="array" ref="FU39">INDEX(FU$5:FU38,$B39+1,1)</f>
        <v>-</v>
      </c>
      <c r="FV39" s="575" t="str" cm="1">
        <f t="array" ref="FV39">INDEX(FV$5:FV38,$B39+1,1)</f>
        <v>-</v>
      </c>
      <c r="FW39" s="575" t="str" cm="1">
        <f t="array" ref="FW39">INDEX(FW$5:FW38,$B39+1,1)</f>
        <v>-</v>
      </c>
      <c r="FX39" s="575" t="str" cm="1">
        <f t="array" ref="FX39">INDEX(FX$5:FX38,$B39+1,1)</f>
        <v>-</v>
      </c>
      <c r="FY39" s="575" t="str" cm="1">
        <f t="array" ref="FY39">INDEX(FY$5:FY38,$B39+1,1)</f>
        <v>-</v>
      </c>
      <c r="FZ39" s="575" t="str" cm="1">
        <f t="array" ref="FZ39">INDEX(FZ$5:FZ38,$B39+1,1)</f>
        <v>-</v>
      </c>
      <c r="GA39" s="575" t="str" cm="1">
        <f t="array" ref="GA39">INDEX(GA$5:GA38,$B39+1,1)</f>
        <v>-</v>
      </c>
      <c r="GB39" s="575" t="str" cm="1">
        <f t="array" ref="GB39">INDEX(GB$5:GB38,$B39+1,1)</f>
        <v>-</v>
      </c>
      <c r="GC39" s="575" t="str" cm="1">
        <f t="array" ref="GC39">INDEX(GC$5:GC38,$B39+1,1)</f>
        <v>-</v>
      </c>
      <c r="GD39" s="575" t="str" cm="1">
        <f t="array" ref="GD39">INDEX(GD$5:GD38,$B39+1,1)</f>
        <v>-</v>
      </c>
      <c r="GE39" s="575" t="str" cm="1">
        <f t="array" ref="GE39">INDEX(GE$5:GE38,$B39+1,1)</f>
        <v>-</v>
      </c>
      <c r="GF39" s="575" t="str" cm="1">
        <f t="array" ref="GF39">INDEX(GF$5:GF38,$B39+1,1)</f>
        <v>-</v>
      </c>
      <c r="GG39" s="575" t="str" cm="1">
        <f t="array" ref="GG39">INDEX(GG$5:GG38,$B39+1,1)</f>
        <v>-</v>
      </c>
      <c r="GH39" s="575" t="str" cm="1">
        <f t="array" ref="GH39">INDEX(GH$5:GH38,$B39+1,1)</f>
        <v>-</v>
      </c>
      <c r="GI39" s="575" t="str" cm="1">
        <f t="array" ref="GI39">INDEX(GI$5:GI38,$B39+1,1)</f>
        <v>-</v>
      </c>
      <c r="GJ39" s="575" t="str" cm="1">
        <f t="array" ref="GJ39">INDEX(GJ$5:GJ38,$B39+1,1)</f>
        <v>-</v>
      </c>
      <c r="GK39" s="575" cm="1">
        <f t="array" ref="GK39">INDEX(GK$5:GK38,$B39+1,1)</f>
        <v>0</v>
      </c>
      <c r="GL39" s="575" t="str" cm="1">
        <f t="array" ref="GL39">INDEX(GL$5:GL38,$B39+1,1)</f>
        <v>-</v>
      </c>
      <c r="GM39" s="575" cm="1">
        <f t="array" ref="GM39">INDEX(GM$5:GM38,$B39+1,1)</f>
        <v>1</v>
      </c>
      <c r="GN39" s="575" cm="1">
        <f t="array" ref="GN39">INDEX(GN$5:GN38,$B39+1,1)</f>
        <v>0</v>
      </c>
      <c r="GO39" s="575" cm="1">
        <f t="array" ref="GO39">INDEX(GO$5:GO38,$B39+1,1)</f>
        <v>0</v>
      </c>
      <c r="GP39" s="575" cm="1">
        <f t="array" ref="GP39">INDEX(GP$5:GP38,$B39+1,1)</f>
        <v>0</v>
      </c>
      <c r="GQ39" s="575" cm="1">
        <f t="array" ref="GQ39">INDEX(GQ$5:GQ38,$B39+1,1)</f>
        <v>0</v>
      </c>
      <c r="GR39" s="575" cm="1">
        <f t="array" ref="GR39">INDEX(GR$5:GR38,$B39+1,1)</f>
        <v>0</v>
      </c>
      <c r="GS39" s="575" cm="1">
        <f t="array" ref="GS39">INDEX(GS$5:GS38,$B39+1,1)</f>
        <v>0</v>
      </c>
      <c r="GT39" s="575" cm="1">
        <f t="array" ref="GT39">INDEX(GT$5:GT38,$B39+1,1)</f>
        <v>1</v>
      </c>
      <c r="GU39" s="575" cm="1">
        <f t="array" ref="GU39">INDEX(GU$5:GU38,$B39+1,1)</f>
        <v>0</v>
      </c>
      <c r="GV39" s="575" cm="1">
        <f t="array" ref="GV39">INDEX(GV$5:GV38,$B39+1,1)</f>
        <v>0</v>
      </c>
      <c r="GW39" s="575" cm="1">
        <f t="array" ref="GW39">INDEX(GW$5:GW38,$B39+1,1)</f>
        <v>0</v>
      </c>
      <c r="GX39" s="575" cm="1">
        <f t="array" ref="GX39">INDEX(GX$5:GX38,$B39+1,1)</f>
        <v>0</v>
      </c>
      <c r="GY39" s="8"/>
      <c r="GZ39" s="575" t="str" cm="1">
        <f t="array" ref="GZ39">INDEX(GZ$5:GZ38,$B39+1,1)</f>
        <v>-</v>
      </c>
      <c r="HA39" s="575" t="str" cm="1">
        <f t="array" ref="HA39">INDEX(HA$5:HA38,$B39+1,1)</f>
        <v>-</v>
      </c>
      <c r="HB39" s="575" t="str" cm="1">
        <f t="array" ref="HB39">INDEX(HB$5:HB38,$B39+1,1)</f>
        <v>-</v>
      </c>
      <c r="HC39" s="575" t="str" cm="1">
        <f t="array" ref="HC39">INDEX(HC$5:HC38,$B39+1,1)</f>
        <v>-</v>
      </c>
      <c r="HD39" s="575" cm="1">
        <f t="array" ref="HD39">INDEX(HD$5:HD38,$B39+1,1)</f>
        <v>0</v>
      </c>
      <c r="HE39" s="575" t="str" cm="1">
        <f t="array" ref="HE39">INDEX(HE$5:HE38,$B39+1,1)</f>
        <v>-</v>
      </c>
      <c r="HF39" s="575" t="str" cm="1">
        <f t="array" ref="HF39">INDEX(HF$5:HF38,$B39+1,1)</f>
        <v>-</v>
      </c>
      <c r="HG39" s="576">
        <f t="shared" ca="1" si="114"/>
        <v>3</v>
      </c>
      <c r="HH39" s="575" t="str" cm="1">
        <f t="array" ref="HH39">INDEX(HH$5:HH38,$B39+1,1)</f>
        <v>-</v>
      </c>
      <c r="HI39" s="575" t="str" cm="1">
        <f t="array" ref="HI39">INDEX(HI$5:HI38,$B39+1,1)</f>
        <v>-</v>
      </c>
      <c r="HJ39" s="575" t="str" cm="1">
        <f t="array" ref="HJ39">INDEX(HJ$5:HJ38,$B39+1,1)</f>
        <v>-</v>
      </c>
      <c r="HK39" s="575" t="str" cm="1">
        <f t="array" ref="HK39">INDEX(HK$5:HK38,$B39+1,1)</f>
        <v>-</v>
      </c>
      <c r="HL39" s="575" t="str" cm="1">
        <f t="array" ref="HL39">INDEX(HL$5:HL38,$B39+1,1)</f>
        <v>-</v>
      </c>
      <c r="HM39" s="575" t="str" cm="1">
        <f t="array" ref="HM39">INDEX(HM$5:HM38,$B39+1,1)</f>
        <v>-</v>
      </c>
      <c r="HN39" s="575" t="str" cm="1">
        <f t="array" ref="HN39">INDEX(HN$5:HN38,$B39+1,1)</f>
        <v>-</v>
      </c>
      <c r="HO39" s="575" t="str" cm="1">
        <f t="array" ref="HO39">INDEX(HO$5:HO38,$B39+1,1)</f>
        <v>-</v>
      </c>
      <c r="HP39" s="575" t="str" cm="1">
        <f t="array" ref="HP39">INDEX(HP$5:HP38,$B39+1,1)</f>
        <v>-</v>
      </c>
      <c r="HQ39" s="575" t="str" cm="1">
        <f t="array" ref="HQ39">INDEX(HQ$5:HQ38,$B39+1,1)</f>
        <v>-</v>
      </c>
      <c r="HR39" s="575" t="str" cm="1">
        <f t="array" ref="HR39">INDEX(HR$5:HR38,$B39+1,1)</f>
        <v>-</v>
      </c>
      <c r="HS39" s="575" t="str" cm="1">
        <f t="array" ref="HS39">INDEX(HS$5:HS38,$B39+1,1)</f>
        <v>-</v>
      </c>
      <c r="HT39" s="575" t="str" cm="1">
        <f t="array" ref="HT39">INDEX(HT$5:HT38,$B39+1,1)</f>
        <v>-</v>
      </c>
      <c r="HU39" s="575" t="str" cm="1">
        <f t="array" ref="HU39">INDEX(HU$5:HU38,$B39+1,1)</f>
        <v>-</v>
      </c>
      <c r="HV39" s="575" t="str" cm="1">
        <f t="array" ref="HV39">INDEX(HV$5:HV38,$B39+1,1)</f>
        <v>-</v>
      </c>
      <c r="HW39" s="575" t="str" cm="1">
        <f t="array" ref="HW39">INDEX(HW$5:HW38,$B39+1,1)</f>
        <v>-</v>
      </c>
      <c r="HX39" s="575" t="str" cm="1">
        <f t="array" ref="HX39">INDEX(HX$5:HX38,$B39+1,1)</f>
        <v>-</v>
      </c>
      <c r="HY39" s="575" t="str" cm="1">
        <f t="array" ref="HY39">INDEX(HY$5:HY38,$B39+1,1)</f>
        <v>-</v>
      </c>
      <c r="HZ39" s="575" t="str" cm="1">
        <f t="array" ref="HZ39">INDEX(HZ$5:HZ38,$B39+1,1)</f>
        <v>-</v>
      </c>
      <c r="IA39" s="575" t="str" cm="1">
        <f t="array" ref="IA39">INDEX(IA$5:IA38,$B39+1,1)</f>
        <v>-</v>
      </c>
      <c r="IB39" s="575" t="str" cm="1">
        <f t="array" ref="IB39">INDEX(IB$5:IB38,$B39+1,1)</f>
        <v>-</v>
      </c>
      <c r="IC39" s="575" t="str" cm="1">
        <f t="array" ref="IC39">INDEX(IC$5:IC38,$B39+1,1)</f>
        <v>-</v>
      </c>
      <c r="ID39" s="575" t="str" cm="1">
        <f t="array" ref="ID39">INDEX(ID$5:ID38,$B39+1,1)</f>
        <v>-</v>
      </c>
      <c r="IE39" s="575" cm="1">
        <f t="array" ref="IE39">INDEX(IE$5:IE38,$B39+1,1)</f>
        <v>1</v>
      </c>
      <c r="IF39" s="575" cm="1">
        <f t="array" ref="IF39">INDEX(IF$5:IF38,$B39+1,1)</f>
        <v>1</v>
      </c>
      <c r="IG39" s="8"/>
      <c r="IH39" s="575" cm="1">
        <f t="array" ref="IH39">INDEX(IH$5:IH38,$B39+1,1)</f>
        <v>0.125</v>
      </c>
      <c r="II39" s="575" cm="1">
        <f t="array" ref="II39">INDEX(II$5:II38,$B39+1,1)</f>
        <v>0.3</v>
      </c>
      <c r="IJ39" s="575" cm="1">
        <f t="array" ref="IJ39">INDEX(IJ$5:IJ38,$B39+1,1)</f>
        <v>-0.05</v>
      </c>
      <c r="IK39" s="575" cm="1">
        <f t="array" ref="IK39">INDEX(IK$5:IK38,$B39+1,1)</f>
        <v>0.1</v>
      </c>
      <c r="IL39" s="575" cm="1">
        <f t="array" ref="IL39">INDEX(IL$5:IL38,$B39+1,1)</f>
        <v>0.25</v>
      </c>
      <c r="IM39" s="575" cm="1">
        <f t="array" ref="IM39">INDEX(IM$5:IM38,$B39+1,1)</f>
        <v>-0.05</v>
      </c>
      <c r="IN39" s="575" cm="1">
        <f t="array" ref="IN39">INDEX(IN$5:IN38,$B39+1,1)</f>
        <v>0.05</v>
      </c>
      <c r="IO39" s="575" cm="1">
        <f t="array" ref="IO39">INDEX(IO$5:IO38,$B39+1,1)</f>
        <v>0.1</v>
      </c>
      <c r="IP39" s="575" cm="1">
        <f t="array" ref="IP39">INDEX(IP$5:IP38,$B39+1,1)</f>
        <v>-0.02</v>
      </c>
      <c r="IQ39" s="575" cm="1">
        <f t="array" ref="IQ39">INDEX(IQ$5:IQ38,$B39+1,1)</f>
        <v>0.1</v>
      </c>
      <c r="IR39" s="575" cm="1">
        <f t="array" ref="IR39">INDEX(IR$5:IR38,$B39+1,1)</f>
        <v>0.25</v>
      </c>
      <c r="IS39" s="575" cm="1">
        <f t="array" ref="IS39">INDEX(IS$5:IS38,$B39+1,1)</f>
        <v>-0.05</v>
      </c>
      <c r="IT39" s="575" cm="1">
        <f t="array" ref="IT39">INDEX(IT$5:IT38,$B39+1,1)</f>
        <v>0.125</v>
      </c>
      <c r="IU39" s="575" cm="1">
        <f t="array" ref="IU39">INDEX(IU$5:IU38,$B39+1,1)</f>
        <v>0.1</v>
      </c>
      <c r="IV39" s="575" cm="1">
        <f t="array" ref="IV39">INDEX(IV$5:IV38,$B39+1,1)</f>
        <v>0.1</v>
      </c>
      <c r="IW39" s="575" cm="1">
        <f t="array" ref="IW39">INDEX(IW$5:IW38,$B39+1,1)</f>
        <v>0.1</v>
      </c>
      <c r="IX39" s="575" cm="1">
        <f t="array" ref="IX39">INDEX(IX$5:IX38,$B39+1,1)</f>
        <v>0</v>
      </c>
      <c r="IY39" s="575" cm="1">
        <f t="array" ref="IY39">INDEX(IY$5:IY38,$B39+1,1)</f>
        <v>0</v>
      </c>
      <c r="IZ39" s="575" cm="1">
        <f t="array" ref="IZ39">INDEX(IZ$5:IZ38,$B39+1,1)</f>
        <v>0</v>
      </c>
      <c r="JA39" s="575" cm="1">
        <f t="array" ref="JA39">INDEX(JA$5:JA38,$B39+1,1)</f>
        <v>0</v>
      </c>
      <c r="JB39" s="575" cm="1">
        <f t="array" ref="JB39">INDEX(JB$5:JB38,$B39+1,1)</f>
        <v>0</v>
      </c>
      <c r="JC39" s="575" cm="1">
        <f t="array" ref="JC39">INDEX(JC$5:JC38,$B39+1,1)</f>
        <v>0</v>
      </c>
      <c r="JD39" s="575" cm="1">
        <f t="array" ref="JD39">INDEX(JD$5:JD38,$B39+1,1)</f>
        <v>0</v>
      </c>
      <c r="JE39" s="575" cm="1">
        <f t="array" ref="JE39">INDEX(JE$5:JE38,$B39+1,1)</f>
        <v>0</v>
      </c>
      <c r="JF39" s="575" cm="1">
        <f t="array" ref="JF39">INDEX(JF$5:JF38,$B39+1,1)</f>
        <v>0</v>
      </c>
      <c r="JG39" s="575" cm="1">
        <f t="array" ref="JG39">INDEX(JG$5:JG38,$B39+1,1)</f>
        <v>0</v>
      </c>
      <c r="JH39" s="575" cm="1">
        <f t="array" ref="JH39">INDEX(JH$5:JH38,$B39+1,1)</f>
        <v>0</v>
      </c>
      <c r="JI39" s="575" cm="1">
        <f t="array" ref="JI39">INDEX(JI$5:JI38,$B39+1,1)</f>
        <v>0</v>
      </c>
      <c r="JJ39" s="575" cm="1">
        <f t="array" ref="JJ39">INDEX(JJ$5:JJ38,$B39+1,1)</f>
        <v>0</v>
      </c>
      <c r="JK39" s="575" cm="1">
        <f t="array" ref="JK39">INDEX(JK$5:JK38,$B39+1,1)</f>
        <v>0</v>
      </c>
      <c r="JL39" s="575" cm="1">
        <f t="array" ref="JL39">INDEX(JL$5:JL38,$B39+1,1)</f>
        <v>0</v>
      </c>
      <c r="JM39" s="575" cm="1">
        <f t="array" ref="JM39">INDEX(JM$5:JM38,$B39+1,1)</f>
        <v>0</v>
      </c>
      <c r="JN39" s="575" cm="1">
        <f t="array" ref="JN39">INDEX(JN$5:JN38,$B39+1,1)</f>
        <v>0</v>
      </c>
      <c r="JO39" s="575" cm="1">
        <f t="array" ref="JO39">INDEX(JO$5:JO38,$B39+1,1)</f>
        <v>0</v>
      </c>
      <c r="JP39" s="575" cm="1">
        <f t="array" ref="JP39">INDEX(JP$5:JP38,$B39+1,1)</f>
        <v>0</v>
      </c>
      <c r="JQ39" s="575" cm="1">
        <f t="array" ref="JQ39">INDEX(JQ$5:JQ38,$B39+1,1)</f>
        <v>0</v>
      </c>
      <c r="JR39" s="575" cm="1">
        <f t="array" ref="JR39">INDEX(JR$5:JR38,$B39+1,1)</f>
        <v>0</v>
      </c>
      <c r="JS39" s="575" cm="1">
        <f t="array" ref="JS39">INDEX(JS$5:JS38,$B39+1,1)</f>
        <v>0</v>
      </c>
      <c r="JT39" s="575" cm="1">
        <f t="array" ref="JT39">INDEX(JT$5:JT38,$B39+1,1)</f>
        <v>0</v>
      </c>
      <c r="JU39" s="575" cm="1">
        <f t="array" ref="JU39">INDEX(JU$5:JU38,$B39+1,1)</f>
        <v>0</v>
      </c>
      <c r="JV39" s="575" cm="1">
        <f t="array" ref="JV39">INDEX(JV$5:JV38,$B39+1,1)</f>
        <v>0</v>
      </c>
      <c r="JW39" s="575" cm="1">
        <f t="array" ref="JW39">INDEX(JW$5:JW38,$B39+1,1)</f>
        <v>0</v>
      </c>
      <c r="JX39" s="575" cm="1">
        <f t="array" ref="JX39">INDEX(JX$5:JX38,$B39+1,1)</f>
        <v>0</v>
      </c>
      <c r="JY39" s="575" cm="1">
        <f t="array" ref="JY39">INDEX(JY$5:JY38,$B39+1,1)</f>
        <v>0</v>
      </c>
      <c r="JZ39" s="575" cm="1">
        <f t="array" ref="JZ39">INDEX(JZ$5:JZ38,$B39+1,1)</f>
        <v>0</v>
      </c>
      <c r="KA39" s="575" cm="1">
        <f t="array" ref="KA39">INDEX(KA$5:KA38,$B39+1,1)</f>
        <v>0</v>
      </c>
      <c r="KB39" s="575" cm="1">
        <f t="array" ref="KB39">INDEX(KB$5:KB38,$B39+1,1)</f>
        <v>0</v>
      </c>
      <c r="KC39" s="575" cm="1">
        <f t="array" ref="KC39">INDEX(KC$5:KC38,$B39+1,1)</f>
        <v>0</v>
      </c>
      <c r="KD39" s="575" t="str" cm="1">
        <f t="array" ref="KD39">INDEX(KD$5:KD38,$B39+1,1)</f>
        <v>-</v>
      </c>
      <c r="KE39" s="8"/>
      <c r="KF39" s="575" cm="1">
        <f t="array" ref="KF39">INDEX(KF$5:KF38,$B39+1,1)</f>
        <v>0</v>
      </c>
      <c r="KG39" s="575" cm="1">
        <f t="array" ref="KG39">INDEX(KG$5:KG38,$B39+1,1)</f>
        <v>0</v>
      </c>
      <c r="KH39" s="575" cm="1">
        <f t="array" ref="KH39">INDEX(KH$5:KH38,$B39+1,1)</f>
        <v>0</v>
      </c>
      <c r="KI39" s="575" t="str" cm="1">
        <f t="array" ref="KI39">INDEX(KI$5:KI38,$B39+1,1)</f>
        <v>-</v>
      </c>
      <c r="KJ39" s="575" t="str" cm="1">
        <f t="array" ref="KJ39">INDEX(KJ$5:KJ38,$B39+1,1)</f>
        <v>-</v>
      </c>
      <c r="KK39" s="575" t="str" cm="1">
        <f t="array" ref="KK39">INDEX(KK$5:KK38,$B39+1,1)</f>
        <v>-</v>
      </c>
      <c r="KL39" s="575" t="str" cm="1">
        <f t="array" ref="KL39">INDEX(KL$5:KL38,$B39+1,1)</f>
        <v>-</v>
      </c>
      <c r="KM39" s="575" t="str" cm="1">
        <f t="array" ref="KM39">INDEX(KM$5:KM38,$B39+1,1)</f>
        <v>-</v>
      </c>
      <c r="KN39" s="575" t="str" cm="1">
        <f t="array" ref="KN39">INDEX(KN$5:KN38,$B39+1,1)</f>
        <v>-</v>
      </c>
      <c r="KO39" s="575" t="str" cm="1">
        <f t="array" ref="KO39">INDEX(KO$5:KO38,$B39+1,1)</f>
        <v>-</v>
      </c>
      <c r="KP39" s="575" t="str" cm="1">
        <f t="array" ref="KP39">INDEX(KP$5:KP38,$B39+1,1)</f>
        <v>-</v>
      </c>
      <c r="KQ39" s="575" t="str" cm="1">
        <f t="array" ref="KQ39">INDEX(KQ$5:KQ38,$B39+1,1)</f>
        <v>-</v>
      </c>
      <c r="KR39" s="575" t="str" cm="1">
        <f t="array" ref="KR39">INDEX(KR$5:KR38,$B39+1,1)</f>
        <v>-</v>
      </c>
      <c r="KS39" s="575" t="str" cm="1">
        <f t="array" ref="KS39">INDEX(KS$5:KS38,$B39+1,1)</f>
        <v>-</v>
      </c>
      <c r="KT39" s="575" t="str" cm="1">
        <f t="array" ref="KT39">INDEX(KT$5:KT38,$B39+1,1)</f>
        <v>-</v>
      </c>
      <c r="KU39" s="575" t="str" cm="1">
        <f t="array" ref="KU39">INDEX(KU$5:KU38,$B39+1,1)</f>
        <v>-</v>
      </c>
      <c r="KV39" s="575" cm="1">
        <f t="array" ref="KV39">INDEX(KV$5:KV38,$B39+1,1)</f>
        <v>1</v>
      </c>
      <c r="KW39" s="575" cm="1">
        <f t="array" ref="KW39">INDEX(KW$5:KW38,$B39+1,1)</f>
        <v>0</v>
      </c>
      <c r="KX39" s="575" cm="1">
        <f t="array" ref="KX39">INDEX(KX$5:KX38,$B39+1,1)</f>
        <v>1</v>
      </c>
      <c r="KY39" s="575" cm="1">
        <f t="array" ref="KY39">INDEX(KY$5:KY38,$B39+1,1)</f>
        <v>1</v>
      </c>
      <c r="KZ39" s="575" cm="1">
        <f t="array" ref="KZ39">INDEX(KZ$5:KZ38,$B39+1,1)</f>
        <v>1</v>
      </c>
      <c r="LA39" s="575" cm="1">
        <f t="array" ref="LA39">INDEX(LA$5:LA38,$B39+1,1)</f>
        <v>1</v>
      </c>
      <c r="LB39" s="575" cm="1">
        <f t="array" ref="LB39">INDEX(LB$5:LB38,$B39+1,1)</f>
        <v>1</v>
      </c>
      <c r="LC39" s="575" cm="1">
        <f t="array" ref="LC39">INDEX(LC$5:LC38,$B39+1,1)</f>
        <v>1</v>
      </c>
      <c r="LD39" s="575" cm="1">
        <f t="array" ref="LD39">INDEX(LD$5:LD38,$B39+1,1)</f>
        <v>0</v>
      </c>
      <c r="LE39" s="575" cm="1">
        <f t="array" ref="LE39">INDEX(LE$5:LE38,$B39+1,1)</f>
        <v>1</v>
      </c>
      <c r="LF39" s="575" cm="1">
        <f t="array" ref="LF39">INDEX(LF$5:LF38,$B39+1,1)</f>
        <v>0</v>
      </c>
      <c r="LG39" s="575" cm="1">
        <f t="array" ref="LG39">INDEX(LG$5:LG38,$B39+1,1)</f>
        <v>0</v>
      </c>
      <c r="LH39" s="575" cm="1">
        <f t="array" ref="LH39">INDEX(LH$5:LH38,$B39+1,1)</f>
        <v>0</v>
      </c>
      <c r="LI39" s="575" cm="1">
        <f t="array" ref="LI39">INDEX(LI$5:LI38,$B39+1,1)</f>
        <v>0</v>
      </c>
      <c r="LJ39" s="575" cm="1">
        <f t="array" ref="LJ39">INDEX(LJ$5:LJ38,$B39+1,1)</f>
        <v>0</v>
      </c>
      <c r="LK39" s="575" cm="1">
        <f t="array" ref="LK39">INDEX(LK$5:LK38,$B39+1,1)</f>
        <v>0</v>
      </c>
      <c r="LL39" s="575" cm="1">
        <f t="array" ref="LL39">INDEX(LL$5:LL38,$B39+1,1)</f>
        <v>0</v>
      </c>
      <c r="LM39" s="575" cm="1">
        <f t="array" ref="LM39">INDEX(LM$5:LM38,$B39+1,1)</f>
        <v>0</v>
      </c>
      <c r="LN39" s="575" cm="1">
        <f t="array" ref="LN39">INDEX(LN$5:LN38,$B39+1,1)</f>
        <v>0</v>
      </c>
      <c r="LO39" s="575" cm="1">
        <f t="array" ref="LO39">INDEX(LO$5:LO38,$B39+1,1)</f>
        <v>0</v>
      </c>
      <c r="LP39" s="575" cm="1">
        <f t="array" ref="LP39">INDEX(LP$5:LP38,$B39+1,1)</f>
        <v>0</v>
      </c>
      <c r="LQ39" s="575" cm="1">
        <f t="array" ref="LQ39">INDEX(LQ$5:LQ38,$B39+1,1)</f>
        <v>0</v>
      </c>
      <c r="LR39" s="575" cm="1">
        <f t="array" ref="LR39">INDEX(LR$5:LR38,$B39+1,1)</f>
        <v>0</v>
      </c>
      <c r="LS39" s="575" cm="1">
        <f t="array" ref="LS39">INDEX(LS$5:LS38,$B39+1,1)</f>
        <v>0</v>
      </c>
      <c r="LT39" s="575" cm="1">
        <f t="array" ref="LT39">INDEX(LT$5:LT38,$B39+1,1)</f>
        <v>0</v>
      </c>
      <c r="LU39" s="575" cm="1">
        <f t="array" ref="LU39">INDEX(LU$5:LU38,$B39+1,1)</f>
        <v>0</v>
      </c>
      <c r="LV39" s="575" cm="1">
        <f t="array" ref="LV39">INDEX(LV$5:LV38,$B39+1,1)</f>
        <v>0</v>
      </c>
      <c r="LW39" s="575" cm="1">
        <f t="array" ref="LW39">INDEX(LW$5:LW38,$B39+1,1)</f>
        <v>0</v>
      </c>
      <c r="LX39" s="575" cm="1">
        <f t="array" ref="LX39">INDEX(LX$5:LX38,$B39+1,1)</f>
        <v>0</v>
      </c>
      <c r="LY39" s="575" cm="1">
        <f t="array" ref="LY39">INDEX(LY$5:LY38,$B39+1,1)</f>
        <v>0</v>
      </c>
      <c r="LZ39" s="575" cm="1">
        <f t="array" ref="LZ39">INDEX(LZ$5:LZ38,$B39+1,1)</f>
        <v>0</v>
      </c>
      <c r="MA39" s="575" cm="1">
        <f t="array" ref="MA39">INDEX(MA$5:MA38,$B39+1,1)</f>
        <v>0</v>
      </c>
      <c r="MB39" s="575" cm="1">
        <f t="array" ref="MB39">INDEX(MB$5:MB38,$B39+1,1)</f>
        <v>0</v>
      </c>
      <c r="MC39" s="575" cm="1">
        <f t="array" ref="MC39">INDEX(MC$5:MC38,$B39+1,1)</f>
        <v>0</v>
      </c>
      <c r="MD39" s="575" cm="1">
        <f t="array" ref="MD39">INDEX(MD$5:MD38,$B39+1,1)</f>
        <v>0</v>
      </c>
      <c r="ME39" s="575" cm="1">
        <f t="array" ref="ME39">INDEX(ME$5:ME38,$B39+1,1)</f>
        <v>0</v>
      </c>
      <c r="MF39" s="575" cm="1">
        <f t="array" ref="MF39">INDEX(MF$5:MF38,$B39+1,1)</f>
        <v>0</v>
      </c>
      <c r="MG39" s="575" cm="1">
        <f t="array" ref="MG39">INDEX(MG$5:MG38,$B39+1,1)</f>
        <v>0</v>
      </c>
      <c r="MH39" s="575" cm="1">
        <f t="array" ref="MH39">INDEX(MH$5:MH38,$B39+1,1)</f>
        <v>0</v>
      </c>
      <c r="MI39" s="575" cm="1">
        <f t="array" ref="MI39">INDEX(MI$5:MI38,$B39+1,1)</f>
        <v>1</v>
      </c>
      <c r="MJ39" s="575" cm="1">
        <f t="array" ref="MJ39">INDEX(MJ$5:MJ38,$B39+1,1)</f>
        <v>0</v>
      </c>
      <c r="MK39" s="575" cm="1">
        <f t="array" ref="MK39">INDEX(MK$5:MK38,$B39+1,1)</f>
        <v>0</v>
      </c>
      <c r="ML39" s="575" cm="1">
        <f t="array" ref="ML39">INDEX(ML$5:ML38,$B39+1,1)</f>
        <v>0</v>
      </c>
      <c r="MM39" s="575" cm="1">
        <f t="array" ref="MM39">INDEX(MM$5:MM38,$B39+1,1)</f>
        <v>0</v>
      </c>
      <c r="MN39" s="575" cm="1">
        <f t="array" ref="MN39">INDEX(MN$5:MN38,$B39+1,1)</f>
        <v>1</v>
      </c>
      <c r="MO39" s="8"/>
      <c r="MP39" s="444" t="str">
        <f t="shared" ca="1" si="122"/>
        <v>-</v>
      </c>
      <c r="MQ39" s="575" t="str" cm="1">
        <f t="array" ref="MQ39">INDEX(MQ$5:MQ38,$B39+1,1)</f>
        <v>-</v>
      </c>
      <c r="MR39" s="575" t="str" cm="1">
        <f t="array" ref="MR39">INDEX(MR$5:MR38,$B39+1,1)</f>
        <v>-</v>
      </c>
      <c r="MS39" s="575" t="str" cm="1">
        <f t="array" ref="MS39">INDEX(MS$5:MS38,$B39+1,1)</f>
        <v>-</v>
      </c>
      <c r="MT39" s="575" t="str" cm="1">
        <f t="array" ref="MT39">INDEX(MT$5:MT38,$B39+1,1)</f>
        <v>-</v>
      </c>
      <c r="MU39" s="575" t="str" cm="1">
        <f t="array" ref="MU39">INDEX(MU$5:MU38,$B39+1,1)</f>
        <v>-</v>
      </c>
      <c r="MV39" s="575" t="str" cm="1">
        <f t="array" ref="MV39">INDEX(MV$5:MV38,$B39+1,1)</f>
        <v>-</v>
      </c>
      <c r="MW39" s="575" t="str" cm="1">
        <f t="array" ref="MW39">INDEX(MW$5:MW38,$B39+1,1)</f>
        <v>-</v>
      </c>
      <c r="MX39" s="444" t="str" cm="1">
        <f t="array" ref="MX39">IF(OR(MY39:MY39&lt;&gt;"-"),TRUE,"-")</f>
        <v>-</v>
      </c>
      <c r="MY39" s="575" t="str" cm="1">
        <f t="array" ref="MY39">INDEX(MY$5:MY38,$B39+1,1)</f>
        <v>-</v>
      </c>
      <c r="MZ39" s="575" cm="1">
        <f t="array" ref="MZ39">INDEX(MZ$5:MZ38,$B39+1,1)</f>
        <v>0</v>
      </c>
      <c r="NA39" s="575" cm="1">
        <f t="array" ref="NA39">INDEX(NA$5:NA38,$B39+1,1)</f>
        <v>999999</v>
      </c>
      <c r="NB39" s="575" cm="1">
        <f t="array" ref="NB39">INDEX(NB$5:NB38,$B39+1,1)</f>
        <v>999999</v>
      </c>
      <c r="NC39" s="575" cm="1">
        <f t="array" ref="NC39">INDEX(NC$5:NC38,$B39+1,1)</f>
        <v>999999</v>
      </c>
      <c r="ND39" s="575" cm="1">
        <f t="array" ref="ND39">INDEX(ND$5:ND38,$B39+1,1)</f>
        <v>999999</v>
      </c>
      <c r="NE39" s="575" cm="1">
        <f t="array" ref="NE39">INDEX(NE$5:NE38,$B39+1,1)</f>
        <v>999999</v>
      </c>
      <c r="NF39" s="575" cm="1">
        <f t="array" ref="NF39">INDEX(NF$5:NF38,$B39+1,1)</f>
        <v>999999</v>
      </c>
      <c r="NG39" s="575" t="str" cm="1">
        <f t="array" ref="NG39">INDEX(NG$5:NG38,$B39+1,1)</f>
        <v>-</v>
      </c>
      <c r="NH39" s="575" t="str" cm="1">
        <f t="array" ref="NH39">INDEX(NH$5:NH38,$B39+1,1)</f>
        <v>-</v>
      </c>
      <c r="NI39" s="575" t="str" cm="1">
        <f t="array" ref="NI39">INDEX(NI$5:NI38,$B39+1,1)</f>
        <v>-</v>
      </c>
      <c r="NJ39" s="575" t="b" cm="1">
        <f t="array" ref="NJ39">INDEX(NJ$5:NJ38,$B39+1,1)</f>
        <v>1</v>
      </c>
      <c r="NK39" s="575" t="str" cm="1">
        <f t="array" ref="NK39">INDEX(NK$5:NK38,$B39+1,1)</f>
        <v>-</v>
      </c>
      <c r="NL39" s="575" cm="1">
        <f t="array" ref="NL39">INDEX(NL$5:NL38,$B39+1,1)</f>
        <v>0</v>
      </c>
      <c r="NM39" s="575" cm="1">
        <f t="array" ref="NM39">INDEX(NM$5:NM38,$B39+1,1)</f>
        <v>0</v>
      </c>
      <c r="NN39" s="575" cm="1">
        <f t="array" ref="NN39">INDEX(NN$5:NN38,$B39+1,1)</f>
        <v>0</v>
      </c>
      <c r="NO39" s="575" t="str" cm="1">
        <f t="array" ref="NO39">INDEX(NO$5:NO38,$B39+1,1)</f>
        <v>-</v>
      </c>
      <c r="NP39" s="575" t="str" cm="1">
        <f t="array" ref="NP39">INDEX(NP$5:NP38,$B39+1,1)</f>
        <v>-</v>
      </c>
      <c r="NQ39" s="444">
        <f t="shared" si="111"/>
        <v>0</v>
      </c>
      <c r="NR39" s="575" t="str" cm="1">
        <f t="array" ref="NR39">INDEX(NR$5:NR38,$B39+1,1)</f>
        <v>-</v>
      </c>
      <c r="NS39" s="575" t="str" cm="1">
        <f t="array" ref="NS39">INDEX(NS$5:NS38,$B39+1,1)</f>
        <v>-</v>
      </c>
      <c r="NT39" s="8"/>
      <c r="NU39" s="575" t="str" cm="1">
        <f t="array" ref="NU39">INDEX(NU$5:NU38,$B39+1,1)</f>
        <v>-</v>
      </c>
      <c r="NV39" s="575" t="str" cm="1">
        <f t="array" ref="NV39">INDEX(NV$5:NV38,$B39+1,1)</f>
        <v>-</v>
      </c>
      <c r="NW39" s="575" t="str" cm="1">
        <f t="array" ref="NW39">INDEX(NW$5:NW38,$B39+1,1)</f>
        <v>-</v>
      </c>
      <c r="NX39" s="575" t="str" cm="1">
        <f t="array" ref="NX39">INDEX(NX$5:NX38,$B39+1,1)</f>
        <v>-</v>
      </c>
      <c r="NY39" s="575" cm="1">
        <f t="array" ref="NY39">INDEX(NY$5:NY38,$B39+1,1)</f>
        <v>1</v>
      </c>
      <c r="NZ39" s="575" cm="1">
        <f t="array" ref="NZ39">INDEX(NZ$5:NZ38,$B39+1,1)</f>
        <v>1</v>
      </c>
      <c r="OA39" s="575" cm="1">
        <f t="array" ref="OA39">INDEX(OA$5:OA38,$B39+1,1)</f>
        <v>1</v>
      </c>
      <c r="OB39" s="575" cm="1">
        <f t="array" ref="OB39">INDEX(OB$5:OB38,$B39+1,1)</f>
        <v>1</v>
      </c>
      <c r="OC39" s="8"/>
      <c r="OD39" s="575" cm="1">
        <f t="array" ref="OD39">INDEX(OD$5:OD38,$B39+1,1)</f>
        <v>0</v>
      </c>
      <c r="OE39" s="575" t="str" cm="1">
        <f t="array" ref="OE39">INDEX(OE$5:OE38,$B39+1,1)</f>
        <v>-</v>
      </c>
      <c r="OF39" s="575" cm="1">
        <f t="array" ref="OF39">INDEX(OF$5:OF38,$B39+1,1)</f>
        <v>1</v>
      </c>
      <c r="OG39" s="444">
        <f t="shared" si="100"/>
        <v>1.5</v>
      </c>
      <c r="OH39" s="8"/>
      <c r="OI39" s="575" t="str" cm="1">
        <f t="array" ref="OI39">INDEX(OI$5:OI38,$B39+1,1)</f>
        <v>-</v>
      </c>
      <c r="OJ39" s="575" t="str" cm="1">
        <f t="array" ref="OJ39">INDEX(OJ$5:OJ38,$B39+1,1)</f>
        <v>-</v>
      </c>
      <c r="OK39" s="575" t="str" cm="1">
        <f t="array" ref="OK39">INDEX(OK$5:OK38,$B39+1,1)</f>
        <v>-</v>
      </c>
      <c r="OL39" s="575" t="str" cm="1">
        <f t="array" ref="OL39">INDEX(OL$5:OL38,$B39+1,1)</f>
        <v>-</v>
      </c>
      <c r="OM39" s="575" cm="1">
        <f t="array" ref="OM39">INDEX(OM$5:OM38,$B39+1,1)</f>
        <v>0</v>
      </c>
      <c r="ON39" s="519">
        <v>0</v>
      </c>
    </row>
    <row r="40" spans="1:404" outlineLevel="1">
      <c r="A40" s="18">
        <f t="shared" si="109"/>
        <v>35</v>
      </c>
      <c r="B40" s="18">
        <f t="shared" si="105"/>
        <v>13</v>
      </c>
      <c r="C40">
        <v>2</v>
      </c>
      <c r="D40" s="17" t="str">
        <f ca="1">OFFSET(D$5,$B40,0)</f>
        <v>GSW</v>
      </c>
      <c r="E40" t="b">
        <v>1</v>
      </c>
      <c r="F40" t="b">
        <v>0</v>
      </c>
      <c r="G40" t="b">
        <f t="shared" si="107"/>
        <v>1</v>
      </c>
      <c r="H40" s="18" t="s">
        <v>2229</v>
      </c>
      <c r="I40" s="575" cm="1">
        <f t="array" ref="I40">INDEX(I$5:I39,$B40+1,1)</f>
        <v>1</v>
      </c>
      <c r="J40" s="575" cm="1">
        <f t="array" ref="J40">INDEX(J$5:J39,$B40+1,1)</f>
        <v>0</v>
      </c>
      <c r="K40" s="575" cm="1">
        <f t="array" ref="K40">INDEX(K$5:K39,$B40+1,1)</f>
        <v>0</v>
      </c>
      <c r="L40" s="575" cm="1">
        <f t="array" ref="L40">INDEX(L$5:L39,$B40+1,1)</f>
        <v>2</v>
      </c>
      <c r="M40" s="575" cm="1">
        <f t="array" ref="M40">INDEX(M$5:M39,$B40+1,1)</f>
        <v>2</v>
      </c>
      <c r="N40" s="575" cm="1">
        <f t="array" ref="N40">INDEX(N$5:N39,$B40+1,1)</f>
        <v>3</v>
      </c>
      <c r="O40" s="444">
        <f t="shared" si="115"/>
        <v>2</v>
      </c>
      <c r="P40" s="444">
        <f t="shared" si="115"/>
        <v>0</v>
      </c>
      <c r="Q40" s="444">
        <f t="shared" si="58"/>
        <v>6</v>
      </c>
      <c r="R40" s="575" cm="1">
        <f t="array" ref="R40">INDEX(R$5:R39,$B40+1,1)</f>
        <v>1</v>
      </c>
      <c r="S40" s="575" cm="1">
        <f t="array" ref="S40">INDEX(S$5:S39,$B40+1,1)</f>
        <v>1</v>
      </c>
      <c r="T40" s="575" cm="1">
        <f t="array" ref="T40">INDEX(T$5:T39,$B40+1,1)</f>
        <v>1</v>
      </c>
      <c r="U40" s="575" cm="1">
        <f t="array" ref="U40">INDEX(U$5:U39,$B40+1,1)</f>
        <v>0</v>
      </c>
      <c r="V40" s="18"/>
      <c r="W40" s="575" cm="1">
        <f t="array" ref="W40">INDEX(W$5:W39,$B40+1,1)</f>
        <v>0</v>
      </c>
      <c r="X40" s="575" cm="1">
        <f t="array" ref="X40">INDEX(X$5:X39,$B40+1,1)</f>
        <v>0</v>
      </c>
      <c r="Y40" s="575" cm="1">
        <f t="array" ref="Y40">INDEX(Y$5:Y39,$B40+1,1)</f>
        <v>0</v>
      </c>
      <c r="Z40" s="575" cm="1">
        <f t="array" ref="Z40">INDEX(Z$5:Z39,$B40+1,1)</f>
        <v>1</v>
      </c>
      <c r="AA40" s="575" t="str" cm="1">
        <f t="array" ref="AA40">INDEX(AA$5:AA39,$B40+1,1)</f>
        <v/>
      </c>
      <c r="AB40" s="575" cm="1">
        <f t="array" ref="AB40">INDEX(AB$5:AB39,$B40+1,1)</f>
        <v>1</v>
      </c>
      <c r="AC40" s="575" cm="1">
        <f t="array" ref="AC40">INDEX(AC$5:AC39,$B40+1,1)</f>
        <v>1</v>
      </c>
      <c r="AD40" s="575" cm="1">
        <f t="array" ref="AD40">INDEX(AD$5:AD39,$B40+1,1)</f>
        <v>0</v>
      </c>
      <c r="AE40" s="575" cm="1">
        <f t="array" ref="AE40">INDEX(AE$5:AE39,$B40+1,1)</f>
        <v>0</v>
      </c>
      <c r="AF40" s="575" cm="1">
        <f t="array" ref="AF40">INDEX(AF$5:AF39,$B40+1,1)</f>
        <v>0</v>
      </c>
      <c r="AG40" s="575" cm="1">
        <f t="array" ref="AG40">INDEX(AG$5:AG39,$B40+1,1)</f>
        <v>0</v>
      </c>
      <c r="AH40" s="119"/>
      <c r="AI40" s="119"/>
      <c r="AJ40" s="119"/>
      <c r="AK40" s="119"/>
      <c r="AL40" s="119"/>
      <c r="AM40" s="119"/>
      <c r="AN40" s="119"/>
      <c r="AO40" s="119"/>
      <c r="AP40" s="119"/>
      <c r="AQ40" s="119"/>
      <c r="AR40" s="119"/>
      <c r="AS40" s="119"/>
      <c r="AT40" s="119"/>
      <c r="AU40" s="18"/>
      <c r="AV40" s="18"/>
      <c r="AW40" s="18"/>
      <c r="AX40" s="212" t="str" cm="1">
        <f t="array" aca="1" ref="AX40" ca="1">$H40&amp;" "        &amp;_xlfn.SINGLE( INDEX(i.ModelStructure,$I40,1))    &amp;" "
&amp; $D40        &amp;       IF(OR($CA40="-", $CA40),"_PInp","_Full")&amp;    IF($DK40=0," FWM","")&amp;IF($DK40=1," MWM","")&amp;IF($DK40=5," Mat","")&amp;IF($NP40=1,"&amp;EL","   ")&amp;IF($DL40=TRUE,"&amp;BBT","    ")
&amp;      " TOL"&amp;_xlfn.SINGLE(INDEX(i.TOL_Desc,1,$N40))   &amp; " Scan"&amp;$T40
&amp;       CHOOSE($K40+1," CFS"," GFS"," NFS")&amp;     " CG_"&amp;_xlfn.SINGLE(_xlfn.SWITCH($MP40,"-",1,TRUE,1,FALSE,0))&amp;_xlfn.SINGLE(    IF($MR40="-"," FodCrop    ",_xlfn.SWITCH(VALUE(LEFT($MR$4,1)),0," All",6," Lup",9," Oat",11," OaF")&amp;"_Fod"&amp;TEXT($MR40,"000%")))
&amp;" REV"&amp;"_"&amp;TEXT($FO40,"00;-0;00;@ ")&amp;TEXT($AA40,"00;-0;00;  @")&amp;"_"&amp;TEXT($FT40,"0")&amp;"_"&amp;TEXT($AC40,"0")
&amp; " RR"&amp;TEXT(SUM($EB40:$EC40),"+00%;-00%;    ;@")
&amp; " ("&amp;IF($CY40,"P","E")   &amp;IF($CX40,"T","t")        &amp;     "_F"&amp;IF($HP40=TRUE,3,0)+COUNTIF($HI40:$HM40,TRUE)+COUNTIF($BS40:$BT40,"&gt;0")&amp;IF($HN40=TRUE,3,0)+COUNTIF($BS40:$BT40,"&gt;0")&amp;"N"&amp;$HS40&amp;$HT40&amp;"L"&amp;$IE40&amp;$IF40&amp;"_"&amp;$ID40&amp;")"</f>
        <v>Rotations   SE GSW_Full MWM        TOLSpr Scan1 CFS CG_1 FodCrop     REV_-   _-_1 RR     (Et_F00N--L11_-)</v>
      </c>
      <c r="AY40" s="8" t="str">
        <f ca="1">IF(COUNTIF(AX$5:AX40,AX40)=1,"-","Dup")</f>
        <v>-</v>
      </c>
      <c r="AZ40" s="8"/>
      <c r="BA40" s="575" t="b" cm="1">
        <f t="array" ref="BA40">INDEX(BA$5:BA39,$B40+1,1)</f>
        <v>0</v>
      </c>
      <c r="BB40" s="575" t="b" cm="1">
        <f t="array" ref="BB40">INDEX(BB$5:BB39,$B40+1,1)</f>
        <v>0</v>
      </c>
      <c r="BC40" s="575" t="b" cm="1">
        <f t="array" ref="BC40">INDEX(BC$5:BC39,$B40+1,1)</f>
        <v>0</v>
      </c>
      <c r="BD40" s="575" t="b" cm="1">
        <f t="array" ref="BD40">INDEX(BD$5:BD39,$B40+1,1)</f>
        <v>0</v>
      </c>
      <c r="BE40" s="575" t="b" cm="1">
        <f t="array" ref="BE40">INDEX(BE$5:BE39,$B40+1,1)</f>
        <v>0</v>
      </c>
      <c r="BF40" s="575" t="b" cm="1">
        <f t="array" ref="BF40">INDEX(BF$5:BF39,$B40+1,1)</f>
        <v>0</v>
      </c>
      <c r="BG40" s="575" t="b" cm="1">
        <f t="array" ref="BG40">INDEX(BG$5:BG39,$B40+1,1)</f>
        <v>0</v>
      </c>
      <c r="BH40" s="575" t="b" cm="1">
        <f t="array" ref="BH40">INDEX(BH$5:BH39,$B40+1,1)</f>
        <v>0</v>
      </c>
      <c r="BI40" s="575" t="b" cm="1">
        <f t="array" ref="BI40">INDEX(BI$5:BI39,$B40+1,1)</f>
        <v>0</v>
      </c>
      <c r="BJ40" s="8"/>
      <c r="BK40" s="575" t="b" cm="1">
        <f t="array" ref="BK40">INDEX(BK$5:BK39,$B40+1,1)</f>
        <v>0</v>
      </c>
      <c r="BL40" s="575" t="str" cm="1">
        <f t="array" ref="BL40">INDEX(BL$5:BL39,$B40+1,1)</f>
        <v>-</v>
      </c>
      <c r="BM40" s="575" t="str" cm="1">
        <f t="array" ref="BM40">INDEX(BM$5:BM39,$B40+1,1)</f>
        <v>-</v>
      </c>
      <c r="BN40" s="575" t="str" cm="1">
        <f t="array" ref="BN40">INDEX(BN$5:BN39,$B40+1,1)</f>
        <v>-</v>
      </c>
      <c r="BO40" s="575" t="str" cm="1">
        <f t="array" ref="BO40">INDEX(BO$5:BO39,$B40+1,1)</f>
        <v>-</v>
      </c>
      <c r="BP40" s="575" t="str" cm="1">
        <f t="array" ref="BP40">INDEX(BP$5:BP39,$B40+1,1)</f>
        <v>-</v>
      </c>
      <c r="BQ40" s="575" t="str" cm="1">
        <f t="array" ref="BQ40">INDEX(BQ$5:BQ39,$B40+1,1)</f>
        <v>-</v>
      </c>
      <c r="BR40" s="575" t="str" cm="1">
        <f t="array" ref="BR40">INDEX(BR$5:BR39,$B40+1,1)</f>
        <v>-</v>
      </c>
      <c r="BS40" s="575" t="str" cm="1">
        <f t="array" ref="BS40">INDEX(BS$5:BS39,$B40+1,1)</f>
        <v>-</v>
      </c>
      <c r="BT40" s="575" t="str" cm="1">
        <f t="array" ref="BT40">INDEX(BT$5:BT39,$B40+1,1)</f>
        <v>-</v>
      </c>
      <c r="BU40" s="575" t="str" cm="1">
        <f t="array" ref="BU40">INDEX(BU$5:BU39,$B40+1,1)</f>
        <v>-</v>
      </c>
      <c r="BV40" s="575" t="str" cm="1">
        <f t="array" ref="BV40">INDEX(BV$5:BV39,$B40+1,1)</f>
        <v>-</v>
      </c>
      <c r="BW40" s="575" t="b" cm="1">
        <f t="array" ref="BW40">INDEX(BW$5:BW39,$B40+1,1)</f>
        <v>0</v>
      </c>
      <c r="BX40" s="575" t="str" cm="1">
        <f t="array" ref="BX40">INDEX(BX$5:BX39,$B40+1,1)</f>
        <v>-</v>
      </c>
      <c r="BY40" s="575" t="str" cm="1">
        <f t="array" ref="BY40">INDEX(BY$5:BY39,$B40+1,1)</f>
        <v>-</v>
      </c>
      <c r="BZ40" s="575" t="str" cm="1">
        <f t="array" ref="BZ40">INDEX(BZ$5:BZ39,$B40+1,1)</f>
        <v>-</v>
      </c>
      <c r="CA40" s="22" t="b">
        <v>0</v>
      </c>
      <c r="CB40" s="8"/>
      <c r="CC40" s="575" t="str" cm="1">
        <f t="array" ref="CC40">INDEX(CC$5:CC39,$B40+1,1)</f>
        <v>-</v>
      </c>
      <c r="CD40" s="444" t="str">
        <f t="shared" ca="1" si="61"/>
        <v>-</v>
      </c>
      <c r="CE40" s="444">
        <f t="shared" si="116"/>
        <v>0</v>
      </c>
      <c r="CF40" s="444">
        <f t="shared" si="116"/>
        <v>0</v>
      </c>
      <c r="CG40" s="575" t="str" cm="1">
        <f t="array" ref="CG40">INDEX(CG$5:CG39,$B40+1,1)</f>
        <v>-</v>
      </c>
      <c r="CH40" s="575" t="str" cm="1">
        <f t="array" ref="CH40">INDEX(CH$5:CH39,$B40+1,1)</f>
        <v>-</v>
      </c>
      <c r="CI40" s="575" t="str" cm="1">
        <f t="array" ref="CI40">INDEX(CI$5:CI39,$B40+1,1)</f>
        <v>-</v>
      </c>
      <c r="CJ40" s="444" t="str">
        <f t="shared" ca="1" si="63"/>
        <v>-</v>
      </c>
      <c r="CK40" s="444">
        <f t="shared" si="117"/>
        <v>0</v>
      </c>
      <c r="CL40" s="444">
        <f t="shared" si="117"/>
        <v>0</v>
      </c>
      <c r="CM40" s="575" t="str" cm="1">
        <f t="array" ref="CM40">INDEX(CM$5:CM39,$B40+1,1)</f>
        <v>-</v>
      </c>
      <c r="CN40" s="444" t="str">
        <f t="shared" ca="1" si="65"/>
        <v>-</v>
      </c>
      <c r="CO40" s="444">
        <f t="shared" si="66"/>
        <v>0</v>
      </c>
      <c r="CP40" s="575" t="str" cm="1">
        <f t="array" ref="CP40">INDEX(CP$5:CP39,$B40+1,1)</f>
        <v>-</v>
      </c>
      <c r="CQ40" s="575" t="str" cm="1">
        <f t="array" ref="CQ40">INDEX(CQ$5:CQ39,$B40+1,1)</f>
        <v>-</v>
      </c>
      <c r="CR40" s="444">
        <f t="shared" si="67"/>
        <v>0</v>
      </c>
      <c r="CS40" s="575" t="str" cm="1">
        <f t="array" ref="CS40">INDEX(CS$5:CS39,$B40+1,1)</f>
        <v>-</v>
      </c>
      <c r="CT40" s="444" t="str">
        <f t="shared" ca="1" si="68"/>
        <v>-</v>
      </c>
      <c r="CU40" s="444">
        <f t="shared" si="118"/>
        <v>0</v>
      </c>
      <c r="CV40" s="444">
        <f t="shared" si="118"/>
        <v>0</v>
      </c>
      <c r="CW40" s="8"/>
      <c r="CX40" s="575" t="b" cm="1">
        <f t="array" ref="CX40">INDEX(CX$5:CX39,$B40+1,1)</f>
        <v>0</v>
      </c>
      <c r="CY40" s="575" t="b" cm="1">
        <f t="array" ref="CY40">INDEX(CY$5:CY39,$B40+1,1)</f>
        <v>0</v>
      </c>
      <c r="CZ40" s="576">
        <f t="shared" ca="1" si="113"/>
        <v>0</v>
      </c>
      <c r="DA40" s="575" t="b" cm="1">
        <f t="array" ref="DA40">INDEX(DA$5:DA39,$B40+1,1)</f>
        <v>1</v>
      </c>
      <c r="DB40" s="575" t="str" cm="1">
        <f t="array" ref="DB40">INDEX(DB$5:DB39,$B40+1,1)</f>
        <v>-</v>
      </c>
      <c r="DC40" s="575" cm="1">
        <f t="array" ref="DC40">INDEX(DC$5:DC39,$B40+1,1)</f>
        <v>1</v>
      </c>
      <c r="DD40" s="575" cm="1">
        <f t="array" ref="DD40">INDEX(DD$5:DD39,$B40+1,1)</f>
        <v>1</v>
      </c>
      <c r="DE40" s="575" t="str" cm="1">
        <f t="array" ref="DE40">INDEX(DE$5:DE39,$B40+1,1)</f>
        <v>-</v>
      </c>
      <c r="DF40" s="575" t="str" cm="1">
        <f t="array" ref="DF40">INDEX(DF$5:DF39,$B40+1,1)</f>
        <v>-</v>
      </c>
      <c r="DG40" s="575" t="str" cm="1">
        <f t="array" ref="DG40">INDEX(DG$5:DG39,$B40+1,1)</f>
        <v>-</v>
      </c>
      <c r="DH40" s="575" t="str" cm="1">
        <f t="array" ref="DH40">INDEX(DH$5:DH39,$B40+1,1)</f>
        <v>-</v>
      </c>
      <c r="DI40" s="575" t="str" cm="1">
        <f t="array" ref="DI40">INDEX(DI$5:DI39,$B40+1,1)</f>
        <v>-</v>
      </c>
      <c r="DJ40" s="575" t="str" cm="1">
        <f t="array" ref="DJ40">INDEX(DJ$5:DJ39,$B40+1,1)</f>
        <v>-</v>
      </c>
      <c r="DK40" s="444">
        <f t="shared" si="86"/>
        <v>1</v>
      </c>
      <c r="DL40" s="444" t="b">
        <f t="shared" si="86"/>
        <v>0</v>
      </c>
      <c r="DM40" s="444">
        <f t="shared" si="86"/>
        <v>60</v>
      </c>
      <c r="DN40" s="575" t="str" cm="1">
        <f t="array" ref="DN40">INDEX(DN$5:DN39,$B40+1,1)</f>
        <v>-</v>
      </c>
      <c r="DO40" s="444" t="str">
        <f t="shared" si="87"/>
        <v>-</v>
      </c>
      <c r="DP40" s="444" t="str">
        <f t="shared" si="87"/>
        <v>-</v>
      </c>
      <c r="DQ40" s="444" t="str">
        <f t="shared" si="87"/>
        <v>-</v>
      </c>
      <c r="DR40" s="575" t="str" cm="1">
        <f t="array" ref="DR40">INDEX(DR$5:DR39,$B40+1,1)</f>
        <v>-</v>
      </c>
      <c r="DS40" s="575" t="str" cm="1">
        <f t="array" ref="DS40">INDEX(DS$5:DS39,$B40+1,1)</f>
        <v>-</v>
      </c>
      <c r="DT40" s="575" t="str" cm="1">
        <f t="array" ref="DT40">INDEX(DT$5:DT39,$B40+1,1)</f>
        <v>-</v>
      </c>
      <c r="DU40" s="575" t="str" cm="1">
        <f t="array" ref="DU40">INDEX(DU$5:DU39,$B40+1,1)</f>
        <v>-</v>
      </c>
      <c r="DV40" s="444" t="str">
        <f t="shared" si="123"/>
        <v>-</v>
      </c>
      <c r="DW40" s="444">
        <f t="shared" si="123"/>
        <v>500</v>
      </c>
      <c r="DX40" s="444">
        <f t="shared" si="123"/>
        <v>500</v>
      </c>
      <c r="DY40" s="444" t="str">
        <f t="shared" si="123"/>
        <v>-</v>
      </c>
      <c r="DZ40" s="444" t="str">
        <f t="shared" si="123"/>
        <v>-</v>
      </c>
      <c r="EA40" s="444" t="str">
        <f t="shared" si="123"/>
        <v>-</v>
      </c>
      <c r="EB40" s="444">
        <f t="shared" si="89"/>
        <v>0</v>
      </c>
      <c r="EC40" s="444">
        <f t="shared" si="90"/>
        <v>0</v>
      </c>
      <c r="ED40" s="444">
        <f t="shared" si="124"/>
        <v>0</v>
      </c>
      <c r="EE40" s="444">
        <f t="shared" si="124"/>
        <v>0</v>
      </c>
      <c r="EF40" s="444">
        <f t="shared" si="124"/>
        <v>0</v>
      </c>
      <c r="EG40" s="444">
        <f t="shared" si="124"/>
        <v>0</v>
      </c>
      <c r="EH40" s="444" t="b">
        <f t="shared" si="125"/>
        <v>0</v>
      </c>
      <c r="EI40" s="444" t="b">
        <f t="shared" si="125"/>
        <v>0</v>
      </c>
      <c r="EJ40" s="444" t="b">
        <f t="shared" si="125"/>
        <v>0</v>
      </c>
      <c r="EK40" s="444" t="b">
        <f t="shared" si="125"/>
        <v>0</v>
      </c>
      <c r="EL40" s="444">
        <f t="shared" si="126"/>
        <v>1</v>
      </c>
      <c r="EM40" s="444">
        <f t="shared" si="126"/>
        <v>0</v>
      </c>
      <c r="EN40" s="444" t="b">
        <f t="shared" si="94"/>
        <v>0</v>
      </c>
      <c r="EO40" s="444" t="b">
        <f t="shared" si="119"/>
        <v>0</v>
      </c>
      <c r="EP40" s="444" t="b">
        <f t="shared" si="119"/>
        <v>0</v>
      </c>
      <c r="EQ40" s="444" t="b">
        <f t="shared" si="119"/>
        <v>1</v>
      </c>
      <c r="ER40" s="93">
        <f t="shared" si="120"/>
        <v>1</v>
      </c>
      <c r="ES40" s="93">
        <f t="shared" si="120"/>
        <v>1</v>
      </c>
      <c r="ET40" s="575" cm="1">
        <f t="array" ref="ET40">INDEX(ET$5:ET39,$B40+1,1)</f>
        <v>1</v>
      </c>
      <c r="EU40" s="575" cm="1">
        <f t="array" ref="EU40">INDEX(EU$5:EU39,$B40+1,1)</f>
        <v>1</v>
      </c>
      <c r="EV40" s="575" cm="1">
        <f t="array" ref="EV40">INDEX(EV$5:EV39,$B40+1,1)</f>
        <v>1</v>
      </c>
      <c r="EW40" s="575" cm="1">
        <f t="array" ref="EW40">INDEX(EW$5:EW39,$B40+1,1)</f>
        <v>1</v>
      </c>
      <c r="EX40" s="575" t="str" cm="1">
        <f t="array" ref="EX40">INDEX(EX$5:EX39,$B40+1,1)</f>
        <v>-</v>
      </c>
      <c r="EY40" s="444" t="b">
        <f t="shared" si="95"/>
        <v>1</v>
      </c>
      <c r="EZ40" s="444" t="b">
        <f t="shared" si="95"/>
        <v>0</v>
      </c>
      <c r="FA40" s="444" t="b">
        <f t="shared" si="95"/>
        <v>0</v>
      </c>
      <c r="FB40" s="444" t="b">
        <f t="shared" si="95"/>
        <v>0</v>
      </c>
      <c r="FC40" s="93">
        <f t="shared" si="121"/>
        <v>1</v>
      </c>
      <c r="FD40" s="93">
        <f t="shared" si="121"/>
        <v>1</v>
      </c>
      <c r="FE40" s="93">
        <f t="shared" si="121"/>
        <v>1</v>
      </c>
      <c r="FF40" s="93">
        <f t="shared" si="121"/>
        <v>1</v>
      </c>
      <c r="FG40" s="93">
        <f t="shared" si="121"/>
        <v>1</v>
      </c>
      <c r="FH40" s="93">
        <f t="shared" si="121"/>
        <v>1</v>
      </c>
      <c r="FI40" s="93">
        <f t="shared" si="121"/>
        <v>1</v>
      </c>
      <c r="FJ40" s="93">
        <f t="shared" si="121"/>
        <v>1</v>
      </c>
      <c r="FK40" s="8"/>
      <c r="FL40" s="575" t="str" cm="1">
        <f t="array" ref="FL40">INDEX(FL$5:FL39,$B40+1,1)</f>
        <v>-</v>
      </c>
      <c r="FM40" s="444" t="b">
        <f t="shared" si="96"/>
        <v>0</v>
      </c>
      <c r="FN40" s="575" t="str" cm="1">
        <f t="array" ref="FN40">INDEX(FN$5:FN39,$B40+1,1)</f>
        <v>-</v>
      </c>
      <c r="FO40" s="575" t="str" cm="1">
        <f t="array" ref="FO40">INDEX(FO$5:FO39,$B40+1,1)</f>
        <v>-</v>
      </c>
      <c r="FP40" s="575" t="str" cm="1">
        <f t="array" ref="FP40">INDEX(FP$5:FP39,$B40+1,1)</f>
        <v>-</v>
      </c>
      <c r="FQ40" s="575" cm="1">
        <f t="array" ref="FQ40">INDEX(FQ$5:FQ39,$B40+1,1)</f>
        <v>1</v>
      </c>
      <c r="FR40" s="575" cm="1">
        <f t="array" ref="FR40">INDEX(FR$5:FR39,$B40+1,1)</f>
        <v>1</v>
      </c>
      <c r="FS40" s="575" t="str" cm="1">
        <f t="array" ref="FS40">INDEX(FS$5:FS39,$B40+1,1)</f>
        <v>-</v>
      </c>
      <c r="FT40" s="575" t="str" cm="1">
        <f t="array" ref="FT40">INDEX(FT$5:FT39,$B40+1,1)</f>
        <v>-</v>
      </c>
      <c r="FU40" s="575" t="str" cm="1">
        <f t="array" ref="FU40">INDEX(FU$5:FU39,$B40+1,1)</f>
        <v>-</v>
      </c>
      <c r="FV40" s="575" t="str" cm="1">
        <f t="array" ref="FV40">INDEX(FV$5:FV39,$B40+1,1)</f>
        <v>-</v>
      </c>
      <c r="FW40" s="575" t="str" cm="1">
        <f t="array" ref="FW40">INDEX(FW$5:FW39,$B40+1,1)</f>
        <v>-</v>
      </c>
      <c r="FX40" s="575" t="str" cm="1">
        <f t="array" ref="FX40">INDEX(FX$5:FX39,$B40+1,1)</f>
        <v>-</v>
      </c>
      <c r="FY40" s="575" t="str" cm="1">
        <f t="array" ref="FY40">INDEX(FY$5:FY39,$B40+1,1)</f>
        <v>-</v>
      </c>
      <c r="FZ40" s="575" t="str" cm="1">
        <f t="array" ref="FZ40">INDEX(FZ$5:FZ39,$B40+1,1)</f>
        <v>-</v>
      </c>
      <c r="GA40" s="575" t="str" cm="1">
        <f t="array" ref="GA40">INDEX(GA$5:GA39,$B40+1,1)</f>
        <v>-</v>
      </c>
      <c r="GB40" s="575" t="str" cm="1">
        <f t="array" ref="GB40">INDEX(GB$5:GB39,$B40+1,1)</f>
        <v>-</v>
      </c>
      <c r="GC40" s="575" t="str" cm="1">
        <f t="array" ref="GC40">INDEX(GC$5:GC39,$B40+1,1)</f>
        <v>-</v>
      </c>
      <c r="GD40" s="575" t="str" cm="1">
        <f t="array" ref="GD40">INDEX(GD$5:GD39,$B40+1,1)</f>
        <v>-</v>
      </c>
      <c r="GE40" s="575" t="str" cm="1">
        <f t="array" ref="GE40">INDEX(GE$5:GE39,$B40+1,1)</f>
        <v>-</v>
      </c>
      <c r="GF40" s="575" t="str" cm="1">
        <f t="array" ref="GF40">INDEX(GF$5:GF39,$B40+1,1)</f>
        <v>-</v>
      </c>
      <c r="GG40" s="575" t="str" cm="1">
        <f t="array" ref="GG40">INDEX(GG$5:GG39,$B40+1,1)</f>
        <v>-</v>
      </c>
      <c r="GH40" s="575" t="str" cm="1">
        <f t="array" ref="GH40">INDEX(GH$5:GH39,$B40+1,1)</f>
        <v>-</v>
      </c>
      <c r="GI40" s="575" t="str" cm="1">
        <f t="array" ref="GI40">INDEX(GI$5:GI39,$B40+1,1)</f>
        <v>-</v>
      </c>
      <c r="GJ40" s="575" t="str" cm="1">
        <f t="array" ref="GJ40">INDEX(GJ$5:GJ39,$B40+1,1)</f>
        <v>-</v>
      </c>
      <c r="GK40" s="575" cm="1">
        <f t="array" ref="GK40">INDEX(GK$5:GK39,$B40+1,1)</f>
        <v>0</v>
      </c>
      <c r="GL40" s="575" t="str" cm="1">
        <f t="array" ref="GL40">INDEX(GL$5:GL39,$B40+1,1)</f>
        <v>-</v>
      </c>
      <c r="GM40" s="575" cm="1">
        <f t="array" ref="GM40">INDEX(GM$5:GM39,$B40+1,1)</f>
        <v>1</v>
      </c>
      <c r="GN40" s="575" cm="1">
        <f t="array" ref="GN40">INDEX(GN$5:GN39,$B40+1,1)</f>
        <v>0</v>
      </c>
      <c r="GO40" s="575" cm="1">
        <f t="array" ref="GO40">INDEX(GO$5:GO39,$B40+1,1)</f>
        <v>0</v>
      </c>
      <c r="GP40" s="575" cm="1">
        <f t="array" ref="GP40">INDEX(GP$5:GP39,$B40+1,1)</f>
        <v>0</v>
      </c>
      <c r="GQ40" s="575" cm="1">
        <f t="array" ref="GQ40">INDEX(GQ$5:GQ39,$B40+1,1)</f>
        <v>0</v>
      </c>
      <c r="GR40" s="575" cm="1">
        <f t="array" ref="GR40">INDEX(GR$5:GR39,$B40+1,1)</f>
        <v>0</v>
      </c>
      <c r="GS40" s="575" cm="1">
        <f t="array" ref="GS40">INDEX(GS$5:GS39,$B40+1,1)</f>
        <v>0</v>
      </c>
      <c r="GT40" s="575" cm="1">
        <f t="array" ref="GT40">INDEX(GT$5:GT39,$B40+1,1)</f>
        <v>1</v>
      </c>
      <c r="GU40" s="575" cm="1">
        <f t="array" ref="GU40">INDEX(GU$5:GU39,$B40+1,1)</f>
        <v>0</v>
      </c>
      <c r="GV40" s="575" cm="1">
        <f t="array" ref="GV40">INDEX(GV$5:GV39,$B40+1,1)</f>
        <v>0</v>
      </c>
      <c r="GW40" s="575" cm="1">
        <f t="array" ref="GW40">INDEX(GW$5:GW39,$B40+1,1)</f>
        <v>0</v>
      </c>
      <c r="GX40" s="575" cm="1">
        <f t="array" ref="GX40">INDEX(GX$5:GX39,$B40+1,1)</f>
        <v>0</v>
      </c>
      <c r="GY40" s="8"/>
      <c r="GZ40" s="575" t="str" cm="1">
        <f t="array" ref="GZ40">INDEX(GZ$5:GZ39,$B40+1,1)</f>
        <v>-</v>
      </c>
      <c r="HA40" s="575" t="str" cm="1">
        <f t="array" ref="HA40">INDEX(HA$5:HA39,$B40+1,1)</f>
        <v>-</v>
      </c>
      <c r="HB40" s="575" t="str" cm="1">
        <f t="array" ref="HB40">INDEX(HB$5:HB39,$B40+1,1)</f>
        <v>-</v>
      </c>
      <c r="HC40" s="575" t="str" cm="1">
        <f t="array" ref="HC40">INDEX(HC$5:HC39,$B40+1,1)</f>
        <v>-</v>
      </c>
      <c r="HD40" s="575" cm="1">
        <f t="array" ref="HD40">INDEX(HD$5:HD39,$B40+1,1)</f>
        <v>0</v>
      </c>
      <c r="HE40" s="575" t="str" cm="1">
        <f t="array" ref="HE40">INDEX(HE$5:HE39,$B40+1,1)</f>
        <v>-</v>
      </c>
      <c r="HF40" s="575" t="str" cm="1">
        <f t="array" ref="HF40">INDEX(HF$5:HF39,$B40+1,1)</f>
        <v>-</v>
      </c>
      <c r="HG40" s="576">
        <f t="shared" ca="1" si="114"/>
        <v>3</v>
      </c>
      <c r="HH40" s="575" t="str" cm="1">
        <f t="array" ref="HH40">INDEX(HH$5:HH39,$B40+1,1)</f>
        <v>-</v>
      </c>
      <c r="HI40" s="575" t="str" cm="1">
        <f t="array" ref="HI40">INDEX(HI$5:HI39,$B40+1,1)</f>
        <v>-</v>
      </c>
      <c r="HJ40" s="575" t="str" cm="1">
        <f t="array" ref="HJ40">INDEX(HJ$5:HJ39,$B40+1,1)</f>
        <v>-</v>
      </c>
      <c r="HK40" s="575" t="str" cm="1">
        <f t="array" ref="HK40">INDEX(HK$5:HK39,$B40+1,1)</f>
        <v>-</v>
      </c>
      <c r="HL40" s="575" t="str" cm="1">
        <f t="array" ref="HL40">INDEX(HL$5:HL39,$B40+1,1)</f>
        <v>-</v>
      </c>
      <c r="HM40" s="575" t="str" cm="1">
        <f t="array" ref="HM40">INDEX(HM$5:HM39,$B40+1,1)</f>
        <v>-</v>
      </c>
      <c r="HN40" s="575" t="str" cm="1">
        <f t="array" ref="HN40">INDEX(HN$5:HN39,$B40+1,1)</f>
        <v>-</v>
      </c>
      <c r="HO40" s="575" t="str" cm="1">
        <f t="array" ref="HO40">INDEX(HO$5:HO39,$B40+1,1)</f>
        <v>-</v>
      </c>
      <c r="HP40" s="575" t="str" cm="1">
        <f t="array" ref="HP40">INDEX(HP$5:HP39,$B40+1,1)</f>
        <v>-</v>
      </c>
      <c r="HQ40" s="575" t="str" cm="1">
        <f t="array" ref="HQ40">INDEX(HQ$5:HQ39,$B40+1,1)</f>
        <v>-</v>
      </c>
      <c r="HR40" s="575" t="str" cm="1">
        <f t="array" ref="HR40">INDEX(HR$5:HR39,$B40+1,1)</f>
        <v>-</v>
      </c>
      <c r="HS40" s="575" t="str" cm="1">
        <f t="array" ref="HS40">INDEX(HS$5:HS39,$B40+1,1)</f>
        <v>-</v>
      </c>
      <c r="HT40" s="575" t="str" cm="1">
        <f t="array" ref="HT40">INDEX(HT$5:HT39,$B40+1,1)</f>
        <v>-</v>
      </c>
      <c r="HU40" s="575" t="str" cm="1">
        <f t="array" ref="HU40">INDEX(HU$5:HU39,$B40+1,1)</f>
        <v>-</v>
      </c>
      <c r="HV40" s="575" t="str" cm="1">
        <f t="array" ref="HV40">INDEX(HV$5:HV39,$B40+1,1)</f>
        <v>-</v>
      </c>
      <c r="HW40" s="575" t="str" cm="1">
        <f t="array" ref="HW40">INDEX(HW$5:HW39,$B40+1,1)</f>
        <v>-</v>
      </c>
      <c r="HX40" s="575" t="str" cm="1">
        <f t="array" ref="HX40">INDEX(HX$5:HX39,$B40+1,1)</f>
        <v>-</v>
      </c>
      <c r="HY40" s="575" t="str" cm="1">
        <f t="array" ref="HY40">INDEX(HY$5:HY39,$B40+1,1)</f>
        <v>-</v>
      </c>
      <c r="HZ40" s="575" t="str" cm="1">
        <f t="array" ref="HZ40">INDEX(HZ$5:HZ39,$B40+1,1)</f>
        <v>-</v>
      </c>
      <c r="IA40" s="575" t="str" cm="1">
        <f t="array" ref="IA40">INDEX(IA$5:IA39,$B40+1,1)</f>
        <v>-</v>
      </c>
      <c r="IB40" s="575" t="str" cm="1">
        <f t="array" ref="IB40">INDEX(IB$5:IB39,$B40+1,1)</f>
        <v>-</v>
      </c>
      <c r="IC40" s="575" t="str" cm="1">
        <f t="array" ref="IC40">INDEX(IC$5:IC39,$B40+1,1)</f>
        <v>-</v>
      </c>
      <c r="ID40" s="575" t="str" cm="1">
        <f t="array" ref="ID40">INDEX(ID$5:ID39,$B40+1,1)</f>
        <v>-</v>
      </c>
      <c r="IE40" s="575" cm="1">
        <f t="array" ref="IE40">INDEX(IE$5:IE39,$B40+1,1)</f>
        <v>1</v>
      </c>
      <c r="IF40" s="575" cm="1">
        <f t="array" ref="IF40">INDEX(IF$5:IF39,$B40+1,1)</f>
        <v>1</v>
      </c>
      <c r="IG40" s="8"/>
      <c r="IH40" s="575" cm="1">
        <f t="array" ref="IH40">INDEX(IH$5:IH39,$B40+1,1)</f>
        <v>0.125</v>
      </c>
      <c r="II40" s="575" cm="1">
        <f t="array" ref="II40">INDEX(II$5:II39,$B40+1,1)</f>
        <v>0.3</v>
      </c>
      <c r="IJ40" s="575" cm="1">
        <f t="array" ref="IJ40">INDEX(IJ$5:IJ39,$B40+1,1)</f>
        <v>-0.05</v>
      </c>
      <c r="IK40" s="575" cm="1">
        <f t="array" ref="IK40">INDEX(IK$5:IK39,$B40+1,1)</f>
        <v>0.1</v>
      </c>
      <c r="IL40" s="575" cm="1">
        <f t="array" ref="IL40">INDEX(IL$5:IL39,$B40+1,1)</f>
        <v>0.25</v>
      </c>
      <c r="IM40" s="575" cm="1">
        <f t="array" ref="IM40">INDEX(IM$5:IM39,$B40+1,1)</f>
        <v>-0.05</v>
      </c>
      <c r="IN40" s="575" cm="1">
        <f t="array" ref="IN40">INDEX(IN$5:IN39,$B40+1,1)</f>
        <v>0.05</v>
      </c>
      <c r="IO40" s="575" cm="1">
        <f t="array" ref="IO40">INDEX(IO$5:IO39,$B40+1,1)</f>
        <v>0.1</v>
      </c>
      <c r="IP40" s="575" cm="1">
        <f t="array" ref="IP40">INDEX(IP$5:IP39,$B40+1,1)</f>
        <v>-0.02</v>
      </c>
      <c r="IQ40" s="575" cm="1">
        <f t="array" ref="IQ40">INDEX(IQ$5:IQ39,$B40+1,1)</f>
        <v>0.1</v>
      </c>
      <c r="IR40" s="575" cm="1">
        <f t="array" ref="IR40">INDEX(IR$5:IR39,$B40+1,1)</f>
        <v>0.25</v>
      </c>
      <c r="IS40" s="575" cm="1">
        <f t="array" ref="IS40">INDEX(IS$5:IS39,$B40+1,1)</f>
        <v>-0.05</v>
      </c>
      <c r="IT40" s="575" cm="1">
        <f t="array" ref="IT40">INDEX(IT$5:IT39,$B40+1,1)</f>
        <v>0.125</v>
      </c>
      <c r="IU40" s="575" cm="1">
        <f t="array" ref="IU40">INDEX(IU$5:IU39,$B40+1,1)</f>
        <v>0.1</v>
      </c>
      <c r="IV40" s="575" cm="1">
        <f t="array" ref="IV40">INDEX(IV$5:IV39,$B40+1,1)</f>
        <v>0.1</v>
      </c>
      <c r="IW40" s="575" cm="1">
        <f t="array" ref="IW40">INDEX(IW$5:IW39,$B40+1,1)</f>
        <v>0.1</v>
      </c>
      <c r="IX40" s="575" cm="1">
        <f t="array" ref="IX40">INDEX(IX$5:IX39,$B40+1,1)</f>
        <v>0</v>
      </c>
      <c r="IY40" s="575" cm="1">
        <f t="array" ref="IY40">INDEX(IY$5:IY39,$B40+1,1)</f>
        <v>0</v>
      </c>
      <c r="IZ40" s="575" cm="1">
        <f t="array" ref="IZ40">INDEX(IZ$5:IZ39,$B40+1,1)</f>
        <v>0</v>
      </c>
      <c r="JA40" s="575" cm="1">
        <f t="array" ref="JA40">INDEX(JA$5:JA39,$B40+1,1)</f>
        <v>0</v>
      </c>
      <c r="JB40" s="575" cm="1">
        <f t="array" ref="JB40">INDEX(JB$5:JB39,$B40+1,1)</f>
        <v>0</v>
      </c>
      <c r="JC40" s="575" cm="1">
        <f t="array" ref="JC40">INDEX(JC$5:JC39,$B40+1,1)</f>
        <v>0</v>
      </c>
      <c r="JD40" s="575" cm="1">
        <f t="array" ref="JD40">INDEX(JD$5:JD39,$B40+1,1)</f>
        <v>0</v>
      </c>
      <c r="JE40" s="575" cm="1">
        <f t="array" ref="JE40">INDEX(JE$5:JE39,$B40+1,1)</f>
        <v>0</v>
      </c>
      <c r="JF40" s="575" cm="1">
        <f t="array" ref="JF40">INDEX(JF$5:JF39,$B40+1,1)</f>
        <v>0</v>
      </c>
      <c r="JG40" s="575" cm="1">
        <f t="array" ref="JG40">INDEX(JG$5:JG39,$B40+1,1)</f>
        <v>0</v>
      </c>
      <c r="JH40" s="575" cm="1">
        <f t="array" ref="JH40">INDEX(JH$5:JH39,$B40+1,1)</f>
        <v>0</v>
      </c>
      <c r="JI40" s="575" cm="1">
        <f t="array" ref="JI40">INDEX(JI$5:JI39,$B40+1,1)</f>
        <v>0</v>
      </c>
      <c r="JJ40" s="575" cm="1">
        <f t="array" ref="JJ40">INDEX(JJ$5:JJ39,$B40+1,1)</f>
        <v>0</v>
      </c>
      <c r="JK40" s="575" cm="1">
        <f t="array" ref="JK40">INDEX(JK$5:JK39,$B40+1,1)</f>
        <v>0</v>
      </c>
      <c r="JL40" s="575" cm="1">
        <f t="array" ref="JL40">INDEX(JL$5:JL39,$B40+1,1)</f>
        <v>0</v>
      </c>
      <c r="JM40" s="575" cm="1">
        <f t="array" ref="JM40">INDEX(JM$5:JM39,$B40+1,1)</f>
        <v>0</v>
      </c>
      <c r="JN40" s="575" cm="1">
        <f t="array" ref="JN40">INDEX(JN$5:JN39,$B40+1,1)</f>
        <v>0</v>
      </c>
      <c r="JO40" s="575" cm="1">
        <f t="array" ref="JO40">INDEX(JO$5:JO39,$B40+1,1)</f>
        <v>0</v>
      </c>
      <c r="JP40" s="575" cm="1">
        <f t="array" ref="JP40">INDEX(JP$5:JP39,$B40+1,1)</f>
        <v>0</v>
      </c>
      <c r="JQ40" s="575" cm="1">
        <f t="array" ref="JQ40">INDEX(JQ$5:JQ39,$B40+1,1)</f>
        <v>0</v>
      </c>
      <c r="JR40" s="575" cm="1">
        <f t="array" ref="JR40">INDEX(JR$5:JR39,$B40+1,1)</f>
        <v>0</v>
      </c>
      <c r="JS40" s="575" cm="1">
        <f t="array" ref="JS40">INDEX(JS$5:JS39,$B40+1,1)</f>
        <v>0</v>
      </c>
      <c r="JT40" s="575" cm="1">
        <f t="array" ref="JT40">INDEX(JT$5:JT39,$B40+1,1)</f>
        <v>0</v>
      </c>
      <c r="JU40" s="575" cm="1">
        <f t="array" ref="JU40">INDEX(JU$5:JU39,$B40+1,1)</f>
        <v>0</v>
      </c>
      <c r="JV40" s="575" cm="1">
        <f t="array" ref="JV40">INDEX(JV$5:JV39,$B40+1,1)</f>
        <v>0</v>
      </c>
      <c r="JW40" s="575" cm="1">
        <f t="array" ref="JW40">INDEX(JW$5:JW39,$B40+1,1)</f>
        <v>0</v>
      </c>
      <c r="JX40" s="575" cm="1">
        <f t="array" ref="JX40">INDEX(JX$5:JX39,$B40+1,1)</f>
        <v>0</v>
      </c>
      <c r="JY40" s="575" cm="1">
        <f t="array" ref="JY40">INDEX(JY$5:JY39,$B40+1,1)</f>
        <v>0</v>
      </c>
      <c r="JZ40" s="575" cm="1">
        <f t="array" ref="JZ40">INDEX(JZ$5:JZ39,$B40+1,1)</f>
        <v>0</v>
      </c>
      <c r="KA40" s="575" cm="1">
        <f t="array" ref="KA40">INDEX(KA$5:KA39,$B40+1,1)</f>
        <v>0</v>
      </c>
      <c r="KB40" s="575" cm="1">
        <f t="array" ref="KB40">INDEX(KB$5:KB39,$B40+1,1)</f>
        <v>0</v>
      </c>
      <c r="KC40" s="575" cm="1">
        <f t="array" ref="KC40">INDEX(KC$5:KC39,$B40+1,1)</f>
        <v>0</v>
      </c>
      <c r="KD40" s="575" t="str" cm="1">
        <f t="array" ref="KD40">INDEX(KD$5:KD39,$B40+1,1)</f>
        <v>-</v>
      </c>
      <c r="KE40" s="8"/>
      <c r="KF40" s="575" cm="1">
        <f t="array" ref="KF40">INDEX(KF$5:KF39,$B40+1,1)</f>
        <v>0</v>
      </c>
      <c r="KG40" s="575" cm="1">
        <f t="array" ref="KG40">INDEX(KG$5:KG39,$B40+1,1)</f>
        <v>0</v>
      </c>
      <c r="KH40" s="575" cm="1">
        <f t="array" ref="KH40">INDEX(KH$5:KH39,$B40+1,1)</f>
        <v>0</v>
      </c>
      <c r="KI40" s="575" t="str" cm="1">
        <f t="array" ref="KI40">INDEX(KI$5:KI39,$B40+1,1)</f>
        <v>-</v>
      </c>
      <c r="KJ40" s="575" t="str" cm="1">
        <f t="array" ref="KJ40">INDEX(KJ$5:KJ39,$B40+1,1)</f>
        <v>-</v>
      </c>
      <c r="KK40" s="575" t="str" cm="1">
        <f t="array" ref="KK40">INDEX(KK$5:KK39,$B40+1,1)</f>
        <v>-</v>
      </c>
      <c r="KL40" s="575" t="str" cm="1">
        <f t="array" ref="KL40">INDEX(KL$5:KL39,$B40+1,1)</f>
        <v>-</v>
      </c>
      <c r="KM40" s="575" t="str" cm="1">
        <f t="array" ref="KM40">INDEX(KM$5:KM39,$B40+1,1)</f>
        <v>-</v>
      </c>
      <c r="KN40" s="575" t="str" cm="1">
        <f t="array" ref="KN40">INDEX(KN$5:KN39,$B40+1,1)</f>
        <v>-</v>
      </c>
      <c r="KO40" s="575" t="str" cm="1">
        <f t="array" ref="KO40">INDEX(KO$5:KO39,$B40+1,1)</f>
        <v>-</v>
      </c>
      <c r="KP40" s="575" t="str" cm="1">
        <f t="array" ref="KP40">INDEX(KP$5:KP39,$B40+1,1)</f>
        <v>-</v>
      </c>
      <c r="KQ40" s="575" t="str" cm="1">
        <f t="array" ref="KQ40">INDEX(KQ$5:KQ39,$B40+1,1)</f>
        <v>-</v>
      </c>
      <c r="KR40" s="575" t="str" cm="1">
        <f t="array" ref="KR40">INDEX(KR$5:KR39,$B40+1,1)</f>
        <v>-</v>
      </c>
      <c r="KS40" s="575" t="str" cm="1">
        <f t="array" ref="KS40">INDEX(KS$5:KS39,$B40+1,1)</f>
        <v>-</v>
      </c>
      <c r="KT40" s="575" t="str" cm="1">
        <f t="array" ref="KT40">INDEX(KT$5:KT39,$B40+1,1)</f>
        <v>-</v>
      </c>
      <c r="KU40" s="575" t="str" cm="1">
        <f t="array" ref="KU40">INDEX(KU$5:KU39,$B40+1,1)</f>
        <v>-</v>
      </c>
      <c r="KV40" s="575" cm="1">
        <f t="array" ref="KV40">INDEX(KV$5:KV39,$B40+1,1)</f>
        <v>1</v>
      </c>
      <c r="KW40" s="575" cm="1">
        <f t="array" ref="KW40">INDEX(KW$5:KW39,$B40+1,1)</f>
        <v>0</v>
      </c>
      <c r="KX40" s="575" cm="1">
        <f t="array" ref="KX40">INDEX(KX$5:KX39,$B40+1,1)</f>
        <v>1</v>
      </c>
      <c r="KY40" s="575" cm="1">
        <f t="array" ref="KY40">INDEX(KY$5:KY39,$B40+1,1)</f>
        <v>1</v>
      </c>
      <c r="KZ40" s="575" cm="1">
        <f t="array" ref="KZ40">INDEX(KZ$5:KZ39,$B40+1,1)</f>
        <v>1</v>
      </c>
      <c r="LA40" s="575" cm="1">
        <f t="array" ref="LA40">INDEX(LA$5:LA39,$B40+1,1)</f>
        <v>1</v>
      </c>
      <c r="LB40" s="575" cm="1">
        <f t="array" ref="LB40">INDEX(LB$5:LB39,$B40+1,1)</f>
        <v>1</v>
      </c>
      <c r="LC40" s="575" cm="1">
        <f t="array" ref="LC40">INDEX(LC$5:LC39,$B40+1,1)</f>
        <v>1</v>
      </c>
      <c r="LD40" s="575" cm="1">
        <f t="array" ref="LD40">INDEX(LD$5:LD39,$B40+1,1)</f>
        <v>0</v>
      </c>
      <c r="LE40" s="575" cm="1">
        <f t="array" ref="LE40">INDEX(LE$5:LE39,$B40+1,1)</f>
        <v>1</v>
      </c>
      <c r="LF40" s="575" cm="1">
        <f t="array" ref="LF40">INDEX(LF$5:LF39,$B40+1,1)</f>
        <v>0</v>
      </c>
      <c r="LG40" s="575" cm="1">
        <f t="array" ref="LG40">INDEX(LG$5:LG39,$B40+1,1)</f>
        <v>0</v>
      </c>
      <c r="LH40" s="575" cm="1">
        <f t="array" ref="LH40">INDEX(LH$5:LH39,$B40+1,1)</f>
        <v>0</v>
      </c>
      <c r="LI40" s="575" cm="1">
        <f t="array" ref="LI40">INDEX(LI$5:LI39,$B40+1,1)</f>
        <v>0</v>
      </c>
      <c r="LJ40" s="575" cm="1">
        <f t="array" ref="LJ40">INDEX(LJ$5:LJ39,$B40+1,1)</f>
        <v>0</v>
      </c>
      <c r="LK40" s="575" cm="1">
        <f t="array" ref="LK40">INDEX(LK$5:LK39,$B40+1,1)</f>
        <v>0</v>
      </c>
      <c r="LL40" s="575" cm="1">
        <f t="array" ref="LL40">INDEX(LL$5:LL39,$B40+1,1)</f>
        <v>0</v>
      </c>
      <c r="LM40" s="575" cm="1">
        <f t="array" ref="LM40">INDEX(LM$5:LM39,$B40+1,1)</f>
        <v>0</v>
      </c>
      <c r="LN40" s="575" cm="1">
        <f t="array" ref="LN40">INDEX(LN$5:LN39,$B40+1,1)</f>
        <v>0</v>
      </c>
      <c r="LO40" s="575" cm="1">
        <f t="array" ref="LO40">INDEX(LO$5:LO39,$B40+1,1)</f>
        <v>0</v>
      </c>
      <c r="LP40" s="575" cm="1">
        <f t="array" ref="LP40">INDEX(LP$5:LP39,$B40+1,1)</f>
        <v>0</v>
      </c>
      <c r="LQ40" s="575" cm="1">
        <f t="array" ref="LQ40">INDEX(LQ$5:LQ39,$B40+1,1)</f>
        <v>0</v>
      </c>
      <c r="LR40" s="575" cm="1">
        <f t="array" ref="LR40">INDEX(LR$5:LR39,$B40+1,1)</f>
        <v>0</v>
      </c>
      <c r="LS40" s="575" cm="1">
        <f t="array" ref="LS40">INDEX(LS$5:LS39,$B40+1,1)</f>
        <v>0</v>
      </c>
      <c r="LT40" s="575" cm="1">
        <f t="array" ref="LT40">INDEX(LT$5:LT39,$B40+1,1)</f>
        <v>0</v>
      </c>
      <c r="LU40" s="575" cm="1">
        <f t="array" ref="LU40">INDEX(LU$5:LU39,$B40+1,1)</f>
        <v>0</v>
      </c>
      <c r="LV40" s="575" cm="1">
        <f t="array" ref="LV40">INDEX(LV$5:LV39,$B40+1,1)</f>
        <v>0</v>
      </c>
      <c r="LW40" s="575" cm="1">
        <f t="array" ref="LW40">INDEX(LW$5:LW39,$B40+1,1)</f>
        <v>0</v>
      </c>
      <c r="LX40" s="575" cm="1">
        <f t="array" ref="LX40">INDEX(LX$5:LX39,$B40+1,1)</f>
        <v>0</v>
      </c>
      <c r="LY40" s="575" cm="1">
        <f t="array" ref="LY40">INDEX(LY$5:LY39,$B40+1,1)</f>
        <v>0</v>
      </c>
      <c r="LZ40" s="575" cm="1">
        <f t="array" ref="LZ40">INDEX(LZ$5:LZ39,$B40+1,1)</f>
        <v>0</v>
      </c>
      <c r="MA40" s="575" cm="1">
        <f t="array" ref="MA40">INDEX(MA$5:MA39,$B40+1,1)</f>
        <v>0</v>
      </c>
      <c r="MB40" s="575" cm="1">
        <f t="array" ref="MB40">INDEX(MB$5:MB39,$B40+1,1)</f>
        <v>0</v>
      </c>
      <c r="MC40" s="575" cm="1">
        <f t="array" ref="MC40">INDEX(MC$5:MC39,$B40+1,1)</f>
        <v>0</v>
      </c>
      <c r="MD40" s="575" cm="1">
        <f t="array" ref="MD40">INDEX(MD$5:MD39,$B40+1,1)</f>
        <v>0</v>
      </c>
      <c r="ME40" s="575" cm="1">
        <f t="array" ref="ME40">INDEX(ME$5:ME39,$B40+1,1)</f>
        <v>0</v>
      </c>
      <c r="MF40" s="575" cm="1">
        <f t="array" ref="MF40">INDEX(MF$5:MF39,$B40+1,1)</f>
        <v>0</v>
      </c>
      <c r="MG40" s="575" cm="1">
        <f t="array" ref="MG40">INDEX(MG$5:MG39,$B40+1,1)</f>
        <v>0</v>
      </c>
      <c r="MH40" s="575" cm="1">
        <f t="array" ref="MH40">INDEX(MH$5:MH39,$B40+1,1)</f>
        <v>0</v>
      </c>
      <c r="MI40" s="575" cm="1">
        <f t="array" ref="MI40">INDEX(MI$5:MI39,$B40+1,1)</f>
        <v>1</v>
      </c>
      <c r="MJ40" s="575" cm="1">
        <f t="array" ref="MJ40">INDEX(MJ$5:MJ39,$B40+1,1)</f>
        <v>0</v>
      </c>
      <c r="MK40" s="575" cm="1">
        <f t="array" ref="MK40">INDEX(MK$5:MK39,$B40+1,1)</f>
        <v>0</v>
      </c>
      <c r="ML40" s="575" cm="1">
        <f t="array" ref="ML40">INDEX(ML$5:ML39,$B40+1,1)</f>
        <v>0</v>
      </c>
      <c r="MM40" s="575" cm="1">
        <f t="array" ref="MM40">INDEX(MM$5:MM39,$B40+1,1)</f>
        <v>0</v>
      </c>
      <c r="MN40" s="575" cm="1">
        <f t="array" ref="MN40">INDEX(MN$5:MN39,$B40+1,1)</f>
        <v>1</v>
      </c>
      <c r="MO40" s="8"/>
      <c r="MP40" s="444" t="str">
        <f t="shared" ca="1" si="122"/>
        <v>-</v>
      </c>
      <c r="MQ40" s="575" t="str" cm="1">
        <f t="array" ref="MQ40">INDEX(MQ$5:MQ39,$B40+1,1)</f>
        <v>-</v>
      </c>
      <c r="MR40" s="575" t="str" cm="1">
        <f t="array" ref="MR40">INDEX(MR$5:MR39,$B40+1,1)</f>
        <v>-</v>
      </c>
      <c r="MS40" s="575" t="str" cm="1">
        <f t="array" ref="MS40">INDEX(MS$5:MS39,$B40+1,1)</f>
        <v>-</v>
      </c>
      <c r="MT40" s="575" t="str" cm="1">
        <f t="array" ref="MT40">INDEX(MT$5:MT39,$B40+1,1)</f>
        <v>-</v>
      </c>
      <c r="MU40" s="575" t="str" cm="1">
        <f t="array" ref="MU40">INDEX(MU$5:MU39,$B40+1,1)</f>
        <v>-</v>
      </c>
      <c r="MV40" s="575" t="str" cm="1">
        <f t="array" ref="MV40">INDEX(MV$5:MV39,$B40+1,1)</f>
        <v>-</v>
      </c>
      <c r="MW40" s="575" t="str" cm="1">
        <f t="array" ref="MW40">INDEX(MW$5:MW39,$B40+1,1)</f>
        <v>-</v>
      </c>
      <c r="MX40" s="444" t="str" cm="1">
        <f t="array" ref="MX40">IF(OR(MY40:MY40&lt;&gt;"-"),TRUE,"-")</f>
        <v>-</v>
      </c>
      <c r="MY40" s="575" t="str" cm="1">
        <f t="array" ref="MY40">INDEX(MY$5:MY39,$B40+1,1)</f>
        <v>-</v>
      </c>
      <c r="MZ40" s="575" cm="1">
        <f t="array" ref="MZ40">INDEX(MZ$5:MZ39,$B40+1,1)</f>
        <v>0</v>
      </c>
      <c r="NA40" s="575" cm="1">
        <f t="array" ref="NA40">INDEX(NA$5:NA39,$B40+1,1)</f>
        <v>999999</v>
      </c>
      <c r="NB40" s="575" cm="1">
        <f t="array" ref="NB40">INDEX(NB$5:NB39,$B40+1,1)</f>
        <v>999999</v>
      </c>
      <c r="NC40" s="575" cm="1">
        <f t="array" ref="NC40">INDEX(NC$5:NC39,$B40+1,1)</f>
        <v>999999</v>
      </c>
      <c r="ND40" s="575" cm="1">
        <f t="array" ref="ND40">INDEX(ND$5:ND39,$B40+1,1)</f>
        <v>999999</v>
      </c>
      <c r="NE40" s="575" cm="1">
        <f t="array" ref="NE40">INDEX(NE$5:NE39,$B40+1,1)</f>
        <v>999999</v>
      </c>
      <c r="NF40" s="575" cm="1">
        <f t="array" ref="NF40">INDEX(NF$5:NF39,$B40+1,1)</f>
        <v>999999</v>
      </c>
      <c r="NG40" s="575" t="str" cm="1">
        <f t="array" ref="NG40">INDEX(NG$5:NG39,$B40+1,1)</f>
        <v>-</v>
      </c>
      <c r="NH40" s="575" t="str" cm="1">
        <f t="array" ref="NH40">INDEX(NH$5:NH39,$B40+1,1)</f>
        <v>-</v>
      </c>
      <c r="NI40" s="575" t="str" cm="1">
        <f t="array" ref="NI40">INDEX(NI$5:NI39,$B40+1,1)</f>
        <v>-</v>
      </c>
      <c r="NJ40" s="575" t="b" cm="1">
        <f t="array" ref="NJ40">INDEX(NJ$5:NJ39,$B40+1,1)</f>
        <v>1</v>
      </c>
      <c r="NK40" s="575" t="str" cm="1">
        <f t="array" ref="NK40">INDEX(NK$5:NK39,$B40+1,1)</f>
        <v>-</v>
      </c>
      <c r="NL40" s="575" cm="1">
        <f t="array" ref="NL40">INDEX(NL$5:NL39,$B40+1,1)</f>
        <v>0</v>
      </c>
      <c r="NM40" s="575" cm="1">
        <f t="array" ref="NM40">INDEX(NM$5:NM39,$B40+1,1)</f>
        <v>0</v>
      </c>
      <c r="NN40" s="575" cm="1">
        <f t="array" ref="NN40">INDEX(NN$5:NN39,$B40+1,1)</f>
        <v>0</v>
      </c>
      <c r="NO40" s="575" t="str" cm="1">
        <f t="array" ref="NO40">INDEX(NO$5:NO39,$B40+1,1)</f>
        <v>-</v>
      </c>
      <c r="NP40" s="575" t="str" cm="1">
        <f t="array" ref="NP40">INDEX(NP$5:NP39,$B40+1,1)</f>
        <v>-</v>
      </c>
      <c r="NQ40" s="444">
        <f t="shared" si="111"/>
        <v>0</v>
      </c>
      <c r="NR40" s="575" t="str" cm="1">
        <f t="array" ref="NR40">INDEX(NR$5:NR39,$B40+1,1)</f>
        <v>-</v>
      </c>
      <c r="NS40" s="575" t="str" cm="1">
        <f t="array" ref="NS40">INDEX(NS$5:NS39,$B40+1,1)</f>
        <v>-</v>
      </c>
      <c r="NT40" s="8"/>
      <c r="NU40" s="575" t="str" cm="1">
        <f t="array" ref="NU40">INDEX(NU$5:NU39,$B40+1,1)</f>
        <v>-</v>
      </c>
      <c r="NV40" s="575" t="str" cm="1">
        <f t="array" ref="NV40">INDEX(NV$5:NV39,$B40+1,1)</f>
        <v>-</v>
      </c>
      <c r="NW40" s="575" t="str" cm="1">
        <f t="array" ref="NW40">INDEX(NW$5:NW39,$B40+1,1)</f>
        <v>-</v>
      </c>
      <c r="NX40" s="575" t="str" cm="1">
        <f t="array" ref="NX40">INDEX(NX$5:NX39,$B40+1,1)</f>
        <v>-</v>
      </c>
      <c r="NY40" s="575" cm="1">
        <f t="array" ref="NY40">INDEX(NY$5:NY39,$B40+1,1)</f>
        <v>1</v>
      </c>
      <c r="NZ40" s="575" cm="1">
        <f t="array" ref="NZ40">INDEX(NZ$5:NZ39,$B40+1,1)</f>
        <v>1</v>
      </c>
      <c r="OA40" s="575" cm="1">
        <f t="array" ref="OA40">INDEX(OA$5:OA39,$B40+1,1)</f>
        <v>1</v>
      </c>
      <c r="OB40" s="575" cm="1">
        <f t="array" ref="OB40">INDEX(OB$5:OB39,$B40+1,1)</f>
        <v>1</v>
      </c>
      <c r="OC40" s="8"/>
      <c r="OD40" s="575" cm="1">
        <f t="array" ref="OD40">INDEX(OD$5:OD39,$B40+1,1)</f>
        <v>0</v>
      </c>
      <c r="OE40" s="575" t="str" cm="1">
        <f t="array" ref="OE40">INDEX(OE$5:OE39,$B40+1,1)</f>
        <v>-</v>
      </c>
      <c r="OF40" s="575" cm="1">
        <f t="array" ref="OF40">INDEX(OF$5:OF39,$B40+1,1)</f>
        <v>1</v>
      </c>
      <c r="OG40" s="444">
        <f t="shared" si="100"/>
        <v>1.5</v>
      </c>
      <c r="OH40" s="8"/>
      <c r="OI40" s="575" t="str" cm="1">
        <f t="array" ref="OI40">INDEX(OI$5:OI39,$B40+1,1)</f>
        <v>-</v>
      </c>
      <c r="OJ40" s="575" t="str" cm="1">
        <f t="array" ref="OJ40">INDEX(OJ$5:OJ39,$B40+1,1)</f>
        <v>-</v>
      </c>
      <c r="OK40" s="575" t="str" cm="1">
        <f t="array" ref="OK40">INDEX(OK$5:OK39,$B40+1,1)</f>
        <v>-</v>
      </c>
      <c r="OL40" s="575" t="str" cm="1">
        <f t="array" ref="OL40">INDEX(OL$5:OL39,$B40+1,1)</f>
        <v>-</v>
      </c>
      <c r="OM40" s="575" cm="1">
        <f t="array" ref="OM40">INDEX(OM$5:OM39,$B40+1,1)</f>
        <v>0</v>
      </c>
      <c r="ON40" s="519">
        <v>0</v>
      </c>
    </row>
    <row r="41" spans="1:404" outlineLevel="1">
      <c r="A41" s="18">
        <f t="shared" si="109"/>
        <v>36</v>
      </c>
      <c r="B41" s="18">
        <f t="shared" si="105"/>
        <v>13</v>
      </c>
      <c r="C41">
        <v>2</v>
      </c>
      <c r="D41" s="17" t="str">
        <f t="shared" ca="1" si="112"/>
        <v>GSW</v>
      </c>
      <c r="E41" t="b">
        <v>1</v>
      </c>
      <c r="F41" t="b">
        <v>0</v>
      </c>
      <c r="G41" t="b">
        <f>E41</f>
        <v>1</v>
      </c>
      <c r="H41" s="18" t="s">
        <v>2230</v>
      </c>
      <c r="I41" s="575" cm="1">
        <f t="array" ref="I41">INDEX(I$5:I40,$B41+1,1)</f>
        <v>1</v>
      </c>
      <c r="J41" s="575" cm="1">
        <f t="array" ref="J41">INDEX(J$5:J40,$B41+1,1)</f>
        <v>0</v>
      </c>
      <c r="K41" s="575" cm="1">
        <f t="array" ref="K41">INDEX(K$5:K40,$B41+1,1)</f>
        <v>0</v>
      </c>
      <c r="L41" s="575" cm="1">
        <f t="array" ref="L41">INDEX(L$5:L40,$B41+1,1)</f>
        <v>2</v>
      </c>
      <c r="M41" s="575" cm="1">
        <f t="array" ref="M41">INDEX(M$5:M40,$B41+1,1)</f>
        <v>2</v>
      </c>
      <c r="N41" s="575" cm="1">
        <f t="array" ref="N41">INDEX(N$5:N40,$B41+1,1)</f>
        <v>3</v>
      </c>
      <c r="O41" s="444">
        <f t="shared" si="115"/>
        <v>2</v>
      </c>
      <c r="P41" s="444">
        <f t="shared" si="115"/>
        <v>0</v>
      </c>
      <c r="Q41" s="444">
        <f t="shared" si="58"/>
        <v>6</v>
      </c>
      <c r="R41" s="575" cm="1">
        <f t="array" ref="R41">INDEX(R$5:R40,$B41+1,1)</f>
        <v>1</v>
      </c>
      <c r="S41" s="575" cm="1">
        <f t="array" ref="S41">INDEX(S$5:S40,$B41+1,1)</f>
        <v>1</v>
      </c>
      <c r="T41" s="575" cm="1">
        <f t="array" ref="T41">INDEX(T$5:T40,$B41+1,1)</f>
        <v>1</v>
      </c>
      <c r="U41" s="575" cm="1">
        <f t="array" ref="U41">INDEX(U$5:U40,$B41+1,1)</f>
        <v>0</v>
      </c>
      <c r="V41" s="18"/>
      <c r="W41" s="575" cm="1">
        <f t="array" ref="W41">INDEX(W$5:W40,$B41+1,1)</f>
        <v>0</v>
      </c>
      <c r="X41" s="575" cm="1">
        <f t="array" ref="X41">INDEX(X$5:X40,$B41+1,1)</f>
        <v>0</v>
      </c>
      <c r="Y41" s="575" cm="1">
        <f t="array" ref="Y41">INDEX(Y$5:Y40,$B41+1,1)</f>
        <v>0</v>
      </c>
      <c r="Z41" s="575" cm="1">
        <f t="array" ref="Z41">INDEX(Z$5:Z40,$B41+1,1)</f>
        <v>1</v>
      </c>
      <c r="AA41" s="575">
        <v>-1</v>
      </c>
      <c r="AB41" s="575" cm="1">
        <f t="array" ref="AB41">INDEX(AB$5:AB40,$B41+1,1)</f>
        <v>1</v>
      </c>
      <c r="AC41" s="575" cm="1">
        <f t="array" ref="AC41">INDEX(AC$5:AC40,$B41+1,1)</f>
        <v>1</v>
      </c>
      <c r="AD41" s="575" cm="1">
        <f t="array" ref="AD41">INDEX(AD$5:AD40,$B41+1,1)</f>
        <v>0</v>
      </c>
      <c r="AE41" s="575" cm="1">
        <f t="array" ref="AE41">INDEX(AE$5:AE40,$B41+1,1)</f>
        <v>0</v>
      </c>
      <c r="AF41" s="575" cm="1">
        <f t="array" ref="AF41">INDEX(AF$5:AF40,$B41+1,1)</f>
        <v>0</v>
      </c>
      <c r="AG41" s="575" cm="1">
        <f t="array" ref="AG41">INDEX(AG$5:AG40,$B41+1,1)</f>
        <v>0</v>
      </c>
      <c r="AH41" s="119"/>
      <c r="AI41" s="119"/>
      <c r="AJ41" s="119"/>
      <c r="AK41" s="119"/>
      <c r="AL41" s="119"/>
      <c r="AM41" s="119"/>
      <c r="AN41" s="119"/>
      <c r="AO41" s="119"/>
      <c r="AP41" s="119"/>
      <c r="AQ41" s="119"/>
      <c r="AR41" s="119"/>
      <c r="AS41" s="119"/>
      <c r="AT41" s="119"/>
      <c r="AU41" s="18"/>
      <c r="AV41" s="18"/>
      <c r="AW41" s="18"/>
      <c r="AX41" s="212" t="str" cm="1">
        <f t="array" aca="1" ref="AX41" ca="1">$H41&amp;" "        &amp;_xlfn.SINGLE( INDEX(i.ModelStructure,$I41,1))    &amp;" "
&amp; $D41        &amp;       IF(OR($CA41="-", $CA41),"_PInp","_Full")&amp;    IF($DK41=0," FWM","")&amp;IF($DK41=1," MWM","")&amp;IF($DK41=5," Mat","")&amp;IF($NP41=1,"&amp;EL","   ")&amp;IF($DL41=TRUE,"&amp;BBT","    ")
&amp;      " TOL"&amp;_xlfn.SINGLE(INDEX(i.TOL_Desc,1,$N41))   &amp; " Scan"&amp;$T41
&amp;       CHOOSE($K41+1," CFS"," GFS"," NFS")&amp;     " CG_"&amp;_xlfn.SINGLE(_xlfn.SWITCH($MP41,"-",1,TRUE,1,FALSE,0))&amp;_xlfn.SINGLE(    IF($MR41="-"," FodCrop    ",_xlfn.SWITCH(VALUE(LEFT($MR$4,1)),0," All",6," Lup",9," Oat",11," OaF")&amp;"_Fod"&amp;TEXT($MR41,"000%")))
&amp;" REV"&amp;"_"&amp;TEXT($FO41,"00;-0;00;@ ")&amp;TEXT($AA41,"00;-0;00;  @")&amp;"_"&amp;TEXT($FT41,"0")&amp;"_"&amp;TEXT($AC41,"0")
&amp; " RR"&amp;TEXT(SUM($EB41:$EC41),"+00%;-00%;    ;@")
&amp; " ("&amp;IF($CY41,"P","E")   &amp;IF($CX41,"T","t")        &amp;     "_F"&amp;IF($HP41=TRUE,3,0)+COUNTIF($HI41:$HM41,TRUE)+COUNTIF($BS41:$BT41,"&gt;0")&amp;IF($HN41=TRUE,3,0)+COUNTIF($BS41:$BT41,"&gt;0")&amp;"N"&amp;$HS41&amp;$HT41&amp;"L"&amp;$IE41&amp;$IF41&amp;"_"&amp;$ID41&amp;")"</f>
        <v>REV_create  SE GSW_PInp MWM        TOLSpr Scan1 CFS CG_1 FodCrop     REV_- -1_1_1 RR     (Et_F00N--L11_-)</v>
      </c>
      <c r="AY41" s="8" t="str">
        <f ca="1">IF(COUNTIF(AX$5:AX41,AX41)=1,"-","Dup")</f>
        <v>-</v>
      </c>
      <c r="AZ41" s="8"/>
      <c r="BA41" s="575" t="b" cm="1">
        <f t="array" ref="BA41">INDEX(BA$5:BA40,$B41+1,1)</f>
        <v>0</v>
      </c>
      <c r="BB41" s="575" t="b" cm="1">
        <f t="array" ref="BB41">INDEX(BB$5:BB40,$B41+1,1)</f>
        <v>0</v>
      </c>
      <c r="BC41" s="575" t="b" cm="1">
        <f t="array" ref="BC41">INDEX(BC$5:BC40,$B41+1,1)</f>
        <v>0</v>
      </c>
      <c r="BD41" s="575" t="b" cm="1">
        <f t="array" ref="BD41">INDEX(BD$5:BD40,$B41+1,1)</f>
        <v>0</v>
      </c>
      <c r="BE41" s="575" t="b" cm="1">
        <f t="array" ref="BE41">INDEX(BE$5:BE40,$B41+1,1)</f>
        <v>0</v>
      </c>
      <c r="BF41" s="575" t="b" cm="1">
        <f t="array" ref="BF41">INDEX(BF$5:BF40,$B41+1,1)</f>
        <v>0</v>
      </c>
      <c r="BG41" s="575" t="b" cm="1">
        <f t="array" ref="BG41">INDEX(BG$5:BG40,$B41+1,1)</f>
        <v>0</v>
      </c>
      <c r="BH41" s="575" t="b" cm="1">
        <f t="array" ref="BH41">INDEX(BH$5:BH40,$B41+1,1)</f>
        <v>0</v>
      </c>
      <c r="BI41" s="575" t="b" cm="1">
        <f t="array" ref="BI41">INDEX(BI$5:BI40,$B41+1,1)</f>
        <v>0</v>
      </c>
      <c r="BJ41" s="8"/>
      <c r="BK41" s="575" t="b" cm="1">
        <f t="array" ref="BK41">INDEX(BK$5:BK40,$B41+1,1)</f>
        <v>0</v>
      </c>
      <c r="BL41" s="575" t="str" cm="1">
        <f t="array" ref="BL41">INDEX(BL$5:BL40,$B41+1,1)</f>
        <v>-</v>
      </c>
      <c r="BM41" s="575" t="str" cm="1">
        <f t="array" ref="BM41">INDEX(BM$5:BM40,$B41+1,1)</f>
        <v>-</v>
      </c>
      <c r="BN41" s="575" t="str" cm="1">
        <f t="array" ref="BN41">INDEX(BN$5:BN40,$B41+1,1)</f>
        <v>-</v>
      </c>
      <c r="BO41" s="575" t="str" cm="1">
        <f t="array" ref="BO41">INDEX(BO$5:BO40,$B41+1,1)</f>
        <v>-</v>
      </c>
      <c r="BP41" s="575" t="str" cm="1">
        <f t="array" ref="BP41">INDEX(BP$5:BP40,$B41+1,1)</f>
        <v>-</v>
      </c>
      <c r="BQ41" s="575" t="str" cm="1">
        <f t="array" ref="BQ41">INDEX(BQ$5:BQ40,$B41+1,1)</f>
        <v>-</v>
      </c>
      <c r="BR41" s="575" t="str" cm="1">
        <f t="array" ref="BR41">INDEX(BR$5:BR40,$B41+1,1)</f>
        <v>-</v>
      </c>
      <c r="BS41" s="575" t="str" cm="1">
        <f t="array" ref="BS41">INDEX(BS$5:BS40,$B41+1,1)</f>
        <v>-</v>
      </c>
      <c r="BT41" s="575" t="str" cm="1">
        <f t="array" ref="BT41">INDEX(BT$5:BT40,$B41+1,1)</f>
        <v>-</v>
      </c>
      <c r="BU41" s="575" t="str" cm="1">
        <f t="array" ref="BU41">INDEX(BU$5:BU40,$B41+1,1)</f>
        <v>-</v>
      </c>
      <c r="BV41" s="575" t="str" cm="1">
        <f t="array" ref="BV41">INDEX(BV$5:BV40,$B41+1,1)</f>
        <v>-</v>
      </c>
      <c r="BW41" s="575" t="b" cm="1">
        <f t="array" ref="BW41">INDEX(BW$5:BW40,$B41+1,1)</f>
        <v>0</v>
      </c>
      <c r="BX41" s="575" t="str" cm="1">
        <f t="array" ref="BX41">INDEX(BX$5:BX40,$B41+1,1)</f>
        <v>-</v>
      </c>
      <c r="BY41" s="575" t="str" cm="1">
        <f t="array" ref="BY41">INDEX(BY$5:BY40,$B41+1,1)</f>
        <v>-</v>
      </c>
      <c r="BZ41" s="575" t="str" cm="1">
        <f t="array" ref="BZ41">INDEX(BZ$5:BZ40,$B41+1,1)</f>
        <v>-</v>
      </c>
      <c r="CA41" s="575" t="str" cm="1">
        <f t="array" ref="CA41">INDEX(CA$5:CA40,$B41+1,1)</f>
        <v>-</v>
      </c>
      <c r="CB41" s="8"/>
      <c r="CC41" s="575" t="str" cm="1">
        <f t="array" ref="CC41">INDEX(CC$5:CC40,$B41+1,1)</f>
        <v>-</v>
      </c>
      <c r="CD41" s="444" t="str">
        <f t="shared" ca="1" si="61"/>
        <v>-</v>
      </c>
      <c r="CE41" s="444">
        <f t="shared" si="116"/>
        <v>0</v>
      </c>
      <c r="CF41" s="444">
        <f t="shared" si="116"/>
        <v>0</v>
      </c>
      <c r="CG41" s="575" t="str" cm="1">
        <f t="array" ref="CG41">INDEX(CG$5:CG40,$B41+1,1)</f>
        <v>-</v>
      </c>
      <c r="CH41" s="575" t="str" cm="1">
        <f t="array" ref="CH41">INDEX(CH$5:CH40,$B41+1,1)</f>
        <v>-</v>
      </c>
      <c r="CI41" s="575" t="str" cm="1">
        <f t="array" ref="CI41">INDEX(CI$5:CI40,$B41+1,1)</f>
        <v>-</v>
      </c>
      <c r="CJ41" s="444" t="str">
        <f t="shared" ca="1" si="63"/>
        <v>-</v>
      </c>
      <c r="CK41" s="444">
        <f t="shared" si="117"/>
        <v>0</v>
      </c>
      <c r="CL41" s="444">
        <f t="shared" si="117"/>
        <v>0</v>
      </c>
      <c r="CM41" s="575" t="str" cm="1">
        <f t="array" ref="CM41">INDEX(CM$5:CM40,$B41+1,1)</f>
        <v>-</v>
      </c>
      <c r="CN41" s="444" t="str">
        <f t="shared" ca="1" si="65"/>
        <v>-</v>
      </c>
      <c r="CO41" s="444">
        <f t="shared" si="66"/>
        <v>0</v>
      </c>
      <c r="CP41" s="575" t="str" cm="1">
        <f t="array" ref="CP41">INDEX(CP$5:CP40,$B41+1,1)</f>
        <v>-</v>
      </c>
      <c r="CQ41" s="575" t="str" cm="1">
        <f t="array" ref="CQ41">INDEX(CQ$5:CQ40,$B41+1,1)</f>
        <v>-</v>
      </c>
      <c r="CR41" s="444">
        <f t="shared" si="67"/>
        <v>0</v>
      </c>
      <c r="CS41" s="575" t="str" cm="1">
        <f t="array" ref="CS41">INDEX(CS$5:CS40,$B41+1,1)</f>
        <v>-</v>
      </c>
      <c r="CT41" s="444" t="str">
        <f t="shared" ca="1" si="68"/>
        <v>-</v>
      </c>
      <c r="CU41" s="444">
        <f t="shared" si="118"/>
        <v>0</v>
      </c>
      <c r="CV41" s="444">
        <f t="shared" si="118"/>
        <v>0</v>
      </c>
      <c r="CW41" s="8"/>
      <c r="CX41" s="575" t="b" cm="1">
        <f t="array" ref="CX41">INDEX(CX$5:CX40,$B41+1,1)</f>
        <v>0</v>
      </c>
      <c r="CY41" s="575" t="b" cm="1">
        <f t="array" ref="CY41">INDEX(CY$5:CY40,$B41+1,1)</f>
        <v>0</v>
      </c>
      <c r="CZ41" s="576">
        <f t="shared" ca="1" si="113"/>
        <v>0</v>
      </c>
      <c r="DA41" s="575" t="b" cm="1">
        <f t="array" ref="DA41">INDEX(DA$5:DA40,$B41+1,1)</f>
        <v>1</v>
      </c>
      <c r="DB41" s="575" t="str" cm="1">
        <f t="array" ref="DB41">INDEX(DB$5:DB40,$B41+1,1)</f>
        <v>-</v>
      </c>
      <c r="DC41" s="575" cm="1">
        <f t="array" ref="DC41">INDEX(DC$5:DC40,$B41+1,1)</f>
        <v>1</v>
      </c>
      <c r="DD41" s="575" cm="1">
        <f t="array" ref="DD41">INDEX(DD$5:DD40,$B41+1,1)</f>
        <v>1</v>
      </c>
      <c r="DE41" s="575" t="str" cm="1">
        <f t="array" ref="DE41">INDEX(DE$5:DE40,$B41+1,1)</f>
        <v>-</v>
      </c>
      <c r="DF41" s="575" t="str" cm="1">
        <f t="array" ref="DF41">INDEX(DF$5:DF40,$B41+1,1)</f>
        <v>-</v>
      </c>
      <c r="DG41" s="575" t="str" cm="1">
        <f t="array" ref="DG41">INDEX(DG$5:DG40,$B41+1,1)</f>
        <v>-</v>
      </c>
      <c r="DH41" s="575" t="str" cm="1">
        <f t="array" ref="DH41">INDEX(DH$5:DH40,$B41+1,1)</f>
        <v>-</v>
      </c>
      <c r="DI41" s="575" t="str" cm="1">
        <f t="array" ref="DI41">INDEX(DI$5:DI40,$B41+1,1)</f>
        <v>-</v>
      </c>
      <c r="DJ41" s="575" t="str" cm="1">
        <f t="array" ref="DJ41">INDEX(DJ$5:DJ40,$B41+1,1)</f>
        <v>-</v>
      </c>
      <c r="DK41" s="444">
        <f t="shared" si="86"/>
        <v>1</v>
      </c>
      <c r="DL41" s="444" t="b">
        <f t="shared" si="86"/>
        <v>0</v>
      </c>
      <c r="DM41" s="444">
        <f t="shared" si="86"/>
        <v>60</v>
      </c>
      <c r="DN41" s="575" t="str" cm="1">
        <f t="array" ref="DN41">INDEX(DN$5:DN40,$B41+1,1)</f>
        <v>-</v>
      </c>
      <c r="DO41" s="444" t="str">
        <f t="shared" si="87"/>
        <v>-</v>
      </c>
      <c r="DP41" s="444" t="str">
        <f t="shared" si="87"/>
        <v>-</v>
      </c>
      <c r="DQ41" s="444" t="str">
        <f t="shared" si="87"/>
        <v>-</v>
      </c>
      <c r="DR41" s="575" t="str" cm="1">
        <f t="array" ref="DR41">INDEX(DR$5:DR40,$B41+1,1)</f>
        <v>-</v>
      </c>
      <c r="DS41" s="575" t="str" cm="1">
        <f t="array" ref="DS41">INDEX(DS$5:DS40,$B41+1,1)</f>
        <v>-</v>
      </c>
      <c r="DT41" s="575" t="str" cm="1">
        <f t="array" ref="DT41">INDEX(DT$5:DT40,$B41+1,1)</f>
        <v>-</v>
      </c>
      <c r="DU41" s="575" t="str" cm="1">
        <f t="array" ref="DU41">INDEX(DU$5:DU40,$B41+1,1)</f>
        <v>-</v>
      </c>
      <c r="DV41" s="444" t="str">
        <f t="shared" si="123"/>
        <v>-</v>
      </c>
      <c r="DW41" s="444">
        <f t="shared" si="123"/>
        <v>500</v>
      </c>
      <c r="DX41" s="444">
        <f t="shared" si="123"/>
        <v>500</v>
      </c>
      <c r="DY41" s="444" t="str">
        <f t="shared" si="123"/>
        <v>-</v>
      </c>
      <c r="DZ41" s="444" t="str">
        <f t="shared" si="123"/>
        <v>-</v>
      </c>
      <c r="EA41" s="444" t="str">
        <f t="shared" si="123"/>
        <v>-</v>
      </c>
      <c r="EB41" s="444">
        <f t="shared" si="89"/>
        <v>0</v>
      </c>
      <c r="EC41" s="444">
        <f t="shared" si="90"/>
        <v>0</v>
      </c>
      <c r="ED41" s="444">
        <f t="shared" si="124"/>
        <v>0</v>
      </c>
      <c r="EE41" s="444">
        <f t="shared" si="124"/>
        <v>0</v>
      </c>
      <c r="EF41" s="444">
        <f t="shared" si="124"/>
        <v>0</v>
      </c>
      <c r="EG41" s="444">
        <f t="shared" si="124"/>
        <v>0</v>
      </c>
      <c r="EH41" s="444" t="b">
        <f t="shared" si="125"/>
        <v>0</v>
      </c>
      <c r="EI41" s="444" t="b">
        <f t="shared" si="125"/>
        <v>0</v>
      </c>
      <c r="EJ41" s="444" t="b">
        <f t="shared" si="125"/>
        <v>0</v>
      </c>
      <c r="EK41" s="444" t="b">
        <f t="shared" si="125"/>
        <v>0</v>
      </c>
      <c r="EL41" s="444">
        <f t="shared" si="126"/>
        <v>1</v>
      </c>
      <c r="EM41" s="444">
        <f t="shared" si="126"/>
        <v>0</v>
      </c>
      <c r="EN41" s="444" t="b">
        <f t="shared" si="94"/>
        <v>0</v>
      </c>
      <c r="EO41" s="444" t="b">
        <f t="shared" si="119"/>
        <v>0</v>
      </c>
      <c r="EP41" s="444" t="b">
        <f t="shared" si="119"/>
        <v>0</v>
      </c>
      <c r="EQ41" s="444" t="b">
        <f t="shared" si="119"/>
        <v>1</v>
      </c>
      <c r="ER41" s="93">
        <f t="shared" si="120"/>
        <v>1</v>
      </c>
      <c r="ES41" s="93">
        <f t="shared" si="120"/>
        <v>1</v>
      </c>
      <c r="ET41" s="575" cm="1">
        <f t="array" ref="ET41">INDEX(ET$5:ET40,$B41+1,1)</f>
        <v>1</v>
      </c>
      <c r="EU41" s="575" cm="1">
        <f t="array" ref="EU41">INDEX(EU$5:EU40,$B41+1,1)</f>
        <v>1</v>
      </c>
      <c r="EV41" s="575" cm="1">
        <f t="array" ref="EV41">INDEX(EV$5:EV40,$B41+1,1)</f>
        <v>1</v>
      </c>
      <c r="EW41" s="575" cm="1">
        <f t="array" ref="EW41">INDEX(EW$5:EW40,$B41+1,1)</f>
        <v>1</v>
      </c>
      <c r="EX41" s="575" t="str" cm="1">
        <f t="array" ref="EX41">INDEX(EX$5:EX40,$B41+1,1)</f>
        <v>-</v>
      </c>
      <c r="EY41" s="444" t="b">
        <f t="shared" si="95"/>
        <v>1</v>
      </c>
      <c r="EZ41" s="444" t="b">
        <f t="shared" si="95"/>
        <v>0</v>
      </c>
      <c r="FA41" s="444" t="b">
        <f t="shared" si="95"/>
        <v>0</v>
      </c>
      <c r="FB41" s="444" t="b">
        <f t="shared" si="95"/>
        <v>0</v>
      </c>
      <c r="FC41" s="93">
        <f t="shared" si="121"/>
        <v>1</v>
      </c>
      <c r="FD41" s="93">
        <f t="shared" si="121"/>
        <v>1</v>
      </c>
      <c r="FE41" s="93">
        <f t="shared" si="121"/>
        <v>1</v>
      </c>
      <c r="FF41" s="93">
        <f t="shared" si="121"/>
        <v>1</v>
      </c>
      <c r="FG41" s="93">
        <f t="shared" si="121"/>
        <v>1</v>
      </c>
      <c r="FH41" s="93">
        <f t="shared" si="121"/>
        <v>1</v>
      </c>
      <c r="FI41" s="93">
        <f t="shared" si="121"/>
        <v>1</v>
      </c>
      <c r="FJ41" s="93">
        <f t="shared" si="121"/>
        <v>1</v>
      </c>
      <c r="FK41" s="8"/>
      <c r="FL41" s="22" t="b">
        <v>1</v>
      </c>
      <c r="FM41" s="444" t="b">
        <f t="shared" si="96"/>
        <v>1</v>
      </c>
      <c r="FN41" s="22">
        <f>VALUE($L41&amp;$M41&amp;$N41&amp;$T41&amp;VALUE($K41))</f>
        <v>22310</v>
      </c>
      <c r="FO41" s="575" t="str" cm="1">
        <f t="array" ref="FO41">INDEX(FO$5:FO40,$B41+1,1)</f>
        <v>-</v>
      </c>
      <c r="FP41" s="575" t="str" cm="1">
        <f t="array" ref="FP41">INDEX(FP$5:FP40,$B41+1,1)</f>
        <v>-</v>
      </c>
      <c r="FQ41" s="575" cm="1">
        <f t="array" ref="FQ41">INDEX(FQ$5:FQ40,$B41+1,1)</f>
        <v>1</v>
      </c>
      <c r="FR41" s="575" cm="1">
        <f t="array" ref="FR41">INDEX(FR$5:FR40,$B41+1,1)</f>
        <v>1</v>
      </c>
      <c r="FS41" s="575" t="str" cm="1">
        <f t="array" ref="FS41">INDEX(FS$5:FS40,$B41+1,1)</f>
        <v>-</v>
      </c>
      <c r="FT41" s="22">
        <v>1</v>
      </c>
      <c r="FU41" s="22">
        <v>1</v>
      </c>
      <c r="FV41" s="22">
        <v>1</v>
      </c>
      <c r="FW41" s="22">
        <v>1</v>
      </c>
      <c r="FX41" s="22">
        <v>1</v>
      </c>
      <c r="FY41" s="22">
        <v>1</v>
      </c>
      <c r="FZ41" s="22">
        <v>1</v>
      </c>
      <c r="GA41" s="22">
        <v>1</v>
      </c>
      <c r="GB41" s="22">
        <v>1</v>
      </c>
      <c r="GC41" s="22">
        <v>1</v>
      </c>
      <c r="GD41" s="22">
        <v>1</v>
      </c>
      <c r="GE41" s="22">
        <v>1</v>
      </c>
      <c r="GF41" s="22">
        <v>1</v>
      </c>
      <c r="GG41" s="22">
        <v>1</v>
      </c>
      <c r="GH41" s="22">
        <v>1</v>
      </c>
      <c r="GI41" s="22">
        <v>1</v>
      </c>
      <c r="GJ41" s="22">
        <v>1</v>
      </c>
      <c r="GK41" s="575" cm="1">
        <f t="array" ref="GK41">INDEX(GK$5:GK40,$B41+1,1)</f>
        <v>0</v>
      </c>
      <c r="GL41" s="575" t="str" cm="1">
        <f t="array" ref="GL41">INDEX(GL$5:GL40,$B41+1,1)</f>
        <v>-</v>
      </c>
      <c r="GM41" s="575" cm="1">
        <f t="array" ref="GM41">INDEX(GM$5:GM40,$B41+1,1)</f>
        <v>1</v>
      </c>
      <c r="GN41" s="575" cm="1">
        <f t="array" ref="GN41">INDEX(GN$5:GN40,$B41+1,1)</f>
        <v>0</v>
      </c>
      <c r="GO41" s="575" cm="1">
        <f t="array" ref="GO41">INDEX(GO$5:GO40,$B41+1,1)</f>
        <v>0</v>
      </c>
      <c r="GP41" s="575" cm="1">
        <f t="array" ref="GP41">INDEX(GP$5:GP40,$B41+1,1)</f>
        <v>0</v>
      </c>
      <c r="GQ41" s="575" cm="1">
        <f t="array" ref="GQ41">INDEX(GQ$5:GQ40,$B41+1,1)</f>
        <v>0</v>
      </c>
      <c r="GR41" s="575" cm="1">
        <f t="array" ref="GR41">INDEX(GR$5:GR40,$B41+1,1)</f>
        <v>0</v>
      </c>
      <c r="GS41" s="575" cm="1">
        <f t="array" ref="GS41">INDEX(GS$5:GS40,$B41+1,1)</f>
        <v>0</v>
      </c>
      <c r="GT41" s="575" cm="1">
        <f t="array" ref="GT41">INDEX(GT$5:GT40,$B41+1,1)</f>
        <v>1</v>
      </c>
      <c r="GU41" s="575" cm="1">
        <f t="array" ref="GU41">INDEX(GU$5:GU40,$B41+1,1)</f>
        <v>0</v>
      </c>
      <c r="GV41" s="575" cm="1">
        <f t="array" ref="GV41">INDEX(GV$5:GV40,$B41+1,1)</f>
        <v>0</v>
      </c>
      <c r="GW41" s="575" cm="1">
        <f t="array" ref="GW41">INDEX(GW$5:GW40,$B41+1,1)</f>
        <v>0</v>
      </c>
      <c r="GX41" s="575" cm="1">
        <f t="array" ref="GX41">INDEX(GX$5:GX40,$B41+1,1)</f>
        <v>0</v>
      </c>
      <c r="GY41" s="8"/>
      <c r="GZ41" s="575" t="str" cm="1">
        <f t="array" ref="GZ41">INDEX(GZ$5:GZ40,$B41+1,1)</f>
        <v>-</v>
      </c>
      <c r="HA41" s="575" t="str" cm="1">
        <f t="array" ref="HA41">INDEX(HA$5:HA40,$B41+1,1)</f>
        <v>-</v>
      </c>
      <c r="HB41" s="575" t="str" cm="1">
        <f t="array" ref="HB41">INDEX(HB$5:HB40,$B41+1,1)</f>
        <v>-</v>
      </c>
      <c r="HC41" s="575" t="str" cm="1">
        <f t="array" ref="HC41">INDEX(HC$5:HC40,$B41+1,1)</f>
        <v>-</v>
      </c>
      <c r="HD41" s="575" cm="1">
        <f t="array" ref="HD41">INDEX(HD$5:HD40,$B41+1,1)</f>
        <v>0</v>
      </c>
      <c r="HE41" s="575" t="str" cm="1">
        <f t="array" ref="HE41">INDEX(HE$5:HE40,$B41+1,1)</f>
        <v>-</v>
      </c>
      <c r="HF41" s="575" t="str" cm="1">
        <f t="array" ref="HF41">INDEX(HF$5:HF40,$B41+1,1)</f>
        <v>-</v>
      </c>
      <c r="HG41" s="576">
        <f t="shared" ca="1" si="114"/>
        <v>3</v>
      </c>
      <c r="HH41" s="575" t="str" cm="1">
        <f t="array" ref="HH41">INDEX(HH$5:HH40,$B41+1,1)</f>
        <v>-</v>
      </c>
      <c r="HI41" s="575" t="str" cm="1">
        <f t="array" ref="HI41">INDEX(HI$5:HI40,$B41+1,1)</f>
        <v>-</v>
      </c>
      <c r="HJ41" s="575" t="str" cm="1">
        <f t="array" ref="HJ41">INDEX(HJ$5:HJ40,$B41+1,1)</f>
        <v>-</v>
      </c>
      <c r="HK41" s="575" t="str" cm="1">
        <f t="array" ref="HK41">INDEX(HK$5:HK40,$B41+1,1)</f>
        <v>-</v>
      </c>
      <c r="HL41" s="575" t="str" cm="1">
        <f t="array" ref="HL41">INDEX(HL$5:HL40,$B41+1,1)</f>
        <v>-</v>
      </c>
      <c r="HM41" s="575" t="str" cm="1">
        <f t="array" ref="HM41">INDEX(HM$5:HM40,$B41+1,1)</f>
        <v>-</v>
      </c>
      <c r="HN41" s="575" t="str" cm="1">
        <f t="array" ref="HN41">INDEX(HN$5:HN40,$B41+1,1)</f>
        <v>-</v>
      </c>
      <c r="HO41" s="575" t="str" cm="1">
        <f t="array" ref="HO41">INDEX(HO$5:HO40,$B41+1,1)</f>
        <v>-</v>
      </c>
      <c r="HP41" s="575" t="str" cm="1">
        <f t="array" ref="HP41">INDEX(HP$5:HP40,$B41+1,1)</f>
        <v>-</v>
      </c>
      <c r="HQ41" s="575" t="str" cm="1">
        <f t="array" ref="HQ41">INDEX(HQ$5:HQ40,$B41+1,1)</f>
        <v>-</v>
      </c>
      <c r="HR41" s="575" t="str" cm="1">
        <f t="array" ref="HR41">INDEX(HR$5:HR40,$B41+1,1)</f>
        <v>-</v>
      </c>
      <c r="HS41" s="575" t="str" cm="1">
        <f t="array" ref="HS41">INDEX(HS$5:HS40,$B41+1,1)</f>
        <v>-</v>
      </c>
      <c r="HT41" s="575" t="str" cm="1">
        <f t="array" ref="HT41">INDEX(HT$5:HT40,$B41+1,1)</f>
        <v>-</v>
      </c>
      <c r="HU41" s="575" t="str" cm="1">
        <f t="array" ref="HU41">INDEX(HU$5:HU40,$B41+1,1)</f>
        <v>-</v>
      </c>
      <c r="HV41" s="575" t="str" cm="1">
        <f t="array" ref="HV41">INDEX(HV$5:HV40,$B41+1,1)</f>
        <v>-</v>
      </c>
      <c r="HW41" s="575" t="str" cm="1">
        <f t="array" ref="HW41">INDEX(HW$5:HW40,$B41+1,1)</f>
        <v>-</v>
      </c>
      <c r="HX41" s="575" t="str" cm="1">
        <f t="array" ref="HX41">INDEX(HX$5:HX40,$B41+1,1)</f>
        <v>-</v>
      </c>
      <c r="HY41" s="575" t="str" cm="1">
        <f t="array" ref="HY41">INDEX(HY$5:HY40,$B41+1,1)</f>
        <v>-</v>
      </c>
      <c r="HZ41" s="575" t="str" cm="1">
        <f t="array" ref="HZ41">INDEX(HZ$5:HZ40,$B41+1,1)</f>
        <v>-</v>
      </c>
      <c r="IA41" s="575" t="str" cm="1">
        <f t="array" ref="IA41">INDEX(IA$5:IA40,$B41+1,1)</f>
        <v>-</v>
      </c>
      <c r="IB41" s="575" t="str" cm="1">
        <f t="array" ref="IB41">INDEX(IB$5:IB40,$B41+1,1)</f>
        <v>-</v>
      </c>
      <c r="IC41" s="575" t="str" cm="1">
        <f t="array" ref="IC41">INDEX(IC$5:IC40,$B41+1,1)</f>
        <v>-</v>
      </c>
      <c r="ID41" s="575" t="str" cm="1">
        <f t="array" ref="ID41">INDEX(ID$5:ID40,$B41+1,1)</f>
        <v>-</v>
      </c>
      <c r="IE41" s="575" cm="1">
        <f t="array" ref="IE41">INDEX(IE$5:IE40,$B41+1,1)</f>
        <v>1</v>
      </c>
      <c r="IF41" s="575" cm="1">
        <f t="array" ref="IF41">INDEX(IF$5:IF40,$B41+1,1)</f>
        <v>1</v>
      </c>
      <c r="IG41" s="8"/>
      <c r="IH41" s="575" cm="1">
        <f t="array" ref="IH41">INDEX(IH$5:IH40,$B41+1,1)</f>
        <v>0.125</v>
      </c>
      <c r="II41" s="575" cm="1">
        <f t="array" ref="II41">INDEX(II$5:II40,$B41+1,1)</f>
        <v>0.3</v>
      </c>
      <c r="IJ41" s="575" cm="1">
        <f t="array" ref="IJ41">INDEX(IJ$5:IJ40,$B41+1,1)</f>
        <v>-0.05</v>
      </c>
      <c r="IK41" s="575" cm="1">
        <f t="array" ref="IK41">INDEX(IK$5:IK40,$B41+1,1)</f>
        <v>0.1</v>
      </c>
      <c r="IL41" s="575" cm="1">
        <f t="array" ref="IL41">INDEX(IL$5:IL40,$B41+1,1)</f>
        <v>0.25</v>
      </c>
      <c r="IM41" s="575" cm="1">
        <f t="array" ref="IM41">INDEX(IM$5:IM40,$B41+1,1)</f>
        <v>-0.05</v>
      </c>
      <c r="IN41" s="575" cm="1">
        <f t="array" ref="IN41">INDEX(IN$5:IN40,$B41+1,1)</f>
        <v>0.05</v>
      </c>
      <c r="IO41" s="575" cm="1">
        <f t="array" ref="IO41">INDEX(IO$5:IO40,$B41+1,1)</f>
        <v>0.1</v>
      </c>
      <c r="IP41" s="575" cm="1">
        <f t="array" ref="IP41">INDEX(IP$5:IP40,$B41+1,1)</f>
        <v>-0.02</v>
      </c>
      <c r="IQ41" s="575" cm="1">
        <f t="array" ref="IQ41">INDEX(IQ$5:IQ40,$B41+1,1)</f>
        <v>0.1</v>
      </c>
      <c r="IR41" s="575" cm="1">
        <f t="array" ref="IR41">INDEX(IR$5:IR40,$B41+1,1)</f>
        <v>0.25</v>
      </c>
      <c r="IS41" s="575" cm="1">
        <f t="array" ref="IS41">INDEX(IS$5:IS40,$B41+1,1)</f>
        <v>-0.05</v>
      </c>
      <c r="IT41" s="575" cm="1">
        <f t="array" ref="IT41">INDEX(IT$5:IT40,$B41+1,1)</f>
        <v>0.125</v>
      </c>
      <c r="IU41" s="575" cm="1">
        <f t="array" ref="IU41">INDEX(IU$5:IU40,$B41+1,1)</f>
        <v>0.1</v>
      </c>
      <c r="IV41" s="575" cm="1">
        <f t="array" ref="IV41">INDEX(IV$5:IV40,$B41+1,1)</f>
        <v>0.1</v>
      </c>
      <c r="IW41" s="575" cm="1">
        <f t="array" ref="IW41">INDEX(IW$5:IW40,$B41+1,1)</f>
        <v>0.1</v>
      </c>
      <c r="IX41" s="575" cm="1">
        <f t="array" ref="IX41">INDEX(IX$5:IX40,$B41+1,1)</f>
        <v>0</v>
      </c>
      <c r="IY41" s="575" cm="1">
        <f t="array" ref="IY41">INDEX(IY$5:IY40,$B41+1,1)</f>
        <v>0</v>
      </c>
      <c r="IZ41" s="575" cm="1">
        <f t="array" ref="IZ41">INDEX(IZ$5:IZ40,$B41+1,1)</f>
        <v>0</v>
      </c>
      <c r="JA41" s="575" cm="1">
        <f t="array" ref="JA41">INDEX(JA$5:JA40,$B41+1,1)</f>
        <v>0</v>
      </c>
      <c r="JB41" s="575" cm="1">
        <f t="array" ref="JB41">INDEX(JB$5:JB40,$B41+1,1)</f>
        <v>0</v>
      </c>
      <c r="JC41" s="575" cm="1">
        <f t="array" ref="JC41">INDEX(JC$5:JC40,$B41+1,1)</f>
        <v>0</v>
      </c>
      <c r="JD41" s="575" cm="1">
        <f t="array" ref="JD41">INDEX(JD$5:JD40,$B41+1,1)</f>
        <v>0</v>
      </c>
      <c r="JE41" s="575" cm="1">
        <f t="array" ref="JE41">INDEX(JE$5:JE40,$B41+1,1)</f>
        <v>0</v>
      </c>
      <c r="JF41" s="575" cm="1">
        <f t="array" ref="JF41">INDEX(JF$5:JF40,$B41+1,1)</f>
        <v>0</v>
      </c>
      <c r="JG41" s="575" cm="1">
        <f t="array" ref="JG41">INDEX(JG$5:JG40,$B41+1,1)</f>
        <v>0</v>
      </c>
      <c r="JH41" s="575" cm="1">
        <f t="array" ref="JH41">INDEX(JH$5:JH40,$B41+1,1)</f>
        <v>0</v>
      </c>
      <c r="JI41" s="575" cm="1">
        <f t="array" ref="JI41">INDEX(JI$5:JI40,$B41+1,1)</f>
        <v>0</v>
      </c>
      <c r="JJ41" s="575" cm="1">
        <f t="array" ref="JJ41">INDEX(JJ$5:JJ40,$B41+1,1)</f>
        <v>0</v>
      </c>
      <c r="JK41" s="575" cm="1">
        <f t="array" ref="JK41">INDEX(JK$5:JK40,$B41+1,1)</f>
        <v>0</v>
      </c>
      <c r="JL41" s="575" cm="1">
        <f t="array" ref="JL41">INDEX(JL$5:JL40,$B41+1,1)</f>
        <v>0</v>
      </c>
      <c r="JM41" s="575" cm="1">
        <f t="array" ref="JM41">INDEX(JM$5:JM40,$B41+1,1)</f>
        <v>0</v>
      </c>
      <c r="JN41" s="575" cm="1">
        <f t="array" ref="JN41">INDEX(JN$5:JN40,$B41+1,1)</f>
        <v>0</v>
      </c>
      <c r="JO41" s="575" cm="1">
        <f t="array" ref="JO41">INDEX(JO$5:JO40,$B41+1,1)</f>
        <v>0</v>
      </c>
      <c r="JP41" s="575" cm="1">
        <f t="array" ref="JP41">INDEX(JP$5:JP40,$B41+1,1)</f>
        <v>0</v>
      </c>
      <c r="JQ41" s="575" cm="1">
        <f t="array" ref="JQ41">INDEX(JQ$5:JQ40,$B41+1,1)</f>
        <v>0</v>
      </c>
      <c r="JR41" s="575" cm="1">
        <f t="array" ref="JR41">INDEX(JR$5:JR40,$B41+1,1)</f>
        <v>0</v>
      </c>
      <c r="JS41" s="575" cm="1">
        <f t="array" ref="JS41">INDEX(JS$5:JS40,$B41+1,1)</f>
        <v>0</v>
      </c>
      <c r="JT41" s="575" cm="1">
        <f t="array" ref="JT41">INDEX(JT$5:JT40,$B41+1,1)</f>
        <v>0</v>
      </c>
      <c r="JU41" s="575" cm="1">
        <f t="array" ref="JU41">INDEX(JU$5:JU40,$B41+1,1)</f>
        <v>0</v>
      </c>
      <c r="JV41" s="575" cm="1">
        <f t="array" ref="JV41">INDEX(JV$5:JV40,$B41+1,1)</f>
        <v>0</v>
      </c>
      <c r="JW41" s="575" cm="1">
        <f t="array" ref="JW41">INDEX(JW$5:JW40,$B41+1,1)</f>
        <v>0</v>
      </c>
      <c r="JX41" s="575" cm="1">
        <f t="array" ref="JX41">INDEX(JX$5:JX40,$B41+1,1)</f>
        <v>0</v>
      </c>
      <c r="JY41" s="575" cm="1">
        <f t="array" ref="JY41">INDEX(JY$5:JY40,$B41+1,1)</f>
        <v>0</v>
      </c>
      <c r="JZ41" s="575" cm="1">
        <f t="array" ref="JZ41">INDEX(JZ$5:JZ40,$B41+1,1)</f>
        <v>0</v>
      </c>
      <c r="KA41" s="575" cm="1">
        <f t="array" ref="KA41">INDEX(KA$5:KA40,$B41+1,1)</f>
        <v>0</v>
      </c>
      <c r="KB41" s="575" cm="1">
        <f t="array" ref="KB41">INDEX(KB$5:KB40,$B41+1,1)</f>
        <v>0</v>
      </c>
      <c r="KC41" s="575" cm="1">
        <f t="array" ref="KC41">INDEX(KC$5:KC40,$B41+1,1)</f>
        <v>0</v>
      </c>
      <c r="KD41" s="575" t="str" cm="1">
        <f t="array" ref="KD41">INDEX(KD$5:KD40,$B41+1,1)</f>
        <v>-</v>
      </c>
      <c r="KE41" s="8"/>
      <c r="KF41" s="575" cm="1">
        <f t="array" ref="KF41">INDEX(KF$5:KF40,$B41+1,1)</f>
        <v>0</v>
      </c>
      <c r="KG41" s="575" cm="1">
        <f t="array" ref="KG41">INDEX(KG$5:KG40,$B41+1,1)</f>
        <v>0</v>
      </c>
      <c r="KH41" s="575" cm="1">
        <f t="array" ref="KH41">INDEX(KH$5:KH40,$B41+1,1)</f>
        <v>0</v>
      </c>
      <c r="KI41" s="575" t="str" cm="1">
        <f t="array" ref="KI41">INDEX(KI$5:KI40,$B41+1,1)</f>
        <v>-</v>
      </c>
      <c r="KJ41" s="575" t="str" cm="1">
        <f t="array" ref="KJ41">INDEX(KJ$5:KJ40,$B41+1,1)</f>
        <v>-</v>
      </c>
      <c r="KK41" s="575" t="str" cm="1">
        <f t="array" ref="KK41">INDEX(KK$5:KK40,$B41+1,1)</f>
        <v>-</v>
      </c>
      <c r="KL41" s="575" t="str" cm="1">
        <f t="array" ref="KL41">INDEX(KL$5:KL40,$B41+1,1)</f>
        <v>-</v>
      </c>
      <c r="KM41" s="575" t="str" cm="1">
        <f t="array" ref="KM41">INDEX(KM$5:KM40,$B41+1,1)</f>
        <v>-</v>
      </c>
      <c r="KN41" s="575" t="str" cm="1">
        <f t="array" ref="KN41">INDEX(KN$5:KN40,$B41+1,1)</f>
        <v>-</v>
      </c>
      <c r="KO41" s="575" t="str" cm="1">
        <f t="array" ref="KO41">INDEX(KO$5:KO40,$B41+1,1)</f>
        <v>-</v>
      </c>
      <c r="KP41" s="575" t="str" cm="1">
        <f t="array" ref="KP41">INDEX(KP$5:KP40,$B41+1,1)</f>
        <v>-</v>
      </c>
      <c r="KQ41" s="575" t="str" cm="1">
        <f t="array" ref="KQ41">INDEX(KQ$5:KQ40,$B41+1,1)</f>
        <v>-</v>
      </c>
      <c r="KR41" s="575" t="str" cm="1">
        <f t="array" ref="KR41">INDEX(KR$5:KR40,$B41+1,1)</f>
        <v>-</v>
      </c>
      <c r="KS41" s="575" t="str" cm="1">
        <f t="array" ref="KS41">INDEX(KS$5:KS40,$B41+1,1)</f>
        <v>-</v>
      </c>
      <c r="KT41" s="575" t="str" cm="1">
        <f t="array" ref="KT41">INDEX(KT$5:KT40,$B41+1,1)</f>
        <v>-</v>
      </c>
      <c r="KU41" s="575" t="str" cm="1">
        <f t="array" ref="KU41">INDEX(KU$5:KU40,$B41+1,1)</f>
        <v>-</v>
      </c>
      <c r="KV41" s="575" cm="1">
        <f t="array" ref="KV41">INDEX(KV$5:KV40,$B41+1,1)</f>
        <v>1</v>
      </c>
      <c r="KW41" s="575" cm="1">
        <f t="array" ref="KW41">INDEX(KW$5:KW40,$B41+1,1)</f>
        <v>0</v>
      </c>
      <c r="KX41" s="575" cm="1">
        <f t="array" ref="KX41">INDEX(KX$5:KX40,$B41+1,1)</f>
        <v>1</v>
      </c>
      <c r="KY41" s="575" cm="1">
        <f t="array" ref="KY41">INDEX(KY$5:KY40,$B41+1,1)</f>
        <v>1</v>
      </c>
      <c r="KZ41" s="575" cm="1">
        <f t="array" ref="KZ41">INDEX(KZ$5:KZ40,$B41+1,1)</f>
        <v>1</v>
      </c>
      <c r="LA41" s="575" cm="1">
        <f t="array" ref="LA41">INDEX(LA$5:LA40,$B41+1,1)</f>
        <v>1</v>
      </c>
      <c r="LB41" s="575" cm="1">
        <f t="array" ref="LB41">INDEX(LB$5:LB40,$B41+1,1)</f>
        <v>1</v>
      </c>
      <c r="LC41" s="575" cm="1">
        <f t="array" ref="LC41">INDEX(LC$5:LC40,$B41+1,1)</f>
        <v>1</v>
      </c>
      <c r="LD41" s="575" cm="1">
        <f t="array" ref="LD41">INDEX(LD$5:LD40,$B41+1,1)</f>
        <v>0</v>
      </c>
      <c r="LE41" s="575" cm="1">
        <f t="array" ref="LE41">INDEX(LE$5:LE40,$B41+1,1)</f>
        <v>1</v>
      </c>
      <c r="LF41" s="575" cm="1">
        <f t="array" ref="LF41">INDEX(LF$5:LF40,$B41+1,1)</f>
        <v>0</v>
      </c>
      <c r="LG41" s="575" cm="1">
        <f t="array" ref="LG41">INDEX(LG$5:LG40,$B41+1,1)</f>
        <v>0</v>
      </c>
      <c r="LH41" s="575" cm="1">
        <f t="array" ref="LH41">INDEX(LH$5:LH40,$B41+1,1)</f>
        <v>0</v>
      </c>
      <c r="LI41" s="575" cm="1">
        <f t="array" ref="LI41">INDEX(LI$5:LI40,$B41+1,1)</f>
        <v>0</v>
      </c>
      <c r="LJ41" s="575" cm="1">
        <f t="array" ref="LJ41">INDEX(LJ$5:LJ40,$B41+1,1)</f>
        <v>0</v>
      </c>
      <c r="LK41" s="575" cm="1">
        <f t="array" ref="LK41">INDEX(LK$5:LK40,$B41+1,1)</f>
        <v>0</v>
      </c>
      <c r="LL41" s="575" cm="1">
        <f t="array" ref="LL41">INDEX(LL$5:LL40,$B41+1,1)</f>
        <v>0</v>
      </c>
      <c r="LM41" s="575" cm="1">
        <f t="array" ref="LM41">INDEX(LM$5:LM40,$B41+1,1)</f>
        <v>0</v>
      </c>
      <c r="LN41" s="575" cm="1">
        <f t="array" ref="LN41">INDEX(LN$5:LN40,$B41+1,1)</f>
        <v>0</v>
      </c>
      <c r="LO41" s="575" cm="1">
        <f t="array" ref="LO41">INDEX(LO$5:LO40,$B41+1,1)</f>
        <v>0</v>
      </c>
      <c r="LP41" s="575" cm="1">
        <f t="array" ref="LP41">INDEX(LP$5:LP40,$B41+1,1)</f>
        <v>0</v>
      </c>
      <c r="LQ41" s="575" cm="1">
        <f t="array" ref="LQ41">INDEX(LQ$5:LQ40,$B41+1,1)</f>
        <v>0</v>
      </c>
      <c r="LR41" s="575" cm="1">
        <f t="array" ref="LR41">INDEX(LR$5:LR40,$B41+1,1)</f>
        <v>0</v>
      </c>
      <c r="LS41" s="575" cm="1">
        <f t="array" ref="LS41">INDEX(LS$5:LS40,$B41+1,1)</f>
        <v>0</v>
      </c>
      <c r="LT41" s="575" cm="1">
        <f t="array" ref="LT41">INDEX(LT$5:LT40,$B41+1,1)</f>
        <v>0</v>
      </c>
      <c r="LU41" s="575" cm="1">
        <f t="array" ref="LU41">INDEX(LU$5:LU40,$B41+1,1)</f>
        <v>0</v>
      </c>
      <c r="LV41" s="575" cm="1">
        <f t="array" ref="LV41">INDEX(LV$5:LV40,$B41+1,1)</f>
        <v>0</v>
      </c>
      <c r="LW41" s="575" cm="1">
        <f t="array" ref="LW41">INDEX(LW$5:LW40,$B41+1,1)</f>
        <v>0</v>
      </c>
      <c r="LX41" s="575" cm="1">
        <f t="array" ref="LX41">INDEX(LX$5:LX40,$B41+1,1)</f>
        <v>0</v>
      </c>
      <c r="LY41" s="575" cm="1">
        <f t="array" ref="LY41">INDEX(LY$5:LY40,$B41+1,1)</f>
        <v>0</v>
      </c>
      <c r="LZ41" s="575" cm="1">
        <f t="array" ref="LZ41">INDEX(LZ$5:LZ40,$B41+1,1)</f>
        <v>0</v>
      </c>
      <c r="MA41" s="575" cm="1">
        <f t="array" ref="MA41">INDEX(MA$5:MA40,$B41+1,1)</f>
        <v>0</v>
      </c>
      <c r="MB41" s="575" cm="1">
        <f t="array" ref="MB41">INDEX(MB$5:MB40,$B41+1,1)</f>
        <v>0</v>
      </c>
      <c r="MC41" s="575" cm="1">
        <f t="array" ref="MC41">INDEX(MC$5:MC40,$B41+1,1)</f>
        <v>0</v>
      </c>
      <c r="MD41" s="575" cm="1">
        <f t="array" ref="MD41">INDEX(MD$5:MD40,$B41+1,1)</f>
        <v>0</v>
      </c>
      <c r="ME41" s="575" cm="1">
        <f t="array" ref="ME41">INDEX(ME$5:ME40,$B41+1,1)</f>
        <v>0</v>
      </c>
      <c r="MF41" s="575" cm="1">
        <f t="array" ref="MF41">INDEX(MF$5:MF40,$B41+1,1)</f>
        <v>0</v>
      </c>
      <c r="MG41" s="575" cm="1">
        <f t="array" ref="MG41">INDEX(MG$5:MG40,$B41+1,1)</f>
        <v>0</v>
      </c>
      <c r="MH41" s="575" cm="1">
        <f t="array" ref="MH41">INDEX(MH$5:MH40,$B41+1,1)</f>
        <v>0</v>
      </c>
      <c r="MI41" s="575" cm="1">
        <f t="array" ref="MI41">INDEX(MI$5:MI40,$B41+1,1)</f>
        <v>1</v>
      </c>
      <c r="MJ41" s="575" cm="1">
        <f t="array" ref="MJ41">INDEX(MJ$5:MJ40,$B41+1,1)</f>
        <v>0</v>
      </c>
      <c r="MK41" s="575" cm="1">
        <f t="array" ref="MK41">INDEX(MK$5:MK40,$B41+1,1)</f>
        <v>0</v>
      </c>
      <c r="ML41" s="575" cm="1">
        <f t="array" ref="ML41">INDEX(ML$5:ML40,$B41+1,1)</f>
        <v>0</v>
      </c>
      <c r="MM41" s="575" cm="1">
        <f t="array" ref="MM41">INDEX(MM$5:MM40,$B41+1,1)</f>
        <v>0</v>
      </c>
      <c r="MN41" s="575" cm="1">
        <f t="array" ref="MN41">INDEX(MN$5:MN40,$B41+1,1)</f>
        <v>1</v>
      </c>
      <c r="MO41" s="8"/>
      <c r="MP41" s="444" t="str">
        <f t="shared" ca="1" si="122"/>
        <v>-</v>
      </c>
      <c r="MQ41" s="575" t="str" cm="1">
        <f t="array" ref="MQ41">INDEX(MQ$5:MQ40,$B41+1,1)</f>
        <v>-</v>
      </c>
      <c r="MR41" s="575" t="str" cm="1">
        <f t="array" ref="MR41">INDEX(MR$5:MR40,$B41+1,1)</f>
        <v>-</v>
      </c>
      <c r="MS41" s="575" t="str" cm="1">
        <f t="array" ref="MS41">INDEX(MS$5:MS40,$B41+1,1)</f>
        <v>-</v>
      </c>
      <c r="MT41" s="575" t="str" cm="1">
        <f t="array" ref="MT41">INDEX(MT$5:MT40,$B41+1,1)</f>
        <v>-</v>
      </c>
      <c r="MU41" s="575" t="str" cm="1">
        <f t="array" ref="MU41">INDEX(MU$5:MU40,$B41+1,1)</f>
        <v>-</v>
      </c>
      <c r="MV41" s="575" t="str" cm="1">
        <f t="array" ref="MV41">INDEX(MV$5:MV40,$B41+1,1)</f>
        <v>-</v>
      </c>
      <c r="MW41" s="575" t="str" cm="1">
        <f t="array" ref="MW41">INDEX(MW$5:MW40,$B41+1,1)</f>
        <v>-</v>
      </c>
      <c r="MX41" s="444" t="str" cm="1">
        <f t="array" ref="MX41">IF(OR(MY41:MY41&lt;&gt;"-"),TRUE,"-")</f>
        <v>-</v>
      </c>
      <c r="MY41" s="575" t="str" cm="1">
        <f t="array" ref="MY41">INDEX(MY$5:MY40,$B41+1,1)</f>
        <v>-</v>
      </c>
      <c r="MZ41" s="575" cm="1">
        <f t="array" ref="MZ41">INDEX(MZ$5:MZ40,$B41+1,1)</f>
        <v>0</v>
      </c>
      <c r="NA41" s="575" cm="1">
        <f t="array" ref="NA41">INDEX(NA$5:NA40,$B41+1,1)</f>
        <v>999999</v>
      </c>
      <c r="NB41" s="575" cm="1">
        <f t="array" ref="NB41">INDEX(NB$5:NB40,$B41+1,1)</f>
        <v>999999</v>
      </c>
      <c r="NC41" s="575" cm="1">
        <f t="array" ref="NC41">INDEX(NC$5:NC40,$B41+1,1)</f>
        <v>999999</v>
      </c>
      <c r="ND41" s="575" cm="1">
        <f t="array" ref="ND41">INDEX(ND$5:ND40,$B41+1,1)</f>
        <v>999999</v>
      </c>
      <c r="NE41" s="575" cm="1">
        <f t="array" ref="NE41">INDEX(NE$5:NE40,$B41+1,1)</f>
        <v>999999</v>
      </c>
      <c r="NF41" s="575" cm="1">
        <f t="array" ref="NF41">INDEX(NF$5:NF40,$B41+1,1)</f>
        <v>999999</v>
      </c>
      <c r="NG41" s="575" t="str" cm="1">
        <f t="array" ref="NG41">INDEX(NG$5:NG40,$B41+1,1)</f>
        <v>-</v>
      </c>
      <c r="NH41" s="575" t="str" cm="1">
        <f t="array" ref="NH41">INDEX(NH$5:NH40,$B41+1,1)</f>
        <v>-</v>
      </c>
      <c r="NI41" s="575" t="str" cm="1">
        <f t="array" ref="NI41">INDEX(NI$5:NI40,$B41+1,1)</f>
        <v>-</v>
      </c>
      <c r="NJ41" s="575" t="b" cm="1">
        <f t="array" ref="NJ41">INDEX(NJ$5:NJ40,$B41+1,1)</f>
        <v>1</v>
      </c>
      <c r="NK41" s="575" t="str" cm="1">
        <f t="array" ref="NK41">INDEX(NK$5:NK40,$B41+1,1)</f>
        <v>-</v>
      </c>
      <c r="NL41" s="575" cm="1">
        <f t="array" ref="NL41">INDEX(NL$5:NL40,$B41+1,1)</f>
        <v>0</v>
      </c>
      <c r="NM41" s="575" cm="1">
        <f t="array" ref="NM41">INDEX(NM$5:NM40,$B41+1,1)</f>
        <v>0</v>
      </c>
      <c r="NN41" s="575" cm="1">
        <f t="array" ref="NN41">INDEX(NN$5:NN40,$B41+1,1)</f>
        <v>0</v>
      </c>
      <c r="NO41" s="575" t="str" cm="1">
        <f t="array" ref="NO41">INDEX(NO$5:NO40,$B41+1,1)</f>
        <v>-</v>
      </c>
      <c r="NP41" s="575" t="str" cm="1">
        <f t="array" ref="NP41">INDEX(NP$5:NP40,$B41+1,1)</f>
        <v>-</v>
      </c>
      <c r="NQ41" s="444">
        <f t="shared" si="111"/>
        <v>0</v>
      </c>
      <c r="NR41" s="575" t="str" cm="1">
        <f t="array" ref="NR41">INDEX(NR$5:NR40,$B41+1,1)</f>
        <v>-</v>
      </c>
      <c r="NS41" s="575" t="str" cm="1">
        <f t="array" ref="NS41">INDEX(NS$5:NS40,$B41+1,1)</f>
        <v>-</v>
      </c>
      <c r="NT41" s="8"/>
      <c r="NU41" s="575" t="str" cm="1">
        <f t="array" ref="NU41">INDEX(NU$5:NU40,$B41+1,1)</f>
        <v>-</v>
      </c>
      <c r="NV41" s="575" t="str" cm="1">
        <f t="array" ref="NV41">INDEX(NV$5:NV40,$B41+1,1)</f>
        <v>-</v>
      </c>
      <c r="NW41" s="575" t="str" cm="1">
        <f t="array" ref="NW41">INDEX(NW$5:NW40,$B41+1,1)</f>
        <v>-</v>
      </c>
      <c r="NX41" s="575" t="str" cm="1">
        <f t="array" ref="NX41">INDEX(NX$5:NX40,$B41+1,1)</f>
        <v>-</v>
      </c>
      <c r="NY41" s="575" cm="1">
        <f t="array" ref="NY41">INDEX(NY$5:NY40,$B41+1,1)</f>
        <v>1</v>
      </c>
      <c r="NZ41" s="575" cm="1">
        <f t="array" ref="NZ41">INDEX(NZ$5:NZ40,$B41+1,1)</f>
        <v>1</v>
      </c>
      <c r="OA41" s="575" cm="1">
        <f t="array" ref="OA41">INDEX(OA$5:OA40,$B41+1,1)</f>
        <v>1</v>
      </c>
      <c r="OB41" s="575" cm="1">
        <f t="array" ref="OB41">INDEX(OB$5:OB40,$B41+1,1)</f>
        <v>1</v>
      </c>
      <c r="OC41" s="8"/>
      <c r="OD41" s="575" cm="1">
        <f t="array" ref="OD41">INDEX(OD$5:OD40,$B41+1,1)</f>
        <v>0</v>
      </c>
      <c r="OE41" s="575" t="str" cm="1">
        <f t="array" ref="OE41">INDEX(OE$5:OE40,$B41+1,1)</f>
        <v>-</v>
      </c>
      <c r="OF41" s="575" cm="1">
        <f t="array" ref="OF41">INDEX(OF$5:OF40,$B41+1,1)</f>
        <v>1</v>
      </c>
      <c r="OG41" s="444">
        <f t="shared" si="100"/>
        <v>1.5</v>
      </c>
      <c r="OH41" s="8"/>
      <c r="OI41" s="575" t="str" cm="1">
        <f t="array" ref="OI41">INDEX(OI$5:OI40,$B41+1,1)</f>
        <v>-</v>
      </c>
      <c r="OJ41" s="575" t="str" cm="1">
        <f t="array" ref="OJ41">INDEX(OJ$5:OJ40,$B41+1,1)</f>
        <v>-</v>
      </c>
      <c r="OK41" s="575" t="str" cm="1">
        <f t="array" ref="OK41">INDEX(OK$5:OK40,$B41+1,1)</f>
        <v>-</v>
      </c>
      <c r="OL41" s="575" t="str" cm="1">
        <f t="array" ref="OL41">INDEX(OL$5:OL40,$B41+1,1)</f>
        <v>-</v>
      </c>
      <c r="OM41" s="575" cm="1">
        <f t="array" ref="OM41">INDEX(OM$5:OM40,$B41+1,1)</f>
        <v>0</v>
      </c>
      <c r="ON41" s="519">
        <v>0</v>
      </c>
    </row>
    <row r="42" spans="1:404" outlineLevel="1">
      <c r="A42" s="18">
        <f t="shared" si="109"/>
        <v>37</v>
      </c>
      <c r="B42" s="18">
        <f t="shared" si="105"/>
        <v>13</v>
      </c>
      <c r="C42">
        <v>2</v>
      </c>
      <c r="D42" s="17" t="str">
        <f t="shared" ca="1" si="112"/>
        <v>GSW</v>
      </c>
      <c r="E42" t="b">
        <v>1</v>
      </c>
      <c r="F42" t="b">
        <v>0</v>
      </c>
      <c r="G42" t="b">
        <f>E42</f>
        <v>1</v>
      </c>
      <c r="H42" s="18" t="s">
        <v>2211</v>
      </c>
      <c r="I42" s="575" cm="1">
        <f t="array" ref="I42">INDEX(I$5:I41,$B42+1,1)</f>
        <v>1</v>
      </c>
      <c r="J42" s="575" cm="1">
        <f t="array" ref="J42">INDEX(J$5:J41,$B42+1,1)</f>
        <v>0</v>
      </c>
      <c r="K42" s="575" cm="1">
        <f t="array" ref="K42">INDEX(K$5:K41,$B42+1,1)</f>
        <v>0</v>
      </c>
      <c r="L42" s="575" cm="1">
        <f t="array" ref="L42">INDEX(L$5:L41,$B42+1,1)</f>
        <v>2</v>
      </c>
      <c r="M42" s="575" cm="1">
        <f t="array" ref="M42">INDEX(M$5:M41,$B42+1,1)</f>
        <v>2</v>
      </c>
      <c r="N42" s="575" cm="1">
        <f t="array" ref="N42">INDEX(N$5:N41,$B42+1,1)</f>
        <v>3</v>
      </c>
      <c r="O42" s="444">
        <f t="shared" si="115"/>
        <v>2</v>
      </c>
      <c r="P42" s="444">
        <f t="shared" si="115"/>
        <v>0</v>
      </c>
      <c r="Q42" s="444">
        <f t="shared" si="58"/>
        <v>6</v>
      </c>
      <c r="R42" s="575" cm="1">
        <f t="array" ref="R42">INDEX(R$5:R41,$B42+1,1)</f>
        <v>1</v>
      </c>
      <c r="S42" s="575" cm="1">
        <f t="array" ref="S42">INDEX(S$5:S41,$B42+1,1)</f>
        <v>1</v>
      </c>
      <c r="T42" s="575" cm="1">
        <f t="array" ref="T42">INDEX(T$5:T41,$B42+1,1)</f>
        <v>1</v>
      </c>
      <c r="U42" s="575" cm="1">
        <f t="array" ref="U42">INDEX(U$5:U41,$B42+1,1)</f>
        <v>0</v>
      </c>
      <c r="V42" s="18"/>
      <c r="W42" s="575" cm="1">
        <f t="array" ref="W42">INDEX(W$5:W41,$B42+1,1)</f>
        <v>0</v>
      </c>
      <c r="X42" s="575" cm="1">
        <f t="array" ref="X42">INDEX(X$5:X41,$B42+1,1)</f>
        <v>0</v>
      </c>
      <c r="Y42" s="575" cm="1">
        <f t="array" ref="Y42">INDEX(Y$5:Y41,$B42+1,1)</f>
        <v>0</v>
      </c>
      <c r="Z42" s="575" cm="1">
        <f t="array" ref="Z42">INDEX(Z$5:Z41,$B42+1,1)</f>
        <v>1</v>
      </c>
      <c r="AA42" s="575">
        <v>1</v>
      </c>
      <c r="AB42" s="575" cm="1">
        <f t="array" ref="AB42">INDEX(AB$5:AB41,$B42+1,1)</f>
        <v>1</v>
      </c>
      <c r="AC42" s="575" cm="1">
        <f t="array" ref="AC42">INDEX(AC$5:AC41,$B42+1,1)</f>
        <v>1</v>
      </c>
      <c r="AD42" s="575" cm="1">
        <f t="array" ref="AD42">INDEX(AD$5:AD41,$B42+1,1)</f>
        <v>0</v>
      </c>
      <c r="AE42" s="575" cm="1">
        <f t="array" ref="AE42">INDEX(AE$5:AE41,$B42+1,1)</f>
        <v>0</v>
      </c>
      <c r="AF42" s="575" cm="1">
        <f t="array" ref="AF42">INDEX(AF$5:AF41,$B42+1,1)</f>
        <v>0</v>
      </c>
      <c r="AG42" s="575" cm="1">
        <f t="array" ref="AG42">INDEX(AG$5:AG41,$B42+1,1)</f>
        <v>0</v>
      </c>
      <c r="AH42" s="119"/>
      <c r="AI42" s="119"/>
      <c r="AJ42" s="119"/>
      <c r="AK42" s="119"/>
      <c r="AL42" s="119"/>
      <c r="AM42" s="119"/>
      <c r="AN42" s="119"/>
      <c r="AO42" s="119"/>
      <c r="AP42" s="119"/>
      <c r="AQ42" s="119"/>
      <c r="AR42" s="119"/>
      <c r="AS42" s="119"/>
      <c r="AT42" s="119"/>
      <c r="AU42" s="18"/>
      <c r="AV42" s="18"/>
      <c r="AW42" s="18"/>
      <c r="AX42" s="212" t="str" cm="1">
        <f t="array" aca="1" ref="AX42" ca="1">$H42&amp;" "        &amp;_xlfn.SINGLE( INDEX(i.ModelStructure,$I42,1))    &amp;" "
&amp; $D42        &amp;       IF(OR($CA42="-", $CA42),"_PInp","_Full")&amp;    IF($DK42=0," FWM","")&amp;IF($DK42=1," MWM","")&amp;IF($DK42=5," Mat","")&amp;IF($NP42=1,"&amp;EL","   ")&amp;IF($DL42=TRUE,"&amp;BBT","    ")
&amp;      " TOL"&amp;_xlfn.SINGLE(INDEX(i.TOL_Desc,1,$N42))   &amp; " Scan"&amp;$T42
&amp;       CHOOSE($K42+1," CFS"," GFS"," NFS")&amp;     " CG_"&amp;_xlfn.SINGLE(_xlfn.SWITCH($MP42,"-",1,TRUE,1,FALSE,0))&amp;_xlfn.SINGLE(    IF($MR42="-"," FodCrop    ",_xlfn.SWITCH(VALUE(LEFT($MR$4,1)),0," All",6," Lup",9," Oat",11," OaF")&amp;"_Fod"&amp;TEXT($MR42,"000%")))
&amp;" REV"&amp;"_"&amp;TEXT($FO42,"00;-0;00;@ ")&amp;TEXT($AA42,"00;-0;00;  @")&amp;"_"&amp;TEXT($FT42,"0")&amp;"_"&amp;TEXT($AC42,"0")
&amp; " RR"&amp;TEXT(SUM($EB42:$EC42),"+00%;-00%;    ;@")
&amp; " ("&amp;IF($CY42,"P","E")   &amp;IF($CX42,"T","t")        &amp;     "_F"&amp;IF($HP42=TRUE,3,0)+COUNTIF($HI42:$HM42,TRUE)+COUNTIF($BS42:$BT42,"&gt;0")&amp;IF($HN42=TRUE,3,0)+COUNTIF($BS42:$BT42,"&gt;0")&amp;"N"&amp;$HS42&amp;$HT42&amp;"L"&amp;$IE42&amp;$IF42&amp;"_"&amp;$ID42&amp;")"</f>
        <v>REV_All_std SE GSW_PInp MWM        TOLSpr Scan1 CFS CG_1 FodCrop     REV_- 01_1_1 RR     (Et_F00N--L11_-)</v>
      </c>
      <c r="AY42" s="8" t="str">
        <f ca="1">IF(COUNTIF(AX$5:AX42,AX42)=1,"-","Dup")</f>
        <v>-</v>
      </c>
      <c r="AZ42" s="8"/>
      <c r="BA42" s="575" t="b" cm="1">
        <f t="array" ref="BA42">INDEX(BA$5:BA41,$B42+1,1)</f>
        <v>0</v>
      </c>
      <c r="BB42" s="575" t="b" cm="1">
        <f t="array" ref="BB42">INDEX(BB$5:BB41,$B42+1,1)</f>
        <v>0</v>
      </c>
      <c r="BC42" s="575" t="b" cm="1">
        <f t="array" ref="BC42">INDEX(BC$5:BC41,$B42+1,1)</f>
        <v>0</v>
      </c>
      <c r="BD42" s="575" t="b" cm="1">
        <f t="array" ref="BD42">INDEX(BD$5:BD41,$B42+1,1)</f>
        <v>0</v>
      </c>
      <c r="BE42" s="575" t="b" cm="1">
        <f t="array" ref="BE42">INDEX(BE$5:BE41,$B42+1,1)</f>
        <v>0</v>
      </c>
      <c r="BF42" s="575" t="b" cm="1">
        <f t="array" ref="BF42">INDEX(BF$5:BF41,$B42+1,1)</f>
        <v>0</v>
      </c>
      <c r="BG42" s="575" t="b" cm="1">
        <f t="array" ref="BG42">INDEX(BG$5:BG41,$B42+1,1)</f>
        <v>0</v>
      </c>
      <c r="BH42" s="575" t="b" cm="1">
        <f t="array" ref="BH42">INDEX(BH$5:BH41,$B42+1,1)</f>
        <v>0</v>
      </c>
      <c r="BI42" s="575" t="b" cm="1">
        <f t="array" ref="BI42">INDEX(BI$5:BI41,$B42+1,1)</f>
        <v>0</v>
      </c>
      <c r="BJ42" s="8"/>
      <c r="BK42" s="575" t="b" cm="1">
        <f t="array" ref="BK42">INDEX(BK$5:BK41,$B42+1,1)</f>
        <v>0</v>
      </c>
      <c r="BL42" s="575" t="str" cm="1">
        <f t="array" ref="BL42">INDEX(BL$5:BL41,$B42+1,1)</f>
        <v>-</v>
      </c>
      <c r="BM42" s="575" t="str" cm="1">
        <f t="array" ref="BM42">INDEX(BM$5:BM41,$B42+1,1)</f>
        <v>-</v>
      </c>
      <c r="BN42" s="575" t="str" cm="1">
        <f t="array" ref="BN42">INDEX(BN$5:BN41,$B42+1,1)</f>
        <v>-</v>
      </c>
      <c r="BO42" s="575" t="str" cm="1">
        <f t="array" ref="BO42">INDEX(BO$5:BO41,$B42+1,1)</f>
        <v>-</v>
      </c>
      <c r="BP42" s="575" t="str" cm="1">
        <f t="array" ref="BP42">INDEX(BP$5:BP41,$B42+1,1)</f>
        <v>-</v>
      </c>
      <c r="BQ42" s="575" t="str" cm="1">
        <f t="array" ref="BQ42">INDEX(BQ$5:BQ41,$B42+1,1)</f>
        <v>-</v>
      </c>
      <c r="BR42" s="575" t="str" cm="1">
        <f t="array" ref="BR42">INDEX(BR$5:BR41,$B42+1,1)</f>
        <v>-</v>
      </c>
      <c r="BS42" s="575" t="str" cm="1">
        <f t="array" ref="BS42">INDEX(BS$5:BS41,$B42+1,1)</f>
        <v>-</v>
      </c>
      <c r="BT42" s="575" t="str" cm="1">
        <f t="array" ref="BT42">INDEX(BT$5:BT41,$B42+1,1)</f>
        <v>-</v>
      </c>
      <c r="BU42" s="575" t="str" cm="1">
        <f t="array" ref="BU42">INDEX(BU$5:BU41,$B42+1,1)</f>
        <v>-</v>
      </c>
      <c r="BV42" s="575" t="str" cm="1">
        <f t="array" ref="BV42">INDEX(BV$5:BV41,$B42+1,1)</f>
        <v>-</v>
      </c>
      <c r="BW42" s="575" t="b" cm="1">
        <f t="array" ref="BW42">INDEX(BW$5:BW41,$B42+1,1)</f>
        <v>0</v>
      </c>
      <c r="BX42" s="575" t="str" cm="1">
        <f t="array" ref="BX42">INDEX(BX$5:BX41,$B42+1,1)</f>
        <v>-</v>
      </c>
      <c r="BY42" s="575" t="str" cm="1">
        <f t="array" ref="BY42">INDEX(BY$5:BY41,$B42+1,1)</f>
        <v>-</v>
      </c>
      <c r="BZ42" s="575" t="str" cm="1">
        <f t="array" ref="BZ42">INDEX(BZ$5:BZ41,$B42+1,1)</f>
        <v>-</v>
      </c>
      <c r="CA42" s="575" t="str" cm="1">
        <f t="array" ref="CA42">INDEX(CA$5:CA41,$B42+1,1)</f>
        <v>-</v>
      </c>
      <c r="CB42" s="8"/>
      <c r="CC42" s="575" t="str" cm="1">
        <f t="array" ref="CC42">INDEX(CC$5:CC41,$B42+1,1)</f>
        <v>-</v>
      </c>
      <c r="CD42" s="444" t="str">
        <f t="shared" ca="1" si="61"/>
        <v>-</v>
      </c>
      <c r="CE42" s="444">
        <f t="shared" si="116"/>
        <v>0</v>
      </c>
      <c r="CF42" s="444">
        <f t="shared" si="116"/>
        <v>0</v>
      </c>
      <c r="CG42" s="575" t="str" cm="1">
        <f t="array" ref="CG42">INDEX(CG$5:CG41,$B42+1,1)</f>
        <v>-</v>
      </c>
      <c r="CH42" s="575" t="str" cm="1">
        <f t="array" ref="CH42">INDEX(CH$5:CH41,$B42+1,1)</f>
        <v>-</v>
      </c>
      <c r="CI42" s="575" t="str" cm="1">
        <f t="array" ref="CI42">INDEX(CI$5:CI41,$B42+1,1)</f>
        <v>-</v>
      </c>
      <c r="CJ42" s="444" t="str">
        <f t="shared" ca="1" si="63"/>
        <v>-</v>
      </c>
      <c r="CK42" s="444">
        <f t="shared" si="117"/>
        <v>0</v>
      </c>
      <c r="CL42" s="444">
        <f t="shared" si="117"/>
        <v>0</v>
      </c>
      <c r="CM42" s="575" t="str" cm="1">
        <f t="array" ref="CM42">INDEX(CM$5:CM41,$B42+1,1)</f>
        <v>-</v>
      </c>
      <c r="CN42" s="444" t="str">
        <f t="shared" ca="1" si="65"/>
        <v>-</v>
      </c>
      <c r="CO42" s="444">
        <f t="shared" si="66"/>
        <v>0</v>
      </c>
      <c r="CP42" s="575" t="str" cm="1">
        <f t="array" ref="CP42">INDEX(CP$5:CP41,$B42+1,1)</f>
        <v>-</v>
      </c>
      <c r="CQ42" s="575" t="str" cm="1">
        <f t="array" ref="CQ42">INDEX(CQ$5:CQ41,$B42+1,1)</f>
        <v>-</v>
      </c>
      <c r="CR42" s="444">
        <f t="shared" si="67"/>
        <v>0</v>
      </c>
      <c r="CS42" s="575" t="str" cm="1">
        <f t="array" ref="CS42">INDEX(CS$5:CS41,$B42+1,1)</f>
        <v>-</v>
      </c>
      <c r="CT42" s="444" t="str">
        <f t="shared" ca="1" si="68"/>
        <v>-</v>
      </c>
      <c r="CU42" s="444">
        <f t="shared" si="118"/>
        <v>0</v>
      </c>
      <c r="CV42" s="444">
        <f t="shared" si="118"/>
        <v>0</v>
      </c>
      <c r="CW42" s="8"/>
      <c r="CX42" s="575" t="b" cm="1">
        <f t="array" ref="CX42">INDEX(CX$5:CX41,$B42+1,1)</f>
        <v>0</v>
      </c>
      <c r="CY42" s="575" t="b" cm="1">
        <f t="array" ref="CY42">INDEX(CY$5:CY41,$B42+1,1)</f>
        <v>0</v>
      </c>
      <c r="CZ42" s="576">
        <f t="shared" ca="1" si="113"/>
        <v>0</v>
      </c>
      <c r="DA42" s="575" t="b" cm="1">
        <f t="array" ref="DA42">INDEX(DA$5:DA41,$B42+1,1)</f>
        <v>1</v>
      </c>
      <c r="DB42" s="575" t="str" cm="1">
        <f t="array" ref="DB42">INDEX(DB$5:DB41,$B42+1,1)</f>
        <v>-</v>
      </c>
      <c r="DC42" s="575" cm="1">
        <f t="array" ref="DC42">INDEX(DC$5:DC41,$B42+1,1)</f>
        <v>1</v>
      </c>
      <c r="DD42" s="575" cm="1">
        <f t="array" ref="DD42">INDEX(DD$5:DD41,$B42+1,1)</f>
        <v>1</v>
      </c>
      <c r="DE42" s="575" t="str" cm="1">
        <f t="array" ref="DE42">INDEX(DE$5:DE41,$B42+1,1)</f>
        <v>-</v>
      </c>
      <c r="DF42" s="575" t="str" cm="1">
        <f t="array" ref="DF42">INDEX(DF$5:DF41,$B42+1,1)</f>
        <v>-</v>
      </c>
      <c r="DG42" s="575" t="str" cm="1">
        <f t="array" ref="DG42">INDEX(DG$5:DG41,$B42+1,1)</f>
        <v>-</v>
      </c>
      <c r="DH42" s="575" t="str" cm="1">
        <f t="array" ref="DH42">INDEX(DH$5:DH41,$B42+1,1)</f>
        <v>-</v>
      </c>
      <c r="DI42" s="575" t="str" cm="1">
        <f t="array" ref="DI42">INDEX(DI$5:DI41,$B42+1,1)</f>
        <v>-</v>
      </c>
      <c r="DJ42" s="575" t="str" cm="1">
        <f t="array" ref="DJ42">INDEX(DJ$5:DJ41,$B42+1,1)</f>
        <v>-</v>
      </c>
      <c r="DK42" s="444">
        <f t="shared" si="86"/>
        <v>1</v>
      </c>
      <c r="DL42" s="444" t="b">
        <f t="shared" si="86"/>
        <v>0</v>
      </c>
      <c r="DM42" s="444">
        <f t="shared" si="86"/>
        <v>60</v>
      </c>
      <c r="DN42" s="575" t="str" cm="1">
        <f t="array" ref="DN42">INDEX(DN$5:DN41,$B42+1,1)</f>
        <v>-</v>
      </c>
      <c r="DO42" s="444" t="str">
        <f t="shared" si="87"/>
        <v>-</v>
      </c>
      <c r="DP42" s="444" t="str">
        <f t="shared" si="87"/>
        <v>-</v>
      </c>
      <c r="DQ42" s="444" t="str">
        <f t="shared" si="87"/>
        <v>-</v>
      </c>
      <c r="DR42" s="575" t="str" cm="1">
        <f t="array" ref="DR42">INDEX(DR$5:DR41,$B42+1,1)</f>
        <v>-</v>
      </c>
      <c r="DS42" s="575" t="str" cm="1">
        <f t="array" ref="DS42">INDEX(DS$5:DS41,$B42+1,1)</f>
        <v>-</v>
      </c>
      <c r="DT42" s="575" t="str" cm="1">
        <f t="array" ref="DT42">INDEX(DT$5:DT41,$B42+1,1)</f>
        <v>-</v>
      </c>
      <c r="DU42" s="575" t="str" cm="1">
        <f t="array" ref="DU42">INDEX(DU$5:DU41,$B42+1,1)</f>
        <v>-</v>
      </c>
      <c r="DV42" s="444" t="str">
        <f t="shared" si="123"/>
        <v>-</v>
      </c>
      <c r="DW42" s="444">
        <f t="shared" si="123"/>
        <v>500</v>
      </c>
      <c r="DX42" s="444">
        <f t="shared" si="123"/>
        <v>500</v>
      </c>
      <c r="DY42" s="444" t="str">
        <f t="shared" si="123"/>
        <v>-</v>
      </c>
      <c r="DZ42" s="444" t="str">
        <f t="shared" si="123"/>
        <v>-</v>
      </c>
      <c r="EA42" s="444" t="str">
        <f t="shared" si="123"/>
        <v>-</v>
      </c>
      <c r="EB42" s="444">
        <f t="shared" si="89"/>
        <v>0</v>
      </c>
      <c r="EC42" s="444">
        <f t="shared" si="90"/>
        <v>0</v>
      </c>
      <c r="ED42" s="444">
        <f t="shared" si="124"/>
        <v>0</v>
      </c>
      <c r="EE42" s="444">
        <f t="shared" si="124"/>
        <v>0</v>
      </c>
      <c r="EF42" s="444">
        <f t="shared" si="124"/>
        <v>0</v>
      </c>
      <c r="EG42" s="444">
        <f t="shared" si="124"/>
        <v>0</v>
      </c>
      <c r="EH42" s="444" t="b">
        <f t="shared" si="125"/>
        <v>0</v>
      </c>
      <c r="EI42" s="444" t="b">
        <f t="shared" si="125"/>
        <v>0</v>
      </c>
      <c r="EJ42" s="444" t="b">
        <f t="shared" si="125"/>
        <v>0</v>
      </c>
      <c r="EK42" s="444" t="b">
        <f t="shared" si="125"/>
        <v>0</v>
      </c>
      <c r="EL42" s="444">
        <f t="shared" si="126"/>
        <v>1</v>
      </c>
      <c r="EM42" s="444">
        <f t="shared" si="126"/>
        <v>0</v>
      </c>
      <c r="EN42" s="444" t="b">
        <f t="shared" si="94"/>
        <v>0</v>
      </c>
      <c r="EO42" s="444" t="b">
        <f t="shared" si="119"/>
        <v>0</v>
      </c>
      <c r="EP42" s="444" t="b">
        <f t="shared" si="119"/>
        <v>0</v>
      </c>
      <c r="EQ42" s="444" t="b">
        <f t="shared" si="119"/>
        <v>1</v>
      </c>
      <c r="ER42" s="93">
        <f t="shared" si="120"/>
        <v>1</v>
      </c>
      <c r="ES42" s="93">
        <f t="shared" si="120"/>
        <v>1</v>
      </c>
      <c r="ET42" s="575" cm="1">
        <f t="array" ref="ET42">INDEX(ET$5:ET41,$B42+1,1)</f>
        <v>1</v>
      </c>
      <c r="EU42" s="575" cm="1">
        <f t="array" ref="EU42">INDEX(EU$5:EU41,$B42+1,1)</f>
        <v>1</v>
      </c>
      <c r="EV42" s="575" cm="1">
        <f t="array" ref="EV42">INDEX(EV$5:EV41,$B42+1,1)</f>
        <v>1</v>
      </c>
      <c r="EW42" s="575" cm="1">
        <f t="array" ref="EW42">INDEX(EW$5:EW41,$B42+1,1)</f>
        <v>1</v>
      </c>
      <c r="EX42" s="575" t="str" cm="1">
        <f t="array" ref="EX42">INDEX(EX$5:EX41,$B42+1,1)</f>
        <v>-</v>
      </c>
      <c r="EY42" s="444" t="b">
        <f t="shared" si="95"/>
        <v>1</v>
      </c>
      <c r="EZ42" s="444" t="b">
        <f t="shared" si="95"/>
        <v>0</v>
      </c>
      <c r="FA42" s="444" t="b">
        <f t="shared" si="95"/>
        <v>0</v>
      </c>
      <c r="FB42" s="444" t="b">
        <f t="shared" si="95"/>
        <v>0</v>
      </c>
      <c r="FC42" s="93">
        <f t="shared" si="121"/>
        <v>1</v>
      </c>
      <c r="FD42" s="93">
        <f t="shared" si="121"/>
        <v>1</v>
      </c>
      <c r="FE42" s="93">
        <f t="shared" si="121"/>
        <v>1</v>
      </c>
      <c r="FF42" s="93">
        <f t="shared" si="121"/>
        <v>1</v>
      </c>
      <c r="FG42" s="93">
        <f t="shared" si="121"/>
        <v>1</v>
      </c>
      <c r="FH42" s="93">
        <f t="shared" si="121"/>
        <v>1</v>
      </c>
      <c r="FI42" s="93">
        <f t="shared" si="121"/>
        <v>1</v>
      </c>
      <c r="FJ42" s="93">
        <f t="shared" si="121"/>
        <v>1</v>
      </c>
      <c r="FK42" s="8"/>
      <c r="FL42" s="203" t="b">
        <f>FL41</f>
        <v>1</v>
      </c>
      <c r="FM42" s="444" t="b">
        <f t="shared" si="96"/>
        <v>0</v>
      </c>
      <c r="FN42" s="22">
        <f>VALUE($L42&amp;$M42&amp;$N42&amp;$T42&amp;VALUE($K42))</f>
        <v>22310</v>
      </c>
      <c r="FO42" s="575" t="str" cm="1">
        <f t="array" ref="FO42">INDEX(FO$5:FO41,$B42+1,1)</f>
        <v>-</v>
      </c>
      <c r="FP42" s="575" t="str" cm="1">
        <f t="array" ref="FP42">INDEX(FP$5:FP41,$B42+1,1)</f>
        <v>-</v>
      </c>
      <c r="FQ42" s="575" cm="1">
        <f t="array" ref="FQ42">INDEX(FQ$5:FQ41,$B42+1,1)</f>
        <v>1</v>
      </c>
      <c r="FR42" s="575" cm="1">
        <f t="array" ref="FR42">INDEX(FR$5:FR41,$B42+1,1)</f>
        <v>1</v>
      </c>
      <c r="FS42" s="575" t="str" cm="1">
        <f t="array" ref="FS42">INDEX(FS$5:FS41,$B42+1,1)</f>
        <v>-</v>
      </c>
      <c r="FT42" s="22">
        <v>1</v>
      </c>
      <c r="FU42" s="22">
        <v>1</v>
      </c>
      <c r="FV42" s="22">
        <v>1</v>
      </c>
      <c r="FW42" s="22">
        <v>1</v>
      </c>
      <c r="FX42" s="22">
        <v>1</v>
      </c>
      <c r="FY42" s="22">
        <v>1</v>
      </c>
      <c r="FZ42" s="22">
        <v>1</v>
      </c>
      <c r="GA42" s="22">
        <v>1</v>
      </c>
      <c r="GB42" s="22">
        <v>1</v>
      </c>
      <c r="GC42" s="22">
        <v>1</v>
      </c>
      <c r="GD42" s="22">
        <v>1</v>
      </c>
      <c r="GE42" s="22">
        <v>1</v>
      </c>
      <c r="GF42" s="22">
        <v>1</v>
      </c>
      <c r="GG42" s="22">
        <v>1</v>
      </c>
      <c r="GH42" s="22">
        <v>1</v>
      </c>
      <c r="GI42" s="22">
        <v>1</v>
      </c>
      <c r="GJ42" s="22">
        <v>1</v>
      </c>
      <c r="GK42" s="575" cm="1">
        <f t="array" ref="GK42">INDEX(GK$5:GK41,$B42+1,1)</f>
        <v>0</v>
      </c>
      <c r="GL42" s="575" t="str" cm="1">
        <f t="array" ref="GL42">INDEX(GL$5:GL41,$B42+1,1)</f>
        <v>-</v>
      </c>
      <c r="GM42" s="575" cm="1">
        <f t="array" ref="GM42">INDEX(GM$5:GM41,$B42+1,1)</f>
        <v>1</v>
      </c>
      <c r="GN42" s="575" cm="1">
        <f t="array" ref="GN42">INDEX(GN$5:GN41,$B42+1,1)</f>
        <v>0</v>
      </c>
      <c r="GO42" s="575" cm="1">
        <f t="array" ref="GO42">INDEX(GO$5:GO41,$B42+1,1)</f>
        <v>0</v>
      </c>
      <c r="GP42" s="575" cm="1">
        <f t="array" ref="GP42">INDEX(GP$5:GP41,$B42+1,1)</f>
        <v>0</v>
      </c>
      <c r="GQ42" s="575" cm="1">
        <f t="array" ref="GQ42">INDEX(GQ$5:GQ41,$B42+1,1)</f>
        <v>0</v>
      </c>
      <c r="GR42" s="575" cm="1">
        <f t="array" ref="GR42">INDEX(GR$5:GR41,$B42+1,1)</f>
        <v>0</v>
      </c>
      <c r="GS42" s="575" cm="1">
        <f t="array" ref="GS42">INDEX(GS$5:GS41,$B42+1,1)</f>
        <v>0</v>
      </c>
      <c r="GT42" s="575" cm="1">
        <f t="array" ref="GT42">INDEX(GT$5:GT41,$B42+1,1)</f>
        <v>1</v>
      </c>
      <c r="GU42" s="575" cm="1">
        <f t="array" ref="GU42">INDEX(GU$5:GU41,$B42+1,1)</f>
        <v>0</v>
      </c>
      <c r="GV42" s="575" cm="1">
        <f t="array" ref="GV42">INDEX(GV$5:GV41,$B42+1,1)</f>
        <v>0</v>
      </c>
      <c r="GW42" s="575" cm="1">
        <f t="array" ref="GW42">INDEX(GW$5:GW41,$B42+1,1)</f>
        <v>0</v>
      </c>
      <c r="GX42" s="575" cm="1">
        <f t="array" ref="GX42">INDEX(GX$5:GX41,$B42+1,1)</f>
        <v>0</v>
      </c>
      <c r="GY42" s="8"/>
      <c r="GZ42" s="575" t="str" cm="1">
        <f t="array" ref="GZ42">INDEX(GZ$5:GZ41,$B42+1,1)</f>
        <v>-</v>
      </c>
      <c r="HA42" s="575" t="str" cm="1">
        <f t="array" ref="HA42">INDEX(HA$5:HA41,$B42+1,1)</f>
        <v>-</v>
      </c>
      <c r="HB42" s="575" t="str" cm="1">
        <f t="array" ref="HB42">INDEX(HB$5:HB41,$B42+1,1)</f>
        <v>-</v>
      </c>
      <c r="HC42" s="575" t="str" cm="1">
        <f t="array" ref="HC42">INDEX(HC$5:HC41,$B42+1,1)</f>
        <v>-</v>
      </c>
      <c r="HD42" s="575" cm="1">
        <f t="array" ref="HD42">INDEX(HD$5:HD41,$B42+1,1)</f>
        <v>0</v>
      </c>
      <c r="HE42" s="575" t="str" cm="1">
        <f t="array" ref="HE42">INDEX(HE$5:HE41,$B42+1,1)</f>
        <v>-</v>
      </c>
      <c r="HF42" s="575" t="str" cm="1">
        <f t="array" ref="HF42">INDEX(HF$5:HF41,$B42+1,1)</f>
        <v>-</v>
      </c>
      <c r="HG42" s="576">
        <f t="shared" ca="1" si="114"/>
        <v>3</v>
      </c>
      <c r="HH42" s="575" t="str" cm="1">
        <f t="array" ref="HH42">INDEX(HH$5:HH41,$B42+1,1)</f>
        <v>-</v>
      </c>
      <c r="HI42" s="575" t="str" cm="1">
        <f t="array" ref="HI42">INDEX(HI$5:HI41,$B42+1,1)</f>
        <v>-</v>
      </c>
      <c r="HJ42" s="575" t="str" cm="1">
        <f t="array" ref="HJ42">INDEX(HJ$5:HJ41,$B42+1,1)</f>
        <v>-</v>
      </c>
      <c r="HK42" s="575" t="str" cm="1">
        <f t="array" ref="HK42">INDEX(HK$5:HK41,$B42+1,1)</f>
        <v>-</v>
      </c>
      <c r="HL42" s="575" t="str" cm="1">
        <f t="array" ref="HL42">INDEX(HL$5:HL41,$B42+1,1)</f>
        <v>-</v>
      </c>
      <c r="HM42" s="575" t="str" cm="1">
        <f t="array" ref="HM42">INDEX(HM$5:HM41,$B42+1,1)</f>
        <v>-</v>
      </c>
      <c r="HN42" s="575" t="str" cm="1">
        <f t="array" ref="HN42">INDEX(HN$5:HN41,$B42+1,1)</f>
        <v>-</v>
      </c>
      <c r="HO42" s="575" t="str" cm="1">
        <f t="array" ref="HO42">INDEX(HO$5:HO41,$B42+1,1)</f>
        <v>-</v>
      </c>
      <c r="HP42" s="575" t="str" cm="1">
        <f t="array" ref="HP42">INDEX(HP$5:HP41,$B42+1,1)</f>
        <v>-</v>
      </c>
      <c r="HQ42" s="575" t="str" cm="1">
        <f t="array" ref="HQ42">INDEX(HQ$5:HQ41,$B42+1,1)</f>
        <v>-</v>
      </c>
      <c r="HR42" s="575" t="str" cm="1">
        <f t="array" ref="HR42">INDEX(HR$5:HR41,$B42+1,1)</f>
        <v>-</v>
      </c>
      <c r="HS42" s="575" t="str" cm="1">
        <f t="array" ref="HS42">INDEX(HS$5:HS41,$B42+1,1)</f>
        <v>-</v>
      </c>
      <c r="HT42" s="575" t="str" cm="1">
        <f t="array" ref="HT42">INDEX(HT$5:HT41,$B42+1,1)</f>
        <v>-</v>
      </c>
      <c r="HU42" s="575" t="str" cm="1">
        <f t="array" ref="HU42">INDEX(HU$5:HU41,$B42+1,1)</f>
        <v>-</v>
      </c>
      <c r="HV42" s="575" t="str" cm="1">
        <f t="array" ref="HV42">INDEX(HV$5:HV41,$B42+1,1)</f>
        <v>-</v>
      </c>
      <c r="HW42" s="575" t="str" cm="1">
        <f t="array" ref="HW42">INDEX(HW$5:HW41,$B42+1,1)</f>
        <v>-</v>
      </c>
      <c r="HX42" s="575" t="str" cm="1">
        <f t="array" ref="HX42">INDEX(HX$5:HX41,$B42+1,1)</f>
        <v>-</v>
      </c>
      <c r="HY42" s="575" t="str" cm="1">
        <f t="array" ref="HY42">INDEX(HY$5:HY41,$B42+1,1)</f>
        <v>-</v>
      </c>
      <c r="HZ42" s="575" t="str" cm="1">
        <f t="array" ref="HZ42">INDEX(HZ$5:HZ41,$B42+1,1)</f>
        <v>-</v>
      </c>
      <c r="IA42" s="575" t="str" cm="1">
        <f t="array" ref="IA42">INDEX(IA$5:IA41,$B42+1,1)</f>
        <v>-</v>
      </c>
      <c r="IB42" s="575" t="str" cm="1">
        <f t="array" ref="IB42">INDEX(IB$5:IB41,$B42+1,1)</f>
        <v>-</v>
      </c>
      <c r="IC42" s="575" t="str" cm="1">
        <f t="array" ref="IC42">INDEX(IC$5:IC41,$B42+1,1)</f>
        <v>-</v>
      </c>
      <c r="ID42" s="575" t="str" cm="1">
        <f t="array" ref="ID42">INDEX(ID$5:ID41,$B42+1,1)</f>
        <v>-</v>
      </c>
      <c r="IE42" s="575" cm="1">
        <f t="array" ref="IE42">INDEX(IE$5:IE41,$B42+1,1)</f>
        <v>1</v>
      </c>
      <c r="IF42" s="575" cm="1">
        <f t="array" ref="IF42">INDEX(IF$5:IF41,$B42+1,1)</f>
        <v>1</v>
      </c>
      <c r="IG42" s="8"/>
      <c r="IH42" s="575" cm="1">
        <f t="array" ref="IH42">INDEX(IH$5:IH41,$B42+1,1)</f>
        <v>0.125</v>
      </c>
      <c r="II42" s="575" cm="1">
        <f t="array" ref="II42">INDEX(II$5:II41,$B42+1,1)</f>
        <v>0.3</v>
      </c>
      <c r="IJ42" s="575" cm="1">
        <f t="array" ref="IJ42">INDEX(IJ$5:IJ41,$B42+1,1)</f>
        <v>-0.05</v>
      </c>
      <c r="IK42" s="575" cm="1">
        <f t="array" ref="IK42">INDEX(IK$5:IK41,$B42+1,1)</f>
        <v>0.1</v>
      </c>
      <c r="IL42" s="575" cm="1">
        <f t="array" ref="IL42">INDEX(IL$5:IL41,$B42+1,1)</f>
        <v>0.25</v>
      </c>
      <c r="IM42" s="575" cm="1">
        <f t="array" ref="IM42">INDEX(IM$5:IM41,$B42+1,1)</f>
        <v>-0.05</v>
      </c>
      <c r="IN42" s="575" cm="1">
        <f t="array" ref="IN42">INDEX(IN$5:IN41,$B42+1,1)</f>
        <v>0.05</v>
      </c>
      <c r="IO42" s="575" cm="1">
        <f t="array" ref="IO42">INDEX(IO$5:IO41,$B42+1,1)</f>
        <v>0.1</v>
      </c>
      <c r="IP42" s="575" cm="1">
        <f t="array" ref="IP42">INDEX(IP$5:IP41,$B42+1,1)</f>
        <v>-0.02</v>
      </c>
      <c r="IQ42" s="575" cm="1">
        <f t="array" ref="IQ42">INDEX(IQ$5:IQ41,$B42+1,1)</f>
        <v>0.1</v>
      </c>
      <c r="IR42" s="575" cm="1">
        <f t="array" ref="IR42">INDEX(IR$5:IR41,$B42+1,1)</f>
        <v>0.25</v>
      </c>
      <c r="IS42" s="575" cm="1">
        <f t="array" ref="IS42">INDEX(IS$5:IS41,$B42+1,1)</f>
        <v>-0.05</v>
      </c>
      <c r="IT42" s="575" cm="1">
        <f t="array" ref="IT42">INDEX(IT$5:IT41,$B42+1,1)</f>
        <v>0.125</v>
      </c>
      <c r="IU42" s="575" cm="1">
        <f t="array" ref="IU42">INDEX(IU$5:IU41,$B42+1,1)</f>
        <v>0.1</v>
      </c>
      <c r="IV42" s="575" cm="1">
        <f t="array" ref="IV42">INDEX(IV$5:IV41,$B42+1,1)</f>
        <v>0.1</v>
      </c>
      <c r="IW42" s="575" cm="1">
        <f t="array" ref="IW42">INDEX(IW$5:IW41,$B42+1,1)</f>
        <v>0.1</v>
      </c>
      <c r="IX42" s="575" cm="1">
        <f t="array" ref="IX42">INDEX(IX$5:IX41,$B42+1,1)</f>
        <v>0</v>
      </c>
      <c r="IY42" s="575" cm="1">
        <f t="array" ref="IY42">INDEX(IY$5:IY41,$B42+1,1)</f>
        <v>0</v>
      </c>
      <c r="IZ42" s="575" cm="1">
        <f t="array" ref="IZ42">INDEX(IZ$5:IZ41,$B42+1,1)</f>
        <v>0</v>
      </c>
      <c r="JA42" s="575" cm="1">
        <f t="array" ref="JA42">INDEX(JA$5:JA41,$B42+1,1)</f>
        <v>0</v>
      </c>
      <c r="JB42" s="575" cm="1">
        <f t="array" ref="JB42">INDEX(JB$5:JB41,$B42+1,1)</f>
        <v>0</v>
      </c>
      <c r="JC42" s="575" cm="1">
        <f t="array" ref="JC42">INDEX(JC$5:JC41,$B42+1,1)</f>
        <v>0</v>
      </c>
      <c r="JD42" s="575" cm="1">
        <f t="array" ref="JD42">INDEX(JD$5:JD41,$B42+1,1)</f>
        <v>0</v>
      </c>
      <c r="JE42" s="575" cm="1">
        <f t="array" ref="JE42">INDEX(JE$5:JE41,$B42+1,1)</f>
        <v>0</v>
      </c>
      <c r="JF42" s="575" cm="1">
        <f t="array" ref="JF42">INDEX(JF$5:JF41,$B42+1,1)</f>
        <v>0</v>
      </c>
      <c r="JG42" s="575" cm="1">
        <f t="array" ref="JG42">INDEX(JG$5:JG41,$B42+1,1)</f>
        <v>0</v>
      </c>
      <c r="JH42" s="575" cm="1">
        <f t="array" ref="JH42">INDEX(JH$5:JH41,$B42+1,1)</f>
        <v>0</v>
      </c>
      <c r="JI42" s="575" cm="1">
        <f t="array" ref="JI42">INDEX(JI$5:JI41,$B42+1,1)</f>
        <v>0</v>
      </c>
      <c r="JJ42" s="575" cm="1">
        <f t="array" ref="JJ42">INDEX(JJ$5:JJ41,$B42+1,1)</f>
        <v>0</v>
      </c>
      <c r="JK42" s="575" cm="1">
        <f t="array" ref="JK42">INDEX(JK$5:JK41,$B42+1,1)</f>
        <v>0</v>
      </c>
      <c r="JL42" s="575" cm="1">
        <f t="array" ref="JL42">INDEX(JL$5:JL41,$B42+1,1)</f>
        <v>0</v>
      </c>
      <c r="JM42" s="575" cm="1">
        <f t="array" ref="JM42">INDEX(JM$5:JM41,$B42+1,1)</f>
        <v>0</v>
      </c>
      <c r="JN42" s="575" cm="1">
        <f t="array" ref="JN42">INDEX(JN$5:JN41,$B42+1,1)</f>
        <v>0</v>
      </c>
      <c r="JO42" s="575" cm="1">
        <f t="array" ref="JO42">INDEX(JO$5:JO41,$B42+1,1)</f>
        <v>0</v>
      </c>
      <c r="JP42" s="575" cm="1">
        <f t="array" ref="JP42">INDEX(JP$5:JP41,$B42+1,1)</f>
        <v>0</v>
      </c>
      <c r="JQ42" s="575" cm="1">
        <f t="array" ref="JQ42">INDEX(JQ$5:JQ41,$B42+1,1)</f>
        <v>0</v>
      </c>
      <c r="JR42" s="575" cm="1">
        <f t="array" ref="JR42">INDEX(JR$5:JR41,$B42+1,1)</f>
        <v>0</v>
      </c>
      <c r="JS42" s="575" cm="1">
        <f t="array" ref="JS42">INDEX(JS$5:JS41,$B42+1,1)</f>
        <v>0</v>
      </c>
      <c r="JT42" s="575" cm="1">
        <f t="array" ref="JT42">INDEX(JT$5:JT41,$B42+1,1)</f>
        <v>0</v>
      </c>
      <c r="JU42" s="575" cm="1">
        <f t="array" ref="JU42">INDEX(JU$5:JU41,$B42+1,1)</f>
        <v>0</v>
      </c>
      <c r="JV42" s="575" cm="1">
        <f t="array" ref="JV42">INDEX(JV$5:JV41,$B42+1,1)</f>
        <v>0</v>
      </c>
      <c r="JW42" s="575" cm="1">
        <f t="array" ref="JW42">INDEX(JW$5:JW41,$B42+1,1)</f>
        <v>0</v>
      </c>
      <c r="JX42" s="575" cm="1">
        <f t="array" ref="JX42">INDEX(JX$5:JX41,$B42+1,1)</f>
        <v>0</v>
      </c>
      <c r="JY42" s="575" cm="1">
        <f t="array" ref="JY42">INDEX(JY$5:JY41,$B42+1,1)</f>
        <v>0</v>
      </c>
      <c r="JZ42" s="575" cm="1">
        <f t="array" ref="JZ42">INDEX(JZ$5:JZ41,$B42+1,1)</f>
        <v>0</v>
      </c>
      <c r="KA42" s="575" cm="1">
        <f t="array" ref="KA42">INDEX(KA$5:KA41,$B42+1,1)</f>
        <v>0</v>
      </c>
      <c r="KB42" s="575" cm="1">
        <f t="array" ref="KB42">INDEX(KB$5:KB41,$B42+1,1)</f>
        <v>0</v>
      </c>
      <c r="KC42" s="575" cm="1">
        <f t="array" ref="KC42">INDEX(KC$5:KC41,$B42+1,1)</f>
        <v>0</v>
      </c>
      <c r="KD42" s="575" t="str" cm="1">
        <f t="array" ref="KD42">INDEX(KD$5:KD41,$B42+1,1)</f>
        <v>-</v>
      </c>
      <c r="KE42" s="8"/>
      <c r="KF42" s="575" cm="1">
        <f t="array" ref="KF42">INDEX(KF$5:KF41,$B42+1,1)</f>
        <v>0</v>
      </c>
      <c r="KG42" s="575" cm="1">
        <f t="array" ref="KG42">INDEX(KG$5:KG41,$B42+1,1)</f>
        <v>0</v>
      </c>
      <c r="KH42" s="575" cm="1">
        <f t="array" ref="KH42">INDEX(KH$5:KH41,$B42+1,1)</f>
        <v>0</v>
      </c>
      <c r="KI42" s="575" t="str" cm="1">
        <f t="array" ref="KI42">INDEX(KI$5:KI41,$B42+1,1)</f>
        <v>-</v>
      </c>
      <c r="KJ42" s="575" t="str" cm="1">
        <f t="array" ref="KJ42">INDEX(KJ$5:KJ41,$B42+1,1)</f>
        <v>-</v>
      </c>
      <c r="KK42" s="575" t="str" cm="1">
        <f t="array" ref="KK42">INDEX(KK$5:KK41,$B42+1,1)</f>
        <v>-</v>
      </c>
      <c r="KL42" s="575" t="str" cm="1">
        <f t="array" ref="KL42">INDEX(KL$5:KL41,$B42+1,1)</f>
        <v>-</v>
      </c>
      <c r="KM42" s="575" t="str" cm="1">
        <f t="array" ref="KM42">INDEX(KM$5:KM41,$B42+1,1)</f>
        <v>-</v>
      </c>
      <c r="KN42" s="575" t="str" cm="1">
        <f t="array" ref="KN42">INDEX(KN$5:KN41,$B42+1,1)</f>
        <v>-</v>
      </c>
      <c r="KO42" s="575" t="str" cm="1">
        <f t="array" ref="KO42">INDEX(KO$5:KO41,$B42+1,1)</f>
        <v>-</v>
      </c>
      <c r="KP42" s="575" t="str" cm="1">
        <f t="array" ref="KP42">INDEX(KP$5:KP41,$B42+1,1)</f>
        <v>-</v>
      </c>
      <c r="KQ42" s="575" t="str" cm="1">
        <f t="array" ref="KQ42">INDEX(KQ$5:KQ41,$B42+1,1)</f>
        <v>-</v>
      </c>
      <c r="KR42" s="575" t="str" cm="1">
        <f t="array" ref="KR42">INDEX(KR$5:KR41,$B42+1,1)</f>
        <v>-</v>
      </c>
      <c r="KS42" s="575" t="str" cm="1">
        <f t="array" ref="KS42">INDEX(KS$5:KS41,$B42+1,1)</f>
        <v>-</v>
      </c>
      <c r="KT42" s="575" t="str" cm="1">
        <f t="array" ref="KT42">INDEX(KT$5:KT41,$B42+1,1)</f>
        <v>-</v>
      </c>
      <c r="KU42" s="575" t="str" cm="1">
        <f t="array" ref="KU42">INDEX(KU$5:KU41,$B42+1,1)</f>
        <v>-</v>
      </c>
      <c r="KV42" s="575" cm="1">
        <f t="array" ref="KV42">INDEX(KV$5:KV41,$B42+1,1)</f>
        <v>1</v>
      </c>
      <c r="KW42" s="575" cm="1">
        <f t="array" ref="KW42">INDEX(KW$5:KW41,$B42+1,1)</f>
        <v>0</v>
      </c>
      <c r="KX42" s="575" cm="1">
        <f t="array" ref="KX42">INDEX(KX$5:KX41,$B42+1,1)</f>
        <v>1</v>
      </c>
      <c r="KY42" s="575" cm="1">
        <f t="array" ref="KY42">INDEX(KY$5:KY41,$B42+1,1)</f>
        <v>1</v>
      </c>
      <c r="KZ42" s="575" cm="1">
        <f t="array" ref="KZ42">INDEX(KZ$5:KZ41,$B42+1,1)</f>
        <v>1</v>
      </c>
      <c r="LA42" s="575" cm="1">
        <f t="array" ref="LA42">INDEX(LA$5:LA41,$B42+1,1)</f>
        <v>1</v>
      </c>
      <c r="LB42" s="575" cm="1">
        <f t="array" ref="LB42">INDEX(LB$5:LB41,$B42+1,1)</f>
        <v>1</v>
      </c>
      <c r="LC42" s="575" cm="1">
        <f t="array" ref="LC42">INDEX(LC$5:LC41,$B42+1,1)</f>
        <v>1</v>
      </c>
      <c r="LD42" s="575" cm="1">
        <f t="array" ref="LD42">INDEX(LD$5:LD41,$B42+1,1)</f>
        <v>0</v>
      </c>
      <c r="LE42" s="575" cm="1">
        <f t="array" ref="LE42">INDEX(LE$5:LE41,$B42+1,1)</f>
        <v>1</v>
      </c>
      <c r="LF42" s="575" cm="1">
        <f t="array" ref="LF42">INDEX(LF$5:LF41,$B42+1,1)</f>
        <v>0</v>
      </c>
      <c r="LG42" s="575" cm="1">
        <f t="array" ref="LG42">INDEX(LG$5:LG41,$B42+1,1)</f>
        <v>0</v>
      </c>
      <c r="LH42" s="575" cm="1">
        <f t="array" ref="LH42">INDEX(LH$5:LH41,$B42+1,1)</f>
        <v>0</v>
      </c>
      <c r="LI42" s="575" cm="1">
        <f t="array" ref="LI42">INDEX(LI$5:LI41,$B42+1,1)</f>
        <v>0</v>
      </c>
      <c r="LJ42" s="575" cm="1">
        <f t="array" ref="LJ42">INDEX(LJ$5:LJ41,$B42+1,1)</f>
        <v>0</v>
      </c>
      <c r="LK42" s="575" cm="1">
        <f t="array" ref="LK42">INDEX(LK$5:LK41,$B42+1,1)</f>
        <v>0</v>
      </c>
      <c r="LL42" s="575" cm="1">
        <f t="array" ref="LL42">INDEX(LL$5:LL41,$B42+1,1)</f>
        <v>0</v>
      </c>
      <c r="LM42" s="575" cm="1">
        <f t="array" ref="LM42">INDEX(LM$5:LM41,$B42+1,1)</f>
        <v>0</v>
      </c>
      <c r="LN42" s="575" cm="1">
        <f t="array" ref="LN42">INDEX(LN$5:LN41,$B42+1,1)</f>
        <v>0</v>
      </c>
      <c r="LO42" s="575" cm="1">
        <f t="array" ref="LO42">INDEX(LO$5:LO41,$B42+1,1)</f>
        <v>0</v>
      </c>
      <c r="LP42" s="575" cm="1">
        <f t="array" ref="LP42">INDEX(LP$5:LP41,$B42+1,1)</f>
        <v>0</v>
      </c>
      <c r="LQ42" s="575" cm="1">
        <f t="array" ref="LQ42">INDEX(LQ$5:LQ41,$B42+1,1)</f>
        <v>0</v>
      </c>
      <c r="LR42" s="575" cm="1">
        <f t="array" ref="LR42">INDEX(LR$5:LR41,$B42+1,1)</f>
        <v>0</v>
      </c>
      <c r="LS42" s="575" cm="1">
        <f t="array" ref="LS42">INDEX(LS$5:LS41,$B42+1,1)</f>
        <v>0</v>
      </c>
      <c r="LT42" s="575" cm="1">
        <f t="array" ref="LT42">INDEX(LT$5:LT41,$B42+1,1)</f>
        <v>0</v>
      </c>
      <c r="LU42" s="575" cm="1">
        <f t="array" ref="LU42">INDEX(LU$5:LU41,$B42+1,1)</f>
        <v>0</v>
      </c>
      <c r="LV42" s="575" cm="1">
        <f t="array" ref="LV42">INDEX(LV$5:LV41,$B42+1,1)</f>
        <v>0</v>
      </c>
      <c r="LW42" s="575" cm="1">
        <f t="array" ref="LW42">INDEX(LW$5:LW41,$B42+1,1)</f>
        <v>0</v>
      </c>
      <c r="LX42" s="575" cm="1">
        <f t="array" ref="LX42">INDEX(LX$5:LX41,$B42+1,1)</f>
        <v>0</v>
      </c>
      <c r="LY42" s="575" cm="1">
        <f t="array" ref="LY42">INDEX(LY$5:LY41,$B42+1,1)</f>
        <v>0</v>
      </c>
      <c r="LZ42" s="575" cm="1">
        <f t="array" ref="LZ42">INDEX(LZ$5:LZ41,$B42+1,1)</f>
        <v>0</v>
      </c>
      <c r="MA42" s="575" cm="1">
        <f t="array" ref="MA42">INDEX(MA$5:MA41,$B42+1,1)</f>
        <v>0</v>
      </c>
      <c r="MB42" s="575" cm="1">
        <f t="array" ref="MB42">INDEX(MB$5:MB41,$B42+1,1)</f>
        <v>0</v>
      </c>
      <c r="MC42" s="575" cm="1">
        <f t="array" ref="MC42">INDEX(MC$5:MC41,$B42+1,1)</f>
        <v>0</v>
      </c>
      <c r="MD42" s="575" cm="1">
        <f t="array" ref="MD42">INDEX(MD$5:MD41,$B42+1,1)</f>
        <v>0</v>
      </c>
      <c r="ME42" s="575" cm="1">
        <f t="array" ref="ME42">INDEX(ME$5:ME41,$B42+1,1)</f>
        <v>0</v>
      </c>
      <c r="MF42" s="575" cm="1">
        <f t="array" ref="MF42">INDEX(MF$5:MF41,$B42+1,1)</f>
        <v>0</v>
      </c>
      <c r="MG42" s="575" cm="1">
        <f t="array" ref="MG42">INDEX(MG$5:MG41,$B42+1,1)</f>
        <v>0</v>
      </c>
      <c r="MH42" s="575" cm="1">
        <f t="array" ref="MH42">INDEX(MH$5:MH41,$B42+1,1)</f>
        <v>0</v>
      </c>
      <c r="MI42" s="575" cm="1">
        <f t="array" ref="MI42">INDEX(MI$5:MI41,$B42+1,1)</f>
        <v>1</v>
      </c>
      <c r="MJ42" s="575" cm="1">
        <f t="array" ref="MJ42">INDEX(MJ$5:MJ41,$B42+1,1)</f>
        <v>0</v>
      </c>
      <c r="MK42" s="575" cm="1">
        <f t="array" ref="MK42">INDEX(MK$5:MK41,$B42+1,1)</f>
        <v>0</v>
      </c>
      <c r="ML42" s="575" cm="1">
        <f t="array" ref="ML42">INDEX(ML$5:ML41,$B42+1,1)</f>
        <v>0</v>
      </c>
      <c r="MM42" s="575" cm="1">
        <f t="array" ref="MM42">INDEX(MM$5:MM41,$B42+1,1)</f>
        <v>0</v>
      </c>
      <c r="MN42" s="575" cm="1">
        <f t="array" ref="MN42">INDEX(MN$5:MN41,$B42+1,1)</f>
        <v>1</v>
      </c>
      <c r="MO42" s="8"/>
      <c r="MP42" s="444" t="str">
        <f t="shared" ca="1" si="122"/>
        <v>-</v>
      </c>
      <c r="MQ42" s="575" t="str" cm="1">
        <f t="array" ref="MQ42">INDEX(MQ$5:MQ41,$B42+1,1)</f>
        <v>-</v>
      </c>
      <c r="MR42" s="575" t="str" cm="1">
        <f t="array" ref="MR42">INDEX(MR$5:MR41,$B42+1,1)</f>
        <v>-</v>
      </c>
      <c r="MS42" s="575" t="str" cm="1">
        <f t="array" ref="MS42">INDEX(MS$5:MS41,$B42+1,1)</f>
        <v>-</v>
      </c>
      <c r="MT42" s="575" t="str" cm="1">
        <f t="array" ref="MT42">INDEX(MT$5:MT41,$B42+1,1)</f>
        <v>-</v>
      </c>
      <c r="MU42" s="575" t="str" cm="1">
        <f t="array" ref="MU42">INDEX(MU$5:MU41,$B42+1,1)</f>
        <v>-</v>
      </c>
      <c r="MV42" s="575" t="str" cm="1">
        <f t="array" ref="MV42">INDEX(MV$5:MV41,$B42+1,1)</f>
        <v>-</v>
      </c>
      <c r="MW42" s="575" t="str" cm="1">
        <f t="array" ref="MW42">INDEX(MW$5:MW41,$B42+1,1)</f>
        <v>-</v>
      </c>
      <c r="MX42" s="444" t="str" cm="1">
        <f t="array" ref="MX42">IF(OR(MY42:MY42&lt;&gt;"-"),TRUE,"-")</f>
        <v>-</v>
      </c>
      <c r="MY42" s="575" t="str" cm="1">
        <f t="array" ref="MY42">INDEX(MY$5:MY41,$B42+1,1)</f>
        <v>-</v>
      </c>
      <c r="MZ42" s="575" cm="1">
        <f t="array" ref="MZ42">INDEX(MZ$5:MZ41,$B42+1,1)</f>
        <v>0</v>
      </c>
      <c r="NA42" s="575" cm="1">
        <f t="array" ref="NA42">INDEX(NA$5:NA41,$B42+1,1)</f>
        <v>999999</v>
      </c>
      <c r="NB42" s="575" cm="1">
        <f t="array" ref="NB42">INDEX(NB$5:NB41,$B42+1,1)</f>
        <v>999999</v>
      </c>
      <c r="NC42" s="575" cm="1">
        <f t="array" ref="NC42">INDEX(NC$5:NC41,$B42+1,1)</f>
        <v>999999</v>
      </c>
      <c r="ND42" s="575" cm="1">
        <f t="array" ref="ND42">INDEX(ND$5:ND41,$B42+1,1)</f>
        <v>999999</v>
      </c>
      <c r="NE42" s="575" cm="1">
        <f t="array" ref="NE42">INDEX(NE$5:NE41,$B42+1,1)</f>
        <v>999999</v>
      </c>
      <c r="NF42" s="575" cm="1">
        <f t="array" ref="NF42">INDEX(NF$5:NF41,$B42+1,1)</f>
        <v>999999</v>
      </c>
      <c r="NG42" s="575" t="str" cm="1">
        <f t="array" ref="NG42">INDEX(NG$5:NG41,$B42+1,1)</f>
        <v>-</v>
      </c>
      <c r="NH42" s="575" t="str" cm="1">
        <f t="array" ref="NH42">INDEX(NH$5:NH41,$B42+1,1)</f>
        <v>-</v>
      </c>
      <c r="NI42" s="575" t="str" cm="1">
        <f t="array" ref="NI42">INDEX(NI$5:NI41,$B42+1,1)</f>
        <v>-</v>
      </c>
      <c r="NJ42" s="575" t="b" cm="1">
        <f t="array" ref="NJ42">INDEX(NJ$5:NJ41,$B42+1,1)</f>
        <v>1</v>
      </c>
      <c r="NK42" s="575" t="str" cm="1">
        <f t="array" ref="NK42">INDEX(NK$5:NK41,$B42+1,1)</f>
        <v>-</v>
      </c>
      <c r="NL42" s="575" cm="1">
        <f t="array" ref="NL42">INDEX(NL$5:NL41,$B42+1,1)</f>
        <v>0</v>
      </c>
      <c r="NM42" s="575" cm="1">
        <f t="array" ref="NM42">INDEX(NM$5:NM41,$B42+1,1)</f>
        <v>0</v>
      </c>
      <c r="NN42" s="575" cm="1">
        <f t="array" ref="NN42">INDEX(NN$5:NN41,$B42+1,1)</f>
        <v>0</v>
      </c>
      <c r="NO42" s="575" t="str" cm="1">
        <f t="array" ref="NO42">INDEX(NO$5:NO41,$B42+1,1)</f>
        <v>-</v>
      </c>
      <c r="NP42" s="575" t="str" cm="1">
        <f t="array" ref="NP42">INDEX(NP$5:NP41,$B42+1,1)</f>
        <v>-</v>
      </c>
      <c r="NQ42" s="444">
        <f t="shared" si="111"/>
        <v>0</v>
      </c>
      <c r="NR42" s="575" t="str" cm="1">
        <f t="array" ref="NR42">INDEX(NR$5:NR41,$B42+1,1)</f>
        <v>-</v>
      </c>
      <c r="NS42" s="575" t="str" cm="1">
        <f t="array" ref="NS42">INDEX(NS$5:NS41,$B42+1,1)</f>
        <v>-</v>
      </c>
      <c r="NT42" s="8"/>
      <c r="NU42" s="575" t="str" cm="1">
        <f t="array" ref="NU42">INDEX(NU$5:NU41,$B42+1,1)</f>
        <v>-</v>
      </c>
      <c r="NV42" s="575" t="str" cm="1">
        <f t="array" ref="NV42">INDEX(NV$5:NV41,$B42+1,1)</f>
        <v>-</v>
      </c>
      <c r="NW42" s="575" t="str" cm="1">
        <f t="array" ref="NW42">INDEX(NW$5:NW41,$B42+1,1)</f>
        <v>-</v>
      </c>
      <c r="NX42" s="575" t="str" cm="1">
        <f t="array" ref="NX42">INDEX(NX$5:NX41,$B42+1,1)</f>
        <v>-</v>
      </c>
      <c r="NY42" s="575" cm="1">
        <f t="array" ref="NY42">INDEX(NY$5:NY41,$B42+1,1)</f>
        <v>1</v>
      </c>
      <c r="NZ42" s="575" cm="1">
        <f t="array" ref="NZ42">INDEX(NZ$5:NZ41,$B42+1,1)</f>
        <v>1</v>
      </c>
      <c r="OA42" s="575" cm="1">
        <f t="array" ref="OA42">INDEX(OA$5:OA41,$B42+1,1)</f>
        <v>1</v>
      </c>
      <c r="OB42" s="575" cm="1">
        <f t="array" ref="OB42">INDEX(OB$5:OB41,$B42+1,1)</f>
        <v>1</v>
      </c>
      <c r="OC42" s="8"/>
      <c r="OD42" s="575" cm="1">
        <f t="array" ref="OD42">INDEX(OD$5:OD41,$B42+1,1)</f>
        <v>0</v>
      </c>
      <c r="OE42" s="575" t="str" cm="1">
        <f t="array" ref="OE42">INDEX(OE$5:OE41,$B42+1,1)</f>
        <v>-</v>
      </c>
      <c r="OF42" s="575" cm="1">
        <f t="array" ref="OF42">INDEX(OF$5:OF41,$B42+1,1)</f>
        <v>1</v>
      </c>
      <c r="OG42" s="444">
        <f t="shared" si="100"/>
        <v>1.5</v>
      </c>
      <c r="OH42" s="8"/>
      <c r="OI42" s="575" t="str" cm="1">
        <f t="array" ref="OI42">INDEX(OI$5:OI41,$B42+1,1)</f>
        <v>-</v>
      </c>
      <c r="OJ42" s="575" t="str" cm="1">
        <f t="array" ref="OJ42">INDEX(OJ$5:OJ41,$B42+1,1)</f>
        <v>-</v>
      </c>
      <c r="OK42" s="575" t="str" cm="1">
        <f t="array" ref="OK42">INDEX(OK$5:OK41,$B42+1,1)</f>
        <v>-</v>
      </c>
      <c r="OL42" s="575" t="str" cm="1">
        <f t="array" ref="OL42">INDEX(OL$5:OL41,$B42+1,1)</f>
        <v>-</v>
      </c>
      <c r="OM42" s="575" cm="1">
        <f t="array" ref="OM42">INDEX(OM$5:OM41,$B42+1,1)</f>
        <v>0</v>
      </c>
      <c r="ON42" s="519">
        <v>0</v>
      </c>
    </row>
    <row r="43" spans="1:404" outlineLevel="1">
      <c r="A43" s="18">
        <f t="shared" si="109"/>
        <v>38</v>
      </c>
      <c r="B43" s="18">
        <f t="shared" si="105"/>
        <v>13</v>
      </c>
      <c r="C43">
        <v>2</v>
      </c>
      <c r="D43" s="17" t="str">
        <f t="shared" ca="1" si="112"/>
        <v>GSW</v>
      </c>
      <c r="E43" t="b">
        <v>0</v>
      </c>
      <c r="F43" t="b">
        <v>0</v>
      </c>
      <c r="G43" t="b">
        <f t="shared" si="107"/>
        <v>0</v>
      </c>
      <c r="H43" s="18" t="s">
        <v>2231</v>
      </c>
      <c r="I43" s="575" cm="1">
        <f t="array" ref="I43">INDEX(I$5:I42,$B43+1,1)</f>
        <v>1</v>
      </c>
      <c r="J43" s="575" cm="1">
        <f t="array" ref="J43">INDEX(J$5:J42,$B43+1,1)</f>
        <v>0</v>
      </c>
      <c r="K43" s="575" cm="1">
        <f t="array" ref="K43">INDEX(K$5:K42,$B43+1,1)</f>
        <v>0</v>
      </c>
      <c r="L43" s="575" cm="1">
        <f t="array" ref="L43">INDEX(L$5:L42,$B43+1,1)</f>
        <v>2</v>
      </c>
      <c r="M43" s="575" cm="1">
        <f t="array" ref="M43">INDEX(M$5:M42,$B43+1,1)</f>
        <v>2</v>
      </c>
      <c r="N43" s="575" cm="1">
        <f t="array" ref="N43">INDEX(N$5:N42,$B43+1,1)</f>
        <v>3</v>
      </c>
      <c r="O43" s="444">
        <f t="shared" si="115"/>
        <v>2</v>
      </c>
      <c r="P43" s="444">
        <f t="shared" si="115"/>
        <v>0</v>
      </c>
      <c r="Q43" s="444">
        <f t="shared" si="58"/>
        <v>6</v>
      </c>
      <c r="R43" s="575" cm="1">
        <f t="array" ref="R43">INDEX(R$5:R42,$B43+1,1)</f>
        <v>1</v>
      </c>
      <c r="S43" s="575" cm="1">
        <f t="array" ref="S43">INDEX(S$5:S42,$B43+1,1)</f>
        <v>1</v>
      </c>
      <c r="T43" s="575" cm="1">
        <f t="array" ref="T43">INDEX(T$5:T42,$B43+1,1)</f>
        <v>1</v>
      </c>
      <c r="U43" s="575" cm="1">
        <f t="array" ref="U43">INDEX(U$5:U42,$B43+1,1)</f>
        <v>0</v>
      </c>
      <c r="V43" s="18"/>
      <c r="W43" s="575" cm="1">
        <f t="array" ref="W43">INDEX(W$5:W42,$B43+1,1)</f>
        <v>0</v>
      </c>
      <c r="X43" s="575" cm="1">
        <f t="array" ref="X43">INDEX(X$5:X42,$B43+1,1)</f>
        <v>0</v>
      </c>
      <c r="Y43" s="575" cm="1">
        <f t="array" ref="Y43">INDEX(Y$5:Y42,$B43+1,1)</f>
        <v>0</v>
      </c>
      <c r="Z43" s="575" cm="1">
        <f t="array" ref="Z43">INDEX(Z$5:Z42,$B43+1,1)</f>
        <v>1</v>
      </c>
      <c r="AA43" s="575" t="str" cm="1">
        <f t="array" ref="AA43">INDEX(AA$5:AA42,$B43+1,1)</f>
        <v/>
      </c>
      <c r="AB43" s="575" cm="1">
        <f t="array" ref="AB43">INDEX(AB$5:AB42,$B43+1,1)</f>
        <v>1</v>
      </c>
      <c r="AC43" s="575" cm="1">
        <f t="array" ref="AC43">INDEX(AC$5:AC42,$B43+1,1)</f>
        <v>1</v>
      </c>
      <c r="AD43" s="575" cm="1">
        <f t="array" ref="AD43">INDEX(AD$5:AD42,$B43+1,1)</f>
        <v>0</v>
      </c>
      <c r="AE43" s="575" cm="1">
        <f t="array" ref="AE43">INDEX(AE$5:AE42,$B43+1,1)</f>
        <v>0</v>
      </c>
      <c r="AF43" s="575" cm="1">
        <f t="array" ref="AF43">INDEX(AF$5:AF42,$B43+1,1)</f>
        <v>0</v>
      </c>
      <c r="AG43" s="575" cm="1">
        <f t="array" ref="AG43">INDEX(AG$5:AG42,$B43+1,1)</f>
        <v>0</v>
      </c>
      <c r="AH43" s="119"/>
      <c r="AI43" s="119"/>
      <c r="AJ43" s="119"/>
      <c r="AK43" s="119"/>
      <c r="AL43" s="119"/>
      <c r="AM43" s="119"/>
      <c r="AN43" s="119"/>
      <c r="AO43" s="119"/>
      <c r="AP43" s="119"/>
      <c r="AQ43" s="119"/>
      <c r="AR43" s="119"/>
      <c r="AS43" s="119"/>
      <c r="AT43" s="119"/>
      <c r="AU43" s="18"/>
      <c r="AV43" s="18"/>
      <c r="AW43" s="18"/>
      <c r="AX43" s="212" t="str" cm="1">
        <f t="array" aca="1" ref="AX43" ca="1">$H43&amp;" "        &amp;_xlfn.SINGLE( INDEX(i.ModelStructure,$I43,1))    &amp;" "
&amp; $D43        &amp;       IF(OR($CA43="-", $CA43),"_PInp","_Full")&amp;    IF($DK43=0," FWM","")&amp;IF($DK43=1," MWM","")&amp;IF($DK43=5," Mat","")&amp;IF($NP43=1,"&amp;EL","   ")&amp;IF($DL43=TRUE,"&amp;BBT","    ")
&amp;      " TOL"&amp;_xlfn.SINGLE(INDEX(i.TOL_Desc,1,$N43))   &amp; " Scan"&amp;$T43
&amp;       CHOOSE($K43+1," CFS"," GFS"," NFS")&amp;     " CG_"&amp;_xlfn.SINGLE(_xlfn.SWITCH($MP43,"-",1,TRUE,1,FALSE,0))&amp;_xlfn.SINGLE(    IF($MR43="-"," FodCrop    ",_xlfn.SWITCH(VALUE(LEFT($MR$4,1)),0," All",6," Lup",9," Oat",11," OaF")&amp;"_Fod"&amp;TEXT($MR43,"000%")))
&amp;" REV"&amp;"_"&amp;TEXT($FO43,"00;-0;00;@ ")&amp;TEXT($AA43,"00;-0;00;  @")&amp;"_"&amp;TEXT($FT43,"0")&amp;"_"&amp;TEXT($AC43,"0")
&amp; " RR"&amp;TEXT(SUM($EB43:$EC43),"+00%;-00%;    ;@")
&amp; " ("&amp;IF($CY43,"P","E")   &amp;IF($CX43,"T","t")        &amp;     "_F"&amp;IF($HP43=TRUE,3,0)+COUNTIF($HI43:$HM43,TRUE)+COUNTIF($BS43:$BT43,"&gt;0")&amp;IF($HN43=TRUE,3,0)+COUNTIF($BS43:$BT43,"&gt;0")&amp;"N"&amp;$HS43&amp;$HT43&amp;"L"&amp;$IE43&amp;$IF43&amp;"_"&amp;$ID43&amp;")"</f>
        <v>extra       SE GSW_PInp MWM        TOLSpr Scan1 CFS CG_1 FodCrop     REV_-   _-_1 RR     (Et_F00N--L11_-)</v>
      </c>
      <c r="AY43" s="8" t="str">
        <f ca="1">IF(COUNTIF(AX$5:AX43,AX43)=1,"-","Dup")</f>
        <v>-</v>
      </c>
      <c r="AZ43" s="8"/>
      <c r="BA43" s="575" t="b" cm="1">
        <f t="array" ref="BA43">INDEX(BA$5:BA42,$B43+1,1)</f>
        <v>0</v>
      </c>
      <c r="BB43" s="575" t="b" cm="1">
        <f t="array" ref="BB43">INDEX(BB$5:BB42,$B43+1,1)</f>
        <v>0</v>
      </c>
      <c r="BC43" s="575" t="b" cm="1">
        <f t="array" ref="BC43">INDEX(BC$5:BC42,$B43+1,1)</f>
        <v>0</v>
      </c>
      <c r="BD43" s="575" t="b" cm="1">
        <f t="array" ref="BD43">INDEX(BD$5:BD42,$B43+1,1)</f>
        <v>0</v>
      </c>
      <c r="BE43" s="575" t="b" cm="1">
        <f t="array" ref="BE43">INDEX(BE$5:BE42,$B43+1,1)</f>
        <v>0</v>
      </c>
      <c r="BF43" s="575" t="b" cm="1">
        <f t="array" ref="BF43">INDEX(BF$5:BF42,$B43+1,1)</f>
        <v>0</v>
      </c>
      <c r="BG43" s="575" t="b" cm="1">
        <f t="array" ref="BG43">INDEX(BG$5:BG42,$B43+1,1)</f>
        <v>0</v>
      </c>
      <c r="BH43" s="575" t="b" cm="1">
        <f t="array" ref="BH43">INDEX(BH$5:BH42,$B43+1,1)</f>
        <v>0</v>
      </c>
      <c r="BI43" s="575" t="b" cm="1">
        <f t="array" ref="BI43">INDEX(BI$5:BI42,$B43+1,1)</f>
        <v>0</v>
      </c>
      <c r="BJ43" s="8"/>
      <c r="BK43" s="575" t="b" cm="1">
        <f t="array" ref="BK43">INDEX(BK$5:BK42,$B43+1,1)</f>
        <v>0</v>
      </c>
      <c r="BL43" s="575" t="str" cm="1">
        <f t="array" ref="BL43">INDEX(BL$5:BL42,$B43+1,1)</f>
        <v>-</v>
      </c>
      <c r="BM43" s="575" t="str" cm="1">
        <f t="array" ref="BM43">INDEX(BM$5:BM42,$B43+1,1)</f>
        <v>-</v>
      </c>
      <c r="BN43" s="575" t="str" cm="1">
        <f t="array" ref="BN43">INDEX(BN$5:BN42,$B43+1,1)</f>
        <v>-</v>
      </c>
      <c r="BO43" s="575" t="str" cm="1">
        <f t="array" ref="BO43">INDEX(BO$5:BO42,$B43+1,1)</f>
        <v>-</v>
      </c>
      <c r="BP43" s="575" t="str" cm="1">
        <f t="array" ref="BP43">INDEX(BP$5:BP42,$B43+1,1)</f>
        <v>-</v>
      </c>
      <c r="BQ43" s="575" t="str" cm="1">
        <f t="array" ref="BQ43">INDEX(BQ$5:BQ42,$B43+1,1)</f>
        <v>-</v>
      </c>
      <c r="BR43" s="575" t="str" cm="1">
        <f t="array" ref="BR43">INDEX(BR$5:BR42,$B43+1,1)</f>
        <v>-</v>
      </c>
      <c r="BS43" s="575" t="str" cm="1">
        <f t="array" ref="BS43">INDEX(BS$5:BS42,$B43+1,1)</f>
        <v>-</v>
      </c>
      <c r="BT43" s="575" t="str" cm="1">
        <f t="array" ref="BT43">INDEX(BT$5:BT42,$B43+1,1)</f>
        <v>-</v>
      </c>
      <c r="BU43" s="575" t="str" cm="1">
        <f t="array" ref="BU43">INDEX(BU$5:BU42,$B43+1,1)</f>
        <v>-</v>
      </c>
      <c r="BV43" s="575" t="str" cm="1">
        <f t="array" ref="BV43">INDEX(BV$5:BV42,$B43+1,1)</f>
        <v>-</v>
      </c>
      <c r="BW43" s="575" t="b" cm="1">
        <f t="array" ref="BW43">INDEX(BW$5:BW42,$B43+1,1)</f>
        <v>0</v>
      </c>
      <c r="BX43" s="575" t="str" cm="1">
        <f t="array" ref="BX43">INDEX(BX$5:BX42,$B43+1,1)</f>
        <v>-</v>
      </c>
      <c r="BY43" s="575" t="str" cm="1">
        <f t="array" ref="BY43">INDEX(BY$5:BY42,$B43+1,1)</f>
        <v>-</v>
      </c>
      <c r="BZ43" s="575" t="str" cm="1">
        <f t="array" ref="BZ43">INDEX(BZ$5:BZ42,$B43+1,1)</f>
        <v>-</v>
      </c>
      <c r="CA43" s="575" t="str" cm="1">
        <f t="array" ref="CA43">INDEX(CA$5:CA42,$B43+1,1)</f>
        <v>-</v>
      </c>
      <c r="CB43" s="8"/>
      <c r="CC43" s="575" t="str" cm="1">
        <f t="array" ref="CC43">INDEX(CC$5:CC42,$B43+1,1)</f>
        <v>-</v>
      </c>
      <c r="CD43" s="444" t="str">
        <f t="shared" ca="1" si="61"/>
        <v>-</v>
      </c>
      <c r="CE43" s="444">
        <f t="shared" si="116"/>
        <v>0</v>
      </c>
      <c r="CF43" s="444">
        <f t="shared" si="116"/>
        <v>0</v>
      </c>
      <c r="CG43" s="575" t="str" cm="1">
        <f t="array" ref="CG43">INDEX(CG$5:CG42,$B43+1,1)</f>
        <v>-</v>
      </c>
      <c r="CH43" s="575" t="str" cm="1">
        <f t="array" ref="CH43">INDEX(CH$5:CH42,$B43+1,1)</f>
        <v>-</v>
      </c>
      <c r="CI43" s="575" t="str" cm="1">
        <f t="array" ref="CI43">INDEX(CI$5:CI42,$B43+1,1)</f>
        <v>-</v>
      </c>
      <c r="CJ43" s="444" t="str">
        <f t="shared" ca="1" si="63"/>
        <v>-</v>
      </c>
      <c r="CK43" s="444">
        <f t="shared" si="117"/>
        <v>0</v>
      </c>
      <c r="CL43" s="444">
        <f t="shared" si="117"/>
        <v>0</v>
      </c>
      <c r="CM43" s="575" t="str" cm="1">
        <f t="array" ref="CM43">INDEX(CM$5:CM42,$B43+1,1)</f>
        <v>-</v>
      </c>
      <c r="CN43" s="444" t="str">
        <f t="shared" ca="1" si="65"/>
        <v>-</v>
      </c>
      <c r="CO43" s="444">
        <f t="shared" si="66"/>
        <v>0</v>
      </c>
      <c r="CP43" s="575" t="str" cm="1">
        <f t="array" ref="CP43">INDEX(CP$5:CP42,$B43+1,1)</f>
        <v>-</v>
      </c>
      <c r="CQ43" s="575" t="str" cm="1">
        <f t="array" ref="CQ43">INDEX(CQ$5:CQ42,$B43+1,1)</f>
        <v>-</v>
      </c>
      <c r="CR43" s="444">
        <f t="shared" si="67"/>
        <v>0</v>
      </c>
      <c r="CS43" s="575" t="str" cm="1">
        <f t="array" ref="CS43">INDEX(CS$5:CS42,$B43+1,1)</f>
        <v>-</v>
      </c>
      <c r="CT43" s="444" t="str">
        <f t="shared" ca="1" si="68"/>
        <v>-</v>
      </c>
      <c r="CU43" s="444">
        <f t="shared" si="118"/>
        <v>0</v>
      </c>
      <c r="CV43" s="444">
        <f t="shared" si="118"/>
        <v>0</v>
      </c>
      <c r="CW43" s="8"/>
      <c r="CX43" s="575" t="b" cm="1">
        <f t="array" ref="CX43">INDEX(CX$5:CX42,$B43+1,1)</f>
        <v>0</v>
      </c>
      <c r="CY43" s="575" t="b" cm="1">
        <f t="array" ref="CY43">INDEX(CY$5:CY42,$B43+1,1)</f>
        <v>0</v>
      </c>
      <c r="CZ43" s="576">
        <f t="shared" ca="1" si="113"/>
        <v>0</v>
      </c>
      <c r="DA43" s="575" t="b" cm="1">
        <f t="array" ref="DA43">INDEX(DA$5:DA42,$B43+1,1)</f>
        <v>1</v>
      </c>
      <c r="DB43" s="575" t="str" cm="1">
        <f t="array" ref="DB43">INDEX(DB$5:DB42,$B43+1,1)</f>
        <v>-</v>
      </c>
      <c r="DC43" s="575" cm="1">
        <f t="array" ref="DC43">INDEX(DC$5:DC42,$B43+1,1)</f>
        <v>1</v>
      </c>
      <c r="DD43" s="575" cm="1">
        <f t="array" ref="DD43">INDEX(DD$5:DD42,$B43+1,1)</f>
        <v>1</v>
      </c>
      <c r="DE43" s="575" t="str" cm="1">
        <f t="array" ref="DE43">INDEX(DE$5:DE42,$B43+1,1)</f>
        <v>-</v>
      </c>
      <c r="DF43" s="575" t="str" cm="1">
        <f t="array" ref="DF43">INDEX(DF$5:DF42,$B43+1,1)</f>
        <v>-</v>
      </c>
      <c r="DG43" s="575" t="str" cm="1">
        <f t="array" ref="DG43">INDEX(DG$5:DG42,$B43+1,1)</f>
        <v>-</v>
      </c>
      <c r="DH43" s="575" t="str" cm="1">
        <f t="array" ref="DH43">INDEX(DH$5:DH42,$B43+1,1)</f>
        <v>-</v>
      </c>
      <c r="DI43" s="575" t="str" cm="1">
        <f t="array" ref="DI43">INDEX(DI$5:DI42,$B43+1,1)</f>
        <v>-</v>
      </c>
      <c r="DJ43" s="575" t="str" cm="1">
        <f t="array" ref="DJ43">INDEX(DJ$5:DJ42,$B43+1,1)</f>
        <v>-</v>
      </c>
      <c r="DK43" s="444">
        <f t="shared" si="86"/>
        <v>1</v>
      </c>
      <c r="DL43" s="444" t="b">
        <f t="shared" si="86"/>
        <v>0</v>
      </c>
      <c r="DM43" s="444">
        <f t="shared" si="86"/>
        <v>60</v>
      </c>
      <c r="DN43" s="575" t="str" cm="1">
        <f t="array" ref="DN43">INDEX(DN$5:DN42,$B43+1,1)</f>
        <v>-</v>
      </c>
      <c r="DO43" s="444" t="str">
        <f t="shared" si="87"/>
        <v>-</v>
      </c>
      <c r="DP43" s="444" t="str">
        <f t="shared" si="87"/>
        <v>-</v>
      </c>
      <c r="DQ43" s="444" t="str">
        <f t="shared" si="87"/>
        <v>-</v>
      </c>
      <c r="DR43" s="575" t="str" cm="1">
        <f t="array" ref="DR43">INDEX(DR$5:DR42,$B43+1,1)</f>
        <v>-</v>
      </c>
      <c r="DS43" s="575" t="str" cm="1">
        <f t="array" ref="DS43">INDEX(DS$5:DS42,$B43+1,1)</f>
        <v>-</v>
      </c>
      <c r="DT43" s="575" t="str" cm="1">
        <f t="array" ref="DT43">INDEX(DT$5:DT42,$B43+1,1)</f>
        <v>-</v>
      </c>
      <c r="DU43" s="575" t="str" cm="1">
        <f t="array" ref="DU43">INDEX(DU$5:DU42,$B43+1,1)</f>
        <v>-</v>
      </c>
      <c r="DV43" s="444" t="str">
        <f t="shared" si="123"/>
        <v>-</v>
      </c>
      <c r="DW43" s="444">
        <f t="shared" si="123"/>
        <v>500</v>
      </c>
      <c r="DX43" s="444">
        <f t="shared" si="123"/>
        <v>500</v>
      </c>
      <c r="DY43" s="444" t="str">
        <f t="shared" si="123"/>
        <v>-</v>
      </c>
      <c r="DZ43" s="444" t="str">
        <f t="shared" si="123"/>
        <v>-</v>
      </c>
      <c r="EA43" s="444" t="str">
        <f t="shared" si="123"/>
        <v>-</v>
      </c>
      <c r="EB43" s="444">
        <f t="shared" si="89"/>
        <v>0</v>
      </c>
      <c r="EC43" s="444">
        <f t="shared" si="90"/>
        <v>0</v>
      </c>
      <c r="ED43" s="444">
        <f t="shared" si="124"/>
        <v>0</v>
      </c>
      <c r="EE43" s="444">
        <f t="shared" si="124"/>
        <v>0</v>
      </c>
      <c r="EF43" s="444">
        <f t="shared" si="124"/>
        <v>0</v>
      </c>
      <c r="EG43" s="444">
        <f t="shared" si="124"/>
        <v>0</v>
      </c>
      <c r="EH43" s="444" t="b">
        <f t="shared" si="125"/>
        <v>0</v>
      </c>
      <c r="EI43" s="444" t="b">
        <f t="shared" si="125"/>
        <v>0</v>
      </c>
      <c r="EJ43" s="444" t="b">
        <f t="shared" si="125"/>
        <v>0</v>
      </c>
      <c r="EK43" s="444" t="b">
        <f t="shared" si="125"/>
        <v>0</v>
      </c>
      <c r="EL43" s="444">
        <f t="shared" si="126"/>
        <v>1</v>
      </c>
      <c r="EM43" s="444">
        <f t="shared" si="126"/>
        <v>0</v>
      </c>
      <c r="EN43" s="444" t="b">
        <f t="shared" si="94"/>
        <v>0</v>
      </c>
      <c r="EO43" s="444" t="b">
        <f t="shared" si="119"/>
        <v>0</v>
      </c>
      <c r="EP43" s="444" t="b">
        <f t="shared" si="119"/>
        <v>0</v>
      </c>
      <c r="EQ43" s="444" t="b">
        <f t="shared" si="119"/>
        <v>1</v>
      </c>
      <c r="ER43" s="93">
        <f t="shared" si="120"/>
        <v>1</v>
      </c>
      <c r="ES43" s="93">
        <f t="shared" si="120"/>
        <v>1</v>
      </c>
      <c r="ET43" s="575" cm="1">
        <f t="array" ref="ET43">INDEX(ET$5:ET42,$B43+1,1)</f>
        <v>1</v>
      </c>
      <c r="EU43" s="575" cm="1">
        <f t="array" ref="EU43">INDEX(EU$5:EU42,$B43+1,1)</f>
        <v>1</v>
      </c>
      <c r="EV43" s="575" cm="1">
        <f t="array" ref="EV43">INDEX(EV$5:EV42,$B43+1,1)</f>
        <v>1</v>
      </c>
      <c r="EW43" s="575" cm="1">
        <f t="array" ref="EW43">INDEX(EW$5:EW42,$B43+1,1)</f>
        <v>1</v>
      </c>
      <c r="EX43" s="575" t="str" cm="1">
        <f t="array" ref="EX43">INDEX(EX$5:EX42,$B43+1,1)</f>
        <v>-</v>
      </c>
      <c r="EY43" s="444" t="b">
        <f t="shared" si="95"/>
        <v>1</v>
      </c>
      <c r="EZ43" s="444" t="b">
        <f t="shared" si="95"/>
        <v>0</v>
      </c>
      <c r="FA43" s="444" t="b">
        <f t="shared" si="95"/>
        <v>0</v>
      </c>
      <c r="FB43" s="444" t="b">
        <f t="shared" si="95"/>
        <v>0</v>
      </c>
      <c r="FC43" s="93">
        <f t="shared" si="121"/>
        <v>1</v>
      </c>
      <c r="FD43" s="93">
        <f t="shared" si="121"/>
        <v>1</v>
      </c>
      <c r="FE43" s="93">
        <f t="shared" si="121"/>
        <v>1</v>
      </c>
      <c r="FF43" s="93">
        <f t="shared" si="121"/>
        <v>1</v>
      </c>
      <c r="FG43" s="93">
        <f t="shared" si="121"/>
        <v>1</v>
      </c>
      <c r="FH43" s="93">
        <f t="shared" si="121"/>
        <v>1</v>
      </c>
      <c r="FI43" s="93">
        <f t="shared" si="121"/>
        <v>1</v>
      </c>
      <c r="FJ43" s="93">
        <f t="shared" si="121"/>
        <v>1</v>
      </c>
      <c r="FK43" s="8"/>
      <c r="FL43" s="575" t="str" cm="1">
        <f t="array" ref="FL43">INDEX(FL$5:FL42,$B43+1,1)</f>
        <v>-</v>
      </c>
      <c r="FM43" s="444" t="b">
        <f t="shared" si="96"/>
        <v>0</v>
      </c>
      <c r="FN43" s="575" t="str" cm="1">
        <f t="array" ref="FN43">INDEX(FN$5:FN42,$B43+1,1)</f>
        <v>-</v>
      </c>
      <c r="FO43" s="575" t="str" cm="1">
        <f t="array" ref="FO43">INDEX(FO$5:FO42,$B43+1,1)</f>
        <v>-</v>
      </c>
      <c r="FP43" s="575" t="str" cm="1">
        <f t="array" ref="FP43">INDEX(FP$5:FP42,$B43+1,1)</f>
        <v>-</v>
      </c>
      <c r="FQ43" s="575" cm="1">
        <f t="array" ref="FQ43">INDEX(FQ$5:FQ42,$B43+1,1)</f>
        <v>1</v>
      </c>
      <c r="FR43" s="575" cm="1">
        <f t="array" ref="FR43">INDEX(FR$5:FR42,$B43+1,1)</f>
        <v>1</v>
      </c>
      <c r="FS43" s="575" t="str" cm="1">
        <f t="array" ref="FS43">INDEX(FS$5:FS42,$B43+1,1)</f>
        <v>-</v>
      </c>
      <c r="FT43" s="575" t="str" cm="1">
        <f t="array" ref="FT43">INDEX(FT$5:FT42,$B43+1,1)</f>
        <v>-</v>
      </c>
      <c r="FU43" s="575" t="str" cm="1">
        <f t="array" ref="FU43">INDEX(FU$5:FU42,$B43+1,1)</f>
        <v>-</v>
      </c>
      <c r="FV43" s="575" t="str" cm="1">
        <f t="array" ref="FV43">INDEX(FV$5:FV42,$B43+1,1)</f>
        <v>-</v>
      </c>
      <c r="FW43" s="575" t="str" cm="1">
        <f t="array" ref="FW43">INDEX(FW$5:FW42,$B43+1,1)</f>
        <v>-</v>
      </c>
      <c r="FX43" s="575" t="str" cm="1">
        <f t="array" ref="FX43">INDEX(FX$5:FX42,$B43+1,1)</f>
        <v>-</v>
      </c>
      <c r="FY43" s="575" t="str" cm="1">
        <f t="array" ref="FY43">INDEX(FY$5:FY42,$B43+1,1)</f>
        <v>-</v>
      </c>
      <c r="FZ43" s="575" t="str" cm="1">
        <f t="array" ref="FZ43">INDEX(FZ$5:FZ42,$B43+1,1)</f>
        <v>-</v>
      </c>
      <c r="GA43" s="575" t="str" cm="1">
        <f t="array" ref="GA43">INDEX(GA$5:GA42,$B43+1,1)</f>
        <v>-</v>
      </c>
      <c r="GB43" s="575" t="str" cm="1">
        <f t="array" ref="GB43">INDEX(GB$5:GB42,$B43+1,1)</f>
        <v>-</v>
      </c>
      <c r="GC43" s="575" t="str" cm="1">
        <f t="array" ref="GC43">INDEX(GC$5:GC42,$B43+1,1)</f>
        <v>-</v>
      </c>
      <c r="GD43" s="575" t="str" cm="1">
        <f t="array" ref="GD43">INDEX(GD$5:GD42,$B43+1,1)</f>
        <v>-</v>
      </c>
      <c r="GE43" s="575" t="str" cm="1">
        <f t="array" ref="GE43">INDEX(GE$5:GE42,$B43+1,1)</f>
        <v>-</v>
      </c>
      <c r="GF43" s="575" t="str" cm="1">
        <f t="array" ref="GF43">INDEX(GF$5:GF42,$B43+1,1)</f>
        <v>-</v>
      </c>
      <c r="GG43" s="575" t="str" cm="1">
        <f t="array" ref="GG43">INDEX(GG$5:GG42,$B43+1,1)</f>
        <v>-</v>
      </c>
      <c r="GH43" s="575" t="str" cm="1">
        <f t="array" ref="GH43">INDEX(GH$5:GH42,$B43+1,1)</f>
        <v>-</v>
      </c>
      <c r="GI43" s="575" t="str" cm="1">
        <f t="array" ref="GI43">INDEX(GI$5:GI42,$B43+1,1)</f>
        <v>-</v>
      </c>
      <c r="GJ43" s="575" t="str" cm="1">
        <f t="array" ref="GJ43">INDEX(GJ$5:GJ42,$B43+1,1)</f>
        <v>-</v>
      </c>
      <c r="GK43" s="575" cm="1">
        <f t="array" ref="GK43">INDEX(GK$5:GK42,$B43+1,1)</f>
        <v>0</v>
      </c>
      <c r="GL43" s="575" t="str" cm="1">
        <f t="array" ref="GL43">INDEX(GL$5:GL42,$B43+1,1)</f>
        <v>-</v>
      </c>
      <c r="GM43" s="575" cm="1">
        <f t="array" ref="GM43">INDEX(GM$5:GM42,$B43+1,1)</f>
        <v>1</v>
      </c>
      <c r="GN43" s="575" cm="1">
        <f t="array" ref="GN43">INDEX(GN$5:GN42,$B43+1,1)</f>
        <v>0</v>
      </c>
      <c r="GO43" s="575" cm="1">
        <f t="array" ref="GO43">INDEX(GO$5:GO42,$B43+1,1)</f>
        <v>0</v>
      </c>
      <c r="GP43" s="575" cm="1">
        <f t="array" ref="GP43">INDEX(GP$5:GP42,$B43+1,1)</f>
        <v>0</v>
      </c>
      <c r="GQ43" s="575" cm="1">
        <f t="array" ref="GQ43">INDEX(GQ$5:GQ42,$B43+1,1)</f>
        <v>0</v>
      </c>
      <c r="GR43" s="575" cm="1">
        <f t="array" ref="GR43">INDEX(GR$5:GR42,$B43+1,1)</f>
        <v>0</v>
      </c>
      <c r="GS43" s="575" cm="1">
        <f t="array" ref="GS43">INDEX(GS$5:GS42,$B43+1,1)</f>
        <v>0</v>
      </c>
      <c r="GT43" s="575" cm="1">
        <f t="array" ref="GT43">INDEX(GT$5:GT42,$B43+1,1)</f>
        <v>1</v>
      </c>
      <c r="GU43" s="575" cm="1">
        <f t="array" ref="GU43">INDEX(GU$5:GU42,$B43+1,1)</f>
        <v>0</v>
      </c>
      <c r="GV43" s="575" cm="1">
        <f t="array" ref="GV43">INDEX(GV$5:GV42,$B43+1,1)</f>
        <v>0</v>
      </c>
      <c r="GW43" s="575" cm="1">
        <f t="array" ref="GW43">INDEX(GW$5:GW42,$B43+1,1)</f>
        <v>0</v>
      </c>
      <c r="GX43" s="575" cm="1">
        <f t="array" ref="GX43">INDEX(GX$5:GX42,$B43+1,1)</f>
        <v>0</v>
      </c>
      <c r="GY43" s="8"/>
      <c r="GZ43" s="575" t="str" cm="1">
        <f t="array" ref="GZ43">INDEX(GZ$5:GZ42,$B43+1,1)</f>
        <v>-</v>
      </c>
      <c r="HA43" s="575" t="str" cm="1">
        <f t="array" ref="HA43">INDEX(HA$5:HA42,$B43+1,1)</f>
        <v>-</v>
      </c>
      <c r="HB43" s="575" t="str" cm="1">
        <f t="array" ref="HB43">INDEX(HB$5:HB42,$B43+1,1)</f>
        <v>-</v>
      </c>
      <c r="HC43" s="575" t="str" cm="1">
        <f t="array" ref="HC43">INDEX(HC$5:HC42,$B43+1,1)</f>
        <v>-</v>
      </c>
      <c r="HD43" s="575" cm="1">
        <f t="array" ref="HD43">INDEX(HD$5:HD42,$B43+1,1)</f>
        <v>0</v>
      </c>
      <c r="HE43" s="575" t="str" cm="1">
        <f t="array" ref="HE43">INDEX(HE$5:HE42,$B43+1,1)</f>
        <v>-</v>
      </c>
      <c r="HF43" s="575" t="str" cm="1">
        <f t="array" ref="HF43">INDEX(HF$5:HF42,$B43+1,1)</f>
        <v>-</v>
      </c>
      <c r="HG43" s="576">
        <f t="shared" ca="1" si="114"/>
        <v>3</v>
      </c>
      <c r="HH43" s="575" t="str" cm="1">
        <f t="array" ref="HH43">INDEX(HH$5:HH42,$B43+1,1)</f>
        <v>-</v>
      </c>
      <c r="HI43" s="575" t="str" cm="1">
        <f t="array" ref="HI43">INDEX(HI$5:HI42,$B43+1,1)</f>
        <v>-</v>
      </c>
      <c r="HJ43" s="575" t="str" cm="1">
        <f t="array" ref="HJ43">INDEX(HJ$5:HJ42,$B43+1,1)</f>
        <v>-</v>
      </c>
      <c r="HK43" s="575" t="str" cm="1">
        <f t="array" ref="HK43">INDEX(HK$5:HK42,$B43+1,1)</f>
        <v>-</v>
      </c>
      <c r="HL43" s="575" t="str" cm="1">
        <f t="array" ref="HL43">INDEX(HL$5:HL42,$B43+1,1)</f>
        <v>-</v>
      </c>
      <c r="HM43" s="575" t="str" cm="1">
        <f t="array" ref="HM43">INDEX(HM$5:HM42,$B43+1,1)</f>
        <v>-</v>
      </c>
      <c r="HN43" s="575" t="str" cm="1">
        <f t="array" ref="HN43">INDEX(HN$5:HN42,$B43+1,1)</f>
        <v>-</v>
      </c>
      <c r="HO43" s="575" t="str" cm="1">
        <f t="array" ref="HO43">INDEX(HO$5:HO42,$B43+1,1)</f>
        <v>-</v>
      </c>
      <c r="HP43" s="575" t="str" cm="1">
        <f t="array" ref="HP43">INDEX(HP$5:HP42,$B43+1,1)</f>
        <v>-</v>
      </c>
      <c r="HQ43" s="575" t="str" cm="1">
        <f t="array" ref="HQ43">INDEX(HQ$5:HQ42,$B43+1,1)</f>
        <v>-</v>
      </c>
      <c r="HR43" s="575" t="str" cm="1">
        <f t="array" ref="HR43">INDEX(HR$5:HR42,$B43+1,1)</f>
        <v>-</v>
      </c>
      <c r="HS43" s="575" t="str" cm="1">
        <f t="array" ref="HS43">INDEX(HS$5:HS42,$B43+1,1)</f>
        <v>-</v>
      </c>
      <c r="HT43" s="575" t="str" cm="1">
        <f t="array" ref="HT43">INDEX(HT$5:HT42,$B43+1,1)</f>
        <v>-</v>
      </c>
      <c r="HU43" s="575" t="str" cm="1">
        <f t="array" ref="HU43">INDEX(HU$5:HU42,$B43+1,1)</f>
        <v>-</v>
      </c>
      <c r="HV43" s="575" t="str" cm="1">
        <f t="array" ref="HV43">INDEX(HV$5:HV42,$B43+1,1)</f>
        <v>-</v>
      </c>
      <c r="HW43" s="575" t="str" cm="1">
        <f t="array" ref="HW43">INDEX(HW$5:HW42,$B43+1,1)</f>
        <v>-</v>
      </c>
      <c r="HX43" s="575" t="str" cm="1">
        <f t="array" ref="HX43">INDEX(HX$5:HX42,$B43+1,1)</f>
        <v>-</v>
      </c>
      <c r="HY43" s="575" t="str" cm="1">
        <f t="array" ref="HY43">INDEX(HY$5:HY42,$B43+1,1)</f>
        <v>-</v>
      </c>
      <c r="HZ43" s="575" t="str" cm="1">
        <f t="array" ref="HZ43">INDEX(HZ$5:HZ42,$B43+1,1)</f>
        <v>-</v>
      </c>
      <c r="IA43" s="575" t="str" cm="1">
        <f t="array" ref="IA43">INDEX(IA$5:IA42,$B43+1,1)</f>
        <v>-</v>
      </c>
      <c r="IB43" s="575" t="str" cm="1">
        <f t="array" ref="IB43">INDEX(IB$5:IB42,$B43+1,1)</f>
        <v>-</v>
      </c>
      <c r="IC43" s="575" t="str" cm="1">
        <f t="array" ref="IC43">INDEX(IC$5:IC42,$B43+1,1)</f>
        <v>-</v>
      </c>
      <c r="ID43" s="575" t="str" cm="1">
        <f t="array" ref="ID43">INDEX(ID$5:ID42,$B43+1,1)</f>
        <v>-</v>
      </c>
      <c r="IE43" s="575" cm="1">
        <f t="array" ref="IE43">INDEX(IE$5:IE42,$B43+1,1)</f>
        <v>1</v>
      </c>
      <c r="IF43" s="575" cm="1">
        <f t="array" ref="IF43">INDEX(IF$5:IF42,$B43+1,1)</f>
        <v>1</v>
      </c>
      <c r="IG43" s="8"/>
      <c r="IH43" s="575" cm="1">
        <f t="array" ref="IH43">INDEX(IH$5:IH42,$B43+1,1)</f>
        <v>0.125</v>
      </c>
      <c r="II43" s="575" cm="1">
        <f t="array" ref="II43">INDEX(II$5:II42,$B43+1,1)</f>
        <v>0.3</v>
      </c>
      <c r="IJ43" s="575" cm="1">
        <f t="array" ref="IJ43">INDEX(IJ$5:IJ42,$B43+1,1)</f>
        <v>-0.05</v>
      </c>
      <c r="IK43" s="575" cm="1">
        <f t="array" ref="IK43">INDEX(IK$5:IK42,$B43+1,1)</f>
        <v>0.1</v>
      </c>
      <c r="IL43" s="575" cm="1">
        <f t="array" ref="IL43">INDEX(IL$5:IL42,$B43+1,1)</f>
        <v>0.25</v>
      </c>
      <c r="IM43" s="575" cm="1">
        <f t="array" ref="IM43">INDEX(IM$5:IM42,$B43+1,1)</f>
        <v>-0.05</v>
      </c>
      <c r="IN43" s="575" cm="1">
        <f t="array" ref="IN43">INDEX(IN$5:IN42,$B43+1,1)</f>
        <v>0.05</v>
      </c>
      <c r="IO43" s="575" cm="1">
        <f t="array" ref="IO43">INDEX(IO$5:IO42,$B43+1,1)</f>
        <v>0.1</v>
      </c>
      <c r="IP43" s="575" cm="1">
        <f t="array" ref="IP43">INDEX(IP$5:IP42,$B43+1,1)</f>
        <v>-0.02</v>
      </c>
      <c r="IQ43" s="575" cm="1">
        <f t="array" ref="IQ43">INDEX(IQ$5:IQ42,$B43+1,1)</f>
        <v>0.1</v>
      </c>
      <c r="IR43" s="575" cm="1">
        <f t="array" ref="IR43">INDEX(IR$5:IR42,$B43+1,1)</f>
        <v>0.25</v>
      </c>
      <c r="IS43" s="575" cm="1">
        <f t="array" ref="IS43">INDEX(IS$5:IS42,$B43+1,1)</f>
        <v>-0.05</v>
      </c>
      <c r="IT43" s="575" cm="1">
        <f t="array" ref="IT43">INDEX(IT$5:IT42,$B43+1,1)</f>
        <v>0.125</v>
      </c>
      <c r="IU43" s="575" cm="1">
        <f t="array" ref="IU43">INDEX(IU$5:IU42,$B43+1,1)</f>
        <v>0.1</v>
      </c>
      <c r="IV43" s="575" cm="1">
        <f t="array" ref="IV43">INDEX(IV$5:IV42,$B43+1,1)</f>
        <v>0.1</v>
      </c>
      <c r="IW43" s="575" cm="1">
        <f t="array" ref="IW43">INDEX(IW$5:IW42,$B43+1,1)</f>
        <v>0.1</v>
      </c>
      <c r="IX43" s="575" cm="1">
        <f t="array" ref="IX43">INDEX(IX$5:IX42,$B43+1,1)</f>
        <v>0</v>
      </c>
      <c r="IY43" s="575" cm="1">
        <f t="array" ref="IY43">INDEX(IY$5:IY42,$B43+1,1)</f>
        <v>0</v>
      </c>
      <c r="IZ43" s="575" cm="1">
        <f t="array" ref="IZ43">INDEX(IZ$5:IZ42,$B43+1,1)</f>
        <v>0</v>
      </c>
      <c r="JA43" s="575" cm="1">
        <f t="array" ref="JA43">INDEX(JA$5:JA42,$B43+1,1)</f>
        <v>0</v>
      </c>
      <c r="JB43" s="575" cm="1">
        <f t="array" ref="JB43">INDEX(JB$5:JB42,$B43+1,1)</f>
        <v>0</v>
      </c>
      <c r="JC43" s="575" cm="1">
        <f t="array" ref="JC43">INDEX(JC$5:JC42,$B43+1,1)</f>
        <v>0</v>
      </c>
      <c r="JD43" s="575" cm="1">
        <f t="array" ref="JD43">INDEX(JD$5:JD42,$B43+1,1)</f>
        <v>0</v>
      </c>
      <c r="JE43" s="575" cm="1">
        <f t="array" ref="JE43">INDEX(JE$5:JE42,$B43+1,1)</f>
        <v>0</v>
      </c>
      <c r="JF43" s="575" cm="1">
        <f t="array" ref="JF43">INDEX(JF$5:JF42,$B43+1,1)</f>
        <v>0</v>
      </c>
      <c r="JG43" s="575" cm="1">
        <f t="array" ref="JG43">INDEX(JG$5:JG42,$B43+1,1)</f>
        <v>0</v>
      </c>
      <c r="JH43" s="575" cm="1">
        <f t="array" ref="JH43">INDEX(JH$5:JH42,$B43+1,1)</f>
        <v>0</v>
      </c>
      <c r="JI43" s="575" cm="1">
        <f t="array" ref="JI43">INDEX(JI$5:JI42,$B43+1,1)</f>
        <v>0</v>
      </c>
      <c r="JJ43" s="575" cm="1">
        <f t="array" ref="JJ43">INDEX(JJ$5:JJ42,$B43+1,1)</f>
        <v>0</v>
      </c>
      <c r="JK43" s="575" cm="1">
        <f t="array" ref="JK43">INDEX(JK$5:JK42,$B43+1,1)</f>
        <v>0</v>
      </c>
      <c r="JL43" s="575" cm="1">
        <f t="array" ref="JL43">INDEX(JL$5:JL42,$B43+1,1)</f>
        <v>0</v>
      </c>
      <c r="JM43" s="575" cm="1">
        <f t="array" ref="JM43">INDEX(JM$5:JM42,$B43+1,1)</f>
        <v>0</v>
      </c>
      <c r="JN43" s="575" cm="1">
        <f t="array" ref="JN43">INDEX(JN$5:JN42,$B43+1,1)</f>
        <v>0</v>
      </c>
      <c r="JO43" s="575" cm="1">
        <f t="array" ref="JO43">INDEX(JO$5:JO42,$B43+1,1)</f>
        <v>0</v>
      </c>
      <c r="JP43" s="575" cm="1">
        <f t="array" ref="JP43">INDEX(JP$5:JP42,$B43+1,1)</f>
        <v>0</v>
      </c>
      <c r="JQ43" s="575" cm="1">
        <f t="array" ref="JQ43">INDEX(JQ$5:JQ42,$B43+1,1)</f>
        <v>0</v>
      </c>
      <c r="JR43" s="575" cm="1">
        <f t="array" ref="JR43">INDEX(JR$5:JR42,$B43+1,1)</f>
        <v>0</v>
      </c>
      <c r="JS43" s="575" cm="1">
        <f t="array" ref="JS43">INDEX(JS$5:JS42,$B43+1,1)</f>
        <v>0</v>
      </c>
      <c r="JT43" s="575" cm="1">
        <f t="array" ref="JT43">INDEX(JT$5:JT42,$B43+1,1)</f>
        <v>0</v>
      </c>
      <c r="JU43" s="575" cm="1">
        <f t="array" ref="JU43">INDEX(JU$5:JU42,$B43+1,1)</f>
        <v>0</v>
      </c>
      <c r="JV43" s="575" cm="1">
        <f t="array" ref="JV43">INDEX(JV$5:JV42,$B43+1,1)</f>
        <v>0</v>
      </c>
      <c r="JW43" s="575" cm="1">
        <f t="array" ref="JW43">INDEX(JW$5:JW42,$B43+1,1)</f>
        <v>0</v>
      </c>
      <c r="JX43" s="575" cm="1">
        <f t="array" ref="JX43">INDEX(JX$5:JX42,$B43+1,1)</f>
        <v>0</v>
      </c>
      <c r="JY43" s="575" cm="1">
        <f t="array" ref="JY43">INDEX(JY$5:JY42,$B43+1,1)</f>
        <v>0</v>
      </c>
      <c r="JZ43" s="575" cm="1">
        <f t="array" ref="JZ43">INDEX(JZ$5:JZ42,$B43+1,1)</f>
        <v>0</v>
      </c>
      <c r="KA43" s="575" cm="1">
        <f t="array" ref="KA43">INDEX(KA$5:KA42,$B43+1,1)</f>
        <v>0</v>
      </c>
      <c r="KB43" s="575" cm="1">
        <f t="array" ref="KB43">INDEX(KB$5:KB42,$B43+1,1)</f>
        <v>0</v>
      </c>
      <c r="KC43" s="575" cm="1">
        <f t="array" ref="KC43">INDEX(KC$5:KC42,$B43+1,1)</f>
        <v>0</v>
      </c>
      <c r="KD43" s="575" t="str" cm="1">
        <f t="array" ref="KD43">INDEX(KD$5:KD42,$B43+1,1)</f>
        <v>-</v>
      </c>
      <c r="KE43" s="8"/>
      <c r="KF43" s="575" cm="1">
        <f t="array" ref="KF43">INDEX(KF$5:KF42,$B43+1,1)</f>
        <v>0</v>
      </c>
      <c r="KG43" s="575" cm="1">
        <f t="array" ref="KG43">INDEX(KG$5:KG42,$B43+1,1)</f>
        <v>0</v>
      </c>
      <c r="KH43" s="575" cm="1">
        <f t="array" ref="KH43">INDEX(KH$5:KH42,$B43+1,1)</f>
        <v>0</v>
      </c>
      <c r="KI43" s="575" t="str" cm="1">
        <f t="array" ref="KI43">INDEX(KI$5:KI42,$B43+1,1)</f>
        <v>-</v>
      </c>
      <c r="KJ43" s="575" t="str" cm="1">
        <f t="array" ref="KJ43">INDEX(KJ$5:KJ42,$B43+1,1)</f>
        <v>-</v>
      </c>
      <c r="KK43" s="575" t="str" cm="1">
        <f t="array" ref="KK43">INDEX(KK$5:KK42,$B43+1,1)</f>
        <v>-</v>
      </c>
      <c r="KL43" s="575" t="str" cm="1">
        <f t="array" ref="KL43">INDEX(KL$5:KL42,$B43+1,1)</f>
        <v>-</v>
      </c>
      <c r="KM43" s="575" t="str" cm="1">
        <f t="array" ref="KM43">INDEX(KM$5:KM42,$B43+1,1)</f>
        <v>-</v>
      </c>
      <c r="KN43" s="575" t="str" cm="1">
        <f t="array" ref="KN43">INDEX(KN$5:KN42,$B43+1,1)</f>
        <v>-</v>
      </c>
      <c r="KO43" s="575" t="str" cm="1">
        <f t="array" ref="KO43">INDEX(KO$5:KO42,$B43+1,1)</f>
        <v>-</v>
      </c>
      <c r="KP43" s="575" t="str" cm="1">
        <f t="array" ref="KP43">INDEX(KP$5:KP42,$B43+1,1)</f>
        <v>-</v>
      </c>
      <c r="KQ43" s="575" t="str" cm="1">
        <f t="array" ref="KQ43">INDEX(KQ$5:KQ42,$B43+1,1)</f>
        <v>-</v>
      </c>
      <c r="KR43" s="575" t="str" cm="1">
        <f t="array" ref="KR43">INDEX(KR$5:KR42,$B43+1,1)</f>
        <v>-</v>
      </c>
      <c r="KS43" s="575" t="str" cm="1">
        <f t="array" ref="KS43">INDEX(KS$5:KS42,$B43+1,1)</f>
        <v>-</v>
      </c>
      <c r="KT43" s="575" t="str" cm="1">
        <f t="array" ref="KT43">INDEX(KT$5:KT42,$B43+1,1)</f>
        <v>-</v>
      </c>
      <c r="KU43" s="575" t="str" cm="1">
        <f t="array" ref="KU43">INDEX(KU$5:KU42,$B43+1,1)</f>
        <v>-</v>
      </c>
      <c r="KV43" s="575" cm="1">
        <f t="array" ref="KV43">INDEX(KV$5:KV42,$B43+1,1)</f>
        <v>1</v>
      </c>
      <c r="KW43" s="575" cm="1">
        <f t="array" ref="KW43">INDEX(KW$5:KW42,$B43+1,1)</f>
        <v>0</v>
      </c>
      <c r="KX43" s="575" cm="1">
        <f t="array" ref="KX43">INDEX(KX$5:KX42,$B43+1,1)</f>
        <v>1</v>
      </c>
      <c r="KY43" s="575" cm="1">
        <f t="array" ref="KY43">INDEX(KY$5:KY42,$B43+1,1)</f>
        <v>1</v>
      </c>
      <c r="KZ43" s="575" cm="1">
        <f t="array" ref="KZ43">INDEX(KZ$5:KZ42,$B43+1,1)</f>
        <v>1</v>
      </c>
      <c r="LA43" s="575" cm="1">
        <f t="array" ref="LA43">INDEX(LA$5:LA42,$B43+1,1)</f>
        <v>1</v>
      </c>
      <c r="LB43" s="575" cm="1">
        <f t="array" ref="LB43">INDEX(LB$5:LB42,$B43+1,1)</f>
        <v>1</v>
      </c>
      <c r="LC43" s="575" cm="1">
        <f t="array" ref="LC43">INDEX(LC$5:LC42,$B43+1,1)</f>
        <v>1</v>
      </c>
      <c r="LD43" s="575" cm="1">
        <f t="array" ref="LD43">INDEX(LD$5:LD42,$B43+1,1)</f>
        <v>0</v>
      </c>
      <c r="LE43" s="575" cm="1">
        <f t="array" ref="LE43">INDEX(LE$5:LE42,$B43+1,1)</f>
        <v>1</v>
      </c>
      <c r="LF43" s="575" cm="1">
        <f t="array" ref="LF43">INDEX(LF$5:LF42,$B43+1,1)</f>
        <v>0</v>
      </c>
      <c r="LG43" s="575" cm="1">
        <f t="array" ref="LG43">INDEX(LG$5:LG42,$B43+1,1)</f>
        <v>0</v>
      </c>
      <c r="LH43" s="575" cm="1">
        <f t="array" ref="LH43">INDEX(LH$5:LH42,$B43+1,1)</f>
        <v>0</v>
      </c>
      <c r="LI43" s="575" cm="1">
        <f t="array" ref="LI43">INDEX(LI$5:LI42,$B43+1,1)</f>
        <v>0</v>
      </c>
      <c r="LJ43" s="575" cm="1">
        <f t="array" ref="LJ43">INDEX(LJ$5:LJ42,$B43+1,1)</f>
        <v>0</v>
      </c>
      <c r="LK43" s="575" cm="1">
        <f t="array" ref="LK43">INDEX(LK$5:LK42,$B43+1,1)</f>
        <v>0</v>
      </c>
      <c r="LL43" s="575" cm="1">
        <f t="array" ref="LL43">INDEX(LL$5:LL42,$B43+1,1)</f>
        <v>0</v>
      </c>
      <c r="LM43" s="575" cm="1">
        <f t="array" ref="LM43">INDEX(LM$5:LM42,$B43+1,1)</f>
        <v>0</v>
      </c>
      <c r="LN43" s="575" cm="1">
        <f t="array" ref="LN43">INDEX(LN$5:LN42,$B43+1,1)</f>
        <v>0</v>
      </c>
      <c r="LO43" s="575" cm="1">
        <f t="array" ref="LO43">INDEX(LO$5:LO42,$B43+1,1)</f>
        <v>0</v>
      </c>
      <c r="LP43" s="575" cm="1">
        <f t="array" ref="LP43">INDEX(LP$5:LP42,$B43+1,1)</f>
        <v>0</v>
      </c>
      <c r="LQ43" s="575" cm="1">
        <f t="array" ref="LQ43">INDEX(LQ$5:LQ42,$B43+1,1)</f>
        <v>0</v>
      </c>
      <c r="LR43" s="575" cm="1">
        <f t="array" ref="LR43">INDEX(LR$5:LR42,$B43+1,1)</f>
        <v>0</v>
      </c>
      <c r="LS43" s="575" cm="1">
        <f t="array" ref="LS43">INDEX(LS$5:LS42,$B43+1,1)</f>
        <v>0</v>
      </c>
      <c r="LT43" s="575" cm="1">
        <f t="array" ref="LT43">INDEX(LT$5:LT42,$B43+1,1)</f>
        <v>0</v>
      </c>
      <c r="LU43" s="575" cm="1">
        <f t="array" ref="LU43">INDEX(LU$5:LU42,$B43+1,1)</f>
        <v>0</v>
      </c>
      <c r="LV43" s="575" cm="1">
        <f t="array" ref="LV43">INDEX(LV$5:LV42,$B43+1,1)</f>
        <v>0</v>
      </c>
      <c r="LW43" s="575" cm="1">
        <f t="array" ref="LW43">INDEX(LW$5:LW42,$B43+1,1)</f>
        <v>0</v>
      </c>
      <c r="LX43" s="575" cm="1">
        <f t="array" ref="LX43">INDEX(LX$5:LX42,$B43+1,1)</f>
        <v>0</v>
      </c>
      <c r="LY43" s="575" cm="1">
        <f t="array" ref="LY43">INDEX(LY$5:LY42,$B43+1,1)</f>
        <v>0</v>
      </c>
      <c r="LZ43" s="575" cm="1">
        <f t="array" ref="LZ43">INDEX(LZ$5:LZ42,$B43+1,1)</f>
        <v>0</v>
      </c>
      <c r="MA43" s="575" cm="1">
        <f t="array" ref="MA43">INDEX(MA$5:MA42,$B43+1,1)</f>
        <v>0</v>
      </c>
      <c r="MB43" s="575" cm="1">
        <f t="array" ref="MB43">INDEX(MB$5:MB42,$B43+1,1)</f>
        <v>0</v>
      </c>
      <c r="MC43" s="575" cm="1">
        <f t="array" ref="MC43">INDEX(MC$5:MC42,$B43+1,1)</f>
        <v>0</v>
      </c>
      <c r="MD43" s="575" cm="1">
        <f t="array" ref="MD43">INDEX(MD$5:MD42,$B43+1,1)</f>
        <v>0</v>
      </c>
      <c r="ME43" s="575" cm="1">
        <f t="array" ref="ME43">INDEX(ME$5:ME42,$B43+1,1)</f>
        <v>0</v>
      </c>
      <c r="MF43" s="575" cm="1">
        <f t="array" ref="MF43">INDEX(MF$5:MF42,$B43+1,1)</f>
        <v>0</v>
      </c>
      <c r="MG43" s="575" cm="1">
        <f t="array" ref="MG43">INDEX(MG$5:MG42,$B43+1,1)</f>
        <v>0</v>
      </c>
      <c r="MH43" s="575" cm="1">
        <f t="array" ref="MH43">INDEX(MH$5:MH42,$B43+1,1)</f>
        <v>0</v>
      </c>
      <c r="MI43" s="575" cm="1">
        <f t="array" ref="MI43">INDEX(MI$5:MI42,$B43+1,1)</f>
        <v>1</v>
      </c>
      <c r="MJ43" s="575" cm="1">
        <f t="array" ref="MJ43">INDEX(MJ$5:MJ42,$B43+1,1)</f>
        <v>0</v>
      </c>
      <c r="MK43" s="575" cm="1">
        <f t="array" ref="MK43">INDEX(MK$5:MK42,$B43+1,1)</f>
        <v>0</v>
      </c>
      <c r="ML43" s="575" cm="1">
        <f t="array" ref="ML43">INDEX(ML$5:ML42,$B43+1,1)</f>
        <v>0</v>
      </c>
      <c r="MM43" s="575" cm="1">
        <f t="array" ref="MM43">INDEX(MM$5:MM42,$B43+1,1)</f>
        <v>0</v>
      </c>
      <c r="MN43" s="575" cm="1">
        <f t="array" ref="MN43">INDEX(MN$5:MN42,$B43+1,1)</f>
        <v>1</v>
      </c>
      <c r="MO43" s="8"/>
      <c r="MP43" s="444" t="str">
        <f t="shared" ca="1" si="122"/>
        <v>-</v>
      </c>
      <c r="MQ43" s="575" t="str" cm="1">
        <f t="array" ref="MQ43">INDEX(MQ$5:MQ42,$B43+1,1)</f>
        <v>-</v>
      </c>
      <c r="MR43" s="575" t="str" cm="1">
        <f t="array" ref="MR43">INDEX(MR$5:MR42,$B43+1,1)</f>
        <v>-</v>
      </c>
      <c r="MS43" s="575" t="str" cm="1">
        <f t="array" ref="MS43">INDEX(MS$5:MS42,$B43+1,1)</f>
        <v>-</v>
      </c>
      <c r="MT43" s="575" t="str" cm="1">
        <f t="array" ref="MT43">INDEX(MT$5:MT42,$B43+1,1)</f>
        <v>-</v>
      </c>
      <c r="MU43" s="575" t="str" cm="1">
        <f t="array" ref="MU43">INDEX(MU$5:MU42,$B43+1,1)</f>
        <v>-</v>
      </c>
      <c r="MV43" s="575" t="str" cm="1">
        <f t="array" ref="MV43">INDEX(MV$5:MV42,$B43+1,1)</f>
        <v>-</v>
      </c>
      <c r="MW43" s="575" t="str" cm="1">
        <f t="array" ref="MW43">INDEX(MW$5:MW42,$B43+1,1)</f>
        <v>-</v>
      </c>
      <c r="MX43" s="444" t="str" cm="1">
        <f t="array" ref="MX43">IF(OR(MY43:MY43&lt;&gt;"-"),TRUE,"-")</f>
        <v>-</v>
      </c>
      <c r="MY43" s="575" t="str" cm="1">
        <f t="array" ref="MY43">INDEX(MY$5:MY42,$B43+1,1)</f>
        <v>-</v>
      </c>
      <c r="MZ43" s="575" cm="1">
        <f t="array" ref="MZ43">INDEX(MZ$5:MZ42,$B43+1,1)</f>
        <v>0</v>
      </c>
      <c r="NA43" s="575" cm="1">
        <f t="array" ref="NA43">INDEX(NA$5:NA42,$B43+1,1)</f>
        <v>999999</v>
      </c>
      <c r="NB43" s="575" cm="1">
        <f t="array" ref="NB43">INDEX(NB$5:NB42,$B43+1,1)</f>
        <v>999999</v>
      </c>
      <c r="NC43" s="575" cm="1">
        <f t="array" ref="NC43">INDEX(NC$5:NC42,$B43+1,1)</f>
        <v>999999</v>
      </c>
      <c r="ND43" s="575" cm="1">
        <f t="array" ref="ND43">INDEX(ND$5:ND42,$B43+1,1)</f>
        <v>999999</v>
      </c>
      <c r="NE43" s="575" cm="1">
        <f t="array" ref="NE43">INDEX(NE$5:NE42,$B43+1,1)</f>
        <v>999999</v>
      </c>
      <c r="NF43" s="575" cm="1">
        <f t="array" ref="NF43">INDEX(NF$5:NF42,$B43+1,1)</f>
        <v>999999</v>
      </c>
      <c r="NG43" s="575" t="str" cm="1">
        <f t="array" ref="NG43">INDEX(NG$5:NG42,$B43+1,1)</f>
        <v>-</v>
      </c>
      <c r="NH43" s="575" t="str" cm="1">
        <f t="array" ref="NH43">INDEX(NH$5:NH42,$B43+1,1)</f>
        <v>-</v>
      </c>
      <c r="NI43" s="575" t="str" cm="1">
        <f t="array" ref="NI43">INDEX(NI$5:NI42,$B43+1,1)</f>
        <v>-</v>
      </c>
      <c r="NJ43" s="575" t="b" cm="1">
        <f t="array" ref="NJ43">INDEX(NJ$5:NJ42,$B43+1,1)</f>
        <v>1</v>
      </c>
      <c r="NK43" s="575" t="str" cm="1">
        <f t="array" ref="NK43">INDEX(NK$5:NK42,$B43+1,1)</f>
        <v>-</v>
      </c>
      <c r="NL43" s="575" cm="1">
        <f t="array" ref="NL43">INDEX(NL$5:NL42,$B43+1,1)</f>
        <v>0</v>
      </c>
      <c r="NM43" s="575" cm="1">
        <f t="array" ref="NM43">INDEX(NM$5:NM42,$B43+1,1)</f>
        <v>0</v>
      </c>
      <c r="NN43" s="575" cm="1">
        <f t="array" ref="NN43">INDEX(NN$5:NN42,$B43+1,1)</f>
        <v>0</v>
      </c>
      <c r="NO43" s="575" t="str" cm="1">
        <f t="array" ref="NO43">INDEX(NO$5:NO42,$B43+1,1)</f>
        <v>-</v>
      </c>
      <c r="NP43" s="575" t="str" cm="1">
        <f t="array" ref="NP43">INDEX(NP$5:NP42,$B43+1,1)</f>
        <v>-</v>
      </c>
      <c r="NQ43" s="444">
        <f t="shared" si="111"/>
        <v>0</v>
      </c>
      <c r="NR43" s="575" t="str" cm="1">
        <f t="array" ref="NR43">INDEX(NR$5:NR42,$B43+1,1)</f>
        <v>-</v>
      </c>
      <c r="NS43" s="575" t="str" cm="1">
        <f t="array" ref="NS43">INDEX(NS$5:NS42,$B43+1,1)</f>
        <v>-</v>
      </c>
      <c r="NT43" s="8"/>
      <c r="NU43" s="575" t="str" cm="1">
        <f t="array" ref="NU43">INDEX(NU$5:NU42,$B43+1,1)</f>
        <v>-</v>
      </c>
      <c r="NV43" s="575" t="str" cm="1">
        <f t="array" ref="NV43">INDEX(NV$5:NV42,$B43+1,1)</f>
        <v>-</v>
      </c>
      <c r="NW43" s="575" t="str" cm="1">
        <f t="array" ref="NW43">INDEX(NW$5:NW42,$B43+1,1)</f>
        <v>-</v>
      </c>
      <c r="NX43" s="575" t="str" cm="1">
        <f t="array" ref="NX43">INDEX(NX$5:NX42,$B43+1,1)</f>
        <v>-</v>
      </c>
      <c r="NY43" s="575" cm="1">
        <f t="array" ref="NY43">INDEX(NY$5:NY42,$B43+1,1)</f>
        <v>1</v>
      </c>
      <c r="NZ43" s="575" cm="1">
        <f t="array" ref="NZ43">INDEX(NZ$5:NZ42,$B43+1,1)</f>
        <v>1</v>
      </c>
      <c r="OA43" s="575" cm="1">
        <f t="array" ref="OA43">INDEX(OA$5:OA42,$B43+1,1)</f>
        <v>1</v>
      </c>
      <c r="OB43" s="575" cm="1">
        <f t="array" ref="OB43">INDEX(OB$5:OB42,$B43+1,1)</f>
        <v>1</v>
      </c>
      <c r="OC43" s="8"/>
      <c r="OD43" s="575" cm="1">
        <f t="array" ref="OD43">INDEX(OD$5:OD42,$B43+1,1)</f>
        <v>0</v>
      </c>
      <c r="OE43" s="575" t="str" cm="1">
        <f t="array" ref="OE43">INDEX(OE$5:OE42,$B43+1,1)</f>
        <v>-</v>
      </c>
      <c r="OF43" s="575" cm="1">
        <f t="array" ref="OF43">INDEX(OF$5:OF42,$B43+1,1)</f>
        <v>1</v>
      </c>
      <c r="OG43" s="444">
        <f t="shared" si="100"/>
        <v>1.5</v>
      </c>
      <c r="OH43" s="8"/>
      <c r="OI43" s="575" t="str" cm="1">
        <f t="array" ref="OI43">INDEX(OI$5:OI42,$B43+1,1)</f>
        <v>-</v>
      </c>
      <c r="OJ43" s="575" t="str" cm="1">
        <f t="array" ref="OJ43">INDEX(OJ$5:OJ42,$B43+1,1)</f>
        <v>-</v>
      </c>
      <c r="OK43" s="575" t="str" cm="1">
        <f t="array" ref="OK43">INDEX(OK$5:OK42,$B43+1,1)</f>
        <v>-</v>
      </c>
      <c r="OL43" s="575" t="str" cm="1">
        <f t="array" ref="OL43">INDEX(OL$5:OL42,$B43+1,1)</f>
        <v>-</v>
      </c>
      <c r="OM43" s="575" cm="1">
        <f t="array" ref="OM43">INDEX(OM$5:OM42,$B43+1,1)</f>
        <v>0</v>
      </c>
      <c r="ON43" s="519">
        <v>0</v>
      </c>
    </row>
    <row r="44" spans="1:404" outlineLevel="1">
      <c r="A44" s="18">
        <f t="shared" si="109"/>
        <v>39</v>
      </c>
      <c r="B44" s="18">
        <f>$A$15</f>
        <v>10</v>
      </c>
      <c r="C44">
        <v>3</v>
      </c>
      <c r="D44" s="17" t="str">
        <f ca="1">OFFSET(D$5,$B44,0)</f>
        <v>GSW</v>
      </c>
      <c r="E44" t="b">
        <v>1</v>
      </c>
      <c r="F44" t="b">
        <v>0</v>
      </c>
      <c r="G44" t="b">
        <v>1</v>
      </c>
      <c r="H44" s="18"/>
      <c r="I44" s="18"/>
      <c r="J44" s="18"/>
      <c r="K44" s="22">
        <v>2</v>
      </c>
      <c r="L44" s="22">
        <f>d.Region</f>
        <v>2</v>
      </c>
      <c r="M44" s="22">
        <v>2</v>
      </c>
      <c r="N44" s="22">
        <v>3</v>
      </c>
      <c r="O44" s="444">
        <f t="shared" si="115"/>
        <v>2</v>
      </c>
      <c r="P44" s="444">
        <f t="shared" si="115"/>
        <v>0</v>
      </c>
      <c r="Q44" s="444">
        <f t="shared" si="58"/>
        <v>6</v>
      </c>
      <c r="R44" s="575" cm="1">
        <f t="array" ref="R44">INDEX(R$5:R43,$B44+1,1)</f>
        <v>2</v>
      </c>
      <c r="S44" s="575" cm="1">
        <f t="array" ref="S44">INDEX(S$5:S43,$B44+1,1)</f>
        <v>3</v>
      </c>
      <c r="T44" s="22">
        <v>2</v>
      </c>
      <c r="U44" s="18"/>
      <c r="V44" s="18"/>
      <c r="W44" s="18"/>
      <c r="X44" s="18"/>
      <c r="Y44" s="18"/>
      <c r="Z44" s="22">
        <v>1</v>
      </c>
      <c r="AA44" s="575" t="str" cm="1">
        <f t="array" ref="AA44">INDEX(AA$5:AA43,$B44+1,1)</f>
        <v/>
      </c>
      <c r="AB44" s="575" cm="1">
        <f t="array" ref="AB44">INDEX(AB$5:AB43,$B44+1,1)</f>
        <v>1</v>
      </c>
      <c r="AC44" s="575" cm="1">
        <f t="array" ref="AC44">INDEX(AC$5:AC43,$B44+1,1)</f>
        <v>1</v>
      </c>
      <c r="AD44" s="22">
        <v>0</v>
      </c>
      <c r="AE44" s="22">
        <v>0</v>
      </c>
      <c r="AF44" s="22">
        <v>0</v>
      </c>
      <c r="AG44" s="22">
        <v>0</v>
      </c>
      <c r="AH44" s="119"/>
      <c r="AI44" s="119"/>
      <c r="AJ44" s="119"/>
      <c r="AK44" s="119"/>
      <c r="AL44" s="119"/>
      <c r="AM44" s="119"/>
      <c r="AN44" s="119"/>
      <c r="AO44" s="119"/>
      <c r="AP44" s="119"/>
      <c r="AQ44" s="119"/>
      <c r="AR44" s="119"/>
      <c r="AS44" s="119"/>
      <c r="AT44" s="119"/>
      <c r="AU44" s="18"/>
      <c r="AV44" s="18"/>
      <c r="AW44" s="18"/>
      <c r="AX44" s="212" t="str">
        <f>"Compare base "&amp;CHOOSE($K44+1,"CSIRO","MU","NFS")</f>
        <v>Compare base NFS</v>
      </c>
      <c r="AY44" s="8" t="str">
        <f ca="1">IF(COUNTIF(AX$5:AX46,AX44)=1,"-","Dup")</f>
        <v>-</v>
      </c>
      <c r="AZ44" s="8"/>
      <c r="BA44" s="22" t="b">
        <v>1</v>
      </c>
      <c r="BB44" s="22" t="b">
        <v>1</v>
      </c>
      <c r="BC44" s="22" t="b">
        <v>1</v>
      </c>
      <c r="BD44" s="22" t="b">
        <v>1</v>
      </c>
      <c r="BE44" s="22" t="b">
        <v>1</v>
      </c>
      <c r="BF44" s="22" t="b">
        <v>1</v>
      </c>
      <c r="BG44" s="22" t="b">
        <v>1</v>
      </c>
      <c r="BH44" s="22" t="b">
        <v>1</v>
      </c>
      <c r="BI44" s="22" t="b">
        <v>1</v>
      </c>
      <c r="BJ44" s="8"/>
      <c r="BK44" s="575" t="b" cm="1">
        <f t="array" ref="BK44">INDEX(BK$5:BK43,$B44+1,1)</f>
        <v>1</v>
      </c>
      <c r="BL44" s="575" t="str" cm="1">
        <f t="array" ref="BL44">INDEX(BL$5:BL43,$B44+1,1)</f>
        <v>-</v>
      </c>
      <c r="BM44" s="575" t="b" cm="1">
        <f t="array" ref="BM44">INDEX(BM$5:BM43,$B44+1,1)</f>
        <v>0</v>
      </c>
      <c r="BN44" s="575" t="str" cm="1">
        <f t="array" ref="BN44">INDEX(BN$5:BN43,$B44+1,1)</f>
        <v>-</v>
      </c>
      <c r="BO44" s="575" t="str" cm="1">
        <f t="array" ref="BO44">INDEX(BO$5:BO43,$B44+1,1)</f>
        <v>-</v>
      </c>
      <c r="BP44" s="575" t="str" cm="1">
        <f t="array" ref="BP44">INDEX(BP$5:BP43,$B44+1,1)</f>
        <v>-</v>
      </c>
      <c r="BQ44" s="575" t="str" cm="1">
        <f t="array" ref="BQ44">INDEX(BQ$5:BQ43,$B44+1,1)</f>
        <v>-</v>
      </c>
      <c r="BR44" s="575" t="str" cm="1">
        <f t="array" ref="BR44">INDEX(BR$5:BR43,$B44+1,1)</f>
        <v>-</v>
      </c>
      <c r="BS44" s="575" t="str" cm="1">
        <f t="array" ref="BS44">INDEX(BS$5:BS43,$B44+1,1)</f>
        <v>-</v>
      </c>
      <c r="BT44" s="575" t="str" cm="1">
        <f t="array" ref="BT44">INDEX(BT$5:BT43,$B44+1,1)</f>
        <v>-</v>
      </c>
      <c r="BU44" s="575" t="str" cm="1">
        <f t="array" ref="BU44">INDEX(BU$5:BU43,$B44+1,1)</f>
        <v>-</v>
      </c>
      <c r="BV44" s="575" t="str" cm="1">
        <f t="array" ref="BV44">INDEX(BV$5:BV43,$B44+1,1)</f>
        <v>-</v>
      </c>
      <c r="BW44" s="575" t="b" cm="1">
        <f t="array" ref="BW44">INDEX(BW$5:BW43,$B44+1,1)</f>
        <v>0</v>
      </c>
      <c r="BX44" s="575" cm="1">
        <f t="array" ref="BX44">INDEX(BX$5:BX43,$B44+1,1)</f>
        <v>0</v>
      </c>
      <c r="BY44" s="575" t="str" cm="1">
        <f t="array" ref="BY44">INDEX(BY$5:BY43,$B44+1,1)</f>
        <v>-</v>
      </c>
      <c r="BZ44" s="575" t="str" cm="1">
        <f t="array" ref="BZ44">INDEX(BZ$5:BZ43,$B44+1,1)</f>
        <v>-</v>
      </c>
      <c r="CA44" s="575" t="b" cm="1">
        <f t="array" ref="CA44">INDEX(CA$5:CA43,$B44+1,1)</f>
        <v>1</v>
      </c>
      <c r="CB44" s="8"/>
      <c r="CC44" s="22" t="b">
        <v>1</v>
      </c>
      <c r="CD44" s="444" t="str">
        <f t="shared" ca="1" si="61"/>
        <v>-</v>
      </c>
      <c r="CE44" s="444">
        <f t="shared" si="116"/>
        <v>2</v>
      </c>
      <c r="CF44" s="444">
        <f t="shared" si="116"/>
        <v>2</v>
      </c>
      <c r="CG44" s="575" t="str" cm="1">
        <f t="array" ref="CG44">INDEX(CG$5:CG43,$B44+1,1)</f>
        <v>-</v>
      </c>
      <c r="CH44" s="575" t="str" cm="1">
        <f t="array" ref="CH44">INDEX(CH$5:CH43,$B44+1,1)</f>
        <v>-</v>
      </c>
      <c r="CI44" s="575" t="str" cm="1">
        <f t="array" ref="CI44">INDEX(CI$5:CI43,$B44+1,1)</f>
        <v>-</v>
      </c>
      <c r="CJ44" s="444" t="str">
        <f t="shared" ca="1" si="63"/>
        <v>-</v>
      </c>
      <c r="CK44" s="444">
        <f t="shared" si="117"/>
        <v>2</v>
      </c>
      <c r="CL44" s="444">
        <f t="shared" si="117"/>
        <v>2</v>
      </c>
      <c r="CM44" s="575" t="str" cm="1">
        <f t="array" ref="CM44">INDEX(CM$5:CM43,$B44+1,1)</f>
        <v>-</v>
      </c>
      <c r="CN44" s="444" t="str">
        <f t="shared" ca="1" si="65"/>
        <v>-</v>
      </c>
      <c r="CO44" s="444">
        <f t="shared" si="66"/>
        <v>2</v>
      </c>
      <c r="CP44" s="575" t="str" cm="1">
        <f t="array" ref="CP44">INDEX(CP$5:CP43,$B44+1,1)</f>
        <v>-</v>
      </c>
      <c r="CQ44" s="575" t="str" cm="1">
        <f t="array" ref="CQ44">INDEX(CQ$5:CQ43,$B44+1,1)</f>
        <v>-</v>
      </c>
      <c r="CR44" s="444">
        <f t="shared" si="67"/>
        <v>2</v>
      </c>
      <c r="CS44" s="575" t="str" cm="1">
        <f t="array" ref="CS44">INDEX(CS$5:CS43,$B44+1,1)</f>
        <v>-</v>
      </c>
      <c r="CT44" s="444" t="str">
        <f t="shared" ca="1" si="68"/>
        <v>-</v>
      </c>
      <c r="CU44" s="444">
        <f t="shared" si="118"/>
        <v>2</v>
      </c>
      <c r="CV44" s="444">
        <f t="shared" si="118"/>
        <v>2</v>
      </c>
      <c r="CW44" s="8"/>
      <c r="CX44" s="93" t="str">
        <f ca="1">$HA44</f>
        <v>-</v>
      </c>
      <c r="CY44" s="22" t="b">
        <v>1</v>
      </c>
      <c r="CZ44" s="580">
        <f>VALUE($L44&amp;$M44&amp;$N44&amp;$T44&amp;IFERROR(VALUE($K44),0)&amp;$Z44&amp;$AD44&amp;$AE44&amp;$AF44&amp;$AG44)</f>
        <v>2232210000</v>
      </c>
      <c r="DA44" s="22" t="b">
        <v>0</v>
      </c>
      <c r="DB44" s="575" cm="1">
        <f t="array" ref="DB44">INDEX(DB$5:DB43,$B44+1,1)</f>
        <v>0</v>
      </c>
      <c r="DC44" s="575" cm="1">
        <f t="array" ref="DC44">INDEX(DC$5:DC43,$B44+1,1)</f>
        <v>1</v>
      </c>
      <c r="DD44" s="575" cm="1">
        <f t="array" ref="DD44">INDEX(DD$5:DD43,$B44+1,1)</f>
        <v>1</v>
      </c>
      <c r="DE44" s="575" t="str" cm="1">
        <f t="array" ref="DE44">INDEX(DE$5:DE43,$B44+1,1)</f>
        <v>-</v>
      </c>
      <c r="DF44" s="575" t="str" cm="1">
        <f t="array" ref="DF44">INDEX(DF$5:DF43,$B44+1,1)</f>
        <v>-</v>
      </c>
      <c r="DG44" s="575" t="str" cm="1">
        <f t="array" ref="DG44">INDEX(DG$5:DG43,$B44+1,1)</f>
        <v>-</v>
      </c>
      <c r="DH44" s="575" t="str" cm="1">
        <f t="array" ref="DH44">INDEX(DH$5:DH43,$B44+1,1)</f>
        <v>-</v>
      </c>
      <c r="DI44" s="575" t="str" cm="1">
        <f t="array" ref="DI44">INDEX(DI$5:DI43,$B44+1,1)</f>
        <v>-</v>
      </c>
      <c r="DJ44" s="575" t="str" cm="1">
        <f t="array" ref="DJ44">INDEX(DJ$5:DJ43,$B44+1,1)</f>
        <v>-</v>
      </c>
      <c r="DK44" s="575" cm="1">
        <f t="array" ref="DK44">INDEX(DK$5:DK43,$B44+1,1)</f>
        <v>1</v>
      </c>
      <c r="DL44" s="575" t="b" cm="1">
        <f t="array" ref="DL44">INDEX(DL$5:DL43,$B44+1,1)</f>
        <v>0</v>
      </c>
      <c r="DM44" s="575" t="str" cm="1">
        <f t="array" ref="DM44">INDEX(DM$5:DM43,$B44+1,1)</f>
        <v>-</v>
      </c>
      <c r="DN44" s="575" t="str" cm="1">
        <f t="array" ref="DN44">INDEX(DN$5:DN43,$B44+1,1)</f>
        <v>-</v>
      </c>
      <c r="DO44" s="575" t="str" cm="1">
        <f t="array" ref="DO44">INDEX(DO$5:DO43,$B44+1,1)</f>
        <v>-</v>
      </c>
      <c r="DP44" s="575" t="str" cm="1">
        <f t="array" ref="DP44">INDEX(DP$5:DP43,$B44+1,1)</f>
        <v>-</v>
      </c>
      <c r="DQ44" s="575" t="str" cm="1">
        <f t="array" ref="DQ44">INDEX(DQ$5:DQ43,$B44+1,1)</f>
        <v>-</v>
      </c>
      <c r="DR44" s="575" t="str" cm="1">
        <f t="array" ref="DR44">INDEX(DR$5:DR43,$B44+1,1)</f>
        <v>-</v>
      </c>
      <c r="DS44" s="575" t="str" cm="1">
        <f t="array" ref="DS44">INDEX(DS$5:DS43,$B44+1,1)</f>
        <v>-</v>
      </c>
      <c r="DT44" s="575" t="str" cm="1">
        <f t="array" ref="DT44">INDEX(DT$5:DT43,$B44+1,1)</f>
        <v>-</v>
      </c>
      <c r="DU44" s="575" t="str" cm="1">
        <f t="array" ref="DU44">INDEX(DU$5:DU43,$B44+1,1)</f>
        <v>-</v>
      </c>
      <c r="DV44" s="575" t="str" cm="1">
        <f t="array" ref="DV44">INDEX(DV$5:DV43,$B44+1,1)</f>
        <v>-</v>
      </c>
      <c r="DW44" s="575" cm="1">
        <f t="array" ref="DW44">INDEX(DW$5:DW43,$B44+1,1)</f>
        <v>500</v>
      </c>
      <c r="DX44" s="575" cm="1">
        <f t="array" ref="DX44">INDEX(DX$5:DX43,$B44+1,1)</f>
        <v>500</v>
      </c>
      <c r="DY44" s="575" t="str" cm="1">
        <f t="array" ref="DY44">INDEX(DY$5:DY43,$B44+1,1)</f>
        <v>-</v>
      </c>
      <c r="DZ44" s="575" t="str" cm="1">
        <f t="array" ref="DZ44">INDEX(DZ$5:DZ43,$B44+1,1)</f>
        <v>-</v>
      </c>
      <c r="EA44" s="575" t="str" cm="1">
        <f t="array" ref="EA44">INDEX(EA$5:EA43,$B44+1,1)</f>
        <v>-</v>
      </c>
      <c r="EB44" s="575" cm="1">
        <f t="array" ref="EB44">INDEX(EB$5:EB43,$B44+1,1)</f>
        <v>0</v>
      </c>
      <c r="EC44" s="575" cm="1">
        <f t="array" ref="EC44">INDEX(EC$5:EC43,$B44+1,1)</f>
        <v>0</v>
      </c>
      <c r="ED44" s="444">
        <f t="shared" si="124"/>
        <v>0</v>
      </c>
      <c r="EE44" s="444">
        <f t="shared" si="124"/>
        <v>6.25E-2</v>
      </c>
      <c r="EF44" s="444">
        <f t="shared" si="124"/>
        <v>6.25E-2</v>
      </c>
      <c r="EG44" s="444">
        <f t="shared" si="124"/>
        <v>6.25E-2</v>
      </c>
      <c r="EH44" s="444" t="b">
        <f t="shared" si="125"/>
        <v>0</v>
      </c>
      <c r="EI44" s="444" t="b">
        <f t="shared" si="125"/>
        <v>1</v>
      </c>
      <c r="EJ44" s="444" t="b">
        <f t="shared" si="125"/>
        <v>1</v>
      </c>
      <c r="EK44" s="444" t="b">
        <f t="shared" si="125"/>
        <v>0</v>
      </c>
      <c r="EL44" s="444">
        <f t="shared" si="126"/>
        <v>1</v>
      </c>
      <c r="EM44" s="444">
        <f t="shared" si="126"/>
        <v>0</v>
      </c>
      <c r="EN44" s="444" t="b">
        <f t="shared" si="94"/>
        <v>0</v>
      </c>
      <c r="EO44" s="444" t="b">
        <f t="shared" si="119"/>
        <v>0</v>
      </c>
      <c r="EP44" s="444" t="b">
        <f t="shared" si="119"/>
        <v>0</v>
      </c>
      <c r="EQ44" s="444" t="b">
        <f t="shared" si="119"/>
        <v>1</v>
      </c>
      <c r="ER44" s="93">
        <f t="shared" si="120"/>
        <v>2</v>
      </c>
      <c r="ES44" s="93">
        <f t="shared" si="120"/>
        <v>2</v>
      </c>
      <c r="ET44" s="575" cm="1">
        <f t="array" ref="ET44">INDEX(ET$5:ET43,$B44+1,1)</f>
        <v>1</v>
      </c>
      <c r="EU44" s="575" cm="1">
        <f t="array" ref="EU44">INDEX(EU$5:EU43,$B44+1,1)</f>
        <v>1</v>
      </c>
      <c r="EV44" s="575" cm="1">
        <f t="array" ref="EV44">INDEX(EV$5:EV43,$B44+1,1)</f>
        <v>1</v>
      </c>
      <c r="EW44" s="575" cm="1">
        <f t="array" ref="EW44">INDEX(EW$5:EW43,$B44+1,1)</f>
        <v>1</v>
      </c>
      <c r="EX44" s="575" t="str" cm="1">
        <f t="array" ref="EX44">INDEX(EX$5:EX43,$B44+1,1)</f>
        <v>-</v>
      </c>
      <c r="EY44" s="575" t="str" cm="1">
        <f t="array" ref="EY44">INDEX(EY$5:EY43,$B44+1,1)</f>
        <v>-</v>
      </c>
      <c r="EZ44" s="575" t="str" cm="1">
        <f t="array" ref="EZ44">INDEX(EZ$5:EZ43,$B44+1,1)</f>
        <v>-</v>
      </c>
      <c r="FA44" s="575" t="str" cm="1">
        <f t="array" ref="FA44">INDEX(FA$5:FA43,$B44+1,1)</f>
        <v>-</v>
      </c>
      <c r="FB44" s="575" t="b" cm="1">
        <f t="array" ref="FB44">INDEX(FB$5:FB43,$B44+1,1)</f>
        <v>0</v>
      </c>
      <c r="FC44" s="93">
        <f t="shared" si="121"/>
        <v>1</v>
      </c>
      <c r="FD44" s="93">
        <f t="shared" si="121"/>
        <v>1</v>
      </c>
      <c r="FE44" s="93">
        <f t="shared" si="121"/>
        <v>1</v>
      </c>
      <c r="FF44" s="93">
        <f t="shared" si="121"/>
        <v>1</v>
      </c>
      <c r="FG44" s="93">
        <f t="shared" si="121"/>
        <v>1</v>
      </c>
      <c r="FH44" s="93">
        <f t="shared" si="121"/>
        <v>1</v>
      </c>
      <c r="FI44" s="93">
        <f t="shared" si="121"/>
        <v>1</v>
      </c>
      <c r="FJ44" s="93">
        <f t="shared" si="121"/>
        <v>1</v>
      </c>
      <c r="FK44" s="8"/>
      <c r="FL44" s="575" t="str" cm="1">
        <f t="array" ref="FL44">INDEX(FL$5:FL43,$B44+1,1)</f>
        <v>-</v>
      </c>
      <c r="FM44" s="575" t="str" cm="1">
        <f t="array" ref="FM44">INDEX(FM$5:FM43,$B44+1,1)</f>
        <v>-</v>
      </c>
      <c r="FN44" s="575" t="str" cm="1">
        <f t="array" ref="FN44">INDEX(FN$5:FN43,$B44+1,1)</f>
        <v>-</v>
      </c>
      <c r="FO44" s="575" t="str" cm="1">
        <f t="array" ref="FO44">INDEX(FO$5:FO43,$B44+1,1)</f>
        <v>-</v>
      </c>
      <c r="FP44" s="575" t="str" cm="1">
        <f t="array" ref="FP44">INDEX(FP$5:FP43,$B44+1,1)</f>
        <v>-</v>
      </c>
      <c r="FQ44" s="575" cm="1">
        <f t="array" ref="FQ44">INDEX(FQ$5:FQ43,$B44+1,1)</f>
        <v>1</v>
      </c>
      <c r="FR44" s="575" cm="1">
        <f t="array" ref="FR44">INDEX(FR$5:FR43,$B44+1,1)</f>
        <v>1</v>
      </c>
      <c r="FS44" s="575" t="str" cm="1">
        <f t="array" ref="FS44">INDEX(FS$5:FS43,$B44+1,1)</f>
        <v>-</v>
      </c>
      <c r="FT44" s="575" t="str" cm="1">
        <f t="array" ref="FT44">INDEX(FT$5:FT43,$B44+1,1)</f>
        <v>-</v>
      </c>
      <c r="FU44" s="575" t="str" cm="1">
        <f t="array" ref="FU44">INDEX(FU$5:FU43,$B44+1,1)</f>
        <v>-</v>
      </c>
      <c r="FV44" s="575" t="str" cm="1">
        <f t="array" ref="FV44">INDEX(FV$5:FV43,$B44+1,1)</f>
        <v>-</v>
      </c>
      <c r="FW44" s="575" t="str" cm="1">
        <f t="array" ref="FW44">INDEX(FW$5:FW43,$B44+1,1)</f>
        <v>-</v>
      </c>
      <c r="FX44" s="575" t="str" cm="1">
        <f t="array" ref="FX44">INDEX(FX$5:FX43,$B44+1,1)</f>
        <v>-</v>
      </c>
      <c r="FY44" s="575" t="str" cm="1">
        <f t="array" ref="FY44">INDEX(FY$5:FY43,$B44+1,1)</f>
        <v>-</v>
      </c>
      <c r="FZ44" s="575" t="str" cm="1">
        <f t="array" ref="FZ44">INDEX(FZ$5:FZ43,$B44+1,1)</f>
        <v>-</v>
      </c>
      <c r="GA44" s="575" t="str" cm="1">
        <f t="array" ref="GA44">INDEX(GA$5:GA43,$B44+1,1)</f>
        <v>-</v>
      </c>
      <c r="GB44" s="575" t="str" cm="1">
        <f t="array" ref="GB44">INDEX(GB$5:GB43,$B44+1,1)</f>
        <v>-</v>
      </c>
      <c r="GC44" s="575" t="str" cm="1">
        <f t="array" ref="GC44">INDEX(GC$5:GC43,$B44+1,1)</f>
        <v>-</v>
      </c>
      <c r="GD44" s="575" t="str" cm="1">
        <f t="array" ref="GD44">INDEX(GD$5:GD43,$B44+1,1)</f>
        <v>-</v>
      </c>
      <c r="GE44" s="575" t="str" cm="1">
        <f t="array" ref="GE44">INDEX(GE$5:GE43,$B44+1,1)</f>
        <v>-</v>
      </c>
      <c r="GF44" s="575" t="str" cm="1">
        <f t="array" ref="GF44">INDEX(GF$5:GF43,$B44+1,1)</f>
        <v>-</v>
      </c>
      <c r="GG44" s="575" t="str" cm="1">
        <f t="array" ref="GG44">INDEX(GG$5:GG43,$B44+1,1)</f>
        <v>-</v>
      </c>
      <c r="GH44" s="575" t="str" cm="1">
        <f t="array" ref="GH44">INDEX(GH$5:GH43,$B44+1,1)</f>
        <v>-</v>
      </c>
      <c r="GI44" s="575" t="str" cm="1">
        <f t="array" ref="GI44">INDEX(GI$5:GI43,$B44+1,1)</f>
        <v>-</v>
      </c>
      <c r="GJ44" s="575" t="str" cm="1">
        <f t="array" ref="GJ44">INDEX(GJ$5:GJ43,$B44+1,1)</f>
        <v>-</v>
      </c>
      <c r="GK44" s="575" cm="1">
        <f t="array" ref="GK44">INDEX(GK$5:GK43,$B44+1,1)</f>
        <v>0</v>
      </c>
      <c r="GL44" s="575" t="str" cm="1">
        <f t="array" ref="GL44">INDEX(GL$5:GL43,$B44+1,1)</f>
        <v>-</v>
      </c>
      <c r="GM44" s="575" cm="1">
        <f t="array" ref="GM44">INDEX(GM$5:GM43,$B44+1,1)</f>
        <v>1</v>
      </c>
      <c r="GN44" s="575" cm="1">
        <f t="array" ref="GN44">INDEX(GN$5:GN43,$B44+1,1)</f>
        <v>0</v>
      </c>
      <c r="GO44" s="575" cm="1">
        <f t="array" ref="GO44">INDEX(GO$5:GO43,$B44+1,1)</f>
        <v>0</v>
      </c>
      <c r="GP44" s="575" cm="1">
        <f t="array" ref="GP44">INDEX(GP$5:GP43,$B44+1,1)</f>
        <v>0</v>
      </c>
      <c r="GQ44" s="575" cm="1">
        <f t="array" ref="GQ44">INDEX(GQ$5:GQ43,$B44+1,1)</f>
        <v>0</v>
      </c>
      <c r="GR44" s="575" cm="1">
        <f t="array" ref="GR44">INDEX(GR$5:GR43,$B44+1,1)</f>
        <v>0</v>
      </c>
      <c r="GS44" s="575" cm="1">
        <f t="array" ref="GS44">INDEX(GS$5:GS43,$B44+1,1)</f>
        <v>0</v>
      </c>
      <c r="GT44" s="575" cm="1">
        <f t="array" ref="GT44">INDEX(GT$5:GT43,$B44+1,1)</f>
        <v>1</v>
      </c>
      <c r="GU44" s="575" cm="1">
        <f t="array" ref="GU44">INDEX(GU$5:GU43,$B44+1,1)</f>
        <v>0</v>
      </c>
      <c r="GV44" s="575" cm="1">
        <f t="array" ref="GV44">INDEX(GV$5:GV43,$B44+1,1)</f>
        <v>0</v>
      </c>
      <c r="GW44" s="575" cm="1">
        <f t="array" ref="GW44">INDEX(GW$5:GW43,$B44+1,1)</f>
        <v>0</v>
      </c>
      <c r="GX44" s="575" cm="1">
        <f t="array" ref="GX44">INDEX(GX$5:GX43,$B44+1,1)</f>
        <v>0</v>
      </c>
      <c r="GY44" s="8"/>
      <c r="GZ44" s="575" t="str" cm="1">
        <f t="array" aca="1" ref="GZ44" ca="1">INDEX(GZ$5:GZ43,$B44+1,1)</f>
        <v>-</v>
      </c>
      <c r="HA44" s="575" t="str" cm="1">
        <f t="array" aca="1" ref="HA44" ca="1">INDEX(HA$5:HA43,$B44+1,1)</f>
        <v>-</v>
      </c>
      <c r="HB44" s="575" t="str" cm="1">
        <f t="array" aca="1" ref="HB44" ca="1">INDEX(HB$5:HB43,$B44+1,1)</f>
        <v>-</v>
      </c>
      <c r="HC44" s="575" t="str" cm="1">
        <f t="array" aca="1" ref="HC44" ca="1">INDEX(HC$5:HC43,$B44+1,1)</f>
        <v>-</v>
      </c>
      <c r="HD44" s="575" cm="1">
        <f t="array" aca="1" ref="HD44" ca="1">INDEX(HD$5:HD43,$B44+1,1)</f>
        <v>0</v>
      </c>
      <c r="HE44" s="575" t="str" cm="1">
        <f t="array" aca="1" ref="HE44" ca="1">INDEX(HE$5:HE43,$B44+1,1)</f>
        <v>-</v>
      </c>
      <c r="HF44" s="575" t="str" cm="1">
        <f t="array" ref="HF44">INDEX(HF$5:HF43,$B44+1,1)</f>
        <v>-</v>
      </c>
      <c r="HG44" s="580">
        <f t="shared" ref="HG44:HG50" si="127">$N44</f>
        <v>3</v>
      </c>
      <c r="HH44" s="575" t="str" cm="1">
        <f t="array" ref="HH44">INDEX(HH$5:HH43,$B44+1,1)</f>
        <v>-</v>
      </c>
      <c r="HI44" s="575" t="str" cm="1">
        <f t="array" ref="HI44">INDEX(HI$5:HI43,$B44+1,1)</f>
        <v>-</v>
      </c>
      <c r="HJ44" s="575" t="str" cm="1">
        <f t="array" ref="HJ44">INDEX(HJ$5:HJ43,$B44+1,1)</f>
        <v>-</v>
      </c>
      <c r="HK44" s="575" t="str" cm="1">
        <f t="array" ref="HK44">INDEX(HK$5:HK43,$B44+1,1)</f>
        <v>-</v>
      </c>
      <c r="HL44" s="575" t="str" cm="1">
        <f t="array" ref="HL44">INDEX(HL$5:HL43,$B44+1,1)</f>
        <v>-</v>
      </c>
      <c r="HM44" s="575" t="str" cm="1">
        <f t="array" ref="HM44">INDEX(HM$5:HM43,$B44+1,1)</f>
        <v>-</v>
      </c>
      <c r="HN44" s="575" t="str" cm="1">
        <f t="array" ref="HN44">INDEX(HN$5:HN43,$B44+1,1)</f>
        <v>-</v>
      </c>
      <c r="HO44" s="575" t="str" cm="1">
        <f t="array" ref="HO44">INDEX(HO$5:HO43,$B44+1,1)</f>
        <v>-</v>
      </c>
      <c r="HP44" s="575" t="str" cm="1">
        <f t="array" ref="HP44">INDEX(HP$5:HP43,$B44+1,1)</f>
        <v>-</v>
      </c>
      <c r="HQ44" s="575" t="str" cm="1">
        <f t="array" ref="HQ44">INDEX(HQ$5:HQ43,$B44+1,1)</f>
        <v>-</v>
      </c>
      <c r="HR44" s="575" t="str" cm="1">
        <f t="array" ref="HR44">INDEX(HR$5:HR43,$B44+1,1)</f>
        <v>-</v>
      </c>
      <c r="HS44" s="575" t="str" cm="1">
        <f t="array" ref="HS44">INDEX(HS$5:HS43,$B44+1,1)</f>
        <v>-</v>
      </c>
      <c r="HT44" s="575" t="str" cm="1">
        <f t="array" ref="HT44">INDEX(HT$5:HT43,$B44+1,1)</f>
        <v>-</v>
      </c>
      <c r="HU44" s="575" cm="1">
        <f t="array" ref="HU44">INDEX(HU$5:HU43,$B44+1,1)</f>
        <v>0</v>
      </c>
      <c r="HV44" s="575" t="str" cm="1">
        <f t="array" ref="HV44">INDEX(HV$5:HV43,$B44+1,1)</f>
        <v>-</v>
      </c>
      <c r="HW44" s="575" t="str" cm="1">
        <f t="array" ref="HW44">INDEX(HW$5:HW43,$B44+1,1)</f>
        <v>-</v>
      </c>
      <c r="HX44" s="575" t="str" cm="1">
        <f t="array" ref="HX44">INDEX(HX$5:HX43,$B44+1,1)</f>
        <v>-</v>
      </c>
      <c r="HY44" s="575" t="str" cm="1">
        <f t="array" ref="HY44">INDEX(HY$5:HY43,$B44+1,1)</f>
        <v>-</v>
      </c>
      <c r="HZ44" s="575" t="str" cm="1">
        <f t="array" ref="HZ44">INDEX(HZ$5:HZ43,$B44+1,1)</f>
        <v>-</v>
      </c>
      <c r="IA44" s="575" cm="1">
        <f t="array" ref="IA44">INDEX(IA$5:IA43,$B44+1,1)</f>
        <v>0</v>
      </c>
      <c r="IB44" s="575" t="str" cm="1">
        <f t="array" ref="IB44">INDEX(IB$5:IB43,$B44+1,1)</f>
        <v>-</v>
      </c>
      <c r="IC44" s="575" t="str" cm="1">
        <f t="array" ref="IC44">INDEX(IC$5:IC43,$B44+1,1)</f>
        <v>-</v>
      </c>
      <c r="ID44" s="575" t="str" cm="1">
        <f t="array" ref="ID44">INDEX(ID$5:ID43,$B44+1,1)</f>
        <v>-</v>
      </c>
      <c r="IE44" s="575" cm="1">
        <f t="array" ref="IE44">INDEX(IE$5:IE43,$B44+1,1)</f>
        <v>1</v>
      </c>
      <c r="IF44" s="575" cm="1">
        <f t="array" ref="IF44">INDEX(IF$5:IF43,$B44+1,1)</f>
        <v>1</v>
      </c>
      <c r="IG44" s="8"/>
      <c r="IH44" s="581" t="s">
        <v>30</v>
      </c>
      <c r="II44" s="581" t="s">
        <v>30</v>
      </c>
      <c r="IJ44" s="581" t="s">
        <v>30</v>
      </c>
      <c r="IK44" s="581" t="s">
        <v>30</v>
      </c>
      <c r="IL44" s="581" t="s">
        <v>30</v>
      </c>
      <c r="IM44" s="581" t="s">
        <v>30</v>
      </c>
      <c r="IN44" s="581" t="s">
        <v>30</v>
      </c>
      <c r="IO44" s="581" t="s">
        <v>30</v>
      </c>
      <c r="IP44" s="581" t="s">
        <v>30</v>
      </c>
      <c r="IQ44" s="581" t="s">
        <v>30</v>
      </c>
      <c r="IR44" s="581" t="s">
        <v>30</v>
      </c>
      <c r="IS44" s="581" t="s">
        <v>30</v>
      </c>
      <c r="IT44" s="581" t="s">
        <v>30</v>
      </c>
      <c r="IU44" s="581" t="s">
        <v>30</v>
      </c>
      <c r="IV44" s="581" t="s">
        <v>30</v>
      </c>
      <c r="IW44" s="581" t="s">
        <v>30</v>
      </c>
      <c r="IX44" s="575" cm="1">
        <f t="array" ref="IX44">INDEX(IX$5:IX43,$B44+1,1)</f>
        <v>0</v>
      </c>
      <c r="IY44" s="575" cm="1">
        <f t="array" ref="IY44">INDEX(IY$5:IY43,$B44+1,1)</f>
        <v>0</v>
      </c>
      <c r="IZ44" s="575" cm="1">
        <f t="array" ref="IZ44">INDEX(IZ$5:IZ43,$B44+1,1)</f>
        <v>0</v>
      </c>
      <c r="JA44" s="575" cm="1">
        <f t="array" ref="JA44">INDEX(JA$5:JA43,$B44+1,1)</f>
        <v>0</v>
      </c>
      <c r="JB44" s="575" cm="1">
        <f t="array" ref="JB44">INDEX(JB$5:JB43,$B44+1,1)</f>
        <v>0</v>
      </c>
      <c r="JC44" s="575" cm="1">
        <f t="array" ref="JC44">INDEX(JC$5:JC43,$B44+1,1)</f>
        <v>0</v>
      </c>
      <c r="JD44" s="575" cm="1">
        <f t="array" ref="JD44">INDEX(JD$5:JD43,$B44+1,1)</f>
        <v>0</v>
      </c>
      <c r="JE44" s="575" cm="1">
        <f t="array" ref="JE44">INDEX(JE$5:JE43,$B44+1,1)</f>
        <v>0</v>
      </c>
      <c r="JF44" s="575" cm="1">
        <f t="array" ref="JF44">INDEX(JF$5:JF43,$B44+1,1)</f>
        <v>0</v>
      </c>
      <c r="JG44" s="575" cm="1">
        <f t="array" ref="JG44">INDEX(JG$5:JG43,$B44+1,1)</f>
        <v>0</v>
      </c>
      <c r="JH44" s="575" cm="1">
        <f t="array" ref="JH44">INDEX(JH$5:JH43,$B44+1,1)</f>
        <v>0</v>
      </c>
      <c r="JI44" s="575" cm="1">
        <f t="array" ref="JI44">INDEX(JI$5:JI43,$B44+1,1)</f>
        <v>0</v>
      </c>
      <c r="JJ44" s="575" cm="1">
        <f t="array" ref="JJ44">INDEX(JJ$5:JJ43,$B44+1,1)</f>
        <v>0</v>
      </c>
      <c r="JK44" s="575" cm="1">
        <f t="array" ref="JK44">INDEX(JK$5:JK43,$B44+1,1)</f>
        <v>0</v>
      </c>
      <c r="JL44" s="575" cm="1">
        <f t="array" ref="JL44">INDEX(JL$5:JL43,$B44+1,1)</f>
        <v>0</v>
      </c>
      <c r="JM44" s="575" cm="1">
        <f t="array" ref="JM44">INDEX(JM$5:JM43,$B44+1,1)</f>
        <v>0</v>
      </c>
      <c r="JN44" s="575" cm="1">
        <f t="array" ref="JN44">INDEX(JN$5:JN43,$B44+1,1)</f>
        <v>0</v>
      </c>
      <c r="JO44" s="575" cm="1">
        <f t="array" ref="JO44">INDEX(JO$5:JO43,$B44+1,1)</f>
        <v>0</v>
      </c>
      <c r="JP44" s="575" cm="1">
        <f t="array" ref="JP44">INDEX(JP$5:JP43,$B44+1,1)</f>
        <v>0</v>
      </c>
      <c r="JQ44" s="575" cm="1">
        <f t="array" ref="JQ44">INDEX(JQ$5:JQ43,$B44+1,1)</f>
        <v>0</v>
      </c>
      <c r="JR44" s="575" cm="1">
        <f t="array" ref="JR44">INDEX(JR$5:JR43,$B44+1,1)</f>
        <v>0</v>
      </c>
      <c r="JS44" s="575" cm="1">
        <f t="array" ref="JS44">INDEX(JS$5:JS43,$B44+1,1)</f>
        <v>0</v>
      </c>
      <c r="JT44" s="575" cm="1">
        <f t="array" ref="JT44">INDEX(JT$5:JT43,$B44+1,1)</f>
        <v>0</v>
      </c>
      <c r="JU44" s="575" cm="1">
        <f t="array" ref="JU44">INDEX(JU$5:JU43,$B44+1,1)</f>
        <v>0</v>
      </c>
      <c r="JV44" s="575" cm="1">
        <f t="array" ref="JV44">INDEX(JV$5:JV43,$B44+1,1)</f>
        <v>0</v>
      </c>
      <c r="JW44" s="575" cm="1">
        <f t="array" ref="JW44">INDEX(JW$5:JW43,$B44+1,1)</f>
        <v>0</v>
      </c>
      <c r="JX44" s="575" cm="1">
        <f t="array" ref="JX44">INDEX(JX$5:JX43,$B44+1,1)</f>
        <v>0</v>
      </c>
      <c r="JY44" s="575" cm="1">
        <f t="array" ref="JY44">INDEX(JY$5:JY43,$B44+1,1)</f>
        <v>0</v>
      </c>
      <c r="JZ44" s="575" cm="1">
        <f t="array" ref="JZ44">INDEX(JZ$5:JZ43,$B44+1,1)</f>
        <v>0</v>
      </c>
      <c r="KA44" s="575" cm="1">
        <f t="array" ref="KA44">INDEX(KA$5:KA43,$B44+1,1)</f>
        <v>0</v>
      </c>
      <c r="KB44" s="575" cm="1">
        <f t="array" ref="KB44">INDEX(KB$5:KB43,$B44+1,1)</f>
        <v>0</v>
      </c>
      <c r="KC44" s="575" cm="1">
        <f t="array" ref="KC44">INDEX(KC$5:KC43,$B44+1,1)</f>
        <v>0</v>
      </c>
      <c r="KD44" s="575" t="str" cm="1">
        <f t="array" ref="KD44">INDEX(KD$5:KD43,$B44+1,1)</f>
        <v>-</v>
      </c>
      <c r="KE44" s="8"/>
      <c r="KF44" s="575" cm="1">
        <f t="array" ref="KF44">INDEX(KF$5:KF43,$B44+1,1)</f>
        <v>0</v>
      </c>
      <c r="KG44" s="575" cm="1">
        <f t="array" ref="KG44">INDEX(KG$5:KG43,$B44+1,1)</f>
        <v>0</v>
      </c>
      <c r="KH44" s="575" cm="1">
        <f t="array" ref="KH44">INDEX(KH$5:KH43,$B44+1,1)</f>
        <v>0</v>
      </c>
      <c r="KI44" s="575" t="str" cm="1">
        <f t="array" ref="KI44">INDEX(KI$5:KI43,$B44+1,1)</f>
        <v>-</v>
      </c>
      <c r="KJ44" s="575" t="str" cm="1">
        <f t="array" ref="KJ44">INDEX(KJ$5:KJ43,$B44+1,1)</f>
        <v>-</v>
      </c>
      <c r="KK44" s="575" t="str" cm="1">
        <f t="array" ref="KK44">INDEX(KK$5:KK43,$B44+1,1)</f>
        <v>-</v>
      </c>
      <c r="KL44" s="575" t="str" cm="1">
        <f t="array" ref="KL44">INDEX(KL$5:KL43,$B44+1,1)</f>
        <v>-</v>
      </c>
      <c r="KM44" s="575" t="str" cm="1">
        <f t="array" ref="KM44">INDEX(KM$5:KM43,$B44+1,1)</f>
        <v>-</v>
      </c>
      <c r="KN44" s="575" t="str" cm="1">
        <f t="array" ref="KN44">INDEX(KN$5:KN43,$B44+1,1)</f>
        <v>-</v>
      </c>
      <c r="KO44" s="575" t="str" cm="1">
        <f t="array" ref="KO44">INDEX(KO$5:KO43,$B44+1,1)</f>
        <v>-</v>
      </c>
      <c r="KP44" s="575" t="str" cm="1">
        <f t="array" ref="KP44">INDEX(KP$5:KP43,$B44+1,1)</f>
        <v>-</v>
      </c>
      <c r="KQ44" s="575" t="str" cm="1">
        <f t="array" ref="KQ44">INDEX(KQ$5:KQ43,$B44+1,1)</f>
        <v>-</v>
      </c>
      <c r="KR44" s="575" t="str" cm="1">
        <f t="array" ref="KR44">INDEX(KR$5:KR43,$B44+1,1)</f>
        <v>-</v>
      </c>
      <c r="KS44" s="575" t="str" cm="1">
        <f t="array" ref="KS44">INDEX(KS$5:KS43,$B44+1,1)</f>
        <v>-</v>
      </c>
      <c r="KT44" s="575" t="str" cm="1">
        <f t="array" ref="KT44">INDEX(KT$5:KT43,$B44+1,1)</f>
        <v>-</v>
      </c>
      <c r="KU44" s="575" t="str" cm="1">
        <f t="array" ref="KU44">INDEX(KU$5:KU43,$B44+1,1)</f>
        <v>-</v>
      </c>
      <c r="KV44" s="575" cm="1">
        <f t="array" ref="KV44">INDEX(KV$5:KV43,$B44+1,1)</f>
        <v>1</v>
      </c>
      <c r="KW44" s="575" cm="1">
        <f t="array" ref="KW44">INDEX(KW$5:KW43,$B44+1,1)</f>
        <v>0</v>
      </c>
      <c r="KX44" s="575" cm="1">
        <f t="array" ref="KX44">INDEX(KX$5:KX43,$B44+1,1)</f>
        <v>1</v>
      </c>
      <c r="KY44" s="575" cm="1">
        <f t="array" ref="KY44">INDEX(KY$5:KY43,$B44+1,1)</f>
        <v>1</v>
      </c>
      <c r="KZ44" s="575" cm="1">
        <f t="array" ref="KZ44">INDEX(KZ$5:KZ43,$B44+1,1)</f>
        <v>1</v>
      </c>
      <c r="LA44" s="575" cm="1">
        <f t="array" ref="LA44">INDEX(LA$5:LA43,$B44+1,1)</f>
        <v>1</v>
      </c>
      <c r="LB44" s="575" cm="1">
        <f t="array" ref="LB44">INDEX(LB$5:LB43,$B44+1,1)</f>
        <v>1</v>
      </c>
      <c r="LC44" s="575" cm="1">
        <f t="array" ref="LC44">INDEX(LC$5:LC43,$B44+1,1)</f>
        <v>1</v>
      </c>
      <c r="LD44" s="575" cm="1">
        <f t="array" ref="LD44">INDEX(LD$5:LD43,$B44+1,1)</f>
        <v>0</v>
      </c>
      <c r="LE44" s="575" cm="1">
        <f t="array" ref="LE44">INDEX(LE$5:LE43,$B44+1,1)</f>
        <v>1</v>
      </c>
      <c r="LF44" s="575" cm="1">
        <f t="array" ref="LF44">INDEX(LF$5:LF43,$B44+1,1)</f>
        <v>0</v>
      </c>
      <c r="LG44" s="575" cm="1">
        <f t="array" ref="LG44">INDEX(LG$5:LG43,$B44+1,1)</f>
        <v>0</v>
      </c>
      <c r="LH44" s="575" cm="1">
        <f t="array" ref="LH44">INDEX(LH$5:LH43,$B44+1,1)</f>
        <v>0</v>
      </c>
      <c r="LI44" s="575" cm="1">
        <f t="array" ref="LI44">INDEX(LI$5:LI43,$B44+1,1)</f>
        <v>0</v>
      </c>
      <c r="LJ44" s="575" cm="1">
        <f t="array" ref="LJ44">INDEX(LJ$5:LJ43,$B44+1,1)</f>
        <v>0</v>
      </c>
      <c r="LK44" s="575" cm="1">
        <f t="array" ref="LK44">INDEX(LK$5:LK43,$B44+1,1)</f>
        <v>0</v>
      </c>
      <c r="LL44" s="575" cm="1">
        <f t="array" ref="LL44">INDEX(LL$5:LL43,$B44+1,1)</f>
        <v>0</v>
      </c>
      <c r="LM44" s="575" cm="1">
        <f t="array" ref="LM44">INDEX(LM$5:LM43,$B44+1,1)</f>
        <v>0</v>
      </c>
      <c r="LN44" s="575" cm="1">
        <f t="array" ref="LN44">INDEX(LN$5:LN43,$B44+1,1)</f>
        <v>0</v>
      </c>
      <c r="LO44" s="575" cm="1">
        <f t="array" ref="LO44">INDEX(LO$5:LO43,$B44+1,1)</f>
        <v>0</v>
      </c>
      <c r="LP44" s="575" cm="1">
        <f t="array" ref="LP44">INDEX(LP$5:LP43,$B44+1,1)</f>
        <v>0</v>
      </c>
      <c r="LQ44" s="575" cm="1">
        <f t="array" ref="LQ44">INDEX(LQ$5:LQ43,$B44+1,1)</f>
        <v>0</v>
      </c>
      <c r="LR44" s="575" cm="1">
        <f t="array" ref="LR44">INDEX(LR$5:LR43,$B44+1,1)</f>
        <v>0</v>
      </c>
      <c r="LS44" s="575" cm="1">
        <f t="array" ref="LS44">INDEX(LS$5:LS43,$B44+1,1)</f>
        <v>0</v>
      </c>
      <c r="LT44" s="575" cm="1">
        <f t="array" ref="LT44">INDEX(LT$5:LT43,$B44+1,1)</f>
        <v>0</v>
      </c>
      <c r="LU44" s="575" cm="1">
        <f t="array" ref="LU44">INDEX(LU$5:LU43,$B44+1,1)</f>
        <v>0</v>
      </c>
      <c r="LV44" s="575" cm="1">
        <f t="array" ref="LV44">INDEX(LV$5:LV43,$B44+1,1)</f>
        <v>0</v>
      </c>
      <c r="LW44" s="575" cm="1">
        <f t="array" ref="LW44">INDEX(LW$5:LW43,$B44+1,1)</f>
        <v>0</v>
      </c>
      <c r="LX44" s="575" cm="1">
        <f t="array" ref="LX44">INDEX(LX$5:LX43,$B44+1,1)</f>
        <v>0</v>
      </c>
      <c r="LY44" s="575" cm="1">
        <f t="array" ref="LY44">INDEX(LY$5:LY43,$B44+1,1)</f>
        <v>0</v>
      </c>
      <c r="LZ44" s="575" cm="1">
        <f t="array" ref="LZ44">INDEX(LZ$5:LZ43,$B44+1,1)</f>
        <v>0</v>
      </c>
      <c r="MA44" s="575" cm="1">
        <f t="array" ref="MA44">INDEX(MA$5:MA43,$B44+1,1)</f>
        <v>0</v>
      </c>
      <c r="MB44" s="575" cm="1">
        <f t="array" ref="MB44">INDEX(MB$5:MB43,$B44+1,1)</f>
        <v>0</v>
      </c>
      <c r="MC44" s="575" cm="1">
        <f t="array" ref="MC44">INDEX(MC$5:MC43,$B44+1,1)</f>
        <v>0</v>
      </c>
      <c r="MD44" s="575" cm="1">
        <f t="array" ref="MD44">INDEX(MD$5:MD43,$B44+1,1)</f>
        <v>0</v>
      </c>
      <c r="ME44" s="575" cm="1">
        <f t="array" ref="ME44">INDEX(ME$5:ME43,$B44+1,1)</f>
        <v>0</v>
      </c>
      <c r="MF44" s="575" cm="1">
        <f t="array" ref="MF44">INDEX(MF$5:MF43,$B44+1,1)</f>
        <v>0</v>
      </c>
      <c r="MG44" s="575" cm="1">
        <f t="array" ref="MG44">INDEX(MG$5:MG43,$B44+1,1)</f>
        <v>0</v>
      </c>
      <c r="MH44" s="575" cm="1">
        <f t="array" ref="MH44">INDEX(MH$5:MH43,$B44+1,1)</f>
        <v>0</v>
      </c>
      <c r="MI44" s="575" cm="1">
        <f t="array" ref="MI44">INDEX(MI$5:MI43,$B44+1,1)</f>
        <v>1</v>
      </c>
      <c r="MJ44" s="575" cm="1">
        <f t="array" ref="MJ44">INDEX(MJ$5:MJ43,$B44+1,1)</f>
        <v>0</v>
      </c>
      <c r="MK44" s="575" cm="1">
        <f t="array" ref="MK44">INDEX(MK$5:MK43,$B44+1,1)</f>
        <v>0</v>
      </c>
      <c r="ML44" s="575" cm="1">
        <f t="array" ref="ML44">INDEX(ML$5:ML43,$B44+1,1)</f>
        <v>0</v>
      </c>
      <c r="MM44" s="575" cm="1">
        <f t="array" ref="MM44">INDEX(MM$5:MM43,$B44+1,1)</f>
        <v>0</v>
      </c>
      <c r="MN44" s="575" cm="1">
        <f t="array" ref="MN44">INDEX(MN$5:MN43,$B44+1,1)</f>
        <v>1</v>
      </c>
      <c r="MO44" s="8"/>
      <c r="MP44" s="444" t="b">
        <f t="shared" ca="1" si="122"/>
        <v>0</v>
      </c>
      <c r="MQ44" s="575" t="str" cm="1">
        <f t="array" ref="MQ44">INDEX(MQ$5:MQ43,$B44+1,1)</f>
        <v>-</v>
      </c>
      <c r="MR44" s="575" t="str" cm="1">
        <f t="array" ref="MR44">INDEX(MR$5:MR43,$B44+1,1)</f>
        <v>-</v>
      </c>
      <c r="MS44" s="575" t="str" cm="1">
        <f t="array" ref="MS44">INDEX(MS$5:MS43,$B44+1,1)</f>
        <v>-</v>
      </c>
      <c r="MT44" s="575" t="str" cm="1">
        <f t="array" ref="MT44">INDEX(MT$5:MT43,$B44+1,1)</f>
        <v>-</v>
      </c>
      <c r="MU44" s="575" t="str" cm="1">
        <f t="array" ref="MU44">INDEX(MU$5:MU43,$B44+1,1)</f>
        <v>-</v>
      </c>
      <c r="MV44" s="575" t="str" cm="1">
        <f t="array" ref="MV44">INDEX(MV$5:MV43,$B44+1,1)</f>
        <v>-</v>
      </c>
      <c r="MW44" s="575" t="str" cm="1">
        <f t="array" ref="MW44">INDEX(MW$5:MW43,$B44+1,1)</f>
        <v>-</v>
      </c>
      <c r="MX44" s="444" t="str" cm="1">
        <f t="array" ref="MX44">IF(OR(MY44:MY44&lt;&gt;"-"),TRUE,"-")</f>
        <v>-</v>
      </c>
      <c r="MY44" s="575" t="str" cm="1">
        <f t="array" ref="MY44">INDEX(MY$5:MY43,$B44+1,1)</f>
        <v>-</v>
      </c>
      <c r="MZ44" s="575" cm="1">
        <f t="array" ref="MZ44">INDEX(MZ$5:MZ43,$B44+1,1)</f>
        <v>0</v>
      </c>
      <c r="NA44" s="575" cm="1">
        <f t="array" ref="NA44">INDEX(NA$5:NA43,$B44+1,1)</f>
        <v>999999</v>
      </c>
      <c r="NB44" s="575" cm="1">
        <f t="array" ref="NB44">INDEX(NB$5:NB43,$B44+1,1)</f>
        <v>999999</v>
      </c>
      <c r="NC44" s="575" cm="1">
        <f t="array" ref="NC44">INDEX(NC$5:NC43,$B44+1,1)</f>
        <v>999999</v>
      </c>
      <c r="ND44" s="575" cm="1">
        <f t="array" ref="ND44">INDEX(ND$5:ND43,$B44+1,1)</f>
        <v>999999</v>
      </c>
      <c r="NE44" s="575" cm="1">
        <f t="array" ref="NE44">INDEX(NE$5:NE43,$B44+1,1)</f>
        <v>999999</v>
      </c>
      <c r="NF44" s="575" cm="1">
        <f t="array" ref="NF44">INDEX(NF$5:NF43,$B44+1,1)</f>
        <v>999999</v>
      </c>
      <c r="NG44" s="444" t="str">
        <f t="array" ref="NG44">IF(OR(NH44:NI44&lt;&gt;"-"),TRUE,"-")</f>
        <v>-</v>
      </c>
      <c r="NH44" s="575" t="str" cm="1">
        <f t="array" ref="NH44">INDEX(NH$5:NH43,$B44+1,1)</f>
        <v>-</v>
      </c>
      <c r="NI44" s="575" t="str" cm="1">
        <f t="array" ref="NI44">INDEX(NI$5:NI43,$B44+1,1)</f>
        <v>-</v>
      </c>
      <c r="NJ44" s="575" t="b" cm="1">
        <f t="array" ref="NJ44">INDEX(NJ$5:NJ43,$B44+1,1)</f>
        <v>1</v>
      </c>
      <c r="NK44" s="575" t="str" cm="1">
        <f t="array" ref="NK44">INDEX(NK$5:NK43,$B44+1,1)</f>
        <v>-</v>
      </c>
      <c r="NL44" s="575" cm="1">
        <f t="array" ref="NL44">INDEX(NL$5:NL43,$B44+1,1)</f>
        <v>0</v>
      </c>
      <c r="NM44" s="575" cm="1">
        <f t="array" ref="NM44">INDEX(NM$5:NM43,$B44+1,1)</f>
        <v>0</v>
      </c>
      <c r="NN44" s="575" cm="1">
        <f t="array" ref="NN44">INDEX(NN$5:NN43,$B44+1,1)</f>
        <v>0</v>
      </c>
      <c r="NO44" s="575" t="str" cm="1">
        <f t="array" ref="NO44">INDEX(NO$5:NO43,$B44+1,1)</f>
        <v>-</v>
      </c>
      <c r="NP44" s="575" t="str" cm="1">
        <f t="array" ref="NP44">INDEX(NP$5:NP43,$B44+1,1)</f>
        <v>-</v>
      </c>
      <c r="NQ44" s="575" cm="1">
        <f t="array" ref="NQ44">INDEX(NQ$5:NQ43,$B44+1,1)</f>
        <v>0</v>
      </c>
      <c r="NR44" s="575" t="str" cm="1">
        <f t="array" ref="NR44">INDEX(NR$5:NR43,$B44+1,1)</f>
        <v>-</v>
      </c>
      <c r="NS44" s="575" t="str" cm="1">
        <f t="array" ref="NS44">INDEX(NS$5:NS43,$B44+1,1)</f>
        <v>-</v>
      </c>
      <c r="NT44" s="8"/>
      <c r="NU44" s="575" cm="1">
        <f t="array" ref="NU44">INDEX(NU$5:NU43,$B44+1,1)</f>
        <v>50</v>
      </c>
      <c r="NV44" s="575" cm="1">
        <f t="array" ref="NV44">INDEX(NV$5:NV43,$B44+1,1)</f>
        <v>50</v>
      </c>
      <c r="NW44" s="575" cm="1">
        <f t="array" ref="NW44">INDEX(NW$5:NW43,$B44+1,1)</f>
        <v>50</v>
      </c>
      <c r="NX44" s="575" cm="1">
        <f t="array" ref="NX44">INDEX(NX$5:NX43,$B44+1,1)</f>
        <v>50</v>
      </c>
      <c r="NY44" s="575" cm="1">
        <f t="array" ref="NY44">INDEX(NY$5:NY43,$B44+1,1)</f>
        <v>1</v>
      </c>
      <c r="NZ44" s="575" cm="1">
        <f t="array" ref="NZ44">INDEX(NZ$5:NZ43,$B44+1,1)</f>
        <v>1</v>
      </c>
      <c r="OA44" s="575" cm="1">
        <f t="array" ref="OA44">INDEX(OA$5:OA43,$B44+1,1)</f>
        <v>1</v>
      </c>
      <c r="OB44" s="575" cm="1">
        <f t="array" ref="OB44">INDEX(OB$5:OB43,$B44+1,1)</f>
        <v>1</v>
      </c>
      <c r="OC44" s="8"/>
      <c r="OD44" s="575" cm="1">
        <f t="array" ref="OD44">INDEX(OD$5:OD43,$B44+1,1)</f>
        <v>0</v>
      </c>
      <c r="OE44" s="575" t="str" cm="1">
        <f t="array" ref="OE44">INDEX(OE$5:OE43,$B44+1,1)</f>
        <v>-</v>
      </c>
      <c r="OF44" s="575" cm="1">
        <f t="array" ref="OF44">INDEX(OF$5:OF43,$B44+1,1)</f>
        <v>1</v>
      </c>
      <c r="OG44" s="575" cm="1">
        <f t="array" ref="OG44">INDEX(OG$5:OG43,$B44+1,1)</f>
        <v>1</v>
      </c>
      <c r="OH44" s="8"/>
      <c r="OI44" s="22" t="str">
        <f t="shared" ref="OI44:OI50" si="128">IF($N44=OI$11,TRUE,"-")</f>
        <v>-</v>
      </c>
      <c r="OJ44" s="575" t="str" cm="1">
        <f t="array" ref="OJ44">INDEX(OJ$5:OJ43,$B44+1,1)</f>
        <v>-</v>
      </c>
      <c r="OK44" s="22" t="str">
        <f t="shared" ref="OK44:OK50" si="129">IF($N44=OK$11,TRUE,"-")</f>
        <v>-</v>
      </c>
      <c r="OL44" s="575" t="str" cm="1">
        <f t="array" ref="OL44">INDEX(OL$5:OL43,$B44+1,1)</f>
        <v>-</v>
      </c>
      <c r="OM44" s="575" cm="1">
        <f t="array" ref="OM44">INDEX(OM$5:OM43,$B44+1,1)</f>
        <v>0</v>
      </c>
      <c r="ON44" s="519">
        <v>0</v>
      </c>
    </row>
    <row r="45" spans="1:404" outlineLevel="1">
      <c r="A45" s="18">
        <f t="shared" si="109"/>
        <v>40</v>
      </c>
      <c r="B45" s="18">
        <f>$A$44</f>
        <v>39</v>
      </c>
      <c r="C45">
        <v>4</v>
      </c>
      <c r="D45" s="17" t="str">
        <f t="shared" ref="D45:D50" ca="1" si="130">OFFSET(D$5,$B45,0)</f>
        <v>GSW</v>
      </c>
      <c r="E45" t="b">
        <v>1</v>
      </c>
      <c r="F45" t="b">
        <v>0</v>
      </c>
      <c r="G45" t="b">
        <v>1</v>
      </c>
      <c r="H45" s="18"/>
      <c r="I45" s="18"/>
      <c r="J45" s="18"/>
      <c r="K45" s="22">
        <v>2</v>
      </c>
      <c r="L45" s="22">
        <f>d.Region</f>
        <v>2</v>
      </c>
      <c r="M45" s="22">
        <v>2</v>
      </c>
      <c r="N45" s="22">
        <v>3</v>
      </c>
      <c r="O45" s="444">
        <f t="shared" si="115"/>
        <v>2</v>
      </c>
      <c r="P45" s="444">
        <f t="shared" si="115"/>
        <v>0</v>
      </c>
      <c r="Q45" s="444">
        <f t="shared" si="58"/>
        <v>6</v>
      </c>
      <c r="R45" s="575" cm="1">
        <f t="array" ref="R45">INDEX(R$5:R44,$B45+1,1)</f>
        <v>2</v>
      </c>
      <c r="S45" s="575" cm="1">
        <f t="array" ref="S45">INDEX(S$5:S44,$B45+1,1)</f>
        <v>3</v>
      </c>
      <c r="T45" s="22">
        <v>2</v>
      </c>
      <c r="U45" s="18"/>
      <c r="V45" s="18"/>
      <c r="W45" s="18"/>
      <c r="X45" s="18"/>
      <c r="Y45" s="18"/>
      <c r="Z45" s="22">
        <v>1</v>
      </c>
      <c r="AA45" s="575" t="str" cm="1">
        <f t="array" ref="AA45">INDEX(AA$5:AA44,$B45+1,1)</f>
        <v/>
      </c>
      <c r="AB45" s="575" cm="1">
        <f t="array" ref="AB45">INDEX(AB$5:AB44,$B45+1,1)</f>
        <v>1</v>
      </c>
      <c r="AC45" s="575" cm="1">
        <f t="array" ref="AC45">INDEX(AC$5:AC44,$B45+1,1)</f>
        <v>1</v>
      </c>
      <c r="AD45" s="22">
        <v>0</v>
      </c>
      <c r="AE45" s="22">
        <v>0</v>
      </c>
      <c r="AF45" s="22">
        <v>0</v>
      </c>
      <c r="AG45" s="22">
        <v>0</v>
      </c>
      <c r="AH45" s="119"/>
      <c r="AI45" s="119"/>
      <c r="AJ45" s="119"/>
      <c r="AK45" s="119"/>
      <c r="AL45" s="119"/>
      <c r="AM45" s="119"/>
      <c r="AN45" s="119"/>
      <c r="AO45" s="119"/>
      <c r="AP45" s="119"/>
      <c r="AQ45" s="119"/>
      <c r="AR45" s="119"/>
      <c r="AS45" s="119"/>
      <c r="AT45" s="119"/>
      <c r="AU45" s="18"/>
      <c r="AV45" s="18"/>
      <c r="AW45" s="18"/>
      <c r="AX45" s="212" t="str">
        <f>CHOOSE($K45+1,"CSIRO","MU","NFS")&amp;" Excel feed supply"</f>
        <v>NFS Excel feed supply</v>
      </c>
      <c r="AY45" s="8" t="str">
        <f ca="1">IF(COUNTIF(AX$5:AX45,AX45)=1,"-","Dup")</f>
        <v>-</v>
      </c>
      <c r="AZ45" s="8"/>
      <c r="BA45" s="575" t="b" cm="1">
        <f t="array" ref="BA45">INDEX(BA$5:BA44,$B45+1,1)</f>
        <v>1</v>
      </c>
      <c r="BB45" s="575" t="b" cm="1">
        <f t="array" ref="BB45">INDEX(BB$5:BB44,$B45+1,1)</f>
        <v>1</v>
      </c>
      <c r="BC45" s="575" t="b" cm="1">
        <f t="array" ref="BC45">INDEX(BC$5:BC44,$B45+1,1)</f>
        <v>1</v>
      </c>
      <c r="BD45" s="575" t="b" cm="1">
        <f t="array" ref="BD45">INDEX(BD$5:BD44,$B45+1,1)</f>
        <v>1</v>
      </c>
      <c r="BE45" s="575" t="b" cm="1">
        <f t="array" ref="BE45">INDEX(BE$5:BE44,$B45+1,1)</f>
        <v>1</v>
      </c>
      <c r="BF45" s="575" t="b" cm="1">
        <f t="array" ref="BF45">INDEX(BF$5:BF44,$B45+1,1)</f>
        <v>1</v>
      </c>
      <c r="BG45" s="575" t="b" cm="1">
        <f t="array" ref="BG45">INDEX(BG$5:BG44,$B45+1,1)</f>
        <v>1</v>
      </c>
      <c r="BH45" s="575" t="b" cm="1">
        <f t="array" ref="BH45">INDEX(BH$5:BH44,$B45+1,1)</f>
        <v>1</v>
      </c>
      <c r="BI45" s="575" t="b" cm="1">
        <f t="array" ref="BI45">INDEX(BI$5:BI44,$B45+1,1)</f>
        <v>1</v>
      </c>
      <c r="BJ45" s="8"/>
      <c r="BK45" s="575" t="b" cm="1">
        <f t="array" ref="BK45">INDEX(BK$5:BK44,$B45+1,1)</f>
        <v>1</v>
      </c>
      <c r="BL45" s="575" t="str" cm="1">
        <f t="array" ref="BL45">INDEX(BL$5:BL44,$B45+1,1)</f>
        <v>-</v>
      </c>
      <c r="BM45" s="575" t="b" cm="1">
        <f t="array" ref="BM45">INDEX(BM$5:BM44,$B45+1,1)</f>
        <v>0</v>
      </c>
      <c r="BN45" s="575" t="str" cm="1">
        <f t="array" ref="BN45">INDEX(BN$5:BN44,$B45+1,1)</f>
        <v>-</v>
      </c>
      <c r="BO45" s="575" t="str" cm="1">
        <f t="array" ref="BO45">INDEX(BO$5:BO44,$B45+1,1)</f>
        <v>-</v>
      </c>
      <c r="BP45" s="575" t="str" cm="1">
        <f t="array" ref="BP45">INDEX(BP$5:BP44,$B45+1,1)</f>
        <v>-</v>
      </c>
      <c r="BQ45" s="575" t="str" cm="1">
        <f t="array" ref="BQ45">INDEX(BQ$5:BQ44,$B45+1,1)</f>
        <v>-</v>
      </c>
      <c r="BR45" s="575" t="str" cm="1">
        <f t="array" ref="BR45">INDEX(BR$5:BR44,$B45+1,1)</f>
        <v>-</v>
      </c>
      <c r="BS45" s="575" t="str" cm="1">
        <f t="array" ref="BS45">INDEX(BS$5:BS44,$B45+1,1)</f>
        <v>-</v>
      </c>
      <c r="BT45" s="575" t="str" cm="1">
        <f t="array" ref="BT45">INDEX(BT$5:BT44,$B45+1,1)</f>
        <v>-</v>
      </c>
      <c r="BU45" s="575" t="str" cm="1">
        <f t="array" ref="BU45">INDEX(BU$5:BU44,$B45+1,1)</f>
        <v>-</v>
      </c>
      <c r="BV45" s="575" t="str" cm="1">
        <f t="array" ref="BV45">INDEX(BV$5:BV44,$B45+1,1)</f>
        <v>-</v>
      </c>
      <c r="BW45" s="575" t="b" cm="1">
        <f t="array" ref="BW45">INDEX(BW$5:BW44,$B45+1,1)</f>
        <v>0</v>
      </c>
      <c r="BX45" s="575" cm="1">
        <f t="array" ref="BX45">INDEX(BX$5:BX44,$B45+1,1)</f>
        <v>0</v>
      </c>
      <c r="BY45" s="575" t="str" cm="1">
        <f t="array" ref="BY45">INDEX(BY$5:BY44,$B45+1,1)</f>
        <v>-</v>
      </c>
      <c r="BZ45" s="575" t="str" cm="1">
        <f t="array" ref="BZ45">INDEX(BZ$5:BZ44,$B45+1,1)</f>
        <v>-</v>
      </c>
      <c r="CA45" s="575" t="b" cm="1">
        <f t="array" ref="CA45">INDEX(CA$5:CA44,$B45+1,1)</f>
        <v>1</v>
      </c>
      <c r="CB45" s="8"/>
      <c r="CC45" s="22" t="b">
        <v>0</v>
      </c>
      <c r="CD45" s="444" t="str">
        <f t="shared" ca="1" si="61"/>
        <v>-</v>
      </c>
      <c r="CE45" s="444">
        <f t="shared" si="116"/>
        <v>2</v>
      </c>
      <c r="CF45" s="444">
        <f t="shared" si="116"/>
        <v>2</v>
      </c>
      <c r="CG45" s="575" t="str" cm="1">
        <f t="array" ref="CG45">INDEX(CG$5:CG44,$B45+1,1)</f>
        <v>-</v>
      </c>
      <c r="CH45" s="575" t="str" cm="1">
        <f t="array" ref="CH45">INDEX(CH$5:CH44,$B45+1,1)</f>
        <v>-</v>
      </c>
      <c r="CI45" s="575" t="str" cm="1">
        <f t="array" ref="CI45">INDEX(CI$5:CI44,$B45+1,1)</f>
        <v>-</v>
      </c>
      <c r="CJ45" s="444" t="str">
        <f t="shared" ca="1" si="63"/>
        <v>-</v>
      </c>
      <c r="CK45" s="444">
        <f t="shared" si="117"/>
        <v>2</v>
      </c>
      <c r="CL45" s="444">
        <f t="shared" si="117"/>
        <v>2</v>
      </c>
      <c r="CM45" s="575" t="str" cm="1">
        <f t="array" ref="CM45">INDEX(CM$5:CM44,$B45+1,1)</f>
        <v>-</v>
      </c>
      <c r="CN45" s="444" t="str">
        <f t="shared" ca="1" si="65"/>
        <v>-</v>
      </c>
      <c r="CO45" s="444">
        <f t="shared" si="66"/>
        <v>2</v>
      </c>
      <c r="CP45" s="575" t="str" cm="1">
        <f t="array" ref="CP45">INDEX(CP$5:CP44,$B45+1,1)</f>
        <v>-</v>
      </c>
      <c r="CQ45" s="575" t="str" cm="1">
        <f t="array" ref="CQ45">INDEX(CQ$5:CQ44,$B45+1,1)</f>
        <v>-</v>
      </c>
      <c r="CR45" s="444">
        <f t="shared" si="67"/>
        <v>2</v>
      </c>
      <c r="CS45" s="575" t="str" cm="1">
        <f t="array" ref="CS45">INDEX(CS$5:CS44,$B45+1,1)</f>
        <v>-</v>
      </c>
      <c r="CT45" s="444" t="str">
        <f t="shared" ca="1" si="68"/>
        <v>-</v>
      </c>
      <c r="CU45" s="444">
        <f t="shared" si="118"/>
        <v>2</v>
      </c>
      <c r="CV45" s="444">
        <f t="shared" si="118"/>
        <v>2</v>
      </c>
      <c r="CW45" s="8"/>
      <c r="CX45" s="22" t="b">
        <v>0</v>
      </c>
      <c r="CY45" s="22" t="b">
        <v>0</v>
      </c>
      <c r="CZ45" s="579">
        <v>0</v>
      </c>
      <c r="DA45" s="22" t="b">
        <v>1</v>
      </c>
      <c r="DB45" s="578" t="str">
        <f>DB$14</f>
        <v>-</v>
      </c>
      <c r="DC45" s="575" cm="1">
        <f t="array" ref="DC45">INDEX(DC$5:DC44,$B45+1,1)</f>
        <v>1</v>
      </c>
      <c r="DD45" s="575" cm="1">
        <f t="array" ref="DD45">INDEX(DD$5:DD44,$B45+1,1)</f>
        <v>1</v>
      </c>
      <c r="DE45" s="575" t="str" cm="1">
        <f t="array" ref="DE45">INDEX(DE$5:DE44,$B45+1,1)</f>
        <v>-</v>
      </c>
      <c r="DF45" s="575" t="str" cm="1">
        <f t="array" ref="DF45">INDEX(DF$5:DF44,$B45+1,1)</f>
        <v>-</v>
      </c>
      <c r="DG45" s="575" t="str" cm="1">
        <f t="array" ref="DG45">INDEX(DG$5:DG44,$B45+1,1)</f>
        <v>-</v>
      </c>
      <c r="DH45" s="575" t="str" cm="1">
        <f t="array" ref="DH45">INDEX(DH$5:DH44,$B45+1,1)</f>
        <v>-</v>
      </c>
      <c r="DI45" s="575" t="str" cm="1">
        <f t="array" ref="DI45">INDEX(DI$5:DI44,$B45+1,1)</f>
        <v>-</v>
      </c>
      <c r="DJ45" s="575" t="str" cm="1">
        <f t="array" ref="DJ45">INDEX(DJ$5:DJ44,$B45+1,1)</f>
        <v>-</v>
      </c>
      <c r="DK45" s="575" cm="1">
        <f t="array" ref="DK45">INDEX(DK$5:DK44,$B45+1,1)</f>
        <v>1</v>
      </c>
      <c r="DL45" s="575" t="b" cm="1">
        <f t="array" ref="DL45">INDEX(DL$5:DL44,$B45+1,1)</f>
        <v>0</v>
      </c>
      <c r="DM45" s="575" t="str" cm="1">
        <f t="array" ref="DM45">INDEX(DM$5:DM44,$B45+1,1)</f>
        <v>-</v>
      </c>
      <c r="DN45" s="575" t="str" cm="1">
        <f t="array" ref="DN45">INDEX(DN$5:DN44,$B45+1,1)</f>
        <v>-</v>
      </c>
      <c r="DO45" s="575" t="str" cm="1">
        <f t="array" ref="DO45">INDEX(DO$5:DO44,$B45+1,1)</f>
        <v>-</v>
      </c>
      <c r="DP45" s="575" t="str" cm="1">
        <f t="array" ref="DP45">INDEX(DP$5:DP44,$B45+1,1)</f>
        <v>-</v>
      </c>
      <c r="DQ45" s="575" t="str" cm="1">
        <f t="array" ref="DQ45">INDEX(DQ$5:DQ44,$B45+1,1)</f>
        <v>-</v>
      </c>
      <c r="DR45" s="575" t="str" cm="1">
        <f t="array" ref="DR45">INDEX(DR$5:DR44,$B45+1,1)</f>
        <v>-</v>
      </c>
      <c r="DS45" s="575" t="str" cm="1">
        <f t="array" ref="DS45">INDEX(DS$5:DS44,$B45+1,1)</f>
        <v>-</v>
      </c>
      <c r="DT45" s="575" t="str" cm="1">
        <f t="array" ref="DT45">INDEX(DT$5:DT44,$B45+1,1)</f>
        <v>-</v>
      </c>
      <c r="DU45" s="575" t="str" cm="1">
        <f t="array" ref="DU45">INDEX(DU$5:DU44,$B45+1,1)</f>
        <v>-</v>
      </c>
      <c r="DV45" s="575" t="str" cm="1">
        <f t="array" ref="DV45">INDEX(DV$5:DV44,$B45+1,1)</f>
        <v>-</v>
      </c>
      <c r="DW45" s="575" cm="1">
        <f t="array" ref="DW45">INDEX(DW$5:DW44,$B45+1,1)</f>
        <v>500</v>
      </c>
      <c r="DX45" s="575" cm="1">
        <f t="array" ref="DX45">INDEX(DX$5:DX44,$B45+1,1)</f>
        <v>500</v>
      </c>
      <c r="DY45" s="575" t="str" cm="1">
        <f t="array" ref="DY45">INDEX(DY$5:DY44,$B45+1,1)</f>
        <v>-</v>
      </c>
      <c r="DZ45" s="575" t="str" cm="1">
        <f t="array" ref="DZ45">INDEX(DZ$5:DZ44,$B45+1,1)</f>
        <v>-</v>
      </c>
      <c r="EA45" s="575" t="str" cm="1">
        <f t="array" ref="EA45">INDEX(EA$5:EA44,$B45+1,1)</f>
        <v>-</v>
      </c>
      <c r="EB45" s="575" cm="1">
        <f t="array" ref="EB45">INDEX(EB$5:EB44,$B45+1,1)</f>
        <v>0</v>
      </c>
      <c r="EC45" s="575" cm="1">
        <f t="array" ref="EC45">INDEX(EC$5:EC44,$B45+1,1)</f>
        <v>0</v>
      </c>
      <c r="ED45" s="444">
        <f t="shared" si="124"/>
        <v>0</v>
      </c>
      <c r="EE45" s="444">
        <f t="shared" si="124"/>
        <v>6.25E-2</v>
      </c>
      <c r="EF45" s="444">
        <f t="shared" si="124"/>
        <v>6.25E-2</v>
      </c>
      <c r="EG45" s="444">
        <f t="shared" si="124"/>
        <v>6.25E-2</v>
      </c>
      <c r="EH45" s="444" t="b">
        <f t="shared" si="125"/>
        <v>0</v>
      </c>
      <c r="EI45" s="444" t="b">
        <f t="shared" si="125"/>
        <v>1</v>
      </c>
      <c r="EJ45" s="444" t="b">
        <f t="shared" si="125"/>
        <v>1</v>
      </c>
      <c r="EK45" s="444" t="b">
        <f t="shared" si="125"/>
        <v>0</v>
      </c>
      <c r="EL45" s="444">
        <f t="shared" si="126"/>
        <v>1</v>
      </c>
      <c r="EM45" s="444">
        <f t="shared" si="126"/>
        <v>0</v>
      </c>
      <c r="EN45" s="444" t="b">
        <f t="shared" si="94"/>
        <v>0</v>
      </c>
      <c r="EO45" s="444" t="b">
        <f t="shared" si="119"/>
        <v>0</v>
      </c>
      <c r="EP45" s="444" t="b">
        <f t="shared" si="119"/>
        <v>0</v>
      </c>
      <c r="EQ45" s="444" t="b">
        <f t="shared" si="119"/>
        <v>1</v>
      </c>
      <c r="ER45" s="93">
        <f t="shared" si="120"/>
        <v>2</v>
      </c>
      <c r="ES45" s="93">
        <f t="shared" si="120"/>
        <v>2</v>
      </c>
      <c r="ET45" s="575" cm="1">
        <f t="array" ref="ET45">INDEX(ET$5:ET44,$B45+1,1)</f>
        <v>1</v>
      </c>
      <c r="EU45" s="575" cm="1">
        <f t="array" ref="EU45">INDEX(EU$5:EU44,$B45+1,1)</f>
        <v>1</v>
      </c>
      <c r="EV45" s="575" cm="1">
        <f t="array" ref="EV45">INDEX(EV$5:EV44,$B45+1,1)</f>
        <v>1</v>
      </c>
      <c r="EW45" s="575" cm="1">
        <f t="array" ref="EW45">INDEX(EW$5:EW44,$B45+1,1)</f>
        <v>1</v>
      </c>
      <c r="EX45" s="575" t="str" cm="1">
        <f t="array" ref="EX45">INDEX(EX$5:EX44,$B45+1,1)</f>
        <v>-</v>
      </c>
      <c r="EY45" s="575" t="str" cm="1">
        <f t="array" ref="EY45">INDEX(EY$5:EY44,$B45+1,1)</f>
        <v>-</v>
      </c>
      <c r="EZ45" s="575" t="str" cm="1">
        <f t="array" ref="EZ45">INDEX(EZ$5:EZ44,$B45+1,1)</f>
        <v>-</v>
      </c>
      <c r="FA45" s="575" t="str" cm="1">
        <f t="array" ref="FA45">INDEX(FA$5:FA44,$B45+1,1)</f>
        <v>-</v>
      </c>
      <c r="FB45" s="575" t="b" cm="1">
        <f t="array" ref="FB45">INDEX(FB$5:FB44,$B45+1,1)</f>
        <v>0</v>
      </c>
      <c r="FC45" s="93">
        <f t="shared" si="121"/>
        <v>1</v>
      </c>
      <c r="FD45" s="93">
        <f t="shared" si="121"/>
        <v>1</v>
      </c>
      <c r="FE45" s="93">
        <f t="shared" si="121"/>
        <v>1</v>
      </c>
      <c r="FF45" s="93">
        <f t="shared" si="121"/>
        <v>1</v>
      </c>
      <c r="FG45" s="93">
        <f t="shared" si="121"/>
        <v>1</v>
      </c>
      <c r="FH45" s="93">
        <f t="shared" si="121"/>
        <v>1</v>
      </c>
      <c r="FI45" s="93">
        <f t="shared" si="121"/>
        <v>1</v>
      </c>
      <c r="FJ45" s="93">
        <f t="shared" si="121"/>
        <v>1</v>
      </c>
      <c r="FK45" s="8"/>
      <c r="FL45" s="575" t="str" cm="1">
        <f t="array" ref="FL45">INDEX(FL$5:FL44,$B45+1,1)</f>
        <v>-</v>
      </c>
      <c r="FM45" s="575" t="str" cm="1">
        <f t="array" ref="FM45">INDEX(FM$5:FM44,$B45+1,1)</f>
        <v>-</v>
      </c>
      <c r="FN45" s="575" t="str" cm="1">
        <f t="array" ref="FN45">INDEX(FN$5:FN44,$B45+1,1)</f>
        <v>-</v>
      </c>
      <c r="FO45" s="575" t="str" cm="1">
        <f t="array" ref="FO45">INDEX(FO$5:FO44,$B45+1,1)</f>
        <v>-</v>
      </c>
      <c r="FP45" s="575" t="str" cm="1">
        <f t="array" ref="FP45">INDEX(FP$5:FP44,$B45+1,1)</f>
        <v>-</v>
      </c>
      <c r="FQ45" s="575" cm="1">
        <f t="array" ref="FQ45">INDEX(FQ$5:FQ44,$B45+1,1)</f>
        <v>1</v>
      </c>
      <c r="FR45" s="575" cm="1">
        <f t="array" ref="FR45">INDEX(FR$5:FR44,$B45+1,1)</f>
        <v>1</v>
      </c>
      <c r="FS45" s="575" t="str" cm="1">
        <f t="array" ref="FS45">INDEX(FS$5:FS44,$B45+1,1)</f>
        <v>-</v>
      </c>
      <c r="FT45" s="575" t="str" cm="1">
        <f t="array" ref="FT45">INDEX(FT$5:FT44,$B45+1,1)</f>
        <v>-</v>
      </c>
      <c r="FU45" s="575" t="str" cm="1">
        <f t="array" ref="FU45">INDEX(FU$5:FU44,$B45+1,1)</f>
        <v>-</v>
      </c>
      <c r="FV45" s="575" t="str" cm="1">
        <f t="array" ref="FV45">INDEX(FV$5:FV44,$B45+1,1)</f>
        <v>-</v>
      </c>
      <c r="FW45" s="575" t="str" cm="1">
        <f t="array" ref="FW45">INDEX(FW$5:FW44,$B45+1,1)</f>
        <v>-</v>
      </c>
      <c r="FX45" s="575" t="str" cm="1">
        <f t="array" ref="FX45">INDEX(FX$5:FX44,$B45+1,1)</f>
        <v>-</v>
      </c>
      <c r="FY45" s="575" t="str" cm="1">
        <f t="array" ref="FY45">INDEX(FY$5:FY44,$B45+1,1)</f>
        <v>-</v>
      </c>
      <c r="FZ45" s="575" t="str" cm="1">
        <f t="array" ref="FZ45">INDEX(FZ$5:FZ44,$B45+1,1)</f>
        <v>-</v>
      </c>
      <c r="GA45" s="575" t="str" cm="1">
        <f t="array" ref="GA45">INDEX(GA$5:GA44,$B45+1,1)</f>
        <v>-</v>
      </c>
      <c r="GB45" s="575" t="str" cm="1">
        <f t="array" ref="GB45">INDEX(GB$5:GB44,$B45+1,1)</f>
        <v>-</v>
      </c>
      <c r="GC45" s="575" t="str" cm="1">
        <f t="array" ref="GC45">INDEX(GC$5:GC44,$B45+1,1)</f>
        <v>-</v>
      </c>
      <c r="GD45" s="575" t="str" cm="1">
        <f t="array" ref="GD45">INDEX(GD$5:GD44,$B45+1,1)</f>
        <v>-</v>
      </c>
      <c r="GE45" s="575" t="str" cm="1">
        <f t="array" ref="GE45">INDEX(GE$5:GE44,$B45+1,1)</f>
        <v>-</v>
      </c>
      <c r="GF45" s="575" t="str" cm="1">
        <f t="array" ref="GF45">INDEX(GF$5:GF44,$B45+1,1)</f>
        <v>-</v>
      </c>
      <c r="GG45" s="575" t="str" cm="1">
        <f t="array" ref="GG45">INDEX(GG$5:GG44,$B45+1,1)</f>
        <v>-</v>
      </c>
      <c r="GH45" s="575" t="str" cm="1">
        <f t="array" ref="GH45">INDEX(GH$5:GH44,$B45+1,1)</f>
        <v>-</v>
      </c>
      <c r="GI45" s="575" t="str" cm="1">
        <f t="array" ref="GI45">INDEX(GI$5:GI44,$B45+1,1)</f>
        <v>-</v>
      </c>
      <c r="GJ45" s="575" t="str" cm="1">
        <f t="array" ref="GJ45">INDEX(GJ$5:GJ44,$B45+1,1)</f>
        <v>-</v>
      </c>
      <c r="GK45" s="575" cm="1">
        <f t="array" ref="GK45">INDEX(GK$5:GK44,$B45+1,1)</f>
        <v>0</v>
      </c>
      <c r="GL45" s="575" t="str" cm="1">
        <f t="array" ref="GL45">INDEX(GL$5:GL44,$B45+1,1)</f>
        <v>-</v>
      </c>
      <c r="GM45" s="575" cm="1">
        <f t="array" ref="GM45">INDEX(GM$5:GM44,$B45+1,1)</f>
        <v>1</v>
      </c>
      <c r="GN45" s="575" cm="1">
        <f t="array" ref="GN45">INDEX(GN$5:GN44,$B45+1,1)</f>
        <v>0</v>
      </c>
      <c r="GO45" s="575" cm="1">
        <f t="array" ref="GO45">INDEX(GO$5:GO44,$B45+1,1)</f>
        <v>0</v>
      </c>
      <c r="GP45" s="575" cm="1">
        <f t="array" ref="GP45">INDEX(GP$5:GP44,$B45+1,1)</f>
        <v>0</v>
      </c>
      <c r="GQ45" s="575" cm="1">
        <f t="array" ref="GQ45">INDEX(GQ$5:GQ44,$B45+1,1)</f>
        <v>0</v>
      </c>
      <c r="GR45" s="575" cm="1">
        <f t="array" ref="GR45">INDEX(GR$5:GR44,$B45+1,1)</f>
        <v>0</v>
      </c>
      <c r="GS45" s="575" cm="1">
        <f t="array" ref="GS45">INDEX(GS$5:GS44,$B45+1,1)</f>
        <v>0</v>
      </c>
      <c r="GT45" s="575" cm="1">
        <f t="array" ref="GT45">INDEX(GT$5:GT44,$B45+1,1)</f>
        <v>1</v>
      </c>
      <c r="GU45" s="575" cm="1">
        <f t="array" ref="GU45">INDEX(GU$5:GU44,$B45+1,1)</f>
        <v>0</v>
      </c>
      <c r="GV45" s="575" cm="1">
        <f t="array" ref="GV45">INDEX(GV$5:GV44,$B45+1,1)</f>
        <v>0</v>
      </c>
      <c r="GW45" s="575" cm="1">
        <f t="array" ref="GW45">INDEX(GW$5:GW44,$B45+1,1)</f>
        <v>0</v>
      </c>
      <c r="GX45" s="575" cm="1">
        <f t="array" ref="GX45">INDEX(GX$5:GX44,$B45+1,1)</f>
        <v>0</v>
      </c>
      <c r="GY45" s="8"/>
      <c r="GZ45" s="575" t="str" cm="1">
        <f t="array" aca="1" ref="GZ45" ca="1">INDEX(GZ$5:GZ44,$B45+1,1)</f>
        <v>-</v>
      </c>
      <c r="HA45" s="575" t="str" cm="1">
        <f t="array" aca="1" ref="HA45" ca="1">INDEX(HA$5:HA44,$B45+1,1)</f>
        <v>-</v>
      </c>
      <c r="HB45" s="575" t="str" cm="1">
        <f t="array" aca="1" ref="HB45" ca="1">INDEX(HB$5:HB44,$B45+1,1)</f>
        <v>-</v>
      </c>
      <c r="HC45" s="575" t="str" cm="1">
        <f t="array" aca="1" ref="HC45" ca="1">INDEX(HC$5:HC44,$B45+1,1)</f>
        <v>-</v>
      </c>
      <c r="HD45" s="575" cm="1">
        <f t="array" aca="1" ref="HD45" ca="1">INDEX(HD$5:HD44,$B45+1,1)</f>
        <v>0</v>
      </c>
      <c r="HE45" s="575" t="str" cm="1">
        <f t="array" aca="1" ref="HE45" ca="1">INDEX(HE$5:HE44,$B45+1,1)</f>
        <v>-</v>
      </c>
      <c r="HF45" s="575" t="str" cm="1">
        <f t="array" ref="HF45">INDEX(HF$5:HF44,$B45+1,1)</f>
        <v>-</v>
      </c>
      <c r="HG45" s="580">
        <f t="shared" si="127"/>
        <v>3</v>
      </c>
      <c r="HH45" s="575" t="str" cm="1">
        <f t="array" ref="HH45">INDEX(HH$5:HH44,$B45+1,1)</f>
        <v>-</v>
      </c>
      <c r="HI45" s="575" t="str" cm="1">
        <f t="array" ref="HI45">INDEX(HI$5:HI44,$B45+1,1)</f>
        <v>-</v>
      </c>
      <c r="HJ45" s="575" t="str" cm="1">
        <f t="array" ref="HJ45">INDEX(HJ$5:HJ44,$B45+1,1)</f>
        <v>-</v>
      </c>
      <c r="HK45" s="575" t="str" cm="1">
        <f t="array" ref="HK45">INDEX(HK$5:HK44,$B45+1,1)</f>
        <v>-</v>
      </c>
      <c r="HL45" s="575" t="str" cm="1">
        <f t="array" ref="HL45">INDEX(HL$5:HL44,$B45+1,1)</f>
        <v>-</v>
      </c>
      <c r="HM45" s="575" t="str" cm="1">
        <f t="array" ref="HM45">INDEX(HM$5:HM44,$B45+1,1)</f>
        <v>-</v>
      </c>
      <c r="HN45" s="575" t="str" cm="1">
        <f t="array" ref="HN45">INDEX(HN$5:HN44,$B45+1,1)</f>
        <v>-</v>
      </c>
      <c r="HO45" s="575" t="str" cm="1">
        <f t="array" ref="HO45">INDEX(HO$5:HO44,$B45+1,1)</f>
        <v>-</v>
      </c>
      <c r="HP45" s="575" t="str" cm="1">
        <f t="array" ref="HP45">INDEX(HP$5:HP44,$B45+1,1)</f>
        <v>-</v>
      </c>
      <c r="HQ45" s="575" t="str" cm="1">
        <f t="array" ref="HQ45">INDEX(HQ$5:HQ44,$B45+1,1)</f>
        <v>-</v>
      </c>
      <c r="HR45" s="575" t="str" cm="1">
        <f t="array" ref="HR45">INDEX(HR$5:HR44,$B45+1,1)</f>
        <v>-</v>
      </c>
      <c r="HS45" s="575" t="str" cm="1">
        <f t="array" ref="HS45">INDEX(HS$5:HS44,$B45+1,1)</f>
        <v>-</v>
      </c>
      <c r="HT45" s="575" t="str" cm="1">
        <f t="array" ref="HT45">INDEX(HT$5:HT44,$B45+1,1)</f>
        <v>-</v>
      </c>
      <c r="HU45" s="575" cm="1">
        <f t="array" ref="HU45">INDEX(HU$5:HU44,$B45+1,1)</f>
        <v>0</v>
      </c>
      <c r="HV45" s="575" t="str" cm="1">
        <f t="array" ref="HV45">INDEX(HV$5:HV44,$B45+1,1)</f>
        <v>-</v>
      </c>
      <c r="HW45" s="575" t="str" cm="1">
        <f t="array" ref="HW45">INDEX(HW$5:HW44,$B45+1,1)</f>
        <v>-</v>
      </c>
      <c r="HX45" s="575" t="str" cm="1">
        <f t="array" ref="HX45">INDEX(HX$5:HX44,$B45+1,1)</f>
        <v>-</v>
      </c>
      <c r="HY45" s="575" t="str" cm="1">
        <f t="array" ref="HY45">INDEX(HY$5:HY44,$B45+1,1)</f>
        <v>-</v>
      </c>
      <c r="HZ45" s="575" t="str" cm="1">
        <f t="array" ref="HZ45">INDEX(HZ$5:HZ44,$B45+1,1)</f>
        <v>-</v>
      </c>
      <c r="IA45" s="575" cm="1">
        <f t="array" ref="IA45">INDEX(IA$5:IA44,$B45+1,1)</f>
        <v>0</v>
      </c>
      <c r="IB45" s="575" t="str" cm="1">
        <f t="array" ref="IB45">INDEX(IB$5:IB44,$B45+1,1)</f>
        <v>-</v>
      </c>
      <c r="IC45" s="575" t="str" cm="1">
        <f t="array" ref="IC45">INDEX(IC$5:IC44,$B45+1,1)</f>
        <v>-</v>
      </c>
      <c r="ID45" s="575" t="str" cm="1">
        <f t="array" ref="ID45">INDEX(ID$5:ID44,$B45+1,1)</f>
        <v>-</v>
      </c>
      <c r="IE45" s="575" cm="1">
        <f t="array" ref="IE45">INDEX(IE$5:IE44,$B45+1,1)</f>
        <v>1</v>
      </c>
      <c r="IF45" s="575" cm="1">
        <f t="array" ref="IF45">INDEX(IF$5:IF44,$B45+1,1)</f>
        <v>1</v>
      </c>
      <c r="IG45" s="8"/>
      <c r="IH45" s="581" t="s">
        <v>30</v>
      </c>
      <c r="II45" s="581" t="s">
        <v>30</v>
      </c>
      <c r="IJ45" s="581" t="s">
        <v>30</v>
      </c>
      <c r="IK45" s="581" t="s">
        <v>30</v>
      </c>
      <c r="IL45" s="581" t="s">
        <v>30</v>
      </c>
      <c r="IM45" s="581" t="s">
        <v>30</v>
      </c>
      <c r="IN45" s="581" t="s">
        <v>30</v>
      </c>
      <c r="IO45" s="581" t="s">
        <v>30</v>
      </c>
      <c r="IP45" s="581" t="s">
        <v>30</v>
      </c>
      <c r="IQ45" s="581" t="s">
        <v>30</v>
      </c>
      <c r="IR45" s="581" t="s">
        <v>30</v>
      </c>
      <c r="IS45" s="581" t="s">
        <v>30</v>
      </c>
      <c r="IT45" s="581" t="s">
        <v>30</v>
      </c>
      <c r="IU45" s="581" t="s">
        <v>30</v>
      </c>
      <c r="IV45" s="581" t="s">
        <v>30</v>
      </c>
      <c r="IW45" s="581" t="s">
        <v>30</v>
      </c>
      <c r="IX45" s="575" cm="1">
        <f t="array" ref="IX45">INDEX(IX$5:IX44,$B45+1,1)</f>
        <v>0</v>
      </c>
      <c r="IY45" s="575" cm="1">
        <f t="array" ref="IY45">INDEX(IY$5:IY44,$B45+1,1)</f>
        <v>0</v>
      </c>
      <c r="IZ45" s="575" cm="1">
        <f t="array" ref="IZ45">INDEX(IZ$5:IZ44,$B45+1,1)</f>
        <v>0</v>
      </c>
      <c r="JA45" s="575" cm="1">
        <f t="array" ref="JA45">INDEX(JA$5:JA44,$B45+1,1)</f>
        <v>0</v>
      </c>
      <c r="JB45" s="575" cm="1">
        <f t="array" ref="JB45">INDEX(JB$5:JB44,$B45+1,1)</f>
        <v>0</v>
      </c>
      <c r="JC45" s="575" cm="1">
        <f t="array" ref="JC45">INDEX(JC$5:JC44,$B45+1,1)</f>
        <v>0</v>
      </c>
      <c r="JD45" s="575" cm="1">
        <f t="array" ref="JD45">INDEX(JD$5:JD44,$B45+1,1)</f>
        <v>0</v>
      </c>
      <c r="JE45" s="575" cm="1">
        <f t="array" ref="JE45">INDEX(JE$5:JE44,$B45+1,1)</f>
        <v>0</v>
      </c>
      <c r="JF45" s="575" cm="1">
        <f t="array" ref="JF45">INDEX(JF$5:JF44,$B45+1,1)</f>
        <v>0</v>
      </c>
      <c r="JG45" s="575" cm="1">
        <f t="array" ref="JG45">INDEX(JG$5:JG44,$B45+1,1)</f>
        <v>0</v>
      </c>
      <c r="JH45" s="575" cm="1">
        <f t="array" ref="JH45">INDEX(JH$5:JH44,$B45+1,1)</f>
        <v>0</v>
      </c>
      <c r="JI45" s="575" cm="1">
        <f t="array" ref="JI45">INDEX(JI$5:JI44,$B45+1,1)</f>
        <v>0</v>
      </c>
      <c r="JJ45" s="575" cm="1">
        <f t="array" ref="JJ45">INDEX(JJ$5:JJ44,$B45+1,1)</f>
        <v>0</v>
      </c>
      <c r="JK45" s="575" cm="1">
        <f t="array" ref="JK45">INDEX(JK$5:JK44,$B45+1,1)</f>
        <v>0</v>
      </c>
      <c r="JL45" s="575" cm="1">
        <f t="array" ref="JL45">INDEX(JL$5:JL44,$B45+1,1)</f>
        <v>0</v>
      </c>
      <c r="JM45" s="575" cm="1">
        <f t="array" ref="JM45">INDEX(JM$5:JM44,$B45+1,1)</f>
        <v>0</v>
      </c>
      <c r="JN45" s="575" cm="1">
        <f t="array" ref="JN45">INDEX(JN$5:JN44,$B45+1,1)</f>
        <v>0</v>
      </c>
      <c r="JO45" s="575" cm="1">
        <f t="array" ref="JO45">INDEX(JO$5:JO44,$B45+1,1)</f>
        <v>0</v>
      </c>
      <c r="JP45" s="575" cm="1">
        <f t="array" ref="JP45">INDEX(JP$5:JP44,$B45+1,1)</f>
        <v>0</v>
      </c>
      <c r="JQ45" s="575" cm="1">
        <f t="array" ref="JQ45">INDEX(JQ$5:JQ44,$B45+1,1)</f>
        <v>0</v>
      </c>
      <c r="JR45" s="575" cm="1">
        <f t="array" ref="JR45">INDEX(JR$5:JR44,$B45+1,1)</f>
        <v>0</v>
      </c>
      <c r="JS45" s="575" cm="1">
        <f t="array" ref="JS45">INDEX(JS$5:JS44,$B45+1,1)</f>
        <v>0</v>
      </c>
      <c r="JT45" s="575" cm="1">
        <f t="array" ref="JT45">INDEX(JT$5:JT44,$B45+1,1)</f>
        <v>0</v>
      </c>
      <c r="JU45" s="575" cm="1">
        <f t="array" ref="JU45">INDEX(JU$5:JU44,$B45+1,1)</f>
        <v>0</v>
      </c>
      <c r="JV45" s="575" cm="1">
        <f t="array" ref="JV45">INDEX(JV$5:JV44,$B45+1,1)</f>
        <v>0</v>
      </c>
      <c r="JW45" s="575" cm="1">
        <f t="array" ref="JW45">INDEX(JW$5:JW44,$B45+1,1)</f>
        <v>0</v>
      </c>
      <c r="JX45" s="575" cm="1">
        <f t="array" ref="JX45">INDEX(JX$5:JX44,$B45+1,1)</f>
        <v>0</v>
      </c>
      <c r="JY45" s="575" cm="1">
        <f t="array" ref="JY45">INDEX(JY$5:JY44,$B45+1,1)</f>
        <v>0</v>
      </c>
      <c r="JZ45" s="575" cm="1">
        <f t="array" ref="JZ45">INDEX(JZ$5:JZ44,$B45+1,1)</f>
        <v>0</v>
      </c>
      <c r="KA45" s="575" cm="1">
        <f t="array" ref="KA45">INDEX(KA$5:KA44,$B45+1,1)</f>
        <v>0</v>
      </c>
      <c r="KB45" s="575" cm="1">
        <f t="array" ref="KB45">INDEX(KB$5:KB44,$B45+1,1)</f>
        <v>0</v>
      </c>
      <c r="KC45" s="575" cm="1">
        <f t="array" ref="KC45">INDEX(KC$5:KC44,$B45+1,1)</f>
        <v>0</v>
      </c>
      <c r="KD45" s="575" t="str" cm="1">
        <f t="array" ref="KD45">INDEX(KD$5:KD44,$B45+1,1)</f>
        <v>-</v>
      </c>
      <c r="KE45" s="8"/>
      <c r="KF45" s="575" cm="1">
        <f t="array" ref="KF45">INDEX(KF$5:KF44,$B45+1,1)</f>
        <v>0</v>
      </c>
      <c r="KG45" s="575" cm="1">
        <f t="array" ref="KG45">INDEX(KG$5:KG44,$B45+1,1)</f>
        <v>0</v>
      </c>
      <c r="KH45" s="575" cm="1">
        <f t="array" ref="KH45">INDEX(KH$5:KH44,$B45+1,1)</f>
        <v>0</v>
      </c>
      <c r="KI45" s="575" t="str" cm="1">
        <f t="array" ref="KI45">INDEX(KI$5:KI44,$B45+1,1)</f>
        <v>-</v>
      </c>
      <c r="KJ45" s="575" t="str" cm="1">
        <f t="array" ref="KJ45">INDEX(KJ$5:KJ44,$B45+1,1)</f>
        <v>-</v>
      </c>
      <c r="KK45" s="575" t="str" cm="1">
        <f t="array" ref="KK45">INDEX(KK$5:KK44,$B45+1,1)</f>
        <v>-</v>
      </c>
      <c r="KL45" s="575" t="str" cm="1">
        <f t="array" ref="KL45">INDEX(KL$5:KL44,$B45+1,1)</f>
        <v>-</v>
      </c>
      <c r="KM45" s="575" t="str" cm="1">
        <f t="array" ref="KM45">INDEX(KM$5:KM44,$B45+1,1)</f>
        <v>-</v>
      </c>
      <c r="KN45" s="575" t="str" cm="1">
        <f t="array" ref="KN45">INDEX(KN$5:KN44,$B45+1,1)</f>
        <v>-</v>
      </c>
      <c r="KO45" s="575" t="str" cm="1">
        <f t="array" ref="KO45">INDEX(KO$5:KO44,$B45+1,1)</f>
        <v>-</v>
      </c>
      <c r="KP45" s="575" t="str" cm="1">
        <f t="array" ref="KP45">INDEX(KP$5:KP44,$B45+1,1)</f>
        <v>-</v>
      </c>
      <c r="KQ45" s="575" t="str" cm="1">
        <f t="array" ref="KQ45">INDEX(KQ$5:KQ44,$B45+1,1)</f>
        <v>-</v>
      </c>
      <c r="KR45" s="575" t="str" cm="1">
        <f t="array" ref="KR45">INDEX(KR$5:KR44,$B45+1,1)</f>
        <v>-</v>
      </c>
      <c r="KS45" s="575" t="str" cm="1">
        <f t="array" ref="KS45">INDEX(KS$5:KS44,$B45+1,1)</f>
        <v>-</v>
      </c>
      <c r="KT45" s="575" t="str" cm="1">
        <f t="array" ref="KT45">INDEX(KT$5:KT44,$B45+1,1)</f>
        <v>-</v>
      </c>
      <c r="KU45" s="575" t="str" cm="1">
        <f t="array" ref="KU45">INDEX(KU$5:KU44,$B45+1,1)</f>
        <v>-</v>
      </c>
      <c r="KV45" s="575" cm="1">
        <f t="array" ref="KV45">INDEX(KV$5:KV44,$B45+1,1)</f>
        <v>1</v>
      </c>
      <c r="KW45" s="575" cm="1">
        <f t="array" ref="KW45">INDEX(KW$5:KW44,$B45+1,1)</f>
        <v>0</v>
      </c>
      <c r="KX45" s="575" cm="1">
        <f t="array" ref="KX45">INDEX(KX$5:KX44,$B45+1,1)</f>
        <v>1</v>
      </c>
      <c r="KY45" s="575" cm="1">
        <f t="array" ref="KY45">INDEX(KY$5:KY44,$B45+1,1)</f>
        <v>1</v>
      </c>
      <c r="KZ45" s="575" cm="1">
        <f t="array" ref="KZ45">INDEX(KZ$5:KZ44,$B45+1,1)</f>
        <v>1</v>
      </c>
      <c r="LA45" s="575" cm="1">
        <f t="array" ref="LA45">INDEX(LA$5:LA44,$B45+1,1)</f>
        <v>1</v>
      </c>
      <c r="LB45" s="575" cm="1">
        <f t="array" ref="LB45">INDEX(LB$5:LB44,$B45+1,1)</f>
        <v>1</v>
      </c>
      <c r="LC45" s="575" cm="1">
        <f t="array" ref="LC45">INDEX(LC$5:LC44,$B45+1,1)</f>
        <v>1</v>
      </c>
      <c r="LD45" s="575" cm="1">
        <f t="array" ref="LD45">INDEX(LD$5:LD44,$B45+1,1)</f>
        <v>0</v>
      </c>
      <c r="LE45" s="575" cm="1">
        <f t="array" ref="LE45">INDEX(LE$5:LE44,$B45+1,1)</f>
        <v>1</v>
      </c>
      <c r="LF45" s="575" cm="1">
        <f t="array" ref="LF45">INDEX(LF$5:LF44,$B45+1,1)</f>
        <v>0</v>
      </c>
      <c r="LG45" s="575" cm="1">
        <f t="array" ref="LG45">INDEX(LG$5:LG44,$B45+1,1)</f>
        <v>0</v>
      </c>
      <c r="LH45" s="575" cm="1">
        <f t="array" ref="LH45">INDEX(LH$5:LH44,$B45+1,1)</f>
        <v>0</v>
      </c>
      <c r="LI45" s="575" cm="1">
        <f t="array" ref="LI45">INDEX(LI$5:LI44,$B45+1,1)</f>
        <v>0</v>
      </c>
      <c r="LJ45" s="575" cm="1">
        <f t="array" ref="LJ45">INDEX(LJ$5:LJ44,$B45+1,1)</f>
        <v>0</v>
      </c>
      <c r="LK45" s="575" cm="1">
        <f t="array" ref="LK45">INDEX(LK$5:LK44,$B45+1,1)</f>
        <v>0</v>
      </c>
      <c r="LL45" s="575" cm="1">
        <f t="array" ref="LL45">INDEX(LL$5:LL44,$B45+1,1)</f>
        <v>0</v>
      </c>
      <c r="LM45" s="575" cm="1">
        <f t="array" ref="LM45">INDEX(LM$5:LM44,$B45+1,1)</f>
        <v>0</v>
      </c>
      <c r="LN45" s="575" cm="1">
        <f t="array" ref="LN45">INDEX(LN$5:LN44,$B45+1,1)</f>
        <v>0</v>
      </c>
      <c r="LO45" s="575" cm="1">
        <f t="array" ref="LO45">INDEX(LO$5:LO44,$B45+1,1)</f>
        <v>0</v>
      </c>
      <c r="LP45" s="575" cm="1">
        <f t="array" ref="LP45">INDEX(LP$5:LP44,$B45+1,1)</f>
        <v>0</v>
      </c>
      <c r="LQ45" s="575" cm="1">
        <f t="array" ref="LQ45">INDEX(LQ$5:LQ44,$B45+1,1)</f>
        <v>0</v>
      </c>
      <c r="LR45" s="575" cm="1">
        <f t="array" ref="LR45">INDEX(LR$5:LR44,$B45+1,1)</f>
        <v>0</v>
      </c>
      <c r="LS45" s="575" cm="1">
        <f t="array" ref="LS45">INDEX(LS$5:LS44,$B45+1,1)</f>
        <v>0</v>
      </c>
      <c r="LT45" s="575" cm="1">
        <f t="array" ref="LT45">INDEX(LT$5:LT44,$B45+1,1)</f>
        <v>0</v>
      </c>
      <c r="LU45" s="575" cm="1">
        <f t="array" ref="LU45">INDEX(LU$5:LU44,$B45+1,1)</f>
        <v>0</v>
      </c>
      <c r="LV45" s="575" cm="1">
        <f t="array" ref="LV45">INDEX(LV$5:LV44,$B45+1,1)</f>
        <v>0</v>
      </c>
      <c r="LW45" s="575" cm="1">
        <f t="array" ref="LW45">INDEX(LW$5:LW44,$B45+1,1)</f>
        <v>0</v>
      </c>
      <c r="LX45" s="575" cm="1">
        <f t="array" ref="LX45">INDEX(LX$5:LX44,$B45+1,1)</f>
        <v>0</v>
      </c>
      <c r="LY45" s="575" cm="1">
        <f t="array" ref="LY45">INDEX(LY$5:LY44,$B45+1,1)</f>
        <v>0</v>
      </c>
      <c r="LZ45" s="575" cm="1">
        <f t="array" ref="LZ45">INDEX(LZ$5:LZ44,$B45+1,1)</f>
        <v>0</v>
      </c>
      <c r="MA45" s="575" cm="1">
        <f t="array" ref="MA45">INDEX(MA$5:MA44,$B45+1,1)</f>
        <v>0</v>
      </c>
      <c r="MB45" s="575" cm="1">
        <f t="array" ref="MB45">INDEX(MB$5:MB44,$B45+1,1)</f>
        <v>0</v>
      </c>
      <c r="MC45" s="575" cm="1">
        <f t="array" ref="MC45">INDEX(MC$5:MC44,$B45+1,1)</f>
        <v>0</v>
      </c>
      <c r="MD45" s="575" cm="1">
        <f t="array" ref="MD45">INDEX(MD$5:MD44,$B45+1,1)</f>
        <v>0</v>
      </c>
      <c r="ME45" s="575" cm="1">
        <f t="array" ref="ME45">INDEX(ME$5:ME44,$B45+1,1)</f>
        <v>0</v>
      </c>
      <c r="MF45" s="575" cm="1">
        <f t="array" ref="MF45">INDEX(MF$5:MF44,$B45+1,1)</f>
        <v>0</v>
      </c>
      <c r="MG45" s="575" cm="1">
        <f t="array" ref="MG45">INDEX(MG$5:MG44,$B45+1,1)</f>
        <v>0</v>
      </c>
      <c r="MH45" s="575" cm="1">
        <f t="array" ref="MH45">INDEX(MH$5:MH44,$B45+1,1)</f>
        <v>0</v>
      </c>
      <c r="MI45" s="575" cm="1">
        <f t="array" ref="MI45">INDEX(MI$5:MI44,$B45+1,1)</f>
        <v>1</v>
      </c>
      <c r="MJ45" s="575" cm="1">
        <f t="array" ref="MJ45">INDEX(MJ$5:MJ44,$B45+1,1)</f>
        <v>0</v>
      </c>
      <c r="MK45" s="575" cm="1">
        <f t="array" ref="MK45">INDEX(MK$5:MK44,$B45+1,1)</f>
        <v>0</v>
      </c>
      <c r="ML45" s="575" cm="1">
        <f t="array" ref="ML45">INDEX(ML$5:ML44,$B45+1,1)</f>
        <v>0</v>
      </c>
      <c r="MM45" s="575" cm="1">
        <f t="array" ref="MM45">INDEX(MM$5:MM44,$B45+1,1)</f>
        <v>0</v>
      </c>
      <c r="MN45" s="575" cm="1">
        <f t="array" ref="MN45">INDEX(MN$5:MN44,$B45+1,1)</f>
        <v>1</v>
      </c>
      <c r="MO45" s="8"/>
      <c r="MP45" s="444" t="b">
        <f t="shared" ca="1" si="122"/>
        <v>0</v>
      </c>
      <c r="MQ45" s="575" t="str" cm="1">
        <f t="array" ref="MQ45">INDEX(MQ$5:MQ44,$B45+1,1)</f>
        <v>-</v>
      </c>
      <c r="MR45" s="575" t="str" cm="1">
        <f t="array" ref="MR45">INDEX(MR$5:MR44,$B45+1,1)</f>
        <v>-</v>
      </c>
      <c r="MS45" s="575" t="str" cm="1">
        <f t="array" ref="MS45">INDEX(MS$5:MS44,$B45+1,1)</f>
        <v>-</v>
      </c>
      <c r="MT45" s="575" t="str" cm="1">
        <f t="array" ref="MT45">INDEX(MT$5:MT44,$B45+1,1)</f>
        <v>-</v>
      </c>
      <c r="MU45" s="575" t="str" cm="1">
        <f t="array" ref="MU45">INDEX(MU$5:MU44,$B45+1,1)</f>
        <v>-</v>
      </c>
      <c r="MV45" s="575" t="str" cm="1">
        <f t="array" ref="MV45">INDEX(MV$5:MV44,$B45+1,1)</f>
        <v>-</v>
      </c>
      <c r="MW45" s="575" t="str" cm="1">
        <f t="array" ref="MW45">INDEX(MW$5:MW44,$B45+1,1)</f>
        <v>-</v>
      </c>
      <c r="MX45" s="444" t="str" cm="1">
        <f t="array" ref="MX45">IF(OR(MY45:MY45&lt;&gt;"-"),TRUE,"-")</f>
        <v>-</v>
      </c>
      <c r="MY45" s="575" t="str" cm="1">
        <f t="array" ref="MY45">INDEX(MY$5:MY44,$B45+1,1)</f>
        <v>-</v>
      </c>
      <c r="MZ45" s="575" cm="1">
        <f t="array" ref="MZ45">INDEX(MZ$5:MZ44,$B45+1,1)</f>
        <v>0</v>
      </c>
      <c r="NA45" s="575" cm="1">
        <f t="array" ref="NA45">INDEX(NA$5:NA44,$B45+1,1)</f>
        <v>999999</v>
      </c>
      <c r="NB45" s="575" cm="1">
        <f t="array" ref="NB45">INDEX(NB$5:NB44,$B45+1,1)</f>
        <v>999999</v>
      </c>
      <c r="NC45" s="575" cm="1">
        <f t="array" ref="NC45">INDEX(NC$5:NC44,$B45+1,1)</f>
        <v>999999</v>
      </c>
      <c r="ND45" s="575" cm="1">
        <f t="array" ref="ND45">INDEX(ND$5:ND44,$B45+1,1)</f>
        <v>999999</v>
      </c>
      <c r="NE45" s="575" cm="1">
        <f t="array" ref="NE45">INDEX(NE$5:NE44,$B45+1,1)</f>
        <v>999999</v>
      </c>
      <c r="NF45" s="575" cm="1">
        <f t="array" ref="NF45">INDEX(NF$5:NF44,$B45+1,1)</f>
        <v>999999</v>
      </c>
      <c r="NG45" s="444" t="str">
        <f t="array" ref="NG45">IF(OR(NH45:NI45&lt;&gt;"-"),TRUE,"-")</f>
        <v>-</v>
      </c>
      <c r="NH45" s="575" t="str" cm="1">
        <f t="array" ref="NH45">INDEX(NH$5:NH44,$B45+1,1)</f>
        <v>-</v>
      </c>
      <c r="NI45" s="575" t="str" cm="1">
        <f t="array" ref="NI45">INDEX(NI$5:NI44,$B45+1,1)</f>
        <v>-</v>
      </c>
      <c r="NJ45" s="575" t="b" cm="1">
        <f t="array" ref="NJ45">INDEX(NJ$5:NJ44,$B45+1,1)</f>
        <v>1</v>
      </c>
      <c r="NK45" s="575" t="str" cm="1">
        <f t="array" ref="NK45">INDEX(NK$5:NK44,$B45+1,1)</f>
        <v>-</v>
      </c>
      <c r="NL45" s="575" cm="1">
        <f t="array" ref="NL45">INDEX(NL$5:NL44,$B45+1,1)</f>
        <v>0</v>
      </c>
      <c r="NM45" s="575" cm="1">
        <f t="array" ref="NM45">INDEX(NM$5:NM44,$B45+1,1)</f>
        <v>0</v>
      </c>
      <c r="NN45" s="575" cm="1">
        <f t="array" ref="NN45">INDEX(NN$5:NN44,$B45+1,1)</f>
        <v>0</v>
      </c>
      <c r="NO45" s="575" t="str" cm="1">
        <f t="array" ref="NO45">INDEX(NO$5:NO44,$B45+1,1)</f>
        <v>-</v>
      </c>
      <c r="NP45" s="575" t="str" cm="1">
        <f t="array" ref="NP45">INDEX(NP$5:NP44,$B45+1,1)</f>
        <v>-</v>
      </c>
      <c r="NQ45" s="575" cm="1">
        <f t="array" ref="NQ45">INDEX(NQ$5:NQ44,$B45+1,1)</f>
        <v>0</v>
      </c>
      <c r="NR45" s="575" t="str" cm="1">
        <f t="array" ref="NR45">INDEX(NR$5:NR44,$B45+1,1)</f>
        <v>-</v>
      </c>
      <c r="NS45" s="575" t="str" cm="1">
        <f t="array" ref="NS45">INDEX(NS$5:NS44,$B45+1,1)</f>
        <v>-</v>
      </c>
      <c r="NT45" s="8"/>
      <c r="NU45" s="575" cm="1">
        <f t="array" ref="NU45">INDEX(NU$5:NU44,$B45+1,1)</f>
        <v>50</v>
      </c>
      <c r="NV45" s="575" cm="1">
        <f t="array" ref="NV45">INDEX(NV$5:NV44,$B45+1,1)</f>
        <v>50</v>
      </c>
      <c r="NW45" s="575" cm="1">
        <f t="array" ref="NW45">INDEX(NW$5:NW44,$B45+1,1)</f>
        <v>50</v>
      </c>
      <c r="NX45" s="575" cm="1">
        <f t="array" ref="NX45">INDEX(NX$5:NX44,$B45+1,1)</f>
        <v>50</v>
      </c>
      <c r="NY45" s="575" cm="1">
        <f t="array" ref="NY45">INDEX(NY$5:NY44,$B45+1,1)</f>
        <v>1</v>
      </c>
      <c r="NZ45" s="575" cm="1">
        <f t="array" ref="NZ45">INDEX(NZ$5:NZ44,$B45+1,1)</f>
        <v>1</v>
      </c>
      <c r="OA45" s="575" cm="1">
        <f t="array" ref="OA45">INDEX(OA$5:OA44,$B45+1,1)</f>
        <v>1</v>
      </c>
      <c r="OB45" s="575" cm="1">
        <f t="array" ref="OB45">INDEX(OB$5:OB44,$B45+1,1)</f>
        <v>1</v>
      </c>
      <c r="OC45" s="8"/>
      <c r="OD45" s="575" cm="1">
        <f t="array" ref="OD45">INDEX(OD$5:OD44,$B45+1,1)</f>
        <v>0</v>
      </c>
      <c r="OE45" s="575" t="str" cm="1">
        <f t="array" ref="OE45">INDEX(OE$5:OE44,$B45+1,1)</f>
        <v>-</v>
      </c>
      <c r="OF45" s="575" cm="1">
        <f t="array" ref="OF45">INDEX(OF$5:OF44,$B45+1,1)</f>
        <v>1</v>
      </c>
      <c r="OG45" s="575" cm="1">
        <f t="array" ref="OG45">INDEX(OG$5:OG44,$B45+1,1)</f>
        <v>1</v>
      </c>
      <c r="OH45" s="8"/>
      <c r="OI45" s="22" t="str">
        <f t="shared" si="128"/>
        <v>-</v>
      </c>
      <c r="OJ45" s="575" t="str" cm="1">
        <f t="array" ref="OJ45">INDEX(OJ$5:OJ44,$B45+1,1)</f>
        <v>-</v>
      </c>
      <c r="OK45" s="22" t="str">
        <f t="shared" si="129"/>
        <v>-</v>
      </c>
      <c r="OL45" s="575" t="str" cm="1">
        <f t="array" ref="OL45">INDEX(OL$5:OL44,$B45+1,1)</f>
        <v>-</v>
      </c>
      <c r="OM45" s="575" cm="1">
        <f t="array" ref="OM45">INDEX(OM$5:OM44,$B45+1,1)</f>
        <v>0</v>
      </c>
      <c r="ON45" s="519">
        <v>0</v>
      </c>
    </row>
    <row r="46" spans="1:404" outlineLevel="1">
      <c r="A46" s="18">
        <f t="shared" si="109"/>
        <v>41</v>
      </c>
      <c r="B46" s="18">
        <f>$A$45</f>
        <v>40</v>
      </c>
      <c r="C46">
        <v>5</v>
      </c>
      <c r="D46" s="17" t="str">
        <f t="shared" ca="1" si="130"/>
        <v>GSW</v>
      </c>
      <c r="E46" t="b">
        <v>1</v>
      </c>
      <c r="F46" t="b">
        <v>0</v>
      </c>
      <c r="G46" t="b">
        <v>1</v>
      </c>
      <c r="H46" s="18"/>
      <c r="I46" s="575" cm="1">
        <f t="array" ref="I46">INDEX(I$5:I45,$B46+1,1)</f>
        <v>0</v>
      </c>
      <c r="J46" s="575" cm="1">
        <f t="array" ref="J46">INDEX(J$5:J45,$B46+1,1)</f>
        <v>0</v>
      </c>
      <c r="K46" s="575" cm="1">
        <f t="array" ref="K46">INDEX(K$5:K45,$B46+1,1)</f>
        <v>2</v>
      </c>
      <c r="L46" s="575" cm="1">
        <f t="array" ref="L46">INDEX(L$5:L45,$B46+1,1)</f>
        <v>2</v>
      </c>
      <c r="M46" s="575" cm="1">
        <f t="array" ref="M46">INDEX(M$5:M45,$B46+1,1)</f>
        <v>2</v>
      </c>
      <c r="N46" s="575" cm="1">
        <f t="array" ref="N46">INDEX(N$5:N45,$B46+1,1)</f>
        <v>3</v>
      </c>
      <c r="O46" s="444">
        <f t="shared" si="115"/>
        <v>2</v>
      </c>
      <c r="P46" s="444">
        <f t="shared" si="115"/>
        <v>0</v>
      </c>
      <c r="Q46" s="444">
        <f t="shared" si="58"/>
        <v>6</v>
      </c>
      <c r="R46" s="575" cm="1">
        <f t="array" ref="R46">INDEX(R$5:R45,$B46+1,1)</f>
        <v>2</v>
      </c>
      <c r="S46" s="575" cm="1">
        <f t="array" ref="S46">INDEX(S$5:S45,$B46+1,1)</f>
        <v>3</v>
      </c>
      <c r="T46" s="575" cm="1">
        <f t="array" ref="T46">INDEX(T$5:T45,$B46+1,1)</f>
        <v>2</v>
      </c>
      <c r="U46" s="575" cm="1">
        <f t="array" ref="U46">INDEX(U$5:U45,$B46+1,1)</f>
        <v>0</v>
      </c>
      <c r="V46" s="18"/>
      <c r="W46" s="575" cm="1">
        <f t="array" ref="W46">INDEX(W$5:W45,$B46+1,1)</f>
        <v>0</v>
      </c>
      <c r="X46" s="575" cm="1">
        <f t="array" ref="X46">INDEX(X$5:X45,$B46+1,1)</f>
        <v>0</v>
      </c>
      <c r="Y46" s="575" cm="1">
        <f t="array" ref="Y46">INDEX(Y$5:Y45,$B46+1,1)</f>
        <v>0</v>
      </c>
      <c r="Z46" s="575" cm="1">
        <f t="array" ref="Z46">INDEX(Z$5:Z45,$B46+1,1)</f>
        <v>1</v>
      </c>
      <c r="AA46" s="575" t="str" cm="1">
        <f t="array" ref="AA46">INDEX(AA$5:AA45,$B46+1,1)</f>
        <v/>
      </c>
      <c r="AB46" s="575" cm="1">
        <f t="array" ref="AB46">INDEX(AB$5:AB45,$B46+1,1)</f>
        <v>1</v>
      </c>
      <c r="AC46" s="575" cm="1">
        <f t="array" ref="AC46">INDEX(AC$5:AC45,$B46+1,1)</f>
        <v>1</v>
      </c>
      <c r="AD46" s="575" cm="1">
        <f t="array" ref="AD46">INDEX(AD$5:AD45,$B46+1,1)</f>
        <v>0</v>
      </c>
      <c r="AE46" s="575" cm="1">
        <f t="array" ref="AE46">INDEX(AE$5:AE45,$B46+1,1)</f>
        <v>0</v>
      </c>
      <c r="AF46" s="575" cm="1">
        <f t="array" ref="AF46">INDEX(AF$5:AF45,$B46+1,1)</f>
        <v>0</v>
      </c>
      <c r="AG46" s="575" cm="1">
        <f t="array" ref="AG46">INDEX(AG$5:AG45,$B46+1,1)</f>
        <v>0</v>
      </c>
      <c r="AH46" s="119"/>
      <c r="AI46" s="119"/>
      <c r="AJ46" s="119"/>
      <c r="AK46" s="119"/>
      <c r="AL46" s="119"/>
      <c r="AM46" s="119"/>
      <c r="AN46" s="119"/>
      <c r="AO46" s="119"/>
      <c r="AP46" s="119"/>
      <c r="AQ46" s="119"/>
      <c r="AR46" s="119"/>
      <c r="AS46" s="119"/>
      <c r="AT46" s="119"/>
      <c r="AU46" s="18"/>
      <c r="AV46" s="18"/>
      <c r="AW46" s="18"/>
      <c r="AX46" s="212" t="str">
        <f>CHOOSE($K46+1,"CSIRO","MU","NFS")&amp;" Optimum feed supply"</f>
        <v>NFS Optimum feed supply</v>
      </c>
      <c r="AY46" s="8" t="str">
        <f ca="1">IF(COUNTIF(AX$5:AX46,AX46)=1,"-","Dup")</f>
        <v>-</v>
      </c>
      <c r="AZ46" s="8"/>
      <c r="BA46" s="575" t="b" cm="1">
        <f t="array" ref="BA46">INDEX(BA$5:BA45,$B46+1,1)</f>
        <v>1</v>
      </c>
      <c r="BB46" s="575" t="b" cm="1">
        <f t="array" ref="BB46">INDEX(BB$5:BB45,$B46+1,1)</f>
        <v>1</v>
      </c>
      <c r="BC46" s="575" t="b" cm="1">
        <f t="array" ref="BC46">INDEX(BC$5:BC45,$B46+1,1)</f>
        <v>1</v>
      </c>
      <c r="BD46" s="575" t="b" cm="1">
        <f t="array" ref="BD46">INDEX(BD$5:BD45,$B46+1,1)</f>
        <v>1</v>
      </c>
      <c r="BE46" s="575" t="b" cm="1">
        <f t="array" ref="BE46">INDEX(BE$5:BE45,$B46+1,1)</f>
        <v>1</v>
      </c>
      <c r="BF46" s="575" t="b" cm="1">
        <f t="array" ref="BF46">INDEX(BF$5:BF45,$B46+1,1)</f>
        <v>1</v>
      </c>
      <c r="BG46" s="575" t="b" cm="1">
        <f t="array" ref="BG46">INDEX(BG$5:BG45,$B46+1,1)</f>
        <v>1</v>
      </c>
      <c r="BH46" s="575" t="b" cm="1">
        <f t="array" ref="BH46">INDEX(BH$5:BH45,$B46+1,1)</f>
        <v>1</v>
      </c>
      <c r="BI46" s="575" t="b" cm="1">
        <f t="array" ref="BI46">INDEX(BI$5:BI45,$B46+1,1)</f>
        <v>1</v>
      </c>
      <c r="BJ46" s="8"/>
      <c r="BK46" s="575" t="b" cm="1">
        <f t="array" ref="BK46">INDEX(BK$5:BK45,$B46+1,1)</f>
        <v>1</v>
      </c>
      <c r="BL46" s="575" t="str" cm="1">
        <f t="array" ref="BL46">INDEX(BL$5:BL45,$B46+1,1)</f>
        <v>-</v>
      </c>
      <c r="BM46" s="575" t="b" cm="1">
        <f t="array" ref="BM46">INDEX(BM$5:BM45,$B46+1,1)</f>
        <v>0</v>
      </c>
      <c r="BN46" s="575" t="str" cm="1">
        <f t="array" ref="BN46">INDEX(BN$5:BN45,$B46+1,1)</f>
        <v>-</v>
      </c>
      <c r="BO46" s="575" t="str" cm="1">
        <f t="array" ref="BO46">INDEX(BO$5:BO45,$B46+1,1)</f>
        <v>-</v>
      </c>
      <c r="BP46" s="575" t="str" cm="1">
        <f t="array" ref="BP46">INDEX(BP$5:BP45,$B46+1,1)</f>
        <v>-</v>
      </c>
      <c r="BQ46" s="575" t="str" cm="1">
        <f t="array" ref="BQ46">INDEX(BQ$5:BQ45,$B46+1,1)</f>
        <v>-</v>
      </c>
      <c r="BR46" s="575" t="str" cm="1">
        <f t="array" ref="BR46">INDEX(BR$5:BR45,$B46+1,1)</f>
        <v>-</v>
      </c>
      <c r="BS46" s="575" t="str" cm="1">
        <f t="array" ref="BS46">INDEX(BS$5:BS45,$B46+1,1)</f>
        <v>-</v>
      </c>
      <c r="BT46" s="575" t="str" cm="1">
        <f t="array" ref="BT46">INDEX(BT$5:BT45,$B46+1,1)</f>
        <v>-</v>
      </c>
      <c r="BU46" s="575" t="str" cm="1">
        <f t="array" ref="BU46">INDEX(BU$5:BU45,$B46+1,1)</f>
        <v>-</v>
      </c>
      <c r="BV46" s="575" t="str" cm="1">
        <f t="array" ref="BV46">INDEX(BV$5:BV45,$B46+1,1)</f>
        <v>-</v>
      </c>
      <c r="BW46" s="575" t="b" cm="1">
        <f t="array" ref="BW46">INDEX(BW$5:BW45,$B46+1,1)</f>
        <v>0</v>
      </c>
      <c r="BX46" s="575" cm="1">
        <f t="array" ref="BX46">INDEX(BX$5:BX45,$B46+1,1)</f>
        <v>0</v>
      </c>
      <c r="BY46" s="575" t="str" cm="1">
        <f t="array" ref="BY46">INDEX(BY$5:BY45,$B46+1,1)</f>
        <v>-</v>
      </c>
      <c r="BZ46" s="575" t="str" cm="1">
        <f t="array" ref="BZ46">INDEX(BZ$5:BZ45,$B46+1,1)</f>
        <v>-</v>
      </c>
      <c r="CA46" s="575" t="b" cm="1">
        <f t="array" ref="CA46">INDEX(CA$5:CA45,$B46+1,1)</f>
        <v>1</v>
      </c>
      <c r="CB46" s="8"/>
      <c r="CC46" s="22" t="b">
        <v>0</v>
      </c>
      <c r="CD46" s="444" t="str">
        <f t="shared" ca="1" si="61"/>
        <v>-</v>
      </c>
      <c r="CE46" s="444">
        <f t="shared" si="116"/>
        <v>2</v>
      </c>
      <c r="CF46" s="444">
        <f t="shared" si="116"/>
        <v>2</v>
      </c>
      <c r="CG46" s="575" t="str" cm="1">
        <f t="array" ref="CG46">INDEX(CG$5:CG45,$B46+1,1)</f>
        <v>-</v>
      </c>
      <c r="CH46" s="575" t="str" cm="1">
        <f t="array" ref="CH46">INDEX(CH$5:CH45,$B46+1,1)</f>
        <v>-</v>
      </c>
      <c r="CI46" s="575" t="str" cm="1">
        <f t="array" ref="CI46">INDEX(CI$5:CI45,$B46+1,1)</f>
        <v>-</v>
      </c>
      <c r="CJ46" s="444" t="str">
        <f t="shared" ca="1" si="63"/>
        <v>-</v>
      </c>
      <c r="CK46" s="444">
        <f t="shared" si="117"/>
        <v>2</v>
      </c>
      <c r="CL46" s="444">
        <f t="shared" si="117"/>
        <v>2</v>
      </c>
      <c r="CM46" s="575" t="str" cm="1">
        <f t="array" ref="CM46">INDEX(CM$5:CM45,$B46+1,1)</f>
        <v>-</v>
      </c>
      <c r="CN46" s="444" t="str">
        <f t="shared" ca="1" si="65"/>
        <v>-</v>
      </c>
      <c r="CO46" s="444">
        <f t="shared" si="66"/>
        <v>2</v>
      </c>
      <c r="CP46" s="575" t="str" cm="1">
        <f t="array" ref="CP46">INDEX(CP$5:CP45,$B46+1,1)</f>
        <v>-</v>
      </c>
      <c r="CQ46" s="575" t="str" cm="1">
        <f t="array" ref="CQ46">INDEX(CQ$5:CQ45,$B46+1,1)</f>
        <v>-</v>
      </c>
      <c r="CR46" s="444">
        <f t="shared" si="67"/>
        <v>2</v>
      </c>
      <c r="CS46" s="575" t="str" cm="1">
        <f t="array" ref="CS46">INDEX(CS$5:CS45,$B46+1,1)</f>
        <v>-</v>
      </c>
      <c r="CT46" s="444" t="str">
        <f t="shared" ca="1" si="68"/>
        <v>-</v>
      </c>
      <c r="CU46" s="444">
        <f t="shared" si="118"/>
        <v>2</v>
      </c>
      <c r="CV46" s="444">
        <f t="shared" si="118"/>
        <v>2</v>
      </c>
      <c r="CW46" s="8"/>
      <c r="CX46" s="93" t="str">
        <f ca="1">$HA46</f>
        <v>-</v>
      </c>
      <c r="CY46" s="22" t="b">
        <v>1</v>
      </c>
      <c r="CZ46" s="580">
        <f>VALUE($L46&amp;$M46&amp;$N46&amp;$T46&amp;IFERROR(VALUE($K46),0)&amp;$Z46&amp;$AD46&amp;$AE46&amp;$AF46&amp;$AG46)</f>
        <v>2232210000</v>
      </c>
      <c r="DA46" s="22" t="b">
        <v>0</v>
      </c>
      <c r="DB46" s="575" t="str" cm="1">
        <f t="array" ref="DB46">INDEX(DB$5:DB45,$B46+1,1)</f>
        <v>-</v>
      </c>
      <c r="DC46" s="575" cm="1">
        <f t="array" ref="DC46">INDEX(DC$5:DC45,$B46+1,1)</f>
        <v>1</v>
      </c>
      <c r="DD46" s="575" cm="1">
        <f t="array" ref="DD46">INDEX(DD$5:DD45,$B46+1,1)</f>
        <v>1</v>
      </c>
      <c r="DE46" s="575" t="str" cm="1">
        <f t="array" ref="DE46">INDEX(DE$5:DE45,$B46+1,1)</f>
        <v>-</v>
      </c>
      <c r="DF46" s="575" t="str" cm="1">
        <f t="array" ref="DF46">INDEX(DF$5:DF45,$B46+1,1)</f>
        <v>-</v>
      </c>
      <c r="DG46" s="575" t="str" cm="1">
        <f t="array" ref="DG46">INDEX(DG$5:DG45,$B46+1,1)</f>
        <v>-</v>
      </c>
      <c r="DH46" s="575" t="str" cm="1">
        <f t="array" ref="DH46">INDEX(DH$5:DH45,$B46+1,1)</f>
        <v>-</v>
      </c>
      <c r="DI46" s="575" t="str" cm="1">
        <f t="array" ref="DI46">INDEX(DI$5:DI45,$B46+1,1)</f>
        <v>-</v>
      </c>
      <c r="DJ46" s="575" t="str" cm="1">
        <f t="array" ref="DJ46">INDEX(DJ$5:DJ45,$B46+1,1)</f>
        <v>-</v>
      </c>
      <c r="DK46" s="575" cm="1">
        <f t="array" ref="DK46">INDEX(DK$5:DK45,$B46+1,1)</f>
        <v>1</v>
      </c>
      <c r="DL46" s="575" t="b" cm="1">
        <f t="array" ref="DL46">INDEX(DL$5:DL45,$B46+1,1)</f>
        <v>0</v>
      </c>
      <c r="DM46" s="575" t="str" cm="1">
        <f t="array" ref="DM46">INDEX(DM$5:DM45,$B46+1,1)</f>
        <v>-</v>
      </c>
      <c r="DN46" s="575" t="str" cm="1">
        <f t="array" ref="DN46">INDEX(DN$5:DN45,$B46+1,1)</f>
        <v>-</v>
      </c>
      <c r="DO46" s="575" t="str" cm="1">
        <f t="array" ref="DO46">INDEX(DO$5:DO45,$B46+1,1)</f>
        <v>-</v>
      </c>
      <c r="DP46" s="575" t="str" cm="1">
        <f t="array" ref="DP46">INDEX(DP$5:DP45,$B46+1,1)</f>
        <v>-</v>
      </c>
      <c r="DQ46" s="575" t="str" cm="1">
        <f t="array" ref="DQ46">INDEX(DQ$5:DQ45,$B46+1,1)</f>
        <v>-</v>
      </c>
      <c r="DR46" s="575" t="str" cm="1">
        <f t="array" ref="DR46">INDEX(DR$5:DR45,$B46+1,1)</f>
        <v>-</v>
      </c>
      <c r="DS46" s="575" t="str" cm="1">
        <f t="array" ref="DS46">INDEX(DS$5:DS45,$B46+1,1)</f>
        <v>-</v>
      </c>
      <c r="DT46" s="575" t="str" cm="1">
        <f t="array" ref="DT46">INDEX(DT$5:DT45,$B46+1,1)</f>
        <v>-</v>
      </c>
      <c r="DU46" s="575" t="str" cm="1">
        <f t="array" ref="DU46">INDEX(DU$5:DU45,$B46+1,1)</f>
        <v>-</v>
      </c>
      <c r="DV46" s="575" t="str" cm="1">
        <f t="array" ref="DV46">INDEX(DV$5:DV45,$B46+1,1)</f>
        <v>-</v>
      </c>
      <c r="DW46" s="575" cm="1">
        <f t="array" ref="DW46">INDEX(DW$5:DW45,$B46+1,1)</f>
        <v>500</v>
      </c>
      <c r="DX46" s="575" cm="1">
        <f t="array" ref="DX46">INDEX(DX$5:DX45,$B46+1,1)</f>
        <v>500</v>
      </c>
      <c r="DY46" s="575" t="str" cm="1">
        <f t="array" ref="DY46">INDEX(DY$5:DY45,$B46+1,1)</f>
        <v>-</v>
      </c>
      <c r="DZ46" s="575" t="str" cm="1">
        <f t="array" ref="DZ46">INDEX(DZ$5:DZ45,$B46+1,1)</f>
        <v>-</v>
      </c>
      <c r="EA46" s="575" t="str" cm="1">
        <f t="array" ref="EA46">INDEX(EA$5:EA45,$B46+1,1)</f>
        <v>-</v>
      </c>
      <c r="EB46" s="575" cm="1">
        <f t="array" ref="EB46">INDEX(EB$5:EB45,$B46+1,1)</f>
        <v>0</v>
      </c>
      <c r="EC46" s="575" cm="1">
        <f t="array" ref="EC46">INDEX(EC$5:EC45,$B46+1,1)</f>
        <v>0</v>
      </c>
      <c r="ED46" s="444">
        <f t="shared" si="124"/>
        <v>0</v>
      </c>
      <c r="EE46" s="444">
        <f t="shared" si="124"/>
        <v>6.25E-2</v>
      </c>
      <c r="EF46" s="444">
        <f t="shared" si="124"/>
        <v>6.25E-2</v>
      </c>
      <c r="EG46" s="444">
        <f t="shared" si="124"/>
        <v>6.25E-2</v>
      </c>
      <c r="EH46" s="444" t="b">
        <f t="shared" si="125"/>
        <v>0</v>
      </c>
      <c r="EI46" s="444" t="b">
        <f t="shared" si="125"/>
        <v>1</v>
      </c>
      <c r="EJ46" s="444" t="b">
        <f t="shared" si="125"/>
        <v>1</v>
      </c>
      <c r="EK46" s="444" t="b">
        <f t="shared" si="125"/>
        <v>0</v>
      </c>
      <c r="EL46" s="444">
        <f t="shared" si="126"/>
        <v>1</v>
      </c>
      <c r="EM46" s="444">
        <f t="shared" si="126"/>
        <v>0</v>
      </c>
      <c r="EN46" s="444" t="b">
        <f t="shared" si="94"/>
        <v>0</v>
      </c>
      <c r="EO46" s="444" t="b">
        <f t="shared" si="119"/>
        <v>0</v>
      </c>
      <c r="EP46" s="444" t="b">
        <f t="shared" si="119"/>
        <v>0</v>
      </c>
      <c r="EQ46" s="444" t="b">
        <f t="shared" si="119"/>
        <v>1</v>
      </c>
      <c r="ER46" s="93">
        <f t="shared" si="120"/>
        <v>2</v>
      </c>
      <c r="ES46" s="93">
        <f t="shared" si="120"/>
        <v>2</v>
      </c>
      <c r="ET46" s="575" cm="1">
        <f t="array" ref="ET46">INDEX(ET$5:ET45,$B46+1,1)</f>
        <v>1</v>
      </c>
      <c r="EU46" s="575" cm="1">
        <f t="array" ref="EU46">INDEX(EU$5:EU45,$B46+1,1)</f>
        <v>1</v>
      </c>
      <c r="EV46" s="575" cm="1">
        <f t="array" ref="EV46">INDEX(EV$5:EV45,$B46+1,1)</f>
        <v>1</v>
      </c>
      <c r="EW46" s="575" cm="1">
        <f t="array" ref="EW46">INDEX(EW$5:EW45,$B46+1,1)</f>
        <v>1</v>
      </c>
      <c r="EX46" s="575" t="str" cm="1">
        <f t="array" ref="EX46">INDEX(EX$5:EX45,$B46+1,1)</f>
        <v>-</v>
      </c>
      <c r="EY46" s="575" t="str" cm="1">
        <f t="array" ref="EY46">INDEX(EY$5:EY45,$B46+1,1)</f>
        <v>-</v>
      </c>
      <c r="EZ46" s="575" t="str" cm="1">
        <f t="array" ref="EZ46">INDEX(EZ$5:EZ45,$B46+1,1)</f>
        <v>-</v>
      </c>
      <c r="FA46" s="575" t="str" cm="1">
        <f t="array" ref="FA46">INDEX(FA$5:FA45,$B46+1,1)</f>
        <v>-</v>
      </c>
      <c r="FB46" s="575" t="b" cm="1">
        <f t="array" ref="FB46">INDEX(FB$5:FB45,$B46+1,1)</f>
        <v>0</v>
      </c>
      <c r="FC46" s="93">
        <f t="shared" si="121"/>
        <v>1</v>
      </c>
      <c r="FD46" s="93">
        <f t="shared" si="121"/>
        <v>1</v>
      </c>
      <c r="FE46" s="93">
        <f t="shared" si="121"/>
        <v>1</v>
      </c>
      <c r="FF46" s="93">
        <f t="shared" si="121"/>
        <v>1</v>
      </c>
      <c r="FG46" s="93">
        <f t="shared" si="121"/>
        <v>1</v>
      </c>
      <c r="FH46" s="93">
        <f t="shared" si="121"/>
        <v>1</v>
      </c>
      <c r="FI46" s="93">
        <f t="shared" si="121"/>
        <v>1</v>
      </c>
      <c r="FJ46" s="93">
        <f t="shared" si="121"/>
        <v>1</v>
      </c>
      <c r="FK46" s="8"/>
      <c r="FL46" s="575" t="str" cm="1">
        <f t="array" ref="FL46">INDEX(FL$5:FL45,$B46+1,1)</f>
        <v>-</v>
      </c>
      <c r="FM46" s="575" t="str" cm="1">
        <f t="array" ref="FM46">INDEX(FM$5:FM45,$B46+1,1)</f>
        <v>-</v>
      </c>
      <c r="FN46" s="575" t="str" cm="1">
        <f t="array" ref="FN46">INDEX(FN$5:FN45,$B46+1,1)</f>
        <v>-</v>
      </c>
      <c r="FO46" s="575" t="str" cm="1">
        <f t="array" ref="FO46">INDEX(FO$5:FO45,$B46+1,1)</f>
        <v>-</v>
      </c>
      <c r="FP46" s="575" t="str" cm="1">
        <f t="array" ref="FP46">INDEX(FP$5:FP45,$B46+1,1)</f>
        <v>-</v>
      </c>
      <c r="FQ46" s="575" cm="1">
        <f t="array" ref="FQ46">INDEX(FQ$5:FQ45,$B46+1,1)</f>
        <v>1</v>
      </c>
      <c r="FR46" s="575" cm="1">
        <f t="array" ref="FR46">INDEX(FR$5:FR45,$B46+1,1)</f>
        <v>1</v>
      </c>
      <c r="FS46" s="575" t="str" cm="1">
        <f t="array" ref="FS46">INDEX(FS$5:FS45,$B46+1,1)</f>
        <v>-</v>
      </c>
      <c r="FT46" s="575" t="str" cm="1">
        <f t="array" ref="FT46">INDEX(FT$5:FT45,$B46+1,1)</f>
        <v>-</v>
      </c>
      <c r="FU46" s="575" t="str" cm="1">
        <f t="array" ref="FU46">INDEX(FU$5:FU45,$B46+1,1)</f>
        <v>-</v>
      </c>
      <c r="FV46" s="575" t="str" cm="1">
        <f t="array" ref="FV46">INDEX(FV$5:FV45,$B46+1,1)</f>
        <v>-</v>
      </c>
      <c r="FW46" s="575" t="str" cm="1">
        <f t="array" ref="FW46">INDEX(FW$5:FW45,$B46+1,1)</f>
        <v>-</v>
      </c>
      <c r="FX46" s="575" t="str" cm="1">
        <f t="array" ref="FX46">INDEX(FX$5:FX45,$B46+1,1)</f>
        <v>-</v>
      </c>
      <c r="FY46" s="575" t="str" cm="1">
        <f t="array" ref="FY46">INDEX(FY$5:FY45,$B46+1,1)</f>
        <v>-</v>
      </c>
      <c r="FZ46" s="575" t="str" cm="1">
        <f t="array" ref="FZ46">INDEX(FZ$5:FZ45,$B46+1,1)</f>
        <v>-</v>
      </c>
      <c r="GA46" s="575" t="str" cm="1">
        <f t="array" ref="GA46">INDEX(GA$5:GA45,$B46+1,1)</f>
        <v>-</v>
      </c>
      <c r="GB46" s="575" t="str" cm="1">
        <f t="array" ref="GB46">INDEX(GB$5:GB45,$B46+1,1)</f>
        <v>-</v>
      </c>
      <c r="GC46" s="575" t="str" cm="1">
        <f t="array" ref="GC46">INDEX(GC$5:GC45,$B46+1,1)</f>
        <v>-</v>
      </c>
      <c r="GD46" s="575" t="str" cm="1">
        <f t="array" ref="GD46">INDEX(GD$5:GD45,$B46+1,1)</f>
        <v>-</v>
      </c>
      <c r="GE46" s="575" t="str" cm="1">
        <f t="array" ref="GE46">INDEX(GE$5:GE45,$B46+1,1)</f>
        <v>-</v>
      </c>
      <c r="GF46" s="575" t="str" cm="1">
        <f t="array" ref="GF46">INDEX(GF$5:GF45,$B46+1,1)</f>
        <v>-</v>
      </c>
      <c r="GG46" s="575" t="str" cm="1">
        <f t="array" ref="GG46">INDEX(GG$5:GG45,$B46+1,1)</f>
        <v>-</v>
      </c>
      <c r="GH46" s="575" t="str" cm="1">
        <f t="array" ref="GH46">INDEX(GH$5:GH45,$B46+1,1)</f>
        <v>-</v>
      </c>
      <c r="GI46" s="575" t="str" cm="1">
        <f t="array" ref="GI46">INDEX(GI$5:GI45,$B46+1,1)</f>
        <v>-</v>
      </c>
      <c r="GJ46" s="575" t="str" cm="1">
        <f t="array" ref="GJ46">INDEX(GJ$5:GJ45,$B46+1,1)</f>
        <v>-</v>
      </c>
      <c r="GK46" s="575" cm="1">
        <f t="array" ref="GK46">INDEX(GK$5:GK45,$B46+1,1)</f>
        <v>0</v>
      </c>
      <c r="GL46" s="575" t="str" cm="1">
        <f t="array" ref="GL46">INDEX(GL$5:GL45,$B46+1,1)</f>
        <v>-</v>
      </c>
      <c r="GM46" s="575" cm="1">
        <f t="array" ref="GM46">INDEX(GM$5:GM45,$B46+1,1)</f>
        <v>1</v>
      </c>
      <c r="GN46" s="575" cm="1">
        <f t="array" ref="GN46">INDEX(GN$5:GN45,$B46+1,1)</f>
        <v>0</v>
      </c>
      <c r="GO46" s="575" cm="1">
        <f t="array" ref="GO46">INDEX(GO$5:GO45,$B46+1,1)</f>
        <v>0</v>
      </c>
      <c r="GP46" s="575" cm="1">
        <f t="array" ref="GP46">INDEX(GP$5:GP45,$B46+1,1)</f>
        <v>0</v>
      </c>
      <c r="GQ46" s="575" cm="1">
        <f t="array" ref="GQ46">INDEX(GQ$5:GQ45,$B46+1,1)</f>
        <v>0</v>
      </c>
      <c r="GR46" s="575" cm="1">
        <f t="array" ref="GR46">INDEX(GR$5:GR45,$B46+1,1)</f>
        <v>0</v>
      </c>
      <c r="GS46" s="575" cm="1">
        <f t="array" ref="GS46">INDEX(GS$5:GS45,$B46+1,1)</f>
        <v>0</v>
      </c>
      <c r="GT46" s="575" cm="1">
        <f t="array" ref="GT46">INDEX(GT$5:GT45,$B46+1,1)</f>
        <v>1</v>
      </c>
      <c r="GU46" s="575" cm="1">
        <f t="array" ref="GU46">INDEX(GU$5:GU45,$B46+1,1)</f>
        <v>0</v>
      </c>
      <c r="GV46" s="575" cm="1">
        <f t="array" ref="GV46">INDEX(GV$5:GV45,$B46+1,1)</f>
        <v>0</v>
      </c>
      <c r="GW46" s="575" cm="1">
        <f t="array" ref="GW46">INDEX(GW$5:GW45,$B46+1,1)</f>
        <v>0</v>
      </c>
      <c r="GX46" s="575" cm="1">
        <f t="array" ref="GX46">INDEX(GX$5:GX45,$B46+1,1)</f>
        <v>0</v>
      </c>
      <c r="GY46" s="8"/>
      <c r="GZ46" s="575" t="str" cm="1">
        <f t="array" aca="1" ref="GZ46" ca="1">INDEX(GZ$5:GZ45,$B46+1,1)</f>
        <v>-</v>
      </c>
      <c r="HA46" s="575" t="str" cm="1">
        <f t="array" aca="1" ref="HA46" ca="1">INDEX(HA$5:HA45,$B46+1,1)</f>
        <v>-</v>
      </c>
      <c r="HB46" s="575" t="str" cm="1">
        <f t="array" aca="1" ref="HB46" ca="1">INDEX(HB$5:HB45,$B46+1,1)</f>
        <v>-</v>
      </c>
      <c r="HC46" s="575" t="str" cm="1">
        <f t="array" aca="1" ref="HC46" ca="1">INDEX(HC$5:HC45,$B46+1,1)</f>
        <v>-</v>
      </c>
      <c r="HD46" s="575" cm="1">
        <f t="array" aca="1" ref="HD46" ca="1">INDEX(HD$5:HD45,$B46+1,1)</f>
        <v>0</v>
      </c>
      <c r="HE46" s="575" t="str" cm="1">
        <f t="array" aca="1" ref="HE46" ca="1">INDEX(HE$5:HE45,$B46+1,1)</f>
        <v>-</v>
      </c>
      <c r="HF46" s="575" t="str" cm="1">
        <f t="array" ref="HF46">INDEX(HF$5:HF45,$B46+1,1)</f>
        <v>-</v>
      </c>
      <c r="HG46" s="580">
        <f t="shared" si="127"/>
        <v>3</v>
      </c>
      <c r="HH46" s="575" t="str" cm="1">
        <f t="array" ref="HH46">INDEX(HH$5:HH45,$B46+1,1)</f>
        <v>-</v>
      </c>
      <c r="HI46" s="575" t="str" cm="1">
        <f t="array" ref="HI46">INDEX(HI$5:HI45,$B46+1,1)</f>
        <v>-</v>
      </c>
      <c r="HJ46" s="575" t="str" cm="1">
        <f t="array" ref="HJ46">INDEX(HJ$5:HJ45,$B46+1,1)</f>
        <v>-</v>
      </c>
      <c r="HK46" s="575" t="str" cm="1">
        <f t="array" ref="HK46">INDEX(HK$5:HK45,$B46+1,1)</f>
        <v>-</v>
      </c>
      <c r="HL46" s="575" t="str" cm="1">
        <f t="array" ref="HL46">INDEX(HL$5:HL45,$B46+1,1)</f>
        <v>-</v>
      </c>
      <c r="HM46" s="575" t="str" cm="1">
        <f t="array" ref="HM46">INDEX(HM$5:HM45,$B46+1,1)</f>
        <v>-</v>
      </c>
      <c r="HN46" s="575" t="str" cm="1">
        <f t="array" ref="HN46">INDEX(HN$5:HN45,$B46+1,1)</f>
        <v>-</v>
      </c>
      <c r="HO46" s="575" t="str" cm="1">
        <f t="array" ref="HO46">INDEX(HO$5:HO45,$B46+1,1)</f>
        <v>-</v>
      </c>
      <c r="HP46" s="575" t="str" cm="1">
        <f t="array" ref="HP46">INDEX(HP$5:HP45,$B46+1,1)</f>
        <v>-</v>
      </c>
      <c r="HQ46" s="575" t="str" cm="1">
        <f t="array" ref="HQ46">INDEX(HQ$5:HQ45,$B46+1,1)</f>
        <v>-</v>
      </c>
      <c r="HR46" s="575" t="str" cm="1">
        <f t="array" ref="HR46">INDEX(HR$5:HR45,$B46+1,1)</f>
        <v>-</v>
      </c>
      <c r="HS46" s="575" t="str" cm="1">
        <f t="array" ref="HS46">INDEX(HS$5:HS45,$B46+1,1)</f>
        <v>-</v>
      </c>
      <c r="HT46" s="575" t="str" cm="1">
        <f t="array" ref="HT46">INDEX(HT$5:HT45,$B46+1,1)</f>
        <v>-</v>
      </c>
      <c r="HU46" s="575" cm="1">
        <f t="array" ref="HU46">INDEX(HU$5:HU45,$B46+1,1)</f>
        <v>0</v>
      </c>
      <c r="HV46" s="575" t="str" cm="1">
        <f t="array" ref="HV46">INDEX(HV$5:HV45,$B46+1,1)</f>
        <v>-</v>
      </c>
      <c r="HW46" s="575" t="str" cm="1">
        <f t="array" ref="HW46">INDEX(HW$5:HW45,$B46+1,1)</f>
        <v>-</v>
      </c>
      <c r="HX46" s="575" t="str" cm="1">
        <f t="array" ref="HX46">INDEX(HX$5:HX45,$B46+1,1)</f>
        <v>-</v>
      </c>
      <c r="HY46" s="575" t="str" cm="1">
        <f t="array" ref="HY46">INDEX(HY$5:HY45,$B46+1,1)</f>
        <v>-</v>
      </c>
      <c r="HZ46" s="575" t="str" cm="1">
        <f t="array" ref="HZ46">INDEX(HZ$5:HZ45,$B46+1,1)</f>
        <v>-</v>
      </c>
      <c r="IA46" s="575" cm="1">
        <f t="array" ref="IA46">INDEX(IA$5:IA45,$B46+1,1)</f>
        <v>0</v>
      </c>
      <c r="IB46" s="575" t="str" cm="1">
        <f t="array" ref="IB46">INDEX(IB$5:IB45,$B46+1,1)</f>
        <v>-</v>
      </c>
      <c r="IC46" s="575" t="str" cm="1">
        <f t="array" ref="IC46">INDEX(IC$5:IC45,$B46+1,1)</f>
        <v>-</v>
      </c>
      <c r="ID46" s="575" t="str" cm="1">
        <f t="array" ref="ID46">INDEX(ID$5:ID45,$B46+1,1)</f>
        <v>-</v>
      </c>
      <c r="IE46" s="575" cm="1">
        <f t="array" ref="IE46">INDEX(IE$5:IE45,$B46+1,1)</f>
        <v>1</v>
      </c>
      <c r="IF46" s="575" cm="1">
        <f t="array" ref="IF46">INDEX(IF$5:IF45,$B46+1,1)</f>
        <v>1</v>
      </c>
      <c r="IG46" s="8"/>
      <c r="IH46" s="581" t="s">
        <v>30</v>
      </c>
      <c r="II46" s="581" t="s">
        <v>30</v>
      </c>
      <c r="IJ46" s="581" t="s">
        <v>30</v>
      </c>
      <c r="IK46" s="581" t="s">
        <v>30</v>
      </c>
      <c r="IL46" s="581" t="s">
        <v>30</v>
      </c>
      <c r="IM46" s="581" t="s">
        <v>30</v>
      </c>
      <c r="IN46" s="581" t="s">
        <v>30</v>
      </c>
      <c r="IO46" s="581" t="s">
        <v>30</v>
      </c>
      <c r="IP46" s="581" t="s">
        <v>30</v>
      </c>
      <c r="IQ46" s="581" t="s">
        <v>30</v>
      </c>
      <c r="IR46" s="581" t="s">
        <v>30</v>
      </c>
      <c r="IS46" s="581" t="s">
        <v>30</v>
      </c>
      <c r="IT46" s="581" t="s">
        <v>30</v>
      </c>
      <c r="IU46" s="581" t="s">
        <v>30</v>
      </c>
      <c r="IV46" s="581" t="s">
        <v>30</v>
      </c>
      <c r="IW46" s="581" t="s">
        <v>30</v>
      </c>
      <c r="IX46" s="575" cm="1">
        <f t="array" ref="IX46">INDEX(IX$5:IX45,$B46+1,1)</f>
        <v>0</v>
      </c>
      <c r="IY46" s="575" cm="1">
        <f t="array" ref="IY46">INDEX(IY$5:IY45,$B46+1,1)</f>
        <v>0</v>
      </c>
      <c r="IZ46" s="575" cm="1">
        <f t="array" ref="IZ46">INDEX(IZ$5:IZ45,$B46+1,1)</f>
        <v>0</v>
      </c>
      <c r="JA46" s="575" cm="1">
        <f t="array" ref="JA46">INDEX(JA$5:JA45,$B46+1,1)</f>
        <v>0</v>
      </c>
      <c r="JB46" s="575" cm="1">
        <f t="array" ref="JB46">INDEX(JB$5:JB45,$B46+1,1)</f>
        <v>0</v>
      </c>
      <c r="JC46" s="575" cm="1">
        <f t="array" ref="JC46">INDEX(JC$5:JC45,$B46+1,1)</f>
        <v>0</v>
      </c>
      <c r="JD46" s="575" cm="1">
        <f t="array" ref="JD46">INDEX(JD$5:JD45,$B46+1,1)</f>
        <v>0</v>
      </c>
      <c r="JE46" s="575" cm="1">
        <f t="array" ref="JE46">INDEX(JE$5:JE45,$B46+1,1)</f>
        <v>0</v>
      </c>
      <c r="JF46" s="575" cm="1">
        <f t="array" ref="JF46">INDEX(JF$5:JF45,$B46+1,1)</f>
        <v>0</v>
      </c>
      <c r="JG46" s="575" cm="1">
        <f t="array" ref="JG46">INDEX(JG$5:JG45,$B46+1,1)</f>
        <v>0</v>
      </c>
      <c r="JH46" s="575" cm="1">
        <f t="array" ref="JH46">INDEX(JH$5:JH45,$B46+1,1)</f>
        <v>0</v>
      </c>
      <c r="JI46" s="575" cm="1">
        <f t="array" ref="JI46">INDEX(JI$5:JI45,$B46+1,1)</f>
        <v>0</v>
      </c>
      <c r="JJ46" s="575" cm="1">
        <f t="array" ref="JJ46">INDEX(JJ$5:JJ45,$B46+1,1)</f>
        <v>0</v>
      </c>
      <c r="JK46" s="575" cm="1">
        <f t="array" ref="JK46">INDEX(JK$5:JK45,$B46+1,1)</f>
        <v>0</v>
      </c>
      <c r="JL46" s="575" cm="1">
        <f t="array" ref="JL46">INDEX(JL$5:JL45,$B46+1,1)</f>
        <v>0</v>
      </c>
      <c r="JM46" s="575" cm="1">
        <f t="array" ref="JM46">INDEX(JM$5:JM45,$B46+1,1)</f>
        <v>0</v>
      </c>
      <c r="JN46" s="575" cm="1">
        <f t="array" ref="JN46">INDEX(JN$5:JN45,$B46+1,1)</f>
        <v>0</v>
      </c>
      <c r="JO46" s="575" cm="1">
        <f t="array" ref="JO46">INDEX(JO$5:JO45,$B46+1,1)</f>
        <v>0</v>
      </c>
      <c r="JP46" s="575" cm="1">
        <f t="array" ref="JP46">INDEX(JP$5:JP45,$B46+1,1)</f>
        <v>0</v>
      </c>
      <c r="JQ46" s="575" cm="1">
        <f t="array" ref="JQ46">INDEX(JQ$5:JQ45,$B46+1,1)</f>
        <v>0</v>
      </c>
      <c r="JR46" s="575" cm="1">
        <f t="array" ref="JR46">INDEX(JR$5:JR45,$B46+1,1)</f>
        <v>0</v>
      </c>
      <c r="JS46" s="575" cm="1">
        <f t="array" ref="JS46">INDEX(JS$5:JS45,$B46+1,1)</f>
        <v>0</v>
      </c>
      <c r="JT46" s="575" cm="1">
        <f t="array" ref="JT46">INDEX(JT$5:JT45,$B46+1,1)</f>
        <v>0</v>
      </c>
      <c r="JU46" s="575" cm="1">
        <f t="array" ref="JU46">INDEX(JU$5:JU45,$B46+1,1)</f>
        <v>0</v>
      </c>
      <c r="JV46" s="575" cm="1">
        <f t="array" ref="JV46">INDEX(JV$5:JV45,$B46+1,1)</f>
        <v>0</v>
      </c>
      <c r="JW46" s="575" cm="1">
        <f t="array" ref="JW46">INDEX(JW$5:JW45,$B46+1,1)</f>
        <v>0</v>
      </c>
      <c r="JX46" s="575" cm="1">
        <f t="array" ref="JX46">INDEX(JX$5:JX45,$B46+1,1)</f>
        <v>0</v>
      </c>
      <c r="JY46" s="575" cm="1">
        <f t="array" ref="JY46">INDEX(JY$5:JY45,$B46+1,1)</f>
        <v>0</v>
      </c>
      <c r="JZ46" s="575" cm="1">
        <f t="array" ref="JZ46">INDEX(JZ$5:JZ45,$B46+1,1)</f>
        <v>0</v>
      </c>
      <c r="KA46" s="575" cm="1">
        <f t="array" ref="KA46">INDEX(KA$5:KA45,$B46+1,1)</f>
        <v>0</v>
      </c>
      <c r="KB46" s="575" cm="1">
        <f t="array" ref="KB46">INDEX(KB$5:KB45,$B46+1,1)</f>
        <v>0</v>
      </c>
      <c r="KC46" s="575" cm="1">
        <f t="array" ref="KC46">INDEX(KC$5:KC45,$B46+1,1)</f>
        <v>0</v>
      </c>
      <c r="KD46" s="575" t="str" cm="1">
        <f t="array" ref="KD46">INDEX(KD$5:KD45,$B46+1,1)</f>
        <v>-</v>
      </c>
      <c r="KE46" s="8"/>
      <c r="KF46" s="575" cm="1">
        <f t="array" ref="KF46">INDEX(KF$5:KF45,$B46+1,1)</f>
        <v>0</v>
      </c>
      <c r="KG46" s="575" cm="1">
        <f t="array" ref="KG46">INDEX(KG$5:KG45,$B46+1,1)</f>
        <v>0</v>
      </c>
      <c r="KH46" s="575" cm="1">
        <f t="array" ref="KH46">INDEX(KH$5:KH45,$B46+1,1)</f>
        <v>0</v>
      </c>
      <c r="KI46" s="575" t="str" cm="1">
        <f t="array" ref="KI46">INDEX(KI$5:KI45,$B46+1,1)</f>
        <v>-</v>
      </c>
      <c r="KJ46" s="575" t="str" cm="1">
        <f t="array" ref="KJ46">INDEX(KJ$5:KJ45,$B46+1,1)</f>
        <v>-</v>
      </c>
      <c r="KK46" s="575" t="str" cm="1">
        <f t="array" ref="KK46">INDEX(KK$5:KK45,$B46+1,1)</f>
        <v>-</v>
      </c>
      <c r="KL46" s="575" t="str" cm="1">
        <f t="array" ref="KL46">INDEX(KL$5:KL45,$B46+1,1)</f>
        <v>-</v>
      </c>
      <c r="KM46" s="575" t="str" cm="1">
        <f t="array" ref="KM46">INDEX(KM$5:KM45,$B46+1,1)</f>
        <v>-</v>
      </c>
      <c r="KN46" s="575" t="str" cm="1">
        <f t="array" ref="KN46">INDEX(KN$5:KN45,$B46+1,1)</f>
        <v>-</v>
      </c>
      <c r="KO46" s="575" t="str" cm="1">
        <f t="array" ref="KO46">INDEX(KO$5:KO45,$B46+1,1)</f>
        <v>-</v>
      </c>
      <c r="KP46" s="575" t="str" cm="1">
        <f t="array" ref="KP46">INDEX(KP$5:KP45,$B46+1,1)</f>
        <v>-</v>
      </c>
      <c r="KQ46" s="575" t="str" cm="1">
        <f t="array" ref="KQ46">INDEX(KQ$5:KQ45,$B46+1,1)</f>
        <v>-</v>
      </c>
      <c r="KR46" s="575" t="str" cm="1">
        <f t="array" ref="KR46">INDEX(KR$5:KR45,$B46+1,1)</f>
        <v>-</v>
      </c>
      <c r="KS46" s="575" t="str" cm="1">
        <f t="array" ref="KS46">INDEX(KS$5:KS45,$B46+1,1)</f>
        <v>-</v>
      </c>
      <c r="KT46" s="575" t="str" cm="1">
        <f t="array" ref="KT46">INDEX(KT$5:KT45,$B46+1,1)</f>
        <v>-</v>
      </c>
      <c r="KU46" s="575" t="str" cm="1">
        <f t="array" ref="KU46">INDEX(KU$5:KU45,$B46+1,1)</f>
        <v>-</v>
      </c>
      <c r="KV46" s="575" cm="1">
        <f t="array" ref="KV46">INDEX(KV$5:KV45,$B46+1,1)</f>
        <v>1</v>
      </c>
      <c r="KW46" s="575" cm="1">
        <f t="array" ref="KW46">INDEX(KW$5:KW45,$B46+1,1)</f>
        <v>0</v>
      </c>
      <c r="KX46" s="575" cm="1">
        <f t="array" ref="KX46">INDEX(KX$5:KX45,$B46+1,1)</f>
        <v>1</v>
      </c>
      <c r="KY46" s="575" cm="1">
        <f t="array" ref="KY46">INDEX(KY$5:KY45,$B46+1,1)</f>
        <v>1</v>
      </c>
      <c r="KZ46" s="575" cm="1">
        <f t="array" ref="KZ46">INDEX(KZ$5:KZ45,$B46+1,1)</f>
        <v>1</v>
      </c>
      <c r="LA46" s="575" cm="1">
        <f t="array" ref="LA46">INDEX(LA$5:LA45,$B46+1,1)</f>
        <v>1</v>
      </c>
      <c r="LB46" s="575" cm="1">
        <f t="array" ref="LB46">INDEX(LB$5:LB45,$B46+1,1)</f>
        <v>1</v>
      </c>
      <c r="LC46" s="575" cm="1">
        <f t="array" ref="LC46">INDEX(LC$5:LC45,$B46+1,1)</f>
        <v>1</v>
      </c>
      <c r="LD46" s="575" cm="1">
        <f t="array" ref="LD46">INDEX(LD$5:LD45,$B46+1,1)</f>
        <v>0</v>
      </c>
      <c r="LE46" s="575" cm="1">
        <f t="array" ref="LE46">INDEX(LE$5:LE45,$B46+1,1)</f>
        <v>1</v>
      </c>
      <c r="LF46" s="575" cm="1">
        <f t="array" ref="LF46">INDEX(LF$5:LF45,$B46+1,1)</f>
        <v>0</v>
      </c>
      <c r="LG46" s="575" cm="1">
        <f t="array" ref="LG46">INDEX(LG$5:LG45,$B46+1,1)</f>
        <v>0</v>
      </c>
      <c r="LH46" s="575" cm="1">
        <f t="array" ref="LH46">INDEX(LH$5:LH45,$B46+1,1)</f>
        <v>0</v>
      </c>
      <c r="LI46" s="575" cm="1">
        <f t="array" ref="LI46">INDEX(LI$5:LI45,$B46+1,1)</f>
        <v>0</v>
      </c>
      <c r="LJ46" s="575" cm="1">
        <f t="array" ref="LJ46">INDEX(LJ$5:LJ45,$B46+1,1)</f>
        <v>0</v>
      </c>
      <c r="LK46" s="575" cm="1">
        <f t="array" ref="LK46">INDEX(LK$5:LK45,$B46+1,1)</f>
        <v>0</v>
      </c>
      <c r="LL46" s="575" cm="1">
        <f t="array" ref="LL46">INDEX(LL$5:LL45,$B46+1,1)</f>
        <v>0</v>
      </c>
      <c r="LM46" s="575" cm="1">
        <f t="array" ref="LM46">INDEX(LM$5:LM45,$B46+1,1)</f>
        <v>0</v>
      </c>
      <c r="LN46" s="575" cm="1">
        <f t="array" ref="LN46">INDEX(LN$5:LN45,$B46+1,1)</f>
        <v>0</v>
      </c>
      <c r="LO46" s="575" cm="1">
        <f t="array" ref="LO46">INDEX(LO$5:LO45,$B46+1,1)</f>
        <v>0</v>
      </c>
      <c r="LP46" s="575" cm="1">
        <f t="array" ref="LP46">INDEX(LP$5:LP45,$B46+1,1)</f>
        <v>0</v>
      </c>
      <c r="LQ46" s="575" cm="1">
        <f t="array" ref="LQ46">INDEX(LQ$5:LQ45,$B46+1,1)</f>
        <v>0</v>
      </c>
      <c r="LR46" s="575" cm="1">
        <f t="array" ref="LR46">INDEX(LR$5:LR45,$B46+1,1)</f>
        <v>0</v>
      </c>
      <c r="LS46" s="575" cm="1">
        <f t="array" ref="LS46">INDEX(LS$5:LS45,$B46+1,1)</f>
        <v>0</v>
      </c>
      <c r="LT46" s="575" cm="1">
        <f t="array" ref="LT46">INDEX(LT$5:LT45,$B46+1,1)</f>
        <v>0</v>
      </c>
      <c r="LU46" s="575" cm="1">
        <f t="array" ref="LU46">INDEX(LU$5:LU45,$B46+1,1)</f>
        <v>0</v>
      </c>
      <c r="LV46" s="575" cm="1">
        <f t="array" ref="LV46">INDEX(LV$5:LV45,$B46+1,1)</f>
        <v>0</v>
      </c>
      <c r="LW46" s="575" cm="1">
        <f t="array" ref="LW46">INDEX(LW$5:LW45,$B46+1,1)</f>
        <v>0</v>
      </c>
      <c r="LX46" s="575" cm="1">
        <f t="array" ref="LX46">INDEX(LX$5:LX45,$B46+1,1)</f>
        <v>0</v>
      </c>
      <c r="LY46" s="575" cm="1">
        <f t="array" ref="LY46">INDEX(LY$5:LY45,$B46+1,1)</f>
        <v>0</v>
      </c>
      <c r="LZ46" s="575" cm="1">
        <f t="array" ref="LZ46">INDEX(LZ$5:LZ45,$B46+1,1)</f>
        <v>0</v>
      </c>
      <c r="MA46" s="575" cm="1">
        <f t="array" ref="MA46">INDEX(MA$5:MA45,$B46+1,1)</f>
        <v>0</v>
      </c>
      <c r="MB46" s="575" cm="1">
        <f t="array" ref="MB46">INDEX(MB$5:MB45,$B46+1,1)</f>
        <v>0</v>
      </c>
      <c r="MC46" s="575" cm="1">
        <f t="array" ref="MC46">INDEX(MC$5:MC45,$B46+1,1)</f>
        <v>0</v>
      </c>
      <c r="MD46" s="575" cm="1">
        <f t="array" ref="MD46">INDEX(MD$5:MD45,$B46+1,1)</f>
        <v>0</v>
      </c>
      <c r="ME46" s="575" cm="1">
        <f t="array" ref="ME46">INDEX(ME$5:ME45,$B46+1,1)</f>
        <v>0</v>
      </c>
      <c r="MF46" s="575" cm="1">
        <f t="array" ref="MF46">INDEX(MF$5:MF45,$B46+1,1)</f>
        <v>0</v>
      </c>
      <c r="MG46" s="575" cm="1">
        <f t="array" ref="MG46">INDEX(MG$5:MG45,$B46+1,1)</f>
        <v>0</v>
      </c>
      <c r="MH46" s="575" cm="1">
        <f t="array" ref="MH46">INDEX(MH$5:MH45,$B46+1,1)</f>
        <v>0</v>
      </c>
      <c r="MI46" s="575" cm="1">
        <f t="array" ref="MI46">INDEX(MI$5:MI45,$B46+1,1)</f>
        <v>1</v>
      </c>
      <c r="MJ46" s="575" cm="1">
        <f t="array" ref="MJ46">INDEX(MJ$5:MJ45,$B46+1,1)</f>
        <v>0</v>
      </c>
      <c r="MK46" s="575" cm="1">
        <f t="array" ref="MK46">INDEX(MK$5:MK45,$B46+1,1)</f>
        <v>0</v>
      </c>
      <c r="ML46" s="575" cm="1">
        <f t="array" ref="ML46">INDEX(ML$5:ML45,$B46+1,1)</f>
        <v>0</v>
      </c>
      <c r="MM46" s="575" cm="1">
        <f t="array" ref="MM46">INDEX(MM$5:MM45,$B46+1,1)</f>
        <v>0</v>
      </c>
      <c r="MN46" s="575" cm="1">
        <f t="array" ref="MN46">INDEX(MN$5:MN45,$B46+1,1)</f>
        <v>1</v>
      </c>
      <c r="MO46" s="8"/>
      <c r="MP46" s="444" t="b">
        <f t="shared" ca="1" si="122"/>
        <v>0</v>
      </c>
      <c r="MQ46" s="575" t="str" cm="1">
        <f t="array" ref="MQ46">INDEX(MQ$5:MQ45,$B46+1,1)</f>
        <v>-</v>
      </c>
      <c r="MR46" s="575" t="str" cm="1">
        <f t="array" ref="MR46">INDEX(MR$5:MR45,$B46+1,1)</f>
        <v>-</v>
      </c>
      <c r="MS46" s="575" t="str" cm="1">
        <f t="array" ref="MS46">INDEX(MS$5:MS45,$B46+1,1)</f>
        <v>-</v>
      </c>
      <c r="MT46" s="575" t="str" cm="1">
        <f t="array" ref="MT46">INDEX(MT$5:MT45,$B46+1,1)</f>
        <v>-</v>
      </c>
      <c r="MU46" s="575" t="str" cm="1">
        <f t="array" ref="MU46">INDEX(MU$5:MU45,$B46+1,1)</f>
        <v>-</v>
      </c>
      <c r="MV46" s="575" t="str" cm="1">
        <f t="array" ref="MV46">INDEX(MV$5:MV45,$B46+1,1)</f>
        <v>-</v>
      </c>
      <c r="MW46" s="575" t="str" cm="1">
        <f t="array" ref="MW46">INDEX(MW$5:MW45,$B46+1,1)</f>
        <v>-</v>
      </c>
      <c r="MX46" s="444" t="str" cm="1">
        <f t="array" ref="MX46">IF(OR(MY46:MY46&lt;&gt;"-"),TRUE,"-")</f>
        <v>-</v>
      </c>
      <c r="MY46" s="575" t="str" cm="1">
        <f t="array" ref="MY46">INDEX(MY$5:MY45,$B46+1,1)</f>
        <v>-</v>
      </c>
      <c r="MZ46" s="575" cm="1">
        <f t="array" ref="MZ46">INDEX(MZ$5:MZ45,$B46+1,1)</f>
        <v>0</v>
      </c>
      <c r="NA46" s="575" cm="1">
        <f t="array" ref="NA46">INDEX(NA$5:NA45,$B46+1,1)</f>
        <v>999999</v>
      </c>
      <c r="NB46" s="575" cm="1">
        <f t="array" ref="NB46">INDEX(NB$5:NB45,$B46+1,1)</f>
        <v>999999</v>
      </c>
      <c r="NC46" s="575" cm="1">
        <f t="array" ref="NC46">INDEX(NC$5:NC45,$B46+1,1)</f>
        <v>999999</v>
      </c>
      <c r="ND46" s="575" cm="1">
        <f t="array" ref="ND46">INDEX(ND$5:ND45,$B46+1,1)</f>
        <v>999999</v>
      </c>
      <c r="NE46" s="575" cm="1">
        <f t="array" ref="NE46">INDEX(NE$5:NE45,$B46+1,1)</f>
        <v>999999</v>
      </c>
      <c r="NF46" s="575" cm="1">
        <f t="array" ref="NF46">INDEX(NF$5:NF45,$B46+1,1)</f>
        <v>999999</v>
      </c>
      <c r="NG46" s="444" t="str">
        <f t="array" ref="NG46">IF(OR(NH46:NI46&lt;&gt;"-"),TRUE,"-")</f>
        <v>-</v>
      </c>
      <c r="NH46" s="575" t="str" cm="1">
        <f t="array" ref="NH46">INDEX(NH$5:NH45,$B46+1,1)</f>
        <v>-</v>
      </c>
      <c r="NI46" s="575" t="str" cm="1">
        <f t="array" ref="NI46">INDEX(NI$5:NI45,$B46+1,1)</f>
        <v>-</v>
      </c>
      <c r="NJ46" s="575" t="b" cm="1">
        <f t="array" ref="NJ46">INDEX(NJ$5:NJ45,$B46+1,1)</f>
        <v>1</v>
      </c>
      <c r="NK46" s="575" t="str" cm="1">
        <f t="array" ref="NK46">INDEX(NK$5:NK45,$B46+1,1)</f>
        <v>-</v>
      </c>
      <c r="NL46" s="575" cm="1">
        <f t="array" ref="NL46">INDEX(NL$5:NL45,$B46+1,1)</f>
        <v>0</v>
      </c>
      <c r="NM46" s="575" cm="1">
        <f t="array" ref="NM46">INDEX(NM$5:NM45,$B46+1,1)</f>
        <v>0</v>
      </c>
      <c r="NN46" s="575" cm="1">
        <f t="array" ref="NN46">INDEX(NN$5:NN45,$B46+1,1)</f>
        <v>0</v>
      </c>
      <c r="NO46" s="575" t="str" cm="1">
        <f t="array" ref="NO46">INDEX(NO$5:NO45,$B46+1,1)</f>
        <v>-</v>
      </c>
      <c r="NP46" s="575" t="str" cm="1">
        <f t="array" ref="NP46">INDEX(NP$5:NP45,$B46+1,1)</f>
        <v>-</v>
      </c>
      <c r="NQ46" s="575" cm="1">
        <f t="array" ref="NQ46">INDEX(NQ$5:NQ45,$B46+1,1)</f>
        <v>0</v>
      </c>
      <c r="NR46" s="575" t="str" cm="1">
        <f t="array" ref="NR46">INDEX(NR$5:NR45,$B46+1,1)</f>
        <v>-</v>
      </c>
      <c r="NS46" s="575" t="str" cm="1">
        <f t="array" ref="NS46">INDEX(NS$5:NS45,$B46+1,1)</f>
        <v>-</v>
      </c>
      <c r="NT46" s="8"/>
      <c r="NU46" s="575" cm="1">
        <f t="array" ref="NU46">INDEX(NU$5:NU45,$B46+1,1)</f>
        <v>50</v>
      </c>
      <c r="NV46" s="575" cm="1">
        <f t="array" ref="NV46">INDEX(NV$5:NV45,$B46+1,1)</f>
        <v>50</v>
      </c>
      <c r="NW46" s="575" cm="1">
        <f t="array" ref="NW46">INDEX(NW$5:NW45,$B46+1,1)</f>
        <v>50</v>
      </c>
      <c r="NX46" s="575" cm="1">
        <f t="array" ref="NX46">INDEX(NX$5:NX45,$B46+1,1)</f>
        <v>50</v>
      </c>
      <c r="NY46" s="575" cm="1">
        <f t="array" ref="NY46">INDEX(NY$5:NY45,$B46+1,1)</f>
        <v>1</v>
      </c>
      <c r="NZ46" s="575" cm="1">
        <f t="array" ref="NZ46">INDEX(NZ$5:NZ45,$B46+1,1)</f>
        <v>1</v>
      </c>
      <c r="OA46" s="575" cm="1">
        <f t="array" ref="OA46">INDEX(OA$5:OA45,$B46+1,1)</f>
        <v>1</v>
      </c>
      <c r="OB46" s="575" cm="1">
        <f t="array" ref="OB46">INDEX(OB$5:OB45,$B46+1,1)</f>
        <v>1</v>
      </c>
      <c r="OC46" s="8"/>
      <c r="OD46" s="575" cm="1">
        <f t="array" ref="OD46">INDEX(OD$5:OD45,$B46+1,1)</f>
        <v>0</v>
      </c>
      <c r="OE46" s="575" t="str" cm="1">
        <f t="array" ref="OE46">INDEX(OE$5:OE45,$B46+1,1)</f>
        <v>-</v>
      </c>
      <c r="OF46" s="575" cm="1">
        <f t="array" ref="OF46">INDEX(OF$5:OF45,$B46+1,1)</f>
        <v>1</v>
      </c>
      <c r="OG46" s="575" cm="1">
        <f t="array" ref="OG46">INDEX(OG$5:OG45,$B46+1,1)</f>
        <v>1</v>
      </c>
      <c r="OH46" s="8"/>
      <c r="OI46" s="22" t="str">
        <f t="shared" si="128"/>
        <v>-</v>
      </c>
      <c r="OJ46" s="575" t="str" cm="1">
        <f t="array" ref="OJ46">INDEX(OJ$5:OJ45,$B46+1,1)</f>
        <v>-</v>
      </c>
      <c r="OK46" s="22" t="str">
        <f t="shared" si="129"/>
        <v>-</v>
      </c>
      <c r="OL46" s="575" t="str" cm="1">
        <f t="array" ref="OL46">INDEX(OL$5:OL45,$B46+1,1)</f>
        <v>-</v>
      </c>
      <c r="OM46" s="575" cm="1">
        <f t="array" ref="OM46">INDEX(OM$5:OM45,$B46+1,1)</f>
        <v>0</v>
      </c>
      <c r="ON46" s="519">
        <v>0</v>
      </c>
    </row>
    <row r="47" spans="1:404" outlineLevel="1">
      <c r="A47" s="18">
        <f t="shared" si="109"/>
        <v>42</v>
      </c>
      <c r="B47" s="18">
        <f>$A$44</f>
        <v>39</v>
      </c>
      <c r="C47">
        <v>6</v>
      </c>
      <c r="D47" s="17" t="str">
        <f t="shared" ca="1" si="130"/>
        <v>GSW</v>
      </c>
      <c r="E47" t="b">
        <v>1</v>
      </c>
      <c r="F47" t="b">
        <v>0</v>
      </c>
      <c r="G47" t="b">
        <v>1</v>
      </c>
      <c r="H47" s="18"/>
      <c r="I47" s="18"/>
      <c r="J47" s="18"/>
      <c r="K47" s="22">
        <v>1</v>
      </c>
      <c r="L47" s="22">
        <f>d.Region</f>
        <v>2</v>
      </c>
      <c r="M47" s="22">
        <v>2</v>
      </c>
      <c r="N47" s="22">
        <v>3</v>
      </c>
      <c r="O47" s="444">
        <f t="shared" si="115"/>
        <v>2</v>
      </c>
      <c r="P47" s="444">
        <f t="shared" si="115"/>
        <v>0</v>
      </c>
      <c r="Q47" s="444">
        <f t="shared" si="58"/>
        <v>6</v>
      </c>
      <c r="R47" s="575" cm="1">
        <f t="array" ref="R47">INDEX(R$5:R46,$B47+1,1)</f>
        <v>2</v>
      </c>
      <c r="S47" s="575" cm="1">
        <f t="array" ref="S47">INDEX(S$5:S46,$B47+1,1)</f>
        <v>3</v>
      </c>
      <c r="T47" s="22">
        <v>2</v>
      </c>
      <c r="U47" s="18"/>
      <c r="V47" s="18"/>
      <c r="W47" s="18"/>
      <c r="X47" s="18"/>
      <c r="Y47" s="18"/>
      <c r="Z47" s="22">
        <v>1</v>
      </c>
      <c r="AA47" s="575" t="str" cm="1">
        <f t="array" ref="AA47">INDEX(AA$5:AA46,$B47+1,1)</f>
        <v/>
      </c>
      <c r="AB47" s="575" cm="1">
        <f t="array" ref="AB47">INDEX(AB$5:AB46,$B47+1,1)</f>
        <v>1</v>
      </c>
      <c r="AC47" s="575" cm="1">
        <f t="array" ref="AC47">INDEX(AC$5:AC46,$B47+1,1)</f>
        <v>1</v>
      </c>
      <c r="AD47" s="22">
        <v>0</v>
      </c>
      <c r="AE47" s="22">
        <v>0</v>
      </c>
      <c r="AF47" s="22">
        <v>0</v>
      </c>
      <c r="AG47" s="22">
        <v>0</v>
      </c>
      <c r="AH47" s="119"/>
      <c r="AI47" s="119"/>
      <c r="AJ47" s="119"/>
      <c r="AK47" s="119"/>
      <c r="AL47" s="119"/>
      <c r="AM47" s="119"/>
      <c r="AN47" s="119"/>
      <c r="AO47" s="119"/>
      <c r="AP47" s="119"/>
      <c r="AQ47" s="119"/>
      <c r="AR47" s="119"/>
      <c r="AS47" s="119"/>
      <c r="AT47" s="119"/>
      <c r="AU47" s="18"/>
      <c r="AV47" s="18"/>
      <c r="AW47" s="18"/>
      <c r="AX47" s="212" t="str">
        <f>CHOOSE($K47+1,"CSIRO","MU","NFS")&amp;" Excel feed supply"</f>
        <v>MU Excel feed supply</v>
      </c>
      <c r="AY47" s="8" t="str">
        <f ca="1">IF(COUNTIF(AX$5:AX47,AX47)=1,"-","Dup")</f>
        <v>-</v>
      </c>
      <c r="AZ47" s="8"/>
      <c r="BA47" s="575" t="b" cm="1">
        <f t="array" ref="BA47">INDEX(BA$5:BA46,$B47+1,1)</f>
        <v>1</v>
      </c>
      <c r="BB47" s="575" t="b" cm="1">
        <f t="array" ref="BB47">INDEX(BB$5:BB46,$B47+1,1)</f>
        <v>1</v>
      </c>
      <c r="BC47" s="575" t="b" cm="1">
        <f t="array" ref="BC47">INDEX(BC$5:BC46,$B47+1,1)</f>
        <v>1</v>
      </c>
      <c r="BD47" s="575" t="b" cm="1">
        <f t="array" ref="BD47">INDEX(BD$5:BD46,$B47+1,1)</f>
        <v>1</v>
      </c>
      <c r="BE47" s="575" t="b" cm="1">
        <f t="array" ref="BE47">INDEX(BE$5:BE46,$B47+1,1)</f>
        <v>1</v>
      </c>
      <c r="BF47" s="575" t="b" cm="1">
        <f t="array" ref="BF47">INDEX(BF$5:BF46,$B47+1,1)</f>
        <v>1</v>
      </c>
      <c r="BG47" s="575" t="b" cm="1">
        <f t="array" ref="BG47">INDEX(BG$5:BG46,$B47+1,1)</f>
        <v>1</v>
      </c>
      <c r="BH47" s="575" t="b" cm="1">
        <f t="array" ref="BH47">INDEX(BH$5:BH46,$B47+1,1)</f>
        <v>1</v>
      </c>
      <c r="BI47" s="575" t="b" cm="1">
        <f t="array" ref="BI47">INDEX(BI$5:BI46,$B47+1,1)</f>
        <v>1</v>
      </c>
      <c r="BJ47" s="8"/>
      <c r="BK47" s="575" t="b" cm="1">
        <f t="array" ref="BK47">INDEX(BK$5:BK46,$B47+1,1)</f>
        <v>1</v>
      </c>
      <c r="BL47" s="575" t="str" cm="1">
        <f t="array" ref="BL47">INDEX(BL$5:BL46,$B47+1,1)</f>
        <v>-</v>
      </c>
      <c r="BM47" s="575" t="b" cm="1">
        <f t="array" ref="BM47">INDEX(BM$5:BM46,$B47+1,1)</f>
        <v>0</v>
      </c>
      <c r="BN47" s="575" t="str" cm="1">
        <f t="array" ref="BN47">INDEX(BN$5:BN46,$B47+1,1)</f>
        <v>-</v>
      </c>
      <c r="BO47" s="575" t="str" cm="1">
        <f t="array" ref="BO47">INDEX(BO$5:BO46,$B47+1,1)</f>
        <v>-</v>
      </c>
      <c r="BP47" s="575" t="str" cm="1">
        <f t="array" ref="BP47">INDEX(BP$5:BP46,$B47+1,1)</f>
        <v>-</v>
      </c>
      <c r="BQ47" s="575" t="str" cm="1">
        <f t="array" ref="BQ47">INDEX(BQ$5:BQ46,$B47+1,1)</f>
        <v>-</v>
      </c>
      <c r="BR47" s="575" t="str" cm="1">
        <f t="array" ref="BR47">INDEX(BR$5:BR46,$B47+1,1)</f>
        <v>-</v>
      </c>
      <c r="BS47" s="575" t="str" cm="1">
        <f t="array" ref="BS47">INDEX(BS$5:BS46,$B47+1,1)</f>
        <v>-</v>
      </c>
      <c r="BT47" s="575" t="str" cm="1">
        <f t="array" ref="BT47">INDEX(BT$5:BT46,$B47+1,1)</f>
        <v>-</v>
      </c>
      <c r="BU47" s="575" t="str" cm="1">
        <f t="array" ref="BU47">INDEX(BU$5:BU46,$B47+1,1)</f>
        <v>-</v>
      </c>
      <c r="BV47" s="575" t="str" cm="1">
        <f t="array" ref="BV47">INDEX(BV$5:BV46,$B47+1,1)</f>
        <v>-</v>
      </c>
      <c r="BW47" s="575" t="b" cm="1">
        <f t="array" ref="BW47">INDEX(BW$5:BW46,$B47+1,1)</f>
        <v>0</v>
      </c>
      <c r="BX47" s="575" cm="1">
        <f t="array" ref="BX47">INDEX(BX$5:BX46,$B47+1,1)</f>
        <v>0</v>
      </c>
      <c r="BY47" s="575" t="str" cm="1">
        <f t="array" ref="BY47">INDEX(BY$5:BY46,$B47+1,1)</f>
        <v>-</v>
      </c>
      <c r="BZ47" s="575" t="str" cm="1">
        <f t="array" ref="BZ47">INDEX(BZ$5:BZ46,$B47+1,1)</f>
        <v>-</v>
      </c>
      <c r="CA47" s="575" t="b" cm="1">
        <f t="array" ref="CA47">INDEX(CA$5:CA46,$B47+1,1)</f>
        <v>1</v>
      </c>
      <c r="CB47" s="8"/>
      <c r="CC47" s="22" t="b">
        <v>1</v>
      </c>
      <c r="CD47" s="444" t="str">
        <f t="shared" ca="1" si="61"/>
        <v>-</v>
      </c>
      <c r="CE47" s="444">
        <f t="shared" si="116"/>
        <v>1</v>
      </c>
      <c r="CF47" s="444">
        <f t="shared" si="116"/>
        <v>1</v>
      </c>
      <c r="CG47" s="575" t="str" cm="1">
        <f t="array" ref="CG47">INDEX(CG$5:CG46,$B47+1,1)</f>
        <v>-</v>
      </c>
      <c r="CH47" s="575" t="str" cm="1">
        <f t="array" ref="CH47">INDEX(CH$5:CH46,$B47+1,1)</f>
        <v>-</v>
      </c>
      <c r="CI47" s="575" t="str" cm="1">
        <f t="array" ref="CI47">INDEX(CI$5:CI46,$B47+1,1)</f>
        <v>-</v>
      </c>
      <c r="CJ47" s="444" t="str">
        <f t="shared" ca="1" si="63"/>
        <v>-</v>
      </c>
      <c r="CK47" s="444">
        <f t="shared" si="117"/>
        <v>1</v>
      </c>
      <c r="CL47" s="444">
        <f t="shared" si="117"/>
        <v>1</v>
      </c>
      <c r="CM47" s="575" t="str" cm="1">
        <f t="array" ref="CM47">INDEX(CM$5:CM46,$B47+1,1)</f>
        <v>-</v>
      </c>
      <c r="CN47" s="444" t="str">
        <f t="shared" ca="1" si="65"/>
        <v>-</v>
      </c>
      <c r="CO47" s="444">
        <f t="shared" si="66"/>
        <v>1</v>
      </c>
      <c r="CP47" s="575" t="str" cm="1">
        <f t="array" ref="CP47">INDEX(CP$5:CP46,$B47+1,1)</f>
        <v>-</v>
      </c>
      <c r="CQ47" s="575" t="str" cm="1">
        <f t="array" ref="CQ47">INDEX(CQ$5:CQ46,$B47+1,1)</f>
        <v>-</v>
      </c>
      <c r="CR47" s="444">
        <f t="shared" si="67"/>
        <v>1</v>
      </c>
      <c r="CS47" s="575" t="str" cm="1">
        <f t="array" ref="CS47">INDEX(CS$5:CS46,$B47+1,1)</f>
        <v>-</v>
      </c>
      <c r="CT47" s="444" t="str">
        <f t="shared" ca="1" si="68"/>
        <v>-</v>
      </c>
      <c r="CU47" s="444">
        <f t="shared" si="118"/>
        <v>1</v>
      </c>
      <c r="CV47" s="444">
        <f t="shared" si="118"/>
        <v>1</v>
      </c>
      <c r="CW47" s="8"/>
      <c r="CX47" s="22" t="b">
        <v>1</v>
      </c>
      <c r="CY47" s="22" t="b">
        <v>0</v>
      </c>
      <c r="CZ47" s="579">
        <v>0</v>
      </c>
      <c r="DA47" s="22" t="b">
        <v>1</v>
      </c>
      <c r="DB47" s="578" t="str">
        <f>DB$14</f>
        <v>-</v>
      </c>
      <c r="DC47" s="575" cm="1">
        <f t="array" ref="DC47">INDEX(DC$5:DC46,$B47+1,1)</f>
        <v>1</v>
      </c>
      <c r="DD47" s="575" cm="1">
        <f t="array" ref="DD47">INDEX(DD$5:DD46,$B47+1,1)</f>
        <v>1</v>
      </c>
      <c r="DE47" s="575" t="str" cm="1">
        <f t="array" ref="DE47">INDEX(DE$5:DE46,$B47+1,1)</f>
        <v>-</v>
      </c>
      <c r="DF47" s="575" t="str" cm="1">
        <f t="array" ref="DF47">INDEX(DF$5:DF46,$B47+1,1)</f>
        <v>-</v>
      </c>
      <c r="DG47" s="575" t="str" cm="1">
        <f t="array" ref="DG47">INDEX(DG$5:DG46,$B47+1,1)</f>
        <v>-</v>
      </c>
      <c r="DH47" s="575" t="str" cm="1">
        <f t="array" ref="DH47">INDEX(DH$5:DH46,$B47+1,1)</f>
        <v>-</v>
      </c>
      <c r="DI47" s="575" t="str" cm="1">
        <f t="array" ref="DI47">INDEX(DI$5:DI46,$B47+1,1)</f>
        <v>-</v>
      </c>
      <c r="DJ47" s="575" t="str" cm="1">
        <f t="array" ref="DJ47">INDEX(DJ$5:DJ46,$B47+1,1)</f>
        <v>-</v>
      </c>
      <c r="DK47" s="575" cm="1">
        <f t="array" ref="DK47">INDEX(DK$5:DK46,$B47+1,1)</f>
        <v>1</v>
      </c>
      <c r="DL47" s="575" t="b" cm="1">
        <f t="array" ref="DL47">INDEX(DL$5:DL46,$B47+1,1)</f>
        <v>0</v>
      </c>
      <c r="DM47" s="575" t="str" cm="1">
        <f t="array" ref="DM47">INDEX(DM$5:DM46,$B47+1,1)</f>
        <v>-</v>
      </c>
      <c r="DN47" s="575" t="str" cm="1">
        <f t="array" ref="DN47">INDEX(DN$5:DN46,$B47+1,1)</f>
        <v>-</v>
      </c>
      <c r="DO47" s="575" t="str" cm="1">
        <f t="array" ref="DO47">INDEX(DO$5:DO46,$B47+1,1)</f>
        <v>-</v>
      </c>
      <c r="DP47" s="575" t="str" cm="1">
        <f t="array" ref="DP47">INDEX(DP$5:DP46,$B47+1,1)</f>
        <v>-</v>
      </c>
      <c r="DQ47" s="575" t="str" cm="1">
        <f t="array" ref="DQ47">INDEX(DQ$5:DQ46,$B47+1,1)</f>
        <v>-</v>
      </c>
      <c r="DR47" s="575" t="str" cm="1">
        <f t="array" ref="DR47">INDEX(DR$5:DR46,$B47+1,1)</f>
        <v>-</v>
      </c>
      <c r="DS47" s="575" t="str" cm="1">
        <f t="array" ref="DS47">INDEX(DS$5:DS46,$B47+1,1)</f>
        <v>-</v>
      </c>
      <c r="DT47" s="575" t="str" cm="1">
        <f t="array" ref="DT47">INDEX(DT$5:DT46,$B47+1,1)</f>
        <v>-</v>
      </c>
      <c r="DU47" s="575" t="str" cm="1">
        <f t="array" ref="DU47">INDEX(DU$5:DU46,$B47+1,1)</f>
        <v>-</v>
      </c>
      <c r="DV47" s="575" t="str" cm="1">
        <f t="array" ref="DV47">INDEX(DV$5:DV46,$B47+1,1)</f>
        <v>-</v>
      </c>
      <c r="DW47" s="575" cm="1">
        <f t="array" ref="DW47">INDEX(DW$5:DW46,$B47+1,1)</f>
        <v>500</v>
      </c>
      <c r="DX47" s="575" cm="1">
        <f t="array" ref="DX47">INDEX(DX$5:DX46,$B47+1,1)</f>
        <v>500</v>
      </c>
      <c r="DY47" s="575" t="str" cm="1">
        <f t="array" ref="DY47">INDEX(DY$5:DY46,$B47+1,1)</f>
        <v>-</v>
      </c>
      <c r="DZ47" s="575" t="str" cm="1">
        <f t="array" ref="DZ47">INDEX(DZ$5:DZ46,$B47+1,1)</f>
        <v>-</v>
      </c>
      <c r="EA47" s="575" t="str" cm="1">
        <f t="array" ref="EA47">INDEX(EA$5:EA46,$B47+1,1)</f>
        <v>-</v>
      </c>
      <c r="EB47" s="575" cm="1">
        <f t="array" ref="EB47">INDEX(EB$5:EB46,$B47+1,1)</f>
        <v>0</v>
      </c>
      <c r="EC47" s="575" cm="1">
        <f t="array" ref="EC47">INDEX(EC$5:EC46,$B47+1,1)</f>
        <v>0</v>
      </c>
      <c r="ED47" s="444">
        <f t="shared" si="124"/>
        <v>0</v>
      </c>
      <c r="EE47" s="444">
        <f t="shared" si="124"/>
        <v>6.25E-2</v>
      </c>
      <c r="EF47" s="444">
        <f t="shared" si="124"/>
        <v>6.25E-2</v>
      </c>
      <c r="EG47" s="444">
        <f t="shared" si="124"/>
        <v>6.25E-2</v>
      </c>
      <c r="EH47" s="444" t="b">
        <f t="shared" si="125"/>
        <v>0</v>
      </c>
      <c r="EI47" s="444" t="b">
        <f t="shared" si="125"/>
        <v>1</v>
      </c>
      <c r="EJ47" s="444" t="b">
        <f t="shared" si="125"/>
        <v>1</v>
      </c>
      <c r="EK47" s="444" t="b">
        <f t="shared" si="125"/>
        <v>0</v>
      </c>
      <c r="EL47" s="444">
        <f t="shared" si="126"/>
        <v>1</v>
      </c>
      <c r="EM47" s="444">
        <f t="shared" si="126"/>
        <v>0</v>
      </c>
      <c r="EN47" s="444" t="b">
        <f t="shared" si="94"/>
        <v>0</v>
      </c>
      <c r="EO47" s="444" t="b">
        <f t="shared" si="119"/>
        <v>0</v>
      </c>
      <c r="EP47" s="444" t="b">
        <f t="shared" si="119"/>
        <v>0</v>
      </c>
      <c r="EQ47" s="444" t="b">
        <f t="shared" si="119"/>
        <v>1</v>
      </c>
      <c r="ER47" s="93">
        <f t="shared" si="120"/>
        <v>2</v>
      </c>
      <c r="ES47" s="93">
        <f t="shared" si="120"/>
        <v>2</v>
      </c>
      <c r="ET47" s="575" cm="1">
        <f t="array" ref="ET47">INDEX(ET$5:ET46,$B47+1,1)</f>
        <v>1</v>
      </c>
      <c r="EU47" s="575" cm="1">
        <f t="array" ref="EU47">INDEX(EU$5:EU46,$B47+1,1)</f>
        <v>1</v>
      </c>
      <c r="EV47" s="575" cm="1">
        <f t="array" ref="EV47">INDEX(EV$5:EV46,$B47+1,1)</f>
        <v>1</v>
      </c>
      <c r="EW47" s="575" cm="1">
        <f t="array" ref="EW47">INDEX(EW$5:EW46,$B47+1,1)</f>
        <v>1</v>
      </c>
      <c r="EX47" s="575" t="str" cm="1">
        <f t="array" ref="EX47">INDEX(EX$5:EX46,$B47+1,1)</f>
        <v>-</v>
      </c>
      <c r="EY47" s="575" t="str" cm="1">
        <f t="array" ref="EY47">INDEX(EY$5:EY46,$B47+1,1)</f>
        <v>-</v>
      </c>
      <c r="EZ47" s="575" t="str" cm="1">
        <f t="array" ref="EZ47">INDEX(EZ$5:EZ46,$B47+1,1)</f>
        <v>-</v>
      </c>
      <c r="FA47" s="575" t="str" cm="1">
        <f t="array" ref="FA47">INDEX(FA$5:FA46,$B47+1,1)</f>
        <v>-</v>
      </c>
      <c r="FB47" s="575" t="b" cm="1">
        <f t="array" ref="FB47">INDEX(FB$5:FB46,$B47+1,1)</f>
        <v>0</v>
      </c>
      <c r="FC47" s="93">
        <f t="shared" si="121"/>
        <v>1</v>
      </c>
      <c r="FD47" s="93">
        <f t="shared" si="121"/>
        <v>1</v>
      </c>
      <c r="FE47" s="93">
        <f t="shared" si="121"/>
        <v>1</v>
      </c>
      <c r="FF47" s="93">
        <f t="shared" si="121"/>
        <v>1</v>
      </c>
      <c r="FG47" s="93">
        <f t="shared" si="121"/>
        <v>1</v>
      </c>
      <c r="FH47" s="93">
        <f t="shared" si="121"/>
        <v>1</v>
      </c>
      <c r="FI47" s="93">
        <f t="shared" si="121"/>
        <v>1</v>
      </c>
      <c r="FJ47" s="93">
        <f t="shared" si="121"/>
        <v>1</v>
      </c>
      <c r="FK47" s="8"/>
      <c r="FL47" s="575" t="str" cm="1">
        <f t="array" ref="FL47">INDEX(FL$5:FL46,$B47+1,1)</f>
        <v>-</v>
      </c>
      <c r="FM47" s="575" t="str" cm="1">
        <f t="array" ref="FM47">INDEX(FM$5:FM46,$B47+1,1)</f>
        <v>-</v>
      </c>
      <c r="FN47" s="575" t="str" cm="1">
        <f t="array" ref="FN47">INDEX(FN$5:FN46,$B47+1,1)</f>
        <v>-</v>
      </c>
      <c r="FO47" s="575" t="str" cm="1">
        <f t="array" ref="FO47">INDEX(FO$5:FO46,$B47+1,1)</f>
        <v>-</v>
      </c>
      <c r="FP47" s="575" t="str" cm="1">
        <f t="array" ref="FP47">INDEX(FP$5:FP46,$B47+1,1)</f>
        <v>-</v>
      </c>
      <c r="FQ47" s="575" cm="1">
        <f t="array" ref="FQ47">INDEX(FQ$5:FQ46,$B47+1,1)</f>
        <v>1</v>
      </c>
      <c r="FR47" s="575" cm="1">
        <f t="array" ref="FR47">INDEX(FR$5:FR46,$B47+1,1)</f>
        <v>1</v>
      </c>
      <c r="FS47" s="575" t="str" cm="1">
        <f t="array" ref="FS47">INDEX(FS$5:FS46,$B47+1,1)</f>
        <v>-</v>
      </c>
      <c r="FT47" s="575" t="str" cm="1">
        <f t="array" ref="FT47">INDEX(FT$5:FT46,$B47+1,1)</f>
        <v>-</v>
      </c>
      <c r="FU47" s="575" t="str" cm="1">
        <f t="array" ref="FU47">INDEX(FU$5:FU46,$B47+1,1)</f>
        <v>-</v>
      </c>
      <c r="FV47" s="575" t="str" cm="1">
        <f t="array" ref="FV47">INDEX(FV$5:FV46,$B47+1,1)</f>
        <v>-</v>
      </c>
      <c r="FW47" s="575" t="str" cm="1">
        <f t="array" ref="FW47">INDEX(FW$5:FW46,$B47+1,1)</f>
        <v>-</v>
      </c>
      <c r="FX47" s="575" t="str" cm="1">
        <f t="array" ref="FX47">INDEX(FX$5:FX46,$B47+1,1)</f>
        <v>-</v>
      </c>
      <c r="FY47" s="575" t="str" cm="1">
        <f t="array" ref="FY47">INDEX(FY$5:FY46,$B47+1,1)</f>
        <v>-</v>
      </c>
      <c r="FZ47" s="575" t="str" cm="1">
        <f t="array" ref="FZ47">INDEX(FZ$5:FZ46,$B47+1,1)</f>
        <v>-</v>
      </c>
      <c r="GA47" s="575" t="str" cm="1">
        <f t="array" ref="GA47">INDEX(GA$5:GA46,$B47+1,1)</f>
        <v>-</v>
      </c>
      <c r="GB47" s="575" t="str" cm="1">
        <f t="array" ref="GB47">INDEX(GB$5:GB46,$B47+1,1)</f>
        <v>-</v>
      </c>
      <c r="GC47" s="575" t="str" cm="1">
        <f t="array" ref="GC47">INDEX(GC$5:GC46,$B47+1,1)</f>
        <v>-</v>
      </c>
      <c r="GD47" s="575" t="str" cm="1">
        <f t="array" ref="GD47">INDEX(GD$5:GD46,$B47+1,1)</f>
        <v>-</v>
      </c>
      <c r="GE47" s="575" t="str" cm="1">
        <f t="array" ref="GE47">INDEX(GE$5:GE46,$B47+1,1)</f>
        <v>-</v>
      </c>
      <c r="GF47" s="575" t="str" cm="1">
        <f t="array" ref="GF47">INDEX(GF$5:GF46,$B47+1,1)</f>
        <v>-</v>
      </c>
      <c r="GG47" s="575" t="str" cm="1">
        <f t="array" ref="GG47">INDEX(GG$5:GG46,$B47+1,1)</f>
        <v>-</v>
      </c>
      <c r="GH47" s="575" t="str" cm="1">
        <f t="array" ref="GH47">INDEX(GH$5:GH46,$B47+1,1)</f>
        <v>-</v>
      </c>
      <c r="GI47" s="575" t="str" cm="1">
        <f t="array" ref="GI47">INDEX(GI$5:GI46,$B47+1,1)</f>
        <v>-</v>
      </c>
      <c r="GJ47" s="575" t="str" cm="1">
        <f t="array" ref="GJ47">INDEX(GJ$5:GJ46,$B47+1,1)</f>
        <v>-</v>
      </c>
      <c r="GK47" s="575" cm="1">
        <f t="array" ref="GK47">INDEX(GK$5:GK46,$B47+1,1)</f>
        <v>0</v>
      </c>
      <c r="GL47" s="575" t="str" cm="1">
        <f t="array" ref="GL47">INDEX(GL$5:GL46,$B47+1,1)</f>
        <v>-</v>
      </c>
      <c r="GM47" s="575" cm="1">
        <f t="array" ref="GM47">INDEX(GM$5:GM46,$B47+1,1)</f>
        <v>1</v>
      </c>
      <c r="GN47" s="575" cm="1">
        <f t="array" ref="GN47">INDEX(GN$5:GN46,$B47+1,1)</f>
        <v>0</v>
      </c>
      <c r="GO47" s="575" cm="1">
        <f t="array" ref="GO47">INDEX(GO$5:GO46,$B47+1,1)</f>
        <v>0</v>
      </c>
      <c r="GP47" s="575" cm="1">
        <f t="array" ref="GP47">INDEX(GP$5:GP46,$B47+1,1)</f>
        <v>0</v>
      </c>
      <c r="GQ47" s="575" cm="1">
        <f t="array" ref="GQ47">INDEX(GQ$5:GQ46,$B47+1,1)</f>
        <v>0</v>
      </c>
      <c r="GR47" s="575" cm="1">
        <f t="array" ref="GR47">INDEX(GR$5:GR46,$B47+1,1)</f>
        <v>0</v>
      </c>
      <c r="GS47" s="575" cm="1">
        <f t="array" ref="GS47">INDEX(GS$5:GS46,$B47+1,1)</f>
        <v>0</v>
      </c>
      <c r="GT47" s="575" cm="1">
        <f t="array" ref="GT47">INDEX(GT$5:GT46,$B47+1,1)</f>
        <v>1</v>
      </c>
      <c r="GU47" s="575" cm="1">
        <f t="array" ref="GU47">INDEX(GU$5:GU46,$B47+1,1)</f>
        <v>0</v>
      </c>
      <c r="GV47" s="575" cm="1">
        <f t="array" ref="GV47">INDEX(GV$5:GV46,$B47+1,1)</f>
        <v>0</v>
      </c>
      <c r="GW47" s="575" cm="1">
        <f t="array" ref="GW47">INDEX(GW$5:GW46,$B47+1,1)</f>
        <v>0</v>
      </c>
      <c r="GX47" s="575" cm="1">
        <f t="array" ref="GX47">INDEX(GX$5:GX46,$B47+1,1)</f>
        <v>0</v>
      </c>
      <c r="GY47" s="8"/>
      <c r="GZ47" s="575" t="str" cm="1">
        <f t="array" aca="1" ref="GZ47" ca="1">INDEX(GZ$5:GZ46,$B47+1,1)</f>
        <v>-</v>
      </c>
      <c r="HA47" s="575" t="str" cm="1">
        <f t="array" aca="1" ref="HA47" ca="1">INDEX(HA$5:HA46,$B47+1,1)</f>
        <v>-</v>
      </c>
      <c r="HB47" s="575" t="str" cm="1">
        <f t="array" aca="1" ref="HB47" ca="1">INDEX(HB$5:HB46,$B47+1,1)</f>
        <v>-</v>
      </c>
      <c r="HC47" s="575" t="str" cm="1">
        <f t="array" aca="1" ref="HC47" ca="1">INDEX(HC$5:HC46,$B47+1,1)</f>
        <v>-</v>
      </c>
      <c r="HD47" s="575" cm="1">
        <f t="array" aca="1" ref="HD47" ca="1">INDEX(HD$5:HD46,$B47+1,1)</f>
        <v>0</v>
      </c>
      <c r="HE47" s="575" t="str" cm="1">
        <f t="array" aca="1" ref="HE47" ca="1">INDEX(HE$5:HE46,$B47+1,1)</f>
        <v>-</v>
      </c>
      <c r="HF47" s="575" t="str" cm="1">
        <f t="array" ref="HF47">INDEX(HF$5:HF46,$B47+1,1)</f>
        <v>-</v>
      </c>
      <c r="HG47" s="580">
        <f t="shared" si="127"/>
        <v>3</v>
      </c>
      <c r="HH47" s="575" t="str" cm="1">
        <f t="array" ref="HH47">INDEX(HH$5:HH46,$B47+1,1)</f>
        <v>-</v>
      </c>
      <c r="HI47" s="575" t="str" cm="1">
        <f t="array" ref="HI47">INDEX(HI$5:HI46,$B47+1,1)</f>
        <v>-</v>
      </c>
      <c r="HJ47" s="575" t="str" cm="1">
        <f t="array" ref="HJ47">INDEX(HJ$5:HJ46,$B47+1,1)</f>
        <v>-</v>
      </c>
      <c r="HK47" s="575" t="str" cm="1">
        <f t="array" ref="HK47">INDEX(HK$5:HK46,$B47+1,1)</f>
        <v>-</v>
      </c>
      <c r="HL47" s="575" t="str" cm="1">
        <f t="array" ref="HL47">INDEX(HL$5:HL46,$B47+1,1)</f>
        <v>-</v>
      </c>
      <c r="HM47" s="575" t="str" cm="1">
        <f t="array" ref="HM47">INDEX(HM$5:HM46,$B47+1,1)</f>
        <v>-</v>
      </c>
      <c r="HN47" s="575" t="str" cm="1">
        <f t="array" ref="HN47">INDEX(HN$5:HN46,$B47+1,1)</f>
        <v>-</v>
      </c>
      <c r="HO47" s="575" t="str" cm="1">
        <f t="array" ref="HO47">INDEX(HO$5:HO46,$B47+1,1)</f>
        <v>-</v>
      </c>
      <c r="HP47" s="575" t="str" cm="1">
        <f t="array" ref="HP47">INDEX(HP$5:HP46,$B47+1,1)</f>
        <v>-</v>
      </c>
      <c r="HQ47" s="575" t="str" cm="1">
        <f t="array" ref="HQ47">INDEX(HQ$5:HQ46,$B47+1,1)</f>
        <v>-</v>
      </c>
      <c r="HR47" s="575" t="str" cm="1">
        <f t="array" ref="HR47">INDEX(HR$5:HR46,$B47+1,1)</f>
        <v>-</v>
      </c>
      <c r="HS47" s="575" t="str" cm="1">
        <f t="array" ref="HS47">INDEX(HS$5:HS46,$B47+1,1)</f>
        <v>-</v>
      </c>
      <c r="HT47" s="575" t="str" cm="1">
        <f t="array" ref="HT47">INDEX(HT$5:HT46,$B47+1,1)</f>
        <v>-</v>
      </c>
      <c r="HU47" s="575" cm="1">
        <f t="array" ref="HU47">INDEX(HU$5:HU46,$B47+1,1)</f>
        <v>0</v>
      </c>
      <c r="HV47" s="575" t="str" cm="1">
        <f t="array" ref="HV47">INDEX(HV$5:HV46,$B47+1,1)</f>
        <v>-</v>
      </c>
      <c r="HW47" s="575" t="str" cm="1">
        <f t="array" ref="HW47">INDEX(HW$5:HW46,$B47+1,1)</f>
        <v>-</v>
      </c>
      <c r="HX47" s="575" t="str" cm="1">
        <f t="array" ref="HX47">INDEX(HX$5:HX46,$B47+1,1)</f>
        <v>-</v>
      </c>
      <c r="HY47" s="575" t="str" cm="1">
        <f t="array" ref="HY47">INDEX(HY$5:HY46,$B47+1,1)</f>
        <v>-</v>
      </c>
      <c r="HZ47" s="575" t="str" cm="1">
        <f t="array" ref="HZ47">INDEX(HZ$5:HZ46,$B47+1,1)</f>
        <v>-</v>
      </c>
      <c r="IA47" s="575" cm="1">
        <f t="array" ref="IA47">INDEX(IA$5:IA46,$B47+1,1)</f>
        <v>0</v>
      </c>
      <c r="IB47" s="575" t="str" cm="1">
        <f t="array" ref="IB47">INDEX(IB$5:IB46,$B47+1,1)</f>
        <v>-</v>
      </c>
      <c r="IC47" s="575" t="str" cm="1">
        <f t="array" ref="IC47">INDEX(IC$5:IC46,$B47+1,1)</f>
        <v>-</v>
      </c>
      <c r="ID47" s="575" t="str" cm="1">
        <f t="array" ref="ID47">INDEX(ID$5:ID46,$B47+1,1)</f>
        <v>-</v>
      </c>
      <c r="IE47" s="575" cm="1">
        <f t="array" ref="IE47">INDEX(IE$5:IE46,$B47+1,1)</f>
        <v>1</v>
      </c>
      <c r="IF47" s="575" cm="1">
        <f t="array" ref="IF47">INDEX(IF$5:IF46,$B47+1,1)</f>
        <v>1</v>
      </c>
      <c r="IG47" s="8"/>
      <c r="IH47" s="581" t="s">
        <v>30</v>
      </c>
      <c r="II47" s="581" t="s">
        <v>30</v>
      </c>
      <c r="IJ47" s="581" t="s">
        <v>30</v>
      </c>
      <c r="IK47" s="581" t="s">
        <v>30</v>
      </c>
      <c r="IL47" s="581" t="s">
        <v>30</v>
      </c>
      <c r="IM47" s="581" t="s">
        <v>30</v>
      </c>
      <c r="IN47" s="581" t="s">
        <v>30</v>
      </c>
      <c r="IO47" s="581" t="s">
        <v>30</v>
      </c>
      <c r="IP47" s="581" t="s">
        <v>30</v>
      </c>
      <c r="IQ47" s="581" t="s">
        <v>30</v>
      </c>
      <c r="IR47" s="581" t="s">
        <v>30</v>
      </c>
      <c r="IS47" s="581" t="s">
        <v>30</v>
      </c>
      <c r="IT47" s="581" t="s">
        <v>30</v>
      </c>
      <c r="IU47" s="581" t="s">
        <v>30</v>
      </c>
      <c r="IV47" s="581" t="s">
        <v>30</v>
      </c>
      <c r="IW47" s="581" t="s">
        <v>30</v>
      </c>
      <c r="IX47" s="575" cm="1">
        <f t="array" ref="IX47">INDEX(IX$5:IX46,$B47+1,1)</f>
        <v>0</v>
      </c>
      <c r="IY47" s="575" cm="1">
        <f t="array" ref="IY47">INDEX(IY$5:IY46,$B47+1,1)</f>
        <v>0</v>
      </c>
      <c r="IZ47" s="575" cm="1">
        <f t="array" ref="IZ47">INDEX(IZ$5:IZ46,$B47+1,1)</f>
        <v>0</v>
      </c>
      <c r="JA47" s="575" cm="1">
        <f t="array" ref="JA47">INDEX(JA$5:JA46,$B47+1,1)</f>
        <v>0</v>
      </c>
      <c r="JB47" s="575" cm="1">
        <f t="array" ref="JB47">INDEX(JB$5:JB46,$B47+1,1)</f>
        <v>0</v>
      </c>
      <c r="JC47" s="575" cm="1">
        <f t="array" ref="JC47">INDEX(JC$5:JC46,$B47+1,1)</f>
        <v>0</v>
      </c>
      <c r="JD47" s="575" cm="1">
        <f t="array" ref="JD47">INDEX(JD$5:JD46,$B47+1,1)</f>
        <v>0</v>
      </c>
      <c r="JE47" s="575" cm="1">
        <f t="array" ref="JE47">INDEX(JE$5:JE46,$B47+1,1)</f>
        <v>0</v>
      </c>
      <c r="JF47" s="575" cm="1">
        <f t="array" ref="JF47">INDEX(JF$5:JF46,$B47+1,1)</f>
        <v>0</v>
      </c>
      <c r="JG47" s="575" cm="1">
        <f t="array" ref="JG47">INDEX(JG$5:JG46,$B47+1,1)</f>
        <v>0</v>
      </c>
      <c r="JH47" s="575" cm="1">
        <f t="array" ref="JH47">INDEX(JH$5:JH46,$B47+1,1)</f>
        <v>0</v>
      </c>
      <c r="JI47" s="575" cm="1">
        <f t="array" ref="JI47">INDEX(JI$5:JI46,$B47+1,1)</f>
        <v>0</v>
      </c>
      <c r="JJ47" s="575" cm="1">
        <f t="array" ref="JJ47">INDEX(JJ$5:JJ46,$B47+1,1)</f>
        <v>0</v>
      </c>
      <c r="JK47" s="575" cm="1">
        <f t="array" ref="JK47">INDEX(JK$5:JK46,$B47+1,1)</f>
        <v>0</v>
      </c>
      <c r="JL47" s="575" cm="1">
        <f t="array" ref="JL47">INDEX(JL$5:JL46,$B47+1,1)</f>
        <v>0</v>
      </c>
      <c r="JM47" s="575" cm="1">
        <f t="array" ref="JM47">INDEX(JM$5:JM46,$B47+1,1)</f>
        <v>0</v>
      </c>
      <c r="JN47" s="575" cm="1">
        <f t="array" ref="JN47">INDEX(JN$5:JN46,$B47+1,1)</f>
        <v>0</v>
      </c>
      <c r="JO47" s="575" cm="1">
        <f t="array" ref="JO47">INDEX(JO$5:JO46,$B47+1,1)</f>
        <v>0</v>
      </c>
      <c r="JP47" s="575" cm="1">
        <f t="array" ref="JP47">INDEX(JP$5:JP46,$B47+1,1)</f>
        <v>0</v>
      </c>
      <c r="JQ47" s="575" cm="1">
        <f t="array" ref="JQ47">INDEX(JQ$5:JQ46,$B47+1,1)</f>
        <v>0</v>
      </c>
      <c r="JR47" s="575" cm="1">
        <f t="array" ref="JR47">INDEX(JR$5:JR46,$B47+1,1)</f>
        <v>0</v>
      </c>
      <c r="JS47" s="575" cm="1">
        <f t="array" ref="JS47">INDEX(JS$5:JS46,$B47+1,1)</f>
        <v>0</v>
      </c>
      <c r="JT47" s="575" cm="1">
        <f t="array" ref="JT47">INDEX(JT$5:JT46,$B47+1,1)</f>
        <v>0</v>
      </c>
      <c r="JU47" s="575" cm="1">
        <f t="array" ref="JU47">INDEX(JU$5:JU46,$B47+1,1)</f>
        <v>0</v>
      </c>
      <c r="JV47" s="575" cm="1">
        <f t="array" ref="JV47">INDEX(JV$5:JV46,$B47+1,1)</f>
        <v>0</v>
      </c>
      <c r="JW47" s="575" cm="1">
        <f t="array" ref="JW47">INDEX(JW$5:JW46,$B47+1,1)</f>
        <v>0</v>
      </c>
      <c r="JX47" s="575" cm="1">
        <f t="array" ref="JX47">INDEX(JX$5:JX46,$B47+1,1)</f>
        <v>0</v>
      </c>
      <c r="JY47" s="575" cm="1">
        <f t="array" ref="JY47">INDEX(JY$5:JY46,$B47+1,1)</f>
        <v>0</v>
      </c>
      <c r="JZ47" s="575" cm="1">
        <f t="array" ref="JZ47">INDEX(JZ$5:JZ46,$B47+1,1)</f>
        <v>0</v>
      </c>
      <c r="KA47" s="575" cm="1">
        <f t="array" ref="KA47">INDEX(KA$5:KA46,$B47+1,1)</f>
        <v>0</v>
      </c>
      <c r="KB47" s="575" cm="1">
        <f t="array" ref="KB47">INDEX(KB$5:KB46,$B47+1,1)</f>
        <v>0</v>
      </c>
      <c r="KC47" s="575" cm="1">
        <f t="array" ref="KC47">INDEX(KC$5:KC46,$B47+1,1)</f>
        <v>0</v>
      </c>
      <c r="KD47" s="575" t="str" cm="1">
        <f t="array" ref="KD47">INDEX(KD$5:KD46,$B47+1,1)</f>
        <v>-</v>
      </c>
      <c r="KE47" s="8"/>
      <c r="KF47" s="575" cm="1">
        <f t="array" ref="KF47">INDEX(KF$5:KF46,$B47+1,1)</f>
        <v>0</v>
      </c>
      <c r="KG47" s="575" cm="1">
        <f t="array" ref="KG47">INDEX(KG$5:KG46,$B47+1,1)</f>
        <v>0</v>
      </c>
      <c r="KH47" s="575" cm="1">
        <f t="array" ref="KH47">INDEX(KH$5:KH46,$B47+1,1)</f>
        <v>0</v>
      </c>
      <c r="KI47" s="575" t="str" cm="1">
        <f t="array" ref="KI47">INDEX(KI$5:KI46,$B47+1,1)</f>
        <v>-</v>
      </c>
      <c r="KJ47" s="575" t="str" cm="1">
        <f t="array" ref="KJ47">INDEX(KJ$5:KJ46,$B47+1,1)</f>
        <v>-</v>
      </c>
      <c r="KK47" s="575" t="str" cm="1">
        <f t="array" ref="KK47">INDEX(KK$5:KK46,$B47+1,1)</f>
        <v>-</v>
      </c>
      <c r="KL47" s="575" t="str" cm="1">
        <f t="array" ref="KL47">INDEX(KL$5:KL46,$B47+1,1)</f>
        <v>-</v>
      </c>
      <c r="KM47" s="575" t="str" cm="1">
        <f t="array" ref="KM47">INDEX(KM$5:KM46,$B47+1,1)</f>
        <v>-</v>
      </c>
      <c r="KN47" s="575" t="str" cm="1">
        <f t="array" ref="KN47">INDEX(KN$5:KN46,$B47+1,1)</f>
        <v>-</v>
      </c>
      <c r="KO47" s="575" t="str" cm="1">
        <f t="array" ref="KO47">INDEX(KO$5:KO46,$B47+1,1)</f>
        <v>-</v>
      </c>
      <c r="KP47" s="575" t="str" cm="1">
        <f t="array" ref="KP47">INDEX(KP$5:KP46,$B47+1,1)</f>
        <v>-</v>
      </c>
      <c r="KQ47" s="575" t="str" cm="1">
        <f t="array" ref="KQ47">INDEX(KQ$5:KQ46,$B47+1,1)</f>
        <v>-</v>
      </c>
      <c r="KR47" s="575" t="str" cm="1">
        <f t="array" ref="KR47">INDEX(KR$5:KR46,$B47+1,1)</f>
        <v>-</v>
      </c>
      <c r="KS47" s="575" t="str" cm="1">
        <f t="array" ref="KS47">INDEX(KS$5:KS46,$B47+1,1)</f>
        <v>-</v>
      </c>
      <c r="KT47" s="575" t="str" cm="1">
        <f t="array" ref="KT47">INDEX(KT$5:KT46,$B47+1,1)</f>
        <v>-</v>
      </c>
      <c r="KU47" s="575" t="str" cm="1">
        <f t="array" ref="KU47">INDEX(KU$5:KU46,$B47+1,1)</f>
        <v>-</v>
      </c>
      <c r="KV47" s="575" cm="1">
        <f t="array" ref="KV47">INDEX(KV$5:KV46,$B47+1,1)</f>
        <v>1</v>
      </c>
      <c r="KW47" s="575" cm="1">
        <f t="array" ref="KW47">INDEX(KW$5:KW46,$B47+1,1)</f>
        <v>0</v>
      </c>
      <c r="KX47" s="575" cm="1">
        <f t="array" ref="KX47">INDEX(KX$5:KX46,$B47+1,1)</f>
        <v>1</v>
      </c>
      <c r="KY47" s="575" cm="1">
        <f t="array" ref="KY47">INDEX(KY$5:KY46,$B47+1,1)</f>
        <v>1</v>
      </c>
      <c r="KZ47" s="575" cm="1">
        <f t="array" ref="KZ47">INDEX(KZ$5:KZ46,$B47+1,1)</f>
        <v>1</v>
      </c>
      <c r="LA47" s="575" cm="1">
        <f t="array" ref="LA47">INDEX(LA$5:LA46,$B47+1,1)</f>
        <v>1</v>
      </c>
      <c r="LB47" s="575" cm="1">
        <f t="array" ref="LB47">INDEX(LB$5:LB46,$B47+1,1)</f>
        <v>1</v>
      </c>
      <c r="LC47" s="575" cm="1">
        <f t="array" ref="LC47">INDEX(LC$5:LC46,$B47+1,1)</f>
        <v>1</v>
      </c>
      <c r="LD47" s="575" cm="1">
        <f t="array" ref="LD47">INDEX(LD$5:LD46,$B47+1,1)</f>
        <v>0</v>
      </c>
      <c r="LE47" s="575" cm="1">
        <f t="array" ref="LE47">INDEX(LE$5:LE46,$B47+1,1)</f>
        <v>1</v>
      </c>
      <c r="LF47" s="575" cm="1">
        <f t="array" ref="LF47">INDEX(LF$5:LF46,$B47+1,1)</f>
        <v>0</v>
      </c>
      <c r="LG47" s="575" cm="1">
        <f t="array" ref="LG47">INDEX(LG$5:LG46,$B47+1,1)</f>
        <v>0</v>
      </c>
      <c r="LH47" s="575" cm="1">
        <f t="array" ref="LH47">INDEX(LH$5:LH46,$B47+1,1)</f>
        <v>0</v>
      </c>
      <c r="LI47" s="575" cm="1">
        <f t="array" ref="LI47">INDEX(LI$5:LI46,$B47+1,1)</f>
        <v>0</v>
      </c>
      <c r="LJ47" s="575" cm="1">
        <f t="array" ref="LJ47">INDEX(LJ$5:LJ46,$B47+1,1)</f>
        <v>0</v>
      </c>
      <c r="LK47" s="575" cm="1">
        <f t="array" ref="LK47">INDEX(LK$5:LK46,$B47+1,1)</f>
        <v>0</v>
      </c>
      <c r="LL47" s="575" cm="1">
        <f t="array" ref="LL47">INDEX(LL$5:LL46,$B47+1,1)</f>
        <v>0</v>
      </c>
      <c r="LM47" s="575" cm="1">
        <f t="array" ref="LM47">INDEX(LM$5:LM46,$B47+1,1)</f>
        <v>0</v>
      </c>
      <c r="LN47" s="575" cm="1">
        <f t="array" ref="LN47">INDEX(LN$5:LN46,$B47+1,1)</f>
        <v>0</v>
      </c>
      <c r="LO47" s="575" cm="1">
        <f t="array" ref="LO47">INDEX(LO$5:LO46,$B47+1,1)</f>
        <v>0</v>
      </c>
      <c r="LP47" s="575" cm="1">
        <f t="array" ref="LP47">INDEX(LP$5:LP46,$B47+1,1)</f>
        <v>0</v>
      </c>
      <c r="LQ47" s="575" cm="1">
        <f t="array" ref="LQ47">INDEX(LQ$5:LQ46,$B47+1,1)</f>
        <v>0</v>
      </c>
      <c r="LR47" s="575" cm="1">
        <f t="array" ref="LR47">INDEX(LR$5:LR46,$B47+1,1)</f>
        <v>0</v>
      </c>
      <c r="LS47" s="575" cm="1">
        <f t="array" ref="LS47">INDEX(LS$5:LS46,$B47+1,1)</f>
        <v>0</v>
      </c>
      <c r="LT47" s="575" cm="1">
        <f t="array" ref="LT47">INDEX(LT$5:LT46,$B47+1,1)</f>
        <v>0</v>
      </c>
      <c r="LU47" s="575" cm="1">
        <f t="array" ref="LU47">INDEX(LU$5:LU46,$B47+1,1)</f>
        <v>0</v>
      </c>
      <c r="LV47" s="575" cm="1">
        <f t="array" ref="LV47">INDEX(LV$5:LV46,$B47+1,1)</f>
        <v>0</v>
      </c>
      <c r="LW47" s="575" cm="1">
        <f t="array" ref="LW47">INDEX(LW$5:LW46,$B47+1,1)</f>
        <v>0</v>
      </c>
      <c r="LX47" s="575" cm="1">
        <f t="array" ref="LX47">INDEX(LX$5:LX46,$B47+1,1)</f>
        <v>0</v>
      </c>
      <c r="LY47" s="575" cm="1">
        <f t="array" ref="LY47">INDEX(LY$5:LY46,$B47+1,1)</f>
        <v>0</v>
      </c>
      <c r="LZ47" s="575" cm="1">
        <f t="array" ref="LZ47">INDEX(LZ$5:LZ46,$B47+1,1)</f>
        <v>0</v>
      </c>
      <c r="MA47" s="575" cm="1">
        <f t="array" ref="MA47">INDEX(MA$5:MA46,$B47+1,1)</f>
        <v>0</v>
      </c>
      <c r="MB47" s="575" cm="1">
        <f t="array" ref="MB47">INDEX(MB$5:MB46,$B47+1,1)</f>
        <v>0</v>
      </c>
      <c r="MC47" s="575" cm="1">
        <f t="array" ref="MC47">INDEX(MC$5:MC46,$B47+1,1)</f>
        <v>0</v>
      </c>
      <c r="MD47" s="575" cm="1">
        <f t="array" ref="MD47">INDEX(MD$5:MD46,$B47+1,1)</f>
        <v>0</v>
      </c>
      <c r="ME47" s="575" cm="1">
        <f t="array" ref="ME47">INDEX(ME$5:ME46,$B47+1,1)</f>
        <v>0</v>
      </c>
      <c r="MF47" s="575" cm="1">
        <f t="array" ref="MF47">INDEX(MF$5:MF46,$B47+1,1)</f>
        <v>0</v>
      </c>
      <c r="MG47" s="575" cm="1">
        <f t="array" ref="MG47">INDEX(MG$5:MG46,$B47+1,1)</f>
        <v>0</v>
      </c>
      <c r="MH47" s="575" cm="1">
        <f t="array" ref="MH47">INDEX(MH$5:MH46,$B47+1,1)</f>
        <v>0</v>
      </c>
      <c r="MI47" s="575" cm="1">
        <f t="array" ref="MI47">INDEX(MI$5:MI46,$B47+1,1)</f>
        <v>1</v>
      </c>
      <c r="MJ47" s="575" cm="1">
        <f t="array" ref="MJ47">INDEX(MJ$5:MJ46,$B47+1,1)</f>
        <v>0</v>
      </c>
      <c r="MK47" s="575" cm="1">
        <f t="array" ref="MK47">INDEX(MK$5:MK46,$B47+1,1)</f>
        <v>0</v>
      </c>
      <c r="ML47" s="575" cm="1">
        <f t="array" ref="ML47">INDEX(ML$5:ML46,$B47+1,1)</f>
        <v>0</v>
      </c>
      <c r="MM47" s="575" cm="1">
        <f t="array" ref="MM47">INDEX(MM$5:MM46,$B47+1,1)</f>
        <v>0</v>
      </c>
      <c r="MN47" s="575" cm="1">
        <f t="array" ref="MN47">INDEX(MN$5:MN46,$B47+1,1)</f>
        <v>1</v>
      </c>
      <c r="MO47" s="8"/>
      <c r="MP47" s="444" t="b">
        <f t="shared" ca="1" si="122"/>
        <v>0</v>
      </c>
      <c r="MQ47" s="575" t="str" cm="1">
        <f t="array" ref="MQ47">INDEX(MQ$5:MQ46,$B47+1,1)</f>
        <v>-</v>
      </c>
      <c r="MR47" s="575" t="str" cm="1">
        <f t="array" ref="MR47">INDEX(MR$5:MR46,$B47+1,1)</f>
        <v>-</v>
      </c>
      <c r="MS47" s="575" t="str" cm="1">
        <f t="array" ref="MS47">INDEX(MS$5:MS46,$B47+1,1)</f>
        <v>-</v>
      </c>
      <c r="MT47" s="575" t="str" cm="1">
        <f t="array" ref="MT47">INDEX(MT$5:MT46,$B47+1,1)</f>
        <v>-</v>
      </c>
      <c r="MU47" s="575" t="str" cm="1">
        <f t="array" ref="MU47">INDEX(MU$5:MU46,$B47+1,1)</f>
        <v>-</v>
      </c>
      <c r="MV47" s="575" t="str" cm="1">
        <f t="array" ref="MV47">INDEX(MV$5:MV46,$B47+1,1)</f>
        <v>-</v>
      </c>
      <c r="MW47" s="575" t="str" cm="1">
        <f t="array" ref="MW47">INDEX(MW$5:MW46,$B47+1,1)</f>
        <v>-</v>
      </c>
      <c r="MX47" s="444" t="str" cm="1">
        <f t="array" ref="MX47">IF(OR(MY47:MY47&lt;&gt;"-"),TRUE,"-")</f>
        <v>-</v>
      </c>
      <c r="MY47" s="575" t="str" cm="1">
        <f t="array" ref="MY47">INDEX(MY$5:MY46,$B47+1,1)</f>
        <v>-</v>
      </c>
      <c r="MZ47" s="575" cm="1">
        <f t="array" ref="MZ47">INDEX(MZ$5:MZ46,$B47+1,1)</f>
        <v>0</v>
      </c>
      <c r="NA47" s="575" cm="1">
        <f t="array" ref="NA47">INDEX(NA$5:NA46,$B47+1,1)</f>
        <v>999999</v>
      </c>
      <c r="NB47" s="575" cm="1">
        <f t="array" ref="NB47">INDEX(NB$5:NB46,$B47+1,1)</f>
        <v>999999</v>
      </c>
      <c r="NC47" s="575" cm="1">
        <f t="array" ref="NC47">INDEX(NC$5:NC46,$B47+1,1)</f>
        <v>999999</v>
      </c>
      <c r="ND47" s="575" cm="1">
        <f t="array" ref="ND47">INDEX(ND$5:ND46,$B47+1,1)</f>
        <v>999999</v>
      </c>
      <c r="NE47" s="575" cm="1">
        <f t="array" ref="NE47">INDEX(NE$5:NE46,$B47+1,1)</f>
        <v>999999</v>
      </c>
      <c r="NF47" s="575" cm="1">
        <f t="array" ref="NF47">INDEX(NF$5:NF46,$B47+1,1)</f>
        <v>999999</v>
      </c>
      <c r="NG47" s="444" t="str">
        <f t="array" ref="NG47">IF(OR(NH47:NI47&lt;&gt;"-"),TRUE,"-")</f>
        <v>-</v>
      </c>
      <c r="NH47" s="575" t="str" cm="1">
        <f t="array" ref="NH47">INDEX(NH$5:NH46,$B47+1,1)</f>
        <v>-</v>
      </c>
      <c r="NI47" s="575" t="str" cm="1">
        <f t="array" ref="NI47">INDEX(NI$5:NI46,$B47+1,1)</f>
        <v>-</v>
      </c>
      <c r="NJ47" s="575" t="b" cm="1">
        <f t="array" ref="NJ47">INDEX(NJ$5:NJ46,$B47+1,1)</f>
        <v>1</v>
      </c>
      <c r="NK47" s="575" t="str" cm="1">
        <f t="array" ref="NK47">INDEX(NK$5:NK46,$B47+1,1)</f>
        <v>-</v>
      </c>
      <c r="NL47" s="575" cm="1">
        <f t="array" ref="NL47">INDEX(NL$5:NL46,$B47+1,1)</f>
        <v>0</v>
      </c>
      <c r="NM47" s="575" cm="1">
        <f t="array" ref="NM47">INDEX(NM$5:NM46,$B47+1,1)</f>
        <v>0</v>
      </c>
      <c r="NN47" s="575" cm="1">
        <f t="array" ref="NN47">INDEX(NN$5:NN46,$B47+1,1)</f>
        <v>0</v>
      </c>
      <c r="NO47" s="575" t="str" cm="1">
        <f t="array" ref="NO47">INDEX(NO$5:NO46,$B47+1,1)</f>
        <v>-</v>
      </c>
      <c r="NP47" s="575" t="str" cm="1">
        <f t="array" ref="NP47">INDEX(NP$5:NP46,$B47+1,1)</f>
        <v>-</v>
      </c>
      <c r="NQ47" s="575" cm="1">
        <f t="array" ref="NQ47">INDEX(NQ$5:NQ46,$B47+1,1)</f>
        <v>0</v>
      </c>
      <c r="NR47" s="575" t="str" cm="1">
        <f t="array" ref="NR47">INDEX(NR$5:NR46,$B47+1,1)</f>
        <v>-</v>
      </c>
      <c r="NS47" s="575" t="str" cm="1">
        <f t="array" ref="NS47">INDEX(NS$5:NS46,$B47+1,1)</f>
        <v>-</v>
      </c>
      <c r="NT47" s="8"/>
      <c r="NU47" s="575" cm="1">
        <f t="array" ref="NU47">INDEX(NU$5:NU46,$B47+1,1)</f>
        <v>50</v>
      </c>
      <c r="NV47" s="575" cm="1">
        <f t="array" ref="NV47">INDEX(NV$5:NV46,$B47+1,1)</f>
        <v>50</v>
      </c>
      <c r="NW47" s="575" cm="1">
        <f t="array" ref="NW47">INDEX(NW$5:NW46,$B47+1,1)</f>
        <v>50</v>
      </c>
      <c r="NX47" s="575" cm="1">
        <f t="array" ref="NX47">INDEX(NX$5:NX46,$B47+1,1)</f>
        <v>50</v>
      </c>
      <c r="NY47" s="575" cm="1">
        <f t="array" ref="NY47">INDEX(NY$5:NY46,$B47+1,1)</f>
        <v>1</v>
      </c>
      <c r="NZ47" s="575" cm="1">
        <f t="array" ref="NZ47">INDEX(NZ$5:NZ46,$B47+1,1)</f>
        <v>1</v>
      </c>
      <c r="OA47" s="575" cm="1">
        <f t="array" ref="OA47">INDEX(OA$5:OA46,$B47+1,1)</f>
        <v>1</v>
      </c>
      <c r="OB47" s="575" cm="1">
        <f t="array" ref="OB47">INDEX(OB$5:OB46,$B47+1,1)</f>
        <v>1</v>
      </c>
      <c r="OC47" s="8"/>
      <c r="OD47" s="575" cm="1">
        <f t="array" ref="OD47">INDEX(OD$5:OD46,$B47+1,1)</f>
        <v>0</v>
      </c>
      <c r="OE47" s="575" t="str" cm="1">
        <f t="array" ref="OE47">INDEX(OE$5:OE46,$B47+1,1)</f>
        <v>-</v>
      </c>
      <c r="OF47" s="575" cm="1">
        <f t="array" ref="OF47">INDEX(OF$5:OF46,$B47+1,1)</f>
        <v>1</v>
      </c>
      <c r="OG47" s="575" cm="1">
        <f t="array" ref="OG47">INDEX(OG$5:OG46,$B47+1,1)</f>
        <v>1</v>
      </c>
      <c r="OH47" s="8"/>
      <c r="OI47" s="22" t="str">
        <f t="shared" si="128"/>
        <v>-</v>
      </c>
      <c r="OJ47" s="575" t="str" cm="1">
        <f t="array" ref="OJ47">INDEX(OJ$5:OJ46,$B47+1,1)</f>
        <v>-</v>
      </c>
      <c r="OK47" s="22" t="str">
        <f t="shared" si="129"/>
        <v>-</v>
      </c>
      <c r="OL47" s="575" t="str" cm="1">
        <f t="array" ref="OL47">INDEX(OL$5:OL46,$B47+1,1)</f>
        <v>-</v>
      </c>
      <c r="OM47" s="575" cm="1">
        <f t="array" ref="OM47">INDEX(OM$5:OM46,$B47+1,1)</f>
        <v>0</v>
      </c>
      <c r="ON47" s="519">
        <v>0</v>
      </c>
    </row>
    <row r="48" spans="1:404" outlineLevel="1">
      <c r="A48" s="18">
        <f t="shared" si="109"/>
        <v>43</v>
      </c>
      <c r="B48" s="18">
        <f>$A$47</f>
        <v>42</v>
      </c>
      <c r="C48">
        <v>7</v>
      </c>
      <c r="D48" s="17" t="str">
        <f t="shared" ca="1" si="130"/>
        <v>GSW</v>
      </c>
      <c r="E48" t="b">
        <v>1</v>
      </c>
      <c r="F48" t="b">
        <v>0</v>
      </c>
      <c r="G48" t="b">
        <v>1</v>
      </c>
      <c r="H48" s="18"/>
      <c r="I48" s="575" cm="1">
        <f t="array" ref="I48">INDEX(I$5:I47,$B48+1,1)</f>
        <v>0</v>
      </c>
      <c r="J48" s="575" cm="1">
        <f t="array" ref="J48">INDEX(J$5:J47,$B48+1,1)</f>
        <v>0</v>
      </c>
      <c r="K48" s="575" cm="1">
        <f t="array" ref="K48">INDEX(K$5:K47,$B48+1,1)</f>
        <v>1</v>
      </c>
      <c r="L48" s="575" cm="1">
        <f t="array" ref="L48">INDEX(L$5:L47,$B48+1,1)</f>
        <v>2</v>
      </c>
      <c r="M48" s="575" cm="1">
        <f t="array" ref="M48">INDEX(M$5:M47,$B48+1,1)</f>
        <v>2</v>
      </c>
      <c r="N48" s="575" cm="1">
        <f t="array" ref="N48">INDEX(N$5:N47,$B48+1,1)</f>
        <v>3</v>
      </c>
      <c r="O48" s="444">
        <f t="shared" si="115"/>
        <v>2</v>
      </c>
      <c r="P48" s="444">
        <f t="shared" si="115"/>
        <v>0</v>
      </c>
      <c r="Q48" s="444">
        <f t="shared" si="58"/>
        <v>6</v>
      </c>
      <c r="R48" s="575" cm="1">
        <f t="array" ref="R48">INDEX(R$5:R47,$B48+1,1)</f>
        <v>2</v>
      </c>
      <c r="S48" s="575" cm="1">
        <f t="array" ref="S48">INDEX(S$5:S47,$B48+1,1)</f>
        <v>3</v>
      </c>
      <c r="T48" s="575" cm="1">
        <f t="array" ref="T48">INDEX(T$5:T47,$B48+1,1)</f>
        <v>2</v>
      </c>
      <c r="U48" s="575" cm="1">
        <f t="array" ref="U48">INDEX(U$5:U47,$B48+1,1)</f>
        <v>0</v>
      </c>
      <c r="V48" s="18"/>
      <c r="W48" s="575" cm="1">
        <f t="array" ref="W48">INDEX(W$5:W47,$B48+1,1)</f>
        <v>0</v>
      </c>
      <c r="X48" s="575" cm="1">
        <f t="array" ref="X48">INDEX(X$5:X47,$B48+1,1)</f>
        <v>0</v>
      </c>
      <c r="Y48" s="575" cm="1">
        <f t="array" ref="Y48">INDEX(Y$5:Y47,$B48+1,1)</f>
        <v>0</v>
      </c>
      <c r="Z48" s="575" cm="1">
        <f t="array" ref="Z48">INDEX(Z$5:Z47,$B48+1,1)</f>
        <v>1</v>
      </c>
      <c r="AA48" s="575" t="str" cm="1">
        <f t="array" ref="AA48">INDEX(AA$5:AA47,$B48+1,1)</f>
        <v/>
      </c>
      <c r="AB48" s="575" cm="1">
        <f t="array" ref="AB48">INDEX(AB$5:AB47,$B48+1,1)</f>
        <v>1</v>
      </c>
      <c r="AC48" s="575" cm="1">
        <f t="array" ref="AC48">INDEX(AC$5:AC47,$B48+1,1)</f>
        <v>1</v>
      </c>
      <c r="AD48" s="575" cm="1">
        <f t="array" ref="AD48">INDEX(AD$5:AD47,$B48+1,1)</f>
        <v>0</v>
      </c>
      <c r="AE48" s="575" cm="1">
        <f t="array" ref="AE48">INDEX(AE$5:AE47,$B48+1,1)</f>
        <v>0</v>
      </c>
      <c r="AF48" s="575" cm="1">
        <f t="array" ref="AF48">INDEX(AF$5:AF47,$B48+1,1)</f>
        <v>0</v>
      </c>
      <c r="AG48" s="575" cm="1">
        <f t="array" ref="AG48">INDEX(AG$5:AG47,$B48+1,1)</f>
        <v>0</v>
      </c>
      <c r="AH48" s="119"/>
      <c r="AI48" s="119"/>
      <c r="AJ48" s="119"/>
      <c r="AK48" s="119"/>
      <c r="AL48" s="119"/>
      <c r="AM48" s="119"/>
      <c r="AN48" s="119"/>
      <c r="AO48" s="119"/>
      <c r="AP48" s="119"/>
      <c r="AQ48" s="119"/>
      <c r="AR48" s="119"/>
      <c r="AS48" s="119"/>
      <c r="AT48" s="119"/>
      <c r="AU48" s="18"/>
      <c r="AV48" s="18"/>
      <c r="AW48" s="18"/>
      <c r="AX48" s="212" t="str">
        <f>CHOOSE($K48+1,"CSIRO","MU","NFS")&amp;" Optimum feed supply"</f>
        <v>MU Optimum feed supply</v>
      </c>
      <c r="AY48" s="8" t="str">
        <f ca="1">IF(COUNTIF(AX$5:AX48,AX48)=1,"-","Dup")</f>
        <v>-</v>
      </c>
      <c r="AZ48" s="8"/>
      <c r="BA48" s="575" t="b" cm="1">
        <f t="array" ref="BA48">INDEX(BA$5:BA47,$B48+1,1)</f>
        <v>1</v>
      </c>
      <c r="BB48" s="575" t="b" cm="1">
        <f t="array" ref="BB48">INDEX(BB$5:BB47,$B48+1,1)</f>
        <v>1</v>
      </c>
      <c r="BC48" s="575" t="b" cm="1">
        <f t="array" ref="BC48">INDEX(BC$5:BC47,$B48+1,1)</f>
        <v>1</v>
      </c>
      <c r="BD48" s="575" t="b" cm="1">
        <f t="array" ref="BD48">INDEX(BD$5:BD47,$B48+1,1)</f>
        <v>1</v>
      </c>
      <c r="BE48" s="575" t="b" cm="1">
        <f t="array" ref="BE48">INDEX(BE$5:BE47,$B48+1,1)</f>
        <v>1</v>
      </c>
      <c r="BF48" s="575" t="b" cm="1">
        <f t="array" ref="BF48">INDEX(BF$5:BF47,$B48+1,1)</f>
        <v>1</v>
      </c>
      <c r="BG48" s="575" t="b" cm="1">
        <f t="array" ref="BG48">INDEX(BG$5:BG47,$B48+1,1)</f>
        <v>1</v>
      </c>
      <c r="BH48" s="575" t="b" cm="1">
        <f t="array" ref="BH48">INDEX(BH$5:BH47,$B48+1,1)</f>
        <v>1</v>
      </c>
      <c r="BI48" s="575" t="b" cm="1">
        <f t="array" ref="BI48">INDEX(BI$5:BI47,$B48+1,1)</f>
        <v>1</v>
      </c>
      <c r="BJ48" s="8"/>
      <c r="BK48" s="575" t="b" cm="1">
        <f t="array" ref="BK48">INDEX(BK$5:BK47,$B48+1,1)</f>
        <v>1</v>
      </c>
      <c r="BL48" s="575" t="str" cm="1">
        <f t="array" ref="BL48">INDEX(BL$5:BL47,$B48+1,1)</f>
        <v>-</v>
      </c>
      <c r="BM48" s="575" t="b" cm="1">
        <f t="array" ref="BM48">INDEX(BM$5:BM47,$B48+1,1)</f>
        <v>0</v>
      </c>
      <c r="BN48" s="575" t="str" cm="1">
        <f t="array" ref="BN48">INDEX(BN$5:BN47,$B48+1,1)</f>
        <v>-</v>
      </c>
      <c r="BO48" s="575" t="str" cm="1">
        <f t="array" ref="BO48">INDEX(BO$5:BO47,$B48+1,1)</f>
        <v>-</v>
      </c>
      <c r="BP48" s="575" t="str" cm="1">
        <f t="array" ref="BP48">INDEX(BP$5:BP47,$B48+1,1)</f>
        <v>-</v>
      </c>
      <c r="BQ48" s="575" t="str" cm="1">
        <f t="array" ref="BQ48">INDEX(BQ$5:BQ47,$B48+1,1)</f>
        <v>-</v>
      </c>
      <c r="BR48" s="575" t="str" cm="1">
        <f t="array" ref="BR48">INDEX(BR$5:BR47,$B48+1,1)</f>
        <v>-</v>
      </c>
      <c r="BS48" s="575" t="str" cm="1">
        <f t="array" ref="BS48">INDEX(BS$5:BS47,$B48+1,1)</f>
        <v>-</v>
      </c>
      <c r="BT48" s="575" t="str" cm="1">
        <f t="array" ref="BT48">INDEX(BT$5:BT47,$B48+1,1)</f>
        <v>-</v>
      </c>
      <c r="BU48" s="575" t="str" cm="1">
        <f t="array" ref="BU48">INDEX(BU$5:BU47,$B48+1,1)</f>
        <v>-</v>
      </c>
      <c r="BV48" s="575" t="str" cm="1">
        <f t="array" ref="BV48">INDEX(BV$5:BV47,$B48+1,1)</f>
        <v>-</v>
      </c>
      <c r="BW48" s="575" t="b" cm="1">
        <f t="array" ref="BW48">INDEX(BW$5:BW47,$B48+1,1)</f>
        <v>0</v>
      </c>
      <c r="BX48" s="575" cm="1">
        <f t="array" ref="BX48">INDEX(BX$5:BX47,$B48+1,1)</f>
        <v>0</v>
      </c>
      <c r="BY48" s="575" t="str" cm="1">
        <f t="array" ref="BY48">INDEX(BY$5:BY47,$B48+1,1)</f>
        <v>-</v>
      </c>
      <c r="BZ48" s="575" t="str" cm="1">
        <f t="array" ref="BZ48">INDEX(BZ$5:BZ47,$B48+1,1)</f>
        <v>-</v>
      </c>
      <c r="CA48" s="575" t="b" cm="1">
        <f t="array" ref="CA48">INDEX(CA$5:CA47,$B48+1,1)</f>
        <v>1</v>
      </c>
      <c r="CB48" s="8"/>
      <c r="CC48" s="22" t="b">
        <v>0</v>
      </c>
      <c r="CD48" s="444" t="str">
        <f t="shared" ca="1" si="61"/>
        <v>-</v>
      </c>
      <c r="CE48" s="444">
        <f t="shared" si="116"/>
        <v>1</v>
      </c>
      <c r="CF48" s="444">
        <f t="shared" si="116"/>
        <v>1</v>
      </c>
      <c r="CG48" s="575" t="str" cm="1">
        <f t="array" ref="CG48">INDEX(CG$5:CG47,$B48+1,1)</f>
        <v>-</v>
      </c>
      <c r="CH48" s="575" t="str" cm="1">
        <f t="array" ref="CH48">INDEX(CH$5:CH47,$B48+1,1)</f>
        <v>-</v>
      </c>
      <c r="CI48" s="575" t="str" cm="1">
        <f t="array" ref="CI48">INDEX(CI$5:CI47,$B48+1,1)</f>
        <v>-</v>
      </c>
      <c r="CJ48" s="444" t="str">
        <f t="shared" ca="1" si="63"/>
        <v>-</v>
      </c>
      <c r="CK48" s="444">
        <f t="shared" si="117"/>
        <v>1</v>
      </c>
      <c r="CL48" s="444">
        <f t="shared" si="117"/>
        <v>1</v>
      </c>
      <c r="CM48" s="575" t="str" cm="1">
        <f t="array" ref="CM48">INDEX(CM$5:CM47,$B48+1,1)</f>
        <v>-</v>
      </c>
      <c r="CN48" s="444" t="str">
        <f t="shared" ca="1" si="65"/>
        <v>-</v>
      </c>
      <c r="CO48" s="444">
        <f t="shared" si="66"/>
        <v>1</v>
      </c>
      <c r="CP48" s="575" t="str" cm="1">
        <f t="array" ref="CP48">INDEX(CP$5:CP47,$B48+1,1)</f>
        <v>-</v>
      </c>
      <c r="CQ48" s="575" t="str" cm="1">
        <f t="array" ref="CQ48">INDEX(CQ$5:CQ47,$B48+1,1)</f>
        <v>-</v>
      </c>
      <c r="CR48" s="444">
        <f t="shared" si="67"/>
        <v>1</v>
      </c>
      <c r="CS48" s="575" t="str" cm="1">
        <f t="array" ref="CS48">INDEX(CS$5:CS47,$B48+1,1)</f>
        <v>-</v>
      </c>
      <c r="CT48" s="444" t="str">
        <f t="shared" ca="1" si="68"/>
        <v>-</v>
      </c>
      <c r="CU48" s="444">
        <f t="shared" si="118"/>
        <v>1</v>
      </c>
      <c r="CV48" s="444">
        <f t="shared" si="118"/>
        <v>1</v>
      </c>
      <c r="CW48" s="8"/>
      <c r="CX48" s="93" t="str">
        <f ca="1">$HA48</f>
        <v>-</v>
      </c>
      <c r="CY48" s="22" t="b">
        <v>1</v>
      </c>
      <c r="CZ48" s="580">
        <f>VALUE($L48&amp;$M48&amp;$N48&amp;$T48&amp;IFERROR(VALUE($K48),0)&amp;$Z48&amp;IF($GX48=0,1,2)&amp;1)</f>
        <v>22321111</v>
      </c>
      <c r="DA48" s="22" t="b">
        <v>0</v>
      </c>
      <c r="DB48" s="575" t="str" cm="1">
        <f t="array" ref="DB48">INDEX(DB$5:DB47,$B48+1,1)</f>
        <v>-</v>
      </c>
      <c r="DC48" s="575" cm="1">
        <f t="array" ref="DC48">INDEX(DC$5:DC47,$B48+1,1)</f>
        <v>1</v>
      </c>
      <c r="DD48" s="575" cm="1">
        <f t="array" ref="DD48">INDEX(DD$5:DD47,$B48+1,1)</f>
        <v>1</v>
      </c>
      <c r="DE48" s="575" t="str" cm="1">
        <f t="array" ref="DE48">INDEX(DE$5:DE47,$B48+1,1)</f>
        <v>-</v>
      </c>
      <c r="DF48" s="575" t="str" cm="1">
        <f t="array" ref="DF48">INDEX(DF$5:DF47,$B48+1,1)</f>
        <v>-</v>
      </c>
      <c r="DG48" s="575" t="str" cm="1">
        <f t="array" ref="DG48">INDEX(DG$5:DG47,$B48+1,1)</f>
        <v>-</v>
      </c>
      <c r="DH48" s="575" t="str" cm="1">
        <f t="array" ref="DH48">INDEX(DH$5:DH47,$B48+1,1)</f>
        <v>-</v>
      </c>
      <c r="DI48" s="575" t="str" cm="1">
        <f t="array" ref="DI48">INDEX(DI$5:DI47,$B48+1,1)</f>
        <v>-</v>
      </c>
      <c r="DJ48" s="575" t="str" cm="1">
        <f t="array" ref="DJ48">INDEX(DJ$5:DJ47,$B48+1,1)</f>
        <v>-</v>
      </c>
      <c r="DK48" s="575" cm="1">
        <f t="array" ref="DK48">INDEX(DK$5:DK47,$B48+1,1)</f>
        <v>1</v>
      </c>
      <c r="DL48" s="575" t="b" cm="1">
        <f t="array" ref="DL48">INDEX(DL$5:DL47,$B48+1,1)</f>
        <v>0</v>
      </c>
      <c r="DM48" s="575" t="str" cm="1">
        <f t="array" ref="DM48">INDEX(DM$5:DM47,$B48+1,1)</f>
        <v>-</v>
      </c>
      <c r="DN48" s="575" t="str" cm="1">
        <f t="array" ref="DN48">INDEX(DN$5:DN47,$B48+1,1)</f>
        <v>-</v>
      </c>
      <c r="DO48" s="575" t="str" cm="1">
        <f t="array" ref="DO48">INDEX(DO$5:DO47,$B48+1,1)</f>
        <v>-</v>
      </c>
      <c r="DP48" s="575" t="str" cm="1">
        <f t="array" ref="DP48">INDEX(DP$5:DP47,$B48+1,1)</f>
        <v>-</v>
      </c>
      <c r="DQ48" s="575" t="str" cm="1">
        <f t="array" ref="DQ48">INDEX(DQ$5:DQ47,$B48+1,1)</f>
        <v>-</v>
      </c>
      <c r="DR48" s="575" t="str" cm="1">
        <f t="array" ref="DR48">INDEX(DR$5:DR47,$B48+1,1)</f>
        <v>-</v>
      </c>
      <c r="DS48" s="575" t="str" cm="1">
        <f t="array" ref="DS48">INDEX(DS$5:DS47,$B48+1,1)</f>
        <v>-</v>
      </c>
      <c r="DT48" s="575" t="str" cm="1">
        <f t="array" ref="DT48">INDEX(DT$5:DT47,$B48+1,1)</f>
        <v>-</v>
      </c>
      <c r="DU48" s="575" t="str" cm="1">
        <f t="array" ref="DU48">INDEX(DU$5:DU47,$B48+1,1)</f>
        <v>-</v>
      </c>
      <c r="DV48" s="575" t="str" cm="1">
        <f t="array" ref="DV48">INDEX(DV$5:DV47,$B48+1,1)</f>
        <v>-</v>
      </c>
      <c r="DW48" s="575" cm="1">
        <f t="array" ref="DW48">INDEX(DW$5:DW47,$B48+1,1)</f>
        <v>500</v>
      </c>
      <c r="DX48" s="575" cm="1">
        <f t="array" ref="DX48">INDEX(DX$5:DX47,$B48+1,1)</f>
        <v>500</v>
      </c>
      <c r="DY48" s="575" t="str" cm="1">
        <f t="array" ref="DY48">INDEX(DY$5:DY47,$B48+1,1)</f>
        <v>-</v>
      </c>
      <c r="DZ48" s="575" t="str" cm="1">
        <f t="array" ref="DZ48">INDEX(DZ$5:DZ47,$B48+1,1)</f>
        <v>-</v>
      </c>
      <c r="EA48" s="575" t="str" cm="1">
        <f t="array" ref="EA48">INDEX(EA$5:EA47,$B48+1,1)</f>
        <v>-</v>
      </c>
      <c r="EB48" s="575" cm="1">
        <f t="array" ref="EB48">INDEX(EB$5:EB47,$B48+1,1)</f>
        <v>0</v>
      </c>
      <c r="EC48" s="575" cm="1">
        <f t="array" ref="EC48">INDEX(EC$5:EC47,$B48+1,1)</f>
        <v>0</v>
      </c>
      <c r="ED48" s="444">
        <f t="shared" si="124"/>
        <v>0</v>
      </c>
      <c r="EE48" s="444">
        <f t="shared" si="124"/>
        <v>6.25E-2</v>
      </c>
      <c r="EF48" s="444">
        <f t="shared" si="124"/>
        <v>6.25E-2</v>
      </c>
      <c r="EG48" s="444">
        <f t="shared" si="124"/>
        <v>6.25E-2</v>
      </c>
      <c r="EH48" s="444" t="b">
        <f t="shared" si="125"/>
        <v>0</v>
      </c>
      <c r="EI48" s="444" t="b">
        <f t="shared" si="125"/>
        <v>1</v>
      </c>
      <c r="EJ48" s="444" t="b">
        <f t="shared" si="125"/>
        <v>1</v>
      </c>
      <c r="EK48" s="444" t="b">
        <f t="shared" si="125"/>
        <v>0</v>
      </c>
      <c r="EL48" s="444">
        <f t="shared" si="126"/>
        <v>1</v>
      </c>
      <c r="EM48" s="444">
        <f t="shared" si="126"/>
        <v>0</v>
      </c>
      <c r="EN48" s="444" t="b">
        <f t="shared" si="94"/>
        <v>0</v>
      </c>
      <c r="EO48" s="444" t="b">
        <f t="shared" si="119"/>
        <v>0</v>
      </c>
      <c r="EP48" s="444" t="b">
        <f t="shared" si="119"/>
        <v>0</v>
      </c>
      <c r="EQ48" s="444" t="b">
        <f t="shared" si="119"/>
        <v>1</v>
      </c>
      <c r="ER48" s="93">
        <f t="shared" si="120"/>
        <v>2</v>
      </c>
      <c r="ES48" s="93">
        <f t="shared" si="120"/>
        <v>2</v>
      </c>
      <c r="ET48" s="575" cm="1">
        <f t="array" ref="ET48">INDEX(ET$5:ET47,$B48+1,1)</f>
        <v>1</v>
      </c>
      <c r="EU48" s="575" cm="1">
        <f t="array" ref="EU48">INDEX(EU$5:EU47,$B48+1,1)</f>
        <v>1</v>
      </c>
      <c r="EV48" s="575" cm="1">
        <f t="array" ref="EV48">INDEX(EV$5:EV47,$B48+1,1)</f>
        <v>1</v>
      </c>
      <c r="EW48" s="575" cm="1">
        <f t="array" ref="EW48">INDEX(EW$5:EW47,$B48+1,1)</f>
        <v>1</v>
      </c>
      <c r="EX48" s="575" t="str" cm="1">
        <f t="array" ref="EX48">INDEX(EX$5:EX47,$B48+1,1)</f>
        <v>-</v>
      </c>
      <c r="EY48" s="575" t="str" cm="1">
        <f t="array" ref="EY48">INDEX(EY$5:EY47,$B48+1,1)</f>
        <v>-</v>
      </c>
      <c r="EZ48" s="575" t="str" cm="1">
        <f t="array" ref="EZ48">INDEX(EZ$5:EZ47,$B48+1,1)</f>
        <v>-</v>
      </c>
      <c r="FA48" s="575" t="str" cm="1">
        <f t="array" ref="FA48">INDEX(FA$5:FA47,$B48+1,1)</f>
        <v>-</v>
      </c>
      <c r="FB48" s="575" t="b" cm="1">
        <f t="array" ref="FB48">INDEX(FB$5:FB47,$B48+1,1)</f>
        <v>0</v>
      </c>
      <c r="FC48" s="93">
        <f t="shared" si="121"/>
        <v>1</v>
      </c>
      <c r="FD48" s="93">
        <f t="shared" si="121"/>
        <v>1</v>
      </c>
      <c r="FE48" s="93">
        <f t="shared" si="121"/>
        <v>1</v>
      </c>
      <c r="FF48" s="93">
        <f t="shared" si="121"/>
        <v>1</v>
      </c>
      <c r="FG48" s="93">
        <f t="shared" si="121"/>
        <v>1</v>
      </c>
      <c r="FH48" s="93">
        <f t="shared" si="121"/>
        <v>1</v>
      </c>
      <c r="FI48" s="93">
        <f t="shared" si="121"/>
        <v>1</v>
      </c>
      <c r="FJ48" s="93">
        <f t="shared" si="121"/>
        <v>1</v>
      </c>
      <c r="FK48" s="8"/>
      <c r="FL48" s="575" t="str" cm="1">
        <f t="array" ref="FL48">INDEX(FL$5:FL47,$B48+1,1)</f>
        <v>-</v>
      </c>
      <c r="FM48" s="575" t="str" cm="1">
        <f t="array" ref="FM48">INDEX(FM$5:FM47,$B48+1,1)</f>
        <v>-</v>
      </c>
      <c r="FN48" s="575" t="str" cm="1">
        <f t="array" ref="FN48">INDEX(FN$5:FN47,$B48+1,1)</f>
        <v>-</v>
      </c>
      <c r="FO48" s="575" t="str" cm="1">
        <f t="array" ref="FO48">INDEX(FO$5:FO47,$B48+1,1)</f>
        <v>-</v>
      </c>
      <c r="FP48" s="575" t="str" cm="1">
        <f t="array" ref="FP48">INDEX(FP$5:FP47,$B48+1,1)</f>
        <v>-</v>
      </c>
      <c r="FQ48" s="575" cm="1">
        <f t="array" ref="FQ48">INDEX(FQ$5:FQ47,$B48+1,1)</f>
        <v>1</v>
      </c>
      <c r="FR48" s="575" cm="1">
        <f t="array" ref="FR48">INDEX(FR$5:FR47,$B48+1,1)</f>
        <v>1</v>
      </c>
      <c r="FS48" s="575" t="str" cm="1">
        <f t="array" ref="FS48">INDEX(FS$5:FS47,$B48+1,1)</f>
        <v>-</v>
      </c>
      <c r="FT48" s="575" t="str" cm="1">
        <f t="array" ref="FT48">INDEX(FT$5:FT47,$B48+1,1)</f>
        <v>-</v>
      </c>
      <c r="FU48" s="575" t="str" cm="1">
        <f t="array" ref="FU48">INDEX(FU$5:FU47,$B48+1,1)</f>
        <v>-</v>
      </c>
      <c r="FV48" s="575" t="str" cm="1">
        <f t="array" ref="FV48">INDEX(FV$5:FV47,$B48+1,1)</f>
        <v>-</v>
      </c>
      <c r="FW48" s="575" t="str" cm="1">
        <f t="array" ref="FW48">INDEX(FW$5:FW47,$B48+1,1)</f>
        <v>-</v>
      </c>
      <c r="FX48" s="575" t="str" cm="1">
        <f t="array" ref="FX48">INDEX(FX$5:FX47,$B48+1,1)</f>
        <v>-</v>
      </c>
      <c r="FY48" s="575" t="str" cm="1">
        <f t="array" ref="FY48">INDEX(FY$5:FY47,$B48+1,1)</f>
        <v>-</v>
      </c>
      <c r="FZ48" s="575" t="str" cm="1">
        <f t="array" ref="FZ48">INDEX(FZ$5:FZ47,$B48+1,1)</f>
        <v>-</v>
      </c>
      <c r="GA48" s="575" t="str" cm="1">
        <f t="array" ref="GA48">INDEX(GA$5:GA47,$B48+1,1)</f>
        <v>-</v>
      </c>
      <c r="GB48" s="575" t="str" cm="1">
        <f t="array" ref="GB48">INDEX(GB$5:GB47,$B48+1,1)</f>
        <v>-</v>
      </c>
      <c r="GC48" s="575" t="str" cm="1">
        <f t="array" ref="GC48">INDEX(GC$5:GC47,$B48+1,1)</f>
        <v>-</v>
      </c>
      <c r="GD48" s="575" t="str" cm="1">
        <f t="array" ref="GD48">INDEX(GD$5:GD47,$B48+1,1)</f>
        <v>-</v>
      </c>
      <c r="GE48" s="575" t="str" cm="1">
        <f t="array" ref="GE48">INDEX(GE$5:GE47,$B48+1,1)</f>
        <v>-</v>
      </c>
      <c r="GF48" s="575" t="str" cm="1">
        <f t="array" ref="GF48">INDEX(GF$5:GF47,$B48+1,1)</f>
        <v>-</v>
      </c>
      <c r="GG48" s="575" t="str" cm="1">
        <f t="array" ref="GG48">INDEX(GG$5:GG47,$B48+1,1)</f>
        <v>-</v>
      </c>
      <c r="GH48" s="575" t="str" cm="1">
        <f t="array" ref="GH48">INDEX(GH$5:GH47,$B48+1,1)</f>
        <v>-</v>
      </c>
      <c r="GI48" s="575" t="str" cm="1">
        <f t="array" ref="GI48">INDEX(GI$5:GI47,$B48+1,1)</f>
        <v>-</v>
      </c>
      <c r="GJ48" s="575" t="str" cm="1">
        <f t="array" ref="GJ48">INDEX(GJ$5:GJ47,$B48+1,1)</f>
        <v>-</v>
      </c>
      <c r="GK48" s="575" cm="1">
        <f t="array" ref="GK48">INDEX(GK$5:GK47,$B48+1,1)</f>
        <v>0</v>
      </c>
      <c r="GL48" s="575" t="str" cm="1">
        <f t="array" ref="GL48">INDEX(GL$5:GL47,$B48+1,1)</f>
        <v>-</v>
      </c>
      <c r="GM48" s="575" cm="1">
        <f t="array" ref="GM48">INDEX(GM$5:GM47,$B48+1,1)</f>
        <v>1</v>
      </c>
      <c r="GN48" s="575" cm="1">
        <f t="array" ref="GN48">INDEX(GN$5:GN47,$B48+1,1)</f>
        <v>0</v>
      </c>
      <c r="GO48" s="575" cm="1">
        <f t="array" ref="GO48">INDEX(GO$5:GO47,$B48+1,1)</f>
        <v>0</v>
      </c>
      <c r="GP48" s="575" cm="1">
        <f t="array" ref="GP48">INDEX(GP$5:GP47,$B48+1,1)</f>
        <v>0</v>
      </c>
      <c r="GQ48" s="575" cm="1">
        <f t="array" ref="GQ48">INDEX(GQ$5:GQ47,$B48+1,1)</f>
        <v>0</v>
      </c>
      <c r="GR48" s="575" cm="1">
        <f t="array" ref="GR48">INDEX(GR$5:GR47,$B48+1,1)</f>
        <v>0</v>
      </c>
      <c r="GS48" s="575" cm="1">
        <f t="array" ref="GS48">INDEX(GS$5:GS47,$B48+1,1)</f>
        <v>0</v>
      </c>
      <c r="GT48" s="575" cm="1">
        <f t="array" ref="GT48">INDEX(GT$5:GT47,$B48+1,1)</f>
        <v>1</v>
      </c>
      <c r="GU48" s="575" cm="1">
        <f t="array" ref="GU48">INDEX(GU$5:GU47,$B48+1,1)</f>
        <v>0</v>
      </c>
      <c r="GV48" s="575" cm="1">
        <f t="array" ref="GV48">INDEX(GV$5:GV47,$B48+1,1)</f>
        <v>0</v>
      </c>
      <c r="GW48" s="575" cm="1">
        <f t="array" ref="GW48">INDEX(GW$5:GW47,$B48+1,1)</f>
        <v>0</v>
      </c>
      <c r="GX48" s="575" cm="1">
        <f t="array" ref="GX48">INDEX(GX$5:GX47,$B48+1,1)</f>
        <v>0</v>
      </c>
      <c r="GY48" s="8"/>
      <c r="GZ48" s="575" t="str" cm="1">
        <f t="array" aca="1" ref="GZ48" ca="1">INDEX(GZ$5:GZ47,$B48+1,1)</f>
        <v>-</v>
      </c>
      <c r="HA48" s="575" t="str" cm="1">
        <f t="array" aca="1" ref="HA48" ca="1">INDEX(HA$5:HA47,$B48+1,1)</f>
        <v>-</v>
      </c>
      <c r="HB48" s="575" t="str" cm="1">
        <f t="array" aca="1" ref="HB48" ca="1">INDEX(HB$5:HB47,$B48+1,1)</f>
        <v>-</v>
      </c>
      <c r="HC48" s="575" t="str" cm="1">
        <f t="array" aca="1" ref="HC48" ca="1">INDEX(HC$5:HC47,$B48+1,1)</f>
        <v>-</v>
      </c>
      <c r="HD48" s="575" cm="1">
        <f t="array" aca="1" ref="HD48" ca="1">INDEX(HD$5:HD47,$B48+1,1)</f>
        <v>0</v>
      </c>
      <c r="HE48" s="575" t="str" cm="1">
        <f t="array" aca="1" ref="HE48" ca="1">INDEX(HE$5:HE47,$B48+1,1)</f>
        <v>-</v>
      </c>
      <c r="HF48" s="575" t="str" cm="1">
        <f t="array" ref="HF48">INDEX(HF$5:HF47,$B48+1,1)</f>
        <v>-</v>
      </c>
      <c r="HG48" s="580">
        <f t="shared" si="127"/>
        <v>3</v>
      </c>
      <c r="HH48" s="575" t="str" cm="1">
        <f t="array" ref="HH48">INDEX(HH$5:HH47,$B48+1,1)</f>
        <v>-</v>
      </c>
      <c r="HI48" s="575" t="str" cm="1">
        <f t="array" ref="HI48">INDEX(HI$5:HI47,$B48+1,1)</f>
        <v>-</v>
      </c>
      <c r="HJ48" s="575" t="str" cm="1">
        <f t="array" ref="HJ48">INDEX(HJ$5:HJ47,$B48+1,1)</f>
        <v>-</v>
      </c>
      <c r="HK48" s="575" t="str" cm="1">
        <f t="array" ref="HK48">INDEX(HK$5:HK47,$B48+1,1)</f>
        <v>-</v>
      </c>
      <c r="HL48" s="575" t="str" cm="1">
        <f t="array" ref="HL48">INDEX(HL$5:HL47,$B48+1,1)</f>
        <v>-</v>
      </c>
      <c r="HM48" s="575" t="str" cm="1">
        <f t="array" ref="HM48">INDEX(HM$5:HM47,$B48+1,1)</f>
        <v>-</v>
      </c>
      <c r="HN48" s="575" t="str" cm="1">
        <f t="array" ref="HN48">INDEX(HN$5:HN47,$B48+1,1)</f>
        <v>-</v>
      </c>
      <c r="HO48" s="575" t="str" cm="1">
        <f t="array" ref="HO48">INDEX(HO$5:HO47,$B48+1,1)</f>
        <v>-</v>
      </c>
      <c r="HP48" s="575" t="str" cm="1">
        <f t="array" ref="HP48">INDEX(HP$5:HP47,$B48+1,1)</f>
        <v>-</v>
      </c>
      <c r="HQ48" s="575" t="str" cm="1">
        <f t="array" ref="HQ48">INDEX(HQ$5:HQ47,$B48+1,1)</f>
        <v>-</v>
      </c>
      <c r="HR48" s="575" t="str" cm="1">
        <f t="array" ref="HR48">INDEX(HR$5:HR47,$B48+1,1)</f>
        <v>-</v>
      </c>
      <c r="HS48" s="575" t="str" cm="1">
        <f t="array" ref="HS48">INDEX(HS$5:HS47,$B48+1,1)</f>
        <v>-</v>
      </c>
      <c r="HT48" s="575" t="str" cm="1">
        <f t="array" ref="HT48">INDEX(HT$5:HT47,$B48+1,1)</f>
        <v>-</v>
      </c>
      <c r="HU48" s="575" cm="1">
        <f t="array" ref="HU48">INDEX(HU$5:HU47,$B48+1,1)</f>
        <v>0</v>
      </c>
      <c r="HV48" s="575" t="str" cm="1">
        <f t="array" ref="HV48">INDEX(HV$5:HV47,$B48+1,1)</f>
        <v>-</v>
      </c>
      <c r="HW48" s="575" t="str" cm="1">
        <f t="array" ref="HW48">INDEX(HW$5:HW47,$B48+1,1)</f>
        <v>-</v>
      </c>
      <c r="HX48" s="575" t="str" cm="1">
        <f t="array" ref="HX48">INDEX(HX$5:HX47,$B48+1,1)</f>
        <v>-</v>
      </c>
      <c r="HY48" s="575" t="str" cm="1">
        <f t="array" ref="HY48">INDEX(HY$5:HY47,$B48+1,1)</f>
        <v>-</v>
      </c>
      <c r="HZ48" s="575" t="str" cm="1">
        <f t="array" ref="HZ48">INDEX(HZ$5:HZ47,$B48+1,1)</f>
        <v>-</v>
      </c>
      <c r="IA48" s="575" cm="1">
        <f t="array" ref="IA48">INDEX(IA$5:IA47,$B48+1,1)</f>
        <v>0</v>
      </c>
      <c r="IB48" s="575" t="str" cm="1">
        <f t="array" ref="IB48">INDEX(IB$5:IB47,$B48+1,1)</f>
        <v>-</v>
      </c>
      <c r="IC48" s="575" t="str" cm="1">
        <f t="array" ref="IC48">INDEX(IC$5:IC47,$B48+1,1)</f>
        <v>-</v>
      </c>
      <c r="ID48" s="575" t="str" cm="1">
        <f t="array" ref="ID48">INDEX(ID$5:ID47,$B48+1,1)</f>
        <v>-</v>
      </c>
      <c r="IE48" s="575" cm="1">
        <f t="array" ref="IE48">INDEX(IE$5:IE47,$B48+1,1)</f>
        <v>1</v>
      </c>
      <c r="IF48" s="575" cm="1">
        <f t="array" ref="IF48">INDEX(IF$5:IF47,$B48+1,1)</f>
        <v>1</v>
      </c>
      <c r="IG48" s="8"/>
      <c r="IH48" s="581" t="s">
        <v>30</v>
      </c>
      <c r="II48" s="581" t="s">
        <v>30</v>
      </c>
      <c r="IJ48" s="581" t="s">
        <v>30</v>
      </c>
      <c r="IK48" s="581" t="s">
        <v>30</v>
      </c>
      <c r="IL48" s="581" t="s">
        <v>30</v>
      </c>
      <c r="IM48" s="581" t="s">
        <v>30</v>
      </c>
      <c r="IN48" s="581" t="s">
        <v>30</v>
      </c>
      <c r="IO48" s="581" t="s">
        <v>30</v>
      </c>
      <c r="IP48" s="581" t="s">
        <v>30</v>
      </c>
      <c r="IQ48" s="581" t="s">
        <v>30</v>
      </c>
      <c r="IR48" s="581" t="s">
        <v>30</v>
      </c>
      <c r="IS48" s="581" t="s">
        <v>30</v>
      </c>
      <c r="IT48" s="581" t="s">
        <v>30</v>
      </c>
      <c r="IU48" s="581" t="s">
        <v>30</v>
      </c>
      <c r="IV48" s="581" t="s">
        <v>30</v>
      </c>
      <c r="IW48" s="581" t="s">
        <v>30</v>
      </c>
      <c r="IX48" s="575" cm="1">
        <f t="array" ref="IX48">INDEX(IX$5:IX47,$B48+1,1)</f>
        <v>0</v>
      </c>
      <c r="IY48" s="575" cm="1">
        <f t="array" ref="IY48">INDEX(IY$5:IY47,$B48+1,1)</f>
        <v>0</v>
      </c>
      <c r="IZ48" s="575" cm="1">
        <f t="array" ref="IZ48">INDEX(IZ$5:IZ47,$B48+1,1)</f>
        <v>0</v>
      </c>
      <c r="JA48" s="575" cm="1">
        <f t="array" ref="JA48">INDEX(JA$5:JA47,$B48+1,1)</f>
        <v>0</v>
      </c>
      <c r="JB48" s="575" cm="1">
        <f t="array" ref="JB48">INDEX(JB$5:JB47,$B48+1,1)</f>
        <v>0</v>
      </c>
      <c r="JC48" s="575" cm="1">
        <f t="array" ref="JC48">INDEX(JC$5:JC47,$B48+1,1)</f>
        <v>0</v>
      </c>
      <c r="JD48" s="575" cm="1">
        <f t="array" ref="JD48">INDEX(JD$5:JD47,$B48+1,1)</f>
        <v>0</v>
      </c>
      <c r="JE48" s="575" cm="1">
        <f t="array" ref="JE48">INDEX(JE$5:JE47,$B48+1,1)</f>
        <v>0</v>
      </c>
      <c r="JF48" s="575" cm="1">
        <f t="array" ref="JF48">INDEX(JF$5:JF47,$B48+1,1)</f>
        <v>0</v>
      </c>
      <c r="JG48" s="575" cm="1">
        <f t="array" ref="JG48">INDEX(JG$5:JG47,$B48+1,1)</f>
        <v>0</v>
      </c>
      <c r="JH48" s="575" cm="1">
        <f t="array" ref="JH48">INDEX(JH$5:JH47,$B48+1,1)</f>
        <v>0</v>
      </c>
      <c r="JI48" s="575" cm="1">
        <f t="array" ref="JI48">INDEX(JI$5:JI47,$B48+1,1)</f>
        <v>0</v>
      </c>
      <c r="JJ48" s="575" cm="1">
        <f t="array" ref="JJ48">INDEX(JJ$5:JJ47,$B48+1,1)</f>
        <v>0</v>
      </c>
      <c r="JK48" s="575" cm="1">
        <f t="array" ref="JK48">INDEX(JK$5:JK47,$B48+1,1)</f>
        <v>0</v>
      </c>
      <c r="JL48" s="575" cm="1">
        <f t="array" ref="JL48">INDEX(JL$5:JL47,$B48+1,1)</f>
        <v>0</v>
      </c>
      <c r="JM48" s="575" cm="1">
        <f t="array" ref="JM48">INDEX(JM$5:JM47,$B48+1,1)</f>
        <v>0</v>
      </c>
      <c r="JN48" s="575" cm="1">
        <f t="array" ref="JN48">INDEX(JN$5:JN47,$B48+1,1)</f>
        <v>0</v>
      </c>
      <c r="JO48" s="575" cm="1">
        <f t="array" ref="JO48">INDEX(JO$5:JO47,$B48+1,1)</f>
        <v>0</v>
      </c>
      <c r="JP48" s="575" cm="1">
        <f t="array" ref="JP48">INDEX(JP$5:JP47,$B48+1,1)</f>
        <v>0</v>
      </c>
      <c r="JQ48" s="575" cm="1">
        <f t="array" ref="JQ48">INDEX(JQ$5:JQ47,$B48+1,1)</f>
        <v>0</v>
      </c>
      <c r="JR48" s="575" cm="1">
        <f t="array" ref="JR48">INDEX(JR$5:JR47,$B48+1,1)</f>
        <v>0</v>
      </c>
      <c r="JS48" s="575" cm="1">
        <f t="array" ref="JS48">INDEX(JS$5:JS47,$B48+1,1)</f>
        <v>0</v>
      </c>
      <c r="JT48" s="575" cm="1">
        <f t="array" ref="JT48">INDEX(JT$5:JT47,$B48+1,1)</f>
        <v>0</v>
      </c>
      <c r="JU48" s="575" cm="1">
        <f t="array" ref="JU48">INDEX(JU$5:JU47,$B48+1,1)</f>
        <v>0</v>
      </c>
      <c r="JV48" s="575" cm="1">
        <f t="array" ref="JV48">INDEX(JV$5:JV47,$B48+1,1)</f>
        <v>0</v>
      </c>
      <c r="JW48" s="575" cm="1">
        <f t="array" ref="JW48">INDEX(JW$5:JW47,$B48+1,1)</f>
        <v>0</v>
      </c>
      <c r="JX48" s="575" cm="1">
        <f t="array" ref="JX48">INDEX(JX$5:JX47,$B48+1,1)</f>
        <v>0</v>
      </c>
      <c r="JY48" s="575" cm="1">
        <f t="array" ref="JY48">INDEX(JY$5:JY47,$B48+1,1)</f>
        <v>0</v>
      </c>
      <c r="JZ48" s="575" cm="1">
        <f t="array" ref="JZ48">INDEX(JZ$5:JZ47,$B48+1,1)</f>
        <v>0</v>
      </c>
      <c r="KA48" s="575" cm="1">
        <f t="array" ref="KA48">INDEX(KA$5:KA47,$B48+1,1)</f>
        <v>0</v>
      </c>
      <c r="KB48" s="575" cm="1">
        <f t="array" ref="KB48">INDEX(KB$5:KB47,$B48+1,1)</f>
        <v>0</v>
      </c>
      <c r="KC48" s="575" cm="1">
        <f t="array" ref="KC48">INDEX(KC$5:KC47,$B48+1,1)</f>
        <v>0</v>
      </c>
      <c r="KD48" s="575" t="str" cm="1">
        <f t="array" ref="KD48">INDEX(KD$5:KD47,$B48+1,1)</f>
        <v>-</v>
      </c>
      <c r="KE48" s="8"/>
      <c r="KF48" s="575" cm="1">
        <f t="array" ref="KF48">INDEX(KF$5:KF47,$B48+1,1)</f>
        <v>0</v>
      </c>
      <c r="KG48" s="575" cm="1">
        <f t="array" ref="KG48">INDEX(KG$5:KG47,$B48+1,1)</f>
        <v>0</v>
      </c>
      <c r="KH48" s="575" cm="1">
        <f t="array" ref="KH48">INDEX(KH$5:KH47,$B48+1,1)</f>
        <v>0</v>
      </c>
      <c r="KI48" s="575" t="str" cm="1">
        <f t="array" ref="KI48">INDEX(KI$5:KI47,$B48+1,1)</f>
        <v>-</v>
      </c>
      <c r="KJ48" s="575" t="str" cm="1">
        <f t="array" ref="KJ48">INDEX(KJ$5:KJ47,$B48+1,1)</f>
        <v>-</v>
      </c>
      <c r="KK48" s="575" t="str" cm="1">
        <f t="array" ref="KK48">INDEX(KK$5:KK47,$B48+1,1)</f>
        <v>-</v>
      </c>
      <c r="KL48" s="575" t="str" cm="1">
        <f t="array" ref="KL48">INDEX(KL$5:KL47,$B48+1,1)</f>
        <v>-</v>
      </c>
      <c r="KM48" s="575" t="str" cm="1">
        <f t="array" ref="KM48">INDEX(KM$5:KM47,$B48+1,1)</f>
        <v>-</v>
      </c>
      <c r="KN48" s="575" t="str" cm="1">
        <f t="array" ref="KN48">INDEX(KN$5:KN47,$B48+1,1)</f>
        <v>-</v>
      </c>
      <c r="KO48" s="575" t="str" cm="1">
        <f t="array" ref="KO48">INDEX(KO$5:KO47,$B48+1,1)</f>
        <v>-</v>
      </c>
      <c r="KP48" s="575" t="str" cm="1">
        <f t="array" ref="KP48">INDEX(KP$5:KP47,$B48+1,1)</f>
        <v>-</v>
      </c>
      <c r="KQ48" s="575" t="str" cm="1">
        <f t="array" ref="KQ48">INDEX(KQ$5:KQ47,$B48+1,1)</f>
        <v>-</v>
      </c>
      <c r="KR48" s="575" t="str" cm="1">
        <f t="array" ref="KR48">INDEX(KR$5:KR47,$B48+1,1)</f>
        <v>-</v>
      </c>
      <c r="KS48" s="575" t="str" cm="1">
        <f t="array" ref="KS48">INDEX(KS$5:KS47,$B48+1,1)</f>
        <v>-</v>
      </c>
      <c r="KT48" s="575" t="str" cm="1">
        <f t="array" ref="KT48">INDEX(KT$5:KT47,$B48+1,1)</f>
        <v>-</v>
      </c>
      <c r="KU48" s="575" t="str" cm="1">
        <f t="array" ref="KU48">INDEX(KU$5:KU47,$B48+1,1)</f>
        <v>-</v>
      </c>
      <c r="KV48" s="575" cm="1">
        <f t="array" ref="KV48">INDEX(KV$5:KV47,$B48+1,1)</f>
        <v>1</v>
      </c>
      <c r="KW48" s="575" cm="1">
        <f t="array" ref="KW48">INDEX(KW$5:KW47,$B48+1,1)</f>
        <v>0</v>
      </c>
      <c r="KX48" s="575" cm="1">
        <f t="array" ref="KX48">INDEX(KX$5:KX47,$B48+1,1)</f>
        <v>1</v>
      </c>
      <c r="KY48" s="575" cm="1">
        <f t="array" ref="KY48">INDEX(KY$5:KY47,$B48+1,1)</f>
        <v>1</v>
      </c>
      <c r="KZ48" s="575" cm="1">
        <f t="array" ref="KZ48">INDEX(KZ$5:KZ47,$B48+1,1)</f>
        <v>1</v>
      </c>
      <c r="LA48" s="575" cm="1">
        <f t="array" ref="LA48">INDEX(LA$5:LA47,$B48+1,1)</f>
        <v>1</v>
      </c>
      <c r="LB48" s="575" cm="1">
        <f t="array" ref="LB48">INDEX(LB$5:LB47,$B48+1,1)</f>
        <v>1</v>
      </c>
      <c r="LC48" s="575" cm="1">
        <f t="array" ref="LC48">INDEX(LC$5:LC47,$B48+1,1)</f>
        <v>1</v>
      </c>
      <c r="LD48" s="575" cm="1">
        <f t="array" ref="LD48">INDEX(LD$5:LD47,$B48+1,1)</f>
        <v>0</v>
      </c>
      <c r="LE48" s="575" cm="1">
        <f t="array" ref="LE48">INDEX(LE$5:LE47,$B48+1,1)</f>
        <v>1</v>
      </c>
      <c r="LF48" s="575" cm="1">
        <f t="array" ref="LF48">INDEX(LF$5:LF47,$B48+1,1)</f>
        <v>0</v>
      </c>
      <c r="LG48" s="575" cm="1">
        <f t="array" ref="LG48">INDEX(LG$5:LG47,$B48+1,1)</f>
        <v>0</v>
      </c>
      <c r="LH48" s="575" cm="1">
        <f t="array" ref="LH48">INDEX(LH$5:LH47,$B48+1,1)</f>
        <v>0</v>
      </c>
      <c r="LI48" s="575" cm="1">
        <f t="array" ref="LI48">INDEX(LI$5:LI47,$B48+1,1)</f>
        <v>0</v>
      </c>
      <c r="LJ48" s="575" cm="1">
        <f t="array" ref="LJ48">INDEX(LJ$5:LJ47,$B48+1,1)</f>
        <v>0</v>
      </c>
      <c r="LK48" s="575" cm="1">
        <f t="array" ref="LK48">INDEX(LK$5:LK47,$B48+1,1)</f>
        <v>0</v>
      </c>
      <c r="LL48" s="575" cm="1">
        <f t="array" ref="LL48">INDEX(LL$5:LL47,$B48+1,1)</f>
        <v>0</v>
      </c>
      <c r="LM48" s="575" cm="1">
        <f t="array" ref="LM48">INDEX(LM$5:LM47,$B48+1,1)</f>
        <v>0</v>
      </c>
      <c r="LN48" s="575" cm="1">
        <f t="array" ref="LN48">INDEX(LN$5:LN47,$B48+1,1)</f>
        <v>0</v>
      </c>
      <c r="LO48" s="575" cm="1">
        <f t="array" ref="LO48">INDEX(LO$5:LO47,$B48+1,1)</f>
        <v>0</v>
      </c>
      <c r="LP48" s="575" cm="1">
        <f t="array" ref="LP48">INDEX(LP$5:LP47,$B48+1,1)</f>
        <v>0</v>
      </c>
      <c r="LQ48" s="575" cm="1">
        <f t="array" ref="LQ48">INDEX(LQ$5:LQ47,$B48+1,1)</f>
        <v>0</v>
      </c>
      <c r="LR48" s="575" cm="1">
        <f t="array" ref="LR48">INDEX(LR$5:LR47,$B48+1,1)</f>
        <v>0</v>
      </c>
      <c r="LS48" s="575" cm="1">
        <f t="array" ref="LS48">INDEX(LS$5:LS47,$B48+1,1)</f>
        <v>0</v>
      </c>
      <c r="LT48" s="575" cm="1">
        <f t="array" ref="LT48">INDEX(LT$5:LT47,$B48+1,1)</f>
        <v>0</v>
      </c>
      <c r="LU48" s="575" cm="1">
        <f t="array" ref="LU48">INDEX(LU$5:LU47,$B48+1,1)</f>
        <v>0</v>
      </c>
      <c r="LV48" s="575" cm="1">
        <f t="array" ref="LV48">INDEX(LV$5:LV47,$B48+1,1)</f>
        <v>0</v>
      </c>
      <c r="LW48" s="575" cm="1">
        <f t="array" ref="LW48">INDEX(LW$5:LW47,$B48+1,1)</f>
        <v>0</v>
      </c>
      <c r="LX48" s="575" cm="1">
        <f t="array" ref="LX48">INDEX(LX$5:LX47,$B48+1,1)</f>
        <v>0</v>
      </c>
      <c r="LY48" s="575" cm="1">
        <f t="array" ref="LY48">INDEX(LY$5:LY47,$B48+1,1)</f>
        <v>0</v>
      </c>
      <c r="LZ48" s="575" cm="1">
        <f t="array" ref="LZ48">INDEX(LZ$5:LZ47,$B48+1,1)</f>
        <v>0</v>
      </c>
      <c r="MA48" s="575" cm="1">
        <f t="array" ref="MA48">INDEX(MA$5:MA47,$B48+1,1)</f>
        <v>0</v>
      </c>
      <c r="MB48" s="575" cm="1">
        <f t="array" ref="MB48">INDEX(MB$5:MB47,$B48+1,1)</f>
        <v>0</v>
      </c>
      <c r="MC48" s="575" cm="1">
        <f t="array" ref="MC48">INDEX(MC$5:MC47,$B48+1,1)</f>
        <v>0</v>
      </c>
      <c r="MD48" s="575" cm="1">
        <f t="array" ref="MD48">INDEX(MD$5:MD47,$B48+1,1)</f>
        <v>0</v>
      </c>
      <c r="ME48" s="575" cm="1">
        <f t="array" ref="ME48">INDEX(ME$5:ME47,$B48+1,1)</f>
        <v>0</v>
      </c>
      <c r="MF48" s="575" cm="1">
        <f t="array" ref="MF48">INDEX(MF$5:MF47,$B48+1,1)</f>
        <v>0</v>
      </c>
      <c r="MG48" s="575" cm="1">
        <f t="array" ref="MG48">INDEX(MG$5:MG47,$B48+1,1)</f>
        <v>0</v>
      </c>
      <c r="MH48" s="575" cm="1">
        <f t="array" ref="MH48">INDEX(MH$5:MH47,$B48+1,1)</f>
        <v>0</v>
      </c>
      <c r="MI48" s="575" cm="1">
        <f t="array" ref="MI48">INDEX(MI$5:MI47,$B48+1,1)</f>
        <v>1</v>
      </c>
      <c r="MJ48" s="575" cm="1">
        <f t="array" ref="MJ48">INDEX(MJ$5:MJ47,$B48+1,1)</f>
        <v>0</v>
      </c>
      <c r="MK48" s="575" cm="1">
        <f t="array" ref="MK48">INDEX(MK$5:MK47,$B48+1,1)</f>
        <v>0</v>
      </c>
      <c r="ML48" s="575" cm="1">
        <f t="array" ref="ML48">INDEX(ML$5:ML47,$B48+1,1)</f>
        <v>0</v>
      </c>
      <c r="MM48" s="575" cm="1">
        <f t="array" ref="MM48">INDEX(MM$5:MM47,$B48+1,1)</f>
        <v>0</v>
      </c>
      <c r="MN48" s="575" cm="1">
        <f t="array" ref="MN48">INDEX(MN$5:MN47,$B48+1,1)</f>
        <v>1</v>
      </c>
      <c r="MO48" s="8"/>
      <c r="MP48" s="444" t="b">
        <f t="shared" ca="1" si="122"/>
        <v>0</v>
      </c>
      <c r="MQ48" s="575" t="str" cm="1">
        <f t="array" ref="MQ48">INDEX(MQ$5:MQ47,$B48+1,1)</f>
        <v>-</v>
      </c>
      <c r="MR48" s="575" t="str" cm="1">
        <f t="array" ref="MR48">INDEX(MR$5:MR47,$B48+1,1)</f>
        <v>-</v>
      </c>
      <c r="MS48" s="575" t="str" cm="1">
        <f t="array" ref="MS48">INDEX(MS$5:MS47,$B48+1,1)</f>
        <v>-</v>
      </c>
      <c r="MT48" s="575" t="str" cm="1">
        <f t="array" ref="MT48">INDEX(MT$5:MT47,$B48+1,1)</f>
        <v>-</v>
      </c>
      <c r="MU48" s="575" t="str" cm="1">
        <f t="array" ref="MU48">INDEX(MU$5:MU47,$B48+1,1)</f>
        <v>-</v>
      </c>
      <c r="MV48" s="575" t="str" cm="1">
        <f t="array" ref="MV48">INDEX(MV$5:MV47,$B48+1,1)</f>
        <v>-</v>
      </c>
      <c r="MW48" s="575" t="str" cm="1">
        <f t="array" ref="MW48">INDEX(MW$5:MW47,$B48+1,1)</f>
        <v>-</v>
      </c>
      <c r="MX48" s="444" t="str" cm="1">
        <f t="array" ref="MX48">IF(OR(MY48:MY48&lt;&gt;"-"),TRUE,"-")</f>
        <v>-</v>
      </c>
      <c r="MY48" s="575" t="str" cm="1">
        <f t="array" ref="MY48">INDEX(MY$5:MY47,$B48+1,1)</f>
        <v>-</v>
      </c>
      <c r="MZ48" s="575" cm="1">
        <f t="array" ref="MZ48">INDEX(MZ$5:MZ47,$B48+1,1)</f>
        <v>0</v>
      </c>
      <c r="NA48" s="575" cm="1">
        <f t="array" ref="NA48">INDEX(NA$5:NA47,$B48+1,1)</f>
        <v>999999</v>
      </c>
      <c r="NB48" s="575" cm="1">
        <f t="array" ref="NB48">INDEX(NB$5:NB47,$B48+1,1)</f>
        <v>999999</v>
      </c>
      <c r="NC48" s="575" cm="1">
        <f t="array" ref="NC48">INDEX(NC$5:NC47,$B48+1,1)</f>
        <v>999999</v>
      </c>
      <c r="ND48" s="575" cm="1">
        <f t="array" ref="ND48">INDEX(ND$5:ND47,$B48+1,1)</f>
        <v>999999</v>
      </c>
      <c r="NE48" s="575" cm="1">
        <f t="array" ref="NE48">INDEX(NE$5:NE47,$B48+1,1)</f>
        <v>999999</v>
      </c>
      <c r="NF48" s="575" cm="1">
        <f t="array" ref="NF48">INDEX(NF$5:NF47,$B48+1,1)</f>
        <v>999999</v>
      </c>
      <c r="NG48" s="444" t="str">
        <f t="array" ref="NG48">IF(OR(NH48:NI48&lt;&gt;"-"),TRUE,"-")</f>
        <v>-</v>
      </c>
      <c r="NH48" s="575" t="str" cm="1">
        <f t="array" ref="NH48">INDEX(NH$5:NH47,$B48+1,1)</f>
        <v>-</v>
      </c>
      <c r="NI48" s="575" t="str" cm="1">
        <f t="array" ref="NI48">INDEX(NI$5:NI47,$B48+1,1)</f>
        <v>-</v>
      </c>
      <c r="NJ48" s="575" t="b" cm="1">
        <f t="array" ref="NJ48">INDEX(NJ$5:NJ47,$B48+1,1)</f>
        <v>1</v>
      </c>
      <c r="NK48" s="575" t="str" cm="1">
        <f t="array" ref="NK48">INDEX(NK$5:NK47,$B48+1,1)</f>
        <v>-</v>
      </c>
      <c r="NL48" s="575" cm="1">
        <f t="array" ref="NL48">INDEX(NL$5:NL47,$B48+1,1)</f>
        <v>0</v>
      </c>
      <c r="NM48" s="575" cm="1">
        <f t="array" ref="NM48">INDEX(NM$5:NM47,$B48+1,1)</f>
        <v>0</v>
      </c>
      <c r="NN48" s="575" cm="1">
        <f t="array" ref="NN48">INDEX(NN$5:NN47,$B48+1,1)</f>
        <v>0</v>
      </c>
      <c r="NO48" s="575" t="str" cm="1">
        <f t="array" ref="NO48">INDEX(NO$5:NO47,$B48+1,1)</f>
        <v>-</v>
      </c>
      <c r="NP48" s="575" t="str" cm="1">
        <f t="array" ref="NP48">INDEX(NP$5:NP47,$B48+1,1)</f>
        <v>-</v>
      </c>
      <c r="NQ48" s="575" cm="1">
        <f t="array" ref="NQ48">INDEX(NQ$5:NQ47,$B48+1,1)</f>
        <v>0</v>
      </c>
      <c r="NR48" s="575" t="str" cm="1">
        <f t="array" ref="NR48">INDEX(NR$5:NR47,$B48+1,1)</f>
        <v>-</v>
      </c>
      <c r="NS48" s="575" t="str" cm="1">
        <f t="array" ref="NS48">INDEX(NS$5:NS47,$B48+1,1)</f>
        <v>-</v>
      </c>
      <c r="NT48" s="8"/>
      <c r="NU48" s="575" cm="1">
        <f t="array" ref="NU48">INDEX(NU$5:NU47,$B48+1,1)</f>
        <v>50</v>
      </c>
      <c r="NV48" s="575" cm="1">
        <f t="array" ref="NV48">INDEX(NV$5:NV47,$B48+1,1)</f>
        <v>50</v>
      </c>
      <c r="NW48" s="575" cm="1">
        <f t="array" ref="NW48">INDEX(NW$5:NW47,$B48+1,1)</f>
        <v>50</v>
      </c>
      <c r="NX48" s="575" cm="1">
        <f t="array" ref="NX48">INDEX(NX$5:NX47,$B48+1,1)</f>
        <v>50</v>
      </c>
      <c r="NY48" s="575" cm="1">
        <f t="array" ref="NY48">INDEX(NY$5:NY47,$B48+1,1)</f>
        <v>1</v>
      </c>
      <c r="NZ48" s="575" cm="1">
        <f t="array" ref="NZ48">INDEX(NZ$5:NZ47,$B48+1,1)</f>
        <v>1</v>
      </c>
      <c r="OA48" s="575" cm="1">
        <f t="array" ref="OA48">INDEX(OA$5:OA47,$B48+1,1)</f>
        <v>1</v>
      </c>
      <c r="OB48" s="575" cm="1">
        <f t="array" ref="OB48">INDEX(OB$5:OB47,$B48+1,1)</f>
        <v>1</v>
      </c>
      <c r="OC48" s="8"/>
      <c r="OD48" s="575" cm="1">
        <f t="array" ref="OD48">INDEX(OD$5:OD47,$B48+1,1)</f>
        <v>0</v>
      </c>
      <c r="OE48" s="575" t="str" cm="1">
        <f t="array" ref="OE48">INDEX(OE$5:OE47,$B48+1,1)</f>
        <v>-</v>
      </c>
      <c r="OF48" s="575" cm="1">
        <f t="array" ref="OF48">INDEX(OF$5:OF47,$B48+1,1)</f>
        <v>1</v>
      </c>
      <c r="OG48" s="575" cm="1">
        <f t="array" ref="OG48">INDEX(OG$5:OG47,$B48+1,1)</f>
        <v>1</v>
      </c>
      <c r="OH48" s="8"/>
      <c r="OI48" s="22" t="str">
        <f t="shared" si="128"/>
        <v>-</v>
      </c>
      <c r="OJ48" s="575" t="str" cm="1">
        <f t="array" ref="OJ48">INDEX(OJ$5:OJ47,$B48+1,1)</f>
        <v>-</v>
      </c>
      <c r="OK48" s="22" t="str">
        <f t="shared" si="129"/>
        <v>-</v>
      </c>
      <c r="OL48" s="575" t="str" cm="1">
        <f t="array" ref="OL48">INDEX(OL$5:OL47,$B48+1,1)</f>
        <v>-</v>
      </c>
      <c r="OM48" s="575" cm="1">
        <f t="array" ref="OM48">INDEX(OM$5:OM47,$B48+1,1)</f>
        <v>0</v>
      </c>
      <c r="ON48" s="519">
        <v>0</v>
      </c>
    </row>
    <row r="49" spans="1:404" outlineLevel="1">
      <c r="A49" s="18">
        <f t="shared" si="109"/>
        <v>44</v>
      </c>
      <c r="B49" s="18">
        <f>$A$44</f>
        <v>39</v>
      </c>
      <c r="C49">
        <v>8</v>
      </c>
      <c r="D49" s="17" t="str">
        <f t="shared" ca="1" si="130"/>
        <v>GSW</v>
      </c>
      <c r="E49" t="b">
        <v>1</v>
      </c>
      <c r="F49" t="b">
        <v>0</v>
      </c>
      <c r="G49" t="b">
        <v>1</v>
      </c>
      <c r="H49" s="18"/>
      <c r="I49" s="18"/>
      <c r="J49" s="18"/>
      <c r="K49" s="22">
        <v>0</v>
      </c>
      <c r="L49" s="22">
        <f>d.Region</f>
        <v>2</v>
      </c>
      <c r="M49" s="22">
        <v>2</v>
      </c>
      <c r="N49" s="22">
        <v>3</v>
      </c>
      <c r="O49" s="444">
        <f t="shared" si="115"/>
        <v>2</v>
      </c>
      <c r="P49" s="444">
        <f t="shared" si="115"/>
        <v>0</v>
      </c>
      <c r="Q49" s="444">
        <f t="shared" si="58"/>
        <v>6</v>
      </c>
      <c r="R49" s="575" cm="1">
        <f t="array" ref="R49">INDEX(R$5:R48,$B49+1,1)</f>
        <v>2</v>
      </c>
      <c r="S49" s="575" cm="1">
        <f t="array" ref="S49">INDEX(S$5:S48,$B49+1,1)</f>
        <v>3</v>
      </c>
      <c r="T49" s="22">
        <v>2</v>
      </c>
      <c r="U49" s="18"/>
      <c r="V49" s="18"/>
      <c r="W49" s="18"/>
      <c r="X49" s="18"/>
      <c r="Y49" s="18"/>
      <c r="Z49" s="22">
        <v>1</v>
      </c>
      <c r="AA49" s="575" t="str" cm="1">
        <f t="array" ref="AA49">INDEX(AA$5:AA48,$B49+1,1)</f>
        <v/>
      </c>
      <c r="AB49" s="575" cm="1">
        <f t="array" ref="AB49">INDEX(AB$5:AB48,$B49+1,1)</f>
        <v>1</v>
      </c>
      <c r="AC49" s="575" cm="1">
        <f t="array" ref="AC49">INDEX(AC$5:AC48,$B49+1,1)</f>
        <v>1</v>
      </c>
      <c r="AD49" s="22">
        <v>0</v>
      </c>
      <c r="AE49" s="22">
        <v>0</v>
      </c>
      <c r="AF49" s="22">
        <v>0</v>
      </c>
      <c r="AG49" s="22">
        <v>0</v>
      </c>
      <c r="AH49" s="119"/>
      <c r="AI49" s="119"/>
      <c r="AJ49" s="119"/>
      <c r="AK49" s="119"/>
      <c r="AL49" s="119"/>
      <c r="AM49" s="119"/>
      <c r="AN49" s="119"/>
      <c r="AO49" s="119"/>
      <c r="AP49" s="119"/>
      <c r="AQ49" s="119"/>
      <c r="AR49" s="119"/>
      <c r="AS49" s="119"/>
      <c r="AT49" s="119"/>
      <c r="AU49" s="18"/>
      <c r="AV49" s="18"/>
      <c r="AW49" s="18"/>
      <c r="AX49" s="212" t="str">
        <f>CHOOSE($K49+1,"CSIRO","MU","NFS")&amp;" Excel feed supply"</f>
        <v>CSIRO Excel feed supply</v>
      </c>
      <c r="AY49" s="8" t="str">
        <f ca="1">IF(COUNTIF(AX$5:AX49,AX49)=1,"-","Dup")</f>
        <v>-</v>
      </c>
      <c r="AZ49" s="8"/>
      <c r="BA49" s="575" t="b" cm="1">
        <f t="array" ref="BA49">INDEX(BA$5:BA48,$B49+1,1)</f>
        <v>1</v>
      </c>
      <c r="BB49" s="575" t="b" cm="1">
        <f t="array" ref="BB49">INDEX(BB$5:BB48,$B49+1,1)</f>
        <v>1</v>
      </c>
      <c r="BC49" s="575" t="b" cm="1">
        <f t="array" ref="BC49">INDEX(BC$5:BC48,$B49+1,1)</f>
        <v>1</v>
      </c>
      <c r="BD49" s="575" t="b" cm="1">
        <f t="array" ref="BD49">INDEX(BD$5:BD48,$B49+1,1)</f>
        <v>1</v>
      </c>
      <c r="BE49" s="575" t="b" cm="1">
        <f t="array" ref="BE49">INDEX(BE$5:BE48,$B49+1,1)</f>
        <v>1</v>
      </c>
      <c r="BF49" s="575" t="b" cm="1">
        <f t="array" ref="BF49">INDEX(BF$5:BF48,$B49+1,1)</f>
        <v>1</v>
      </c>
      <c r="BG49" s="575" t="b" cm="1">
        <f t="array" ref="BG49">INDEX(BG$5:BG48,$B49+1,1)</f>
        <v>1</v>
      </c>
      <c r="BH49" s="575" t="b" cm="1">
        <f t="array" ref="BH49">INDEX(BH$5:BH48,$B49+1,1)</f>
        <v>1</v>
      </c>
      <c r="BI49" s="575" t="b" cm="1">
        <f t="array" ref="BI49">INDEX(BI$5:BI48,$B49+1,1)</f>
        <v>1</v>
      </c>
      <c r="BJ49" s="8"/>
      <c r="BK49" s="575" t="b" cm="1">
        <f t="array" ref="BK49">INDEX(BK$5:BK48,$B49+1,1)</f>
        <v>1</v>
      </c>
      <c r="BL49" s="575" t="str" cm="1">
        <f t="array" ref="BL49">INDEX(BL$5:BL48,$B49+1,1)</f>
        <v>-</v>
      </c>
      <c r="BM49" s="575" t="b" cm="1">
        <f t="array" ref="BM49">INDEX(BM$5:BM48,$B49+1,1)</f>
        <v>0</v>
      </c>
      <c r="BN49" s="575" t="str" cm="1">
        <f t="array" ref="BN49">INDEX(BN$5:BN48,$B49+1,1)</f>
        <v>-</v>
      </c>
      <c r="BO49" s="575" t="str" cm="1">
        <f t="array" ref="BO49">INDEX(BO$5:BO48,$B49+1,1)</f>
        <v>-</v>
      </c>
      <c r="BP49" s="575" t="str" cm="1">
        <f t="array" ref="BP49">INDEX(BP$5:BP48,$B49+1,1)</f>
        <v>-</v>
      </c>
      <c r="BQ49" s="575" t="str" cm="1">
        <f t="array" ref="BQ49">INDEX(BQ$5:BQ48,$B49+1,1)</f>
        <v>-</v>
      </c>
      <c r="BR49" s="575" t="str" cm="1">
        <f t="array" ref="BR49">INDEX(BR$5:BR48,$B49+1,1)</f>
        <v>-</v>
      </c>
      <c r="BS49" s="575" t="str" cm="1">
        <f t="array" ref="BS49">INDEX(BS$5:BS48,$B49+1,1)</f>
        <v>-</v>
      </c>
      <c r="BT49" s="575" t="str" cm="1">
        <f t="array" ref="BT49">INDEX(BT$5:BT48,$B49+1,1)</f>
        <v>-</v>
      </c>
      <c r="BU49" s="575" t="str" cm="1">
        <f t="array" ref="BU49">INDEX(BU$5:BU48,$B49+1,1)</f>
        <v>-</v>
      </c>
      <c r="BV49" s="575" t="str" cm="1">
        <f t="array" ref="BV49">INDEX(BV$5:BV48,$B49+1,1)</f>
        <v>-</v>
      </c>
      <c r="BW49" s="575" t="b" cm="1">
        <f t="array" ref="BW49">INDEX(BW$5:BW48,$B49+1,1)</f>
        <v>0</v>
      </c>
      <c r="BX49" s="575" cm="1">
        <f t="array" ref="BX49">INDEX(BX$5:BX48,$B49+1,1)</f>
        <v>0</v>
      </c>
      <c r="BY49" s="575" t="str" cm="1">
        <f t="array" ref="BY49">INDEX(BY$5:BY48,$B49+1,1)</f>
        <v>-</v>
      </c>
      <c r="BZ49" s="575" t="str" cm="1">
        <f t="array" ref="BZ49">INDEX(BZ$5:BZ48,$B49+1,1)</f>
        <v>-</v>
      </c>
      <c r="CA49" s="575" t="b" cm="1">
        <f t="array" ref="CA49">INDEX(CA$5:CA48,$B49+1,1)</f>
        <v>1</v>
      </c>
      <c r="CB49" s="8"/>
      <c r="CC49" s="22" t="b">
        <v>1</v>
      </c>
      <c r="CD49" s="444" t="str">
        <f t="shared" ca="1" si="61"/>
        <v>-</v>
      </c>
      <c r="CE49" s="444">
        <f t="shared" si="116"/>
        <v>0</v>
      </c>
      <c r="CF49" s="444">
        <f t="shared" si="116"/>
        <v>0</v>
      </c>
      <c r="CG49" s="575" t="str" cm="1">
        <f t="array" ref="CG49">INDEX(CG$5:CG48,$B49+1,1)</f>
        <v>-</v>
      </c>
      <c r="CH49" s="575" t="str" cm="1">
        <f t="array" ref="CH49">INDEX(CH$5:CH48,$B49+1,1)</f>
        <v>-</v>
      </c>
      <c r="CI49" s="575" t="str" cm="1">
        <f t="array" ref="CI49">INDEX(CI$5:CI48,$B49+1,1)</f>
        <v>-</v>
      </c>
      <c r="CJ49" s="444" t="str">
        <f t="shared" ca="1" si="63"/>
        <v>-</v>
      </c>
      <c r="CK49" s="444">
        <f t="shared" si="117"/>
        <v>0</v>
      </c>
      <c r="CL49" s="444">
        <f t="shared" si="117"/>
        <v>0</v>
      </c>
      <c r="CM49" s="575" t="str" cm="1">
        <f t="array" ref="CM49">INDEX(CM$5:CM48,$B49+1,1)</f>
        <v>-</v>
      </c>
      <c r="CN49" s="444" t="str">
        <f t="shared" ca="1" si="65"/>
        <v>-</v>
      </c>
      <c r="CO49" s="444">
        <f t="shared" si="66"/>
        <v>0</v>
      </c>
      <c r="CP49" s="575" t="str" cm="1">
        <f t="array" ref="CP49">INDEX(CP$5:CP48,$B49+1,1)</f>
        <v>-</v>
      </c>
      <c r="CQ49" s="575" t="str" cm="1">
        <f t="array" ref="CQ49">INDEX(CQ$5:CQ48,$B49+1,1)</f>
        <v>-</v>
      </c>
      <c r="CR49" s="444">
        <f t="shared" si="67"/>
        <v>0</v>
      </c>
      <c r="CS49" s="575" t="str" cm="1">
        <f t="array" ref="CS49">INDEX(CS$5:CS48,$B49+1,1)</f>
        <v>-</v>
      </c>
      <c r="CT49" s="444" t="str">
        <f t="shared" ca="1" si="68"/>
        <v>-</v>
      </c>
      <c r="CU49" s="444">
        <f t="shared" si="118"/>
        <v>0</v>
      </c>
      <c r="CV49" s="444">
        <f t="shared" si="118"/>
        <v>0</v>
      </c>
      <c r="CW49" s="8"/>
      <c r="CX49" s="22" t="b">
        <v>1</v>
      </c>
      <c r="CY49" s="22" t="b">
        <v>0</v>
      </c>
      <c r="CZ49" s="579">
        <v>0</v>
      </c>
      <c r="DA49" s="22" t="b">
        <v>1</v>
      </c>
      <c r="DB49" s="578" t="str">
        <f>DB$14</f>
        <v>-</v>
      </c>
      <c r="DC49" s="575" cm="1">
        <f t="array" ref="DC49">INDEX(DC$5:DC48,$B49+1,1)</f>
        <v>1</v>
      </c>
      <c r="DD49" s="575" cm="1">
        <f t="array" ref="DD49">INDEX(DD$5:DD48,$B49+1,1)</f>
        <v>1</v>
      </c>
      <c r="DE49" s="575" t="str" cm="1">
        <f t="array" ref="DE49">INDEX(DE$5:DE48,$B49+1,1)</f>
        <v>-</v>
      </c>
      <c r="DF49" s="575" t="str" cm="1">
        <f t="array" ref="DF49">INDEX(DF$5:DF48,$B49+1,1)</f>
        <v>-</v>
      </c>
      <c r="DG49" s="575" t="str" cm="1">
        <f t="array" ref="DG49">INDEX(DG$5:DG48,$B49+1,1)</f>
        <v>-</v>
      </c>
      <c r="DH49" s="575" t="str" cm="1">
        <f t="array" ref="DH49">INDEX(DH$5:DH48,$B49+1,1)</f>
        <v>-</v>
      </c>
      <c r="DI49" s="575" t="str" cm="1">
        <f t="array" ref="DI49">INDEX(DI$5:DI48,$B49+1,1)</f>
        <v>-</v>
      </c>
      <c r="DJ49" s="575" t="str" cm="1">
        <f t="array" ref="DJ49">INDEX(DJ$5:DJ48,$B49+1,1)</f>
        <v>-</v>
      </c>
      <c r="DK49" s="575" cm="1">
        <f t="array" ref="DK49">INDEX(DK$5:DK48,$B49+1,1)</f>
        <v>1</v>
      </c>
      <c r="DL49" s="575" t="b" cm="1">
        <f t="array" ref="DL49">INDEX(DL$5:DL48,$B49+1,1)</f>
        <v>0</v>
      </c>
      <c r="DM49" s="575" t="str" cm="1">
        <f t="array" ref="DM49">INDEX(DM$5:DM48,$B49+1,1)</f>
        <v>-</v>
      </c>
      <c r="DN49" s="575" t="str" cm="1">
        <f t="array" ref="DN49">INDEX(DN$5:DN48,$B49+1,1)</f>
        <v>-</v>
      </c>
      <c r="DO49" s="575" t="str" cm="1">
        <f t="array" ref="DO49">INDEX(DO$5:DO48,$B49+1,1)</f>
        <v>-</v>
      </c>
      <c r="DP49" s="575" t="str" cm="1">
        <f t="array" ref="DP49">INDEX(DP$5:DP48,$B49+1,1)</f>
        <v>-</v>
      </c>
      <c r="DQ49" s="575" t="str" cm="1">
        <f t="array" ref="DQ49">INDEX(DQ$5:DQ48,$B49+1,1)</f>
        <v>-</v>
      </c>
      <c r="DR49" s="575" t="str" cm="1">
        <f t="array" ref="DR49">INDEX(DR$5:DR48,$B49+1,1)</f>
        <v>-</v>
      </c>
      <c r="DS49" s="575" t="str" cm="1">
        <f t="array" ref="DS49">INDEX(DS$5:DS48,$B49+1,1)</f>
        <v>-</v>
      </c>
      <c r="DT49" s="575" t="str" cm="1">
        <f t="array" ref="DT49">INDEX(DT$5:DT48,$B49+1,1)</f>
        <v>-</v>
      </c>
      <c r="DU49" s="575" t="str" cm="1">
        <f t="array" ref="DU49">INDEX(DU$5:DU48,$B49+1,1)</f>
        <v>-</v>
      </c>
      <c r="DV49" s="575" t="str" cm="1">
        <f t="array" ref="DV49">INDEX(DV$5:DV48,$B49+1,1)</f>
        <v>-</v>
      </c>
      <c r="DW49" s="575" cm="1">
        <f t="array" ref="DW49">INDEX(DW$5:DW48,$B49+1,1)</f>
        <v>500</v>
      </c>
      <c r="DX49" s="575" cm="1">
        <f t="array" ref="DX49">INDEX(DX$5:DX48,$B49+1,1)</f>
        <v>500</v>
      </c>
      <c r="DY49" s="575" t="str" cm="1">
        <f t="array" ref="DY49">INDEX(DY$5:DY48,$B49+1,1)</f>
        <v>-</v>
      </c>
      <c r="DZ49" s="575" t="str" cm="1">
        <f t="array" ref="DZ49">INDEX(DZ$5:DZ48,$B49+1,1)</f>
        <v>-</v>
      </c>
      <c r="EA49" s="575" t="str" cm="1">
        <f t="array" ref="EA49">INDEX(EA$5:EA48,$B49+1,1)</f>
        <v>-</v>
      </c>
      <c r="EB49" s="575" cm="1">
        <f t="array" ref="EB49">INDEX(EB$5:EB48,$B49+1,1)</f>
        <v>0</v>
      </c>
      <c r="EC49" s="575" cm="1">
        <f t="array" ref="EC49">INDEX(EC$5:EC48,$B49+1,1)</f>
        <v>0</v>
      </c>
      <c r="ED49" s="444">
        <f t="shared" si="124"/>
        <v>0</v>
      </c>
      <c r="EE49" s="444">
        <f t="shared" si="124"/>
        <v>6.25E-2</v>
      </c>
      <c r="EF49" s="444">
        <f t="shared" si="124"/>
        <v>6.25E-2</v>
      </c>
      <c r="EG49" s="444">
        <f t="shared" si="124"/>
        <v>6.25E-2</v>
      </c>
      <c r="EH49" s="444" t="b">
        <f t="shared" si="125"/>
        <v>0</v>
      </c>
      <c r="EI49" s="444" t="b">
        <f t="shared" si="125"/>
        <v>1</v>
      </c>
      <c r="EJ49" s="444" t="b">
        <f t="shared" si="125"/>
        <v>1</v>
      </c>
      <c r="EK49" s="444" t="b">
        <f t="shared" si="125"/>
        <v>0</v>
      </c>
      <c r="EL49" s="444">
        <f t="shared" si="126"/>
        <v>1</v>
      </c>
      <c r="EM49" s="444">
        <f t="shared" si="126"/>
        <v>0</v>
      </c>
      <c r="EN49" s="444" t="b">
        <f t="shared" si="94"/>
        <v>0</v>
      </c>
      <c r="EO49" s="444" t="b">
        <f t="shared" si="119"/>
        <v>0</v>
      </c>
      <c r="EP49" s="444" t="b">
        <f t="shared" si="119"/>
        <v>0</v>
      </c>
      <c r="EQ49" s="444" t="b">
        <f t="shared" si="119"/>
        <v>1</v>
      </c>
      <c r="ER49" s="93">
        <f t="shared" si="120"/>
        <v>2</v>
      </c>
      <c r="ES49" s="93">
        <f t="shared" si="120"/>
        <v>2</v>
      </c>
      <c r="ET49" s="575" cm="1">
        <f t="array" ref="ET49">INDEX(ET$5:ET48,$B49+1,1)</f>
        <v>1</v>
      </c>
      <c r="EU49" s="575" cm="1">
        <f t="array" ref="EU49">INDEX(EU$5:EU48,$B49+1,1)</f>
        <v>1</v>
      </c>
      <c r="EV49" s="575" cm="1">
        <f t="array" ref="EV49">INDEX(EV$5:EV48,$B49+1,1)</f>
        <v>1</v>
      </c>
      <c r="EW49" s="575" cm="1">
        <f t="array" ref="EW49">INDEX(EW$5:EW48,$B49+1,1)</f>
        <v>1</v>
      </c>
      <c r="EX49" s="575" t="str" cm="1">
        <f t="array" ref="EX49">INDEX(EX$5:EX48,$B49+1,1)</f>
        <v>-</v>
      </c>
      <c r="EY49" s="575" t="str" cm="1">
        <f t="array" ref="EY49">INDEX(EY$5:EY48,$B49+1,1)</f>
        <v>-</v>
      </c>
      <c r="EZ49" s="575" t="str" cm="1">
        <f t="array" ref="EZ49">INDEX(EZ$5:EZ48,$B49+1,1)</f>
        <v>-</v>
      </c>
      <c r="FA49" s="575" t="str" cm="1">
        <f t="array" ref="FA49">INDEX(FA$5:FA48,$B49+1,1)</f>
        <v>-</v>
      </c>
      <c r="FB49" s="575" t="b" cm="1">
        <f t="array" ref="FB49">INDEX(FB$5:FB48,$B49+1,1)</f>
        <v>0</v>
      </c>
      <c r="FC49" s="93">
        <f t="shared" si="121"/>
        <v>1</v>
      </c>
      <c r="FD49" s="93">
        <f t="shared" si="121"/>
        <v>1</v>
      </c>
      <c r="FE49" s="93">
        <f t="shared" si="121"/>
        <v>1</v>
      </c>
      <c r="FF49" s="93">
        <f t="shared" si="121"/>
        <v>1</v>
      </c>
      <c r="FG49" s="93">
        <f t="shared" si="121"/>
        <v>1</v>
      </c>
      <c r="FH49" s="93">
        <f t="shared" si="121"/>
        <v>1</v>
      </c>
      <c r="FI49" s="93">
        <f t="shared" si="121"/>
        <v>1</v>
      </c>
      <c r="FJ49" s="93">
        <f t="shared" si="121"/>
        <v>1</v>
      </c>
      <c r="FK49" s="8"/>
      <c r="FL49" s="575" t="str" cm="1">
        <f t="array" ref="FL49">INDEX(FL$5:FL48,$B49+1,1)</f>
        <v>-</v>
      </c>
      <c r="FM49" s="575" t="str" cm="1">
        <f t="array" ref="FM49">INDEX(FM$5:FM48,$B49+1,1)</f>
        <v>-</v>
      </c>
      <c r="FN49" s="575" t="str" cm="1">
        <f t="array" ref="FN49">INDEX(FN$5:FN48,$B49+1,1)</f>
        <v>-</v>
      </c>
      <c r="FO49" s="575" t="str" cm="1">
        <f t="array" ref="FO49">INDEX(FO$5:FO48,$B49+1,1)</f>
        <v>-</v>
      </c>
      <c r="FP49" s="575" t="str" cm="1">
        <f t="array" ref="FP49">INDEX(FP$5:FP48,$B49+1,1)</f>
        <v>-</v>
      </c>
      <c r="FQ49" s="575" cm="1">
        <f t="array" ref="FQ49">INDEX(FQ$5:FQ48,$B49+1,1)</f>
        <v>1</v>
      </c>
      <c r="FR49" s="575" cm="1">
        <f t="array" ref="FR49">INDEX(FR$5:FR48,$B49+1,1)</f>
        <v>1</v>
      </c>
      <c r="FS49" s="575" t="str" cm="1">
        <f t="array" ref="FS49">INDEX(FS$5:FS48,$B49+1,1)</f>
        <v>-</v>
      </c>
      <c r="FT49" s="575" t="str" cm="1">
        <f t="array" ref="FT49">INDEX(FT$5:FT48,$B49+1,1)</f>
        <v>-</v>
      </c>
      <c r="FU49" s="575" t="str" cm="1">
        <f t="array" ref="FU49">INDEX(FU$5:FU48,$B49+1,1)</f>
        <v>-</v>
      </c>
      <c r="FV49" s="575" t="str" cm="1">
        <f t="array" ref="FV49">INDEX(FV$5:FV48,$B49+1,1)</f>
        <v>-</v>
      </c>
      <c r="FW49" s="575" t="str" cm="1">
        <f t="array" ref="FW49">INDEX(FW$5:FW48,$B49+1,1)</f>
        <v>-</v>
      </c>
      <c r="FX49" s="575" t="str" cm="1">
        <f t="array" ref="FX49">INDEX(FX$5:FX48,$B49+1,1)</f>
        <v>-</v>
      </c>
      <c r="FY49" s="575" t="str" cm="1">
        <f t="array" ref="FY49">INDEX(FY$5:FY48,$B49+1,1)</f>
        <v>-</v>
      </c>
      <c r="FZ49" s="575" t="str" cm="1">
        <f t="array" ref="FZ49">INDEX(FZ$5:FZ48,$B49+1,1)</f>
        <v>-</v>
      </c>
      <c r="GA49" s="575" t="str" cm="1">
        <f t="array" ref="GA49">INDEX(GA$5:GA48,$B49+1,1)</f>
        <v>-</v>
      </c>
      <c r="GB49" s="575" t="str" cm="1">
        <f t="array" ref="GB49">INDEX(GB$5:GB48,$B49+1,1)</f>
        <v>-</v>
      </c>
      <c r="GC49" s="575" t="str" cm="1">
        <f t="array" ref="GC49">INDEX(GC$5:GC48,$B49+1,1)</f>
        <v>-</v>
      </c>
      <c r="GD49" s="575" t="str" cm="1">
        <f t="array" ref="GD49">INDEX(GD$5:GD48,$B49+1,1)</f>
        <v>-</v>
      </c>
      <c r="GE49" s="575" t="str" cm="1">
        <f t="array" ref="GE49">INDEX(GE$5:GE48,$B49+1,1)</f>
        <v>-</v>
      </c>
      <c r="GF49" s="575" t="str" cm="1">
        <f t="array" ref="GF49">INDEX(GF$5:GF48,$B49+1,1)</f>
        <v>-</v>
      </c>
      <c r="GG49" s="575" t="str" cm="1">
        <f t="array" ref="GG49">INDEX(GG$5:GG48,$B49+1,1)</f>
        <v>-</v>
      </c>
      <c r="GH49" s="575" t="str" cm="1">
        <f t="array" ref="GH49">INDEX(GH$5:GH48,$B49+1,1)</f>
        <v>-</v>
      </c>
      <c r="GI49" s="575" t="str" cm="1">
        <f t="array" ref="GI49">INDEX(GI$5:GI48,$B49+1,1)</f>
        <v>-</v>
      </c>
      <c r="GJ49" s="575" t="str" cm="1">
        <f t="array" ref="GJ49">INDEX(GJ$5:GJ48,$B49+1,1)</f>
        <v>-</v>
      </c>
      <c r="GK49" s="575" cm="1">
        <f t="array" ref="GK49">INDEX(GK$5:GK48,$B49+1,1)</f>
        <v>0</v>
      </c>
      <c r="GL49" s="575" t="str" cm="1">
        <f t="array" ref="GL49">INDEX(GL$5:GL48,$B49+1,1)</f>
        <v>-</v>
      </c>
      <c r="GM49" s="575" cm="1">
        <f t="array" ref="GM49">INDEX(GM$5:GM48,$B49+1,1)</f>
        <v>1</v>
      </c>
      <c r="GN49" s="575" cm="1">
        <f t="array" ref="GN49">INDEX(GN$5:GN48,$B49+1,1)</f>
        <v>0</v>
      </c>
      <c r="GO49" s="575" cm="1">
        <f t="array" ref="GO49">INDEX(GO$5:GO48,$B49+1,1)</f>
        <v>0</v>
      </c>
      <c r="GP49" s="575" cm="1">
        <f t="array" ref="GP49">INDEX(GP$5:GP48,$B49+1,1)</f>
        <v>0</v>
      </c>
      <c r="GQ49" s="575" cm="1">
        <f t="array" ref="GQ49">INDEX(GQ$5:GQ48,$B49+1,1)</f>
        <v>0</v>
      </c>
      <c r="GR49" s="575" cm="1">
        <f t="array" ref="GR49">INDEX(GR$5:GR48,$B49+1,1)</f>
        <v>0</v>
      </c>
      <c r="GS49" s="575" cm="1">
        <f t="array" ref="GS49">INDEX(GS$5:GS48,$B49+1,1)</f>
        <v>0</v>
      </c>
      <c r="GT49" s="575" cm="1">
        <f t="array" ref="GT49">INDEX(GT$5:GT48,$B49+1,1)</f>
        <v>1</v>
      </c>
      <c r="GU49" s="575" cm="1">
        <f t="array" ref="GU49">INDEX(GU$5:GU48,$B49+1,1)</f>
        <v>0</v>
      </c>
      <c r="GV49" s="575" cm="1">
        <f t="array" ref="GV49">INDEX(GV$5:GV48,$B49+1,1)</f>
        <v>0</v>
      </c>
      <c r="GW49" s="575" cm="1">
        <f t="array" ref="GW49">INDEX(GW$5:GW48,$B49+1,1)</f>
        <v>0</v>
      </c>
      <c r="GX49" s="575" cm="1">
        <f t="array" ref="GX49">INDEX(GX$5:GX48,$B49+1,1)</f>
        <v>0</v>
      </c>
      <c r="GY49" s="8"/>
      <c r="GZ49" s="575" t="str" cm="1">
        <f t="array" aca="1" ref="GZ49" ca="1">INDEX(GZ$5:GZ48,$B49+1,1)</f>
        <v>-</v>
      </c>
      <c r="HA49" s="575" t="str" cm="1">
        <f t="array" aca="1" ref="HA49" ca="1">INDEX(HA$5:HA48,$B49+1,1)</f>
        <v>-</v>
      </c>
      <c r="HB49" s="575" t="str" cm="1">
        <f t="array" aca="1" ref="HB49" ca="1">INDEX(HB$5:HB48,$B49+1,1)</f>
        <v>-</v>
      </c>
      <c r="HC49" s="575" t="str" cm="1">
        <f t="array" aca="1" ref="HC49" ca="1">INDEX(HC$5:HC48,$B49+1,1)</f>
        <v>-</v>
      </c>
      <c r="HD49" s="575" cm="1">
        <f t="array" aca="1" ref="HD49" ca="1">INDEX(HD$5:HD48,$B49+1,1)</f>
        <v>0</v>
      </c>
      <c r="HE49" s="575" t="str" cm="1">
        <f t="array" aca="1" ref="HE49" ca="1">INDEX(HE$5:HE48,$B49+1,1)</f>
        <v>-</v>
      </c>
      <c r="HF49" s="575" t="str" cm="1">
        <f t="array" ref="HF49">INDEX(HF$5:HF48,$B49+1,1)</f>
        <v>-</v>
      </c>
      <c r="HG49" s="580">
        <f t="shared" si="127"/>
        <v>3</v>
      </c>
      <c r="HH49" s="575" t="str" cm="1">
        <f t="array" ref="HH49">INDEX(HH$5:HH48,$B49+1,1)</f>
        <v>-</v>
      </c>
      <c r="HI49" s="575" t="str" cm="1">
        <f t="array" ref="HI49">INDEX(HI$5:HI48,$B49+1,1)</f>
        <v>-</v>
      </c>
      <c r="HJ49" s="575" t="str" cm="1">
        <f t="array" ref="HJ49">INDEX(HJ$5:HJ48,$B49+1,1)</f>
        <v>-</v>
      </c>
      <c r="HK49" s="575" t="str" cm="1">
        <f t="array" ref="HK49">INDEX(HK$5:HK48,$B49+1,1)</f>
        <v>-</v>
      </c>
      <c r="HL49" s="575" t="str" cm="1">
        <f t="array" ref="HL49">INDEX(HL$5:HL48,$B49+1,1)</f>
        <v>-</v>
      </c>
      <c r="HM49" s="575" t="str" cm="1">
        <f t="array" ref="HM49">INDEX(HM$5:HM48,$B49+1,1)</f>
        <v>-</v>
      </c>
      <c r="HN49" s="575" t="str" cm="1">
        <f t="array" ref="HN49">INDEX(HN$5:HN48,$B49+1,1)</f>
        <v>-</v>
      </c>
      <c r="HO49" s="575" t="str" cm="1">
        <f t="array" ref="HO49">INDEX(HO$5:HO48,$B49+1,1)</f>
        <v>-</v>
      </c>
      <c r="HP49" s="575" t="str" cm="1">
        <f t="array" ref="HP49">INDEX(HP$5:HP48,$B49+1,1)</f>
        <v>-</v>
      </c>
      <c r="HQ49" s="575" t="str" cm="1">
        <f t="array" ref="HQ49">INDEX(HQ$5:HQ48,$B49+1,1)</f>
        <v>-</v>
      </c>
      <c r="HR49" s="575" t="str" cm="1">
        <f t="array" ref="HR49">INDEX(HR$5:HR48,$B49+1,1)</f>
        <v>-</v>
      </c>
      <c r="HS49" s="575" t="str" cm="1">
        <f t="array" ref="HS49">INDEX(HS$5:HS48,$B49+1,1)</f>
        <v>-</v>
      </c>
      <c r="HT49" s="575" t="str" cm="1">
        <f t="array" ref="HT49">INDEX(HT$5:HT48,$B49+1,1)</f>
        <v>-</v>
      </c>
      <c r="HU49" s="575" cm="1">
        <f t="array" ref="HU49">INDEX(HU$5:HU48,$B49+1,1)</f>
        <v>0</v>
      </c>
      <c r="HV49" s="575" t="str" cm="1">
        <f t="array" ref="HV49">INDEX(HV$5:HV48,$B49+1,1)</f>
        <v>-</v>
      </c>
      <c r="HW49" s="575" t="str" cm="1">
        <f t="array" ref="HW49">INDEX(HW$5:HW48,$B49+1,1)</f>
        <v>-</v>
      </c>
      <c r="HX49" s="575" t="str" cm="1">
        <f t="array" ref="HX49">INDEX(HX$5:HX48,$B49+1,1)</f>
        <v>-</v>
      </c>
      <c r="HY49" s="575" t="str" cm="1">
        <f t="array" ref="HY49">INDEX(HY$5:HY48,$B49+1,1)</f>
        <v>-</v>
      </c>
      <c r="HZ49" s="575" t="str" cm="1">
        <f t="array" ref="HZ49">INDEX(HZ$5:HZ48,$B49+1,1)</f>
        <v>-</v>
      </c>
      <c r="IA49" s="575" cm="1">
        <f t="array" ref="IA49">INDEX(IA$5:IA48,$B49+1,1)</f>
        <v>0</v>
      </c>
      <c r="IB49" s="575" t="str" cm="1">
        <f t="array" ref="IB49">INDEX(IB$5:IB48,$B49+1,1)</f>
        <v>-</v>
      </c>
      <c r="IC49" s="575" t="str" cm="1">
        <f t="array" ref="IC49">INDEX(IC$5:IC48,$B49+1,1)</f>
        <v>-</v>
      </c>
      <c r="ID49" s="575" t="str" cm="1">
        <f t="array" ref="ID49">INDEX(ID$5:ID48,$B49+1,1)</f>
        <v>-</v>
      </c>
      <c r="IE49" s="575" cm="1">
        <f t="array" ref="IE49">INDEX(IE$5:IE48,$B49+1,1)</f>
        <v>1</v>
      </c>
      <c r="IF49" s="575" cm="1">
        <f t="array" ref="IF49">INDEX(IF$5:IF48,$B49+1,1)</f>
        <v>1</v>
      </c>
      <c r="IG49" s="8"/>
      <c r="IH49" s="581" t="s">
        <v>30</v>
      </c>
      <c r="II49" s="581" t="s">
        <v>30</v>
      </c>
      <c r="IJ49" s="581" t="s">
        <v>30</v>
      </c>
      <c r="IK49" s="581" t="s">
        <v>30</v>
      </c>
      <c r="IL49" s="581" t="s">
        <v>30</v>
      </c>
      <c r="IM49" s="581" t="s">
        <v>30</v>
      </c>
      <c r="IN49" s="581" t="s">
        <v>30</v>
      </c>
      <c r="IO49" s="581" t="s">
        <v>30</v>
      </c>
      <c r="IP49" s="581" t="s">
        <v>30</v>
      </c>
      <c r="IQ49" s="581" t="s">
        <v>30</v>
      </c>
      <c r="IR49" s="581" t="s">
        <v>30</v>
      </c>
      <c r="IS49" s="581" t="s">
        <v>30</v>
      </c>
      <c r="IT49" s="581" t="s">
        <v>30</v>
      </c>
      <c r="IU49" s="581" t="s">
        <v>30</v>
      </c>
      <c r="IV49" s="581" t="s">
        <v>30</v>
      </c>
      <c r="IW49" s="581" t="s">
        <v>30</v>
      </c>
      <c r="IX49" s="575" cm="1">
        <f t="array" ref="IX49">INDEX(IX$5:IX48,$B49+1,1)</f>
        <v>0</v>
      </c>
      <c r="IY49" s="575" cm="1">
        <f t="array" ref="IY49">INDEX(IY$5:IY48,$B49+1,1)</f>
        <v>0</v>
      </c>
      <c r="IZ49" s="575" cm="1">
        <f t="array" ref="IZ49">INDEX(IZ$5:IZ48,$B49+1,1)</f>
        <v>0</v>
      </c>
      <c r="JA49" s="575" cm="1">
        <f t="array" ref="JA49">INDEX(JA$5:JA48,$B49+1,1)</f>
        <v>0</v>
      </c>
      <c r="JB49" s="575" cm="1">
        <f t="array" ref="JB49">INDEX(JB$5:JB48,$B49+1,1)</f>
        <v>0</v>
      </c>
      <c r="JC49" s="575" cm="1">
        <f t="array" ref="JC49">INDEX(JC$5:JC48,$B49+1,1)</f>
        <v>0</v>
      </c>
      <c r="JD49" s="575" cm="1">
        <f t="array" ref="JD49">INDEX(JD$5:JD48,$B49+1,1)</f>
        <v>0</v>
      </c>
      <c r="JE49" s="575" cm="1">
        <f t="array" ref="JE49">INDEX(JE$5:JE48,$B49+1,1)</f>
        <v>0</v>
      </c>
      <c r="JF49" s="575" cm="1">
        <f t="array" ref="JF49">INDEX(JF$5:JF48,$B49+1,1)</f>
        <v>0</v>
      </c>
      <c r="JG49" s="575" cm="1">
        <f t="array" ref="JG49">INDEX(JG$5:JG48,$B49+1,1)</f>
        <v>0</v>
      </c>
      <c r="JH49" s="575" cm="1">
        <f t="array" ref="JH49">INDEX(JH$5:JH48,$B49+1,1)</f>
        <v>0</v>
      </c>
      <c r="JI49" s="575" cm="1">
        <f t="array" ref="JI49">INDEX(JI$5:JI48,$B49+1,1)</f>
        <v>0</v>
      </c>
      <c r="JJ49" s="575" cm="1">
        <f t="array" ref="JJ49">INDEX(JJ$5:JJ48,$B49+1,1)</f>
        <v>0</v>
      </c>
      <c r="JK49" s="575" cm="1">
        <f t="array" ref="JK49">INDEX(JK$5:JK48,$B49+1,1)</f>
        <v>0</v>
      </c>
      <c r="JL49" s="575" cm="1">
        <f t="array" ref="JL49">INDEX(JL$5:JL48,$B49+1,1)</f>
        <v>0</v>
      </c>
      <c r="JM49" s="575" cm="1">
        <f t="array" ref="JM49">INDEX(JM$5:JM48,$B49+1,1)</f>
        <v>0</v>
      </c>
      <c r="JN49" s="575" cm="1">
        <f t="array" ref="JN49">INDEX(JN$5:JN48,$B49+1,1)</f>
        <v>0</v>
      </c>
      <c r="JO49" s="575" cm="1">
        <f t="array" ref="JO49">INDEX(JO$5:JO48,$B49+1,1)</f>
        <v>0</v>
      </c>
      <c r="JP49" s="575" cm="1">
        <f t="array" ref="JP49">INDEX(JP$5:JP48,$B49+1,1)</f>
        <v>0</v>
      </c>
      <c r="JQ49" s="575" cm="1">
        <f t="array" ref="JQ49">INDEX(JQ$5:JQ48,$B49+1,1)</f>
        <v>0</v>
      </c>
      <c r="JR49" s="575" cm="1">
        <f t="array" ref="JR49">INDEX(JR$5:JR48,$B49+1,1)</f>
        <v>0</v>
      </c>
      <c r="JS49" s="575" cm="1">
        <f t="array" ref="JS49">INDEX(JS$5:JS48,$B49+1,1)</f>
        <v>0</v>
      </c>
      <c r="JT49" s="575" cm="1">
        <f t="array" ref="JT49">INDEX(JT$5:JT48,$B49+1,1)</f>
        <v>0</v>
      </c>
      <c r="JU49" s="575" cm="1">
        <f t="array" ref="JU49">INDEX(JU$5:JU48,$B49+1,1)</f>
        <v>0</v>
      </c>
      <c r="JV49" s="575" cm="1">
        <f t="array" ref="JV49">INDEX(JV$5:JV48,$B49+1,1)</f>
        <v>0</v>
      </c>
      <c r="JW49" s="575" cm="1">
        <f t="array" ref="JW49">INDEX(JW$5:JW48,$B49+1,1)</f>
        <v>0</v>
      </c>
      <c r="JX49" s="575" cm="1">
        <f t="array" ref="JX49">INDEX(JX$5:JX48,$B49+1,1)</f>
        <v>0</v>
      </c>
      <c r="JY49" s="575" cm="1">
        <f t="array" ref="JY49">INDEX(JY$5:JY48,$B49+1,1)</f>
        <v>0</v>
      </c>
      <c r="JZ49" s="575" cm="1">
        <f t="array" ref="JZ49">INDEX(JZ$5:JZ48,$B49+1,1)</f>
        <v>0</v>
      </c>
      <c r="KA49" s="575" cm="1">
        <f t="array" ref="KA49">INDEX(KA$5:KA48,$B49+1,1)</f>
        <v>0</v>
      </c>
      <c r="KB49" s="575" cm="1">
        <f t="array" ref="KB49">INDEX(KB$5:KB48,$B49+1,1)</f>
        <v>0</v>
      </c>
      <c r="KC49" s="575" cm="1">
        <f t="array" ref="KC49">INDEX(KC$5:KC48,$B49+1,1)</f>
        <v>0</v>
      </c>
      <c r="KD49" s="575" t="str" cm="1">
        <f t="array" ref="KD49">INDEX(KD$5:KD48,$B49+1,1)</f>
        <v>-</v>
      </c>
      <c r="KE49" s="8"/>
      <c r="KF49" s="575" cm="1">
        <f t="array" ref="KF49">INDEX(KF$5:KF48,$B49+1,1)</f>
        <v>0</v>
      </c>
      <c r="KG49" s="575" cm="1">
        <f t="array" ref="KG49">INDEX(KG$5:KG48,$B49+1,1)</f>
        <v>0</v>
      </c>
      <c r="KH49" s="575" cm="1">
        <f t="array" ref="KH49">INDEX(KH$5:KH48,$B49+1,1)</f>
        <v>0</v>
      </c>
      <c r="KI49" s="575" t="str" cm="1">
        <f t="array" ref="KI49">INDEX(KI$5:KI48,$B49+1,1)</f>
        <v>-</v>
      </c>
      <c r="KJ49" s="575" t="str" cm="1">
        <f t="array" ref="KJ49">INDEX(KJ$5:KJ48,$B49+1,1)</f>
        <v>-</v>
      </c>
      <c r="KK49" s="575" t="str" cm="1">
        <f t="array" ref="KK49">INDEX(KK$5:KK48,$B49+1,1)</f>
        <v>-</v>
      </c>
      <c r="KL49" s="575" t="str" cm="1">
        <f t="array" ref="KL49">INDEX(KL$5:KL48,$B49+1,1)</f>
        <v>-</v>
      </c>
      <c r="KM49" s="575" t="str" cm="1">
        <f t="array" ref="KM49">INDEX(KM$5:KM48,$B49+1,1)</f>
        <v>-</v>
      </c>
      <c r="KN49" s="575" t="str" cm="1">
        <f t="array" ref="KN49">INDEX(KN$5:KN48,$B49+1,1)</f>
        <v>-</v>
      </c>
      <c r="KO49" s="575" t="str" cm="1">
        <f t="array" ref="KO49">INDEX(KO$5:KO48,$B49+1,1)</f>
        <v>-</v>
      </c>
      <c r="KP49" s="575" t="str" cm="1">
        <f t="array" ref="KP49">INDEX(KP$5:KP48,$B49+1,1)</f>
        <v>-</v>
      </c>
      <c r="KQ49" s="575" t="str" cm="1">
        <f t="array" ref="KQ49">INDEX(KQ$5:KQ48,$B49+1,1)</f>
        <v>-</v>
      </c>
      <c r="KR49" s="575" t="str" cm="1">
        <f t="array" ref="KR49">INDEX(KR$5:KR48,$B49+1,1)</f>
        <v>-</v>
      </c>
      <c r="KS49" s="575" t="str" cm="1">
        <f t="array" ref="KS49">INDEX(KS$5:KS48,$B49+1,1)</f>
        <v>-</v>
      </c>
      <c r="KT49" s="575" t="str" cm="1">
        <f t="array" ref="KT49">INDEX(KT$5:KT48,$B49+1,1)</f>
        <v>-</v>
      </c>
      <c r="KU49" s="575" t="str" cm="1">
        <f t="array" ref="KU49">INDEX(KU$5:KU48,$B49+1,1)</f>
        <v>-</v>
      </c>
      <c r="KV49" s="575" cm="1">
        <f t="array" ref="KV49">INDEX(KV$5:KV48,$B49+1,1)</f>
        <v>1</v>
      </c>
      <c r="KW49" s="575" cm="1">
        <f t="array" ref="KW49">INDEX(KW$5:KW48,$B49+1,1)</f>
        <v>0</v>
      </c>
      <c r="KX49" s="575" cm="1">
        <f t="array" ref="KX49">INDEX(KX$5:KX48,$B49+1,1)</f>
        <v>1</v>
      </c>
      <c r="KY49" s="575" cm="1">
        <f t="array" ref="KY49">INDEX(KY$5:KY48,$B49+1,1)</f>
        <v>1</v>
      </c>
      <c r="KZ49" s="575" cm="1">
        <f t="array" ref="KZ49">INDEX(KZ$5:KZ48,$B49+1,1)</f>
        <v>1</v>
      </c>
      <c r="LA49" s="575" cm="1">
        <f t="array" ref="LA49">INDEX(LA$5:LA48,$B49+1,1)</f>
        <v>1</v>
      </c>
      <c r="LB49" s="575" cm="1">
        <f t="array" ref="LB49">INDEX(LB$5:LB48,$B49+1,1)</f>
        <v>1</v>
      </c>
      <c r="LC49" s="575" cm="1">
        <f t="array" ref="LC49">INDEX(LC$5:LC48,$B49+1,1)</f>
        <v>1</v>
      </c>
      <c r="LD49" s="575" cm="1">
        <f t="array" ref="LD49">INDEX(LD$5:LD48,$B49+1,1)</f>
        <v>0</v>
      </c>
      <c r="LE49" s="575" cm="1">
        <f t="array" ref="LE49">INDEX(LE$5:LE48,$B49+1,1)</f>
        <v>1</v>
      </c>
      <c r="LF49" s="575" cm="1">
        <f t="array" ref="LF49">INDEX(LF$5:LF48,$B49+1,1)</f>
        <v>0</v>
      </c>
      <c r="LG49" s="575" cm="1">
        <f t="array" ref="LG49">INDEX(LG$5:LG48,$B49+1,1)</f>
        <v>0</v>
      </c>
      <c r="LH49" s="575" cm="1">
        <f t="array" ref="LH49">INDEX(LH$5:LH48,$B49+1,1)</f>
        <v>0</v>
      </c>
      <c r="LI49" s="575" cm="1">
        <f t="array" ref="LI49">INDEX(LI$5:LI48,$B49+1,1)</f>
        <v>0</v>
      </c>
      <c r="LJ49" s="575" cm="1">
        <f t="array" ref="LJ49">INDEX(LJ$5:LJ48,$B49+1,1)</f>
        <v>0</v>
      </c>
      <c r="LK49" s="575" cm="1">
        <f t="array" ref="LK49">INDEX(LK$5:LK48,$B49+1,1)</f>
        <v>0</v>
      </c>
      <c r="LL49" s="575" cm="1">
        <f t="array" ref="LL49">INDEX(LL$5:LL48,$B49+1,1)</f>
        <v>0</v>
      </c>
      <c r="LM49" s="575" cm="1">
        <f t="array" ref="LM49">INDEX(LM$5:LM48,$B49+1,1)</f>
        <v>0</v>
      </c>
      <c r="LN49" s="575" cm="1">
        <f t="array" ref="LN49">INDEX(LN$5:LN48,$B49+1,1)</f>
        <v>0</v>
      </c>
      <c r="LO49" s="575" cm="1">
        <f t="array" ref="LO49">INDEX(LO$5:LO48,$B49+1,1)</f>
        <v>0</v>
      </c>
      <c r="LP49" s="575" cm="1">
        <f t="array" ref="LP49">INDEX(LP$5:LP48,$B49+1,1)</f>
        <v>0</v>
      </c>
      <c r="LQ49" s="575" cm="1">
        <f t="array" ref="LQ49">INDEX(LQ$5:LQ48,$B49+1,1)</f>
        <v>0</v>
      </c>
      <c r="LR49" s="575" cm="1">
        <f t="array" ref="LR49">INDEX(LR$5:LR48,$B49+1,1)</f>
        <v>0</v>
      </c>
      <c r="LS49" s="575" cm="1">
        <f t="array" ref="LS49">INDEX(LS$5:LS48,$B49+1,1)</f>
        <v>0</v>
      </c>
      <c r="LT49" s="575" cm="1">
        <f t="array" ref="LT49">INDEX(LT$5:LT48,$B49+1,1)</f>
        <v>0</v>
      </c>
      <c r="LU49" s="575" cm="1">
        <f t="array" ref="LU49">INDEX(LU$5:LU48,$B49+1,1)</f>
        <v>0</v>
      </c>
      <c r="LV49" s="575" cm="1">
        <f t="array" ref="LV49">INDEX(LV$5:LV48,$B49+1,1)</f>
        <v>0</v>
      </c>
      <c r="LW49" s="575" cm="1">
        <f t="array" ref="LW49">INDEX(LW$5:LW48,$B49+1,1)</f>
        <v>0</v>
      </c>
      <c r="LX49" s="575" cm="1">
        <f t="array" ref="LX49">INDEX(LX$5:LX48,$B49+1,1)</f>
        <v>0</v>
      </c>
      <c r="LY49" s="575" cm="1">
        <f t="array" ref="LY49">INDEX(LY$5:LY48,$B49+1,1)</f>
        <v>0</v>
      </c>
      <c r="LZ49" s="575" cm="1">
        <f t="array" ref="LZ49">INDEX(LZ$5:LZ48,$B49+1,1)</f>
        <v>0</v>
      </c>
      <c r="MA49" s="575" cm="1">
        <f t="array" ref="MA49">INDEX(MA$5:MA48,$B49+1,1)</f>
        <v>0</v>
      </c>
      <c r="MB49" s="575" cm="1">
        <f t="array" ref="MB49">INDEX(MB$5:MB48,$B49+1,1)</f>
        <v>0</v>
      </c>
      <c r="MC49" s="575" cm="1">
        <f t="array" ref="MC49">INDEX(MC$5:MC48,$B49+1,1)</f>
        <v>0</v>
      </c>
      <c r="MD49" s="575" cm="1">
        <f t="array" ref="MD49">INDEX(MD$5:MD48,$B49+1,1)</f>
        <v>0</v>
      </c>
      <c r="ME49" s="575" cm="1">
        <f t="array" ref="ME49">INDEX(ME$5:ME48,$B49+1,1)</f>
        <v>0</v>
      </c>
      <c r="MF49" s="575" cm="1">
        <f t="array" ref="MF49">INDEX(MF$5:MF48,$B49+1,1)</f>
        <v>0</v>
      </c>
      <c r="MG49" s="575" cm="1">
        <f t="array" ref="MG49">INDEX(MG$5:MG48,$B49+1,1)</f>
        <v>0</v>
      </c>
      <c r="MH49" s="575" cm="1">
        <f t="array" ref="MH49">INDEX(MH$5:MH48,$B49+1,1)</f>
        <v>0</v>
      </c>
      <c r="MI49" s="575" cm="1">
        <f t="array" ref="MI49">INDEX(MI$5:MI48,$B49+1,1)</f>
        <v>1</v>
      </c>
      <c r="MJ49" s="575" cm="1">
        <f t="array" ref="MJ49">INDEX(MJ$5:MJ48,$B49+1,1)</f>
        <v>0</v>
      </c>
      <c r="MK49" s="575" cm="1">
        <f t="array" ref="MK49">INDEX(MK$5:MK48,$B49+1,1)</f>
        <v>0</v>
      </c>
      <c r="ML49" s="575" cm="1">
        <f t="array" ref="ML49">INDEX(ML$5:ML48,$B49+1,1)</f>
        <v>0</v>
      </c>
      <c r="MM49" s="575" cm="1">
        <f t="array" ref="MM49">INDEX(MM$5:MM48,$B49+1,1)</f>
        <v>0</v>
      </c>
      <c r="MN49" s="575" cm="1">
        <f t="array" ref="MN49">INDEX(MN$5:MN48,$B49+1,1)</f>
        <v>1</v>
      </c>
      <c r="MO49" s="8"/>
      <c r="MP49" s="444" t="b">
        <f t="shared" ca="1" si="122"/>
        <v>0</v>
      </c>
      <c r="MQ49" s="575" t="str" cm="1">
        <f t="array" ref="MQ49">INDEX(MQ$5:MQ48,$B49+1,1)</f>
        <v>-</v>
      </c>
      <c r="MR49" s="575" t="str" cm="1">
        <f t="array" ref="MR49">INDEX(MR$5:MR48,$B49+1,1)</f>
        <v>-</v>
      </c>
      <c r="MS49" s="575" t="str" cm="1">
        <f t="array" ref="MS49">INDEX(MS$5:MS48,$B49+1,1)</f>
        <v>-</v>
      </c>
      <c r="MT49" s="575" t="str" cm="1">
        <f t="array" ref="MT49">INDEX(MT$5:MT48,$B49+1,1)</f>
        <v>-</v>
      </c>
      <c r="MU49" s="575" t="str" cm="1">
        <f t="array" ref="MU49">INDEX(MU$5:MU48,$B49+1,1)</f>
        <v>-</v>
      </c>
      <c r="MV49" s="575" t="str" cm="1">
        <f t="array" ref="MV49">INDEX(MV$5:MV48,$B49+1,1)</f>
        <v>-</v>
      </c>
      <c r="MW49" s="575" t="str" cm="1">
        <f t="array" ref="MW49">INDEX(MW$5:MW48,$B49+1,1)</f>
        <v>-</v>
      </c>
      <c r="MX49" s="444" t="str" cm="1">
        <f t="array" ref="MX49">IF(OR(MY49:MY49&lt;&gt;"-"),TRUE,"-")</f>
        <v>-</v>
      </c>
      <c r="MY49" s="575" t="str" cm="1">
        <f t="array" ref="MY49">INDEX(MY$5:MY48,$B49+1,1)</f>
        <v>-</v>
      </c>
      <c r="MZ49" s="575" cm="1">
        <f t="array" ref="MZ49">INDEX(MZ$5:MZ48,$B49+1,1)</f>
        <v>0</v>
      </c>
      <c r="NA49" s="575" cm="1">
        <f t="array" ref="NA49">INDEX(NA$5:NA48,$B49+1,1)</f>
        <v>999999</v>
      </c>
      <c r="NB49" s="575" cm="1">
        <f t="array" ref="NB49">INDEX(NB$5:NB48,$B49+1,1)</f>
        <v>999999</v>
      </c>
      <c r="NC49" s="575" cm="1">
        <f t="array" ref="NC49">INDEX(NC$5:NC48,$B49+1,1)</f>
        <v>999999</v>
      </c>
      <c r="ND49" s="575" cm="1">
        <f t="array" ref="ND49">INDEX(ND$5:ND48,$B49+1,1)</f>
        <v>999999</v>
      </c>
      <c r="NE49" s="575" cm="1">
        <f t="array" ref="NE49">INDEX(NE$5:NE48,$B49+1,1)</f>
        <v>999999</v>
      </c>
      <c r="NF49" s="575" cm="1">
        <f t="array" ref="NF49">INDEX(NF$5:NF48,$B49+1,1)</f>
        <v>999999</v>
      </c>
      <c r="NG49" s="444" t="str">
        <f t="array" ref="NG49">IF(OR(NH49:NI49&lt;&gt;"-"),TRUE,"-")</f>
        <v>-</v>
      </c>
      <c r="NH49" s="575" t="str" cm="1">
        <f t="array" ref="NH49">INDEX(NH$5:NH48,$B49+1,1)</f>
        <v>-</v>
      </c>
      <c r="NI49" s="575" t="str" cm="1">
        <f t="array" ref="NI49">INDEX(NI$5:NI48,$B49+1,1)</f>
        <v>-</v>
      </c>
      <c r="NJ49" s="575" t="b" cm="1">
        <f t="array" ref="NJ49">INDEX(NJ$5:NJ48,$B49+1,1)</f>
        <v>1</v>
      </c>
      <c r="NK49" s="575" t="str" cm="1">
        <f t="array" ref="NK49">INDEX(NK$5:NK48,$B49+1,1)</f>
        <v>-</v>
      </c>
      <c r="NL49" s="575" cm="1">
        <f t="array" ref="NL49">INDEX(NL$5:NL48,$B49+1,1)</f>
        <v>0</v>
      </c>
      <c r="NM49" s="575" cm="1">
        <f t="array" ref="NM49">INDEX(NM$5:NM48,$B49+1,1)</f>
        <v>0</v>
      </c>
      <c r="NN49" s="575" cm="1">
        <f t="array" ref="NN49">INDEX(NN$5:NN48,$B49+1,1)</f>
        <v>0</v>
      </c>
      <c r="NO49" s="575" t="str" cm="1">
        <f t="array" ref="NO49">INDEX(NO$5:NO48,$B49+1,1)</f>
        <v>-</v>
      </c>
      <c r="NP49" s="575" t="str" cm="1">
        <f t="array" ref="NP49">INDEX(NP$5:NP48,$B49+1,1)</f>
        <v>-</v>
      </c>
      <c r="NQ49" s="575" cm="1">
        <f t="array" ref="NQ49">INDEX(NQ$5:NQ48,$B49+1,1)</f>
        <v>0</v>
      </c>
      <c r="NR49" s="575" t="str" cm="1">
        <f t="array" ref="NR49">INDEX(NR$5:NR48,$B49+1,1)</f>
        <v>-</v>
      </c>
      <c r="NS49" s="575" t="str" cm="1">
        <f t="array" ref="NS49">INDEX(NS$5:NS48,$B49+1,1)</f>
        <v>-</v>
      </c>
      <c r="NT49" s="8"/>
      <c r="NU49" s="575" cm="1">
        <f t="array" ref="NU49">INDEX(NU$5:NU48,$B49+1,1)</f>
        <v>50</v>
      </c>
      <c r="NV49" s="575" cm="1">
        <f t="array" ref="NV49">INDEX(NV$5:NV48,$B49+1,1)</f>
        <v>50</v>
      </c>
      <c r="NW49" s="575" cm="1">
        <f t="array" ref="NW49">INDEX(NW$5:NW48,$B49+1,1)</f>
        <v>50</v>
      </c>
      <c r="NX49" s="575" cm="1">
        <f t="array" ref="NX49">INDEX(NX$5:NX48,$B49+1,1)</f>
        <v>50</v>
      </c>
      <c r="NY49" s="575" cm="1">
        <f t="array" ref="NY49">INDEX(NY$5:NY48,$B49+1,1)</f>
        <v>1</v>
      </c>
      <c r="NZ49" s="575" cm="1">
        <f t="array" ref="NZ49">INDEX(NZ$5:NZ48,$B49+1,1)</f>
        <v>1</v>
      </c>
      <c r="OA49" s="575" cm="1">
        <f t="array" ref="OA49">INDEX(OA$5:OA48,$B49+1,1)</f>
        <v>1</v>
      </c>
      <c r="OB49" s="575" cm="1">
        <f t="array" ref="OB49">INDEX(OB$5:OB48,$B49+1,1)</f>
        <v>1</v>
      </c>
      <c r="OC49" s="8"/>
      <c r="OD49" s="575" cm="1">
        <f t="array" ref="OD49">INDEX(OD$5:OD48,$B49+1,1)</f>
        <v>0</v>
      </c>
      <c r="OE49" s="575" t="str" cm="1">
        <f t="array" ref="OE49">INDEX(OE$5:OE48,$B49+1,1)</f>
        <v>-</v>
      </c>
      <c r="OF49" s="575" cm="1">
        <f t="array" ref="OF49">INDEX(OF$5:OF48,$B49+1,1)</f>
        <v>1</v>
      </c>
      <c r="OG49" s="575" cm="1">
        <f t="array" ref="OG49">INDEX(OG$5:OG48,$B49+1,1)</f>
        <v>1</v>
      </c>
      <c r="OH49" s="8"/>
      <c r="OI49" s="22" t="str">
        <f t="shared" si="128"/>
        <v>-</v>
      </c>
      <c r="OJ49" s="575" t="str" cm="1">
        <f t="array" ref="OJ49">INDEX(OJ$5:OJ48,$B49+1,1)</f>
        <v>-</v>
      </c>
      <c r="OK49" s="22" t="str">
        <f t="shared" si="129"/>
        <v>-</v>
      </c>
      <c r="OL49" s="575" t="str" cm="1">
        <f t="array" ref="OL49">INDEX(OL$5:OL48,$B49+1,1)</f>
        <v>-</v>
      </c>
      <c r="OM49" s="575" cm="1">
        <f t="array" ref="OM49">INDEX(OM$5:OM48,$B49+1,1)</f>
        <v>0</v>
      </c>
      <c r="ON49" s="519">
        <v>0</v>
      </c>
    </row>
    <row r="50" spans="1:404" outlineLevel="1">
      <c r="A50" s="18">
        <f t="shared" si="109"/>
        <v>45</v>
      </c>
      <c r="B50" s="18">
        <f>$A$49</f>
        <v>44</v>
      </c>
      <c r="C50">
        <v>9</v>
      </c>
      <c r="D50" s="17" t="str">
        <f t="shared" ca="1" si="130"/>
        <v>GSW</v>
      </c>
      <c r="E50" t="b">
        <v>1</v>
      </c>
      <c r="F50" t="b">
        <v>0</v>
      </c>
      <c r="G50" t="b">
        <v>1</v>
      </c>
      <c r="H50" s="18"/>
      <c r="I50" s="575" cm="1">
        <f t="array" ref="I50">INDEX(I$5:I49,$B50+1,1)</f>
        <v>0</v>
      </c>
      <c r="J50" s="575" cm="1">
        <f t="array" ref="J50">INDEX(J$5:J49,$B50+1,1)</f>
        <v>0</v>
      </c>
      <c r="K50" s="575" cm="1">
        <f t="array" ref="K50">INDEX(K$5:K49,$B50+1,1)</f>
        <v>0</v>
      </c>
      <c r="L50" s="575" cm="1">
        <f t="array" ref="L50">INDEX(L$5:L49,$B50+1,1)</f>
        <v>2</v>
      </c>
      <c r="M50" s="575" cm="1">
        <f t="array" ref="M50">INDEX(M$5:M49,$B50+1,1)</f>
        <v>2</v>
      </c>
      <c r="N50" s="575" cm="1">
        <f t="array" ref="N50">INDEX(N$5:N49,$B50+1,1)</f>
        <v>3</v>
      </c>
      <c r="O50" s="444">
        <f t="shared" si="115"/>
        <v>2</v>
      </c>
      <c r="P50" s="444">
        <f t="shared" si="115"/>
        <v>0</v>
      </c>
      <c r="Q50" s="444">
        <f t="shared" si="58"/>
        <v>6</v>
      </c>
      <c r="R50" s="575" cm="1">
        <f t="array" ref="R50">INDEX(R$5:R49,$B50+1,1)</f>
        <v>2</v>
      </c>
      <c r="S50" s="575" cm="1">
        <f t="array" ref="S50">INDEX(S$5:S49,$B50+1,1)</f>
        <v>3</v>
      </c>
      <c r="T50" s="575" cm="1">
        <f t="array" ref="T50">INDEX(T$5:T49,$B50+1,1)</f>
        <v>2</v>
      </c>
      <c r="U50" s="575" cm="1">
        <f t="array" ref="U50">INDEX(U$5:U49,$B50+1,1)</f>
        <v>0</v>
      </c>
      <c r="V50" s="18"/>
      <c r="W50" s="575" cm="1">
        <f t="array" ref="W50">INDEX(W$5:W49,$B50+1,1)</f>
        <v>0</v>
      </c>
      <c r="X50" s="575" cm="1">
        <f t="array" ref="X50">INDEX(X$5:X49,$B50+1,1)</f>
        <v>0</v>
      </c>
      <c r="Y50" s="575" cm="1">
        <f t="array" ref="Y50">INDEX(Y$5:Y49,$B50+1,1)</f>
        <v>0</v>
      </c>
      <c r="Z50" s="575" cm="1">
        <f t="array" ref="Z50">INDEX(Z$5:Z49,$B50+1,1)</f>
        <v>1</v>
      </c>
      <c r="AA50" s="575" t="str" cm="1">
        <f t="array" ref="AA50">INDEX(AA$5:AA49,$B50+1,1)</f>
        <v/>
      </c>
      <c r="AB50" s="575" cm="1">
        <f t="array" ref="AB50">INDEX(AB$5:AB49,$B50+1,1)</f>
        <v>1</v>
      </c>
      <c r="AC50" s="575" cm="1">
        <f t="array" ref="AC50">INDEX(AC$5:AC49,$B50+1,1)</f>
        <v>1</v>
      </c>
      <c r="AD50" s="575" cm="1">
        <f t="array" ref="AD50">INDEX(AD$5:AD49,$B50+1,1)</f>
        <v>0</v>
      </c>
      <c r="AE50" s="575" cm="1">
        <f t="array" ref="AE50">INDEX(AE$5:AE49,$B50+1,1)</f>
        <v>0</v>
      </c>
      <c r="AF50" s="575" cm="1">
        <f t="array" ref="AF50">INDEX(AF$5:AF49,$B50+1,1)</f>
        <v>0</v>
      </c>
      <c r="AG50" s="575" cm="1">
        <f t="array" ref="AG50">INDEX(AG$5:AG49,$B50+1,1)</f>
        <v>0</v>
      </c>
      <c r="AH50" s="119"/>
      <c r="AI50" s="119"/>
      <c r="AJ50" s="119"/>
      <c r="AK50" s="119"/>
      <c r="AL50" s="119"/>
      <c r="AM50" s="119"/>
      <c r="AN50" s="119"/>
      <c r="AO50" s="119"/>
      <c r="AP50" s="119"/>
      <c r="AQ50" s="119"/>
      <c r="AR50" s="119"/>
      <c r="AS50" s="119"/>
      <c r="AT50" s="119"/>
      <c r="AU50" s="18"/>
      <c r="AV50" s="18"/>
      <c r="AW50" s="18"/>
      <c r="AX50" s="212" t="str">
        <f>CHOOSE($K50+1,"CSIRO","MU","NFS")&amp;" Optimum feed supply"</f>
        <v>CSIRO Optimum feed supply</v>
      </c>
      <c r="AY50" s="8" t="str">
        <f ca="1">IF(COUNTIF(AX$5:AX50,AX50)=1,"-","Dup")</f>
        <v>-</v>
      </c>
      <c r="AZ50" s="8"/>
      <c r="BA50" s="575" t="b" cm="1">
        <f t="array" ref="BA50">INDEX(BA$5:BA49,$B50+1,1)</f>
        <v>1</v>
      </c>
      <c r="BB50" s="575" t="b" cm="1">
        <f t="array" ref="BB50">INDEX(BB$5:BB49,$B50+1,1)</f>
        <v>1</v>
      </c>
      <c r="BC50" s="575" t="b" cm="1">
        <f t="array" ref="BC50">INDEX(BC$5:BC49,$B50+1,1)</f>
        <v>1</v>
      </c>
      <c r="BD50" s="575" t="b" cm="1">
        <f t="array" ref="BD50">INDEX(BD$5:BD49,$B50+1,1)</f>
        <v>1</v>
      </c>
      <c r="BE50" s="575" t="b" cm="1">
        <f t="array" ref="BE50">INDEX(BE$5:BE49,$B50+1,1)</f>
        <v>1</v>
      </c>
      <c r="BF50" s="575" t="b" cm="1">
        <f t="array" ref="BF50">INDEX(BF$5:BF49,$B50+1,1)</f>
        <v>1</v>
      </c>
      <c r="BG50" s="575" t="b" cm="1">
        <f t="array" ref="BG50">INDEX(BG$5:BG49,$B50+1,1)</f>
        <v>1</v>
      </c>
      <c r="BH50" s="575" t="b" cm="1">
        <f t="array" ref="BH50">INDEX(BH$5:BH49,$B50+1,1)</f>
        <v>1</v>
      </c>
      <c r="BI50" s="575" t="b" cm="1">
        <f t="array" ref="BI50">INDEX(BI$5:BI49,$B50+1,1)</f>
        <v>1</v>
      </c>
      <c r="BJ50" s="8"/>
      <c r="BK50" s="575" t="b" cm="1">
        <f t="array" ref="BK50">INDEX(BK$5:BK49,$B50+1,1)</f>
        <v>1</v>
      </c>
      <c r="BL50" s="575" t="str" cm="1">
        <f t="array" ref="BL50">INDEX(BL$5:BL49,$B50+1,1)</f>
        <v>-</v>
      </c>
      <c r="BM50" s="575" t="b" cm="1">
        <f t="array" ref="BM50">INDEX(BM$5:BM49,$B50+1,1)</f>
        <v>0</v>
      </c>
      <c r="BN50" s="575" t="str" cm="1">
        <f t="array" ref="BN50">INDEX(BN$5:BN49,$B50+1,1)</f>
        <v>-</v>
      </c>
      <c r="BO50" s="575" t="str" cm="1">
        <f t="array" ref="BO50">INDEX(BO$5:BO49,$B50+1,1)</f>
        <v>-</v>
      </c>
      <c r="BP50" s="575" t="str" cm="1">
        <f t="array" ref="BP50">INDEX(BP$5:BP49,$B50+1,1)</f>
        <v>-</v>
      </c>
      <c r="BQ50" s="575" t="str" cm="1">
        <f t="array" ref="BQ50">INDEX(BQ$5:BQ49,$B50+1,1)</f>
        <v>-</v>
      </c>
      <c r="BR50" s="575" t="str" cm="1">
        <f t="array" ref="BR50">INDEX(BR$5:BR49,$B50+1,1)</f>
        <v>-</v>
      </c>
      <c r="BS50" s="575" t="str" cm="1">
        <f t="array" ref="BS50">INDEX(BS$5:BS49,$B50+1,1)</f>
        <v>-</v>
      </c>
      <c r="BT50" s="575" t="str" cm="1">
        <f t="array" ref="BT50">INDEX(BT$5:BT49,$B50+1,1)</f>
        <v>-</v>
      </c>
      <c r="BU50" s="575" t="str" cm="1">
        <f t="array" ref="BU50">INDEX(BU$5:BU49,$B50+1,1)</f>
        <v>-</v>
      </c>
      <c r="BV50" s="575" t="str" cm="1">
        <f t="array" ref="BV50">INDEX(BV$5:BV49,$B50+1,1)</f>
        <v>-</v>
      </c>
      <c r="BW50" s="575" t="b" cm="1">
        <f t="array" ref="BW50">INDEX(BW$5:BW49,$B50+1,1)</f>
        <v>0</v>
      </c>
      <c r="BX50" s="575" cm="1">
        <f t="array" ref="BX50">INDEX(BX$5:BX49,$B50+1,1)</f>
        <v>0</v>
      </c>
      <c r="BY50" s="575" t="str" cm="1">
        <f t="array" ref="BY50">INDEX(BY$5:BY49,$B50+1,1)</f>
        <v>-</v>
      </c>
      <c r="BZ50" s="575" t="str" cm="1">
        <f t="array" ref="BZ50">INDEX(BZ$5:BZ49,$B50+1,1)</f>
        <v>-</v>
      </c>
      <c r="CA50" s="575" t="b" cm="1">
        <f t="array" ref="CA50">INDEX(CA$5:CA49,$B50+1,1)</f>
        <v>1</v>
      </c>
      <c r="CB50" s="8"/>
      <c r="CC50" s="22" t="b">
        <v>0</v>
      </c>
      <c r="CD50" s="444" t="str">
        <f t="shared" ca="1" si="61"/>
        <v>-</v>
      </c>
      <c r="CE50" s="444">
        <f t="shared" si="116"/>
        <v>0</v>
      </c>
      <c r="CF50" s="444">
        <f t="shared" si="116"/>
        <v>0</v>
      </c>
      <c r="CG50" s="575" t="str" cm="1">
        <f t="array" ref="CG50">INDEX(CG$5:CG49,$B50+1,1)</f>
        <v>-</v>
      </c>
      <c r="CH50" s="575" t="str" cm="1">
        <f t="array" ref="CH50">INDEX(CH$5:CH49,$B50+1,1)</f>
        <v>-</v>
      </c>
      <c r="CI50" s="575" t="str" cm="1">
        <f t="array" ref="CI50">INDEX(CI$5:CI49,$B50+1,1)</f>
        <v>-</v>
      </c>
      <c r="CJ50" s="444" t="str">
        <f t="shared" ca="1" si="63"/>
        <v>-</v>
      </c>
      <c r="CK50" s="444">
        <f t="shared" si="117"/>
        <v>0</v>
      </c>
      <c r="CL50" s="444">
        <f t="shared" si="117"/>
        <v>0</v>
      </c>
      <c r="CM50" s="575" t="str" cm="1">
        <f t="array" ref="CM50">INDEX(CM$5:CM49,$B50+1,1)</f>
        <v>-</v>
      </c>
      <c r="CN50" s="444" t="str">
        <f t="shared" ca="1" si="65"/>
        <v>-</v>
      </c>
      <c r="CO50" s="444">
        <f t="shared" si="66"/>
        <v>0</v>
      </c>
      <c r="CP50" s="575" t="str" cm="1">
        <f t="array" ref="CP50">INDEX(CP$5:CP49,$B50+1,1)</f>
        <v>-</v>
      </c>
      <c r="CQ50" s="575" t="str" cm="1">
        <f t="array" ref="CQ50">INDEX(CQ$5:CQ49,$B50+1,1)</f>
        <v>-</v>
      </c>
      <c r="CR50" s="444">
        <f t="shared" si="67"/>
        <v>0</v>
      </c>
      <c r="CS50" s="575" t="str" cm="1">
        <f t="array" ref="CS50">INDEX(CS$5:CS49,$B50+1,1)</f>
        <v>-</v>
      </c>
      <c r="CT50" s="444" t="str">
        <f t="shared" ca="1" si="68"/>
        <v>-</v>
      </c>
      <c r="CU50" s="444">
        <f t="shared" si="118"/>
        <v>0</v>
      </c>
      <c r="CV50" s="444">
        <f t="shared" si="118"/>
        <v>0</v>
      </c>
      <c r="CW50" s="8"/>
      <c r="CX50" s="93" t="str">
        <f ca="1">$HA50</f>
        <v>-</v>
      </c>
      <c r="CY50" s="22" t="b">
        <v>1</v>
      </c>
      <c r="CZ50" s="580">
        <f>VALUE($L50&amp;$M50&amp;$N50&amp;$T50&amp;IFERROR(VALUE($K50),0)&amp;$Z50&amp;$AD50&amp;$AE50&amp;$AF50&amp;$AG50)</f>
        <v>2232010000</v>
      </c>
      <c r="DA50" s="22" t="b">
        <v>0</v>
      </c>
      <c r="DB50" s="575" t="str" cm="1">
        <f t="array" ref="DB50">INDEX(DB$5:DB49,$B50+1,1)</f>
        <v>-</v>
      </c>
      <c r="DC50" s="575" cm="1">
        <f t="array" ref="DC50">INDEX(DC$5:DC49,$B50+1,1)</f>
        <v>1</v>
      </c>
      <c r="DD50" s="575" cm="1">
        <f t="array" ref="DD50">INDEX(DD$5:DD49,$B50+1,1)</f>
        <v>1</v>
      </c>
      <c r="DE50" s="575" t="str" cm="1">
        <f t="array" ref="DE50">INDEX(DE$5:DE49,$B50+1,1)</f>
        <v>-</v>
      </c>
      <c r="DF50" s="575" t="str" cm="1">
        <f t="array" ref="DF50">INDEX(DF$5:DF49,$B50+1,1)</f>
        <v>-</v>
      </c>
      <c r="DG50" s="575" t="str" cm="1">
        <f t="array" ref="DG50">INDEX(DG$5:DG49,$B50+1,1)</f>
        <v>-</v>
      </c>
      <c r="DH50" s="575" t="str" cm="1">
        <f t="array" ref="DH50">INDEX(DH$5:DH49,$B50+1,1)</f>
        <v>-</v>
      </c>
      <c r="DI50" s="575" t="str" cm="1">
        <f t="array" ref="DI50">INDEX(DI$5:DI49,$B50+1,1)</f>
        <v>-</v>
      </c>
      <c r="DJ50" s="575" t="str" cm="1">
        <f t="array" ref="DJ50">INDEX(DJ$5:DJ49,$B50+1,1)</f>
        <v>-</v>
      </c>
      <c r="DK50" s="575" cm="1">
        <f t="array" ref="DK50">INDEX(DK$5:DK49,$B50+1,1)</f>
        <v>1</v>
      </c>
      <c r="DL50" s="575" t="b" cm="1">
        <f t="array" ref="DL50">INDEX(DL$5:DL49,$B50+1,1)</f>
        <v>0</v>
      </c>
      <c r="DM50" s="575" t="str" cm="1">
        <f t="array" ref="DM50">INDEX(DM$5:DM49,$B50+1,1)</f>
        <v>-</v>
      </c>
      <c r="DN50" s="575" t="str" cm="1">
        <f t="array" ref="DN50">INDEX(DN$5:DN49,$B50+1,1)</f>
        <v>-</v>
      </c>
      <c r="DO50" s="575" t="str" cm="1">
        <f t="array" ref="DO50">INDEX(DO$5:DO49,$B50+1,1)</f>
        <v>-</v>
      </c>
      <c r="DP50" s="575" t="str" cm="1">
        <f t="array" ref="DP50">INDEX(DP$5:DP49,$B50+1,1)</f>
        <v>-</v>
      </c>
      <c r="DQ50" s="575" t="str" cm="1">
        <f t="array" ref="DQ50">INDEX(DQ$5:DQ49,$B50+1,1)</f>
        <v>-</v>
      </c>
      <c r="DR50" s="575" t="str" cm="1">
        <f t="array" ref="DR50">INDEX(DR$5:DR49,$B50+1,1)</f>
        <v>-</v>
      </c>
      <c r="DS50" s="575" t="str" cm="1">
        <f t="array" ref="DS50">INDEX(DS$5:DS49,$B50+1,1)</f>
        <v>-</v>
      </c>
      <c r="DT50" s="575" t="str" cm="1">
        <f t="array" ref="DT50">INDEX(DT$5:DT49,$B50+1,1)</f>
        <v>-</v>
      </c>
      <c r="DU50" s="575" t="str" cm="1">
        <f t="array" ref="DU50">INDEX(DU$5:DU49,$B50+1,1)</f>
        <v>-</v>
      </c>
      <c r="DV50" s="575" t="str" cm="1">
        <f t="array" ref="DV50">INDEX(DV$5:DV49,$B50+1,1)</f>
        <v>-</v>
      </c>
      <c r="DW50" s="575" cm="1">
        <f t="array" ref="DW50">INDEX(DW$5:DW49,$B50+1,1)</f>
        <v>500</v>
      </c>
      <c r="DX50" s="575" cm="1">
        <f t="array" ref="DX50">INDEX(DX$5:DX49,$B50+1,1)</f>
        <v>500</v>
      </c>
      <c r="DY50" s="575" t="str" cm="1">
        <f t="array" ref="DY50">INDEX(DY$5:DY49,$B50+1,1)</f>
        <v>-</v>
      </c>
      <c r="DZ50" s="575" t="str" cm="1">
        <f t="array" ref="DZ50">INDEX(DZ$5:DZ49,$B50+1,1)</f>
        <v>-</v>
      </c>
      <c r="EA50" s="575" t="str" cm="1">
        <f t="array" ref="EA50">INDEX(EA$5:EA49,$B50+1,1)</f>
        <v>-</v>
      </c>
      <c r="EB50" s="575" cm="1">
        <f t="array" ref="EB50">INDEX(EB$5:EB49,$B50+1,1)</f>
        <v>0</v>
      </c>
      <c r="EC50" s="575" cm="1">
        <f t="array" ref="EC50">INDEX(EC$5:EC49,$B50+1,1)</f>
        <v>0</v>
      </c>
      <c r="ED50" s="444">
        <f t="shared" si="124"/>
        <v>0</v>
      </c>
      <c r="EE50" s="444">
        <f t="shared" si="124"/>
        <v>6.25E-2</v>
      </c>
      <c r="EF50" s="444">
        <f t="shared" si="124"/>
        <v>6.25E-2</v>
      </c>
      <c r="EG50" s="444">
        <f t="shared" si="124"/>
        <v>6.25E-2</v>
      </c>
      <c r="EH50" s="444" t="b">
        <f t="shared" si="125"/>
        <v>0</v>
      </c>
      <c r="EI50" s="444" t="b">
        <f t="shared" si="125"/>
        <v>1</v>
      </c>
      <c r="EJ50" s="444" t="b">
        <f t="shared" si="125"/>
        <v>1</v>
      </c>
      <c r="EK50" s="444" t="b">
        <f t="shared" si="125"/>
        <v>0</v>
      </c>
      <c r="EL50" s="444">
        <f t="shared" si="126"/>
        <v>1</v>
      </c>
      <c r="EM50" s="444">
        <f t="shared" si="126"/>
        <v>0</v>
      </c>
      <c r="EN50" s="444" t="b">
        <f t="shared" si="94"/>
        <v>0</v>
      </c>
      <c r="EO50" s="444" t="b">
        <f t="shared" si="119"/>
        <v>0</v>
      </c>
      <c r="EP50" s="444" t="b">
        <f t="shared" si="119"/>
        <v>0</v>
      </c>
      <c r="EQ50" s="444" t="b">
        <f t="shared" si="119"/>
        <v>1</v>
      </c>
      <c r="ER50" s="93">
        <f t="shared" si="120"/>
        <v>2</v>
      </c>
      <c r="ES50" s="93">
        <f t="shared" si="120"/>
        <v>2</v>
      </c>
      <c r="ET50" s="575" cm="1">
        <f t="array" ref="ET50">INDEX(ET$5:ET49,$B50+1,1)</f>
        <v>1</v>
      </c>
      <c r="EU50" s="575" cm="1">
        <f t="array" ref="EU50">INDEX(EU$5:EU49,$B50+1,1)</f>
        <v>1</v>
      </c>
      <c r="EV50" s="575" cm="1">
        <f t="array" ref="EV50">INDEX(EV$5:EV49,$B50+1,1)</f>
        <v>1</v>
      </c>
      <c r="EW50" s="575" cm="1">
        <f t="array" ref="EW50">INDEX(EW$5:EW49,$B50+1,1)</f>
        <v>1</v>
      </c>
      <c r="EX50" s="575" t="str" cm="1">
        <f t="array" ref="EX50">INDEX(EX$5:EX49,$B50+1,1)</f>
        <v>-</v>
      </c>
      <c r="EY50" s="575" t="str" cm="1">
        <f t="array" ref="EY50">INDEX(EY$5:EY49,$B50+1,1)</f>
        <v>-</v>
      </c>
      <c r="EZ50" s="575" t="str" cm="1">
        <f t="array" ref="EZ50">INDEX(EZ$5:EZ49,$B50+1,1)</f>
        <v>-</v>
      </c>
      <c r="FA50" s="575" t="str" cm="1">
        <f t="array" ref="FA50">INDEX(FA$5:FA49,$B50+1,1)</f>
        <v>-</v>
      </c>
      <c r="FB50" s="575" t="b" cm="1">
        <f t="array" ref="FB50">INDEX(FB$5:FB49,$B50+1,1)</f>
        <v>0</v>
      </c>
      <c r="FC50" s="93">
        <f t="shared" si="121"/>
        <v>1</v>
      </c>
      <c r="FD50" s="93">
        <f t="shared" si="121"/>
        <v>1</v>
      </c>
      <c r="FE50" s="93">
        <f t="shared" si="121"/>
        <v>1</v>
      </c>
      <c r="FF50" s="93">
        <f t="shared" si="121"/>
        <v>1</v>
      </c>
      <c r="FG50" s="93">
        <f t="shared" si="121"/>
        <v>1</v>
      </c>
      <c r="FH50" s="93">
        <f t="shared" si="121"/>
        <v>1</v>
      </c>
      <c r="FI50" s="93">
        <f t="shared" si="121"/>
        <v>1</v>
      </c>
      <c r="FJ50" s="93">
        <f t="shared" si="121"/>
        <v>1</v>
      </c>
      <c r="FK50" s="8"/>
      <c r="FL50" s="575" t="str" cm="1">
        <f t="array" ref="FL50">INDEX(FL$5:FL49,$B50+1,1)</f>
        <v>-</v>
      </c>
      <c r="FM50" s="575" t="str" cm="1">
        <f t="array" ref="FM50">INDEX(FM$5:FM49,$B50+1,1)</f>
        <v>-</v>
      </c>
      <c r="FN50" s="575" t="str" cm="1">
        <f t="array" ref="FN50">INDEX(FN$5:FN49,$B50+1,1)</f>
        <v>-</v>
      </c>
      <c r="FO50" s="575" t="str" cm="1">
        <f t="array" ref="FO50">INDEX(FO$5:FO49,$B50+1,1)</f>
        <v>-</v>
      </c>
      <c r="FP50" s="575" t="str" cm="1">
        <f t="array" ref="FP50">INDEX(FP$5:FP49,$B50+1,1)</f>
        <v>-</v>
      </c>
      <c r="FQ50" s="575" cm="1">
        <f t="array" ref="FQ50">INDEX(FQ$5:FQ49,$B50+1,1)</f>
        <v>1</v>
      </c>
      <c r="FR50" s="575" cm="1">
        <f t="array" ref="FR50">INDEX(FR$5:FR49,$B50+1,1)</f>
        <v>1</v>
      </c>
      <c r="FS50" s="575" t="str" cm="1">
        <f t="array" ref="FS50">INDEX(FS$5:FS49,$B50+1,1)</f>
        <v>-</v>
      </c>
      <c r="FT50" s="575" t="str" cm="1">
        <f t="array" ref="FT50">INDEX(FT$5:FT49,$B50+1,1)</f>
        <v>-</v>
      </c>
      <c r="FU50" s="575" t="str" cm="1">
        <f t="array" ref="FU50">INDEX(FU$5:FU49,$B50+1,1)</f>
        <v>-</v>
      </c>
      <c r="FV50" s="575" t="str" cm="1">
        <f t="array" ref="FV50">INDEX(FV$5:FV49,$B50+1,1)</f>
        <v>-</v>
      </c>
      <c r="FW50" s="575" t="str" cm="1">
        <f t="array" ref="FW50">INDEX(FW$5:FW49,$B50+1,1)</f>
        <v>-</v>
      </c>
      <c r="FX50" s="575" t="str" cm="1">
        <f t="array" ref="FX50">INDEX(FX$5:FX49,$B50+1,1)</f>
        <v>-</v>
      </c>
      <c r="FY50" s="575" t="str" cm="1">
        <f t="array" ref="FY50">INDEX(FY$5:FY49,$B50+1,1)</f>
        <v>-</v>
      </c>
      <c r="FZ50" s="575" t="str" cm="1">
        <f t="array" ref="FZ50">INDEX(FZ$5:FZ49,$B50+1,1)</f>
        <v>-</v>
      </c>
      <c r="GA50" s="575" t="str" cm="1">
        <f t="array" ref="GA50">INDEX(GA$5:GA49,$B50+1,1)</f>
        <v>-</v>
      </c>
      <c r="GB50" s="575" t="str" cm="1">
        <f t="array" ref="GB50">INDEX(GB$5:GB49,$B50+1,1)</f>
        <v>-</v>
      </c>
      <c r="GC50" s="575" t="str" cm="1">
        <f t="array" ref="GC50">INDEX(GC$5:GC49,$B50+1,1)</f>
        <v>-</v>
      </c>
      <c r="GD50" s="575" t="str" cm="1">
        <f t="array" ref="GD50">INDEX(GD$5:GD49,$B50+1,1)</f>
        <v>-</v>
      </c>
      <c r="GE50" s="575" t="str" cm="1">
        <f t="array" ref="GE50">INDEX(GE$5:GE49,$B50+1,1)</f>
        <v>-</v>
      </c>
      <c r="GF50" s="575" t="str" cm="1">
        <f t="array" ref="GF50">INDEX(GF$5:GF49,$B50+1,1)</f>
        <v>-</v>
      </c>
      <c r="GG50" s="575" t="str" cm="1">
        <f t="array" ref="GG50">INDEX(GG$5:GG49,$B50+1,1)</f>
        <v>-</v>
      </c>
      <c r="GH50" s="575" t="str" cm="1">
        <f t="array" ref="GH50">INDEX(GH$5:GH49,$B50+1,1)</f>
        <v>-</v>
      </c>
      <c r="GI50" s="575" t="str" cm="1">
        <f t="array" ref="GI50">INDEX(GI$5:GI49,$B50+1,1)</f>
        <v>-</v>
      </c>
      <c r="GJ50" s="575" t="str" cm="1">
        <f t="array" ref="GJ50">INDEX(GJ$5:GJ49,$B50+1,1)</f>
        <v>-</v>
      </c>
      <c r="GK50" s="575" cm="1">
        <f t="array" ref="GK50">INDEX(GK$5:GK49,$B50+1,1)</f>
        <v>0</v>
      </c>
      <c r="GL50" s="575" t="str" cm="1">
        <f t="array" ref="GL50">INDEX(GL$5:GL49,$B50+1,1)</f>
        <v>-</v>
      </c>
      <c r="GM50" s="575" cm="1">
        <f t="array" ref="GM50">INDEX(GM$5:GM49,$B50+1,1)</f>
        <v>1</v>
      </c>
      <c r="GN50" s="575" cm="1">
        <f t="array" ref="GN50">INDEX(GN$5:GN49,$B50+1,1)</f>
        <v>0</v>
      </c>
      <c r="GO50" s="575" cm="1">
        <f t="array" ref="GO50">INDEX(GO$5:GO49,$B50+1,1)</f>
        <v>0</v>
      </c>
      <c r="GP50" s="575" cm="1">
        <f t="array" ref="GP50">INDEX(GP$5:GP49,$B50+1,1)</f>
        <v>0</v>
      </c>
      <c r="GQ50" s="575" cm="1">
        <f t="array" ref="GQ50">INDEX(GQ$5:GQ49,$B50+1,1)</f>
        <v>0</v>
      </c>
      <c r="GR50" s="575" cm="1">
        <f t="array" ref="GR50">INDEX(GR$5:GR49,$B50+1,1)</f>
        <v>0</v>
      </c>
      <c r="GS50" s="575" cm="1">
        <f t="array" ref="GS50">INDEX(GS$5:GS49,$B50+1,1)</f>
        <v>0</v>
      </c>
      <c r="GT50" s="575" cm="1">
        <f t="array" ref="GT50">INDEX(GT$5:GT49,$B50+1,1)</f>
        <v>1</v>
      </c>
      <c r="GU50" s="575" cm="1">
        <f t="array" ref="GU50">INDEX(GU$5:GU49,$B50+1,1)</f>
        <v>0</v>
      </c>
      <c r="GV50" s="575" cm="1">
        <f t="array" ref="GV50">INDEX(GV$5:GV49,$B50+1,1)</f>
        <v>0</v>
      </c>
      <c r="GW50" s="575" cm="1">
        <f t="array" ref="GW50">INDEX(GW$5:GW49,$B50+1,1)</f>
        <v>0</v>
      </c>
      <c r="GX50" s="575" cm="1">
        <f t="array" ref="GX50">INDEX(GX$5:GX49,$B50+1,1)</f>
        <v>0</v>
      </c>
      <c r="GY50" s="8"/>
      <c r="GZ50" s="575" t="str" cm="1">
        <f t="array" aca="1" ref="GZ50" ca="1">INDEX(GZ$5:GZ49,$B50+1,1)</f>
        <v>-</v>
      </c>
      <c r="HA50" s="575" t="str" cm="1">
        <f t="array" aca="1" ref="HA50" ca="1">INDEX(HA$5:HA49,$B50+1,1)</f>
        <v>-</v>
      </c>
      <c r="HB50" s="575" t="str" cm="1">
        <f t="array" aca="1" ref="HB50" ca="1">INDEX(HB$5:HB49,$B50+1,1)</f>
        <v>-</v>
      </c>
      <c r="HC50" s="575" t="str" cm="1">
        <f t="array" aca="1" ref="HC50" ca="1">INDEX(HC$5:HC49,$B50+1,1)</f>
        <v>-</v>
      </c>
      <c r="HD50" s="575" cm="1">
        <f t="array" aca="1" ref="HD50" ca="1">INDEX(HD$5:HD49,$B50+1,1)</f>
        <v>0</v>
      </c>
      <c r="HE50" s="575" t="str" cm="1">
        <f t="array" aca="1" ref="HE50" ca="1">INDEX(HE$5:HE49,$B50+1,1)</f>
        <v>-</v>
      </c>
      <c r="HF50" s="575" t="str" cm="1">
        <f t="array" ref="HF50">INDEX(HF$5:HF49,$B50+1,1)</f>
        <v>-</v>
      </c>
      <c r="HG50" s="580">
        <f t="shared" si="127"/>
        <v>3</v>
      </c>
      <c r="HH50" s="575" t="str" cm="1">
        <f t="array" ref="HH50">INDEX(HH$5:HH49,$B50+1,1)</f>
        <v>-</v>
      </c>
      <c r="HI50" s="575" t="str" cm="1">
        <f t="array" ref="HI50">INDEX(HI$5:HI49,$B50+1,1)</f>
        <v>-</v>
      </c>
      <c r="HJ50" s="575" t="str" cm="1">
        <f t="array" ref="HJ50">INDEX(HJ$5:HJ49,$B50+1,1)</f>
        <v>-</v>
      </c>
      <c r="HK50" s="575" t="str" cm="1">
        <f t="array" ref="HK50">INDEX(HK$5:HK49,$B50+1,1)</f>
        <v>-</v>
      </c>
      <c r="HL50" s="575" t="str" cm="1">
        <f t="array" ref="HL50">INDEX(HL$5:HL49,$B50+1,1)</f>
        <v>-</v>
      </c>
      <c r="HM50" s="575" t="str" cm="1">
        <f t="array" ref="HM50">INDEX(HM$5:HM49,$B50+1,1)</f>
        <v>-</v>
      </c>
      <c r="HN50" s="575" t="str" cm="1">
        <f t="array" ref="HN50">INDEX(HN$5:HN49,$B50+1,1)</f>
        <v>-</v>
      </c>
      <c r="HO50" s="575" t="str" cm="1">
        <f t="array" ref="HO50">INDEX(HO$5:HO49,$B50+1,1)</f>
        <v>-</v>
      </c>
      <c r="HP50" s="575" t="str" cm="1">
        <f t="array" ref="HP50">INDEX(HP$5:HP49,$B50+1,1)</f>
        <v>-</v>
      </c>
      <c r="HQ50" s="575" t="str" cm="1">
        <f t="array" ref="HQ50">INDEX(HQ$5:HQ49,$B50+1,1)</f>
        <v>-</v>
      </c>
      <c r="HR50" s="575" t="str" cm="1">
        <f t="array" ref="HR50">INDEX(HR$5:HR49,$B50+1,1)</f>
        <v>-</v>
      </c>
      <c r="HS50" s="575" t="str" cm="1">
        <f t="array" ref="HS50">INDEX(HS$5:HS49,$B50+1,1)</f>
        <v>-</v>
      </c>
      <c r="HT50" s="575" t="str" cm="1">
        <f t="array" ref="HT50">INDEX(HT$5:HT49,$B50+1,1)</f>
        <v>-</v>
      </c>
      <c r="HU50" s="575" cm="1">
        <f t="array" ref="HU50">INDEX(HU$5:HU49,$B50+1,1)</f>
        <v>0</v>
      </c>
      <c r="HV50" s="575" t="str" cm="1">
        <f t="array" ref="HV50">INDEX(HV$5:HV49,$B50+1,1)</f>
        <v>-</v>
      </c>
      <c r="HW50" s="575" t="str" cm="1">
        <f t="array" ref="HW50">INDEX(HW$5:HW49,$B50+1,1)</f>
        <v>-</v>
      </c>
      <c r="HX50" s="575" t="str" cm="1">
        <f t="array" ref="HX50">INDEX(HX$5:HX49,$B50+1,1)</f>
        <v>-</v>
      </c>
      <c r="HY50" s="575" t="str" cm="1">
        <f t="array" ref="HY50">INDEX(HY$5:HY49,$B50+1,1)</f>
        <v>-</v>
      </c>
      <c r="HZ50" s="575" t="str" cm="1">
        <f t="array" ref="HZ50">INDEX(HZ$5:HZ49,$B50+1,1)</f>
        <v>-</v>
      </c>
      <c r="IA50" s="575" cm="1">
        <f t="array" ref="IA50">INDEX(IA$5:IA49,$B50+1,1)</f>
        <v>0</v>
      </c>
      <c r="IB50" s="575" t="str" cm="1">
        <f t="array" ref="IB50">INDEX(IB$5:IB49,$B50+1,1)</f>
        <v>-</v>
      </c>
      <c r="IC50" s="575" t="str" cm="1">
        <f t="array" ref="IC50">INDEX(IC$5:IC49,$B50+1,1)</f>
        <v>-</v>
      </c>
      <c r="ID50" s="575" t="str" cm="1">
        <f t="array" ref="ID50">INDEX(ID$5:ID49,$B50+1,1)</f>
        <v>-</v>
      </c>
      <c r="IE50" s="575" cm="1">
        <f t="array" ref="IE50">INDEX(IE$5:IE49,$B50+1,1)</f>
        <v>1</v>
      </c>
      <c r="IF50" s="575" cm="1">
        <f t="array" ref="IF50">INDEX(IF$5:IF49,$B50+1,1)</f>
        <v>1</v>
      </c>
      <c r="IG50" s="8"/>
      <c r="IH50" s="581" t="s">
        <v>30</v>
      </c>
      <c r="II50" s="581" t="s">
        <v>30</v>
      </c>
      <c r="IJ50" s="581" t="s">
        <v>30</v>
      </c>
      <c r="IK50" s="581" t="s">
        <v>30</v>
      </c>
      <c r="IL50" s="581" t="s">
        <v>30</v>
      </c>
      <c r="IM50" s="581" t="s">
        <v>30</v>
      </c>
      <c r="IN50" s="581" t="s">
        <v>30</v>
      </c>
      <c r="IO50" s="581" t="s">
        <v>30</v>
      </c>
      <c r="IP50" s="581" t="s">
        <v>30</v>
      </c>
      <c r="IQ50" s="581" t="s">
        <v>30</v>
      </c>
      <c r="IR50" s="581" t="s">
        <v>30</v>
      </c>
      <c r="IS50" s="581" t="s">
        <v>30</v>
      </c>
      <c r="IT50" s="581" t="s">
        <v>30</v>
      </c>
      <c r="IU50" s="581" t="s">
        <v>30</v>
      </c>
      <c r="IV50" s="581" t="s">
        <v>30</v>
      </c>
      <c r="IW50" s="581" t="s">
        <v>30</v>
      </c>
      <c r="IX50" s="575" cm="1">
        <f t="array" ref="IX50">INDEX(IX$5:IX49,$B50+1,1)</f>
        <v>0</v>
      </c>
      <c r="IY50" s="575" cm="1">
        <f t="array" ref="IY50">INDEX(IY$5:IY49,$B50+1,1)</f>
        <v>0</v>
      </c>
      <c r="IZ50" s="575" cm="1">
        <f t="array" ref="IZ50">INDEX(IZ$5:IZ49,$B50+1,1)</f>
        <v>0</v>
      </c>
      <c r="JA50" s="575" cm="1">
        <f t="array" ref="JA50">INDEX(JA$5:JA49,$B50+1,1)</f>
        <v>0</v>
      </c>
      <c r="JB50" s="575" cm="1">
        <f t="array" ref="JB50">INDEX(JB$5:JB49,$B50+1,1)</f>
        <v>0</v>
      </c>
      <c r="JC50" s="575" cm="1">
        <f t="array" ref="JC50">INDEX(JC$5:JC49,$B50+1,1)</f>
        <v>0</v>
      </c>
      <c r="JD50" s="575" cm="1">
        <f t="array" ref="JD50">INDEX(JD$5:JD49,$B50+1,1)</f>
        <v>0</v>
      </c>
      <c r="JE50" s="575" cm="1">
        <f t="array" ref="JE50">INDEX(JE$5:JE49,$B50+1,1)</f>
        <v>0</v>
      </c>
      <c r="JF50" s="575" cm="1">
        <f t="array" ref="JF50">INDEX(JF$5:JF49,$B50+1,1)</f>
        <v>0</v>
      </c>
      <c r="JG50" s="575" cm="1">
        <f t="array" ref="JG50">INDEX(JG$5:JG49,$B50+1,1)</f>
        <v>0</v>
      </c>
      <c r="JH50" s="575" cm="1">
        <f t="array" ref="JH50">INDEX(JH$5:JH49,$B50+1,1)</f>
        <v>0</v>
      </c>
      <c r="JI50" s="575" cm="1">
        <f t="array" ref="JI50">INDEX(JI$5:JI49,$B50+1,1)</f>
        <v>0</v>
      </c>
      <c r="JJ50" s="575" cm="1">
        <f t="array" ref="JJ50">INDEX(JJ$5:JJ49,$B50+1,1)</f>
        <v>0</v>
      </c>
      <c r="JK50" s="575" cm="1">
        <f t="array" ref="JK50">INDEX(JK$5:JK49,$B50+1,1)</f>
        <v>0</v>
      </c>
      <c r="JL50" s="575" cm="1">
        <f t="array" ref="JL50">INDEX(JL$5:JL49,$B50+1,1)</f>
        <v>0</v>
      </c>
      <c r="JM50" s="575" cm="1">
        <f t="array" ref="JM50">INDEX(JM$5:JM49,$B50+1,1)</f>
        <v>0</v>
      </c>
      <c r="JN50" s="575" cm="1">
        <f t="array" ref="JN50">INDEX(JN$5:JN49,$B50+1,1)</f>
        <v>0</v>
      </c>
      <c r="JO50" s="575" cm="1">
        <f t="array" ref="JO50">INDEX(JO$5:JO49,$B50+1,1)</f>
        <v>0</v>
      </c>
      <c r="JP50" s="575" cm="1">
        <f t="array" ref="JP50">INDEX(JP$5:JP49,$B50+1,1)</f>
        <v>0</v>
      </c>
      <c r="JQ50" s="575" cm="1">
        <f t="array" ref="JQ50">INDEX(JQ$5:JQ49,$B50+1,1)</f>
        <v>0</v>
      </c>
      <c r="JR50" s="575" cm="1">
        <f t="array" ref="JR50">INDEX(JR$5:JR49,$B50+1,1)</f>
        <v>0</v>
      </c>
      <c r="JS50" s="575" cm="1">
        <f t="array" ref="JS50">INDEX(JS$5:JS49,$B50+1,1)</f>
        <v>0</v>
      </c>
      <c r="JT50" s="575" cm="1">
        <f t="array" ref="JT50">INDEX(JT$5:JT49,$B50+1,1)</f>
        <v>0</v>
      </c>
      <c r="JU50" s="575" cm="1">
        <f t="array" ref="JU50">INDEX(JU$5:JU49,$B50+1,1)</f>
        <v>0</v>
      </c>
      <c r="JV50" s="575" cm="1">
        <f t="array" ref="JV50">INDEX(JV$5:JV49,$B50+1,1)</f>
        <v>0</v>
      </c>
      <c r="JW50" s="575" cm="1">
        <f t="array" ref="JW50">INDEX(JW$5:JW49,$B50+1,1)</f>
        <v>0</v>
      </c>
      <c r="JX50" s="575" cm="1">
        <f t="array" ref="JX50">INDEX(JX$5:JX49,$B50+1,1)</f>
        <v>0</v>
      </c>
      <c r="JY50" s="575" cm="1">
        <f t="array" ref="JY50">INDEX(JY$5:JY49,$B50+1,1)</f>
        <v>0</v>
      </c>
      <c r="JZ50" s="575" cm="1">
        <f t="array" ref="JZ50">INDEX(JZ$5:JZ49,$B50+1,1)</f>
        <v>0</v>
      </c>
      <c r="KA50" s="575" cm="1">
        <f t="array" ref="KA50">INDEX(KA$5:KA49,$B50+1,1)</f>
        <v>0</v>
      </c>
      <c r="KB50" s="575" cm="1">
        <f t="array" ref="KB50">INDEX(KB$5:KB49,$B50+1,1)</f>
        <v>0</v>
      </c>
      <c r="KC50" s="575" cm="1">
        <f t="array" ref="KC50">INDEX(KC$5:KC49,$B50+1,1)</f>
        <v>0</v>
      </c>
      <c r="KD50" s="575" t="str" cm="1">
        <f t="array" ref="KD50">INDEX(KD$5:KD49,$B50+1,1)</f>
        <v>-</v>
      </c>
      <c r="KE50" s="8"/>
      <c r="KF50" s="575" cm="1">
        <f t="array" ref="KF50">INDEX(KF$5:KF49,$B50+1,1)</f>
        <v>0</v>
      </c>
      <c r="KG50" s="575" cm="1">
        <f t="array" ref="KG50">INDEX(KG$5:KG49,$B50+1,1)</f>
        <v>0</v>
      </c>
      <c r="KH50" s="575" cm="1">
        <f t="array" ref="KH50">INDEX(KH$5:KH49,$B50+1,1)</f>
        <v>0</v>
      </c>
      <c r="KI50" s="575" t="str" cm="1">
        <f t="array" ref="KI50">INDEX(KI$5:KI49,$B50+1,1)</f>
        <v>-</v>
      </c>
      <c r="KJ50" s="575" t="str" cm="1">
        <f t="array" ref="KJ50">INDEX(KJ$5:KJ49,$B50+1,1)</f>
        <v>-</v>
      </c>
      <c r="KK50" s="575" t="str" cm="1">
        <f t="array" ref="KK50">INDEX(KK$5:KK49,$B50+1,1)</f>
        <v>-</v>
      </c>
      <c r="KL50" s="575" t="str" cm="1">
        <f t="array" ref="KL50">INDEX(KL$5:KL49,$B50+1,1)</f>
        <v>-</v>
      </c>
      <c r="KM50" s="575" t="str" cm="1">
        <f t="array" ref="KM50">INDEX(KM$5:KM49,$B50+1,1)</f>
        <v>-</v>
      </c>
      <c r="KN50" s="575" t="str" cm="1">
        <f t="array" ref="KN50">INDEX(KN$5:KN49,$B50+1,1)</f>
        <v>-</v>
      </c>
      <c r="KO50" s="575" t="str" cm="1">
        <f t="array" ref="KO50">INDEX(KO$5:KO49,$B50+1,1)</f>
        <v>-</v>
      </c>
      <c r="KP50" s="575" t="str" cm="1">
        <f t="array" ref="KP50">INDEX(KP$5:KP49,$B50+1,1)</f>
        <v>-</v>
      </c>
      <c r="KQ50" s="575" t="str" cm="1">
        <f t="array" ref="KQ50">INDEX(KQ$5:KQ49,$B50+1,1)</f>
        <v>-</v>
      </c>
      <c r="KR50" s="575" t="str" cm="1">
        <f t="array" ref="KR50">INDEX(KR$5:KR49,$B50+1,1)</f>
        <v>-</v>
      </c>
      <c r="KS50" s="575" t="str" cm="1">
        <f t="array" ref="KS50">INDEX(KS$5:KS49,$B50+1,1)</f>
        <v>-</v>
      </c>
      <c r="KT50" s="575" t="str" cm="1">
        <f t="array" ref="KT50">INDEX(KT$5:KT49,$B50+1,1)</f>
        <v>-</v>
      </c>
      <c r="KU50" s="575" t="str" cm="1">
        <f t="array" ref="KU50">INDEX(KU$5:KU49,$B50+1,1)</f>
        <v>-</v>
      </c>
      <c r="KV50" s="575" cm="1">
        <f t="array" ref="KV50">INDEX(KV$5:KV49,$B50+1,1)</f>
        <v>1</v>
      </c>
      <c r="KW50" s="575" cm="1">
        <f t="array" ref="KW50">INDEX(KW$5:KW49,$B50+1,1)</f>
        <v>0</v>
      </c>
      <c r="KX50" s="575" cm="1">
        <f t="array" ref="KX50">INDEX(KX$5:KX49,$B50+1,1)</f>
        <v>1</v>
      </c>
      <c r="KY50" s="575" cm="1">
        <f t="array" ref="KY50">INDEX(KY$5:KY49,$B50+1,1)</f>
        <v>1</v>
      </c>
      <c r="KZ50" s="575" cm="1">
        <f t="array" ref="KZ50">INDEX(KZ$5:KZ49,$B50+1,1)</f>
        <v>1</v>
      </c>
      <c r="LA50" s="575" cm="1">
        <f t="array" ref="LA50">INDEX(LA$5:LA49,$B50+1,1)</f>
        <v>1</v>
      </c>
      <c r="LB50" s="575" cm="1">
        <f t="array" ref="LB50">INDEX(LB$5:LB49,$B50+1,1)</f>
        <v>1</v>
      </c>
      <c r="LC50" s="575" cm="1">
        <f t="array" ref="LC50">INDEX(LC$5:LC49,$B50+1,1)</f>
        <v>1</v>
      </c>
      <c r="LD50" s="575" cm="1">
        <f t="array" ref="LD50">INDEX(LD$5:LD49,$B50+1,1)</f>
        <v>0</v>
      </c>
      <c r="LE50" s="575" cm="1">
        <f t="array" ref="LE50">INDEX(LE$5:LE49,$B50+1,1)</f>
        <v>1</v>
      </c>
      <c r="LF50" s="575" cm="1">
        <f t="array" ref="LF50">INDEX(LF$5:LF49,$B50+1,1)</f>
        <v>0</v>
      </c>
      <c r="LG50" s="575" cm="1">
        <f t="array" ref="LG50">INDEX(LG$5:LG49,$B50+1,1)</f>
        <v>0</v>
      </c>
      <c r="LH50" s="575" cm="1">
        <f t="array" ref="LH50">INDEX(LH$5:LH49,$B50+1,1)</f>
        <v>0</v>
      </c>
      <c r="LI50" s="575" cm="1">
        <f t="array" ref="LI50">INDEX(LI$5:LI49,$B50+1,1)</f>
        <v>0</v>
      </c>
      <c r="LJ50" s="575" cm="1">
        <f t="array" ref="LJ50">INDEX(LJ$5:LJ49,$B50+1,1)</f>
        <v>0</v>
      </c>
      <c r="LK50" s="575" cm="1">
        <f t="array" ref="LK50">INDEX(LK$5:LK49,$B50+1,1)</f>
        <v>0</v>
      </c>
      <c r="LL50" s="575" cm="1">
        <f t="array" ref="LL50">INDEX(LL$5:LL49,$B50+1,1)</f>
        <v>0</v>
      </c>
      <c r="LM50" s="575" cm="1">
        <f t="array" ref="LM50">INDEX(LM$5:LM49,$B50+1,1)</f>
        <v>0</v>
      </c>
      <c r="LN50" s="575" cm="1">
        <f t="array" ref="LN50">INDEX(LN$5:LN49,$B50+1,1)</f>
        <v>0</v>
      </c>
      <c r="LO50" s="575" cm="1">
        <f t="array" ref="LO50">INDEX(LO$5:LO49,$B50+1,1)</f>
        <v>0</v>
      </c>
      <c r="LP50" s="575" cm="1">
        <f t="array" ref="LP50">INDEX(LP$5:LP49,$B50+1,1)</f>
        <v>0</v>
      </c>
      <c r="LQ50" s="575" cm="1">
        <f t="array" ref="LQ50">INDEX(LQ$5:LQ49,$B50+1,1)</f>
        <v>0</v>
      </c>
      <c r="LR50" s="575" cm="1">
        <f t="array" ref="LR50">INDEX(LR$5:LR49,$B50+1,1)</f>
        <v>0</v>
      </c>
      <c r="LS50" s="575" cm="1">
        <f t="array" ref="LS50">INDEX(LS$5:LS49,$B50+1,1)</f>
        <v>0</v>
      </c>
      <c r="LT50" s="575" cm="1">
        <f t="array" ref="LT50">INDEX(LT$5:LT49,$B50+1,1)</f>
        <v>0</v>
      </c>
      <c r="LU50" s="575" cm="1">
        <f t="array" ref="LU50">INDEX(LU$5:LU49,$B50+1,1)</f>
        <v>0</v>
      </c>
      <c r="LV50" s="575" cm="1">
        <f t="array" ref="LV50">INDEX(LV$5:LV49,$B50+1,1)</f>
        <v>0</v>
      </c>
      <c r="LW50" s="575" cm="1">
        <f t="array" ref="LW50">INDEX(LW$5:LW49,$B50+1,1)</f>
        <v>0</v>
      </c>
      <c r="LX50" s="575" cm="1">
        <f t="array" ref="LX50">INDEX(LX$5:LX49,$B50+1,1)</f>
        <v>0</v>
      </c>
      <c r="LY50" s="575" cm="1">
        <f t="array" ref="LY50">INDEX(LY$5:LY49,$B50+1,1)</f>
        <v>0</v>
      </c>
      <c r="LZ50" s="575" cm="1">
        <f t="array" ref="LZ50">INDEX(LZ$5:LZ49,$B50+1,1)</f>
        <v>0</v>
      </c>
      <c r="MA50" s="575" cm="1">
        <f t="array" ref="MA50">INDEX(MA$5:MA49,$B50+1,1)</f>
        <v>0</v>
      </c>
      <c r="MB50" s="575" cm="1">
        <f t="array" ref="MB50">INDEX(MB$5:MB49,$B50+1,1)</f>
        <v>0</v>
      </c>
      <c r="MC50" s="575" cm="1">
        <f t="array" ref="MC50">INDEX(MC$5:MC49,$B50+1,1)</f>
        <v>0</v>
      </c>
      <c r="MD50" s="575" cm="1">
        <f t="array" ref="MD50">INDEX(MD$5:MD49,$B50+1,1)</f>
        <v>0</v>
      </c>
      <c r="ME50" s="575" cm="1">
        <f t="array" ref="ME50">INDEX(ME$5:ME49,$B50+1,1)</f>
        <v>0</v>
      </c>
      <c r="MF50" s="575" cm="1">
        <f t="array" ref="MF50">INDEX(MF$5:MF49,$B50+1,1)</f>
        <v>0</v>
      </c>
      <c r="MG50" s="575" cm="1">
        <f t="array" ref="MG50">INDEX(MG$5:MG49,$B50+1,1)</f>
        <v>0</v>
      </c>
      <c r="MH50" s="575" cm="1">
        <f t="array" ref="MH50">INDEX(MH$5:MH49,$B50+1,1)</f>
        <v>0</v>
      </c>
      <c r="MI50" s="575" cm="1">
        <f t="array" ref="MI50">INDEX(MI$5:MI49,$B50+1,1)</f>
        <v>1</v>
      </c>
      <c r="MJ50" s="575" cm="1">
        <f t="array" ref="MJ50">INDEX(MJ$5:MJ49,$B50+1,1)</f>
        <v>0</v>
      </c>
      <c r="MK50" s="575" cm="1">
        <f t="array" ref="MK50">INDEX(MK$5:MK49,$B50+1,1)</f>
        <v>0</v>
      </c>
      <c r="ML50" s="575" cm="1">
        <f t="array" ref="ML50">INDEX(ML$5:ML49,$B50+1,1)</f>
        <v>0</v>
      </c>
      <c r="MM50" s="575" cm="1">
        <f t="array" ref="MM50">INDEX(MM$5:MM49,$B50+1,1)</f>
        <v>0</v>
      </c>
      <c r="MN50" s="575" cm="1">
        <f t="array" ref="MN50">INDEX(MN$5:MN49,$B50+1,1)</f>
        <v>1</v>
      </c>
      <c r="MO50" s="8"/>
      <c r="MP50" s="444" t="b">
        <f t="shared" ca="1" si="122"/>
        <v>0</v>
      </c>
      <c r="MQ50" s="575" t="str" cm="1">
        <f t="array" ref="MQ50">INDEX(MQ$5:MQ49,$B50+1,1)</f>
        <v>-</v>
      </c>
      <c r="MR50" s="575" t="str" cm="1">
        <f t="array" ref="MR50">INDEX(MR$5:MR49,$B50+1,1)</f>
        <v>-</v>
      </c>
      <c r="MS50" s="575" t="str" cm="1">
        <f t="array" ref="MS50">INDEX(MS$5:MS49,$B50+1,1)</f>
        <v>-</v>
      </c>
      <c r="MT50" s="575" t="str" cm="1">
        <f t="array" ref="MT50">INDEX(MT$5:MT49,$B50+1,1)</f>
        <v>-</v>
      </c>
      <c r="MU50" s="575" t="str" cm="1">
        <f t="array" ref="MU50">INDEX(MU$5:MU49,$B50+1,1)</f>
        <v>-</v>
      </c>
      <c r="MV50" s="575" t="str" cm="1">
        <f t="array" ref="MV50">INDEX(MV$5:MV49,$B50+1,1)</f>
        <v>-</v>
      </c>
      <c r="MW50" s="575" t="str" cm="1">
        <f t="array" ref="MW50">INDEX(MW$5:MW49,$B50+1,1)</f>
        <v>-</v>
      </c>
      <c r="MX50" s="444" t="str" cm="1">
        <f t="array" ref="MX50">IF(OR(MY50:MY50&lt;&gt;"-"),TRUE,"-")</f>
        <v>-</v>
      </c>
      <c r="MY50" s="575" t="str" cm="1">
        <f t="array" ref="MY50">INDEX(MY$5:MY49,$B50+1,1)</f>
        <v>-</v>
      </c>
      <c r="MZ50" s="575" cm="1">
        <f t="array" ref="MZ50">INDEX(MZ$5:MZ49,$B50+1,1)</f>
        <v>0</v>
      </c>
      <c r="NA50" s="575" cm="1">
        <f t="array" ref="NA50">INDEX(NA$5:NA49,$B50+1,1)</f>
        <v>999999</v>
      </c>
      <c r="NB50" s="575" cm="1">
        <f t="array" ref="NB50">INDEX(NB$5:NB49,$B50+1,1)</f>
        <v>999999</v>
      </c>
      <c r="NC50" s="575" cm="1">
        <f t="array" ref="NC50">INDEX(NC$5:NC49,$B50+1,1)</f>
        <v>999999</v>
      </c>
      <c r="ND50" s="575" cm="1">
        <f t="array" ref="ND50">INDEX(ND$5:ND49,$B50+1,1)</f>
        <v>999999</v>
      </c>
      <c r="NE50" s="575" cm="1">
        <f t="array" ref="NE50">INDEX(NE$5:NE49,$B50+1,1)</f>
        <v>999999</v>
      </c>
      <c r="NF50" s="575" cm="1">
        <f t="array" ref="NF50">INDEX(NF$5:NF49,$B50+1,1)</f>
        <v>999999</v>
      </c>
      <c r="NG50" s="444" t="str">
        <f t="array" ref="NG50">IF(OR(NH50:NI50&lt;&gt;"-"),TRUE,"-")</f>
        <v>-</v>
      </c>
      <c r="NH50" s="575" t="str" cm="1">
        <f t="array" ref="NH50">INDEX(NH$5:NH49,$B50+1,1)</f>
        <v>-</v>
      </c>
      <c r="NI50" s="575" t="str" cm="1">
        <f t="array" ref="NI50">INDEX(NI$5:NI49,$B50+1,1)</f>
        <v>-</v>
      </c>
      <c r="NJ50" s="575" t="b" cm="1">
        <f t="array" ref="NJ50">INDEX(NJ$5:NJ49,$B50+1,1)</f>
        <v>1</v>
      </c>
      <c r="NK50" s="575" t="str" cm="1">
        <f t="array" ref="NK50">INDEX(NK$5:NK49,$B50+1,1)</f>
        <v>-</v>
      </c>
      <c r="NL50" s="575" cm="1">
        <f t="array" ref="NL50">INDEX(NL$5:NL49,$B50+1,1)</f>
        <v>0</v>
      </c>
      <c r="NM50" s="575" cm="1">
        <f t="array" ref="NM50">INDEX(NM$5:NM49,$B50+1,1)</f>
        <v>0</v>
      </c>
      <c r="NN50" s="575" cm="1">
        <f t="array" ref="NN50">INDEX(NN$5:NN49,$B50+1,1)</f>
        <v>0</v>
      </c>
      <c r="NO50" s="575" t="str" cm="1">
        <f t="array" ref="NO50">INDEX(NO$5:NO49,$B50+1,1)</f>
        <v>-</v>
      </c>
      <c r="NP50" s="575" t="str" cm="1">
        <f t="array" ref="NP50">INDEX(NP$5:NP49,$B50+1,1)</f>
        <v>-</v>
      </c>
      <c r="NQ50" s="575" cm="1">
        <f t="array" ref="NQ50">INDEX(NQ$5:NQ49,$B50+1,1)</f>
        <v>0</v>
      </c>
      <c r="NR50" s="575" t="str" cm="1">
        <f t="array" ref="NR50">INDEX(NR$5:NR49,$B50+1,1)</f>
        <v>-</v>
      </c>
      <c r="NS50" s="575" t="str" cm="1">
        <f t="array" ref="NS50">INDEX(NS$5:NS49,$B50+1,1)</f>
        <v>-</v>
      </c>
      <c r="NT50" s="8"/>
      <c r="NU50" s="575" cm="1">
        <f t="array" ref="NU50">INDEX(NU$5:NU49,$B50+1,1)</f>
        <v>50</v>
      </c>
      <c r="NV50" s="575" cm="1">
        <f t="array" ref="NV50">INDEX(NV$5:NV49,$B50+1,1)</f>
        <v>50</v>
      </c>
      <c r="NW50" s="575" cm="1">
        <f t="array" ref="NW50">INDEX(NW$5:NW49,$B50+1,1)</f>
        <v>50</v>
      </c>
      <c r="NX50" s="575" cm="1">
        <f t="array" ref="NX50">INDEX(NX$5:NX49,$B50+1,1)</f>
        <v>50</v>
      </c>
      <c r="NY50" s="575" cm="1">
        <f t="array" ref="NY50">INDEX(NY$5:NY49,$B50+1,1)</f>
        <v>1</v>
      </c>
      <c r="NZ50" s="575" cm="1">
        <f t="array" ref="NZ50">INDEX(NZ$5:NZ49,$B50+1,1)</f>
        <v>1</v>
      </c>
      <c r="OA50" s="575" cm="1">
        <f t="array" ref="OA50">INDEX(OA$5:OA49,$B50+1,1)</f>
        <v>1</v>
      </c>
      <c r="OB50" s="575" cm="1">
        <f t="array" ref="OB50">INDEX(OB$5:OB49,$B50+1,1)</f>
        <v>1</v>
      </c>
      <c r="OC50" s="8"/>
      <c r="OD50" s="575" cm="1">
        <f t="array" ref="OD50">INDEX(OD$5:OD49,$B50+1,1)</f>
        <v>0</v>
      </c>
      <c r="OE50" s="575" t="str" cm="1">
        <f t="array" ref="OE50">INDEX(OE$5:OE49,$B50+1,1)</f>
        <v>-</v>
      </c>
      <c r="OF50" s="575" cm="1">
        <f t="array" ref="OF50">INDEX(OF$5:OF49,$B50+1,1)</f>
        <v>1</v>
      </c>
      <c r="OG50" s="575" cm="1">
        <f t="array" ref="OG50">INDEX(OG$5:OG49,$B50+1,1)</f>
        <v>1</v>
      </c>
      <c r="OH50" s="8"/>
      <c r="OI50" s="22" t="str">
        <f t="shared" si="128"/>
        <v>-</v>
      </c>
      <c r="OJ50" s="575" t="str" cm="1">
        <f t="array" ref="OJ50">INDEX(OJ$5:OJ49,$B50+1,1)</f>
        <v>-</v>
      </c>
      <c r="OK50" s="22" t="str">
        <f t="shared" si="129"/>
        <v>-</v>
      </c>
      <c r="OL50" s="575" t="str" cm="1">
        <f t="array" ref="OL50">INDEX(OL$5:OL49,$B50+1,1)</f>
        <v>-</v>
      </c>
      <c r="OM50" s="575" cm="1">
        <f t="array" ref="OM50">INDEX(OM$5:OM49,$B50+1,1)</f>
        <v>0</v>
      </c>
      <c r="ON50" s="519">
        <v>0</v>
      </c>
    </row>
    <row r="51" spans="1:404" outlineLevel="1">
      <c r="A51" s="18">
        <f>ROW(A51)-5</f>
        <v>46</v>
      </c>
      <c r="B51" s="18"/>
      <c r="D51" s="12"/>
      <c r="E51" t="b">
        <v>0</v>
      </c>
      <c r="H51" s="119"/>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19"/>
      <c r="AI51" s="119"/>
      <c r="AJ51" s="119"/>
      <c r="AK51" s="119"/>
      <c r="AL51" s="119"/>
      <c r="AM51" s="119"/>
      <c r="AN51" s="119"/>
      <c r="AO51" s="119"/>
      <c r="AP51" s="119"/>
      <c r="AQ51" s="119"/>
      <c r="AR51" s="119"/>
      <c r="AS51" s="119"/>
      <c r="AT51" s="119"/>
      <c r="AU51" s="119"/>
      <c r="AV51" s="119"/>
      <c r="AW51" s="119"/>
      <c r="AX51" s="215" t="str">
        <f>"blank "&amp;TEXT(ROW($A51),"0")</f>
        <v>blank 51</v>
      </c>
      <c r="AY51" s="8" t="str">
        <f ca="1">IF(COUNTIF(AX$5:AX51,AX51)=1,"-","Dup")</f>
        <v>-</v>
      </c>
      <c r="AZ51" s="8"/>
      <c r="BA51" s="557"/>
      <c r="BB51" s="557"/>
      <c r="BC51" s="557"/>
      <c r="BD51" s="557"/>
      <c r="BE51" s="557"/>
      <c r="BF51" s="557"/>
      <c r="BG51" s="557"/>
      <c r="BH51" s="557"/>
      <c r="BI51" s="557"/>
      <c r="BJ51" s="8"/>
      <c r="BK51" s="557"/>
      <c r="BL51" s="557"/>
      <c r="BM51" s="557"/>
      <c r="BN51" s="557"/>
      <c r="BO51" s="557"/>
      <c r="BP51" s="557"/>
      <c r="BQ51" s="557"/>
      <c r="BR51" s="557"/>
      <c r="BS51" s="557"/>
      <c r="BT51" s="557"/>
      <c r="BU51" s="557"/>
      <c r="BV51" s="557"/>
      <c r="BW51" s="557"/>
      <c r="BX51" s="557"/>
      <c r="BY51" s="557"/>
      <c r="BZ51" s="557"/>
      <c r="CA51" s="557"/>
      <c r="CB51" s="8"/>
      <c r="CC51" s="557"/>
      <c r="CD51" s="557"/>
      <c r="CE51" s="557"/>
      <c r="CF51" s="557"/>
      <c r="CG51" s="557"/>
      <c r="CH51" s="557"/>
      <c r="CI51" s="557"/>
      <c r="CJ51" s="557"/>
      <c r="CK51" s="557"/>
      <c r="CL51" s="557"/>
      <c r="CM51" s="557"/>
      <c r="CN51" s="557"/>
      <c r="CO51" s="557"/>
      <c r="CP51" s="557"/>
      <c r="CQ51" s="557"/>
      <c r="CR51" s="557"/>
      <c r="CS51" s="557"/>
      <c r="CT51" s="557"/>
      <c r="CU51" s="557"/>
      <c r="CV51" s="557"/>
      <c r="CW51" s="8"/>
      <c r="CX51" s="557"/>
      <c r="CY51" s="557"/>
      <c r="CZ51" s="558"/>
      <c r="DA51" s="557"/>
      <c r="DB51" s="557"/>
      <c r="DC51" s="557"/>
      <c r="DD51" s="557"/>
      <c r="DE51" s="557"/>
      <c r="DF51" s="557"/>
      <c r="DG51" s="557"/>
      <c r="DH51" s="557"/>
      <c r="DI51" s="557"/>
      <c r="DJ51" s="557"/>
      <c r="DK51" s="557"/>
      <c r="DL51" s="557"/>
      <c r="DM51" s="557"/>
      <c r="DN51" s="557"/>
      <c r="DO51" s="557"/>
      <c r="DP51" s="557"/>
      <c r="DQ51" s="557"/>
      <c r="DR51" s="557"/>
      <c r="DS51" s="557"/>
      <c r="DT51" s="557"/>
      <c r="DU51" s="557"/>
      <c r="DV51" s="557"/>
      <c r="DW51" s="557"/>
      <c r="DX51" s="557"/>
      <c r="DY51" s="557"/>
      <c r="DZ51" s="557"/>
      <c r="EA51" s="557"/>
      <c r="EB51" s="557"/>
      <c r="EC51" s="557"/>
      <c r="ED51" s="557"/>
      <c r="EE51" s="557"/>
      <c r="EF51" s="557"/>
      <c r="EG51" s="557"/>
      <c r="EH51" s="557"/>
      <c r="EI51" s="557"/>
      <c r="EJ51" s="557"/>
      <c r="EK51" s="557"/>
      <c r="EL51" s="557"/>
      <c r="EM51" s="557"/>
      <c r="EN51" s="557"/>
      <c r="EO51" s="557"/>
      <c r="EP51" s="557"/>
      <c r="EQ51" s="557"/>
      <c r="ER51" s="557"/>
      <c r="ES51" s="557"/>
      <c r="ET51" s="557"/>
      <c r="EU51" s="557"/>
      <c r="EV51" s="557"/>
      <c r="EW51" s="557"/>
      <c r="EX51" s="557"/>
      <c r="EY51" s="557"/>
      <c r="EZ51" s="557"/>
      <c r="FA51" s="557"/>
      <c r="FB51" s="557"/>
      <c r="FC51" s="557"/>
      <c r="FD51" s="557"/>
      <c r="FE51" s="557"/>
      <c r="FF51" s="557"/>
      <c r="FG51" s="557"/>
      <c r="FH51" s="557"/>
      <c r="FI51" s="557"/>
      <c r="FJ51" s="557"/>
      <c r="FK51" s="8"/>
      <c r="FL51" s="557"/>
      <c r="FM51" s="557"/>
      <c r="FN51" s="557"/>
      <c r="FO51" s="557"/>
      <c r="FP51" s="557"/>
      <c r="FQ51" s="557"/>
      <c r="FR51" s="557"/>
      <c r="FS51" s="557"/>
      <c r="FT51" s="557"/>
      <c r="FU51" s="557"/>
      <c r="FV51" s="557"/>
      <c r="FW51" s="557"/>
      <c r="FX51" s="557"/>
      <c r="FY51" s="557"/>
      <c r="FZ51" s="557"/>
      <c r="GA51" s="557"/>
      <c r="GB51" s="557"/>
      <c r="GC51" s="557"/>
      <c r="GD51" s="557"/>
      <c r="GE51" s="557"/>
      <c r="GF51" s="557"/>
      <c r="GG51" s="557"/>
      <c r="GH51" s="557"/>
      <c r="GI51" s="557"/>
      <c r="GJ51" s="557"/>
      <c r="GK51" s="557"/>
      <c r="GL51" s="557"/>
      <c r="GM51" s="557"/>
      <c r="GN51" s="557"/>
      <c r="GO51" s="557"/>
      <c r="GP51" s="557"/>
      <c r="GQ51" s="557"/>
      <c r="GR51" s="557"/>
      <c r="GS51" s="557"/>
      <c r="GT51" s="557"/>
      <c r="GU51" s="557"/>
      <c r="GV51" s="557"/>
      <c r="GW51" s="557"/>
      <c r="GX51" s="557"/>
      <c r="GY51" s="8"/>
      <c r="GZ51" s="557"/>
      <c r="HA51" s="557"/>
      <c r="HB51" s="558"/>
      <c r="HC51" s="557"/>
      <c r="HD51" s="557"/>
      <c r="HE51" s="557"/>
      <c r="HF51" s="557"/>
      <c r="HG51" s="558"/>
      <c r="HH51" s="557"/>
      <c r="HI51" s="557"/>
      <c r="HJ51" s="557"/>
      <c r="HK51" s="557"/>
      <c r="HL51" s="557"/>
      <c r="HM51" s="557"/>
      <c r="HN51" s="557"/>
      <c r="HO51" s="557"/>
      <c r="HP51" s="557"/>
      <c r="HQ51" s="557"/>
      <c r="HR51" s="557"/>
      <c r="HS51" s="557"/>
      <c r="HT51" s="557"/>
      <c r="HU51" s="557"/>
      <c r="HV51" s="557"/>
      <c r="HW51" s="557"/>
      <c r="HX51" s="557"/>
      <c r="HY51" s="557"/>
      <c r="HZ51" s="557"/>
      <c r="IA51" s="557"/>
      <c r="IB51" s="557"/>
      <c r="IC51" s="557"/>
      <c r="ID51" s="557"/>
      <c r="IE51" s="557"/>
      <c r="IF51" s="557"/>
      <c r="IG51" s="8"/>
      <c r="IH51" s="557"/>
      <c r="II51" s="557"/>
      <c r="IJ51" s="557"/>
      <c r="IK51" s="557"/>
      <c r="IL51" s="557"/>
      <c r="IM51" s="557"/>
      <c r="IN51" s="557"/>
      <c r="IO51" s="557"/>
      <c r="IP51" s="557"/>
      <c r="IQ51" s="557"/>
      <c r="IR51" s="557"/>
      <c r="IS51" s="557"/>
      <c r="IT51" s="557"/>
      <c r="IU51" s="557"/>
      <c r="IV51" s="557"/>
      <c r="IW51" s="557"/>
      <c r="IX51" s="557"/>
      <c r="IY51" s="557"/>
      <c r="IZ51" s="557"/>
      <c r="JA51" s="557"/>
      <c r="JB51" s="557"/>
      <c r="JC51" s="557"/>
      <c r="JD51" s="557"/>
      <c r="JE51" s="557"/>
      <c r="JF51" s="557"/>
      <c r="JG51" s="557"/>
      <c r="JH51" s="557"/>
      <c r="JI51" s="557"/>
      <c r="JJ51" s="557"/>
      <c r="JK51" s="557"/>
      <c r="JL51" s="557"/>
      <c r="JM51" s="557"/>
      <c r="JN51" s="557"/>
      <c r="JO51" s="557"/>
      <c r="JP51" s="557"/>
      <c r="JQ51" s="557"/>
      <c r="JR51" s="557"/>
      <c r="JS51" s="557"/>
      <c r="JT51" s="557"/>
      <c r="JU51" s="557"/>
      <c r="JV51" s="557"/>
      <c r="JW51" s="557"/>
      <c r="JX51" s="557"/>
      <c r="JY51" s="557"/>
      <c r="JZ51" s="557"/>
      <c r="KA51" s="557"/>
      <c r="KB51" s="557"/>
      <c r="KC51" s="557"/>
      <c r="KD51" s="557"/>
      <c r="KE51" s="8"/>
      <c r="KF51" s="557"/>
      <c r="KG51" s="557"/>
      <c r="KH51" s="557"/>
      <c r="KI51" s="557"/>
      <c r="KJ51" s="557"/>
      <c r="KK51" s="557"/>
      <c r="KL51" s="557"/>
      <c r="KM51" s="557"/>
      <c r="KN51" s="557"/>
      <c r="KO51" s="557"/>
      <c r="KP51" s="557"/>
      <c r="KQ51" s="557"/>
      <c r="KR51" s="557"/>
      <c r="KS51" s="557"/>
      <c r="KT51" s="557"/>
      <c r="KU51" s="557"/>
      <c r="KV51" s="557"/>
      <c r="KW51" s="557"/>
      <c r="KX51" s="557"/>
      <c r="KY51" s="557"/>
      <c r="KZ51" s="557"/>
      <c r="LA51" s="557"/>
      <c r="LB51" s="557"/>
      <c r="LC51" s="557"/>
      <c r="LD51" s="557"/>
      <c r="LE51" s="557"/>
      <c r="LF51" s="557"/>
      <c r="LG51" s="557"/>
      <c r="LH51" s="557"/>
      <c r="LI51" s="557"/>
      <c r="LJ51" s="557"/>
      <c r="LK51" s="557"/>
      <c r="LL51" s="557"/>
      <c r="LM51" s="557"/>
      <c r="LN51" s="557"/>
      <c r="LO51" s="557"/>
      <c r="LP51" s="557"/>
      <c r="LQ51" s="557"/>
      <c r="LR51" s="557"/>
      <c r="LS51" s="557"/>
      <c r="LT51" s="557"/>
      <c r="LU51" s="557"/>
      <c r="LV51" s="557"/>
      <c r="LW51" s="557"/>
      <c r="LX51" s="557"/>
      <c r="LY51" s="557"/>
      <c r="LZ51" s="557"/>
      <c r="MA51" s="557"/>
      <c r="MB51" s="557"/>
      <c r="MC51" s="557"/>
      <c r="MD51" s="557"/>
      <c r="ME51" s="557"/>
      <c r="MF51" s="557"/>
      <c r="MG51" s="557"/>
      <c r="MH51" s="557"/>
      <c r="MI51" s="557"/>
      <c r="MJ51" s="557"/>
      <c r="MK51" s="557"/>
      <c r="ML51" s="557"/>
      <c r="MM51" s="557"/>
      <c r="MN51" s="557"/>
      <c r="MO51" s="8"/>
      <c r="MP51" s="557"/>
      <c r="MQ51" s="557"/>
      <c r="MR51" s="557"/>
      <c r="MS51" s="557"/>
      <c r="MT51" s="557"/>
      <c r="MU51" s="557"/>
      <c r="MV51" s="557"/>
      <c r="MW51" s="557"/>
      <c r="MX51" s="557"/>
      <c r="MY51" s="557"/>
      <c r="MZ51" s="557"/>
      <c r="NA51" s="557"/>
      <c r="NB51" s="557"/>
      <c r="NC51" s="557"/>
      <c r="ND51" s="557"/>
      <c r="NE51" s="557"/>
      <c r="NF51" s="557"/>
      <c r="NG51" s="557"/>
      <c r="NH51" s="557"/>
      <c r="NI51" s="557"/>
      <c r="NJ51" s="557"/>
      <c r="NK51" s="557"/>
      <c r="NL51" s="557"/>
      <c r="NM51" s="557"/>
      <c r="NN51" s="557"/>
      <c r="NO51" s="557"/>
      <c r="NP51" s="557"/>
      <c r="NQ51" s="557"/>
      <c r="NR51" s="557"/>
      <c r="NS51" s="557"/>
      <c r="NT51" s="8"/>
      <c r="NU51" s="557"/>
      <c r="NV51" s="557"/>
      <c r="NW51" s="557"/>
      <c r="NX51" s="557"/>
      <c r="NY51" s="557"/>
      <c r="NZ51" s="557"/>
      <c r="OA51" s="557"/>
      <c r="OB51" s="557"/>
      <c r="OC51" s="8"/>
      <c r="OD51" s="557"/>
      <c r="OE51" s="557"/>
      <c r="OF51" s="557"/>
      <c r="OG51" s="557"/>
      <c r="OH51" s="8"/>
      <c r="OI51" s="557"/>
      <c r="OJ51" s="557"/>
      <c r="OK51" s="557"/>
      <c r="OL51" s="557"/>
      <c r="OM51" s="557"/>
      <c r="ON51" s="519">
        <v>0</v>
      </c>
    </row>
    <row r="52" spans="1:404">
      <c r="A52" s="18">
        <f t="shared" si="109"/>
        <v>47</v>
      </c>
      <c r="B52" s="18"/>
      <c r="C52" s="11">
        <v>1000</v>
      </c>
      <c r="D52" s="478"/>
      <c r="E52" t="b">
        <v>0</v>
      </c>
      <c r="G52" s="25" t="s">
        <v>1793</v>
      </c>
      <c r="H52" s="119"/>
      <c r="I52" s="119"/>
      <c r="J52" s="119"/>
      <c r="K52" s="119"/>
      <c r="L52" s="119"/>
      <c r="M52" s="577">
        <v>2</v>
      </c>
      <c r="N52" s="577">
        <v>3</v>
      </c>
      <c r="O52" s="119"/>
      <c r="P52" s="119"/>
      <c r="Q52" s="119"/>
      <c r="R52" s="119"/>
      <c r="S52" s="119"/>
      <c r="T52" s="577">
        <v>1</v>
      </c>
      <c r="U52" s="577">
        <v>1</v>
      </c>
      <c r="V52" s="119"/>
      <c r="W52" s="119"/>
      <c r="X52" s="577">
        <v>1</v>
      </c>
      <c r="Y52" s="577">
        <v>1</v>
      </c>
      <c r="Z52" s="577">
        <v>3</v>
      </c>
      <c r="AA52" s="119"/>
      <c r="AB52" s="119"/>
      <c r="AC52" s="577">
        <v>9</v>
      </c>
      <c r="AD52" s="119"/>
      <c r="AE52" s="119"/>
      <c r="AF52" s="119"/>
      <c r="AG52" s="119"/>
      <c r="AH52" s="119"/>
      <c r="AI52" s="119"/>
      <c r="AJ52" s="119"/>
      <c r="AK52" s="119"/>
      <c r="AL52" s="119"/>
      <c r="AM52" s="119"/>
      <c r="AN52" s="119"/>
      <c r="AO52" s="119"/>
      <c r="AP52" s="119"/>
      <c r="AQ52" s="119"/>
      <c r="AR52" s="119"/>
      <c r="AS52" s="119"/>
      <c r="AT52" s="119"/>
      <c r="AU52" s="577">
        <v>1</v>
      </c>
      <c r="AV52" s="577">
        <v>1</v>
      </c>
      <c r="AW52" s="577">
        <v>1</v>
      </c>
      <c r="AX52" s="22" t="s">
        <v>1833</v>
      </c>
      <c r="AY52" s="8"/>
      <c r="AZ52" s="8"/>
      <c r="BA52" s="565"/>
      <c r="BB52" s="565"/>
      <c r="BC52" s="565"/>
      <c r="BD52" s="565"/>
      <c r="BE52" s="565"/>
      <c r="BF52" s="565"/>
      <c r="BG52" s="565"/>
      <c r="BH52" s="565"/>
      <c r="BI52" s="565"/>
      <c r="BJ52" s="8"/>
      <c r="BK52" s="565"/>
      <c r="BL52" s="565"/>
      <c r="BM52" s="565"/>
      <c r="BN52" s="565"/>
      <c r="BO52" s="565"/>
      <c r="BP52" s="565"/>
      <c r="BQ52" s="565"/>
      <c r="BR52" s="565"/>
      <c r="BS52" s="565"/>
      <c r="BT52" s="565"/>
      <c r="BU52" s="565"/>
      <c r="BV52" s="565"/>
      <c r="BW52" s="565"/>
      <c r="BX52" s="565"/>
      <c r="BY52" s="565"/>
      <c r="BZ52" s="565"/>
      <c r="CA52" s="565"/>
      <c r="CB52" s="8"/>
      <c r="CC52" s="565"/>
      <c r="CD52" s="565"/>
      <c r="CE52" s="565"/>
      <c r="CF52" s="565"/>
      <c r="CG52" s="565"/>
      <c r="CH52" s="565"/>
      <c r="CI52" s="565"/>
      <c r="CJ52" s="565"/>
      <c r="CK52" s="565"/>
      <c r="CL52" s="565"/>
      <c r="CM52" s="565"/>
      <c r="CN52" s="565"/>
      <c r="CO52" s="565"/>
      <c r="CP52" s="565"/>
      <c r="CQ52" s="565"/>
      <c r="CR52" s="565"/>
      <c r="CS52" s="565"/>
      <c r="CT52" s="565"/>
      <c r="CU52" s="565"/>
      <c r="CV52" s="565"/>
      <c r="CW52" s="8"/>
      <c r="CX52" s="565"/>
      <c r="CY52" s="565"/>
      <c r="CZ52" s="582"/>
      <c r="DA52" s="565"/>
      <c r="DB52" s="565"/>
      <c r="DC52" s="565"/>
      <c r="DD52" s="565"/>
      <c r="DE52" s="565"/>
      <c r="DF52" s="565"/>
      <c r="DG52" s="565"/>
      <c r="DH52" s="565"/>
      <c r="DI52" s="565"/>
      <c r="DJ52" s="565"/>
      <c r="DK52" s="565"/>
      <c r="DL52" s="565"/>
      <c r="DM52" s="565"/>
      <c r="DN52" s="565"/>
      <c r="DO52" s="565"/>
      <c r="DP52" s="565"/>
      <c r="DQ52" s="565"/>
      <c r="DR52" s="565"/>
      <c r="DS52" s="565"/>
      <c r="DT52" s="565"/>
      <c r="DU52" s="565"/>
      <c r="DV52" s="565"/>
      <c r="DW52" s="565"/>
      <c r="DX52" s="565"/>
      <c r="DY52" s="565"/>
      <c r="DZ52" s="565"/>
      <c r="EA52" s="565"/>
      <c r="EB52" s="565"/>
      <c r="EC52" s="565"/>
      <c r="ED52" s="565"/>
      <c r="EE52" s="565"/>
      <c r="EF52" s="565"/>
      <c r="EG52" s="565"/>
      <c r="EH52" s="565"/>
      <c r="EI52" s="565"/>
      <c r="EJ52" s="565"/>
      <c r="EK52" s="565"/>
      <c r="EL52" s="565"/>
      <c r="EM52" s="565"/>
      <c r="EN52" s="565"/>
      <c r="EO52" s="565"/>
      <c r="EP52" s="565"/>
      <c r="EQ52" s="565"/>
      <c r="ER52" s="565"/>
      <c r="ES52" s="565"/>
      <c r="ET52" s="565"/>
      <c r="EU52" s="565"/>
      <c r="EV52" s="565"/>
      <c r="EW52" s="565"/>
      <c r="EX52" s="565"/>
      <c r="EY52" s="565"/>
      <c r="EZ52" s="565"/>
      <c r="FA52" s="565"/>
      <c r="FB52" s="565"/>
      <c r="FC52" s="565"/>
      <c r="FD52" s="565"/>
      <c r="FE52" s="565"/>
      <c r="FF52" s="565"/>
      <c r="FG52" s="565"/>
      <c r="FH52" s="565"/>
      <c r="FI52" s="565"/>
      <c r="FJ52" s="565"/>
      <c r="FK52" s="8"/>
      <c r="FL52" s="565"/>
      <c r="FM52" s="565"/>
      <c r="FN52" s="565"/>
      <c r="FO52" s="565"/>
      <c r="FP52" s="565"/>
      <c r="FQ52" s="565"/>
      <c r="FR52" s="565"/>
      <c r="FS52" s="565"/>
      <c r="FT52" s="565"/>
      <c r="FU52" s="565"/>
      <c r="FV52" s="565"/>
      <c r="FW52" s="565"/>
      <c r="FX52" s="565"/>
      <c r="FY52" s="565"/>
      <c r="FZ52" s="565"/>
      <c r="GA52" s="565"/>
      <c r="GB52" s="565"/>
      <c r="GC52" s="565"/>
      <c r="GD52" s="565"/>
      <c r="GE52" s="565"/>
      <c r="GF52" s="565"/>
      <c r="GG52" s="565"/>
      <c r="GH52" s="565"/>
      <c r="GI52" s="565"/>
      <c r="GJ52" s="565"/>
      <c r="GK52" s="565"/>
      <c r="GL52" s="565"/>
      <c r="GM52" s="565"/>
      <c r="GN52" s="565"/>
      <c r="GO52" s="565"/>
      <c r="GP52" s="565"/>
      <c r="GQ52" s="565"/>
      <c r="GR52" s="565"/>
      <c r="GS52" s="565"/>
      <c r="GT52" s="565"/>
      <c r="GU52" s="565"/>
      <c r="GV52" s="565"/>
      <c r="GW52" s="565"/>
      <c r="GX52" s="565"/>
      <c r="GY52" s="8"/>
      <c r="GZ52" s="565"/>
      <c r="HA52" s="565"/>
      <c r="HB52" s="582"/>
      <c r="HC52" s="565"/>
      <c r="HD52" s="565"/>
      <c r="HE52" s="565"/>
      <c r="HF52" s="565"/>
      <c r="HG52" s="582"/>
      <c r="HH52" s="565"/>
      <c r="HI52" s="565"/>
      <c r="HJ52" s="565"/>
      <c r="HK52" s="565"/>
      <c r="HL52" s="565"/>
      <c r="HM52" s="565"/>
      <c r="HN52" s="565"/>
      <c r="HO52" s="565"/>
      <c r="HP52" s="565"/>
      <c r="HQ52" s="565"/>
      <c r="HR52" s="565"/>
      <c r="HS52" s="565"/>
      <c r="HT52" s="565"/>
      <c r="HU52" s="565"/>
      <c r="HV52" s="565"/>
      <c r="HW52" s="565"/>
      <c r="HX52" s="565"/>
      <c r="HY52" s="565"/>
      <c r="HZ52" s="565"/>
      <c r="IA52" s="565"/>
      <c r="IB52" s="565"/>
      <c r="IC52" s="565"/>
      <c r="ID52" s="565"/>
      <c r="IE52" s="565"/>
      <c r="IF52" s="565"/>
      <c r="IG52" s="8"/>
      <c r="IH52" s="565"/>
      <c r="II52" s="565"/>
      <c r="IJ52" s="565"/>
      <c r="IK52" s="565"/>
      <c r="IL52" s="565"/>
      <c r="IM52" s="565"/>
      <c r="IN52" s="565"/>
      <c r="IO52" s="565"/>
      <c r="IP52" s="565"/>
      <c r="IQ52" s="565"/>
      <c r="IR52" s="565"/>
      <c r="IS52" s="565"/>
      <c r="IT52" s="565"/>
      <c r="IU52" s="565"/>
      <c r="IV52" s="565"/>
      <c r="IW52" s="565"/>
      <c r="IX52" s="565"/>
      <c r="IY52" s="565"/>
      <c r="IZ52" s="565"/>
      <c r="JA52" s="565"/>
      <c r="JB52" s="565"/>
      <c r="JC52" s="565"/>
      <c r="JD52" s="565"/>
      <c r="JE52" s="565"/>
      <c r="JF52" s="565"/>
      <c r="JG52" s="565"/>
      <c r="JH52" s="565"/>
      <c r="JI52" s="565"/>
      <c r="JJ52" s="565"/>
      <c r="JK52" s="565"/>
      <c r="JL52" s="565"/>
      <c r="JM52" s="565"/>
      <c r="JN52" s="565"/>
      <c r="JO52" s="565"/>
      <c r="JP52" s="565"/>
      <c r="JQ52" s="565"/>
      <c r="JR52" s="565"/>
      <c r="JS52" s="565"/>
      <c r="JT52" s="565"/>
      <c r="JU52" s="565"/>
      <c r="JV52" s="565"/>
      <c r="JW52" s="565"/>
      <c r="JX52" s="565"/>
      <c r="JY52" s="565"/>
      <c r="JZ52" s="565"/>
      <c r="KA52" s="565"/>
      <c r="KB52" s="565"/>
      <c r="KC52" s="565"/>
      <c r="KD52" s="565"/>
      <c r="KE52" s="8"/>
      <c r="KF52" s="565"/>
      <c r="KG52" s="565"/>
      <c r="KH52" s="565"/>
      <c r="KI52" s="565"/>
      <c r="KJ52" s="565"/>
      <c r="KK52" s="565"/>
      <c r="KL52" s="565"/>
      <c r="KM52" s="565"/>
      <c r="KN52" s="565"/>
      <c r="KO52" s="565"/>
      <c r="KP52" s="565"/>
      <c r="KQ52" s="565"/>
      <c r="KR52" s="565"/>
      <c r="KS52" s="565"/>
      <c r="KT52" s="565"/>
      <c r="KU52" s="565"/>
      <c r="KV52" s="565"/>
      <c r="KW52" s="565"/>
      <c r="KX52" s="565"/>
      <c r="KY52" s="565"/>
      <c r="KZ52" s="565"/>
      <c r="LA52" s="565"/>
      <c r="LB52" s="565"/>
      <c r="LC52" s="565"/>
      <c r="LD52" s="565"/>
      <c r="LE52" s="565"/>
      <c r="LF52" s="565"/>
      <c r="LG52" s="565"/>
      <c r="LH52" s="565"/>
      <c r="LI52" s="565"/>
      <c r="LJ52" s="565"/>
      <c r="LK52" s="565"/>
      <c r="LL52" s="565"/>
      <c r="LM52" s="565"/>
      <c r="LN52" s="565"/>
      <c r="LO52" s="565"/>
      <c r="LP52" s="565"/>
      <c r="LQ52" s="565"/>
      <c r="LR52" s="565"/>
      <c r="LS52" s="565"/>
      <c r="LT52" s="565"/>
      <c r="LU52" s="565"/>
      <c r="LV52" s="565"/>
      <c r="LW52" s="565"/>
      <c r="LX52" s="565"/>
      <c r="LY52" s="565"/>
      <c r="LZ52" s="565"/>
      <c r="MA52" s="565"/>
      <c r="MB52" s="565"/>
      <c r="MC52" s="565"/>
      <c r="MD52" s="565"/>
      <c r="ME52" s="565"/>
      <c r="MF52" s="565"/>
      <c r="MG52" s="565"/>
      <c r="MH52" s="565"/>
      <c r="MI52" s="565"/>
      <c r="MJ52" s="565"/>
      <c r="MK52" s="565"/>
      <c r="ML52" s="565"/>
      <c r="MM52" s="565"/>
      <c r="MN52" s="565"/>
      <c r="MO52" s="8"/>
      <c r="MP52" s="565"/>
      <c r="MQ52" s="565"/>
      <c r="MR52" s="565"/>
      <c r="MS52" s="565"/>
      <c r="MT52" s="565"/>
      <c r="MU52" s="565"/>
      <c r="MV52" s="565"/>
      <c r="MW52" s="565"/>
      <c r="MX52" s="565"/>
      <c r="MY52" s="565"/>
      <c r="MZ52" s="565"/>
      <c r="NA52" s="565"/>
      <c r="NB52" s="565"/>
      <c r="NC52" s="565"/>
      <c r="ND52" s="565"/>
      <c r="NE52" s="565"/>
      <c r="NF52" s="565"/>
      <c r="NG52" s="565"/>
      <c r="NH52" s="565"/>
      <c r="NI52" s="565"/>
      <c r="NJ52" s="565"/>
      <c r="NK52" s="565"/>
      <c r="NL52" s="565"/>
      <c r="NM52" s="565"/>
      <c r="NN52" s="565"/>
      <c r="NO52" s="565"/>
      <c r="NP52" s="565"/>
      <c r="NQ52" s="565"/>
      <c r="NR52" s="565"/>
      <c r="NS52" s="565"/>
      <c r="NT52" s="8"/>
      <c r="NU52" s="565"/>
      <c r="NV52" s="565"/>
      <c r="NW52" s="565"/>
      <c r="NX52" s="565"/>
      <c r="NY52" s="565"/>
      <c r="NZ52" s="565"/>
      <c r="OA52" s="565"/>
      <c r="OB52" s="565"/>
      <c r="OC52" s="8"/>
      <c r="OD52" s="565"/>
      <c r="OE52" s="565"/>
      <c r="OF52" s="565"/>
      <c r="OG52" s="565"/>
      <c r="OH52" s="8"/>
      <c r="OI52" s="565"/>
      <c r="OJ52" s="565"/>
      <c r="OK52" s="565"/>
      <c r="OL52" s="565"/>
      <c r="OM52" s="565"/>
      <c r="ON52" s="519"/>
    </row>
    <row r="53" spans="1:404" outlineLevel="2">
      <c r="A53" s="18">
        <f t="shared" si="109"/>
        <v>48</v>
      </c>
      <c r="B53" s="18"/>
      <c r="D53" s="478"/>
      <c r="E53" t="b">
        <v>0</v>
      </c>
      <c r="G53" s="25" t="s">
        <v>1687</v>
      </c>
      <c r="H53" s="119"/>
      <c r="I53" s="119"/>
      <c r="J53" s="119"/>
      <c r="K53" s="119"/>
      <c r="L53" s="119"/>
      <c r="M53" s="625">
        <f>PRODUCT($N52:$N53)</f>
        <v>81</v>
      </c>
      <c r="N53" s="612">
        <f>PRODUCT($T52:$T53)</f>
        <v>27</v>
      </c>
      <c r="O53" s="119"/>
      <c r="P53" s="119"/>
      <c r="Q53" s="119"/>
      <c r="R53" s="119"/>
      <c r="S53" s="119"/>
      <c r="T53" s="608">
        <f>PRODUCT($U52:$U53)</f>
        <v>27</v>
      </c>
      <c r="U53" s="598">
        <f>PRODUCT($X52:$X53)</f>
        <v>27</v>
      </c>
      <c r="V53" s="119"/>
      <c r="W53" s="119"/>
      <c r="X53" s="599">
        <f>PRODUCT($Y52:$Y53)</f>
        <v>27</v>
      </c>
      <c r="Y53" s="600">
        <f>PRODUCT($Z52:$Z53)</f>
        <v>27</v>
      </c>
      <c r="Z53" s="601">
        <f>PRODUCT($AC52:$AC53)</f>
        <v>9</v>
      </c>
      <c r="AA53" s="119"/>
      <c r="AB53" s="119"/>
      <c r="AC53" s="611">
        <f>PRODUCT($AV52:$AV53)</f>
        <v>1</v>
      </c>
      <c r="AD53" s="119"/>
      <c r="AE53" s="119"/>
      <c r="AF53" s="119"/>
      <c r="AG53" s="119"/>
      <c r="AH53" s="119"/>
      <c r="AI53" s="119"/>
      <c r="AJ53" s="119"/>
      <c r="AK53" s="119"/>
      <c r="AL53" s="119"/>
      <c r="AM53" s="119"/>
      <c r="AN53" s="119"/>
      <c r="AO53" s="119"/>
      <c r="AP53" s="119"/>
      <c r="AQ53" s="119"/>
      <c r="AR53" s="119"/>
      <c r="AS53" s="119"/>
      <c r="AT53" s="119"/>
      <c r="AU53" s="611">
        <f>PRODUCT($AV52:$AV53)</f>
        <v>1</v>
      </c>
      <c r="AV53" s="577">
        <v>1</v>
      </c>
      <c r="AW53" s="119">
        <f>MAX($I53:$AV53)*INDEX($I52:$AV52,1,MATCH(MAX($I53:$AV53),$I53:$AV53,0))</f>
        <v>162</v>
      </c>
      <c r="AX53" s="11" t="s">
        <v>2372</v>
      </c>
      <c r="AY53" s="8" t="str">
        <f ca="1">IF(COUNTIF(AX$5:AX58,AX54)=1,"-","Dup")</f>
        <v>-</v>
      </c>
      <c r="AZ53" s="8"/>
      <c r="BA53" s="565"/>
      <c r="BB53" s="565"/>
      <c r="BC53" s="565"/>
      <c r="BD53" s="565"/>
      <c r="BE53" s="565"/>
      <c r="BF53" s="565"/>
      <c r="BG53" s="565"/>
      <c r="BH53" s="565"/>
      <c r="BI53" s="565"/>
      <c r="BJ53" s="8"/>
      <c r="BK53" s="565"/>
      <c r="BL53" s="565"/>
      <c r="BM53" s="565"/>
      <c r="BN53" s="565"/>
      <c r="BO53" s="565"/>
      <c r="BP53" s="565"/>
      <c r="BQ53" s="565"/>
      <c r="BR53" s="565"/>
      <c r="BS53" s="565"/>
      <c r="BT53" s="565"/>
      <c r="BU53" s="565"/>
      <c r="BV53" s="565"/>
      <c r="BW53" s="565"/>
      <c r="BX53" s="565"/>
      <c r="BY53" s="565"/>
      <c r="BZ53" s="565"/>
      <c r="CA53" s="565"/>
      <c r="CB53" s="8"/>
      <c r="CC53" s="565"/>
      <c r="CD53" s="565"/>
      <c r="CE53" s="565"/>
      <c r="CF53" s="565"/>
      <c r="CG53" s="565"/>
      <c r="CH53" s="565"/>
      <c r="CI53" s="565"/>
      <c r="CJ53" s="565"/>
      <c r="CK53" s="565"/>
      <c r="CL53" s="565"/>
      <c r="CM53" s="565"/>
      <c r="CN53" s="565"/>
      <c r="CO53" s="565"/>
      <c r="CP53" s="565"/>
      <c r="CQ53" s="565"/>
      <c r="CR53" s="565"/>
      <c r="CS53" s="565"/>
      <c r="CT53" s="565"/>
      <c r="CU53" s="565"/>
      <c r="CV53" s="565"/>
      <c r="CW53" s="8"/>
      <c r="CX53" s="565"/>
      <c r="CY53" s="565"/>
      <c r="CZ53" s="582"/>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8"/>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8"/>
      <c r="GZ53" s="565"/>
      <c r="HA53" s="565"/>
      <c r="HB53" s="582"/>
      <c r="HC53" s="565"/>
      <c r="HD53" s="565"/>
      <c r="HE53" s="565"/>
      <c r="HF53" s="565"/>
      <c r="HG53" s="582"/>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8"/>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8"/>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8"/>
      <c r="MP53" s="565"/>
      <c r="MQ53" s="565"/>
      <c r="MR53" s="565"/>
      <c r="MS53" s="565"/>
      <c r="MT53" s="565"/>
      <c r="MU53" s="565"/>
      <c r="MV53" s="565"/>
      <c r="MW53" s="565"/>
      <c r="MX53" s="565"/>
      <c r="MY53" s="565"/>
      <c r="MZ53" s="565"/>
      <c r="NA53" s="565"/>
      <c r="NB53" s="565"/>
      <c r="NC53" s="565"/>
      <c r="ND53" s="565"/>
      <c r="NE53" s="565"/>
      <c r="NF53" s="565"/>
      <c r="NG53" s="565"/>
      <c r="NH53" s="565"/>
      <c r="NI53" s="565"/>
      <c r="NJ53" s="565"/>
      <c r="NK53" s="565"/>
      <c r="NL53" s="565"/>
      <c r="NM53" s="565"/>
      <c r="NN53" s="565"/>
      <c r="NO53" s="565"/>
      <c r="NP53" s="565"/>
      <c r="NQ53" s="565"/>
      <c r="NR53" s="565"/>
      <c r="NS53" s="565"/>
      <c r="NT53" s="8"/>
      <c r="NU53" s="565"/>
      <c r="NV53" s="565"/>
      <c r="NW53" s="565"/>
      <c r="NX53" s="565"/>
      <c r="NY53" s="565"/>
      <c r="NZ53" s="565"/>
      <c r="OA53" s="565"/>
      <c r="OB53" s="565"/>
      <c r="OC53" s="8"/>
      <c r="OD53" s="565"/>
      <c r="OE53" s="565"/>
      <c r="OF53" s="565"/>
      <c r="OG53" s="565"/>
      <c r="OH53" s="8"/>
      <c r="OI53" s="565"/>
      <c r="OJ53" s="565"/>
      <c r="OK53" s="565"/>
      <c r="OL53" s="565"/>
      <c r="OM53" s="565"/>
      <c r="ON53" s="519">
        <v>0</v>
      </c>
    </row>
    <row r="54" spans="1:404" outlineLevel="1">
      <c r="A54" s="18">
        <f t="shared" si="109"/>
        <v>49</v>
      </c>
      <c r="B54" s="18"/>
      <c r="D54" s="478"/>
      <c r="E54" t="b">
        <v>0</v>
      </c>
      <c r="G54" s="25" t="s">
        <v>2299</v>
      </c>
      <c r="H54" s="623"/>
      <c r="I54" s="607"/>
      <c r="J54" s="607"/>
      <c r="K54" s="607"/>
      <c r="L54" s="607"/>
      <c r="M54" s="607" t="b">
        <v>0</v>
      </c>
      <c r="N54" s="607" t="b">
        <v>1</v>
      </c>
      <c r="O54" s="607"/>
      <c r="P54" s="607"/>
      <c r="Q54" s="607"/>
      <c r="R54" s="607"/>
      <c r="S54" s="607"/>
      <c r="T54" s="607" t="b">
        <v>0</v>
      </c>
      <c r="U54" s="607" t="b">
        <v>1</v>
      </c>
      <c r="V54" s="607"/>
      <c r="W54" s="607"/>
      <c r="X54" s="607" t="b">
        <v>1</v>
      </c>
      <c r="Y54" s="607" t="b">
        <v>1</v>
      </c>
      <c r="Z54" s="607" t="b">
        <v>1</v>
      </c>
      <c r="AA54" s="607"/>
      <c r="AB54" s="607"/>
      <c r="AC54" s="607" t="b">
        <v>1</v>
      </c>
      <c r="AD54" s="607"/>
      <c r="AE54" s="607"/>
      <c r="AF54" s="607"/>
      <c r="AG54" s="607"/>
      <c r="AH54" s="607"/>
      <c r="AI54" s="607"/>
      <c r="AJ54" s="607"/>
      <c r="AK54" s="607"/>
      <c r="AL54" s="607"/>
      <c r="AM54" s="607"/>
      <c r="AN54" s="607"/>
      <c r="AO54" s="607"/>
      <c r="AP54" s="607"/>
      <c r="AQ54" s="607"/>
      <c r="AR54" s="607"/>
      <c r="AS54" s="607"/>
      <c r="AT54" s="607"/>
      <c r="AU54" s="607"/>
      <c r="AV54" s="607"/>
      <c r="AW54" s="624"/>
      <c r="AX54" s="500" t="str">
        <f>AX52&amp;" "&amp;$AW53&amp;" trials (if complete)"</f>
        <v>TemplateExperiment 162 trials (if complete)</v>
      </c>
      <c r="AY54" s="8" t="str">
        <f ca="1">IF(COUNTIF(AX$5:AX54,AX52)=1,"-","Dup")</f>
        <v>-</v>
      </c>
      <c r="AZ54" s="8"/>
      <c r="BA54" s="565"/>
      <c r="BB54" s="565"/>
      <c r="BC54" s="565"/>
      <c r="BD54" s="565"/>
      <c r="BE54" s="565"/>
      <c r="BF54" s="565"/>
      <c r="BG54" s="565"/>
      <c r="BH54" s="565"/>
      <c r="BI54" s="565"/>
      <c r="BJ54" s="8"/>
      <c r="BK54" s="565"/>
      <c r="BL54" s="565"/>
      <c r="BM54" s="565"/>
      <c r="BN54" s="565"/>
      <c r="BO54" s="565"/>
      <c r="BP54" s="565"/>
      <c r="BQ54" s="565"/>
      <c r="BR54" s="565"/>
      <c r="BS54" s="565"/>
      <c r="BT54" s="565"/>
      <c r="BU54" s="565"/>
      <c r="BV54" s="565"/>
      <c r="BW54" s="565"/>
      <c r="BX54" s="565"/>
      <c r="BY54" s="565"/>
      <c r="BZ54" s="565"/>
      <c r="CA54" s="565"/>
      <c r="CB54" s="8"/>
      <c r="CC54" s="565"/>
      <c r="CD54" s="565"/>
      <c r="CE54" s="565"/>
      <c r="CF54" s="565"/>
      <c r="CG54" s="565"/>
      <c r="CH54" s="565"/>
      <c r="CI54" s="565"/>
      <c r="CJ54" s="565"/>
      <c r="CK54" s="565"/>
      <c r="CL54" s="565"/>
      <c r="CM54" s="565"/>
      <c r="CN54" s="565"/>
      <c r="CO54" s="565"/>
      <c r="CP54" s="565"/>
      <c r="CQ54" s="565"/>
      <c r="CR54" s="565"/>
      <c r="CS54" s="565"/>
      <c r="CT54" s="565"/>
      <c r="CU54" s="565"/>
      <c r="CV54" s="565"/>
      <c r="CW54" s="8"/>
      <c r="CX54" s="565"/>
      <c r="CY54" s="565"/>
      <c r="CZ54" s="582"/>
      <c r="DA54" s="565"/>
      <c r="DB54" s="565"/>
      <c r="DC54" s="565"/>
      <c r="DD54" s="565"/>
      <c r="DE54" s="565"/>
      <c r="DF54" s="565"/>
      <c r="DG54" s="565"/>
      <c r="DH54" s="565"/>
      <c r="DI54" s="565"/>
      <c r="DJ54" s="565"/>
      <c r="DK54" s="565"/>
      <c r="DL54" s="565"/>
      <c r="DM54" s="565"/>
      <c r="DN54" s="565"/>
      <c r="DO54" s="565"/>
      <c r="DP54" s="565"/>
      <c r="DQ54" s="565"/>
      <c r="DR54" s="565"/>
      <c r="DS54" s="565"/>
      <c r="DT54" s="565"/>
      <c r="DU54" s="565"/>
      <c r="DV54" s="565"/>
      <c r="DW54" s="565"/>
      <c r="DX54" s="565"/>
      <c r="DY54" s="565"/>
      <c r="DZ54" s="565"/>
      <c r="EA54" s="565"/>
      <c r="EB54" s="565"/>
      <c r="EC54" s="565"/>
      <c r="ED54" s="565"/>
      <c r="EE54" s="565"/>
      <c r="EF54" s="565"/>
      <c r="EG54" s="565"/>
      <c r="EH54" s="565"/>
      <c r="EI54" s="565"/>
      <c r="EJ54" s="565"/>
      <c r="EK54" s="565"/>
      <c r="EL54" s="565"/>
      <c r="EM54" s="565"/>
      <c r="EN54" s="565"/>
      <c r="EO54" s="565"/>
      <c r="EP54" s="565"/>
      <c r="EQ54" s="565"/>
      <c r="ER54" s="565"/>
      <c r="ES54" s="565"/>
      <c r="ET54" s="565"/>
      <c r="EU54" s="565"/>
      <c r="EV54" s="565"/>
      <c r="EW54" s="565"/>
      <c r="EX54" s="565"/>
      <c r="EY54" s="565"/>
      <c r="EZ54" s="565"/>
      <c r="FA54" s="565"/>
      <c r="FB54" s="565"/>
      <c r="FC54" s="565"/>
      <c r="FD54" s="565"/>
      <c r="FE54" s="565"/>
      <c r="FF54" s="565"/>
      <c r="FG54" s="565"/>
      <c r="FH54" s="565"/>
      <c r="FI54" s="565"/>
      <c r="FJ54" s="565"/>
      <c r="FK54" s="8"/>
      <c r="FL54" s="565"/>
      <c r="FM54" s="565"/>
      <c r="FN54" s="565"/>
      <c r="FO54" s="565"/>
      <c r="FP54" s="565"/>
      <c r="FQ54" s="565"/>
      <c r="FR54" s="565"/>
      <c r="FS54" s="565"/>
      <c r="FT54" s="565"/>
      <c r="FU54" s="565"/>
      <c r="FV54" s="565"/>
      <c r="FW54" s="565"/>
      <c r="FX54" s="565"/>
      <c r="FY54" s="565"/>
      <c r="FZ54" s="565"/>
      <c r="GA54" s="565"/>
      <c r="GB54" s="565"/>
      <c r="GC54" s="565"/>
      <c r="GD54" s="565"/>
      <c r="GE54" s="565"/>
      <c r="GF54" s="565"/>
      <c r="GG54" s="565"/>
      <c r="GH54" s="565"/>
      <c r="GI54" s="565"/>
      <c r="GJ54" s="565"/>
      <c r="GK54" s="565"/>
      <c r="GL54" s="565"/>
      <c r="GM54" s="565"/>
      <c r="GN54" s="565"/>
      <c r="GO54" s="565"/>
      <c r="GP54" s="565"/>
      <c r="GQ54" s="565"/>
      <c r="GR54" s="565"/>
      <c r="GS54" s="565"/>
      <c r="GT54" s="565"/>
      <c r="GU54" s="565"/>
      <c r="GV54" s="565"/>
      <c r="GW54" s="565"/>
      <c r="GX54" s="565"/>
      <c r="GY54" s="8"/>
      <c r="GZ54" s="565"/>
      <c r="HA54" s="565"/>
      <c r="HB54" s="582"/>
      <c r="HC54" s="565"/>
      <c r="HD54" s="565"/>
      <c r="HE54" s="565"/>
      <c r="HF54" s="565"/>
      <c r="HG54" s="582"/>
      <c r="HH54" s="565"/>
      <c r="HI54" s="565"/>
      <c r="HJ54" s="565"/>
      <c r="HK54" s="565"/>
      <c r="HL54" s="565"/>
      <c r="HM54" s="565"/>
      <c r="HN54" s="565"/>
      <c r="HO54" s="565"/>
      <c r="HP54" s="565"/>
      <c r="HQ54" s="565"/>
      <c r="HR54" s="565"/>
      <c r="HS54" s="565"/>
      <c r="HT54" s="565"/>
      <c r="HU54" s="565"/>
      <c r="HV54" s="565"/>
      <c r="HW54" s="565"/>
      <c r="HX54" s="565"/>
      <c r="HY54" s="565"/>
      <c r="HZ54" s="565"/>
      <c r="IA54" s="565"/>
      <c r="IB54" s="565"/>
      <c r="IC54" s="565"/>
      <c r="ID54" s="565"/>
      <c r="IE54" s="565"/>
      <c r="IF54" s="565"/>
      <c r="IG54" s="8"/>
      <c r="IH54" s="565"/>
      <c r="II54" s="565"/>
      <c r="IJ54" s="565"/>
      <c r="IK54" s="565"/>
      <c r="IL54" s="565"/>
      <c r="IM54" s="565"/>
      <c r="IN54" s="565"/>
      <c r="IO54" s="565"/>
      <c r="IP54" s="565"/>
      <c r="IQ54" s="565"/>
      <c r="IR54" s="565"/>
      <c r="IS54" s="565"/>
      <c r="IT54" s="565"/>
      <c r="IU54" s="565"/>
      <c r="IV54" s="565"/>
      <c r="IW54" s="565"/>
      <c r="IX54" s="565"/>
      <c r="IY54" s="565"/>
      <c r="IZ54" s="565"/>
      <c r="JA54" s="565"/>
      <c r="JB54" s="565"/>
      <c r="JC54" s="565"/>
      <c r="JD54" s="565"/>
      <c r="JE54" s="565"/>
      <c r="JF54" s="565"/>
      <c r="JG54" s="565"/>
      <c r="JH54" s="565"/>
      <c r="JI54" s="565"/>
      <c r="JJ54" s="565"/>
      <c r="JK54" s="565"/>
      <c r="JL54" s="565"/>
      <c r="JM54" s="565"/>
      <c r="JN54" s="565"/>
      <c r="JO54" s="565"/>
      <c r="JP54" s="565"/>
      <c r="JQ54" s="565"/>
      <c r="JR54" s="565"/>
      <c r="JS54" s="565"/>
      <c r="JT54" s="565"/>
      <c r="JU54" s="565"/>
      <c r="JV54" s="565"/>
      <c r="JW54" s="565"/>
      <c r="JX54" s="565"/>
      <c r="JY54" s="565"/>
      <c r="JZ54" s="565"/>
      <c r="KA54" s="565"/>
      <c r="KB54" s="565"/>
      <c r="KC54" s="565"/>
      <c r="KD54" s="565"/>
      <c r="KE54" s="8"/>
      <c r="KF54" s="565"/>
      <c r="KG54" s="565"/>
      <c r="KH54" s="565"/>
      <c r="KI54" s="565"/>
      <c r="KJ54" s="565"/>
      <c r="KK54" s="565"/>
      <c r="KL54" s="565"/>
      <c r="KM54" s="565"/>
      <c r="KN54" s="565"/>
      <c r="KO54" s="565"/>
      <c r="KP54" s="565"/>
      <c r="KQ54" s="565"/>
      <c r="KR54" s="565"/>
      <c r="KS54" s="565"/>
      <c r="KT54" s="565"/>
      <c r="KU54" s="565"/>
      <c r="KV54" s="565"/>
      <c r="KW54" s="565"/>
      <c r="KX54" s="565"/>
      <c r="KY54" s="565"/>
      <c r="KZ54" s="565"/>
      <c r="LA54" s="565"/>
      <c r="LB54" s="565"/>
      <c r="LC54" s="565"/>
      <c r="LD54" s="565"/>
      <c r="LE54" s="565"/>
      <c r="LF54" s="565"/>
      <c r="LG54" s="565"/>
      <c r="LH54" s="565"/>
      <c r="LI54" s="565"/>
      <c r="LJ54" s="565"/>
      <c r="LK54" s="565"/>
      <c r="LL54" s="565"/>
      <c r="LM54" s="565"/>
      <c r="LN54" s="565"/>
      <c r="LO54" s="565"/>
      <c r="LP54" s="565"/>
      <c r="LQ54" s="565"/>
      <c r="LR54" s="565"/>
      <c r="LS54" s="565"/>
      <c r="LT54" s="565"/>
      <c r="LU54" s="565"/>
      <c r="LV54" s="565"/>
      <c r="LW54" s="565"/>
      <c r="LX54" s="565"/>
      <c r="LY54" s="565"/>
      <c r="LZ54" s="565"/>
      <c r="MA54" s="565"/>
      <c r="MB54" s="565"/>
      <c r="MC54" s="565"/>
      <c r="MD54" s="565"/>
      <c r="ME54" s="565"/>
      <c r="MF54" s="565"/>
      <c r="MG54" s="565"/>
      <c r="MH54" s="565"/>
      <c r="MI54" s="565"/>
      <c r="MJ54" s="565"/>
      <c r="MK54" s="565"/>
      <c r="ML54" s="565"/>
      <c r="MM54" s="565"/>
      <c r="MN54" s="565"/>
      <c r="MO54" s="8"/>
      <c r="MP54" s="565"/>
      <c r="MQ54" s="565"/>
      <c r="MR54" s="565"/>
      <c r="MS54" s="565"/>
      <c r="MT54" s="565"/>
      <c r="MU54" s="565"/>
      <c r="MV54" s="565"/>
      <c r="MW54" s="565"/>
      <c r="MX54" s="565"/>
      <c r="MY54" s="565"/>
      <c r="MZ54" s="565"/>
      <c r="NA54" s="565"/>
      <c r="NB54" s="565"/>
      <c r="NC54" s="565"/>
      <c r="ND54" s="565"/>
      <c r="NE54" s="565"/>
      <c r="NF54" s="565"/>
      <c r="NG54" s="565"/>
      <c r="NH54" s="565"/>
      <c r="NI54" s="565"/>
      <c r="NJ54" s="565"/>
      <c r="NK54" s="565"/>
      <c r="NL54" s="565"/>
      <c r="NM54" s="565"/>
      <c r="NN54" s="565"/>
      <c r="NO54" s="565"/>
      <c r="NP54" s="565"/>
      <c r="NQ54" s="565"/>
      <c r="NR54" s="565"/>
      <c r="NS54" s="565"/>
      <c r="NT54" s="8"/>
      <c r="NU54" s="565"/>
      <c r="NV54" s="565"/>
      <c r="NW54" s="565"/>
      <c r="NX54" s="565"/>
      <c r="NY54" s="565"/>
      <c r="NZ54" s="565"/>
      <c r="OA54" s="565"/>
      <c r="OB54" s="565"/>
      <c r="OC54" s="8"/>
      <c r="OD54" s="565"/>
      <c r="OE54" s="565"/>
      <c r="OF54" s="565"/>
      <c r="OG54" s="565"/>
      <c r="OH54" s="8"/>
      <c r="OI54" s="565"/>
      <c r="OJ54" s="565"/>
      <c r="OK54" s="565"/>
      <c r="OL54" s="565"/>
      <c r="OM54" s="565"/>
      <c r="ON54" s="519">
        <v>0</v>
      </c>
    </row>
    <row r="55" spans="1:404" outlineLevel="2">
      <c r="A55" s="18">
        <f t="shared" si="109"/>
        <v>50</v>
      </c>
      <c r="B55" s="18"/>
      <c r="C55" s="12"/>
      <c r="D55" s="12"/>
      <c r="E55" t="b">
        <v>0</v>
      </c>
      <c r="G55" s="25" t="s">
        <v>2455</v>
      </c>
      <c r="H55" s="118"/>
      <c r="I55" s="118"/>
      <c r="J55" s="118"/>
      <c r="K55" s="118"/>
      <c r="L55" s="118"/>
      <c r="M55" s="226">
        <v>2</v>
      </c>
      <c r="N55" s="226">
        <v>1</v>
      </c>
      <c r="O55" s="118"/>
      <c r="P55" s="118"/>
      <c r="Q55" s="118"/>
      <c r="R55" s="118"/>
      <c r="S55" s="118"/>
      <c r="T55" s="226">
        <v>2</v>
      </c>
      <c r="U55" s="226">
        <v>1</v>
      </c>
      <c r="V55" s="118"/>
      <c r="W55" s="118"/>
      <c r="X55" s="226">
        <v>1</v>
      </c>
      <c r="Y55" s="226">
        <v>1</v>
      </c>
      <c r="Z55" s="226">
        <v>1</v>
      </c>
      <c r="AA55" s="118"/>
      <c r="AB55" s="118"/>
      <c r="AC55" s="226">
        <v>1</v>
      </c>
      <c r="AD55" s="118"/>
      <c r="AE55" s="118"/>
      <c r="AF55" s="118"/>
      <c r="AG55" s="118"/>
      <c r="AH55" s="118"/>
      <c r="AI55" s="118"/>
      <c r="AJ55" s="118"/>
      <c r="AK55" s="118"/>
      <c r="AL55" s="118"/>
      <c r="AM55" s="118"/>
      <c r="AN55" s="118"/>
      <c r="AO55" s="118"/>
      <c r="AP55" s="118"/>
      <c r="AQ55" s="118"/>
      <c r="AR55" s="118"/>
      <c r="AS55" s="118"/>
      <c r="AT55" s="118"/>
      <c r="AU55" s="118"/>
      <c r="AV55" s="118"/>
      <c r="AW55" s="118"/>
      <c r="AX55" s="22"/>
      <c r="AY55" s="8"/>
      <c r="AZ55" s="8"/>
      <c r="BA55" s="550"/>
      <c r="BB55" s="550"/>
      <c r="BC55" s="550"/>
      <c r="BD55" s="550"/>
      <c r="BE55" s="550"/>
      <c r="BF55" s="550"/>
      <c r="BG55" s="550"/>
      <c r="BH55" s="550"/>
      <c r="BI55" s="550"/>
      <c r="BJ55" s="8"/>
      <c r="BK55" s="550"/>
      <c r="BL55" s="550"/>
      <c r="BM55" s="550"/>
      <c r="BN55" s="550"/>
      <c r="BO55" s="550"/>
      <c r="BP55" s="550"/>
      <c r="BQ55" s="550"/>
      <c r="BR55" s="550"/>
      <c r="BS55" s="550"/>
      <c r="BT55" s="550"/>
      <c r="BU55" s="550"/>
      <c r="BV55" s="550"/>
      <c r="BW55" s="550"/>
      <c r="BX55" s="550"/>
      <c r="BY55" s="550"/>
      <c r="BZ55" s="550"/>
      <c r="CA55" s="550"/>
      <c r="CB55" s="8"/>
      <c r="CC55" s="550"/>
      <c r="CD55" s="550"/>
      <c r="CE55" s="550"/>
      <c r="CF55" s="550"/>
      <c r="CG55" s="550"/>
      <c r="CH55" s="550"/>
      <c r="CI55" s="550"/>
      <c r="CJ55" s="550"/>
      <c r="CK55" s="550"/>
      <c r="CL55" s="550"/>
      <c r="CM55" s="550"/>
      <c r="CN55" s="550"/>
      <c r="CO55" s="550"/>
      <c r="CP55" s="550"/>
      <c r="CQ55" s="550"/>
      <c r="CR55" s="550"/>
      <c r="CS55" s="550"/>
      <c r="CT55" s="550"/>
      <c r="CU55" s="550"/>
      <c r="CV55" s="550"/>
      <c r="CW55" s="8"/>
      <c r="CX55" s="550"/>
      <c r="CY55" s="550"/>
      <c r="CZ55" s="551"/>
      <c r="DA55" s="550"/>
      <c r="DB55" s="552"/>
      <c r="DC55" s="550"/>
      <c r="DD55" s="550"/>
      <c r="DE55" s="550"/>
      <c r="DF55" s="550"/>
      <c r="DG55" s="550"/>
      <c r="DH55" s="550"/>
      <c r="DI55" s="550"/>
      <c r="DJ55" s="550"/>
      <c r="DK55" s="550"/>
      <c r="DL55" s="550"/>
      <c r="DM55" s="550"/>
      <c r="DN55" s="550"/>
      <c r="DO55" s="550"/>
      <c r="DP55" s="550"/>
      <c r="DQ55" s="550"/>
      <c r="DR55" s="550"/>
      <c r="DS55" s="550"/>
      <c r="DT55" s="550"/>
      <c r="DU55" s="550"/>
      <c r="DV55" s="550"/>
      <c r="DW55" s="550"/>
      <c r="DX55" s="550"/>
      <c r="DY55" s="550"/>
      <c r="DZ55" s="550"/>
      <c r="EA55" s="550"/>
      <c r="EB55" s="550"/>
      <c r="EC55" s="550"/>
      <c r="ED55" s="550"/>
      <c r="EE55" s="550"/>
      <c r="EF55" s="550"/>
      <c r="EG55" s="550"/>
      <c r="EH55" s="550"/>
      <c r="EI55" s="550"/>
      <c r="EJ55" s="550"/>
      <c r="EK55" s="550"/>
      <c r="EL55" s="550"/>
      <c r="EM55" s="550"/>
      <c r="EN55" s="550"/>
      <c r="EO55" s="550"/>
      <c r="EP55" s="550"/>
      <c r="EQ55" s="550"/>
      <c r="ER55" s="550"/>
      <c r="ES55" s="550"/>
      <c r="ET55" s="550"/>
      <c r="EU55" s="550"/>
      <c r="EV55" s="550"/>
      <c r="EW55" s="550"/>
      <c r="EX55" s="550"/>
      <c r="EY55" s="550"/>
      <c r="EZ55" s="550"/>
      <c r="FA55" s="550"/>
      <c r="FB55" s="550"/>
      <c r="FC55" s="550"/>
      <c r="FD55" s="550"/>
      <c r="FE55" s="550"/>
      <c r="FF55" s="550"/>
      <c r="FG55" s="550"/>
      <c r="FH55" s="550"/>
      <c r="FI55" s="550"/>
      <c r="FJ55" s="550"/>
      <c r="FK55" s="8"/>
      <c r="FL55" s="550"/>
      <c r="FM55" s="550"/>
      <c r="FN55" s="550"/>
      <c r="FO55" s="550"/>
      <c r="FP55" s="550"/>
      <c r="FQ55" s="550"/>
      <c r="FR55" s="550"/>
      <c r="FS55" s="550"/>
      <c r="FT55" s="550"/>
      <c r="FU55" s="550"/>
      <c r="FV55" s="550"/>
      <c r="FW55" s="550"/>
      <c r="FX55" s="550"/>
      <c r="FY55" s="550"/>
      <c r="FZ55" s="550"/>
      <c r="GA55" s="550"/>
      <c r="GB55" s="550"/>
      <c r="GC55" s="550"/>
      <c r="GD55" s="550"/>
      <c r="GE55" s="550"/>
      <c r="GF55" s="550"/>
      <c r="GG55" s="550"/>
      <c r="GH55" s="550"/>
      <c r="GI55" s="550"/>
      <c r="GJ55" s="550"/>
      <c r="GK55" s="550"/>
      <c r="GL55" s="550"/>
      <c r="GM55" s="550"/>
      <c r="GN55" s="550"/>
      <c r="GO55" s="550"/>
      <c r="GP55" s="550"/>
      <c r="GQ55" s="550"/>
      <c r="GR55" s="550"/>
      <c r="GS55" s="550"/>
      <c r="GT55" s="550"/>
      <c r="GU55" s="550"/>
      <c r="GV55" s="550"/>
      <c r="GW55" s="550"/>
      <c r="GX55" s="550"/>
      <c r="GY55" s="8"/>
      <c r="GZ55" s="550"/>
      <c r="HA55" s="550"/>
      <c r="HB55" s="551"/>
      <c r="HC55" s="550"/>
      <c r="HD55" s="552"/>
      <c r="HE55" s="552"/>
      <c r="HF55" s="550"/>
      <c r="HG55" s="551"/>
      <c r="HH55" s="550"/>
      <c r="HI55" s="550"/>
      <c r="HJ55" s="550"/>
      <c r="HK55" s="550"/>
      <c r="HL55" s="550"/>
      <c r="HM55" s="550"/>
      <c r="HN55" s="550"/>
      <c r="HO55" s="550"/>
      <c r="HP55" s="550"/>
      <c r="HQ55" s="550"/>
      <c r="HR55" s="550"/>
      <c r="HS55" s="550"/>
      <c r="HT55" s="550"/>
      <c r="HU55" s="550"/>
      <c r="HV55" s="550"/>
      <c r="HW55" s="550"/>
      <c r="HX55" s="550"/>
      <c r="HY55" s="550"/>
      <c r="HZ55" s="550"/>
      <c r="IA55" s="550"/>
      <c r="IB55" s="550"/>
      <c r="IC55" s="550"/>
      <c r="ID55" s="550"/>
      <c r="IE55" s="550"/>
      <c r="IF55" s="550"/>
      <c r="IG55" s="8"/>
      <c r="IH55" s="550"/>
      <c r="II55" s="550"/>
      <c r="IJ55" s="550"/>
      <c r="IK55" s="550"/>
      <c r="IL55" s="550"/>
      <c r="IM55" s="550"/>
      <c r="IN55" s="550"/>
      <c r="IO55" s="550"/>
      <c r="IP55" s="550"/>
      <c r="IQ55" s="550"/>
      <c r="IR55" s="550"/>
      <c r="IS55" s="550"/>
      <c r="IT55" s="550"/>
      <c r="IU55" s="550"/>
      <c r="IV55" s="550"/>
      <c r="IW55" s="550"/>
      <c r="IX55" s="550"/>
      <c r="IY55" s="553"/>
      <c r="IZ55" s="553"/>
      <c r="JA55" s="553"/>
      <c r="JB55" s="553"/>
      <c r="JC55" s="553"/>
      <c r="JD55" s="553"/>
      <c r="JE55" s="553"/>
      <c r="JF55" s="553"/>
      <c r="JG55" s="554"/>
      <c r="JH55" s="554"/>
      <c r="JI55" s="554"/>
      <c r="JJ55" s="554"/>
      <c r="JK55" s="554"/>
      <c r="JL55" s="554"/>
      <c r="JM55" s="553"/>
      <c r="JN55" s="553"/>
      <c r="JO55" s="553"/>
      <c r="JP55" s="553"/>
      <c r="JQ55" s="553"/>
      <c r="JR55" s="553"/>
      <c r="JS55" s="553"/>
      <c r="JT55" s="553"/>
      <c r="JU55" s="553"/>
      <c r="JV55" s="553"/>
      <c r="JW55" s="553"/>
      <c r="JX55" s="553"/>
      <c r="JY55" s="553"/>
      <c r="JZ55" s="553"/>
      <c r="KA55" s="553"/>
      <c r="KB55" s="553"/>
      <c r="KC55" s="553"/>
      <c r="KD55" s="550"/>
      <c r="KE55" s="8"/>
      <c r="KF55" s="550"/>
      <c r="KG55" s="550"/>
      <c r="KH55" s="550"/>
      <c r="KI55" s="550"/>
      <c r="KJ55" s="550"/>
      <c r="KK55" s="550"/>
      <c r="KL55" s="550"/>
      <c r="KM55" s="550"/>
      <c r="KN55" s="550"/>
      <c r="KO55" s="550"/>
      <c r="KP55" s="550"/>
      <c r="KQ55" s="550"/>
      <c r="KR55" s="550"/>
      <c r="KS55" s="550"/>
      <c r="KT55" s="550"/>
      <c r="KU55" s="550"/>
      <c r="KV55" s="550"/>
      <c r="KW55" s="550"/>
      <c r="KX55" s="550"/>
      <c r="KY55" s="550"/>
      <c r="KZ55" s="550"/>
      <c r="LA55" s="550"/>
      <c r="LB55" s="550"/>
      <c r="LC55" s="550"/>
      <c r="LD55" s="550"/>
      <c r="LE55" s="550"/>
      <c r="LF55" s="550"/>
      <c r="LG55" s="550"/>
      <c r="LH55" s="550"/>
      <c r="LI55" s="550"/>
      <c r="LJ55" s="550"/>
      <c r="LK55" s="550"/>
      <c r="LL55" s="550"/>
      <c r="LM55" s="550"/>
      <c r="LN55" s="550"/>
      <c r="LO55" s="550"/>
      <c r="LP55" s="550"/>
      <c r="LQ55" s="550"/>
      <c r="LR55" s="550"/>
      <c r="LS55" s="550"/>
      <c r="LT55" s="550"/>
      <c r="LU55" s="550"/>
      <c r="LV55" s="550"/>
      <c r="LW55" s="550"/>
      <c r="LX55" s="550"/>
      <c r="LY55" s="550"/>
      <c r="LZ55" s="550"/>
      <c r="MA55" s="550"/>
      <c r="MB55" s="550"/>
      <c r="MC55" s="550"/>
      <c r="MD55" s="550"/>
      <c r="ME55" s="550"/>
      <c r="MF55" s="550"/>
      <c r="MG55" s="550"/>
      <c r="MH55" s="550"/>
      <c r="MI55" s="550"/>
      <c r="MJ55" s="550"/>
      <c r="MK55" s="550"/>
      <c r="ML55" s="550"/>
      <c r="MM55" s="550"/>
      <c r="MN55" s="550"/>
      <c r="MO55" s="8"/>
      <c r="MP55" s="550"/>
      <c r="MQ55" s="550"/>
      <c r="MR55" s="550"/>
      <c r="MS55" s="550"/>
      <c r="MT55" s="550"/>
      <c r="MU55" s="550"/>
      <c r="MV55" s="550"/>
      <c r="MW55" s="550"/>
      <c r="MX55" s="550"/>
      <c r="MY55" s="550"/>
      <c r="MZ55" s="550"/>
      <c r="NA55" s="550"/>
      <c r="NB55" s="550"/>
      <c r="NC55" s="550"/>
      <c r="ND55" s="550"/>
      <c r="NE55" s="550"/>
      <c r="NF55" s="550"/>
      <c r="NG55" s="550"/>
      <c r="NH55" s="550"/>
      <c r="NI55" s="550"/>
      <c r="NJ55" s="550"/>
      <c r="NK55" s="550"/>
      <c r="NL55" s="550"/>
      <c r="NM55" s="550"/>
      <c r="NN55" s="550"/>
      <c r="NO55" s="550"/>
      <c r="NP55" s="550"/>
      <c r="NQ55" s="550"/>
      <c r="NR55" s="550"/>
      <c r="NS55" s="550"/>
      <c r="NT55" s="8"/>
      <c r="NU55" s="550"/>
      <c r="NV55" s="550"/>
      <c r="NW55" s="550"/>
      <c r="NX55" s="550"/>
      <c r="NY55" s="550"/>
      <c r="NZ55" s="550"/>
      <c r="OA55" s="550"/>
      <c r="OB55" s="550"/>
      <c r="OC55" s="8"/>
      <c r="OD55" s="550"/>
      <c r="OE55" s="550"/>
      <c r="OF55" s="550"/>
      <c r="OG55" s="550"/>
      <c r="OH55" s="8"/>
      <c r="OI55" s="485"/>
      <c r="OJ55" s="485"/>
      <c r="OK55" s="555"/>
      <c r="OL55" s="555"/>
      <c r="OM55" s="550"/>
      <c r="ON55" s="519">
        <v>0</v>
      </c>
    </row>
    <row r="56" spans="1:404" outlineLevel="2">
      <c r="A56" s="18">
        <f t="shared" si="109"/>
        <v>51</v>
      </c>
      <c r="B56" s="18"/>
      <c r="C56" s="12"/>
      <c r="D56" s="12"/>
      <c r="E56" t="b">
        <v>0</v>
      </c>
      <c r="G56" s="25" t="str">
        <f>"SA "&amp;RIGHT(G55,2)+1</f>
        <v>SA 2</v>
      </c>
      <c r="H56" s="118"/>
      <c r="I56" s="118"/>
      <c r="J56" s="118"/>
      <c r="K56" s="118"/>
      <c r="L56" s="118"/>
      <c r="M56" s="226">
        <v>4</v>
      </c>
      <c r="N56" s="118"/>
      <c r="O56" s="118"/>
      <c r="P56" s="118"/>
      <c r="Q56" s="118"/>
      <c r="R56" s="118"/>
      <c r="S56" s="118"/>
      <c r="T56" s="226">
        <v>2</v>
      </c>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22"/>
      <c r="AY56" s="8"/>
      <c r="AZ56" s="8"/>
      <c r="BA56" s="550"/>
      <c r="BB56" s="550"/>
      <c r="BC56" s="550"/>
      <c r="BD56" s="550"/>
      <c r="BE56" s="550"/>
      <c r="BF56" s="550"/>
      <c r="BG56" s="550"/>
      <c r="BH56" s="550"/>
      <c r="BI56" s="550"/>
      <c r="BJ56" s="8"/>
      <c r="BK56" s="550"/>
      <c r="BL56" s="550"/>
      <c r="BM56" s="550"/>
      <c r="BN56" s="550"/>
      <c r="BO56" s="550"/>
      <c r="BP56" s="550"/>
      <c r="BQ56" s="550"/>
      <c r="BR56" s="550"/>
      <c r="BS56" s="550"/>
      <c r="BT56" s="550"/>
      <c r="BU56" s="550"/>
      <c r="BV56" s="550"/>
      <c r="BW56" s="550"/>
      <c r="BX56" s="550"/>
      <c r="BY56" s="550"/>
      <c r="BZ56" s="550"/>
      <c r="CA56" s="550"/>
      <c r="CB56" s="8"/>
      <c r="CC56" s="550"/>
      <c r="CD56" s="550"/>
      <c r="CE56" s="550"/>
      <c r="CF56" s="550"/>
      <c r="CG56" s="550"/>
      <c r="CH56" s="550"/>
      <c r="CI56" s="550"/>
      <c r="CJ56" s="550"/>
      <c r="CK56" s="550"/>
      <c r="CL56" s="550"/>
      <c r="CM56" s="550"/>
      <c r="CN56" s="550"/>
      <c r="CO56" s="550"/>
      <c r="CP56" s="550"/>
      <c r="CQ56" s="550"/>
      <c r="CR56" s="550"/>
      <c r="CS56" s="550"/>
      <c r="CT56" s="550"/>
      <c r="CU56" s="550"/>
      <c r="CV56" s="550"/>
      <c r="CW56" s="8"/>
      <c r="CX56" s="550"/>
      <c r="CY56" s="550"/>
      <c r="CZ56" s="551"/>
      <c r="DA56" s="550"/>
      <c r="DB56" s="552"/>
      <c r="DC56" s="550"/>
      <c r="DD56" s="550"/>
      <c r="DE56" s="550"/>
      <c r="DF56" s="550"/>
      <c r="DG56" s="550"/>
      <c r="DH56" s="550"/>
      <c r="DI56" s="550"/>
      <c r="DJ56" s="550"/>
      <c r="DK56" s="556"/>
      <c r="DL56" s="556"/>
      <c r="DM56" s="550"/>
      <c r="DN56" s="556"/>
      <c r="DO56" s="556"/>
      <c r="DP56" s="556"/>
      <c r="DQ56" s="556"/>
      <c r="DR56" s="550"/>
      <c r="DS56" s="550"/>
      <c r="DT56" s="550"/>
      <c r="DU56" s="550"/>
      <c r="DV56" s="550"/>
      <c r="DW56" s="556"/>
      <c r="DX56" s="556"/>
      <c r="DY56" s="550"/>
      <c r="DZ56" s="550"/>
      <c r="EA56" s="550"/>
      <c r="EB56" s="550"/>
      <c r="EC56" s="550"/>
      <c r="ED56" s="550"/>
      <c r="EE56" s="550"/>
      <c r="EF56" s="550"/>
      <c r="EG56" s="550"/>
      <c r="EH56" s="550"/>
      <c r="EI56" s="550"/>
      <c r="EJ56" s="550"/>
      <c r="EK56" s="550"/>
      <c r="EL56" s="550"/>
      <c r="EM56" s="550"/>
      <c r="EN56" s="550"/>
      <c r="EO56" s="556"/>
      <c r="EP56" s="556"/>
      <c r="EQ56" s="556"/>
      <c r="ER56" s="556"/>
      <c r="ES56" s="556"/>
      <c r="ET56" s="550"/>
      <c r="EU56" s="550"/>
      <c r="EV56" s="550"/>
      <c r="EW56" s="550"/>
      <c r="EX56" s="550"/>
      <c r="EY56" s="550"/>
      <c r="EZ56" s="550"/>
      <c r="FA56" s="550"/>
      <c r="FB56" s="550"/>
      <c r="FC56" s="550"/>
      <c r="FD56" s="550"/>
      <c r="FE56" s="550"/>
      <c r="FF56" s="550"/>
      <c r="FG56" s="550"/>
      <c r="FH56" s="550"/>
      <c r="FI56" s="550"/>
      <c r="FJ56" s="550"/>
      <c r="FK56" s="8"/>
      <c r="FL56" s="550"/>
      <c r="FM56" s="550"/>
      <c r="FN56" s="550"/>
      <c r="FO56" s="550"/>
      <c r="FP56" s="550"/>
      <c r="FQ56" s="550"/>
      <c r="FR56" s="550"/>
      <c r="FS56" s="550"/>
      <c r="FT56" s="550"/>
      <c r="FU56" s="550"/>
      <c r="FV56" s="550"/>
      <c r="FW56" s="550"/>
      <c r="FX56" s="550"/>
      <c r="FY56" s="550"/>
      <c r="FZ56" s="550"/>
      <c r="GA56" s="550"/>
      <c r="GB56" s="550"/>
      <c r="GC56" s="550"/>
      <c r="GD56" s="550"/>
      <c r="GE56" s="550"/>
      <c r="GF56" s="550"/>
      <c r="GG56" s="550"/>
      <c r="GH56" s="550"/>
      <c r="GI56" s="550"/>
      <c r="GJ56" s="550"/>
      <c r="GK56" s="550"/>
      <c r="GL56" s="556"/>
      <c r="GM56" s="556"/>
      <c r="GN56" s="550"/>
      <c r="GO56" s="550"/>
      <c r="GP56" s="550"/>
      <c r="GQ56" s="550"/>
      <c r="GR56" s="550"/>
      <c r="GS56" s="550"/>
      <c r="GT56" s="550"/>
      <c r="GU56" s="550"/>
      <c r="GV56" s="550"/>
      <c r="GW56" s="550"/>
      <c r="GX56" s="550"/>
      <c r="GY56" s="8"/>
      <c r="GZ56" s="550"/>
      <c r="HA56" s="550"/>
      <c r="HB56" s="551"/>
      <c r="HC56" s="550"/>
      <c r="HD56" s="552"/>
      <c r="HE56" s="552"/>
      <c r="HF56" s="550"/>
      <c r="HG56" s="551"/>
      <c r="HH56" s="550"/>
      <c r="HI56" s="550"/>
      <c r="HJ56" s="550"/>
      <c r="HK56" s="550"/>
      <c r="HL56" s="550"/>
      <c r="HM56" s="550"/>
      <c r="HN56" s="550"/>
      <c r="HO56" s="550"/>
      <c r="HP56" s="550"/>
      <c r="HQ56" s="550"/>
      <c r="HR56" s="550"/>
      <c r="HS56" s="550"/>
      <c r="HT56" s="550"/>
      <c r="HU56" s="550"/>
      <c r="HV56" s="550"/>
      <c r="HW56" s="550"/>
      <c r="HX56" s="550"/>
      <c r="HY56" s="550"/>
      <c r="HZ56" s="550"/>
      <c r="IA56" s="550"/>
      <c r="IB56" s="550"/>
      <c r="IC56" s="550"/>
      <c r="ID56" s="550"/>
      <c r="IE56" s="550"/>
      <c r="IF56" s="550"/>
      <c r="IG56" s="8"/>
      <c r="IH56" s="550"/>
      <c r="II56" s="550"/>
      <c r="IJ56" s="550"/>
      <c r="IK56" s="550"/>
      <c r="IL56" s="550"/>
      <c r="IM56" s="550"/>
      <c r="IN56" s="550"/>
      <c r="IO56" s="550"/>
      <c r="IP56" s="550"/>
      <c r="IQ56" s="550"/>
      <c r="IR56" s="550"/>
      <c r="IS56" s="550"/>
      <c r="IT56" s="550"/>
      <c r="IU56" s="550"/>
      <c r="IV56" s="550"/>
      <c r="IW56" s="550"/>
      <c r="IX56" s="550"/>
      <c r="IY56" s="553"/>
      <c r="IZ56" s="553"/>
      <c r="JA56" s="553"/>
      <c r="JB56" s="553"/>
      <c r="JC56" s="553"/>
      <c r="JD56" s="553"/>
      <c r="JE56" s="553"/>
      <c r="JF56" s="553"/>
      <c r="JG56" s="93"/>
      <c r="JH56" s="93"/>
      <c r="JI56" s="93"/>
      <c r="JJ56" s="93"/>
      <c r="JK56" s="93"/>
      <c r="JL56" s="93"/>
      <c r="JM56" s="553"/>
      <c r="JN56" s="553"/>
      <c r="JO56" s="553"/>
      <c r="JP56" s="553"/>
      <c r="JQ56" s="553"/>
      <c r="JR56" s="553"/>
      <c r="JS56" s="553"/>
      <c r="JT56" s="553"/>
      <c r="JU56" s="553"/>
      <c r="JV56" s="553"/>
      <c r="JW56" s="553"/>
      <c r="JX56" s="553"/>
      <c r="JY56" s="553"/>
      <c r="JZ56" s="553"/>
      <c r="KA56" s="553"/>
      <c r="KB56" s="553"/>
      <c r="KC56" s="553"/>
      <c r="KD56" s="550"/>
      <c r="KE56" s="8"/>
      <c r="KF56" s="550"/>
      <c r="KG56" s="550"/>
      <c r="KH56" s="550"/>
      <c r="KI56" s="556"/>
      <c r="KJ56" s="556"/>
      <c r="KK56" s="556"/>
      <c r="KL56" s="556"/>
      <c r="KM56" s="556"/>
      <c r="KN56" s="556"/>
      <c r="KO56" s="556"/>
      <c r="KP56" s="556"/>
      <c r="KQ56" s="556"/>
      <c r="KR56" s="556"/>
      <c r="KS56" s="556"/>
      <c r="KT56" s="556"/>
      <c r="KU56" s="556"/>
      <c r="KV56" s="550"/>
      <c r="KW56" s="550"/>
      <c r="KX56" s="550"/>
      <c r="KY56" s="550"/>
      <c r="KZ56" s="550"/>
      <c r="LA56" s="550"/>
      <c r="LB56" s="550"/>
      <c r="LC56" s="550"/>
      <c r="LD56" s="550"/>
      <c r="LE56" s="550"/>
      <c r="LF56" s="550"/>
      <c r="LG56" s="550"/>
      <c r="LH56" s="550"/>
      <c r="LI56" s="550"/>
      <c r="LJ56" s="550"/>
      <c r="LK56" s="550"/>
      <c r="LL56" s="550"/>
      <c r="LM56" s="550"/>
      <c r="LN56" s="550"/>
      <c r="LO56" s="550"/>
      <c r="LP56" s="550"/>
      <c r="LQ56" s="550"/>
      <c r="LR56" s="550"/>
      <c r="LS56" s="550"/>
      <c r="LT56" s="550"/>
      <c r="LU56" s="550"/>
      <c r="LV56" s="550"/>
      <c r="LW56" s="550"/>
      <c r="LX56" s="550"/>
      <c r="LY56" s="550"/>
      <c r="LZ56" s="550"/>
      <c r="MA56" s="550"/>
      <c r="MB56" s="550"/>
      <c r="MC56" s="550"/>
      <c r="MD56" s="550"/>
      <c r="ME56" s="550"/>
      <c r="MF56" s="550"/>
      <c r="MG56" s="550"/>
      <c r="MH56" s="550"/>
      <c r="MI56" s="550"/>
      <c r="MJ56" s="550"/>
      <c r="MK56" s="550"/>
      <c r="ML56" s="550"/>
      <c r="MM56" s="550"/>
      <c r="MN56" s="550"/>
      <c r="MO56" s="8"/>
      <c r="MP56" s="550"/>
      <c r="MQ56" s="550"/>
      <c r="MR56" s="550"/>
      <c r="MS56" s="550"/>
      <c r="MT56" s="550"/>
      <c r="MU56" s="550"/>
      <c r="MV56" s="550"/>
      <c r="MW56" s="550"/>
      <c r="MX56" s="550"/>
      <c r="MY56" s="550"/>
      <c r="MZ56" s="556"/>
      <c r="NA56" s="556"/>
      <c r="NB56" s="556"/>
      <c r="NC56" s="556"/>
      <c r="ND56" s="556"/>
      <c r="NE56" s="556"/>
      <c r="NF56" s="556"/>
      <c r="NG56" s="550"/>
      <c r="NH56" s="550"/>
      <c r="NI56" s="550"/>
      <c r="NJ56" s="556"/>
      <c r="NK56" s="556"/>
      <c r="NL56" s="550"/>
      <c r="NM56" s="550"/>
      <c r="NN56" s="550"/>
      <c r="NO56" s="550"/>
      <c r="NP56" s="550"/>
      <c r="NQ56" s="550"/>
      <c r="NR56" s="550"/>
      <c r="NS56" s="550"/>
      <c r="NT56" s="8"/>
      <c r="NU56" s="550"/>
      <c r="NV56" s="550"/>
      <c r="NW56" s="550"/>
      <c r="NX56" s="550"/>
      <c r="NY56" s="550"/>
      <c r="NZ56" s="550"/>
      <c r="OA56" s="550"/>
      <c r="OB56" s="550"/>
      <c r="OC56" s="8"/>
      <c r="OD56" s="550"/>
      <c r="OE56" s="550"/>
      <c r="OF56" s="550"/>
      <c r="OG56" s="550"/>
      <c r="OH56" s="8"/>
      <c r="OI56" s="22"/>
      <c r="OJ56" s="22"/>
      <c r="OK56" s="555"/>
      <c r="OL56" s="555"/>
      <c r="OM56" s="556"/>
      <c r="ON56" s="519">
        <v>0</v>
      </c>
    </row>
    <row r="57" spans="1:404" outlineLevel="2">
      <c r="A57" s="18">
        <f t="shared" si="109"/>
        <v>52</v>
      </c>
      <c r="B57" s="18"/>
      <c r="C57" s="12"/>
      <c r="D57" s="12"/>
      <c r="E57" t="b">
        <v>0</v>
      </c>
      <c r="G57" s="25" t="str">
        <f>"SA "&amp;RIGHT(G56,2)+1</f>
        <v>SA 3</v>
      </c>
      <c r="H57" s="118"/>
      <c r="I57" s="118"/>
      <c r="J57" s="118"/>
      <c r="K57" s="118"/>
      <c r="L57" s="118"/>
      <c r="M57" s="226"/>
      <c r="N57" s="118"/>
      <c r="O57" s="118"/>
      <c r="P57" s="118"/>
      <c r="Q57" s="118"/>
      <c r="R57" s="118"/>
      <c r="S57" s="118"/>
      <c r="T57" s="226">
        <v>1</v>
      </c>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22"/>
      <c r="AY57" s="8"/>
      <c r="AZ57" s="8"/>
      <c r="BA57" s="550"/>
      <c r="BB57" s="550"/>
      <c r="BC57" s="550"/>
      <c r="BD57" s="550"/>
      <c r="BE57" s="550"/>
      <c r="BF57" s="550"/>
      <c r="BG57" s="550"/>
      <c r="BH57" s="550"/>
      <c r="BI57" s="550"/>
      <c r="BJ57" s="8"/>
      <c r="BK57" s="550"/>
      <c r="BL57" s="550"/>
      <c r="BM57" s="550"/>
      <c r="BN57" s="550"/>
      <c r="BO57" s="550"/>
      <c r="BP57" s="550"/>
      <c r="BQ57" s="550"/>
      <c r="BR57" s="550"/>
      <c r="BS57" s="550"/>
      <c r="BT57" s="550"/>
      <c r="BU57" s="550"/>
      <c r="BV57" s="550"/>
      <c r="BW57" s="550"/>
      <c r="BX57" s="550"/>
      <c r="BY57" s="550"/>
      <c r="BZ57" s="550"/>
      <c r="CA57" s="550"/>
      <c r="CB57" s="8"/>
      <c r="CC57" s="550"/>
      <c r="CD57" s="550"/>
      <c r="CE57" s="550"/>
      <c r="CF57" s="550"/>
      <c r="CG57" s="550"/>
      <c r="CH57" s="550"/>
      <c r="CI57" s="550"/>
      <c r="CJ57" s="550"/>
      <c r="CK57" s="550"/>
      <c r="CL57" s="550"/>
      <c r="CM57" s="550"/>
      <c r="CN57" s="550"/>
      <c r="CO57" s="550"/>
      <c r="CP57" s="550"/>
      <c r="CQ57" s="550"/>
      <c r="CR57" s="550"/>
      <c r="CS57" s="550"/>
      <c r="CT57" s="550"/>
      <c r="CU57" s="550"/>
      <c r="CV57" s="550"/>
      <c r="CW57" s="8"/>
      <c r="CX57" s="550"/>
      <c r="CY57" s="550"/>
      <c r="CZ57" s="551"/>
      <c r="DA57" s="550"/>
      <c r="DB57" s="552"/>
      <c r="DC57" s="550"/>
      <c r="DD57" s="550"/>
      <c r="DE57" s="550"/>
      <c r="DF57" s="550"/>
      <c r="DG57" s="550"/>
      <c r="DH57" s="550"/>
      <c r="DI57" s="550"/>
      <c r="DJ57" s="550"/>
      <c r="DK57" s="556"/>
      <c r="DL57" s="556"/>
      <c r="DM57" s="550"/>
      <c r="DN57" s="556"/>
      <c r="DO57" s="556"/>
      <c r="DP57" s="556"/>
      <c r="DQ57" s="556"/>
      <c r="DR57" s="550"/>
      <c r="DS57" s="550"/>
      <c r="DT57" s="550"/>
      <c r="DU57" s="550"/>
      <c r="DV57" s="550"/>
      <c r="DW57" s="556"/>
      <c r="DX57" s="556"/>
      <c r="DY57" s="550"/>
      <c r="DZ57" s="550"/>
      <c r="EA57" s="550"/>
      <c r="EB57" s="550"/>
      <c r="EC57" s="550"/>
      <c r="ED57" s="550"/>
      <c r="EE57" s="550"/>
      <c r="EF57" s="550"/>
      <c r="EG57" s="550"/>
      <c r="EH57" s="550"/>
      <c r="EI57" s="550"/>
      <c r="EJ57" s="550"/>
      <c r="EK57" s="550"/>
      <c r="EL57" s="550"/>
      <c r="EM57" s="550"/>
      <c r="EN57" s="550"/>
      <c r="EO57" s="556"/>
      <c r="EP57" s="556"/>
      <c r="EQ57" s="556"/>
      <c r="ER57" s="556"/>
      <c r="ES57" s="556"/>
      <c r="ET57" s="550"/>
      <c r="EU57" s="550"/>
      <c r="EV57" s="550"/>
      <c r="EW57" s="550"/>
      <c r="EX57" s="550"/>
      <c r="EY57" s="550"/>
      <c r="EZ57" s="550"/>
      <c r="FA57" s="550"/>
      <c r="FB57" s="550"/>
      <c r="FC57" s="550"/>
      <c r="FD57" s="550"/>
      <c r="FE57" s="550"/>
      <c r="FF57" s="550"/>
      <c r="FG57" s="550"/>
      <c r="FH57" s="550"/>
      <c r="FI57" s="550"/>
      <c r="FJ57" s="550"/>
      <c r="FK57" s="8"/>
      <c r="FL57" s="550"/>
      <c r="FM57" s="550"/>
      <c r="FN57" s="550"/>
      <c r="FO57" s="550"/>
      <c r="FP57" s="550"/>
      <c r="FQ57" s="550"/>
      <c r="FR57" s="550"/>
      <c r="FS57" s="550"/>
      <c r="FT57" s="550"/>
      <c r="FU57" s="550"/>
      <c r="FV57" s="550"/>
      <c r="FW57" s="550"/>
      <c r="FX57" s="550"/>
      <c r="FY57" s="550"/>
      <c r="FZ57" s="550"/>
      <c r="GA57" s="550"/>
      <c r="GB57" s="550"/>
      <c r="GC57" s="550"/>
      <c r="GD57" s="550"/>
      <c r="GE57" s="550"/>
      <c r="GF57" s="550"/>
      <c r="GG57" s="550"/>
      <c r="GH57" s="550"/>
      <c r="GI57" s="550"/>
      <c r="GJ57" s="550"/>
      <c r="GK57" s="550"/>
      <c r="GL57" s="556"/>
      <c r="GM57" s="556"/>
      <c r="GN57" s="550"/>
      <c r="GO57" s="550"/>
      <c r="GP57" s="550"/>
      <c r="GQ57" s="550"/>
      <c r="GR57" s="550"/>
      <c r="GS57" s="550"/>
      <c r="GT57" s="550"/>
      <c r="GU57" s="550"/>
      <c r="GV57" s="550"/>
      <c r="GW57" s="550"/>
      <c r="GX57" s="550"/>
      <c r="GY57" s="8"/>
      <c r="GZ57" s="550"/>
      <c r="HA57" s="550"/>
      <c r="HB57" s="551"/>
      <c r="HC57" s="550"/>
      <c r="HD57" s="552"/>
      <c r="HE57" s="552"/>
      <c r="HF57" s="550"/>
      <c r="HG57" s="551"/>
      <c r="HH57" s="550"/>
      <c r="HI57" s="550"/>
      <c r="HJ57" s="550"/>
      <c r="HK57" s="550"/>
      <c r="HL57" s="550"/>
      <c r="HM57" s="550"/>
      <c r="HN57" s="550"/>
      <c r="HO57" s="550"/>
      <c r="HP57" s="550"/>
      <c r="HQ57" s="550"/>
      <c r="HR57" s="550"/>
      <c r="HS57" s="550"/>
      <c r="HT57" s="550"/>
      <c r="HU57" s="550"/>
      <c r="HV57" s="550"/>
      <c r="HW57" s="550"/>
      <c r="HX57" s="550"/>
      <c r="HY57" s="550"/>
      <c r="HZ57" s="550"/>
      <c r="IA57" s="550"/>
      <c r="IB57" s="550"/>
      <c r="IC57" s="550"/>
      <c r="ID57" s="550"/>
      <c r="IE57" s="550"/>
      <c r="IF57" s="550"/>
      <c r="IG57" s="8"/>
      <c r="IH57" s="550"/>
      <c r="II57" s="550"/>
      <c r="IJ57" s="550"/>
      <c r="IK57" s="550"/>
      <c r="IL57" s="550"/>
      <c r="IM57" s="550"/>
      <c r="IN57" s="550"/>
      <c r="IO57" s="550"/>
      <c r="IP57" s="550"/>
      <c r="IQ57" s="550"/>
      <c r="IR57" s="550"/>
      <c r="IS57" s="550"/>
      <c r="IT57" s="550"/>
      <c r="IU57" s="550"/>
      <c r="IV57" s="550"/>
      <c r="IW57" s="550"/>
      <c r="IX57" s="550"/>
      <c r="IY57" s="553"/>
      <c r="IZ57" s="553"/>
      <c r="JA57" s="553"/>
      <c r="JB57" s="553"/>
      <c r="JC57" s="553"/>
      <c r="JD57" s="553"/>
      <c r="JE57" s="553"/>
      <c r="JF57" s="553"/>
      <c r="JG57" s="93"/>
      <c r="JH57" s="93"/>
      <c r="JI57" s="93"/>
      <c r="JJ57" s="93"/>
      <c r="JK57" s="93"/>
      <c r="JL57" s="93"/>
      <c r="JM57" s="553"/>
      <c r="JN57" s="553"/>
      <c r="JO57" s="553"/>
      <c r="JP57" s="553"/>
      <c r="JQ57" s="553"/>
      <c r="JR57" s="553"/>
      <c r="JS57" s="553"/>
      <c r="JT57" s="553"/>
      <c r="JU57" s="553"/>
      <c r="JV57" s="553"/>
      <c r="JW57" s="553"/>
      <c r="JX57" s="553"/>
      <c r="JY57" s="553"/>
      <c r="JZ57" s="553"/>
      <c r="KA57" s="553"/>
      <c r="KB57" s="553"/>
      <c r="KC57" s="553"/>
      <c r="KD57" s="550"/>
      <c r="KE57" s="8"/>
      <c r="KF57" s="550"/>
      <c r="KG57" s="550"/>
      <c r="KH57" s="550"/>
      <c r="KI57" s="556"/>
      <c r="KJ57" s="556"/>
      <c r="KK57" s="556"/>
      <c r="KL57" s="556"/>
      <c r="KM57" s="556"/>
      <c r="KN57" s="556"/>
      <c r="KO57" s="556"/>
      <c r="KP57" s="556"/>
      <c r="KQ57" s="556"/>
      <c r="KR57" s="556"/>
      <c r="KS57" s="556"/>
      <c r="KT57" s="556"/>
      <c r="KU57" s="556"/>
      <c r="KV57" s="550"/>
      <c r="KW57" s="550"/>
      <c r="KX57" s="550"/>
      <c r="KY57" s="550"/>
      <c r="KZ57" s="550"/>
      <c r="LA57" s="550"/>
      <c r="LB57" s="550"/>
      <c r="LC57" s="550"/>
      <c r="LD57" s="550"/>
      <c r="LE57" s="550"/>
      <c r="LF57" s="550"/>
      <c r="LG57" s="550"/>
      <c r="LH57" s="550"/>
      <c r="LI57" s="550"/>
      <c r="LJ57" s="550"/>
      <c r="LK57" s="550"/>
      <c r="LL57" s="550"/>
      <c r="LM57" s="550"/>
      <c r="LN57" s="550"/>
      <c r="LO57" s="550"/>
      <c r="LP57" s="550"/>
      <c r="LQ57" s="550"/>
      <c r="LR57" s="550"/>
      <c r="LS57" s="550"/>
      <c r="LT57" s="550"/>
      <c r="LU57" s="550"/>
      <c r="LV57" s="550"/>
      <c r="LW57" s="550"/>
      <c r="LX57" s="550"/>
      <c r="LY57" s="550"/>
      <c r="LZ57" s="550"/>
      <c r="MA57" s="550"/>
      <c r="MB57" s="550"/>
      <c r="MC57" s="550"/>
      <c r="MD57" s="550"/>
      <c r="ME57" s="550"/>
      <c r="MF57" s="550"/>
      <c r="MG57" s="550"/>
      <c r="MH57" s="550"/>
      <c r="MI57" s="550"/>
      <c r="MJ57" s="550"/>
      <c r="MK57" s="550"/>
      <c r="ML57" s="550"/>
      <c r="MM57" s="550"/>
      <c r="MN57" s="550"/>
      <c r="MO57" s="8"/>
      <c r="MP57" s="550"/>
      <c r="MQ57" s="550"/>
      <c r="MR57" s="550"/>
      <c r="MS57" s="550"/>
      <c r="MT57" s="550"/>
      <c r="MU57" s="550"/>
      <c r="MV57" s="550"/>
      <c r="MW57" s="550"/>
      <c r="MX57" s="550"/>
      <c r="MY57" s="550"/>
      <c r="MZ57" s="556"/>
      <c r="NA57" s="556"/>
      <c r="NB57" s="556"/>
      <c r="NC57" s="556"/>
      <c r="ND57" s="556"/>
      <c r="NE57" s="556"/>
      <c r="NF57" s="556"/>
      <c r="NG57" s="550"/>
      <c r="NH57" s="550"/>
      <c r="NI57" s="550"/>
      <c r="NJ57" s="556"/>
      <c r="NK57" s="556"/>
      <c r="NL57" s="550"/>
      <c r="NM57" s="550"/>
      <c r="NN57" s="550"/>
      <c r="NO57" s="550"/>
      <c r="NP57" s="550"/>
      <c r="NQ57" s="550"/>
      <c r="NR57" s="550"/>
      <c r="NS57" s="550"/>
      <c r="NT57" s="8"/>
      <c r="NU57" s="550"/>
      <c r="NV57" s="550"/>
      <c r="NW57" s="550"/>
      <c r="NX57" s="550"/>
      <c r="NY57" s="550"/>
      <c r="NZ57" s="550"/>
      <c r="OA57" s="550"/>
      <c r="OB57" s="550"/>
      <c r="OC57" s="8"/>
      <c r="OD57" s="550"/>
      <c r="OE57" s="550"/>
      <c r="OF57" s="550"/>
      <c r="OG57" s="550"/>
      <c r="OH57" s="8"/>
      <c r="OI57" s="22"/>
      <c r="OJ57" s="22"/>
      <c r="OK57" s="555"/>
      <c r="OL57" s="555"/>
      <c r="OM57" s="556"/>
      <c r="ON57" s="519">
        <v>0</v>
      </c>
    </row>
    <row r="58" spans="1:404" ht="6.75" customHeight="1" outlineLevel="2">
      <c r="A58" s="18">
        <f t="shared" si="109"/>
        <v>53</v>
      </c>
      <c r="B58" s="18"/>
      <c r="C58" s="12"/>
      <c r="D58" s="12"/>
      <c r="E58" t="b">
        <v>0</v>
      </c>
      <c r="G58" s="25"/>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396" t="str">
        <f>AX52</f>
        <v>TemplateExperiment</v>
      </c>
      <c r="AY58" s="8"/>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c r="DL58" s="550"/>
      <c r="DM58" s="550"/>
      <c r="DN58" s="550"/>
      <c r="DO58" s="550"/>
      <c r="DP58" s="550"/>
      <c r="DQ58" s="550"/>
      <c r="DR58" s="550"/>
      <c r="DS58" s="550"/>
      <c r="DT58" s="550"/>
      <c r="DU58" s="550"/>
      <c r="DV58" s="550"/>
      <c r="DW58" s="550"/>
      <c r="DX58" s="550"/>
      <c r="DY58" s="550"/>
      <c r="DZ58" s="550"/>
      <c r="EA58" s="550"/>
      <c r="EB58" s="550"/>
      <c r="EC58" s="550"/>
      <c r="ED58" s="550"/>
      <c r="EE58" s="550"/>
      <c r="EF58" s="550"/>
      <c r="EG58" s="550"/>
      <c r="EH58" s="550"/>
      <c r="EI58" s="550"/>
      <c r="EJ58" s="550"/>
      <c r="EK58" s="550"/>
      <c r="EL58" s="550"/>
      <c r="EM58" s="550"/>
      <c r="EN58" s="550"/>
      <c r="EO58" s="550"/>
      <c r="EP58" s="550"/>
      <c r="EQ58" s="550"/>
      <c r="ER58" s="550"/>
      <c r="ES58" s="550"/>
      <c r="ET58" s="550"/>
      <c r="EU58" s="550"/>
      <c r="EV58" s="550"/>
      <c r="EW58" s="550"/>
      <c r="EX58" s="550"/>
      <c r="EY58" s="550"/>
      <c r="EZ58" s="550"/>
      <c r="FA58" s="550"/>
      <c r="FB58" s="550"/>
      <c r="FC58" s="550"/>
      <c r="FD58" s="550"/>
      <c r="FE58" s="550"/>
      <c r="FF58" s="550"/>
      <c r="FG58" s="550"/>
      <c r="FH58" s="550"/>
      <c r="FI58" s="550"/>
      <c r="FJ58" s="550"/>
      <c r="FK58" s="550"/>
      <c r="FL58" s="550"/>
      <c r="FM58" s="550"/>
      <c r="FN58" s="550"/>
      <c r="FO58" s="550"/>
      <c r="FP58" s="550"/>
      <c r="FQ58" s="550"/>
      <c r="FR58" s="550"/>
      <c r="FS58" s="550"/>
      <c r="FT58" s="550"/>
      <c r="FU58" s="550"/>
      <c r="FV58" s="550"/>
      <c r="FW58" s="550"/>
      <c r="FX58" s="550"/>
      <c r="FY58" s="550"/>
      <c r="FZ58" s="550"/>
      <c r="GA58" s="550"/>
      <c r="GB58" s="550"/>
      <c r="GC58" s="550"/>
      <c r="GD58" s="550"/>
      <c r="GE58" s="550"/>
      <c r="GF58" s="550"/>
      <c r="GG58" s="550"/>
      <c r="GH58" s="550"/>
      <c r="GI58" s="550"/>
      <c r="GJ58" s="550"/>
      <c r="GK58" s="550"/>
      <c r="GL58" s="550"/>
      <c r="GM58" s="550"/>
      <c r="GN58" s="550"/>
      <c r="GO58" s="550"/>
      <c r="GP58" s="550"/>
      <c r="GQ58" s="550"/>
      <c r="GR58" s="550"/>
      <c r="GS58" s="550"/>
      <c r="GT58" s="550"/>
      <c r="GU58" s="550"/>
      <c r="GV58" s="550"/>
      <c r="GW58" s="550"/>
      <c r="GX58" s="550"/>
      <c r="GY58" s="550"/>
      <c r="GZ58" s="550"/>
      <c r="HA58" s="550"/>
      <c r="HB58" s="550"/>
      <c r="HC58" s="550"/>
      <c r="HD58" s="550"/>
      <c r="HE58" s="550"/>
      <c r="HF58" s="550"/>
      <c r="HG58" s="550"/>
      <c r="HH58" s="550"/>
      <c r="HI58" s="550"/>
      <c r="HJ58" s="550"/>
      <c r="HK58" s="550"/>
      <c r="HL58" s="550"/>
      <c r="HM58" s="550"/>
      <c r="HN58" s="550"/>
      <c r="HO58" s="550"/>
      <c r="HP58" s="550"/>
      <c r="HQ58" s="550"/>
      <c r="HR58" s="550"/>
      <c r="HS58" s="550"/>
      <c r="HT58" s="550"/>
      <c r="HU58" s="550"/>
      <c r="HV58" s="550"/>
      <c r="HW58" s="550"/>
      <c r="HX58" s="550"/>
      <c r="HY58" s="550"/>
      <c r="HZ58" s="550"/>
      <c r="IA58" s="550"/>
      <c r="IB58" s="550"/>
      <c r="IC58" s="550"/>
      <c r="ID58" s="550"/>
      <c r="IE58" s="550"/>
      <c r="IF58" s="550"/>
      <c r="IG58" s="550"/>
      <c r="IH58" s="550"/>
      <c r="II58" s="550"/>
      <c r="IJ58" s="550"/>
      <c r="IK58" s="550"/>
      <c r="IL58" s="550"/>
      <c r="IM58" s="550"/>
      <c r="IN58" s="550"/>
      <c r="IO58" s="550"/>
      <c r="IP58" s="550"/>
      <c r="IQ58" s="550"/>
      <c r="IR58" s="550"/>
      <c r="IS58" s="550"/>
      <c r="IT58" s="550"/>
      <c r="IU58" s="550"/>
      <c r="IV58" s="550"/>
      <c r="IW58" s="550"/>
      <c r="IX58" s="550"/>
      <c r="IY58" s="550"/>
      <c r="IZ58" s="550"/>
      <c r="JA58" s="550"/>
      <c r="JB58" s="550"/>
      <c r="JC58" s="550"/>
      <c r="JD58" s="550"/>
      <c r="JE58" s="550"/>
      <c r="JF58" s="550"/>
      <c r="JG58" s="550"/>
      <c r="JH58" s="550"/>
      <c r="JI58" s="550"/>
      <c r="JJ58" s="550"/>
      <c r="JK58" s="550"/>
      <c r="JL58" s="550"/>
      <c r="JM58" s="550"/>
      <c r="JN58" s="550"/>
      <c r="JO58" s="550"/>
      <c r="JP58" s="550"/>
      <c r="JQ58" s="550"/>
      <c r="JR58" s="550"/>
      <c r="JS58" s="550"/>
      <c r="JT58" s="550"/>
      <c r="JU58" s="550"/>
      <c r="JV58" s="550"/>
      <c r="JW58" s="550"/>
      <c r="JX58" s="550"/>
      <c r="JY58" s="550"/>
      <c r="JZ58" s="550"/>
      <c r="KA58" s="550"/>
      <c r="KB58" s="550"/>
      <c r="KC58" s="550"/>
      <c r="KD58" s="550"/>
      <c r="KE58" s="550"/>
      <c r="KF58" s="550"/>
      <c r="KG58" s="550"/>
      <c r="KH58" s="550"/>
      <c r="KI58" s="550"/>
      <c r="KJ58" s="550"/>
      <c r="KK58" s="550"/>
      <c r="KL58" s="550"/>
      <c r="KM58" s="550"/>
      <c r="KN58" s="550"/>
      <c r="KO58" s="550"/>
      <c r="KP58" s="550"/>
      <c r="KQ58" s="550"/>
      <c r="KR58" s="550"/>
      <c r="KS58" s="550"/>
      <c r="KT58" s="550"/>
      <c r="KU58" s="550"/>
      <c r="KV58" s="550"/>
      <c r="KW58" s="550"/>
      <c r="KX58" s="550"/>
      <c r="KY58" s="550"/>
      <c r="KZ58" s="550"/>
      <c r="LA58" s="550"/>
      <c r="LB58" s="550"/>
      <c r="LC58" s="550"/>
      <c r="LD58" s="550"/>
      <c r="LE58" s="550"/>
      <c r="LF58" s="550"/>
      <c r="LG58" s="550"/>
      <c r="LH58" s="550"/>
      <c r="LI58" s="550"/>
      <c r="LJ58" s="550"/>
      <c r="LK58" s="550"/>
      <c r="LL58" s="550"/>
      <c r="LM58" s="550"/>
      <c r="LN58" s="550"/>
      <c r="LO58" s="550"/>
      <c r="LP58" s="550"/>
      <c r="LQ58" s="550"/>
      <c r="LR58" s="550"/>
      <c r="LS58" s="550"/>
      <c r="LT58" s="550"/>
      <c r="LU58" s="550"/>
      <c r="LV58" s="550"/>
      <c r="LW58" s="550"/>
      <c r="LX58" s="550"/>
      <c r="LY58" s="550"/>
      <c r="LZ58" s="550"/>
      <c r="MA58" s="550"/>
      <c r="MB58" s="550"/>
      <c r="MC58" s="550"/>
      <c r="MD58" s="550"/>
      <c r="ME58" s="550"/>
      <c r="MF58" s="550"/>
      <c r="MG58" s="550"/>
      <c r="MH58" s="550"/>
      <c r="MI58" s="550"/>
      <c r="MJ58" s="550"/>
      <c r="MK58" s="550"/>
      <c r="ML58" s="550"/>
      <c r="MM58" s="550"/>
      <c r="MN58" s="550"/>
      <c r="MO58" s="550"/>
      <c r="MP58" s="550"/>
      <c r="MQ58" s="550"/>
      <c r="MR58" s="550"/>
      <c r="MS58" s="550"/>
      <c r="MT58" s="550"/>
      <c r="MU58" s="550"/>
      <c r="MV58" s="550"/>
      <c r="MW58" s="550"/>
      <c r="MX58" s="550"/>
      <c r="MY58" s="550"/>
      <c r="MZ58" s="550"/>
      <c r="NA58" s="550"/>
      <c r="NB58" s="550"/>
      <c r="NC58" s="550"/>
      <c r="ND58" s="550"/>
      <c r="NE58" s="550"/>
      <c r="NF58" s="550"/>
      <c r="NG58" s="550"/>
      <c r="NH58" s="550"/>
      <c r="NI58" s="550"/>
      <c r="NJ58" s="550"/>
      <c r="NK58" s="550"/>
      <c r="NL58" s="550"/>
      <c r="NM58" s="550"/>
      <c r="NN58" s="550"/>
      <c r="NO58" s="550"/>
      <c r="NP58" s="550"/>
      <c r="NQ58" s="550"/>
      <c r="NR58" s="550"/>
      <c r="NS58" s="550"/>
      <c r="NT58" s="550"/>
      <c r="NU58" s="550"/>
      <c r="NV58" s="550"/>
      <c r="NW58" s="550"/>
      <c r="NX58" s="550"/>
      <c r="NY58" s="550"/>
      <c r="NZ58" s="550"/>
      <c r="OA58" s="550"/>
      <c r="OB58" s="550"/>
      <c r="OC58" s="550"/>
      <c r="OD58" s="550"/>
      <c r="OE58" s="550"/>
      <c r="OF58" s="550"/>
      <c r="OG58" s="550"/>
      <c r="OH58" s="550"/>
      <c r="OI58" s="550"/>
      <c r="OJ58" s="550"/>
      <c r="OK58" s="550"/>
      <c r="OL58" s="550"/>
      <c r="OM58" s="550"/>
      <c r="ON58" s="519">
        <v>0</v>
      </c>
    </row>
    <row r="59" spans="1:404" outlineLevel="1">
      <c r="A59" s="18">
        <f t="shared" si="109"/>
        <v>54</v>
      </c>
      <c r="B59" s="22">
        <f>$A$15</f>
        <v>10</v>
      </c>
      <c r="C59" s="110">
        <f>C$52 + CHOOSE(ExptNo+1, $L59*100, $L59*100 + $M59*10, $L59*100 + $M59*10 +$N59) + 0</f>
        <v>1200</v>
      </c>
      <c r="D59" s="127" t="str">
        <f t="shared" ref="D59:D70" si="131">INDEX(i.Region_Desc,1,$L59)</f>
        <v>GSW</v>
      </c>
      <c r="E59" t="b">
        <v>1</v>
      </c>
      <c r="F59" t="b">
        <v>0</v>
      </c>
      <c r="G59" t="b">
        <f t="shared" ref="G59:G70" si="132">E59</f>
        <v>1</v>
      </c>
      <c r="H59" s="22">
        <v>0</v>
      </c>
      <c r="I59" s="575" cm="1">
        <f t="array" ref="I59">INDEX(I$5:I58,$B59+1,1)</f>
        <v>1</v>
      </c>
      <c r="J59" s="575" cm="1">
        <f t="array" ref="J59">INDEX(J$5:J58,$B59+1,1)</f>
        <v>0</v>
      </c>
      <c r="K59" s="575" cm="1">
        <f t="array" ref="K59">INDEX(K$5:K58,$B59+1,1)</f>
        <v>1</v>
      </c>
      <c r="L59" s="575" cm="1">
        <f t="array" ref="L59">INDEX(L$5:L58,$B59+1,1)</f>
        <v>2</v>
      </c>
      <c r="M59" s="243">
        <f>INDEX(IF(IsSequential,_xlfn.SEQUENCE(nLevels,1,M$55),M$55:M$58),MOD(INT($H59/cStep),nLevels)+1,1)</f>
        <v>2</v>
      </c>
      <c r="N59" s="243">
        <f>INDEX(IF(IsSequential,_xlfn.SEQUENCE(nLevels,1,N$55),N$55:N$58),MOD(INT($H59/cStep),nLevels)+1,1)</f>
        <v>1</v>
      </c>
      <c r="O59" s="444">
        <f t="shared" ref="O59:P70" si="133">INDEX(i.FlkStrctr,$M59,O$7)</f>
        <v>2</v>
      </c>
      <c r="P59" s="444">
        <f t="shared" si="133"/>
        <v>0</v>
      </c>
      <c r="Q59" s="444">
        <f t="shared" ref="Q59:Q70" si="134">INDEX(i.StdELMan,($L59-1)*12+($M59-1)*3+$N59,Q$7)</f>
        <v>6</v>
      </c>
      <c r="R59" s="93">
        <f t="shared" ref="R59:R70" si="135">INDEX(i.StdELMan,($L59-1)*12+($M59-1)*3+$N59,R$8)</f>
        <v>2</v>
      </c>
      <c r="S59" s="93">
        <f>INDEX(CHOOSE($N59,DataAutumn!i.AdultDrys,DataWinter!i.AdultDrys,DataSpring!i.AdultDrys),1,$M59)</f>
        <v>4</v>
      </c>
      <c r="T59" s="243">
        <f>INDEX(IF(IsSequential,_xlfn.SEQUENCE(nLevels,1,T$55),T$55:T$58),MOD(INT($H59/cStep),nLevels)+1,1)</f>
        <v>2</v>
      </c>
      <c r="U59" s="243">
        <f>INDEX(IF(IsSequential,_xlfn.SEQUENCE(nLevels,1,U$55),U$55:U$58),MOD(INT($H59/cStep),nLevels)+1,1)</f>
        <v>1</v>
      </c>
      <c r="V59" s="575" cm="1">
        <f t="array" ref="V59">INDEX(V$5:V58,$B59+1,1)</f>
        <v>0</v>
      </c>
      <c r="W59" s="575" cm="1">
        <f t="array" ref="W59">INDEX(W$5:W58,$B59+1,1)</f>
        <v>2</v>
      </c>
      <c r="X59" s="243">
        <f>INDEX(IF(IsSequential,_xlfn.SEQUENCE(nLevels,1,X$55),X$55:X$58),MOD(INT($H59/cStep),nLevels)+1,1)</f>
        <v>1</v>
      </c>
      <c r="Y59" s="243">
        <f>INDEX(IF(IsSequential,_xlfn.SEQUENCE(nLevels,1,Y$55),Y$55:Y$58),MOD(INT($H59/cStep),nLevels)+1,1)</f>
        <v>1</v>
      </c>
      <c r="Z59" s="243">
        <f>INDEX(IF(IsSequential,_xlfn.SEQUENCE(nLevels,1,Z$55),Z$55:Z$58),MOD(INT($H59/cStep),nLevels)+1,1)</f>
        <v>1</v>
      </c>
      <c r="AA59" s="444" cm="1">
        <f t="array" ref="AA59">INDEX(i.MLP_PvP,$AC59,2)</f>
        <v>1</v>
      </c>
      <c r="AB59" s="444"/>
      <c r="AC59" s="243">
        <f>INDEX(IF(IsSequential,_xlfn.SEQUENCE(nLevels,1,AC$55),AC$55:AC$58),MOD(INT($H59/cStep),nLevels)+1,1)</f>
        <v>1</v>
      </c>
      <c r="AD59" s="575" cm="1">
        <f t="array" ref="AD59">INDEX(AD$5:AD58,$B59+1,1)</f>
        <v>0</v>
      </c>
      <c r="AE59" s="575" cm="1">
        <f t="array" ref="AE59">INDEX(AE$5:AE58,$B59+1,1)</f>
        <v>0</v>
      </c>
      <c r="AF59" s="575" cm="1">
        <f t="array" ref="AF59">INDEX(AF$5:AF58,$B59+1,1)</f>
        <v>0</v>
      </c>
      <c r="AG59" s="575" cm="1">
        <f t="array" ref="AG59">INDEX(AG$5:AG58,$B59+1,1)</f>
        <v>0</v>
      </c>
      <c r="AH59" s="119"/>
      <c r="AI59" s="119"/>
      <c r="AJ59" s="119"/>
      <c r="AK59" s="119"/>
      <c r="AL59" s="119"/>
      <c r="AM59" s="119"/>
      <c r="AN59" s="119"/>
      <c r="AO59" s="119"/>
      <c r="AP59" s="119"/>
      <c r="AQ59" s="119"/>
      <c r="AR59" s="119"/>
      <c r="AS59" s="119"/>
      <c r="AT59" s="119"/>
      <c r="AU59" s="119"/>
      <c r="AV59" s="119"/>
      <c r="AW59" s="119"/>
      <c r="AX59" s="330" t="str">
        <f t="shared" ref="AX59:AX70" ca="1" si="136">LEFT(AX58,10)        &amp; TEXT($H59," 00000 ")        &amp; INDEX(i.ModelStructure,$I59,1)    &amp;" "
&amp; $D59        &amp;       IF($DK59=0," FWM","")&amp;IF($DK59=1," MWM","")&amp;IF($DK59=5," Mat","")&amp;IF($DL59=TRUE,"&amp;BBT","    ")        &amp;      " TOL"&amp;INDEX(i.TOL_Desc,1,$N59)
&amp; " Scan"&amp;$T59       &amp;       CHOOSE($K59+1," CFS"," GFS"," NFS")&amp;"_"&amp;MID($HB59,7,1)
&amp; " RR"&amp;TEXT(SUM($EB59:$EC59),"+00%;-00%;    ;@")
&amp; " GP"&amp;TEXT($EW59,"?00%")        &amp;    " WP"&amp;TEXT($ET59*$NZ59*$OB59,"?00%")        &amp;     " MP"&amp;TEXT($EU59*$NY59*$OA59,"?00%")
&amp; " ("&amp;IF($CY59,"P","E")   &amp;IF($CX59,"T","t")        &amp;     "_F"&amp;IF($HP59&lt;&gt;FALSE,3,0)+COUNTIF($HI59:$HM59,TRUE)+COUNTIF($BS59:$BT59,"&gt;0")&amp;IF($HN59&lt;&gt;FALSE,3,0)+COUNTIF($BS59:$BT59,"&gt;0")&amp;"N"&amp;IF($HS59&lt;&gt;"-",$HS59,$DC59)&amp;IF($HT59&lt;&gt;"-",$HT59,$DD59)&amp;"L"&amp;$IE59&amp;$IF59&amp;")"</f>
        <v>TemplateEx 00000 SE GSW MWM     TOLAut Scan2 GFS_ RR+01% GP100% WP100% MP100% (PT_F33N11L11)</v>
      </c>
      <c r="AY59" s="8" t="str">
        <f ca="1">IF(COUNTIF(AX$5:AX59,AX59)=1,"-","Dup")</f>
        <v>-</v>
      </c>
      <c r="AZ59" s="8"/>
      <c r="BA59" s="575" t="str" cm="1">
        <f t="array" ref="BA59">INDEX(BA$5:BA58,$B59+1,1)</f>
        <v>-</v>
      </c>
      <c r="BB59" s="575" t="str" cm="1">
        <f t="array" ref="BB59">INDEX(BB$5:BB58,$B59+1,1)</f>
        <v>-</v>
      </c>
      <c r="BC59" s="575" t="str" cm="1">
        <f t="array" ref="BC59">INDEX(BC$5:BC58,$B59+1,1)</f>
        <v>-</v>
      </c>
      <c r="BD59" s="575" t="str" cm="1">
        <f t="array" ref="BD59">INDEX(BD$5:BD58,$B59+1,1)</f>
        <v>-</v>
      </c>
      <c r="BE59" s="575" t="str" cm="1">
        <f t="array" ref="BE59">INDEX(BE$5:BE58,$B59+1,1)</f>
        <v>-</v>
      </c>
      <c r="BF59" s="575" t="str" cm="1">
        <f t="array" ref="BF59">INDEX(BF$5:BF58,$B59+1,1)</f>
        <v>-</v>
      </c>
      <c r="BG59" s="575" t="str" cm="1">
        <f t="array" ref="BG59">INDEX(BG$5:BG58,$B59+1,1)</f>
        <v>-</v>
      </c>
      <c r="BH59" s="575" t="str" cm="1">
        <f t="array" ref="BH59">INDEX(BH$5:BH58,$B59+1,1)</f>
        <v>-</v>
      </c>
      <c r="BI59" s="575" t="str" cm="1">
        <f t="array" ref="BI59">INDEX(BI$5:BI58,$B59+1,1)</f>
        <v>-</v>
      </c>
      <c r="BJ59" s="8"/>
      <c r="BK59" s="575" t="b" cm="1">
        <f t="array" ref="BK59">INDEX(BK$5:BK58,$B59+1,1)</f>
        <v>1</v>
      </c>
      <c r="BL59" s="575" t="str" cm="1">
        <f t="array" ref="BL59">INDEX(BL$5:BL58,$B59+1,1)</f>
        <v>-</v>
      </c>
      <c r="BM59" s="575" t="b" cm="1">
        <f t="array" ref="BM59">INDEX(BM$5:BM58,$B59+1,1)</f>
        <v>0</v>
      </c>
      <c r="BN59" s="575" t="str" cm="1">
        <f t="array" ref="BN59">INDEX(BN$5:BN58,$B59+1,1)</f>
        <v>-</v>
      </c>
      <c r="BO59" s="575" t="str" cm="1">
        <f t="array" ref="BO59">INDEX(BO$5:BO58,$B59+1,1)</f>
        <v>-</v>
      </c>
      <c r="BP59" s="575" t="str" cm="1">
        <f t="array" ref="BP59">INDEX(BP$5:BP58,$B59+1,1)</f>
        <v>-</v>
      </c>
      <c r="BQ59" s="575" t="str" cm="1">
        <f t="array" ref="BQ59">INDEX(BQ$5:BQ58,$B59+1,1)</f>
        <v>-</v>
      </c>
      <c r="BR59" s="575" t="str" cm="1">
        <f t="array" ref="BR59">INDEX(BR$5:BR58,$B59+1,1)</f>
        <v>-</v>
      </c>
      <c r="BS59" s="575" t="str" cm="1">
        <f t="array" ref="BS59">INDEX(BS$5:BS58,$B59+1,1)</f>
        <v>-</v>
      </c>
      <c r="BT59" s="575" t="str" cm="1">
        <f t="array" ref="BT59">INDEX(BT$5:BT58,$B59+1,1)</f>
        <v>-</v>
      </c>
      <c r="BU59" s="575" t="str" cm="1">
        <f t="array" ref="BU59">INDEX(BU$5:BU58,$B59+1,1)</f>
        <v>-</v>
      </c>
      <c r="BV59" s="575" t="str" cm="1">
        <f t="array" ref="BV59">INDEX(BV$5:BV58,$B59+1,1)</f>
        <v>-</v>
      </c>
      <c r="BW59" s="575" t="b" cm="1">
        <f t="array" ref="BW59">INDEX(BW$5:BW58,$B59+1,1)</f>
        <v>0</v>
      </c>
      <c r="BX59" s="575" cm="1">
        <f t="array" ref="BX59">INDEX(BX$5:BX58,$B59+1,1)</f>
        <v>0</v>
      </c>
      <c r="BY59" s="575" t="str" cm="1">
        <f t="array" ref="BY59">INDEX(BY$5:BY58,$B59+1,1)</f>
        <v>-</v>
      </c>
      <c r="BZ59" s="575" t="str" cm="1">
        <f t="array" ref="BZ59">INDEX(BZ$5:BZ58,$B59+1,1)</f>
        <v>-</v>
      </c>
      <c r="CA59" s="575" t="b" cm="1">
        <f t="array" ref="CA59">INDEX(CA$5:CA58,$B59+1,1)</f>
        <v>1</v>
      </c>
      <c r="CB59" s="8"/>
      <c r="CC59" s="575" t="str" cm="1">
        <f t="array" ref="CC59">INDEX(CC$5:CC58,$B59+1,1)</f>
        <v>-</v>
      </c>
      <c r="CD59" s="444" t="str">
        <f t="shared" ref="CD59:CD70" ca="1" si="137">IF($M59&lt;&gt;4,OFFSET(CD$5,$B59,0),1)</f>
        <v>-</v>
      </c>
      <c r="CE59" s="444">
        <f t="shared" ref="CE59:CF70" si="138">$K59</f>
        <v>1</v>
      </c>
      <c r="CF59" s="444">
        <f t="shared" si="138"/>
        <v>1</v>
      </c>
      <c r="CG59" s="575" t="str" cm="1">
        <f t="array" ref="CG59">INDEX(CG$5:CG58,$B59+1,1)</f>
        <v>-</v>
      </c>
      <c r="CH59" s="575" t="str" cm="1">
        <f t="array" ref="CH59">INDEX(CH$5:CH58,$B59+1,1)</f>
        <v>-</v>
      </c>
      <c r="CI59" s="575" t="str" cm="1">
        <f t="array" ref="CI59">INDEX(CI$5:CI58,$B59+1,1)</f>
        <v>-</v>
      </c>
      <c r="CJ59" s="444" t="str">
        <f t="shared" ref="CJ59:CJ70" ca="1" si="139">IF($M59&lt;&gt;4,OFFSET(CJ$5,$B59,0),1)</f>
        <v>-</v>
      </c>
      <c r="CK59" s="444">
        <f t="shared" ref="CK59:CL70" si="140">$K59</f>
        <v>1</v>
      </c>
      <c r="CL59" s="444">
        <f t="shared" si="140"/>
        <v>1</v>
      </c>
      <c r="CM59" s="575" t="str" cm="1">
        <f t="array" ref="CM59">INDEX(CM$5:CM58,$B59+1,1)</f>
        <v>-</v>
      </c>
      <c r="CN59" s="444" t="str">
        <f t="shared" ref="CN59:CN70" ca="1" si="141">IF($M59&lt;&gt;4,OFFSET(CN$5,$B59,0),1)</f>
        <v>-</v>
      </c>
      <c r="CO59" s="444">
        <f t="shared" ref="CO59:CO70" si="142">$K59</f>
        <v>1</v>
      </c>
      <c r="CP59" s="575" t="str" cm="1">
        <f t="array" ref="CP59">INDEX(CP$5:CP58,$B59+1,1)</f>
        <v>-</v>
      </c>
      <c r="CQ59" s="575" t="str" cm="1">
        <f t="array" ref="CQ59">INDEX(CQ$5:CQ58,$B59+1,1)</f>
        <v>-</v>
      </c>
      <c r="CR59" s="444">
        <f t="shared" ref="CR59:CR70" si="143">$K59</f>
        <v>1</v>
      </c>
      <c r="CS59" s="575" t="str" cm="1">
        <f t="array" ref="CS59">INDEX(CS$5:CS58,$B59+1,1)</f>
        <v>-</v>
      </c>
      <c r="CT59" s="444" t="str">
        <f t="shared" ref="CT59:CT70" ca="1" si="144">IF($M59&lt;&gt;4,OFFSET(CT$5,$B59,0),1)</f>
        <v>-</v>
      </c>
      <c r="CU59" s="444">
        <f t="shared" ref="CU59:CV70" si="145">$K59</f>
        <v>1</v>
      </c>
      <c r="CV59" s="444">
        <f t="shared" si="145"/>
        <v>1</v>
      </c>
      <c r="CW59" s="8"/>
      <c r="CX59" s="575" t="b" cm="1">
        <f t="array" ref="CX59">INDEX(CX$5:CX58,$B59+1,1)</f>
        <v>1</v>
      </c>
      <c r="CY59" s="575" t="b" cm="1">
        <f t="array" ref="CY59">INDEX(CY$5:CY58,$B59+1,1)</f>
        <v>1</v>
      </c>
      <c r="CZ59" s="587">
        <f t="shared" ref="CZ59:CZ70" si="146">VALUE($L59&amp;$M59&amp;$N59&amp;$T59&amp;IFERROR(VALUE($K59),0)&amp;$Z59&amp;1)</f>
        <v>2212111</v>
      </c>
      <c r="DA59" s="575" t="b" cm="1">
        <f t="array" ref="DA59">INDEX(DA$5:DA58,$B59+1,1)</f>
        <v>1</v>
      </c>
      <c r="DB59" s="575" cm="1">
        <f t="array" ref="DB59">INDEX(DB$5:DB58,$B59+1,1)</f>
        <v>0</v>
      </c>
      <c r="DC59" s="575" cm="1">
        <f t="array" ref="DC59">INDEX(DC$5:DC58,$B59+1,1)</f>
        <v>1</v>
      </c>
      <c r="DD59" s="575" cm="1">
        <f t="array" ref="DD59">INDEX(DD$5:DD58,$B59+1,1)</f>
        <v>1</v>
      </c>
      <c r="DE59" s="583">
        <f t="shared" ref="DE59:DG70" si="147">INDEX(i.UserPeriod0,$Q59,DE$7)</f>
        <v>652</v>
      </c>
      <c r="DF59" s="583">
        <f t="shared" si="147"/>
        <v>686</v>
      </c>
      <c r="DG59" s="583">
        <f t="shared" si="147"/>
        <v>721</v>
      </c>
      <c r="DH59" s="493">
        <f t="shared" ref="DH59:DJ70" si="148">7*INDEX(i.end_joining,1,DH$7+($Q59-1)*3)</f>
        <v>378</v>
      </c>
      <c r="DI59" s="493">
        <f t="shared" si="148"/>
        <v>413</v>
      </c>
      <c r="DJ59" s="493">
        <f t="shared" si="148"/>
        <v>448</v>
      </c>
      <c r="DK59" s="444">
        <f t="shared" ref="DK59:DT70" si="149">INDEX(i.FlkStrctr,$M59,DK$7)</f>
        <v>1</v>
      </c>
      <c r="DL59" s="444" t="b">
        <f t="shared" si="149"/>
        <v>0</v>
      </c>
      <c r="DM59" s="444">
        <f t="shared" si="149"/>
        <v>60</v>
      </c>
      <c r="DN59" s="444" t="str">
        <f t="shared" si="149"/>
        <v>-</v>
      </c>
      <c r="DO59" s="444" t="str">
        <f t="shared" si="149"/>
        <v>-</v>
      </c>
      <c r="DP59" s="444" t="str">
        <f t="shared" si="149"/>
        <v>-</v>
      </c>
      <c r="DQ59" s="444" t="str">
        <f t="shared" si="149"/>
        <v>-</v>
      </c>
      <c r="DR59" s="444" t="str">
        <f t="shared" si="149"/>
        <v>-</v>
      </c>
      <c r="DS59" s="444" t="str">
        <f t="shared" si="149"/>
        <v>-</v>
      </c>
      <c r="DT59" s="444" t="str">
        <f t="shared" si="149"/>
        <v>-</v>
      </c>
      <c r="DU59" s="444" t="str">
        <f t="shared" ref="DU59:EA70" si="150">INDEX(i.FlkStrctr,$M59,DU$7)</f>
        <v>-</v>
      </c>
      <c r="DV59" s="444" t="str">
        <f t="shared" si="150"/>
        <v>-</v>
      </c>
      <c r="DW59" s="444">
        <f t="shared" si="150"/>
        <v>500</v>
      </c>
      <c r="DX59" s="444">
        <f t="shared" si="150"/>
        <v>500</v>
      </c>
      <c r="DY59" s="444" t="str">
        <f t="shared" si="150"/>
        <v>-</v>
      </c>
      <c r="DZ59" s="444" t="str">
        <f t="shared" si="150"/>
        <v>-</v>
      </c>
      <c r="EA59" s="444" t="str">
        <f t="shared" si="150"/>
        <v>-</v>
      </c>
      <c r="EB59" s="444">
        <f t="shared" ref="EB59:EB70" si="151">IF($U59=0,EB$5,INDEX(i.RR_scenario,$U59,$M59))</f>
        <v>0</v>
      </c>
      <c r="EC59" s="444">
        <f t="shared" ref="EC59:EC70" si="152">INDEX(i.dryman,($S59-1)*4+$R59,EC$7)</f>
        <v>0.01</v>
      </c>
      <c r="ED59" s="444">
        <f t="shared" ref="ED59:EG70" si="153">INDEX(i.dryman,($S59-1)*4+$R59,ED$8)</f>
        <v>3.125E-2</v>
      </c>
      <c r="EE59" s="444">
        <f t="shared" si="153"/>
        <v>3.125E-2</v>
      </c>
      <c r="EF59" s="444">
        <f t="shared" si="153"/>
        <v>0.05</v>
      </c>
      <c r="EG59" s="444">
        <f t="shared" si="153"/>
        <v>0.05</v>
      </c>
      <c r="EH59" s="444" t="b">
        <f t="shared" ref="EH59:EK70" si="154">INDEX(i.dryman,($S59-1)*4+$R59,EH$7)</f>
        <v>0</v>
      </c>
      <c r="EI59" s="444" t="b">
        <f t="shared" si="154"/>
        <v>0</v>
      </c>
      <c r="EJ59" s="444" t="b">
        <f t="shared" si="154"/>
        <v>1</v>
      </c>
      <c r="EK59" s="444" t="b">
        <f t="shared" si="154"/>
        <v>0</v>
      </c>
      <c r="EL59" s="444">
        <f t="shared" ref="EL59:EM70" si="155">INDEX(i.dryman,($S59-1)*4+$R59,EL$7+$M59-1)</f>
        <v>1</v>
      </c>
      <c r="EM59" s="444">
        <f>INDEX(i.dryman,($S59-1)*4+$R59,EM$7+IF($M59=5,2,$M59)-1)</f>
        <v>0.66</v>
      </c>
      <c r="EN59" s="444" t="b">
        <f t="shared" ref="EN59:EN70" si="156">AND(INDEX(i.dryman,($S59-1)*4+$R59,EN$7),($ES59&gt;0))</f>
        <v>1</v>
      </c>
      <c r="EO59" s="444" t="b">
        <f t="shared" ref="EO59:EQ70" si="157">($N59=EO$11)</f>
        <v>1</v>
      </c>
      <c r="EP59" s="444" t="b">
        <f t="shared" si="157"/>
        <v>0</v>
      </c>
      <c r="EQ59" s="444" t="b">
        <f t="shared" si="157"/>
        <v>0</v>
      </c>
      <c r="ER59" s="93">
        <f t="shared" ref="ER59:ES70" si="158">$T59</f>
        <v>2</v>
      </c>
      <c r="ES59" s="93">
        <f t="shared" si="158"/>
        <v>2</v>
      </c>
      <c r="ET59" s="444">
        <f t="shared" ref="ET59:ET70" si="159">INDEX(i.WoolPrices,$Y59,ET$7)</f>
        <v>1</v>
      </c>
      <c r="EU59" s="444">
        <f t="shared" ref="EU59:EV70" si="160">INDEX(i.MeatPrices,$Z59,EU$7)</f>
        <v>1</v>
      </c>
      <c r="EV59" s="444">
        <f t="shared" si="160"/>
        <v>1</v>
      </c>
      <c r="EW59" s="444">
        <f t="shared" ref="EW59:EW70" si="161">INDEX(i.GrainPrices,$X59,EW$7)</f>
        <v>1</v>
      </c>
      <c r="EX59" s="444">
        <f t="shared" ref="EX59:FB70" si="162">INDEX(IF($M59&lt;&gt;4,i.ProdnCal_Mer,i.ProdnCal_Mat),$N59,($L59-1)*10+EX$7)</f>
        <v>0.5</v>
      </c>
      <c r="EY59" s="444" t="b">
        <f t="shared" si="162"/>
        <v>1</v>
      </c>
      <c r="EZ59" s="444" t="b">
        <f t="shared" si="162"/>
        <v>0</v>
      </c>
      <c r="FA59" s="444" t="b">
        <f t="shared" si="162"/>
        <v>0</v>
      </c>
      <c r="FB59" s="444" t="b">
        <f t="shared" si="162"/>
        <v>0</v>
      </c>
      <c r="FC59" s="93">
        <f t="shared" ref="FC59:FJ70" si="163">INDEX(i.PGRscalar,1,($L59-1)*10+FC$7)</f>
        <v>1</v>
      </c>
      <c r="FD59" s="93">
        <f t="shared" si="163"/>
        <v>1</v>
      </c>
      <c r="FE59" s="93">
        <f t="shared" si="163"/>
        <v>1</v>
      </c>
      <c r="FF59" s="93">
        <f t="shared" si="163"/>
        <v>1</v>
      </c>
      <c r="FG59" s="93">
        <f t="shared" si="163"/>
        <v>1</v>
      </c>
      <c r="FH59" s="93">
        <f t="shared" si="163"/>
        <v>1</v>
      </c>
      <c r="FI59" s="93">
        <f t="shared" si="163"/>
        <v>1</v>
      </c>
      <c r="FJ59" s="93">
        <f t="shared" si="163"/>
        <v>1</v>
      </c>
      <c r="FK59" s="8"/>
      <c r="FL59" s="575" t="str" cm="1">
        <f t="array" ref="FL59">INDEX(FL$5:FL58,$B59+1,1)</f>
        <v>-</v>
      </c>
      <c r="FM59" s="575" t="str" cm="1">
        <f t="array" ref="FM59">INDEX(FM$5:FM58,$B59+1,1)</f>
        <v>-</v>
      </c>
      <c r="FN59" s="575" t="str" cm="1">
        <f t="array" ref="FN59">INDEX(FN$5:FN58,$B59+1,1)</f>
        <v>-</v>
      </c>
      <c r="FO59" s="444">
        <f t="shared" ref="FO59:FO70" si="164">IF(OR(OR($AA59="",$AA59="-"),$AA59&lt;&gt;FO$7),FO$5,INDEX(i.MLP_PvP,$AC59+IF($M59&lt;&gt;4,0,9),FO$8))</f>
        <v>11</v>
      </c>
      <c r="FP59" s="575" t="str" cm="1">
        <f t="array" ref="FP59">INDEX(FP$5:FP58,$B59+1,1)</f>
        <v>-</v>
      </c>
      <c r="FQ59" s="575" cm="1">
        <f t="array" ref="FQ59">INDEX(FQ$5:FQ58,$B59+1,1)</f>
        <v>1</v>
      </c>
      <c r="FR59" s="575" cm="1">
        <f t="array" ref="FR59">INDEX(FR$5:FR58,$B59+1,1)</f>
        <v>1</v>
      </c>
      <c r="FS59" s="575" t="str" cm="1">
        <f t="array" ref="FS59">INDEX(FS$5:FS58,$B59+1,1)</f>
        <v>-</v>
      </c>
      <c r="FT59" s="575" t="str" cm="1">
        <f t="array" ref="FT59">INDEX(FT$5:FT58,$B59+1,1)</f>
        <v>-</v>
      </c>
      <c r="FU59" s="575" t="str" cm="1">
        <f t="array" ref="FU59">INDEX(FU$5:FU58,$B59+1,1)</f>
        <v>-</v>
      </c>
      <c r="FV59" s="575" t="str" cm="1">
        <f t="array" ref="FV59">INDEX(FV$5:FV58,$B59+1,1)</f>
        <v>-</v>
      </c>
      <c r="FW59" s="575" t="str" cm="1">
        <f t="array" ref="FW59">INDEX(FW$5:FW58,$B59+1,1)</f>
        <v>-</v>
      </c>
      <c r="FX59" s="575" t="str" cm="1">
        <f t="array" ref="FX59">INDEX(FX$5:FX58,$B59+1,1)</f>
        <v>-</v>
      </c>
      <c r="FY59" s="575" t="str" cm="1">
        <f t="array" ref="FY59">INDEX(FY$5:FY58,$B59+1,1)</f>
        <v>-</v>
      </c>
      <c r="FZ59" s="575" t="str" cm="1">
        <f t="array" ref="FZ59">INDEX(FZ$5:FZ58,$B59+1,1)</f>
        <v>-</v>
      </c>
      <c r="GA59" s="575" t="str" cm="1">
        <f t="array" ref="GA59">INDEX(GA$5:GA58,$B59+1,1)</f>
        <v>-</v>
      </c>
      <c r="GB59" s="575" t="str" cm="1">
        <f t="array" ref="GB59">INDEX(GB$5:GB58,$B59+1,1)</f>
        <v>-</v>
      </c>
      <c r="GC59" s="575" t="str" cm="1">
        <f t="array" ref="GC59">INDEX(GC$5:GC58,$B59+1,1)</f>
        <v>-</v>
      </c>
      <c r="GD59" s="575" t="str" cm="1">
        <f t="array" ref="GD59">INDEX(GD$5:GD58,$B59+1,1)</f>
        <v>-</v>
      </c>
      <c r="GE59" s="575" t="str" cm="1">
        <f t="array" ref="GE59">INDEX(GE$5:GE58,$B59+1,1)</f>
        <v>-</v>
      </c>
      <c r="GF59" s="575" t="str" cm="1">
        <f t="array" ref="GF59">INDEX(GF$5:GF58,$B59+1,1)</f>
        <v>-</v>
      </c>
      <c r="GG59" s="575" t="str" cm="1">
        <f t="array" ref="GG59">INDEX(GG$5:GG58,$B59+1,1)</f>
        <v>-</v>
      </c>
      <c r="GH59" s="575" t="str" cm="1">
        <f t="array" ref="GH59">INDEX(GH$5:GH58,$B59+1,1)</f>
        <v>-</v>
      </c>
      <c r="GI59" s="575" t="str" cm="1">
        <f t="array" ref="GI59">INDEX(GI$5:GI58,$B59+1,1)</f>
        <v>-</v>
      </c>
      <c r="GJ59" s="575" t="str" cm="1">
        <f t="array" ref="GJ59">INDEX(GJ$5:GJ58,$B59+1,1)</f>
        <v>-</v>
      </c>
      <c r="GK59" s="444">
        <f t="shared" ref="GK59:GK70" si="165">IF(OR(OR($AA59="",$AA59="-"),$AA59&lt;&gt;GK$7),GK$5,INDEX(i.MLP_PvP,$AC59+IF($M59&lt;&gt;4,0,9),GK$8))</f>
        <v>0.77746633065143</v>
      </c>
      <c r="GL59" s="575" t="str" cm="1">
        <f t="array" ref="GL59">INDEX(GL$5:GL58,$B59+1,1)</f>
        <v>-</v>
      </c>
      <c r="GM59" s="575" cm="1">
        <f t="array" ref="GM59">INDEX(GM$5:GM58,$B59+1,1)</f>
        <v>1</v>
      </c>
      <c r="GN59" s="444">
        <f t="shared" ref="GN59:GN70" si="166">IF(OR(OR($AA59="",$AA59="-"),$AA59&lt;&gt;GN$7),GN$5,INDEX(i.MLP_PvP,$AC59+IF($M59&lt;&gt;4,0,9),GN$8))</f>
        <v>-1.6553912775740486E-3</v>
      </c>
      <c r="GO59" s="575" cm="1">
        <f t="array" ref="GO59">INDEX(GO$5:GO58,$B59+1,1)</f>
        <v>0</v>
      </c>
      <c r="GP59" s="444">
        <f t="shared" ref="GP59:GU70" si="167">IF(OR(OR($AA59="",$AA59="-"),$AA59&lt;&gt;GP$7),GP$5,INDEX(i.MLP_PvP,$AC59+IF($M59&lt;&gt;4,0,9),GP$8))</f>
        <v>-7.7585088790097685E-3</v>
      </c>
      <c r="GQ59" s="444">
        <f t="shared" si="167"/>
        <v>-1.939627219752442E-2</v>
      </c>
      <c r="GR59" s="444">
        <f t="shared" si="167"/>
        <v>-1.939627219752442E-2</v>
      </c>
      <c r="GS59" s="444">
        <f t="shared" si="167"/>
        <v>1</v>
      </c>
      <c r="GT59" s="444">
        <f t="shared" si="167"/>
        <v>1.0189371900128976</v>
      </c>
      <c r="GU59" s="444">
        <f t="shared" si="167"/>
        <v>-6.4495508428962081E-2</v>
      </c>
      <c r="GV59" s="575" cm="1">
        <f t="array" ref="GV59">INDEX(GV$5:GV58,$B59+1,1)</f>
        <v>0</v>
      </c>
      <c r="GW59" s="575" cm="1">
        <f t="array" ref="GW59">INDEX(GW$5:GW58,$B59+1,1)</f>
        <v>0</v>
      </c>
      <c r="GX59" s="575" cm="1">
        <f t="array" ref="GX59">INDEX(GX$5:GX58,$B59+1,1)</f>
        <v>0</v>
      </c>
      <c r="GY59" s="8"/>
      <c r="GZ59" s="575" t="str" cm="1">
        <f t="array" aca="1" ref="GZ59" ca="1">INDEX(GZ$5:GZ58,$B59+1,1)</f>
        <v>-</v>
      </c>
      <c r="HA59" s="575" t="str" cm="1">
        <f t="array" aca="1" ref="HA59" ca="1">INDEX(HA$5:HA58,$B59+1,1)</f>
        <v>-</v>
      </c>
      <c r="HB59" s="575" t="str" cm="1">
        <f t="array" aca="1" ref="HB59" ca="1">INDEX(HB$5:HB58,$B59+1,1)</f>
        <v>-</v>
      </c>
      <c r="HC59" s="575" t="str" cm="1">
        <f t="array" aca="1" ref="HC59" ca="1">INDEX(HC$5:HC58,$B59+1,1)</f>
        <v>-</v>
      </c>
      <c r="HD59" s="575" cm="1">
        <f t="array" aca="1" ref="HD59" ca="1">INDEX(HD$5:HD58,$B59+1,1)</f>
        <v>0</v>
      </c>
      <c r="HE59" s="575" t="str" cm="1">
        <f t="array" aca="1" ref="HE59" ca="1">INDEX(HE$5:HE58,$B59+1,1)</f>
        <v>-</v>
      </c>
      <c r="HF59" s="575" t="str" cm="1">
        <f t="array" ref="HF59">INDEX(HF$5:HF58,$B59+1,1)</f>
        <v>-</v>
      </c>
      <c r="HG59" s="576" t="str">
        <f ca="1">OFFSET(HG$5,$B59,0)</f>
        <v>-</v>
      </c>
      <c r="HH59" s="575" t="str" cm="1">
        <f t="array" ref="HH59">INDEX(HH$5:HH58,$B59+1,1)</f>
        <v>-</v>
      </c>
      <c r="HI59" s="575" t="str" cm="1">
        <f t="array" ref="HI59">INDEX(HI$5:HI58,$B59+1,1)</f>
        <v>-</v>
      </c>
      <c r="HJ59" s="575" t="str" cm="1">
        <f t="array" ref="HJ59">INDEX(HJ$5:HJ58,$B59+1,1)</f>
        <v>-</v>
      </c>
      <c r="HK59" s="575" t="str" cm="1">
        <f t="array" ref="HK59">INDEX(HK$5:HK58,$B59+1,1)</f>
        <v>-</v>
      </c>
      <c r="HL59" s="575" t="str" cm="1">
        <f t="array" ref="HL59">INDEX(HL$5:HL58,$B59+1,1)</f>
        <v>-</v>
      </c>
      <c r="HM59" s="575" t="str" cm="1">
        <f t="array" ref="HM59">INDEX(HM$5:HM58,$B59+1,1)</f>
        <v>-</v>
      </c>
      <c r="HN59" s="575" t="str" cm="1">
        <f t="array" ref="HN59">INDEX(HN$5:HN58,$B59+1,1)</f>
        <v>-</v>
      </c>
      <c r="HO59" s="575" t="str" cm="1">
        <f t="array" ref="HO59">INDEX(HO$5:HO58,$B59+1,1)</f>
        <v>-</v>
      </c>
      <c r="HP59" s="575" t="str" cm="1">
        <f t="array" ref="HP59">INDEX(HP$5:HP58,$B59+1,1)</f>
        <v>-</v>
      </c>
      <c r="HQ59" s="575" t="str" cm="1">
        <f t="array" ref="HQ59">INDEX(HQ$5:HQ58,$B59+1,1)</f>
        <v>-</v>
      </c>
      <c r="HR59" s="575" t="str" cm="1">
        <f t="array" ref="HR59">INDEX(HR$5:HR58,$B59+1,1)</f>
        <v>-</v>
      </c>
      <c r="HS59" s="575" t="str" cm="1">
        <f t="array" ref="HS59">INDEX(HS$5:HS58,$B59+1,1)</f>
        <v>-</v>
      </c>
      <c r="HT59" s="575" t="str" cm="1">
        <f t="array" ref="HT59">INDEX(HT$5:HT58,$B59+1,1)</f>
        <v>-</v>
      </c>
      <c r="HU59" s="575" cm="1">
        <f t="array" ref="HU59">INDEX(HU$5:HU58,$B59+1,1)</f>
        <v>0</v>
      </c>
      <c r="HV59" s="575" t="str" cm="1">
        <f t="array" ref="HV59">INDEX(HV$5:HV58,$B59+1,1)</f>
        <v>-</v>
      </c>
      <c r="HW59" s="575" t="str" cm="1">
        <f t="array" ref="HW59">INDEX(HW$5:HW58,$B59+1,1)</f>
        <v>-</v>
      </c>
      <c r="HX59" s="575" t="str" cm="1">
        <f t="array" ref="HX59">INDEX(HX$5:HX58,$B59+1,1)</f>
        <v>-</v>
      </c>
      <c r="HY59" s="575" t="str" cm="1">
        <f t="array" ref="HY59">INDEX(HY$5:HY58,$B59+1,1)</f>
        <v>-</v>
      </c>
      <c r="HZ59" s="575" t="str" cm="1">
        <f t="array" ref="HZ59">INDEX(HZ$5:HZ58,$B59+1,1)</f>
        <v>-</v>
      </c>
      <c r="IA59" s="575" cm="1">
        <f t="array" ref="IA59">INDEX(IA$5:IA58,$B59+1,1)</f>
        <v>0</v>
      </c>
      <c r="IB59" s="575" t="str" cm="1">
        <f t="array" ref="IB59">INDEX(IB$5:IB58,$B59+1,1)</f>
        <v>-</v>
      </c>
      <c r="IC59" s="575" t="str" cm="1">
        <f t="array" ref="IC59">INDEX(IC$5:IC58,$B59+1,1)</f>
        <v>-</v>
      </c>
      <c r="ID59" s="575" t="str" cm="1">
        <f t="array" ref="ID59">INDEX(ID$5:ID58,$B59+1,1)</f>
        <v>-</v>
      </c>
      <c r="IE59" s="575" cm="1">
        <f t="array" ref="IE59">INDEX(IE$5:IE58,$B59+1,1)</f>
        <v>1</v>
      </c>
      <c r="IF59" s="575" cm="1">
        <f t="array" ref="IF59">INDEX(IF$5:IF58,$B59+1,1)</f>
        <v>1</v>
      </c>
      <c r="IG59" s="8"/>
      <c r="IH59" s="575" t="str" cm="1">
        <f t="array" ref="IH59">INDEX(IH$5:IH58,$B59+1,1)</f>
        <v>-</v>
      </c>
      <c r="II59" s="575" t="str" cm="1">
        <f t="array" ref="II59">INDEX(II$5:II58,$B59+1,1)</f>
        <v>-</v>
      </c>
      <c r="IJ59" s="575" t="str" cm="1">
        <f t="array" ref="IJ59">INDEX(IJ$5:IJ58,$B59+1,1)</f>
        <v>-</v>
      </c>
      <c r="IK59" s="575" t="str" cm="1">
        <f t="array" ref="IK59">INDEX(IK$5:IK58,$B59+1,1)</f>
        <v>-</v>
      </c>
      <c r="IL59" s="575" t="str" cm="1">
        <f t="array" ref="IL59">INDEX(IL$5:IL58,$B59+1,1)</f>
        <v>-</v>
      </c>
      <c r="IM59" s="575" t="str" cm="1">
        <f t="array" ref="IM59">INDEX(IM$5:IM58,$B59+1,1)</f>
        <v>-</v>
      </c>
      <c r="IN59" s="575" t="str" cm="1">
        <f t="array" ref="IN59">INDEX(IN$5:IN58,$B59+1,1)</f>
        <v>-</v>
      </c>
      <c r="IO59" s="575" t="str" cm="1">
        <f t="array" ref="IO59">INDEX(IO$5:IO58,$B59+1,1)</f>
        <v>-</v>
      </c>
      <c r="IP59" s="575" t="str" cm="1">
        <f t="array" ref="IP59">INDEX(IP$5:IP58,$B59+1,1)</f>
        <v>-</v>
      </c>
      <c r="IQ59" s="575" t="str" cm="1">
        <f t="array" ref="IQ59">INDEX(IQ$5:IQ58,$B59+1,1)</f>
        <v>-</v>
      </c>
      <c r="IR59" s="575" t="str" cm="1">
        <f t="array" ref="IR59">INDEX(IR$5:IR58,$B59+1,1)</f>
        <v>-</v>
      </c>
      <c r="IS59" s="575" t="str" cm="1">
        <f t="array" ref="IS59">INDEX(IS$5:IS58,$B59+1,1)</f>
        <v>-</v>
      </c>
      <c r="IT59" s="575" t="str" cm="1">
        <f t="array" ref="IT59">INDEX(IT$5:IT58,$B59+1,1)</f>
        <v>-</v>
      </c>
      <c r="IU59" s="575" t="str" cm="1">
        <f t="array" ref="IU59">INDEX(IU$5:IU58,$B59+1,1)</f>
        <v>-</v>
      </c>
      <c r="IV59" s="575" t="str" cm="1">
        <f t="array" ref="IV59">INDEX(IV$5:IV58,$B59+1,1)</f>
        <v>-</v>
      </c>
      <c r="IW59" s="575" t="str" cm="1">
        <f t="array" ref="IW59">INDEX(IW$5:IW58,$B59+1,1)</f>
        <v>-</v>
      </c>
      <c r="IX59" s="575" cm="1">
        <f t="array" ref="IX59">INDEX(IX$5:IX58,$B59+1,1)</f>
        <v>0</v>
      </c>
      <c r="IY59" s="583">
        <f t="shared" ref="IY59:IZ70" si="168">IF(AND($N59=IY$11,$AN59&lt;&gt;0,$Q59=IY$13),INDEX(i.LTWFeedLevels,$AN59,MOD(IY$7-1,7)+1),0)</f>
        <v>0</v>
      </c>
      <c r="IZ59" s="583">
        <f t="shared" si="168"/>
        <v>0</v>
      </c>
      <c r="JA59" s="200">
        <f t="shared" ref="JA59:JE70" si="169">IF(AND($L59=JA$9,$N59=JA$11,$AQ59=JA$8,OR($T59=JA$12,JA$12=1),$Q59=JA$13),INDEX(i.FS_Strategy,$AR59+1,$AQ59),0)</f>
        <v>0</v>
      </c>
      <c r="JB59" s="200">
        <f t="shared" ca="1" si="169"/>
        <v>0</v>
      </c>
      <c r="JC59" s="200">
        <f t="shared" ca="1" si="169"/>
        <v>0</v>
      </c>
      <c r="JD59" s="200">
        <f t="shared" ca="1" si="169"/>
        <v>0</v>
      </c>
      <c r="JE59" s="200">
        <f t="shared" ca="1" si="169"/>
        <v>0</v>
      </c>
      <c r="JF59" s="243">
        <f t="shared" ref="JF59:JF70" ca="1" si="170">IF(AND($L59=JF$9,$N59=JF$11,$AQ59=JF$8,OR($T59=JF$12,JF$12=1),$Q59=JF$13),INDEX(i.FS_Strategy,$AS59+1,$AQ59),0)</f>
        <v>0</v>
      </c>
      <c r="JG59" s="200">
        <f t="shared" ref="JG59:JK70" ca="1" si="171">IF(AND($L59=JG$9,$N59=JG$11,$AQ59=JG$8,OR($T59=JG$12,JG$12=1),$Q59=JG$13),INDEX(i.FS_Strategy,$AR59+1,$AQ59),0)</f>
        <v>0</v>
      </c>
      <c r="JH59" s="200">
        <f t="shared" ca="1" si="171"/>
        <v>0</v>
      </c>
      <c r="JI59" s="200">
        <f t="shared" ca="1" si="171"/>
        <v>0</v>
      </c>
      <c r="JJ59" s="200">
        <f t="shared" ca="1" si="171"/>
        <v>0</v>
      </c>
      <c r="JK59" s="200">
        <f t="shared" ca="1" si="171"/>
        <v>0</v>
      </c>
      <c r="JL59" s="243">
        <f t="shared" ref="JL59:JL70" ca="1" si="172">IF(AND($L59=JL$9,$N59=JL$11,$AQ59=JL$8,OR($T59=JL$12,JL$12=1),$Q59=JL$13),INDEX(i.FS_Strategy,$AS59+1,$AQ59),0)</f>
        <v>0</v>
      </c>
      <c r="JM59" s="244">
        <f t="shared" ref="JM59:JP70" ca="1" si="173">IF(AND($L59=JM$9,$N59=JM$11,$AQ59=JM$8,OR($T59=JM$12,JM$12=1)),INDEX(i.FS_Strategy,$AS59+1,$AQ59),0)</f>
        <v>0</v>
      </c>
      <c r="JN59" s="244">
        <f t="shared" ca="1" si="173"/>
        <v>0</v>
      </c>
      <c r="JO59" s="244">
        <f t="shared" ca="1" si="173"/>
        <v>0</v>
      </c>
      <c r="JP59" s="244">
        <f t="shared" ca="1" si="173"/>
        <v>0</v>
      </c>
      <c r="JQ59" s="584">
        <f t="shared" ref="JQ59:JQ70" ca="1" si="174">IF(AND($L59=JQ$9,$N59=JQ$11,$AQ59=JQ$8,OR($T59=JQ$12,JQ$12=1)),INDEX(i.FS_Strategy,$AT59+1,$AQ59),0)</f>
        <v>0</v>
      </c>
      <c r="JR59" s="244">
        <f t="shared" ref="JR59:JU70" ca="1" si="175">IF(AND($L59=JR$9,$N59=JR$11,$AQ59=JR$8,OR($T59=JR$12,JR$12=1)),INDEX(i.FS_Strategy,$AS59+1,$AQ59),0)</f>
        <v>0</v>
      </c>
      <c r="JS59" s="244">
        <f t="shared" ca="1" si="175"/>
        <v>0</v>
      </c>
      <c r="JT59" s="244">
        <f t="shared" ca="1" si="175"/>
        <v>0</v>
      </c>
      <c r="JU59" s="244">
        <f t="shared" ca="1" si="175"/>
        <v>0</v>
      </c>
      <c r="JV59" s="584">
        <f t="shared" ref="JV59:KB70" ca="1" si="176">IF(AND($L59=JV$9,$N59=JV$11,$AQ59=JV$8,OR($T59=JV$12,JV$12=1)),INDEX(i.FS_Strategy,$AT59+1,$AQ59),0)</f>
        <v>0</v>
      </c>
      <c r="JW59" s="584">
        <f t="shared" ca="1" si="176"/>
        <v>0</v>
      </c>
      <c r="JX59" s="584">
        <f t="shared" ca="1" si="176"/>
        <v>0</v>
      </c>
      <c r="JY59" s="584">
        <f t="shared" ca="1" si="176"/>
        <v>0</v>
      </c>
      <c r="JZ59" s="584">
        <f t="shared" ca="1" si="176"/>
        <v>0</v>
      </c>
      <c r="KA59" s="584">
        <f t="shared" ca="1" si="176"/>
        <v>0</v>
      </c>
      <c r="KB59" s="584">
        <f t="shared" ca="1" si="176"/>
        <v>0</v>
      </c>
      <c r="KC59" s="575" cm="1">
        <f t="array" ref="KC59">INDEX(KC$5:KC58,$B59+1,1)</f>
        <v>0</v>
      </c>
      <c r="KD59" s="444">
        <f t="shared" ref="KD59:KD70" si="177">INDEX(i.TOL,$N59,KD$7)</f>
        <v>19</v>
      </c>
      <c r="KE59" s="8"/>
      <c r="KF59" s="575" cm="1">
        <f t="array" ref="KF59">INDEX(KF$5:KF58,$B59+1,1)</f>
        <v>0</v>
      </c>
      <c r="KG59" s="444">
        <f t="shared" ref="KG59:KG70" si="178">INDEX(i.Triplets_mortality,$AL59+1,KG$7)</f>
        <v>0</v>
      </c>
      <c r="KH59" s="575" cm="1">
        <f t="array" ref="KH59">INDEX(KH$5:KH58,$B59+1,1)</f>
        <v>0</v>
      </c>
      <c r="KI59" s="575" t="str" cm="1">
        <f t="array" ref="KI59">INDEX(KI$5:KI58,$B59+1,1)</f>
        <v>-</v>
      </c>
      <c r="KJ59" s="575" t="str" cm="1">
        <f t="array" ref="KJ59">INDEX(KJ$5:KJ58,$B59+1,1)</f>
        <v>-</v>
      </c>
      <c r="KK59" s="575" t="str" cm="1">
        <f t="array" ref="KK59">INDEX(KK$5:KK58,$B59+1,1)</f>
        <v>-</v>
      </c>
      <c r="KL59" s="575" t="str" cm="1">
        <f t="array" ref="KL59">INDEX(KL$5:KL58,$B59+1,1)</f>
        <v>-</v>
      </c>
      <c r="KM59" s="575" t="str" cm="1">
        <f t="array" ref="KM59">INDEX(KM$5:KM58,$B59+1,1)</f>
        <v>-</v>
      </c>
      <c r="KN59" s="575" t="str" cm="1">
        <f t="array" ref="KN59">INDEX(KN$5:KN58,$B59+1,1)</f>
        <v>-</v>
      </c>
      <c r="KO59" s="575" t="str" cm="1">
        <f t="array" ref="KO59">INDEX(KO$5:KO58,$B59+1,1)</f>
        <v>-</v>
      </c>
      <c r="KP59" s="575" t="str" cm="1">
        <f t="array" ref="KP59">INDEX(KP$5:KP58,$B59+1,1)</f>
        <v>-</v>
      </c>
      <c r="KQ59" s="575" t="str" cm="1">
        <f t="array" ref="KQ59">INDEX(KQ$5:KQ58,$B59+1,1)</f>
        <v>-</v>
      </c>
      <c r="KR59" s="575" t="str" cm="1">
        <f t="array" ref="KR59">INDEX(KR$5:KR58,$B59+1,1)</f>
        <v>-</v>
      </c>
      <c r="KS59" s="575" t="str" cm="1">
        <f t="array" ref="KS59">INDEX(KS$5:KS58,$B59+1,1)</f>
        <v>-</v>
      </c>
      <c r="KT59" s="575" t="str" cm="1">
        <f t="array" ref="KT59">INDEX(KT$5:KT58,$B59+1,1)</f>
        <v>-</v>
      </c>
      <c r="KU59" s="575" t="str" cm="1">
        <f t="array" ref="KU59">INDEX(KU$5:KU58,$B59+1,1)</f>
        <v>-</v>
      </c>
      <c r="KV59" s="444">
        <f t="shared" ref="KV59:KV70" si="179">INDEX(i.Triplet_pi_yatf,$AM59+1,KV$7)</f>
        <v>1</v>
      </c>
      <c r="KW59" s="444">
        <f t="shared" ref="KW59:LE70" si="180">IF(OR(OR($AA59="",$AA59="-"),$AA59&lt;&gt;KW$7),KW$5,INDEX(i.REVsSA,$AC59,KW$8))</f>
        <v>0</v>
      </c>
      <c r="KX59" s="444">
        <f t="shared" si="180"/>
        <v>1</v>
      </c>
      <c r="KY59" s="444">
        <f t="shared" si="180"/>
        <v>1</v>
      </c>
      <c r="KZ59" s="444">
        <f t="shared" si="180"/>
        <v>1</v>
      </c>
      <c r="LA59" s="444">
        <f t="shared" si="180"/>
        <v>1</v>
      </c>
      <c r="LB59" s="444">
        <f t="shared" si="180"/>
        <v>1</v>
      </c>
      <c r="LC59" s="444">
        <f t="shared" si="180"/>
        <v>1</v>
      </c>
      <c r="LD59" s="444">
        <f t="shared" si="180"/>
        <v>0</v>
      </c>
      <c r="LE59" s="444">
        <f t="shared" si="180"/>
        <v>1</v>
      </c>
      <c r="LF59" s="575" cm="1">
        <f t="array" ref="LF59">INDEX(LF$5:LF58,$B59+1,1)</f>
        <v>0</v>
      </c>
      <c r="LG59" s="575" cm="1">
        <f t="array" ref="LG59">INDEX(LG$5:LG58,$B59+1,1)</f>
        <v>0</v>
      </c>
      <c r="LH59" s="575" cm="1">
        <f t="array" ref="LH59">INDEX(LH$5:LH58,$B59+1,1)</f>
        <v>0</v>
      </c>
      <c r="LI59" s="575" cm="1">
        <f t="array" ref="LI59">INDEX(LI$5:LI58,$B59+1,1)</f>
        <v>0</v>
      </c>
      <c r="LJ59" s="575" cm="1">
        <f t="array" ref="LJ59">INDEX(LJ$5:LJ58,$B59+1,1)</f>
        <v>0</v>
      </c>
      <c r="LK59" s="575" cm="1">
        <f t="array" ref="LK59">INDEX(LK$5:LK58,$B59+1,1)</f>
        <v>0</v>
      </c>
      <c r="LL59" s="575" cm="1">
        <f t="array" ref="LL59">INDEX(LL$5:LL58,$B59+1,1)</f>
        <v>0</v>
      </c>
      <c r="LM59" s="575" cm="1">
        <f t="array" ref="LM59">INDEX(LM$5:LM58,$B59+1,1)</f>
        <v>0</v>
      </c>
      <c r="LN59" s="575" cm="1">
        <f t="array" ref="LN59">INDEX(LN$5:LN58,$B59+1,1)</f>
        <v>0</v>
      </c>
      <c r="LO59" s="575" cm="1">
        <f t="array" ref="LO59">INDEX(LO$5:LO58,$B59+1,1)</f>
        <v>0</v>
      </c>
      <c r="LP59" s="575" cm="1">
        <f t="array" ref="LP59">INDEX(LP$5:LP58,$B59+1,1)</f>
        <v>0</v>
      </c>
      <c r="LQ59" s="575" cm="1">
        <f t="array" ref="LQ59">INDEX(LQ$5:LQ58,$B59+1,1)</f>
        <v>0</v>
      </c>
      <c r="LR59" s="575" cm="1">
        <f t="array" ref="LR59">INDEX(LR$5:LR58,$B59+1,1)</f>
        <v>0</v>
      </c>
      <c r="LS59" s="575" cm="1">
        <f t="array" ref="LS59">INDEX(LS$5:LS58,$B59+1,1)</f>
        <v>0</v>
      </c>
      <c r="LT59" s="575" cm="1">
        <f t="array" ref="LT59">INDEX(LT$5:LT58,$B59+1,1)</f>
        <v>0</v>
      </c>
      <c r="LU59" s="575" cm="1">
        <f t="array" ref="LU59">INDEX(LU$5:LU58,$B59+1,1)</f>
        <v>0</v>
      </c>
      <c r="LV59" s="575" cm="1">
        <f t="array" ref="LV59">INDEX(LV$5:LV58,$B59+1,1)</f>
        <v>0</v>
      </c>
      <c r="LW59" s="575" cm="1">
        <f t="array" ref="LW59">INDEX(LW$5:LW58,$B59+1,1)</f>
        <v>0</v>
      </c>
      <c r="LX59" s="575" cm="1">
        <f t="array" ref="LX59">INDEX(LX$5:LX58,$B59+1,1)</f>
        <v>0</v>
      </c>
      <c r="LY59" s="575" cm="1">
        <f t="array" ref="LY59">INDEX(LY$5:LY58,$B59+1,1)</f>
        <v>0</v>
      </c>
      <c r="LZ59" s="575" cm="1">
        <f t="array" ref="LZ59">INDEX(LZ$5:LZ58,$B59+1,1)</f>
        <v>0</v>
      </c>
      <c r="MA59" s="575" cm="1">
        <f t="array" ref="MA59">INDEX(MA$5:MA58,$B59+1,1)</f>
        <v>0</v>
      </c>
      <c r="MB59" s="575" cm="1">
        <f t="array" ref="MB59">INDEX(MB$5:MB58,$B59+1,1)</f>
        <v>0</v>
      </c>
      <c r="MC59" s="575" cm="1">
        <f t="array" ref="MC59">INDEX(MC$5:MC58,$B59+1,1)</f>
        <v>0</v>
      </c>
      <c r="MD59" s="575" cm="1">
        <f t="array" ref="MD59">INDEX(MD$5:MD58,$B59+1,1)</f>
        <v>0</v>
      </c>
      <c r="ME59" s="575" cm="1">
        <f t="array" ref="ME59">INDEX(ME$5:ME58,$B59+1,1)</f>
        <v>0</v>
      </c>
      <c r="MF59" s="575" cm="1">
        <f t="array" ref="MF59">INDEX(MF$5:MF58,$B59+1,1)</f>
        <v>0</v>
      </c>
      <c r="MG59" s="575" cm="1">
        <f t="array" ref="MG59">INDEX(MG$5:MG58,$B59+1,1)</f>
        <v>0</v>
      </c>
      <c r="MH59" s="575" cm="1">
        <f t="array" ref="MH59">INDEX(MH$5:MH58,$B59+1,1)</f>
        <v>0</v>
      </c>
      <c r="MI59" s="575" cm="1">
        <f t="array" ref="MI59">INDEX(MI$5:MI58,$B59+1,1)</f>
        <v>1</v>
      </c>
      <c r="MJ59" s="575" cm="1">
        <f t="array" ref="MJ59">INDEX(MJ$5:MJ58,$B59+1,1)</f>
        <v>0</v>
      </c>
      <c r="MK59" s="575" cm="1">
        <f t="array" ref="MK59">INDEX(MK$5:MK58,$B59+1,1)</f>
        <v>0</v>
      </c>
      <c r="ML59" s="575" cm="1">
        <f t="array" ref="ML59">INDEX(ML$5:ML58,$B59+1,1)</f>
        <v>0</v>
      </c>
      <c r="MM59" s="575" cm="1">
        <f t="array" ref="MM59">INDEX(MM$5:MM58,$B59+1,1)</f>
        <v>0</v>
      </c>
      <c r="MN59" s="575" cm="1">
        <f t="array" ref="MN59">INDEX(MN$5:MN58,$B59+1,1)</f>
        <v>1</v>
      </c>
      <c r="MO59" s="8"/>
      <c r="MP59" s="444" t="b">
        <f t="shared" ref="MP59:MP70" ca="1" si="181">IF($W59&lt;&gt;0,INDEX(i.cropgraze_inc,$W59,MP$7),OFFSET(MP$5,$B59,0))</f>
        <v>0</v>
      </c>
      <c r="MQ59" s="575" t="str" cm="1">
        <f t="array" ref="MQ59">INDEX(MQ$5:MQ58,$B59+1,1)</f>
        <v>-</v>
      </c>
      <c r="MR59" s="575" t="str" cm="1">
        <f t="array" ref="MR59">INDEX(MR$5:MR58,$B59+1,1)</f>
        <v>-</v>
      </c>
      <c r="MS59" s="575" t="str" cm="1">
        <f t="array" ref="MS59">INDEX(MS$5:MS58,$B59+1,1)</f>
        <v>-</v>
      </c>
      <c r="MT59" s="575" t="str" cm="1">
        <f t="array" ref="MT59">INDEX(MT$5:MT58,$B59+1,1)</f>
        <v>-</v>
      </c>
      <c r="MU59" s="444" t="str">
        <f t="shared" ref="MU59:MV70" si="182">IF(OR(OR($AA59="",$AA59="-"),$AA59&lt;&gt;MU$7),MU$5,INDEX(i.MLP_PvP,$AC59,MU$8))</f>
        <v>-</v>
      </c>
      <c r="MV59" s="444" t="str">
        <f t="shared" si="182"/>
        <v>-</v>
      </c>
      <c r="MW59" s="575" t="str" cm="1">
        <f t="array" ref="MW59">INDEX(MW$5:MW58,$B59+1,1)</f>
        <v>-</v>
      </c>
      <c r="MX59" s="444" t="str" cm="1">
        <f t="array" ref="MX59">IF(OR(MY59:MY59&lt;&gt;"-"),TRUE,"-")</f>
        <v>-</v>
      </c>
      <c r="MY59" s="575" t="str" cm="1">
        <f t="array" ref="MY59">INDEX(MY$5:MY58,$B59+1,1)</f>
        <v>-</v>
      </c>
      <c r="MZ59" s="575" cm="1">
        <f t="array" ref="MZ59">INDEX(MZ$5:MZ58,$B59+1,1)</f>
        <v>0</v>
      </c>
      <c r="NA59" s="575" cm="1">
        <f t="array" ref="NA59">INDEX(NA$5:NA58,$B59+1,1)</f>
        <v>999999</v>
      </c>
      <c r="NB59" s="575" cm="1">
        <f t="array" ref="NB59">INDEX(NB$5:NB58,$B59+1,1)</f>
        <v>999999</v>
      </c>
      <c r="NC59" s="575" cm="1">
        <f t="array" ref="NC59">INDEX(NC$5:NC58,$B59+1,1)</f>
        <v>999999</v>
      </c>
      <c r="ND59" s="575" cm="1">
        <f t="array" ref="ND59">INDEX(ND$5:ND58,$B59+1,1)</f>
        <v>999999</v>
      </c>
      <c r="NE59" s="575" cm="1">
        <f t="array" ref="NE59">INDEX(NE$5:NE58,$B59+1,1)</f>
        <v>999999</v>
      </c>
      <c r="NF59" s="575" cm="1">
        <f t="array" ref="NF59">INDEX(NF$5:NF58,$B59+1,1)</f>
        <v>999999</v>
      </c>
      <c r="NG59" s="575" t="str" cm="1">
        <f t="array" ref="NG59">INDEX(NG$5:NG58,$B59+1,1)</f>
        <v>-</v>
      </c>
      <c r="NH59" s="575" t="str" cm="1">
        <f t="array" ref="NH59">INDEX(NH$5:NH58,$B59+1,1)</f>
        <v>-</v>
      </c>
      <c r="NI59" s="575" t="str" cm="1">
        <f t="array" ref="NI59">INDEX(NI$5:NI58,$B59+1,1)</f>
        <v>-</v>
      </c>
      <c r="NJ59" s="575" t="b" cm="1">
        <f t="array" ref="NJ59">INDEX(NJ$5:NJ58,$B59+1,1)</f>
        <v>1</v>
      </c>
      <c r="NK59" s="575" t="str" cm="1">
        <f t="array" ref="NK59">INDEX(NK$5:NK58,$B59+1,1)</f>
        <v>-</v>
      </c>
      <c r="NL59" s="575" cm="1">
        <f t="array" ref="NL59">INDEX(NL$5:NL58,$B59+1,1)</f>
        <v>0</v>
      </c>
      <c r="NM59" s="575" cm="1">
        <f t="array" ref="NM59">INDEX(NM$5:NM58,$B59+1,1)</f>
        <v>0</v>
      </c>
      <c r="NN59" s="575" cm="1">
        <f t="array" ref="NN59">INDEX(NN$5:NN58,$B59+1,1)</f>
        <v>0</v>
      </c>
      <c r="NO59" s="575" t="str" cm="1">
        <f t="array" ref="NO59">INDEX(NO$5:NO58,$B59+1,1)</f>
        <v>-</v>
      </c>
      <c r="NP59" s="575" t="str" cm="1">
        <f t="array" ref="NP59">INDEX(NP$5:NP58,$B59+1,1)</f>
        <v>-</v>
      </c>
      <c r="NQ59" s="444">
        <f t="shared" ref="NQ59:NQ70" si="183">IF($DK59=5,0.75,0)</f>
        <v>0</v>
      </c>
      <c r="NR59" s="575" t="str" cm="1">
        <f t="array" ref="NR59">INDEX(NR$5:NR58,$B59+1,1)</f>
        <v>-</v>
      </c>
      <c r="NS59" s="444" t="str">
        <f t="shared" ref="NS59:NS70" si="184">IF(OR(OR($AA59="",$AA59="-"),$AA59&lt;&gt;NS$7),NS$5,INDEX(i.MLP_PvP,$AC59,NS$8))</f>
        <v>-</v>
      </c>
      <c r="NT59" s="8"/>
      <c r="NU59" s="575" cm="1">
        <f t="array" ref="NU59">INDEX(NU$5:NU58,$B59+1,1)</f>
        <v>50</v>
      </c>
      <c r="NV59" s="575" cm="1">
        <f t="array" ref="NV59">INDEX(NV$5:NV58,$B59+1,1)</f>
        <v>50</v>
      </c>
      <c r="NW59" s="575" cm="1">
        <f t="array" ref="NW59">INDEX(NW$5:NW58,$B59+1,1)</f>
        <v>50</v>
      </c>
      <c r="NX59" s="575" cm="1">
        <f t="array" ref="NX59">INDEX(NX$5:NX58,$B59+1,1)</f>
        <v>50</v>
      </c>
      <c r="NY59" s="575" cm="1">
        <f t="array" ref="NY59">INDEX(NY$5:NY58,$B59+1,1)</f>
        <v>1</v>
      </c>
      <c r="NZ59" s="575" cm="1">
        <f t="array" ref="NZ59">INDEX(NZ$5:NZ58,$B59+1,1)</f>
        <v>1</v>
      </c>
      <c r="OA59" s="575" cm="1">
        <f t="array" ref="OA59">INDEX(OA$5:OA58,$B59+1,1)</f>
        <v>1</v>
      </c>
      <c r="OB59" s="575" cm="1">
        <f t="array" ref="OB59">INDEX(OB$5:OB58,$B59+1,1)</f>
        <v>1</v>
      </c>
      <c r="OC59" s="8"/>
      <c r="OD59" s="575" cm="1">
        <f t="array" ref="OD59">INDEX(OD$5:OD58,$B59+1,1)</f>
        <v>0</v>
      </c>
      <c r="OE59" s="575" t="str" cm="1">
        <f t="array" ref="OE59">INDEX(OE$5:OE58,$B59+1,1)</f>
        <v>-</v>
      </c>
      <c r="OF59" s="575" cm="1">
        <f t="array" ref="OF59">INDEX(OF$5:OF58,$B59+1,1)</f>
        <v>1</v>
      </c>
      <c r="OG59" s="444">
        <f t="shared" ref="OG59:OG70" si="185">INDEX(i.conservation,$V59+1,$N59)</f>
        <v>1.5</v>
      </c>
      <c r="OH59" s="8"/>
      <c r="OI59" s="585" t="str">
        <f t="shared" ref="OI59:OL70" si="186">IF(AND($N59=OI$11, $Q59=OI$13),TRUE,"-")</f>
        <v>-</v>
      </c>
      <c r="OJ59" s="585" t="str">
        <f t="shared" si="186"/>
        <v>-</v>
      </c>
      <c r="OK59" s="585" t="str">
        <f t="shared" si="186"/>
        <v>-</v>
      </c>
      <c r="OL59" s="585" t="str">
        <f t="shared" si="186"/>
        <v>-</v>
      </c>
      <c r="OM59" s="575" cm="1">
        <f t="array" ref="OM59">INDEX(OM$5:OM58,$B59+1,1)</f>
        <v>0</v>
      </c>
      <c r="ON59" s="519">
        <v>0</v>
      </c>
    </row>
    <row r="60" spans="1:404" outlineLevel="2">
      <c r="A60" s="18">
        <f t="shared" si="109"/>
        <v>55</v>
      </c>
      <c r="B60" s="606">
        <f>$A$59</f>
        <v>54</v>
      </c>
      <c r="C60" s="110">
        <f>C$52 + CHOOSE(ExptNo+1, $L60*100, $L60*100 + $M60*10, $L60*100 + $M60*10 +$N60) + 0</f>
        <v>1200</v>
      </c>
      <c r="D60" s="127" t="str">
        <f t="shared" si="131"/>
        <v>GSW</v>
      </c>
      <c r="E60" t="b">
        <v>1</v>
      </c>
      <c r="F60" t="b">
        <v>0</v>
      </c>
      <c r="G60" t="b">
        <f t="shared" si="132"/>
        <v>1</v>
      </c>
      <c r="H60" s="203">
        <f t="shared" ref="H60:H70" si="187">H59+1</f>
        <v>1</v>
      </c>
      <c r="I60" s="575" cm="1">
        <f t="array" ref="I60">INDEX(I$5:I59,$B60+1,1)</f>
        <v>1</v>
      </c>
      <c r="J60" s="575" cm="1">
        <f t="array" ref="J60">INDEX(J$5:J59,$B60+1,1)</f>
        <v>0</v>
      </c>
      <c r="K60" s="575" cm="1">
        <f t="array" ref="K60">INDEX(K$5:K59,$B60+1,1)</f>
        <v>1</v>
      </c>
      <c r="L60" s="575" cm="1">
        <f t="array" ref="L60">INDEX(L$5:L59,$B60+1,1)</f>
        <v>2</v>
      </c>
      <c r="M60" s="243">
        <f>INDEX(IF(IsSequential,_xlfn.SEQUENCE(nLevels,1,M$55),M$55:M$58),MOD(INT($H60/cStep),nLevels)+1,1)</f>
        <v>2</v>
      </c>
      <c r="N60" s="243">
        <f>INDEX(IF(IsSequential,_xlfn.SEQUENCE(nLevels,1,N$55),N$55:N$58),MOD(INT($H60/cStep),nLevels)+1,1)</f>
        <v>1</v>
      </c>
      <c r="O60" s="444">
        <f t="shared" si="133"/>
        <v>2</v>
      </c>
      <c r="P60" s="444">
        <f t="shared" si="133"/>
        <v>0</v>
      </c>
      <c r="Q60" s="444">
        <f t="shared" si="134"/>
        <v>6</v>
      </c>
      <c r="R60" s="93">
        <f t="shared" si="135"/>
        <v>2</v>
      </c>
      <c r="S60" s="93">
        <f>INDEX(CHOOSE($N60,DataAutumn!i.AdultDrys,DataWinter!i.AdultDrys,DataSpring!i.AdultDrys),1,$M60)</f>
        <v>4</v>
      </c>
      <c r="T60" s="243">
        <f>INDEX(IF(IsSequential,_xlfn.SEQUENCE(nLevels,1,T$55),T$55:T$58),MOD(INT($H60/cStep),nLevels)+1,1)</f>
        <v>2</v>
      </c>
      <c r="U60" s="243">
        <f>INDEX(IF(IsSequential,_xlfn.SEQUENCE(nLevels,1,U$55),U$55:U$58),MOD(INT($H60/cStep),nLevels)+1,1)</f>
        <v>1</v>
      </c>
      <c r="V60" s="575" cm="1">
        <f t="array" ref="V60">INDEX(V$5:V59,$B60+1,1)</f>
        <v>0</v>
      </c>
      <c r="W60" s="575" cm="1">
        <f t="array" ref="W60">INDEX(W$5:W59,$B60+1,1)</f>
        <v>2</v>
      </c>
      <c r="X60" s="243">
        <f>INDEX(IF(IsSequential,_xlfn.SEQUENCE(nLevels,1,X$55),X$55:X$58),MOD(INT($H60/cStep),nLevels)+1,1)</f>
        <v>1</v>
      </c>
      <c r="Y60" s="243">
        <f>INDEX(IF(IsSequential,_xlfn.SEQUENCE(nLevels,1,Y$55),Y$55:Y$58),MOD(INT($H60/cStep),nLevels)+1,1)</f>
        <v>1</v>
      </c>
      <c r="Z60" s="243">
        <f>INDEX(IF(IsSequential,_xlfn.SEQUENCE(nLevels,1,Z$55),Z$55:Z$58),MOD(INT($H60/cStep),nLevels)+1,1)</f>
        <v>1</v>
      </c>
      <c r="AA60" s="444" cm="1">
        <f t="array" ref="AA60">INDEX(i.MLP_PvP,$AC60,2)</f>
        <v>1</v>
      </c>
      <c r="AB60" s="444"/>
      <c r="AC60" s="243">
        <f>INDEX(IF(IsSequential,_xlfn.SEQUENCE(nLevels,1,AC$55),AC$55:AC$58),MOD(INT($H60/cStep),nLevels)+1,1)</f>
        <v>2</v>
      </c>
      <c r="AD60" s="575" cm="1">
        <f t="array" ref="AD60">INDEX(AD$5:AD59,$B60+1,1)</f>
        <v>0</v>
      </c>
      <c r="AE60" s="575" cm="1">
        <f t="array" ref="AE60">INDEX(AE$5:AE59,$B60+1,1)</f>
        <v>0</v>
      </c>
      <c r="AF60" s="575" cm="1">
        <f t="array" ref="AF60">INDEX(AF$5:AF59,$B60+1,1)</f>
        <v>0</v>
      </c>
      <c r="AG60" s="575" cm="1">
        <f t="array" ref="AG60">INDEX(AG$5:AG59,$B60+1,1)</f>
        <v>0</v>
      </c>
      <c r="AH60" s="119"/>
      <c r="AI60" s="119"/>
      <c r="AJ60" s="119"/>
      <c r="AK60" s="119"/>
      <c r="AL60" s="119"/>
      <c r="AM60" s="119"/>
      <c r="AN60" s="119"/>
      <c r="AO60" s="119"/>
      <c r="AP60" s="119"/>
      <c r="AQ60" s="119"/>
      <c r="AR60" s="119"/>
      <c r="AS60" s="119"/>
      <c r="AT60" s="119"/>
      <c r="AU60" s="119"/>
      <c r="AV60" s="119"/>
      <c r="AW60" s="119"/>
      <c r="AX60" s="330" t="str">
        <f t="shared" ca="1" si="136"/>
        <v>TemplateEx 00001 SE GSW MWM     TOLAut Scan2 GFS_ RR+01% GP100% WP100% MP100% (PT_F33N11L11)</v>
      </c>
      <c r="AY60" s="8" t="str">
        <f ca="1">IF(COUNTIF(AX$5:AX60,AX60)=1,"-","Dup")</f>
        <v>-</v>
      </c>
      <c r="AZ60" s="8"/>
      <c r="BA60" s="575" t="str" cm="1">
        <f t="array" ref="BA60">INDEX(BA$5:BA59,$B60+1,1)</f>
        <v>-</v>
      </c>
      <c r="BB60" s="575" t="str" cm="1">
        <f t="array" ref="BB60">INDEX(BB$5:BB59,$B60+1,1)</f>
        <v>-</v>
      </c>
      <c r="BC60" s="575" t="str" cm="1">
        <f t="array" ref="BC60">INDEX(BC$5:BC59,$B60+1,1)</f>
        <v>-</v>
      </c>
      <c r="BD60" s="575" t="str" cm="1">
        <f t="array" ref="BD60">INDEX(BD$5:BD59,$B60+1,1)</f>
        <v>-</v>
      </c>
      <c r="BE60" s="575" t="str" cm="1">
        <f t="array" ref="BE60">INDEX(BE$5:BE59,$B60+1,1)</f>
        <v>-</v>
      </c>
      <c r="BF60" s="575" t="str" cm="1">
        <f t="array" ref="BF60">INDEX(BF$5:BF59,$B60+1,1)</f>
        <v>-</v>
      </c>
      <c r="BG60" s="575" t="str" cm="1">
        <f t="array" ref="BG60">INDEX(BG$5:BG59,$B60+1,1)</f>
        <v>-</v>
      </c>
      <c r="BH60" s="575" t="str" cm="1">
        <f t="array" ref="BH60">INDEX(BH$5:BH59,$B60+1,1)</f>
        <v>-</v>
      </c>
      <c r="BI60" s="575" t="str" cm="1">
        <f t="array" ref="BI60">INDEX(BI$5:BI59,$B60+1,1)</f>
        <v>-</v>
      </c>
      <c r="BJ60" s="8"/>
      <c r="BK60" s="575" t="b" cm="1">
        <f t="array" ref="BK60">INDEX(BK$5:BK59,$B60+1,1)</f>
        <v>1</v>
      </c>
      <c r="BL60" s="575" t="str" cm="1">
        <f t="array" ref="BL60">INDEX(BL$5:BL59,$B60+1,1)</f>
        <v>-</v>
      </c>
      <c r="BM60" s="575" t="b" cm="1">
        <f t="array" ref="BM60">INDEX(BM$5:BM59,$B60+1,1)</f>
        <v>0</v>
      </c>
      <c r="BN60" s="575" t="str" cm="1">
        <f t="array" ref="BN60">INDEX(BN$5:BN59,$B60+1,1)</f>
        <v>-</v>
      </c>
      <c r="BO60" s="575" t="str" cm="1">
        <f t="array" ref="BO60">INDEX(BO$5:BO59,$B60+1,1)</f>
        <v>-</v>
      </c>
      <c r="BP60" s="575" t="str" cm="1">
        <f t="array" ref="BP60">INDEX(BP$5:BP59,$B60+1,1)</f>
        <v>-</v>
      </c>
      <c r="BQ60" s="575" t="str" cm="1">
        <f t="array" ref="BQ60">INDEX(BQ$5:BQ59,$B60+1,1)</f>
        <v>-</v>
      </c>
      <c r="BR60" s="575" t="str" cm="1">
        <f t="array" ref="BR60">INDEX(BR$5:BR59,$B60+1,1)</f>
        <v>-</v>
      </c>
      <c r="BS60" s="575" t="str" cm="1">
        <f t="array" ref="BS60">INDEX(BS$5:BS59,$B60+1,1)</f>
        <v>-</v>
      </c>
      <c r="BT60" s="575" t="str" cm="1">
        <f t="array" ref="BT60">INDEX(BT$5:BT59,$B60+1,1)</f>
        <v>-</v>
      </c>
      <c r="BU60" s="575" t="str" cm="1">
        <f t="array" ref="BU60">INDEX(BU$5:BU59,$B60+1,1)</f>
        <v>-</v>
      </c>
      <c r="BV60" s="575" t="str" cm="1">
        <f t="array" ref="BV60">INDEX(BV$5:BV59,$B60+1,1)</f>
        <v>-</v>
      </c>
      <c r="BW60" s="575" t="b" cm="1">
        <f t="array" ref="BW60">INDEX(BW$5:BW59,$B60+1,1)</f>
        <v>0</v>
      </c>
      <c r="BX60" s="575" cm="1">
        <f t="array" ref="BX60">INDEX(BX$5:BX59,$B60+1,1)</f>
        <v>0</v>
      </c>
      <c r="BY60" s="575" t="str" cm="1">
        <f t="array" ref="BY60">INDEX(BY$5:BY59,$B60+1,1)</f>
        <v>-</v>
      </c>
      <c r="BZ60" s="575" t="str" cm="1">
        <f t="array" ref="BZ60">INDEX(BZ$5:BZ59,$B60+1,1)</f>
        <v>-</v>
      </c>
      <c r="CA60" s="575" t="b" cm="1">
        <f t="array" ref="CA60">INDEX(CA$5:CA59,$B60+1,1)</f>
        <v>1</v>
      </c>
      <c r="CB60" s="8"/>
      <c r="CC60" s="575" t="str" cm="1">
        <f t="array" ref="CC60">INDEX(CC$5:CC59,$B60+1,1)</f>
        <v>-</v>
      </c>
      <c r="CD60" s="444" t="str">
        <f t="shared" ca="1" si="137"/>
        <v>-</v>
      </c>
      <c r="CE60" s="444">
        <f t="shared" si="138"/>
        <v>1</v>
      </c>
      <c r="CF60" s="444">
        <f t="shared" si="138"/>
        <v>1</v>
      </c>
      <c r="CG60" s="575" t="str" cm="1">
        <f t="array" ref="CG60">INDEX(CG$5:CG59,$B60+1,1)</f>
        <v>-</v>
      </c>
      <c r="CH60" s="575" t="str" cm="1">
        <f t="array" ref="CH60">INDEX(CH$5:CH59,$B60+1,1)</f>
        <v>-</v>
      </c>
      <c r="CI60" s="575" t="str" cm="1">
        <f t="array" ref="CI60">INDEX(CI$5:CI59,$B60+1,1)</f>
        <v>-</v>
      </c>
      <c r="CJ60" s="444" t="str">
        <f t="shared" ca="1" si="139"/>
        <v>-</v>
      </c>
      <c r="CK60" s="444">
        <f t="shared" si="140"/>
        <v>1</v>
      </c>
      <c r="CL60" s="444">
        <f t="shared" si="140"/>
        <v>1</v>
      </c>
      <c r="CM60" s="575" t="str" cm="1">
        <f t="array" ref="CM60">INDEX(CM$5:CM59,$B60+1,1)</f>
        <v>-</v>
      </c>
      <c r="CN60" s="444" t="str">
        <f t="shared" ca="1" si="141"/>
        <v>-</v>
      </c>
      <c r="CO60" s="444">
        <f t="shared" si="142"/>
        <v>1</v>
      </c>
      <c r="CP60" s="575" t="str" cm="1">
        <f t="array" ref="CP60">INDEX(CP$5:CP59,$B60+1,1)</f>
        <v>-</v>
      </c>
      <c r="CQ60" s="575" t="str" cm="1">
        <f t="array" ref="CQ60">INDEX(CQ$5:CQ59,$B60+1,1)</f>
        <v>-</v>
      </c>
      <c r="CR60" s="444">
        <f t="shared" si="143"/>
        <v>1</v>
      </c>
      <c r="CS60" s="575" t="str" cm="1">
        <f t="array" ref="CS60">INDEX(CS$5:CS59,$B60+1,1)</f>
        <v>-</v>
      </c>
      <c r="CT60" s="444" t="str">
        <f t="shared" ca="1" si="144"/>
        <v>-</v>
      </c>
      <c r="CU60" s="444">
        <f t="shared" si="145"/>
        <v>1</v>
      </c>
      <c r="CV60" s="444">
        <f t="shared" si="145"/>
        <v>1</v>
      </c>
      <c r="CW60" s="8"/>
      <c r="CX60" s="575" t="b" cm="1">
        <f t="array" ref="CX60">INDEX(CX$5:CX59,$B60+1,1)</f>
        <v>1</v>
      </c>
      <c r="CY60" s="575" t="b" cm="1">
        <f t="array" ref="CY60">INDEX(CY$5:CY59,$B60+1,1)</f>
        <v>1</v>
      </c>
      <c r="CZ60" s="587">
        <f t="shared" si="146"/>
        <v>2212111</v>
      </c>
      <c r="DA60" s="575" t="b" cm="1">
        <f t="array" ref="DA60">INDEX(DA$5:DA59,$B60+1,1)</f>
        <v>1</v>
      </c>
      <c r="DB60" s="575" cm="1">
        <f t="array" ref="DB60">INDEX(DB$5:DB59,$B60+1,1)</f>
        <v>0</v>
      </c>
      <c r="DC60" s="575" cm="1">
        <f t="array" ref="DC60">INDEX(DC$5:DC59,$B60+1,1)</f>
        <v>1</v>
      </c>
      <c r="DD60" s="575" cm="1">
        <f t="array" ref="DD60">INDEX(DD$5:DD59,$B60+1,1)</f>
        <v>1</v>
      </c>
      <c r="DE60" s="583">
        <f t="shared" si="147"/>
        <v>652</v>
      </c>
      <c r="DF60" s="583">
        <f t="shared" si="147"/>
        <v>686</v>
      </c>
      <c r="DG60" s="583">
        <f t="shared" si="147"/>
        <v>721</v>
      </c>
      <c r="DH60" s="493">
        <f t="shared" si="148"/>
        <v>378</v>
      </c>
      <c r="DI60" s="493">
        <f t="shared" si="148"/>
        <v>413</v>
      </c>
      <c r="DJ60" s="493">
        <f t="shared" si="148"/>
        <v>448</v>
      </c>
      <c r="DK60" s="444">
        <f t="shared" si="149"/>
        <v>1</v>
      </c>
      <c r="DL60" s="444" t="b">
        <f t="shared" si="149"/>
        <v>0</v>
      </c>
      <c r="DM60" s="444">
        <f t="shared" si="149"/>
        <v>60</v>
      </c>
      <c r="DN60" s="444" t="str">
        <f t="shared" si="149"/>
        <v>-</v>
      </c>
      <c r="DO60" s="444" t="str">
        <f t="shared" si="149"/>
        <v>-</v>
      </c>
      <c r="DP60" s="444" t="str">
        <f t="shared" si="149"/>
        <v>-</v>
      </c>
      <c r="DQ60" s="444" t="str">
        <f t="shared" si="149"/>
        <v>-</v>
      </c>
      <c r="DR60" s="444" t="str">
        <f t="shared" si="149"/>
        <v>-</v>
      </c>
      <c r="DS60" s="444" t="str">
        <f t="shared" si="149"/>
        <v>-</v>
      </c>
      <c r="DT60" s="444" t="str">
        <f t="shared" si="149"/>
        <v>-</v>
      </c>
      <c r="DU60" s="444" t="str">
        <f t="shared" si="150"/>
        <v>-</v>
      </c>
      <c r="DV60" s="444" t="str">
        <f t="shared" si="150"/>
        <v>-</v>
      </c>
      <c r="DW60" s="444">
        <f t="shared" si="150"/>
        <v>500</v>
      </c>
      <c r="DX60" s="444">
        <f t="shared" si="150"/>
        <v>500</v>
      </c>
      <c r="DY60" s="444" t="str">
        <f t="shared" si="150"/>
        <v>-</v>
      </c>
      <c r="DZ60" s="444" t="str">
        <f t="shared" si="150"/>
        <v>-</v>
      </c>
      <c r="EA60" s="444" t="str">
        <f t="shared" si="150"/>
        <v>-</v>
      </c>
      <c r="EB60" s="444">
        <f t="shared" si="151"/>
        <v>0</v>
      </c>
      <c r="EC60" s="444">
        <f t="shared" si="152"/>
        <v>0.01</v>
      </c>
      <c r="ED60" s="444">
        <f t="shared" si="153"/>
        <v>3.125E-2</v>
      </c>
      <c r="EE60" s="444">
        <f t="shared" si="153"/>
        <v>3.125E-2</v>
      </c>
      <c r="EF60" s="444">
        <f t="shared" si="153"/>
        <v>0.05</v>
      </c>
      <c r="EG60" s="444">
        <f t="shared" si="153"/>
        <v>0.05</v>
      </c>
      <c r="EH60" s="444" t="b">
        <f t="shared" si="154"/>
        <v>0</v>
      </c>
      <c r="EI60" s="444" t="b">
        <f t="shared" si="154"/>
        <v>0</v>
      </c>
      <c r="EJ60" s="444" t="b">
        <f t="shared" si="154"/>
        <v>1</v>
      </c>
      <c r="EK60" s="444" t="b">
        <f t="shared" si="154"/>
        <v>0</v>
      </c>
      <c r="EL60" s="444">
        <f t="shared" si="155"/>
        <v>1</v>
      </c>
      <c r="EM60" s="444">
        <f>INDEX(i.dryman,($S60-1)*4+$R60,EM$7+IF($M60=5,2,$M60)-1)</f>
        <v>0.66</v>
      </c>
      <c r="EN60" s="444" t="b">
        <f t="shared" si="156"/>
        <v>1</v>
      </c>
      <c r="EO60" s="444" t="b">
        <f t="shared" si="157"/>
        <v>1</v>
      </c>
      <c r="EP60" s="444" t="b">
        <f t="shared" si="157"/>
        <v>0</v>
      </c>
      <c r="EQ60" s="444" t="b">
        <f t="shared" si="157"/>
        <v>0</v>
      </c>
      <c r="ER60" s="93">
        <f t="shared" si="158"/>
        <v>2</v>
      </c>
      <c r="ES60" s="93">
        <f t="shared" si="158"/>
        <v>2</v>
      </c>
      <c r="ET60" s="444">
        <f t="shared" si="159"/>
        <v>1</v>
      </c>
      <c r="EU60" s="444">
        <f t="shared" si="160"/>
        <v>1</v>
      </c>
      <c r="EV60" s="444">
        <f t="shared" si="160"/>
        <v>1</v>
      </c>
      <c r="EW60" s="444">
        <f t="shared" si="161"/>
        <v>1</v>
      </c>
      <c r="EX60" s="444">
        <f t="shared" si="162"/>
        <v>0.5</v>
      </c>
      <c r="EY60" s="444" t="b">
        <f t="shared" si="162"/>
        <v>1</v>
      </c>
      <c r="EZ60" s="444" t="b">
        <f t="shared" si="162"/>
        <v>0</v>
      </c>
      <c r="FA60" s="444" t="b">
        <f t="shared" si="162"/>
        <v>0</v>
      </c>
      <c r="FB60" s="444" t="b">
        <f t="shared" si="162"/>
        <v>0</v>
      </c>
      <c r="FC60" s="93">
        <f t="shared" si="163"/>
        <v>1</v>
      </c>
      <c r="FD60" s="93">
        <f t="shared" si="163"/>
        <v>1</v>
      </c>
      <c r="FE60" s="93">
        <f t="shared" si="163"/>
        <v>1</v>
      </c>
      <c r="FF60" s="93">
        <f t="shared" si="163"/>
        <v>1</v>
      </c>
      <c r="FG60" s="93">
        <f t="shared" si="163"/>
        <v>1</v>
      </c>
      <c r="FH60" s="93">
        <f t="shared" si="163"/>
        <v>1</v>
      </c>
      <c r="FI60" s="93">
        <f t="shared" si="163"/>
        <v>1</v>
      </c>
      <c r="FJ60" s="93">
        <f t="shared" si="163"/>
        <v>1</v>
      </c>
      <c r="FK60" s="8"/>
      <c r="FL60" s="575" t="str" cm="1">
        <f t="array" ref="FL60">INDEX(FL$5:FL59,$B60+1,1)</f>
        <v>-</v>
      </c>
      <c r="FM60" s="575" t="str" cm="1">
        <f t="array" ref="FM60">INDEX(FM$5:FM59,$B60+1,1)</f>
        <v>-</v>
      </c>
      <c r="FN60" s="575" t="str" cm="1">
        <f t="array" ref="FN60">INDEX(FN$5:FN59,$B60+1,1)</f>
        <v>-</v>
      </c>
      <c r="FO60" s="444">
        <f t="shared" si="164"/>
        <v>11</v>
      </c>
      <c r="FP60" s="575" t="str" cm="1">
        <f t="array" ref="FP60">INDEX(FP$5:FP59,$B60+1,1)</f>
        <v>-</v>
      </c>
      <c r="FQ60" s="575" cm="1">
        <f t="array" ref="FQ60">INDEX(FQ$5:FQ59,$B60+1,1)</f>
        <v>1</v>
      </c>
      <c r="FR60" s="575" cm="1">
        <f t="array" ref="FR60">INDEX(FR$5:FR59,$B60+1,1)</f>
        <v>1</v>
      </c>
      <c r="FS60" s="575" t="str" cm="1">
        <f t="array" ref="FS60">INDEX(FS$5:FS59,$B60+1,1)</f>
        <v>-</v>
      </c>
      <c r="FT60" s="575" t="str" cm="1">
        <f t="array" ref="FT60">INDEX(FT$5:FT59,$B60+1,1)</f>
        <v>-</v>
      </c>
      <c r="FU60" s="575" t="str" cm="1">
        <f t="array" ref="FU60">INDEX(FU$5:FU59,$B60+1,1)</f>
        <v>-</v>
      </c>
      <c r="FV60" s="575" t="str" cm="1">
        <f t="array" ref="FV60">INDEX(FV$5:FV59,$B60+1,1)</f>
        <v>-</v>
      </c>
      <c r="FW60" s="575" t="str" cm="1">
        <f t="array" ref="FW60">INDEX(FW$5:FW59,$B60+1,1)</f>
        <v>-</v>
      </c>
      <c r="FX60" s="575" t="str" cm="1">
        <f t="array" ref="FX60">INDEX(FX$5:FX59,$B60+1,1)</f>
        <v>-</v>
      </c>
      <c r="FY60" s="575" t="str" cm="1">
        <f t="array" ref="FY60">INDEX(FY$5:FY59,$B60+1,1)</f>
        <v>-</v>
      </c>
      <c r="FZ60" s="575" t="str" cm="1">
        <f t="array" ref="FZ60">INDEX(FZ$5:FZ59,$B60+1,1)</f>
        <v>-</v>
      </c>
      <c r="GA60" s="575" t="str" cm="1">
        <f t="array" ref="GA60">INDEX(GA$5:GA59,$B60+1,1)</f>
        <v>-</v>
      </c>
      <c r="GB60" s="575" t="str" cm="1">
        <f t="array" ref="GB60">INDEX(GB$5:GB59,$B60+1,1)</f>
        <v>-</v>
      </c>
      <c r="GC60" s="575" t="str" cm="1">
        <f t="array" ref="GC60">INDEX(GC$5:GC59,$B60+1,1)</f>
        <v>-</v>
      </c>
      <c r="GD60" s="575" t="str" cm="1">
        <f t="array" ref="GD60">INDEX(GD$5:GD59,$B60+1,1)</f>
        <v>-</v>
      </c>
      <c r="GE60" s="575" t="str" cm="1">
        <f t="array" ref="GE60">INDEX(GE$5:GE59,$B60+1,1)</f>
        <v>-</v>
      </c>
      <c r="GF60" s="575" t="str" cm="1">
        <f t="array" ref="GF60">INDEX(GF$5:GF59,$B60+1,1)</f>
        <v>-</v>
      </c>
      <c r="GG60" s="575" t="str" cm="1">
        <f t="array" ref="GG60">INDEX(GG$5:GG59,$B60+1,1)</f>
        <v>-</v>
      </c>
      <c r="GH60" s="575" t="str" cm="1">
        <f t="array" ref="GH60">INDEX(GH$5:GH59,$B60+1,1)</f>
        <v>-</v>
      </c>
      <c r="GI60" s="575" t="str" cm="1">
        <f t="array" ref="GI60">INDEX(GI$5:GI59,$B60+1,1)</f>
        <v>-</v>
      </c>
      <c r="GJ60" s="575" t="str" cm="1">
        <f t="array" ref="GJ60">INDEX(GJ$5:GJ59,$B60+1,1)</f>
        <v>-</v>
      </c>
      <c r="GK60" s="444">
        <f t="shared" si="165"/>
        <v>-0.48218917011923734</v>
      </c>
      <c r="GL60" s="575" t="str" cm="1">
        <f t="array" ref="GL60">INDEX(GL$5:GL59,$B60+1,1)</f>
        <v>-</v>
      </c>
      <c r="GM60" s="575" cm="1">
        <f t="array" ref="GM60">INDEX(GM$5:GM59,$B60+1,1)</f>
        <v>1</v>
      </c>
      <c r="GN60" s="444">
        <f t="shared" si="166"/>
        <v>2.4865119068953685E-2</v>
      </c>
      <c r="GO60" s="575" cm="1">
        <f t="array" ref="GO60">INDEX(GO$5:GO59,$B60+1,1)</f>
        <v>0</v>
      </c>
      <c r="GP60" s="444">
        <f t="shared" si="167"/>
        <v>-5.807883932212256E-3</v>
      </c>
      <c r="GQ60" s="444">
        <f t="shared" si="167"/>
        <v>-1.4519709830530639E-2</v>
      </c>
      <c r="GR60" s="444">
        <f t="shared" si="167"/>
        <v>-1.4519709830530639E-2</v>
      </c>
      <c r="GS60" s="444">
        <f t="shared" si="167"/>
        <v>1</v>
      </c>
      <c r="GT60" s="444">
        <f t="shared" si="167"/>
        <v>0.98940309604683652</v>
      </c>
      <c r="GU60" s="444">
        <f t="shared" si="167"/>
        <v>2.1359585229668576E-2</v>
      </c>
      <c r="GV60" s="575" cm="1">
        <f t="array" ref="GV60">INDEX(GV$5:GV59,$B60+1,1)</f>
        <v>0</v>
      </c>
      <c r="GW60" s="575" cm="1">
        <f t="array" ref="GW60">INDEX(GW$5:GW59,$B60+1,1)</f>
        <v>0</v>
      </c>
      <c r="GX60" s="575" cm="1">
        <f t="array" ref="GX60">INDEX(GX$5:GX59,$B60+1,1)</f>
        <v>0</v>
      </c>
      <c r="GY60" s="8"/>
      <c r="GZ60" s="575" t="str" cm="1">
        <f t="array" aca="1" ref="GZ60" ca="1">INDEX(GZ$5:GZ59,$B60+1,1)</f>
        <v>-</v>
      </c>
      <c r="HA60" s="575" t="str" cm="1">
        <f t="array" aca="1" ref="HA60" ca="1">INDEX(HA$5:HA59,$B60+1,1)</f>
        <v>-</v>
      </c>
      <c r="HB60" s="575" t="str" cm="1">
        <f t="array" aca="1" ref="HB60" ca="1">INDEX(HB$5:HB59,$B60+1,1)</f>
        <v>-</v>
      </c>
      <c r="HC60" s="575" t="str" cm="1">
        <f t="array" aca="1" ref="HC60" ca="1">INDEX(HC$5:HC59,$B60+1,1)</f>
        <v>-</v>
      </c>
      <c r="HD60" s="575" cm="1">
        <f t="array" aca="1" ref="HD60" ca="1">INDEX(HD$5:HD59,$B60+1,1)</f>
        <v>0</v>
      </c>
      <c r="HE60" s="575" t="str" cm="1">
        <f t="array" aca="1" ref="HE60" ca="1">INDEX(HE$5:HE59,$B60+1,1)</f>
        <v>-</v>
      </c>
      <c r="HF60" s="575" t="str" cm="1">
        <f t="array" ref="HF60">INDEX(HF$5:HF59,$B60+1,1)</f>
        <v>-</v>
      </c>
      <c r="HG60" s="576" t="str">
        <f ca="1">OFFSET(HG$5,$B60,0)</f>
        <v>-</v>
      </c>
      <c r="HH60" s="575" t="str" cm="1">
        <f t="array" ref="HH60">INDEX(HH$5:HH59,$B60+1,1)</f>
        <v>-</v>
      </c>
      <c r="HI60" s="575" t="str" cm="1">
        <f t="array" ref="HI60">INDEX(HI$5:HI59,$B60+1,1)</f>
        <v>-</v>
      </c>
      <c r="HJ60" s="575" t="str" cm="1">
        <f t="array" ref="HJ60">INDEX(HJ$5:HJ59,$B60+1,1)</f>
        <v>-</v>
      </c>
      <c r="HK60" s="575" t="str" cm="1">
        <f t="array" ref="HK60">INDEX(HK$5:HK59,$B60+1,1)</f>
        <v>-</v>
      </c>
      <c r="HL60" s="575" t="str" cm="1">
        <f t="array" ref="HL60">INDEX(HL$5:HL59,$B60+1,1)</f>
        <v>-</v>
      </c>
      <c r="HM60" s="575" t="str" cm="1">
        <f t="array" ref="HM60">INDEX(HM$5:HM59,$B60+1,1)</f>
        <v>-</v>
      </c>
      <c r="HN60" s="575" t="str" cm="1">
        <f t="array" ref="HN60">INDEX(HN$5:HN59,$B60+1,1)</f>
        <v>-</v>
      </c>
      <c r="HO60" s="575" t="str" cm="1">
        <f t="array" ref="HO60">INDEX(HO$5:HO59,$B60+1,1)</f>
        <v>-</v>
      </c>
      <c r="HP60" s="575" t="str" cm="1">
        <f t="array" ref="HP60">INDEX(HP$5:HP59,$B60+1,1)</f>
        <v>-</v>
      </c>
      <c r="HQ60" s="575" t="str" cm="1">
        <f t="array" ref="HQ60">INDEX(HQ$5:HQ59,$B60+1,1)</f>
        <v>-</v>
      </c>
      <c r="HR60" s="575" t="str" cm="1">
        <f t="array" ref="HR60">INDEX(HR$5:HR59,$B60+1,1)</f>
        <v>-</v>
      </c>
      <c r="HS60" s="575" t="str" cm="1">
        <f t="array" ref="HS60">INDEX(HS$5:HS59,$B60+1,1)</f>
        <v>-</v>
      </c>
      <c r="HT60" s="575" t="str" cm="1">
        <f t="array" ref="HT60">INDEX(HT$5:HT59,$B60+1,1)</f>
        <v>-</v>
      </c>
      <c r="HU60" s="575" cm="1">
        <f t="array" ref="HU60">INDEX(HU$5:HU59,$B60+1,1)</f>
        <v>0</v>
      </c>
      <c r="HV60" s="575" t="str" cm="1">
        <f t="array" ref="HV60">INDEX(HV$5:HV59,$B60+1,1)</f>
        <v>-</v>
      </c>
      <c r="HW60" s="575" t="str" cm="1">
        <f t="array" ref="HW60">INDEX(HW$5:HW59,$B60+1,1)</f>
        <v>-</v>
      </c>
      <c r="HX60" s="575" t="str" cm="1">
        <f t="array" ref="HX60">INDEX(HX$5:HX59,$B60+1,1)</f>
        <v>-</v>
      </c>
      <c r="HY60" s="575" t="str" cm="1">
        <f t="array" ref="HY60">INDEX(HY$5:HY59,$B60+1,1)</f>
        <v>-</v>
      </c>
      <c r="HZ60" s="575" t="str" cm="1">
        <f t="array" ref="HZ60">INDEX(HZ$5:HZ59,$B60+1,1)</f>
        <v>-</v>
      </c>
      <c r="IA60" s="575" cm="1">
        <f t="array" ref="IA60">INDEX(IA$5:IA59,$B60+1,1)</f>
        <v>0</v>
      </c>
      <c r="IB60" s="575" t="str" cm="1">
        <f t="array" ref="IB60">INDEX(IB$5:IB59,$B60+1,1)</f>
        <v>-</v>
      </c>
      <c r="IC60" s="575" t="str" cm="1">
        <f t="array" ref="IC60">INDEX(IC$5:IC59,$B60+1,1)</f>
        <v>-</v>
      </c>
      <c r="ID60" s="575" t="str" cm="1">
        <f t="array" ref="ID60">INDEX(ID$5:ID59,$B60+1,1)</f>
        <v>-</v>
      </c>
      <c r="IE60" s="575" cm="1">
        <f t="array" ref="IE60">INDEX(IE$5:IE59,$B60+1,1)</f>
        <v>1</v>
      </c>
      <c r="IF60" s="575" cm="1">
        <f t="array" ref="IF60">INDEX(IF$5:IF59,$B60+1,1)</f>
        <v>1</v>
      </c>
      <c r="IG60" s="8"/>
      <c r="IH60" s="575" t="str" cm="1">
        <f t="array" ref="IH60">INDEX(IH$5:IH59,$B60+1,1)</f>
        <v>-</v>
      </c>
      <c r="II60" s="575" t="str" cm="1">
        <f t="array" ref="II60">INDEX(II$5:II59,$B60+1,1)</f>
        <v>-</v>
      </c>
      <c r="IJ60" s="575" t="str" cm="1">
        <f t="array" ref="IJ60">INDEX(IJ$5:IJ59,$B60+1,1)</f>
        <v>-</v>
      </c>
      <c r="IK60" s="575" t="str" cm="1">
        <f t="array" ref="IK60">INDEX(IK$5:IK59,$B60+1,1)</f>
        <v>-</v>
      </c>
      <c r="IL60" s="575" t="str" cm="1">
        <f t="array" ref="IL60">INDEX(IL$5:IL59,$B60+1,1)</f>
        <v>-</v>
      </c>
      <c r="IM60" s="575" t="str" cm="1">
        <f t="array" ref="IM60">INDEX(IM$5:IM59,$B60+1,1)</f>
        <v>-</v>
      </c>
      <c r="IN60" s="575" t="str" cm="1">
        <f t="array" ref="IN60">INDEX(IN$5:IN59,$B60+1,1)</f>
        <v>-</v>
      </c>
      <c r="IO60" s="575" t="str" cm="1">
        <f t="array" ref="IO60">INDEX(IO$5:IO59,$B60+1,1)</f>
        <v>-</v>
      </c>
      <c r="IP60" s="575" t="str" cm="1">
        <f t="array" ref="IP60">INDEX(IP$5:IP59,$B60+1,1)</f>
        <v>-</v>
      </c>
      <c r="IQ60" s="575" t="str" cm="1">
        <f t="array" ref="IQ60">INDEX(IQ$5:IQ59,$B60+1,1)</f>
        <v>-</v>
      </c>
      <c r="IR60" s="575" t="str" cm="1">
        <f t="array" ref="IR60">INDEX(IR$5:IR59,$B60+1,1)</f>
        <v>-</v>
      </c>
      <c r="IS60" s="575" t="str" cm="1">
        <f t="array" ref="IS60">INDEX(IS$5:IS59,$B60+1,1)</f>
        <v>-</v>
      </c>
      <c r="IT60" s="575" t="str" cm="1">
        <f t="array" ref="IT60">INDEX(IT$5:IT59,$B60+1,1)</f>
        <v>-</v>
      </c>
      <c r="IU60" s="575" t="str" cm="1">
        <f t="array" ref="IU60">INDEX(IU$5:IU59,$B60+1,1)</f>
        <v>-</v>
      </c>
      <c r="IV60" s="575" t="str" cm="1">
        <f t="array" ref="IV60">INDEX(IV$5:IV59,$B60+1,1)</f>
        <v>-</v>
      </c>
      <c r="IW60" s="575" t="str" cm="1">
        <f t="array" ref="IW60">INDEX(IW$5:IW59,$B60+1,1)</f>
        <v>-</v>
      </c>
      <c r="IX60" s="575" cm="1">
        <f t="array" ref="IX60">INDEX(IX$5:IX59,$B60+1,1)</f>
        <v>0</v>
      </c>
      <c r="IY60" s="583">
        <f t="shared" si="168"/>
        <v>0</v>
      </c>
      <c r="IZ60" s="583">
        <f t="shared" si="168"/>
        <v>0</v>
      </c>
      <c r="JA60" s="200">
        <f t="shared" si="169"/>
        <v>0</v>
      </c>
      <c r="JB60" s="200">
        <f t="shared" ca="1" si="169"/>
        <v>0</v>
      </c>
      <c r="JC60" s="200">
        <f t="shared" ca="1" si="169"/>
        <v>0</v>
      </c>
      <c r="JD60" s="200">
        <f t="shared" ca="1" si="169"/>
        <v>0</v>
      </c>
      <c r="JE60" s="200">
        <f t="shared" ca="1" si="169"/>
        <v>0</v>
      </c>
      <c r="JF60" s="243">
        <f t="shared" ca="1" si="170"/>
        <v>0</v>
      </c>
      <c r="JG60" s="200">
        <f t="shared" ca="1" si="171"/>
        <v>0</v>
      </c>
      <c r="JH60" s="200">
        <f t="shared" ca="1" si="171"/>
        <v>0</v>
      </c>
      <c r="JI60" s="200">
        <f t="shared" ca="1" si="171"/>
        <v>0</v>
      </c>
      <c r="JJ60" s="200">
        <f t="shared" ca="1" si="171"/>
        <v>0</v>
      </c>
      <c r="JK60" s="200">
        <f t="shared" ca="1" si="171"/>
        <v>0</v>
      </c>
      <c r="JL60" s="243">
        <f t="shared" ca="1" si="172"/>
        <v>0</v>
      </c>
      <c r="JM60" s="244">
        <f t="shared" ca="1" si="173"/>
        <v>0</v>
      </c>
      <c r="JN60" s="244">
        <f t="shared" ca="1" si="173"/>
        <v>0</v>
      </c>
      <c r="JO60" s="244">
        <f t="shared" ca="1" si="173"/>
        <v>0</v>
      </c>
      <c r="JP60" s="244">
        <f t="shared" ca="1" si="173"/>
        <v>0</v>
      </c>
      <c r="JQ60" s="584">
        <f t="shared" ca="1" si="174"/>
        <v>0</v>
      </c>
      <c r="JR60" s="244">
        <f t="shared" ca="1" si="175"/>
        <v>0</v>
      </c>
      <c r="JS60" s="244">
        <f t="shared" ca="1" si="175"/>
        <v>0</v>
      </c>
      <c r="JT60" s="244">
        <f t="shared" ca="1" si="175"/>
        <v>0</v>
      </c>
      <c r="JU60" s="244">
        <f t="shared" ca="1" si="175"/>
        <v>0</v>
      </c>
      <c r="JV60" s="584">
        <f t="shared" ca="1" si="176"/>
        <v>0</v>
      </c>
      <c r="JW60" s="584">
        <f t="shared" ca="1" si="176"/>
        <v>0</v>
      </c>
      <c r="JX60" s="584">
        <f t="shared" ca="1" si="176"/>
        <v>0</v>
      </c>
      <c r="JY60" s="584">
        <f t="shared" ca="1" si="176"/>
        <v>0</v>
      </c>
      <c r="JZ60" s="584">
        <f t="shared" ca="1" si="176"/>
        <v>0</v>
      </c>
      <c r="KA60" s="584">
        <f t="shared" ca="1" si="176"/>
        <v>0</v>
      </c>
      <c r="KB60" s="584">
        <f t="shared" ca="1" si="176"/>
        <v>0</v>
      </c>
      <c r="KC60" s="575" cm="1">
        <f t="array" ref="KC60">INDEX(KC$5:KC59,$B60+1,1)</f>
        <v>0</v>
      </c>
      <c r="KD60" s="444">
        <f t="shared" si="177"/>
        <v>19</v>
      </c>
      <c r="KE60" s="8"/>
      <c r="KF60" s="575" cm="1">
        <f t="array" ref="KF60">INDEX(KF$5:KF59,$B60+1,1)</f>
        <v>0</v>
      </c>
      <c r="KG60" s="444">
        <f t="shared" si="178"/>
        <v>0</v>
      </c>
      <c r="KH60" s="575" cm="1">
        <f t="array" ref="KH60">INDEX(KH$5:KH59,$B60+1,1)</f>
        <v>0</v>
      </c>
      <c r="KI60" s="575" t="str" cm="1">
        <f t="array" ref="KI60">INDEX(KI$5:KI59,$B60+1,1)</f>
        <v>-</v>
      </c>
      <c r="KJ60" s="575" t="str" cm="1">
        <f t="array" ref="KJ60">INDEX(KJ$5:KJ59,$B60+1,1)</f>
        <v>-</v>
      </c>
      <c r="KK60" s="575" t="str" cm="1">
        <f t="array" ref="KK60">INDEX(KK$5:KK59,$B60+1,1)</f>
        <v>-</v>
      </c>
      <c r="KL60" s="575" t="str" cm="1">
        <f t="array" ref="KL60">INDEX(KL$5:KL59,$B60+1,1)</f>
        <v>-</v>
      </c>
      <c r="KM60" s="575" t="str" cm="1">
        <f t="array" ref="KM60">INDEX(KM$5:KM59,$B60+1,1)</f>
        <v>-</v>
      </c>
      <c r="KN60" s="575" t="str" cm="1">
        <f t="array" ref="KN60">INDEX(KN$5:KN59,$B60+1,1)</f>
        <v>-</v>
      </c>
      <c r="KO60" s="575" t="str" cm="1">
        <f t="array" ref="KO60">INDEX(KO$5:KO59,$B60+1,1)</f>
        <v>-</v>
      </c>
      <c r="KP60" s="575" t="str" cm="1">
        <f t="array" ref="KP60">INDEX(KP$5:KP59,$B60+1,1)</f>
        <v>-</v>
      </c>
      <c r="KQ60" s="575" t="str" cm="1">
        <f t="array" ref="KQ60">INDEX(KQ$5:KQ59,$B60+1,1)</f>
        <v>-</v>
      </c>
      <c r="KR60" s="575" t="str" cm="1">
        <f t="array" ref="KR60">INDEX(KR$5:KR59,$B60+1,1)</f>
        <v>-</v>
      </c>
      <c r="KS60" s="575" t="str" cm="1">
        <f t="array" ref="KS60">INDEX(KS$5:KS59,$B60+1,1)</f>
        <v>-</v>
      </c>
      <c r="KT60" s="575" t="str" cm="1">
        <f t="array" ref="KT60">INDEX(KT$5:KT59,$B60+1,1)</f>
        <v>-</v>
      </c>
      <c r="KU60" s="575" t="str" cm="1">
        <f t="array" ref="KU60">INDEX(KU$5:KU59,$B60+1,1)</f>
        <v>-</v>
      </c>
      <c r="KV60" s="444">
        <f t="shared" si="179"/>
        <v>1</v>
      </c>
      <c r="KW60" s="444">
        <f t="shared" si="180"/>
        <v>0</v>
      </c>
      <c r="KX60" s="444">
        <f t="shared" si="180"/>
        <v>1</v>
      </c>
      <c r="KY60" s="444">
        <f t="shared" si="180"/>
        <v>1</v>
      </c>
      <c r="KZ60" s="444">
        <f t="shared" si="180"/>
        <v>1</v>
      </c>
      <c r="LA60" s="444">
        <f t="shared" si="180"/>
        <v>1</v>
      </c>
      <c r="LB60" s="444">
        <f t="shared" si="180"/>
        <v>1</v>
      </c>
      <c r="LC60" s="444">
        <f t="shared" si="180"/>
        <v>1</v>
      </c>
      <c r="LD60" s="444">
        <f t="shared" si="180"/>
        <v>0</v>
      </c>
      <c r="LE60" s="444">
        <f t="shared" si="180"/>
        <v>1</v>
      </c>
      <c r="LF60" s="575" cm="1">
        <f t="array" ref="LF60">INDEX(LF$5:LF59,$B60+1,1)</f>
        <v>0</v>
      </c>
      <c r="LG60" s="575" cm="1">
        <f t="array" ref="LG60">INDEX(LG$5:LG59,$B60+1,1)</f>
        <v>0</v>
      </c>
      <c r="LH60" s="575" cm="1">
        <f t="array" ref="LH60">INDEX(LH$5:LH59,$B60+1,1)</f>
        <v>0</v>
      </c>
      <c r="LI60" s="575" cm="1">
        <f t="array" ref="LI60">INDEX(LI$5:LI59,$B60+1,1)</f>
        <v>0</v>
      </c>
      <c r="LJ60" s="575" cm="1">
        <f t="array" ref="LJ60">INDEX(LJ$5:LJ59,$B60+1,1)</f>
        <v>0</v>
      </c>
      <c r="LK60" s="575" cm="1">
        <f t="array" ref="LK60">INDEX(LK$5:LK59,$B60+1,1)</f>
        <v>0</v>
      </c>
      <c r="LL60" s="575" cm="1">
        <f t="array" ref="LL60">INDEX(LL$5:LL59,$B60+1,1)</f>
        <v>0</v>
      </c>
      <c r="LM60" s="575" cm="1">
        <f t="array" ref="LM60">INDEX(LM$5:LM59,$B60+1,1)</f>
        <v>0</v>
      </c>
      <c r="LN60" s="575" cm="1">
        <f t="array" ref="LN60">INDEX(LN$5:LN59,$B60+1,1)</f>
        <v>0</v>
      </c>
      <c r="LO60" s="575" cm="1">
        <f t="array" ref="LO60">INDEX(LO$5:LO59,$B60+1,1)</f>
        <v>0</v>
      </c>
      <c r="LP60" s="575" cm="1">
        <f t="array" ref="LP60">INDEX(LP$5:LP59,$B60+1,1)</f>
        <v>0</v>
      </c>
      <c r="LQ60" s="575" cm="1">
        <f t="array" ref="LQ60">INDEX(LQ$5:LQ59,$B60+1,1)</f>
        <v>0</v>
      </c>
      <c r="LR60" s="575" cm="1">
        <f t="array" ref="LR60">INDEX(LR$5:LR59,$B60+1,1)</f>
        <v>0</v>
      </c>
      <c r="LS60" s="575" cm="1">
        <f t="array" ref="LS60">INDEX(LS$5:LS59,$B60+1,1)</f>
        <v>0</v>
      </c>
      <c r="LT60" s="575" cm="1">
        <f t="array" ref="LT60">INDEX(LT$5:LT59,$B60+1,1)</f>
        <v>0</v>
      </c>
      <c r="LU60" s="575" cm="1">
        <f t="array" ref="LU60">INDEX(LU$5:LU59,$B60+1,1)</f>
        <v>0</v>
      </c>
      <c r="LV60" s="575" cm="1">
        <f t="array" ref="LV60">INDEX(LV$5:LV59,$B60+1,1)</f>
        <v>0</v>
      </c>
      <c r="LW60" s="575" cm="1">
        <f t="array" ref="LW60">INDEX(LW$5:LW59,$B60+1,1)</f>
        <v>0</v>
      </c>
      <c r="LX60" s="575" cm="1">
        <f t="array" ref="LX60">INDEX(LX$5:LX59,$B60+1,1)</f>
        <v>0</v>
      </c>
      <c r="LY60" s="575" cm="1">
        <f t="array" ref="LY60">INDEX(LY$5:LY59,$B60+1,1)</f>
        <v>0</v>
      </c>
      <c r="LZ60" s="575" cm="1">
        <f t="array" ref="LZ60">INDEX(LZ$5:LZ59,$B60+1,1)</f>
        <v>0</v>
      </c>
      <c r="MA60" s="575" cm="1">
        <f t="array" ref="MA60">INDEX(MA$5:MA59,$B60+1,1)</f>
        <v>0</v>
      </c>
      <c r="MB60" s="575" cm="1">
        <f t="array" ref="MB60">INDEX(MB$5:MB59,$B60+1,1)</f>
        <v>0</v>
      </c>
      <c r="MC60" s="575" cm="1">
        <f t="array" ref="MC60">INDEX(MC$5:MC59,$B60+1,1)</f>
        <v>0</v>
      </c>
      <c r="MD60" s="575" cm="1">
        <f t="array" ref="MD60">INDEX(MD$5:MD59,$B60+1,1)</f>
        <v>0</v>
      </c>
      <c r="ME60" s="575" cm="1">
        <f t="array" ref="ME60">INDEX(ME$5:ME59,$B60+1,1)</f>
        <v>0</v>
      </c>
      <c r="MF60" s="575" cm="1">
        <f t="array" ref="MF60">INDEX(MF$5:MF59,$B60+1,1)</f>
        <v>0</v>
      </c>
      <c r="MG60" s="575" cm="1">
        <f t="array" ref="MG60">INDEX(MG$5:MG59,$B60+1,1)</f>
        <v>0</v>
      </c>
      <c r="MH60" s="575" cm="1">
        <f t="array" ref="MH60">INDEX(MH$5:MH59,$B60+1,1)</f>
        <v>0</v>
      </c>
      <c r="MI60" s="575" cm="1">
        <f t="array" ref="MI60">INDEX(MI$5:MI59,$B60+1,1)</f>
        <v>1</v>
      </c>
      <c r="MJ60" s="575" cm="1">
        <f t="array" ref="MJ60">INDEX(MJ$5:MJ59,$B60+1,1)</f>
        <v>0</v>
      </c>
      <c r="MK60" s="575" cm="1">
        <f t="array" ref="MK60">INDEX(MK$5:MK59,$B60+1,1)</f>
        <v>0</v>
      </c>
      <c r="ML60" s="575" cm="1">
        <f t="array" ref="ML60">INDEX(ML$5:ML59,$B60+1,1)</f>
        <v>0</v>
      </c>
      <c r="MM60" s="575" cm="1">
        <f t="array" ref="MM60">INDEX(MM$5:MM59,$B60+1,1)</f>
        <v>0</v>
      </c>
      <c r="MN60" s="575" cm="1">
        <f t="array" ref="MN60">INDEX(MN$5:MN59,$B60+1,1)</f>
        <v>1</v>
      </c>
      <c r="MO60" s="8"/>
      <c r="MP60" s="444" t="b">
        <f t="shared" ca="1" si="181"/>
        <v>0</v>
      </c>
      <c r="MQ60" s="575" t="str" cm="1">
        <f t="array" ref="MQ60">INDEX(MQ$5:MQ59,$B60+1,1)</f>
        <v>-</v>
      </c>
      <c r="MR60" s="575" t="str" cm="1">
        <f t="array" ref="MR60">INDEX(MR$5:MR59,$B60+1,1)</f>
        <v>-</v>
      </c>
      <c r="MS60" s="575" t="str" cm="1">
        <f t="array" ref="MS60">INDEX(MS$5:MS59,$B60+1,1)</f>
        <v>-</v>
      </c>
      <c r="MT60" s="575" t="str" cm="1">
        <f t="array" ref="MT60">INDEX(MT$5:MT59,$B60+1,1)</f>
        <v>-</v>
      </c>
      <c r="MU60" s="444" t="str">
        <f t="shared" si="182"/>
        <v>-</v>
      </c>
      <c r="MV60" s="444" t="str">
        <f t="shared" si="182"/>
        <v>-</v>
      </c>
      <c r="MW60" s="575" t="str" cm="1">
        <f t="array" ref="MW60">INDEX(MW$5:MW59,$B60+1,1)</f>
        <v>-</v>
      </c>
      <c r="MX60" s="444" t="str" cm="1">
        <f t="array" ref="MX60">IF(OR(MY60:MY60&lt;&gt;"-"),TRUE,"-")</f>
        <v>-</v>
      </c>
      <c r="MY60" s="575" t="str" cm="1">
        <f t="array" ref="MY60">INDEX(MY$5:MY59,$B60+1,1)</f>
        <v>-</v>
      </c>
      <c r="MZ60" s="575" cm="1">
        <f t="array" ref="MZ60">INDEX(MZ$5:MZ59,$B60+1,1)</f>
        <v>0</v>
      </c>
      <c r="NA60" s="575" cm="1">
        <f t="array" ref="NA60">INDEX(NA$5:NA59,$B60+1,1)</f>
        <v>999999</v>
      </c>
      <c r="NB60" s="575" cm="1">
        <f t="array" ref="NB60">INDEX(NB$5:NB59,$B60+1,1)</f>
        <v>999999</v>
      </c>
      <c r="NC60" s="575" cm="1">
        <f t="array" ref="NC60">INDEX(NC$5:NC59,$B60+1,1)</f>
        <v>999999</v>
      </c>
      <c r="ND60" s="575" cm="1">
        <f t="array" ref="ND60">INDEX(ND$5:ND59,$B60+1,1)</f>
        <v>999999</v>
      </c>
      <c r="NE60" s="575" cm="1">
        <f t="array" ref="NE60">INDEX(NE$5:NE59,$B60+1,1)</f>
        <v>999999</v>
      </c>
      <c r="NF60" s="575" cm="1">
        <f t="array" ref="NF60">INDEX(NF$5:NF59,$B60+1,1)</f>
        <v>999999</v>
      </c>
      <c r="NG60" s="575" t="str" cm="1">
        <f t="array" ref="NG60">INDEX(NG$5:NG59,$B60+1,1)</f>
        <v>-</v>
      </c>
      <c r="NH60" s="575" t="str" cm="1">
        <f t="array" ref="NH60">INDEX(NH$5:NH59,$B60+1,1)</f>
        <v>-</v>
      </c>
      <c r="NI60" s="575" t="str" cm="1">
        <f t="array" ref="NI60">INDEX(NI$5:NI59,$B60+1,1)</f>
        <v>-</v>
      </c>
      <c r="NJ60" s="575" t="b" cm="1">
        <f t="array" ref="NJ60">INDEX(NJ$5:NJ59,$B60+1,1)</f>
        <v>1</v>
      </c>
      <c r="NK60" s="575" t="str" cm="1">
        <f t="array" ref="NK60">INDEX(NK$5:NK59,$B60+1,1)</f>
        <v>-</v>
      </c>
      <c r="NL60" s="575" cm="1">
        <f t="array" ref="NL60">INDEX(NL$5:NL59,$B60+1,1)</f>
        <v>0</v>
      </c>
      <c r="NM60" s="575" cm="1">
        <f t="array" ref="NM60">INDEX(NM$5:NM59,$B60+1,1)</f>
        <v>0</v>
      </c>
      <c r="NN60" s="575" cm="1">
        <f t="array" ref="NN60">INDEX(NN$5:NN59,$B60+1,1)</f>
        <v>0</v>
      </c>
      <c r="NO60" s="575" t="str" cm="1">
        <f t="array" ref="NO60">INDEX(NO$5:NO59,$B60+1,1)</f>
        <v>-</v>
      </c>
      <c r="NP60" s="575" t="str" cm="1">
        <f t="array" ref="NP60">INDEX(NP$5:NP59,$B60+1,1)</f>
        <v>-</v>
      </c>
      <c r="NQ60" s="444">
        <f t="shared" si="183"/>
        <v>0</v>
      </c>
      <c r="NR60" s="575" t="str" cm="1">
        <f t="array" ref="NR60">INDEX(NR$5:NR59,$B60+1,1)</f>
        <v>-</v>
      </c>
      <c r="NS60" s="444" t="str">
        <f t="shared" si="184"/>
        <v>-</v>
      </c>
      <c r="NT60" s="8"/>
      <c r="NU60" s="575" cm="1">
        <f t="array" ref="NU60">INDEX(NU$5:NU59,$B60+1,1)</f>
        <v>50</v>
      </c>
      <c r="NV60" s="575" cm="1">
        <f t="array" ref="NV60">INDEX(NV$5:NV59,$B60+1,1)</f>
        <v>50</v>
      </c>
      <c r="NW60" s="575" cm="1">
        <f t="array" ref="NW60">INDEX(NW$5:NW59,$B60+1,1)</f>
        <v>50</v>
      </c>
      <c r="NX60" s="575" cm="1">
        <f t="array" ref="NX60">INDEX(NX$5:NX59,$B60+1,1)</f>
        <v>50</v>
      </c>
      <c r="NY60" s="575" cm="1">
        <f t="array" ref="NY60">INDEX(NY$5:NY59,$B60+1,1)</f>
        <v>1</v>
      </c>
      <c r="NZ60" s="575" cm="1">
        <f t="array" ref="NZ60">INDEX(NZ$5:NZ59,$B60+1,1)</f>
        <v>1</v>
      </c>
      <c r="OA60" s="575" cm="1">
        <f t="array" ref="OA60">INDEX(OA$5:OA59,$B60+1,1)</f>
        <v>1</v>
      </c>
      <c r="OB60" s="575" cm="1">
        <f t="array" ref="OB60">INDEX(OB$5:OB59,$B60+1,1)</f>
        <v>1</v>
      </c>
      <c r="OC60" s="8"/>
      <c r="OD60" s="575" cm="1">
        <f t="array" ref="OD60">INDEX(OD$5:OD59,$B60+1,1)</f>
        <v>0</v>
      </c>
      <c r="OE60" s="575" t="str" cm="1">
        <f t="array" ref="OE60">INDEX(OE$5:OE59,$B60+1,1)</f>
        <v>-</v>
      </c>
      <c r="OF60" s="575" cm="1">
        <f t="array" ref="OF60">INDEX(OF$5:OF59,$B60+1,1)</f>
        <v>1</v>
      </c>
      <c r="OG60" s="444">
        <f t="shared" si="185"/>
        <v>1.5</v>
      </c>
      <c r="OH60" s="8"/>
      <c r="OI60" s="585" t="str">
        <f t="shared" si="186"/>
        <v>-</v>
      </c>
      <c r="OJ60" s="585" t="str">
        <f t="shared" si="186"/>
        <v>-</v>
      </c>
      <c r="OK60" s="585" t="str">
        <f t="shared" si="186"/>
        <v>-</v>
      </c>
      <c r="OL60" s="585" t="str">
        <f t="shared" si="186"/>
        <v>-</v>
      </c>
      <c r="OM60" s="575" cm="1">
        <f t="array" ref="OM60">INDEX(OM$5:OM59,$B60+1,1)</f>
        <v>0</v>
      </c>
      <c r="ON60" s="519">
        <v>0</v>
      </c>
    </row>
    <row r="61" spans="1:404" outlineLevel="2">
      <c r="A61" s="18">
        <f t="shared" si="109"/>
        <v>56</v>
      </c>
      <c r="B61" s="606">
        <f t="shared" ref="B61:B70" si="188">$A$59</f>
        <v>54</v>
      </c>
      <c r="C61" s="110">
        <f>C$52 + CHOOSE(ExptNo+1, $L61*100, $L61*100 + $M61*10, $L61*100 + $M61*10 +$N61) + 0</f>
        <v>1200</v>
      </c>
      <c r="D61" s="127" t="str">
        <f t="shared" si="131"/>
        <v>GSW</v>
      </c>
      <c r="E61" t="b">
        <v>1</v>
      </c>
      <c r="F61" t="b">
        <v>0</v>
      </c>
      <c r="G61" t="b">
        <f t="shared" si="132"/>
        <v>1</v>
      </c>
      <c r="H61" s="203">
        <f t="shared" si="187"/>
        <v>2</v>
      </c>
      <c r="I61" s="575" cm="1">
        <f t="array" ref="I61">INDEX(I$5:I60,$B61+1,1)</f>
        <v>1</v>
      </c>
      <c r="J61" s="575" cm="1">
        <f t="array" ref="J61">INDEX(J$5:J60,$B61+1,1)</f>
        <v>0</v>
      </c>
      <c r="K61" s="575" cm="1">
        <f t="array" ref="K61">INDEX(K$5:K60,$B61+1,1)</f>
        <v>1</v>
      </c>
      <c r="L61" s="575" cm="1">
        <f t="array" ref="L61">INDEX(L$5:L60,$B61+1,1)</f>
        <v>2</v>
      </c>
      <c r="M61" s="243">
        <f>INDEX(IF(IsSequential,_xlfn.SEQUENCE(nLevels,1,M$55),M$55:M$58),MOD(INT($H61/cStep),nLevels)+1,1)</f>
        <v>2</v>
      </c>
      <c r="N61" s="243">
        <f>INDEX(IF(IsSequential,_xlfn.SEQUENCE(nLevels,1,N$55),N$55:N$58),MOD(INT($H61/cStep),nLevels)+1,1)</f>
        <v>1</v>
      </c>
      <c r="O61" s="444">
        <f t="shared" si="133"/>
        <v>2</v>
      </c>
      <c r="P61" s="444">
        <f t="shared" si="133"/>
        <v>0</v>
      </c>
      <c r="Q61" s="444">
        <f t="shared" si="134"/>
        <v>6</v>
      </c>
      <c r="R61" s="93">
        <f t="shared" si="135"/>
        <v>2</v>
      </c>
      <c r="S61" s="93">
        <f>INDEX(CHOOSE($N61,DataAutumn!i.AdultDrys,DataWinter!i.AdultDrys,DataSpring!i.AdultDrys),1,$M61)</f>
        <v>4</v>
      </c>
      <c r="T61" s="243">
        <f>INDEX(IF(IsSequential,_xlfn.SEQUENCE(nLevels,1,T$55),T$55:T$58),MOD(INT($H61/cStep),nLevels)+1,1)</f>
        <v>2</v>
      </c>
      <c r="U61" s="243">
        <f>INDEX(IF(IsSequential,_xlfn.SEQUENCE(nLevels,1,U$55),U$55:U$58),MOD(INT($H61/cStep),nLevels)+1,1)</f>
        <v>1</v>
      </c>
      <c r="V61" s="575" cm="1">
        <f t="array" ref="V61">INDEX(V$5:V60,$B61+1,1)</f>
        <v>0</v>
      </c>
      <c r="W61" s="575" cm="1">
        <f t="array" ref="W61">INDEX(W$5:W60,$B61+1,1)</f>
        <v>2</v>
      </c>
      <c r="X61" s="243">
        <f>INDEX(IF(IsSequential,_xlfn.SEQUENCE(nLevels,1,X$55),X$55:X$58),MOD(INT($H61/cStep),nLevels)+1,1)</f>
        <v>1</v>
      </c>
      <c r="Y61" s="243">
        <f>INDEX(IF(IsSequential,_xlfn.SEQUENCE(nLevels,1,Y$55),Y$55:Y$58),MOD(INT($H61/cStep),nLevels)+1,1)</f>
        <v>1</v>
      </c>
      <c r="Z61" s="243">
        <f>INDEX(IF(IsSequential,_xlfn.SEQUENCE(nLevels,1,Z$55),Z$55:Z$58),MOD(INT($H61/cStep),nLevels)+1,1)</f>
        <v>1</v>
      </c>
      <c r="AA61" s="444" cm="1">
        <f t="array" ref="AA61">INDEX(i.MLP_PvP,$AC61,2)</f>
        <v>1</v>
      </c>
      <c r="AB61" s="444"/>
      <c r="AC61" s="243">
        <f>INDEX(IF(IsSequential,_xlfn.SEQUENCE(nLevels,1,AC$55),AC$55:AC$58),MOD(INT($H61/cStep),nLevels)+1,1)</f>
        <v>3</v>
      </c>
      <c r="AD61" s="575" cm="1">
        <f t="array" ref="AD61">INDEX(AD$5:AD60,$B61+1,1)</f>
        <v>0</v>
      </c>
      <c r="AE61" s="575" cm="1">
        <f t="array" ref="AE61">INDEX(AE$5:AE60,$B61+1,1)</f>
        <v>0</v>
      </c>
      <c r="AF61" s="575" cm="1">
        <f t="array" ref="AF61">INDEX(AF$5:AF60,$B61+1,1)</f>
        <v>0</v>
      </c>
      <c r="AG61" s="575" cm="1">
        <f t="array" ref="AG61">INDEX(AG$5:AG60,$B61+1,1)</f>
        <v>0</v>
      </c>
      <c r="AH61" s="119"/>
      <c r="AI61" s="119"/>
      <c r="AJ61" s="119"/>
      <c r="AK61" s="119"/>
      <c r="AL61" s="119"/>
      <c r="AM61" s="119"/>
      <c r="AN61" s="119"/>
      <c r="AO61" s="119"/>
      <c r="AP61" s="119"/>
      <c r="AQ61" s="119"/>
      <c r="AR61" s="119"/>
      <c r="AS61" s="119"/>
      <c r="AT61" s="119"/>
      <c r="AU61" s="119"/>
      <c r="AV61" s="119"/>
      <c r="AW61" s="119"/>
      <c r="AX61" s="330" t="str">
        <f t="shared" ca="1" si="136"/>
        <v>TemplateEx 00002 SE GSW MWM     TOLAut Scan2 GFS_ RR+01% GP100% WP100% MP100% (PT_F33N11L11)</v>
      </c>
      <c r="AY61" s="8" t="str">
        <f ca="1">IF(COUNTIF(AX$5:AX61,AX61)=1,"-","Dup")</f>
        <v>-</v>
      </c>
      <c r="AZ61" s="8"/>
      <c r="BA61" s="575" t="str" cm="1">
        <f t="array" ref="BA61">INDEX(BA$5:BA60,$B61+1,1)</f>
        <v>-</v>
      </c>
      <c r="BB61" s="575" t="str" cm="1">
        <f t="array" ref="BB61">INDEX(BB$5:BB60,$B61+1,1)</f>
        <v>-</v>
      </c>
      <c r="BC61" s="575" t="str" cm="1">
        <f t="array" ref="BC61">INDEX(BC$5:BC60,$B61+1,1)</f>
        <v>-</v>
      </c>
      <c r="BD61" s="575" t="str" cm="1">
        <f t="array" ref="BD61">INDEX(BD$5:BD60,$B61+1,1)</f>
        <v>-</v>
      </c>
      <c r="BE61" s="575" t="str" cm="1">
        <f t="array" ref="BE61">INDEX(BE$5:BE60,$B61+1,1)</f>
        <v>-</v>
      </c>
      <c r="BF61" s="575" t="str" cm="1">
        <f t="array" ref="BF61">INDEX(BF$5:BF60,$B61+1,1)</f>
        <v>-</v>
      </c>
      <c r="BG61" s="575" t="str" cm="1">
        <f t="array" ref="BG61">INDEX(BG$5:BG60,$B61+1,1)</f>
        <v>-</v>
      </c>
      <c r="BH61" s="575" t="str" cm="1">
        <f t="array" ref="BH61">INDEX(BH$5:BH60,$B61+1,1)</f>
        <v>-</v>
      </c>
      <c r="BI61" s="575" t="str" cm="1">
        <f t="array" ref="BI61">INDEX(BI$5:BI60,$B61+1,1)</f>
        <v>-</v>
      </c>
      <c r="BJ61" s="8"/>
      <c r="BK61" s="575" t="b" cm="1">
        <f t="array" ref="BK61">INDEX(BK$5:BK60,$B61+1,1)</f>
        <v>1</v>
      </c>
      <c r="BL61" s="575" t="str" cm="1">
        <f t="array" ref="BL61">INDEX(BL$5:BL60,$B61+1,1)</f>
        <v>-</v>
      </c>
      <c r="BM61" s="575" t="b" cm="1">
        <f t="array" ref="BM61">INDEX(BM$5:BM60,$B61+1,1)</f>
        <v>0</v>
      </c>
      <c r="BN61" s="575" t="str" cm="1">
        <f t="array" ref="BN61">INDEX(BN$5:BN60,$B61+1,1)</f>
        <v>-</v>
      </c>
      <c r="BO61" s="575" t="str" cm="1">
        <f t="array" ref="BO61">INDEX(BO$5:BO60,$B61+1,1)</f>
        <v>-</v>
      </c>
      <c r="BP61" s="575" t="str" cm="1">
        <f t="array" ref="BP61">INDEX(BP$5:BP60,$B61+1,1)</f>
        <v>-</v>
      </c>
      <c r="BQ61" s="575" t="str" cm="1">
        <f t="array" ref="BQ61">INDEX(BQ$5:BQ60,$B61+1,1)</f>
        <v>-</v>
      </c>
      <c r="BR61" s="575" t="str" cm="1">
        <f t="array" ref="BR61">INDEX(BR$5:BR60,$B61+1,1)</f>
        <v>-</v>
      </c>
      <c r="BS61" s="575" t="str" cm="1">
        <f t="array" ref="BS61">INDEX(BS$5:BS60,$B61+1,1)</f>
        <v>-</v>
      </c>
      <c r="BT61" s="575" t="str" cm="1">
        <f t="array" ref="BT61">INDEX(BT$5:BT60,$B61+1,1)</f>
        <v>-</v>
      </c>
      <c r="BU61" s="575" t="str" cm="1">
        <f t="array" ref="BU61">INDEX(BU$5:BU60,$B61+1,1)</f>
        <v>-</v>
      </c>
      <c r="BV61" s="575" t="str" cm="1">
        <f t="array" ref="BV61">INDEX(BV$5:BV60,$B61+1,1)</f>
        <v>-</v>
      </c>
      <c r="BW61" s="575" t="b" cm="1">
        <f t="array" ref="BW61">INDEX(BW$5:BW60,$B61+1,1)</f>
        <v>0</v>
      </c>
      <c r="BX61" s="575" cm="1">
        <f t="array" ref="BX61">INDEX(BX$5:BX60,$B61+1,1)</f>
        <v>0</v>
      </c>
      <c r="BY61" s="575" t="str" cm="1">
        <f t="array" ref="BY61">INDEX(BY$5:BY60,$B61+1,1)</f>
        <v>-</v>
      </c>
      <c r="BZ61" s="575" t="str" cm="1">
        <f t="array" ref="BZ61">INDEX(BZ$5:BZ60,$B61+1,1)</f>
        <v>-</v>
      </c>
      <c r="CA61" s="575" t="b" cm="1">
        <f t="array" ref="CA61">INDEX(CA$5:CA60,$B61+1,1)</f>
        <v>1</v>
      </c>
      <c r="CB61" s="8"/>
      <c r="CC61" s="575" t="str" cm="1">
        <f t="array" ref="CC61">INDEX(CC$5:CC60,$B61+1,1)</f>
        <v>-</v>
      </c>
      <c r="CD61" s="444" t="str">
        <f t="shared" ca="1" si="137"/>
        <v>-</v>
      </c>
      <c r="CE61" s="444">
        <f t="shared" si="138"/>
        <v>1</v>
      </c>
      <c r="CF61" s="444">
        <f t="shared" si="138"/>
        <v>1</v>
      </c>
      <c r="CG61" s="575" t="str" cm="1">
        <f t="array" ref="CG61">INDEX(CG$5:CG60,$B61+1,1)</f>
        <v>-</v>
      </c>
      <c r="CH61" s="575" t="str" cm="1">
        <f t="array" ref="CH61">INDEX(CH$5:CH60,$B61+1,1)</f>
        <v>-</v>
      </c>
      <c r="CI61" s="575" t="str" cm="1">
        <f t="array" ref="CI61">INDEX(CI$5:CI60,$B61+1,1)</f>
        <v>-</v>
      </c>
      <c r="CJ61" s="444" t="str">
        <f t="shared" ca="1" si="139"/>
        <v>-</v>
      </c>
      <c r="CK61" s="444">
        <f t="shared" si="140"/>
        <v>1</v>
      </c>
      <c r="CL61" s="444">
        <f t="shared" si="140"/>
        <v>1</v>
      </c>
      <c r="CM61" s="575" t="str" cm="1">
        <f t="array" ref="CM61">INDEX(CM$5:CM60,$B61+1,1)</f>
        <v>-</v>
      </c>
      <c r="CN61" s="444" t="str">
        <f t="shared" ca="1" si="141"/>
        <v>-</v>
      </c>
      <c r="CO61" s="444">
        <f t="shared" si="142"/>
        <v>1</v>
      </c>
      <c r="CP61" s="575" t="str" cm="1">
        <f t="array" ref="CP61">INDEX(CP$5:CP60,$B61+1,1)</f>
        <v>-</v>
      </c>
      <c r="CQ61" s="575" t="str" cm="1">
        <f t="array" ref="CQ61">INDEX(CQ$5:CQ60,$B61+1,1)</f>
        <v>-</v>
      </c>
      <c r="CR61" s="444">
        <f t="shared" si="143"/>
        <v>1</v>
      </c>
      <c r="CS61" s="575" t="str" cm="1">
        <f t="array" ref="CS61">INDEX(CS$5:CS60,$B61+1,1)</f>
        <v>-</v>
      </c>
      <c r="CT61" s="444" t="str">
        <f t="shared" ca="1" si="144"/>
        <v>-</v>
      </c>
      <c r="CU61" s="444">
        <f t="shared" si="145"/>
        <v>1</v>
      </c>
      <c r="CV61" s="444">
        <f t="shared" si="145"/>
        <v>1</v>
      </c>
      <c r="CW61" s="8"/>
      <c r="CX61" s="575" t="b" cm="1">
        <f t="array" ref="CX61">INDEX(CX$5:CX60,$B61+1,1)</f>
        <v>1</v>
      </c>
      <c r="CY61" s="575" t="b" cm="1">
        <f t="array" ref="CY61">INDEX(CY$5:CY60,$B61+1,1)</f>
        <v>1</v>
      </c>
      <c r="CZ61" s="587">
        <f t="shared" si="146"/>
        <v>2212111</v>
      </c>
      <c r="DA61" s="575" t="b" cm="1">
        <f t="array" ref="DA61">INDEX(DA$5:DA60,$B61+1,1)</f>
        <v>1</v>
      </c>
      <c r="DB61" s="575" cm="1">
        <f t="array" ref="DB61">INDEX(DB$5:DB60,$B61+1,1)</f>
        <v>0</v>
      </c>
      <c r="DC61" s="575" cm="1">
        <f t="array" ref="DC61">INDEX(DC$5:DC60,$B61+1,1)</f>
        <v>1</v>
      </c>
      <c r="DD61" s="575" cm="1">
        <f t="array" ref="DD61">INDEX(DD$5:DD60,$B61+1,1)</f>
        <v>1</v>
      </c>
      <c r="DE61" s="583">
        <f t="shared" si="147"/>
        <v>652</v>
      </c>
      <c r="DF61" s="583">
        <f t="shared" si="147"/>
        <v>686</v>
      </c>
      <c r="DG61" s="583">
        <f t="shared" si="147"/>
        <v>721</v>
      </c>
      <c r="DH61" s="493">
        <f t="shared" si="148"/>
        <v>378</v>
      </c>
      <c r="DI61" s="493">
        <f t="shared" si="148"/>
        <v>413</v>
      </c>
      <c r="DJ61" s="493">
        <f t="shared" si="148"/>
        <v>448</v>
      </c>
      <c r="DK61" s="444">
        <f t="shared" si="149"/>
        <v>1</v>
      </c>
      <c r="DL61" s="444" t="b">
        <f t="shared" si="149"/>
        <v>0</v>
      </c>
      <c r="DM61" s="444">
        <f t="shared" si="149"/>
        <v>60</v>
      </c>
      <c r="DN61" s="444" t="str">
        <f t="shared" si="149"/>
        <v>-</v>
      </c>
      <c r="DO61" s="444" t="str">
        <f t="shared" si="149"/>
        <v>-</v>
      </c>
      <c r="DP61" s="444" t="str">
        <f t="shared" si="149"/>
        <v>-</v>
      </c>
      <c r="DQ61" s="444" t="str">
        <f t="shared" si="149"/>
        <v>-</v>
      </c>
      <c r="DR61" s="444" t="str">
        <f t="shared" si="149"/>
        <v>-</v>
      </c>
      <c r="DS61" s="444" t="str">
        <f t="shared" si="149"/>
        <v>-</v>
      </c>
      <c r="DT61" s="444" t="str">
        <f t="shared" si="149"/>
        <v>-</v>
      </c>
      <c r="DU61" s="444" t="str">
        <f t="shared" si="150"/>
        <v>-</v>
      </c>
      <c r="DV61" s="444" t="str">
        <f t="shared" si="150"/>
        <v>-</v>
      </c>
      <c r="DW61" s="444">
        <f t="shared" si="150"/>
        <v>500</v>
      </c>
      <c r="DX61" s="444">
        <f t="shared" si="150"/>
        <v>500</v>
      </c>
      <c r="DY61" s="444" t="str">
        <f t="shared" si="150"/>
        <v>-</v>
      </c>
      <c r="DZ61" s="444" t="str">
        <f t="shared" si="150"/>
        <v>-</v>
      </c>
      <c r="EA61" s="444" t="str">
        <f t="shared" si="150"/>
        <v>-</v>
      </c>
      <c r="EB61" s="444">
        <f t="shared" si="151"/>
        <v>0</v>
      </c>
      <c r="EC61" s="444">
        <f t="shared" si="152"/>
        <v>0.01</v>
      </c>
      <c r="ED61" s="444">
        <f t="shared" si="153"/>
        <v>3.125E-2</v>
      </c>
      <c r="EE61" s="444">
        <f t="shared" si="153"/>
        <v>3.125E-2</v>
      </c>
      <c r="EF61" s="444">
        <f t="shared" si="153"/>
        <v>0.05</v>
      </c>
      <c r="EG61" s="444">
        <f t="shared" si="153"/>
        <v>0.05</v>
      </c>
      <c r="EH61" s="444" t="b">
        <f t="shared" si="154"/>
        <v>0</v>
      </c>
      <c r="EI61" s="444" t="b">
        <f t="shared" si="154"/>
        <v>0</v>
      </c>
      <c r="EJ61" s="444" t="b">
        <f t="shared" si="154"/>
        <v>1</v>
      </c>
      <c r="EK61" s="444" t="b">
        <f t="shared" si="154"/>
        <v>0</v>
      </c>
      <c r="EL61" s="444">
        <f t="shared" si="155"/>
        <v>1</v>
      </c>
      <c r="EM61" s="444">
        <f>INDEX(i.dryman,($S61-1)*4+$R61,EM$7+IF($M61=5,2,$M61)-1)</f>
        <v>0.66</v>
      </c>
      <c r="EN61" s="444" t="b">
        <f t="shared" si="156"/>
        <v>1</v>
      </c>
      <c r="EO61" s="444" t="b">
        <f t="shared" si="157"/>
        <v>1</v>
      </c>
      <c r="EP61" s="444" t="b">
        <f t="shared" si="157"/>
        <v>0</v>
      </c>
      <c r="EQ61" s="444" t="b">
        <f t="shared" si="157"/>
        <v>0</v>
      </c>
      <c r="ER61" s="93">
        <f t="shared" si="158"/>
        <v>2</v>
      </c>
      <c r="ES61" s="93">
        <f t="shared" si="158"/>
        <v>2</v>
      </c>
      <c r="ET61" s="444">
        <f t="shared" si="159"/>
        <v>1</v>
      </c>
      <c r="EU61" s="444">
        <f t="shared" si="160"/>
        <v>1</v>
      </c>
      <c r="EV61" s="444">
        <f t="shared" si="160"/>
        <v>1</v>
      </c>
      <c r="EW61" s="444">
        <f t="shared" si="161"/>
        <v>1</v>
      </c>
      <c r="EX61" s="444">
        <f t="shared" si="162"/>
        <v>0.5</v>
      </c>
      <c r="EY61" s="444" t="b">
        <f t="shared" si="162"/>
        <v>1</v>
      </c>
      <c r="EZ61" s="444" t="b">
        <f t="shared" si="162"/>
        <v>0</v>
      </c>
      <c r="FA61" s="444" t="b">
        <f t="shared" si="162"/>
        <v>0</v>
      </c>
      <c r="FB61" s="444" t="b">
        <f t="shared" si="162"/>
        <v>0</v>
      </c>
      <c r="FC61" s="93">
        <f t="shared" si="163"/>
        <v>1</v>
      </c>
      <c r="FD61" s="93">
        <f t="shared" si="163"/>
        <v>1</v>
      </c>
      <c r="FE61" s="93">
        <f t="shared" si="163"/>
        <v>1</v>
      </c>
      <c r="FF61" s="93">
        <f t="shared" si="163"/>
        <v>1</v>
      </c>
      <c r="FG61" s="93">
        <f t="shared" si="163"/>
        <v>1</v>
      </c>
      <c r="FH61" s="93">
        <f t="shared" si="163"/>
        <v>1</v>
      </c>
      <c r="FI61" s="93">
        <f t="shared" si="163"/>
        <v>1</v>
      </c>
      <c r="FJ61" s="93">
        <f t="shared" si="163"/>
        <v>1</v>
      </c>
      <c r="FK61" s="8"/>
      <c r="FL61" s="575" t="str" cm="1">
        <f t="array" ref="FL61">INDEX(FL$5:FL60,$B61+1,1)</f>
        <v>-</v>
      </c>
      <c r="FM61" s="575" t="str" cm="1">
        <f t="array" ref="FM61">INDEX(FM$5:FM60,$B61+1,1)</f>
        <v>-</v>
      </c>
      <c r="FN61" s="575" t="str" cm="1">
        <f t="array" ref="FN61">INDEX(FN$5:FN60,$B61+1,1)</f>
        <v>-</v>
      </c>
      <c r="FO61" s="444">
        <f t="shared" si="164"/>
        <v>11</v>
      </c>
      <c r="FP61" s="575" t="str" cm="1">
        <f t="array" ref="FP61">INDEX(FP$5:FP60,$B61+1,1)</f>
        <v>-</v>
      </c>
      <c r="FQ61" s="575" cm="1">
        <f t="array" ref="FQ61">INDEX(FQ$5:FQ60,$B61+1,1)</f>
        <v>1</v>
      </c>
      <c r="FR61" s="575" cm="1">
        <f t="array" ref="FR61">INDEX(FR$5:FR60,$B61+1,1)</f>
        <v>1</v>
      </c>
      <c r="FS61" s="575" t="str" cm="1">
        <f t="array" ref="FS61">INDEX(FS$5:FS60,$B61+1,1)</f>
        <v>-</v>
      </c>
      <c r="FT61" s="575" t="str" cm="1">
        <f t="array" ref="FT61">INDEX(FT$5:FT60,$B61+1,1)</f>
        <v>-</v>
      </c>
      <c r="FU61" s="575" t="str" cm="1">
        <f t="array" ref="FU61">INDEX(FU$5:FU60,$B61+1,1)</f>
        <v>-</v>
      </c>
      <c r="FV61" s="575" t="str" cm="1">
        <f t="array" ref="FV61">INDEX(FV$5:FV60,$B61+1,1)</f>
        <v>-</v>
      </c>
      <c r="FW61" s="575" t="str" cm="1">
        <f t="array" ref="FW61">INDEX(FW$5:FW60,$B61+1,1)</f>
        <v>-</v>
      </c>
      <c r="FX61" s="575" t="str" cm="1">
        <f t="array" ref="FX61">INDEX(FX$5:FX60,$B61+1,1)</f>
        <v>-</v>
      </c>
      <c r="FY61" s="575" t="str" cm="1">
        <f t="array" ref="FY61">INDEX(FY$5:FY60,$B61+1,1)</f>
        <v>-</v>
      </c>
      <c r="FZ61" s="575" t="str" cm="1">
        <f t="array" ref="FZ61">INDEX(FZ$5:FZ60,$B61+1,1)</f>
        <v>-</v>
      </c>
      <c r="GA61" s="575" t="str" cm="1">
        <f t="array" ref="GA61">INDEX(GA$5:GA60,$B61+1,1)</f>
        <v>-</v>
      </c>
      <c r="GB61" s="575" t="str" cm="1">
        <f t="array" ref="GB61">INDEX(GB$5:GB60,$B61+1,1)</f>
        <v>-</v>
      </c>
      <c r="GC61" s="575" t="str" cm="1">
        <f t="array" ref="GC61">INDEX(GC$5:GC60,$B61+1,1)</f>
        <v>-</v>
      </c>
      <c r="GD61" s="575" t="str" cm="1">
        <f t="array" ref="GD61">INDEX(GD$5:GD60,$B61+1,1)</f>
        <v>-</v>
      </c>
      <c r="GE61" s="575" t="str" cm="1">
        <f t="array" ref="GE61">INDEX(GE$5:GE60,$B61+1,1)</f>
        <v>-</v>
      </c>
      <c r="GF61" s="575" t="str" cm="1">
        <f t="array" ref="GF61">INDEX(GF$5:GF60,$B61+1,1)</f>
        <v>-</v>
      </c>
      <c r="GG61" s="575" t="str" cm="1">
        <f t="array" ref="GG61">INDEX(GG$5:GG60,$B61+1,1)</f>
        <v>-</v>
      </c>
      <c r="GH61" s="575" t="str" cm="1">
        <f t="array" ref="GH61">INDEX(GH$5:GH60,$B61+1,1)</f>
        <v>-</v>
      </c>
      <c r="GI61" s="575" t="str" cm="1">
        <f t="array" ref="GI61">INDEX(GI$5:GI60,$B61+1,1)</f>
        <v>-</v>
      </c>
      <c r="GJ61" s="575" t="str" cm="1">
        <f t="array" ref="GJ61">INDEX(GJ$5:GJ60,$B61+1,1)</f>
        <v>-</v>
      </c>
      <c r="GK61" s="444">
        <f t="shared" si="165"/>
        <v>0.22345095352192684</v>
      </c>
      <c r="GL61" s="575" t="str" cm="1">
        <f t="array" ref="GL61">INDEX(GL$5:GL60,$B61+1,1)</f>
        <v>-</v>
      </c>
      <c r="GM61" s="575" cm="1">
        <f t="array" ref="GM61">INDEX(GM$5:GM60,$B61+1,1)</f>
        <v>1</v>
      </c>
      <c r="GN61" s="444">
        <f t="shared" si="166"/>
        <v>1.3881124664096823E-2</v>
      </c>
      <c r="GO61" s="575" cm="1">
        <f t="array" ref="GO61">INDEX(GO$5:GO60,$B61+1,1)</f>
        <v>0</v>
      </c>
      <c r="GP61" s="444">
        <f t="shared" si="167"/>
        <v>-7.6474776596797663E-3</v>
      </c>
      <c r="GQ61" s="444">
        <f t="shared" si="167"/>
        <v>-1.9118694149199415E-2</v>
      </c>
      <c r="GR61" s="444">
        <f t="shared" si="167"/>
        <v>-1.9118694149199415E-2</v>
      </c>
      <c r="GS61" s="444">
        <f t="shared" si="167"/>
        <v>1</v>
      </c>
      <c r="GT61" s="444">
        <f t="shared" si="167"/>
        <v>1.0068901989895775</v>
      </c>
      <c r="GU61" s="444">
        <f t="shared" si="167"/>
        <v>-1.7686942010475382E-2</v>
      </c>
      <c r="GV61" s="575" cm="1">
        <f t="array" ref="GV61">INDEX(GV$5:GV60,$B61+1,1)</f>
        <v>0</v>
      </c>
      <c r="GW61" s="575" cm="1">
        <f t="array" ref="GW61">INDEX(GW$5:GW60,$B61+1,1)</f>
        <v>0</v>
      </c>
      <c r="GX61" s="575" cm="1">
        <f t="array" ref="GX61">INDEX(GX$5:GX60,$B61+1,1)</f>
        <v>0</v>
      </c>
      <c r="GY61" s="8"/>
      <c r="GZ61" s="575" t="str" cm="1">
        <f t="array" aca="1" ref="GZ61" ca="1">INDEX(GZ$5:GZ60,$B61+1,1)</f>
        <v>-</v>
      </c>
      <c r="HA61" s="575" t="str" cm="1">
        <f t="array" aca="1" ref="HA61" ca="1">INDEX(HA$5:HA60,$B61+1,1)</f>
        <v>-</v>
      </c>
      <c r="HB61" s="575" t="str" cm="1">
        <f t="array" aca="1" ref="HB61" ca="1">INDEX(HB$5:HB60,$B61+1,1)</f>
        <v>-</v>
      </c>
      <c r="HC61" s="575" t="str" cm="1">
        <f t="array" aca="1" ref="HC61" ca="1">INDEX(HC$5:HC60,$B61+1,1)</f>
        <v>-</v>
      </c>
      <c r="HD61" s="575" cm="1">
        <f t="array" aca="1" ref="HD61" ca="1">INDEX(HD$5:HD60,$B61+1,1)</f>
        <v>0</v>
      </c>
      <c r="HE61" s="575" t="str" cm="1">
        <f t="array" aca="1" ref="HE61" ca="1">INDEX(HE$5:HE60,$B61+1,1)</f>
        <v>-</v>
      </c>
      <c r="HF61" s="575" t="str" cm="1">
        <f t="array" ref="HF61">INDEX(HF$5:HF60,$B61+1,1)</f>
        <v>-</v>
      </c>
      <c r="HG61" s="576" t="str">
        <f t="shared" ref="HG61:HG70" ca="1" si="189">OFFSET(HG$5,$B61,0)</f>
        <v>-</v>
      </c>
      <c r="HH61" s="575" t="str" cm="1">
        <f t="array" ref="HH61">INDEX(HH$5:HH60,$B61+1,1)</f>
        <v>-</v>
      </c>
      <c r="HI61" s="575" t="str" cm="1">
        <f t="array" ref="HI61">INDEX(HI$5:HI60,$B61+1,1)</f>
        <v>-</v>
      </c>
      <c r="HJ61" s="575" t="str" cm="1">
        <f t="array" ref="HJ61">INDEX(HJ$5:HJ60,$B61+1,1)</f>
        <v>-</v>
      </c>
      <c r="HK61" s="575" t="str" cm="1">
        <f t="array" ref="HK61">INDEX(HK$5:HK60,$B61+1,1)</f>
        <v>-</v>
      </c>
      <c r="HL61" s="575" t="str" cm="1">
        <f t="array" ref="HL61">INDEX(HL$5:HL60,$B61+1,1)</f>
        <v>-</v>
      </c>
      <c r="HM61" s="575" t="str" cm="1">
        <f t="array" ref="HM61">INDEX(HM$5:HM60,$B61+1,1)</f>
        <v>-</v>
      </c>
      <c r="HN61" s="575" t="str" cm="1">
        <f t="array" ref="HN61">INDEX(HN$5:HN60,$B61+1,1)</f>
        <v>-</v>
      </c>
      <c r="HO61" s="575" t="str" cm="1">
        <f t="array" ref="HO61">INDEX(HO$5:HO60,$B61+1,1)</f>
        <v>-</v>
      </c>
      <c r="HP61" s="575" t="str" cm="1">
        <f t="array" ref="HP61">INDEX(HP$5:HP60,$B61+1,1)</f>
        <v>-</v>
      </c>
      <c r="HQ61" s="575" t="str" cm="1">
        <f t="array" ref="HQ61">INDEX(HQ$5:HQ60,$B61+1,1)</f>
        <v>-</v>
      </c>
      <c r="HR61" s="575" t="str" cm="1">
        <f t="array" ref="HR61">INDEX(HR$5:HR60,$B61+1,1)</f>
        <v>-</v>
      </c>
      <c r="HS61" s="575" t="str" cm="1">
        <f t="array" ref="HS61">INDEX(HS$5:HS60,$B61+1,1)</f>
        <v>-</v>
      </c>
      <c r="HT61" s="575" t="str" cm="1">
        <f t="array" ref="HT61">INDEX(HT$5:HT60,$B61+1,1)</f>
        <v>-</v>
      </c>
      <c r="HU61" s="575" cm="1">
        <f t="array" ref="HU61">INDEX(HU$5:HU60,$B61+1,1)</f>
        <v>0</v>
      </c>
      <c r="HV61" s="575" t="str" cm="1">
        <f t="array" ref="HV61">INDEX(HV$5:HV60,$B61+1,1)</f>
        <v>-</v>
      </c>
      <c r="HW61" s="575" t="str" cm="1">
        <f t="array" ref="HW61">INDEX(HW$5:HW60,$B61+1,1)</f>
        <v>-</v>
      </c>
      <c r="HX61" s="575" t="str" cm="1">
        <f t="array" ref="HX61">INDEX(HX$5:HX60,$B61+1,1)</f>
        <v>-</v>
      </c>
      <c r="HY61" s="575" t="str" cm="1">
        <f t="array" ref="HY61">INDEX(HY$5:HY60,$B61+1,1)</f>
        <v>-</v>
      </c>
      <c r="HZ61" s="575" t="str" cm="1">
        <f t="array" ref="HZ61">INDEX(HZ$5:HZ60,$B61+1,1)</f>
        <v>-</v>
      </c>
      <c r="IA61" s="575" cm="1">
        <f t="array" ref="IA61">INDEX(IA$5:IA60,$B61+1,1)</f>
        <v>0</v>
      </c>
      <c r="IB61" s="575" t="str" cm="1">
        <f t="array" ref="IB61">INDEX(IB$5:IB60,$B61+1,1)</f>
        <v>-</v>
      </c>
      <c r="IC61" s="575" t="str" cm="1">
        <f t="array" ref="IC61">INDEX(IC$5:IC60,$B61+1,1)</f>
        <v>-</v>
      </c>
      <c r="ID61" s="575" t="str" cm="1">
        <f t="array" ref="ID61">INDEX(ID$5:ID60,$B61+1,1)</f>
        <v>-</v>
      </c>
      <c r="IE61" s="575" cm="1">
        <f t="array" ref="IE61">INDEX(IE$5:IE60,$B61+1,1)</f>
        <v>1</v>
      </c>
      <c r="IF61" s="575" cm="1">
        <f t="array" ref="IF61">INDEX(IF$5:IF60,$B61+1,1)</f>
        <v>1</v>
      </c>
      <c r="IG61" s="8"/>
      <c r="IH61" s="575" t="str" cm="1">
        <f t="array" ref="IH61">INDEX(IH$5:IH60,$B61+1,1)</f>
        <v>-</v>
      </c>
      <c r="II61" s="575" t="str" cm="1">
        <f t="array" ref="II61">INDEX(II$5:II60,$B61+1,1)</f>
        <v>-</v>
      </c>
      <c r="IJ61" s="575" t="str" cm="1">
        <f t="array" ref="IJ61">INDEX(IJ$5:IJ60,$B61+1,1)</f>
        <v>-</v>
      </c>
      <c r="IK61" s="575" t="str" cm="1">
        <f t="array" ref="IK61">INDEX(IK$5:IK60,$B61+1,1)</f>
        <v>-</v>
      </c>
      <c r="IL61" s="575" t="str" cm="1">
        <f t="array" ref="IL61">INDEX(IL$5:IL60,$B61+1,1)</f>
        <v>-</v>
      </c>
      <c r="IM61" s="575" t="str" cm="1">
        <f t="array" ref="IM61">INDEX(IM$5:IM60,$B61+1,1)</f>
        <v>-</v>
      </c>
      <c r="IN61" s="575" t="str" cm="1">
        <f t="array" ref="IN61">INDEX(IN$5:IN60,$B61+1,1)</f>
        <v>-</v>
      </c>
      <c r="IO61" s="575" t="str" cm="1">
        <f t="array" ref="IO61">INDEX(IO$5:IO60,$B61+1,1)</f>
        <v>-</v>
      </c>
      <c r="IP61" s="575" t="str" cm="1">
        <f t="array" ref="IP61">INDEX(IP$5:IP60,$B61+1,1)</f>
        <v>-</v>
      </c>
      <c r="IQ61" s="575" t="str" cm="1">
        <f t="array" ref="IQ61">INDEX(IQ$5:IQ60,$B61+1,1)</f>
        <v>-</v>
      </c>
      <c r="IR61" s="575" t="str" cm="1">
        <f t="array" ref="IR61">INDEX(IR$5:IR60,$B61+1,1)</f>
        <v>-</v>
      </c>
      <c r="IS61" s="575" t="str" cm="1">
        <f t="array" ref="IS61">INDEX(IS$5:IS60,$B61+1,1)</f>
        <v>-</v>
      </c>
      <c r="IT61" s="575" t="str" cm="1">
        <f t="array" ref="IT61">INDEX(IT$5:IT60,$B61+1,1)</f>
        <v>-</v>
      </c>
      <c r="IU61" s="575" t="str" cm="1">
        <f t="array" ref="IU61">INDEX(IU$5:IU60,$B61+1,1)</f>
        <v>-</v>
      </c>
      <c r="IV61" s="575" t="str" cm="1">
        <f t="array" ref="IV61">INDEX(IV$5:IV60,$B61+1,1)</f>
        <v>-</v>
      </c>
      <c r="IW61" s="575" t="str" cm="1">
        <f t="array" ref="IW61">INDEX(IW$5:IW60,$B61+1,1)</f>
        <v>-</v>
      </c>
      <c r="IX61" s="575" cm="1">
        <f t="array" ref="IX61">INDEX(IX$5:IX60,$B61+1,1)</f>
        <v>0</v>
      </c>
      <c r="IY61" s="583">
        <f t="shared" si="168"/>
        <v>0</v>
      </c>
      <c r="IZ61" s="583">
        <f t="shared" si="168"/>
        <v>0</v>
      </c>
      <c r="JA61" s="200">
        <f t="shared" si="169"/>
        <v>0</v>
      </c>
      <c r="JB61" s="200">
        <f t="shared" ca="1" si="169"/>
        <v>0</v>
      </c>
      <c r="JC61" s="200">
        <f t="shared" ca="1" si="169"/>
        <v>0</v>
      </c>
      <c r="JD61" s="200">
        <f t="shared" ca="1" si="169"/>
        <v>0</v>
      </c>
      <c r="JE61" s="200">
        <f t="shared" ca="1" si="169"/>
        <v>0</v>
      </c>
      <c r="JF61" s="243">
        <f t="shared" ca="1" si="170"/>
        <v>0</v>
      </c>
      <c r="JG61" s="200">
        <f t="shared" ca="1" si="171"/>
        <v>0</v>
      </c>
      <c r="JH61" s="200">
        <f t="shared" ca="1" si="171"/>
        <v>0</v>
      </c>
      <c r="JI61" s="200">
        <f t="shared" ca="1" si="171"/>
        <v>0</v>
      </c>
      <c r="JJ61" s="200">
        <f t="shared" ca="1" si="171"/>
        <v>0</v>
      </c>
      <c r="JK61" s="200">
        <f t="shared" ca="1" si="171"/>
        <v>0</v>
      </c>
      <c r="JL61" s="243">
        <f t="shared" ca="1" si="172"/>
        <v>0</v>
      </c>
      <c r="JM61" s="244">
        <f t="shared" ca="1" si="173"/>
        <v>0</v>
      </c>
      <c r="JN61" s="244">
        <f t="shared" ca="1" si="173"/>
        <v>0</v>
      </c>
      <c r="JO61" s="244">
        <f t="shared" ca="1" si="173"/>
        <v>0</v>
      </c>
      <c r="JP61" s="244">
        <f t="shared" ca="1" si="173"/>
        <v>0</v>
      </c>
      <c r="JQ61" s="584">
        <f t="shared" ca="1" si="174"/>
        <v>0</v>
      </c>
      <c r="JR61" s="244">
        <f t="shared" ca="1" si="175"/>
        <v>0</v>
      </c>
      <c r="JS61" s="244">
        <f t="shared" ca="1" si="175"/>
        <v>0</v>
      </c>
      <c r="JT61" s="244">
        <f t="shared" ca="1" si="175"/>
        <v>0</v>
      </c>
      <c r="JU61" s="244">
        <f t="shared" ca="1" si="175"/>
        <v>0</v>
      </c>
      <c r="JV61" s="584">
        <f t="shared" ca="1" si="176"/>
        <v>0</v>
      </c>
      <c r="JW61" s="584">
        <f t="shared" ca="1" si="176"/>
        <v>0</v>
      </c>
      <c r="JX61" s="584">
        <f t="shared" ca="1" si="176"/>
        <v>0</v>
      </c>
      <c r="JY61" s="584">
        <f t="shared" ca="1" si="176"/>
        <v>0</v>
      </c>
      <c r="JZ61" s="584">
        <f t="shared" ca="1" si="176"/>
        <v>0</v>
      </c>
      <c r="KA61" s="584">
        <f t="shared" ca="1" si="176"/>
        <v>0</v>
      </c>
      <c r="KB61" s="584">
        <f t="shared" ca="1" si="176"/>
        <v>0</v>
      </c>
      <c r="KC61" s="575" cm="1">
        <f t="array" ref="KC61">INDEX(KC$5:KC60,$B61+1,1)</f>
        <v>0</v>
      </c>
      <c r="KD61" s="444">
        <f t="shared" si="177"/>
        <v>19</v>
      </c>
      <c r="KE61" s="8"/>
      <c r="KF61" s="575" cm="1">
        <f t="array" ref="KF61">INDEX(KF$5:KF60,$B61+1,1)</f>
        <v>0</v>
      </c>
      <c r="KG61" s="444">
        <f t="shared" si="178"/>
        <v>0</v>
      </c>
      <c r="KH61" s="575" cm="1">
        <f t="array" ref="KH61">INDEX(KH$5:KH60,$B61+1,1)</f>
        <v>0</v>
      </c>
      <c r="KI61" s="575" t="str" cm="1">
        <f t="array" ref="KI61">INDEX(KI$5:KI60,$B61+1,1)</f>
        <v>-</v>
      </c>
      <c r="KJ61" s="575" t="str" cm="1">
        <f t="array" ref="KJ61">INDEX(KJ$5:KJ60,$B61+1,1)</f>
        <v>-</v>
      </c>
      <c r="KK61" s="575" t="str" cm="1">
        <f t="array" ref="KK61">INDEX(KK$5:KK60,$B61+1,1)</f>
        <v>-</v>
      </c>
      <c r="KL61" s="575" t="str" cm="1">
        <f t="array" ref="KL61">INDEX(KL$5:KL60,$B61+1,1)</f>
        <v>-</v>
      </c>
      <c r="KM61" s="575" t="str" cm="1">
        <f t="array" ref="KM61">INDEX(KM$5:KM60,$B61+1,1)</f>
        <v>-</v>
      </c>
      <c r="KN61" s="575" t="str" cm="1">
        <f t="array" ref="KN61">INDEX(KN$5:KN60,$B61+1,1)</f>
        <v>-</v>
      </c>
      <c r="KO61" s="575" t="str" cm="1">
        <f t="array" ref="KO61">INDEX(KO$5:KO60,$B61+1,1)</f>
        <v>-</v>
      </c>
      <c r="KP61" s="575" t="str" cm="1">
        <f t="array" ref="KP61">INDEX(KP$5:KP60,$B61+1,1)</f>
        <v>-</v>
      </c>
      <c r="KQ61" s="575" t="str" cm="1">
        <f t="array" ref="KQ61">INDEX(KQ$5:KQ60,$B61+1,1)</f>
        <v>-</v>
      </c>
      <c r="KR61" s="575" t="str" cm="1">
        <f t="array" ref="KR61">INDEX(KR$5:KR60,$B61+1,1)</f>
        <v>-</v>
      </c>
      <c r="KS61" s="575" t="str" cm="1">
        <f t="array" ref="KS61">INDEX(KS$5:KS60,$B61+1,1)</f>
        <v>-</v>
      </c>
      <c r="KT61" s="575" t="str" cm="1">
        <f t="array" ref="KT61">INDEX(KT$5:KT60,$B61+1,1)</f>
        <v>-</v>
      </c>
      <c r="KU61" s="575" t="str" cm="1">
        <f t="array" ref="KU61">INDEX(KU$5:KU60,$B61+1,1)</f>
        <v>-</v>
      </c>
      <c r="KV61" s="444">
        <f t="shared" si="179"/>
        <v>1</v>
      </c>
      <c r="KW61" s="444">
        <f t="shared" si="180"/>
        <v>0</v>
      </c>
      <c r="KX61" s="444">
        <f t="shared" si="180"/>
        <v>1</v>
      </c>
      <c r="KY61" s="444">
        <f t="shared" si="180"/>
        <v>1</v>
      </c>
      <c r="KZ61" s="444">
        <f t="shared" si="180"/>
        <v>1</v>
      </c>
      <c r="LA61" s="444">
        <f t="shared" si="180"/>
        <v>1</v>
      </c>
      <c r="LB61" s="444">
        <f t="shared" si="180"/>
        <v>1</v>
      </c>
      <c r="LC61" s="444">
        <f t="shared" si="180"/>
        <v>1</v>
      </c>
      <c r="LD61" s="444">
        <f t="shared" si="180"/>
        <v>0</v>
      </c>
      <c r="LE61" s="444">
        <f t="shared" si="180"/>
        <v>1</v>
      </c>
      <c r="LF61" s="575" cm="1">
        <f t="array" ref="LF61">INDEX(LF$5:LF60,$B61+1,1)</f>
        <v>0</v>
      </c>
      <c r="LG61" s="575" cm="1">
        <f t="array" ref="LG61">INDEX(LG$5:LG60,$B61+1,1)</f>
        <v>0</v>
      </c>
      <c r="LH61" s="575" cm="1">
        <f t="array" ref="LH61">INDEX(LH$5:LH60,$B61+1,1)</f>
        <v>0</v>
      </c>
      <c r="LI61" s="575" cm="1">
        <f t="array" ref="LI61">INDEX(LI$5:LI60,$B61+1,1)</f>
        <v>0</v>
      </c>
      <c r="LJ61" s="575" cm="1">
        <f t="array" ref="LJ61">INDEX(LJ$5:LJ60,$B61+1,1)</f>
        <v>0</v>
      </c>
      <c r="LK61" s="575" cm="1">
        <f t="array" ref="LK61">INDEX(LK$5:LK60,$B61+1,1)</f>
        <v>0</v>
      </c>
      <c r="LL61" s="575" cm="1">
        <f t="array" ref="LL61">INDEX(LL$5:LL60,$B61+1,1)</f>
        <v>0</v>
      </c>
      <c r="LM61" s="575" cm="1">
        <f t="array" ref="LM61">INDEX(LM$5:LM60,$B61+1,1)</f>
        <v>0</v>
      </c>
      <c r="LN61" s="575" cm="1">
        <f t="array" ref="LN61">INDEX(LN$5:LN60,$B61+1,1)</f>
        <v>0</v>
      </c>
      <c r="LO61" s="575" cm="1">
        <f t="array" ref="LO61">INDEX(LO$5:LO60,$B61+1,1)</f>
        <v>0</v>
      </c>
      <c r="LP61" s="575" cm="1">
        <f t="array" ref="LP61">INDEX(LP$5:LP60,$B61+1,1)</f>
        <v>0</v>
      </c>
      <c r="LQ61" s="575" cm="1">
        <f t="array" ref="LQ61">INDEX(LQ$5:LQ60,$B61+1,1)</f>
        <v>0</v>
      </c>
      <c r="LR61" s="575" cm="1">
        <f t="array" ref="LR61">INDEX(LR$5:LR60,$B61+1,1)</f>
        <v>0</v>
      </c>
      <c r="LS61" s="575" cm="1">
        <f t="array" ref="LS61">INDEX(LS$5:LS60,$B61+1,1)</f>
        <v>0</v>
      </c>
      <c r="LT61" s="575" cm="1">
        <f t="array" ref="LT61">INDEX(LT$5:LT60,$B61+1,1)</f>
        <v>0</v>
      </c>
      <c r="LU61" s="575" cm="1">
        <f t="array" ref="LU61">INDEX(LU$5:LU60,$B61+1,1)</f>
        <v>0</v>
      </c>
      <c r="LV61" s="575" cm="1">
        <f t="array" ref="LV61">INDEX(LV$5:LV60,$B61+1,1)</f>
        <v>0</v>
      </c>
      <c r="LW61" s="575" cm="1">
        <f t="array" ref="LW61">INDEX(LW$5:LW60,$B61+1,1)</f>
        <v>0</v>
      </c>
      <c r="LX61" s="575" cm="1">
        <f t="array" ref="LX61">INDEX(LX$5:LX60,$B61+1,1)</f>
        <v>0</v>
      </c>
      <c r="LY61" s="575" cm="1">
        <f t="array" ref="LY61">INDEX(LY$5:LY60,$B61+1,1)</f>
        <v>0</v>
      </c>
      <c r="LZ61" s="575" cm="1">
        <f t="array" ref="LZ61">INDEX(LZ$5:LZ60,$B61+1,1)</f>
        <v>0</v>
      </c>
      <c r="MA61" s="575" cm="1">
        <f t="array" ref="MA61">INDEX(MA$5:MA60,$B61+1,1)</f>
        <v>0</v>
      </c>
      <c r="MB61" s="575" cm="1">
        <f t="array" ref="MB61">INDEX(MB$5:MB60,$B61+1,1)</f>
        <v>0</v>
      </c>
      <c r="MC61" s="575" cm="1">
        <f t="array" ref="MC61">INDEX(MC$5:MC60,$B61+1,1)</f>
        <v>0</v>
      </c>
      <c r="MD61" s="575" cm="1">
        <f t="array" ref="MD61">INDEX(MD$5:MD60,$B61+1,1)</f>
        <v>0</v>
      </c>
      <c r="ME61" s="575" cm="1">
        <f t="array" ref="ME61">INDEX(ME$5:ME60,$B61+1,1)</f>
        <v>0</v>
      </c>
      <c r="MF61" s="575" cm="1">
        <f t="array" ref="MF61">INDEX(MF$5:MF60,$B61+1,1)</f>
        <v>0</v>
      </c>
      <c r="MG61" s="575" cm="1">
        <f t="array" ref="MG61">INDEX(MG$5:MG60,$B61+1,1)</f>
        <v>0</v>
      </c>
      <c r="MH61" s="575" cm="1">
        <f t="array" ref="MH61">INDEX(MH$5:MH60,$B61+1,1)</f>
        <v>0</v>
      </c>
      <c r="MI61" s="575" cm="1">
        <f t="array" ref="MI61">INDEX(MI$5:MI60,$B61+1,1)</f>
        <v>1</v>
      </c>
      <c r="MJ61" s="575" cm="1">
        <f t="array" ref="MJ61">INDEX(MJ$5:MJ60,$B61+1,1)</f>
        <v>0</v>
      </c>
      <c r="MK61" s="575" cm="1">
        <f t="array" ref="MK61">INDEX(MK$5:MK60,$B61+1,1)</f>
        <v>0</v>
      </c>
      <c r="ML61" s="575" cm="1">
        <f t="array" ref="ML61">INDEX(ML$5:ML60,$B61+1,1)</f>
        <v>0</v>
      </c>
      <c r="MM61" s="575" cm="1">
        <f t="array" ref="MM61">INDEX(MM$5:MM60,$B61+1,1)</f>
        <v>0</v>
      </c>
      <c r="MN61" s="575" cm="1">
        <f t="array" ref="MN61">INDEX(MN$5:MN60,$B61+1,1)</f>
        <v>1</v>
      </c>
      <c r="MO61" s="8"/>
      <c r="MP61" s="444" t="b">
        <f t="shared" ca="1" si="181"/>
        <v>0</v>
      </c>
      <c r="MQ61" s="575" t="str" cm="1">
        <f t="array" ref="MQ61">INDEX(MQ$5:MQ60,$B61+1,1)</f>
        <v>-</v>
      </c>
      <c r="MR61" s="575" t="str" cm="1">
        <f t="array" ref="MR61">INDEX(MR$5:MR60,$B61+1,1)</f>
        <v>-</v>
      </c>
      <c r="MS61" s="575" t="str" cm="1">
        <f t="array" ref="MS61">INDEX(MS$5:MS60,$B61+1,1)</f>
        <v>-</v>
      </c>
      <c r="MT61" s="575" t="str" cm="1">
        <f t="array" ref="MT61">INDEX(MT$5:MT60,$B61+1,1)</f>
        <v>-</v>
      </c>
      <c r="MU61" s="444" t="str">
        <f t="shared" si="182"/>
        <v>-</v>
      </c>
      <c r="MV61" s="444" t="str">
        <f t="shared" si="182"/>
        <v>-</v>
      </c>
      <c r="MW61" s="575" t="str" cm="1">
        <f t="array" ref="MW61">INDEX(MW$5:MW60,$B61+1,1)</f>
        <v>-</v>
      </c>
      <c r="MX61" s="444" t="str" cm="1">
        <f t="array" ref="MX61">IF(OR(MY61:MY61&lt;&gt;"-"),TRUE,"-")</f>
        <v>-</v>
      </c>
      <c r="MY61" s="575" t="str" cm="1">
        <f t="array" ref="MY61">INDEX(MY$5:MY60,$B61+1,1)</f>
        <v>-</v>
      </c>
      <c r="MZ61" s="575" cm="1">
        <f t="array" ref="MZ61">INDEX(MZ$5:MZ60,$B61+1,1)</f>
        <v>0</v>
      </c>
      <c r="NA61" s="575" cm="1">
        <f t="array" ref="NA61">INDEX(NA$5:NA60,$B61+1,1)</f>
        <v>999999</v>
      </c>
      <c r="NB61" s="575" cm="1">
        <f t="array" ref="NB61">INDEX(NB$5:NB60,$B61+1,1)</f>
        <v>999999</v>
      </c>
      <c r="NC61" s="575" cm="1">
        <f t="array" ref="NC61">INDEX(NC$5:NC60,$B61+1,1)</f>
        <v>999999</v>
      </c>
      <c r="ND61" s="575" cm="1">
        <f t="array" ref="ND61">INDEX(ND$5:ND60,$B61+1,1)</f>
        <v>999999</v>
      </c>
      <c r="NE61" s="575" cm="1">
        <f t="array" ref="NE61">INDEX(NE$5:NE60,$B61+1,1)</f>
        <v>999999</v>
      </c>
      <c r="NF61" s="575" cm="1">
        <f t="array" ref="NF61">INDEX(NF$5:NF60,$B61+1,1)</f>
        <v>999999</v>
      </c>
      <c r="NG61" s="575" t="str" cm="1">
        <f t="array" ref="NG61">INDEX(NG$5:NG60,$B61+1,1)</f>
        <v>-</v>
      </c>
      <c r="NH61" s="575" t="str" cm="1">
        <f t="array" ref="NH61">INDEX(NH$5:NH60,$B61+1,1)</f>
        <v>-</v>
      </c>
      <c r="NI61" s="575" t="str" cm="1">
        <f t="array" ref="NI61">INDEX(NI$5:NI60,$B61+1,1)</f>
        <v>-</v>
      </c>
      <c r="NJ61" s="575" t="b" cm="1">
        <f t="array" ref="NJ61">INDEX(NJ$5:NJ60,$B61+1,1)</f>
        <v>1</v>
      </c>
      <c r="NK61" s="575" t="str" cm="1">
        <f t="array" ref="NK61">INDEX(NK$5:NK60,$B61+1,1)</f>
        <v>-</v>
      </c>
      <c r="NL61" s="575" cm="1">
        <f t="array" ref="NL61">INDEX(NL$5:NL60,$B61+1,1)</f>
        <v>0</v>
      </c>
      <c r="NM61" s="575" cm="1">
        <f t="array" ref="NM61">INDEX(NM$5:NM60,$B61+1,1)</f>
        <v>0</v>
      </c>
      <c r="NN61" s="575" cm="1">
        <f t="array" ref="NN61">INDEX(NN$5:NN60,$B61+1,1)</f>
        <v>0</v>
      </c>
      <c r="NO61" s="575" t="str" cm="1">
        <f t="array" ref="NO61">INDEX(NO$5:NO60,$B61+1,1)</f>
        <v>-</v>
      </c>
      <c r="NP61" s="575" t="str" cm="1">
        <f t="array" ref="NP61">INDEX(NP$5:NP60,$B61+1,1)</f>
        <v>-</v>
      </c>
      <c r="NQ61" s="444">
        <f t="shared" si="183"/>
        <v>0</v>
      </c>
      <c r="NR61" s="575" t="str" cm="1">
        <f t="array" ref="NR61">INDEX(NR$5:NR60,$B61+1,1)</f>
        <v>-</v>
      </c>
      <c r="NS61" s="444" t="str">
        <f t="shared" si="184"/>
        <v>-</v>
      </c>
      <c r="NT61" s="8"/>
      <c r="NU61" s="575" cm="1">
        <f t="array" ref="NU61">INDEX(NU$5:NU60,$B61+1,1)</f>
        <v>50</v>
      </c>
      <c r="NV61" s="575" cm="1">
        <f t="array" ref="NV61">INDEX(NV$5:NV60,$B61+1,1)</f>
        <v>50</v>
      </c>
      <c r="NW61" s="575" cm="1">
        <f t="array" ref="NW61">INDEX(NW$5:NW60,$B61+1,1)</f>
        <v>50</v>
      </c>
      <c r="NX61" s="575" cm="1">
        <f t="array" ref="NX61">INDEX(NX$5:NX60,$B61+1,1)</f>
        <v>50</v>
      </c>
      <c r="NY61" s="575" cm="1">
        <f t="array" ref="NY61">INDEX(NY$5:NY60,$B61+1,1)</f>
        <v>1</v>
      </c>
      <c r="NZ61" s="575" cm="1">
        <f t="array" ref="NZ61">INDEX(NZ$5:NZ60,$B61+1,1)</f>
        <v>1</v>
      </c>
      <c r="OA61" s="575" cm="1">
        <f t="array" ref="OA61">INDEX(OA$5:OA60,$B61+1,1)</f>
        <v>1</v>
      </c>
      <c r="OB61" s="575" cm="1">
        <f t="array" ref="OB61">INDEX(OB$5:OB60,$B61+1,1)</f>
        <v>1</v>
      </c>
      <c r="OC61" s="8"/>
      <c r="OD61" s="575" cm="1">
        <f t="array" ref="OD61">INDEX(OD$5:OD60,$B61+1,1)</f>
        <v>0</v>
      </c>
      <c r="OE61" s="575" t="str" cm="1">
        <f t="array" ref="OE61">INDEX(OE$5:OE60,$B61+1,1)</f>
        <v>-</v>
      </c>
      <c r="OF61" s="575" cm="1">
        <f t="array" ref="OF61">INDEX(OF$5:OF60,$B61+1,1)</f>
        <v>1</v>
      </c>
      <c r="OG61" s="444">
        <f t="shared" si="185"/>
        <v>1.5</v>
      </c>
      <c r="OH61" s="8"/>
      <c r="OI61" s="585" t="str">
        <f t="shared" si="186"/>
        <v>-</v>
      </c>
      <c r="OJ61" s="585" t="str">
        <f t="shared" si="186"/>
        <v>-</v>
      </c>
      <c r="OK61" s="585" t="str">
        <f t="shared" si="186"/>
        <v>-</v>
      </c>
      <c r="OL61" s="585" t="str">
        <f t="shared" si="186"/>
        <v>-</v>
      </c>
      <c r="OM61" s="575" cm="1">
        <f t="array" ref="OM61">INDEX(OM$5:OM60,$B61+1,1)</f>
        <v>0</v>
      </c>
      <c r="ON61" s="519">
        <v>0</v>
      </c>
    </row>
    <row r="62" spans="1:404" outlineLevel="2">
      <c r="A62" s="18">
        <f t="shared" ref="A62:A70" si="190">ROW(A62)-5</f>
        <v>57</v>
      </c>
      <c r="B62" s="606">
        <f t="shared" si="188"/>
        <v>54</v>
      </c>
      <c r="C62" s="110">
        <f>C$52 + CHOOSE(ExptNo+1, $L62*100, $L62*100 + $M62*10, $L62*100 + $M62*10 +$N62) + 0</f>
        <v>1200</v>
      </c>
      <c r="D62" s="127" t="str">
        <f t="shared" si="131"/>
        <v>GSW</v>
      </c>
      <c r="E62" t="b">
        <v>1</v>
      </c>
      <c r="F62" t="b">
        <v>0</v>
      </c>
      <c r="G62" t="b">
        <f t="shared" si="132"/>
        <v>1</v>
      </c>
      <c r="H62" s="203">
        <f t="shared" si="187"/>
        <v>3</v>
      </c>
      <c r="I62" s="575" cm="1">
        <f t="array" ref="I62">INDEX(I$5:I61,$B62+1,1)</f>
        <v>1</v>
      </c>
      <c r="J62" s="575" cm="1">
        <f t="array" ref="J62">INDEX(J$5:J61,$B62+1,1)</f>
        <v>0</v>
      </c>
      <c r="K62" s="575" cm="1">
        <f t="array" ref="K62">INDEX(K$5:K61,$B62+1,1)</f>
        <v>1</v>
      </c>
      <c r="L62" s="575" cm="1">
        <f t="array" ref="L62">INDEX(L$5:L61,$B62+1,1)</f>
        <v>2</v>
      </c>
      <c r="M62" s="243">
        <f>INDEX(IF(IsSequential,_xlfn.SEQUENCE(nLevels,1,M$55),M$55:M$58),MOD(INT($H62/cStep),nLevels)+1,1)</f>
        <v>2</v>
      </c>
      <c r="N62" s="243">
        <f>INDEX(IF(IsSequential,_xlfn.SEQUENCE(nLevels,1,N$55),N$55:N$58),MOD(INT($H62/cStep),nLevels)+1,1)</f>
        <v>1</v>
      </c>
      <c r="O62" s="444">
        <f t="shared" si="133"/>
        <v>2</v>
      </c>
      <c r="P62" s="444">
        <f t="shared" si="133"/>
        <v>0</v>
      </c>
      <c r="Q62" s="444">
        <f t="shared" si="134"/>
        <v>6</v>
      </c>
      <c r="R62" s="93">
        <f t="shared" si="135"/>
        <v>2</v>
      </c>
      <c r="S62" s="93">
        <f>INDEX(CHOOSE($N62,DataAutumn!i.AdultDrys,DataWinter!i.AdultDrys,DataSpring!i.AdultDrys),1,$M62)</f>
        <v>4</v>
      </c>
      <c r="T62" s="243">
        <f>INDEX(IF(IsSequential,_xlfn.SEQUENCE(nLevels,1,T$55),T$55:T$58),MOD(INT($H62/cStep),nLevels)+1,1)</f>
        <v>2</v>
      </c>
      <c r="U62" s="243">
        <f>INDEX(IF(IsSequential,_xlfn.SEQUENCE(nLevels,1,U$55),U$55:U$58),MOD(INT($H62/cStep),nLevels)+1,1)</f>
        <v>1</v>
      </c>
      <c r="V62" s="575" cm="1">
        <f t="array" ref="V62">INDEX(V$5:V61,$B62+1,1)</f>
        <v>0</v>
      </c>
      <c r="W62" s="575" cm="1">
        <f t="array" ref="W62">INDEX(W$5:W61,$B62+1,1)</f>
        <v>2</v>
      </c>
      <c r="X62" s="243">
        <f>INDEX(IF(IsSequential,_xlfn.SEQUENCE(nLevels,1,X$55),X$55:X$58),MOD(INT($H62/cStep),nLevels)+1,1)</f>
        <v>1</v>
      </c>
      <c r="Y62" s="243">
        <f>INDEX(IF(IsSequential,_xlfn.SEQUENCE(nLevels,1,Y$55),Y$55:Y$58),MOD(INT($H62/cStep),nLevels)+1,1)</f>
        <v>1</v>
      </c>
      <c r="Z62" s="243">
        <f>INDEX(IF(IsSequential,_xlfn.SEQUENCE(nLevels,1,Z$55),Z$55:Z$58),MOD(INT($H62/cStep),nLevels)+1,1)</f>
        <v>1</v>
      </c>
      <c r="AA62" s="444" t="str" cm="1">
        <f t="array" ref="AA62">INDEX(i.MLP_PvP,$AC62,2)</f>
        <v>-</v>
      </c>
      <c r="AB62" s="444"/>
      <c r="AC62" s="243">
        <f>INDEX(IF(IsSequential,_xlfn.SEQUENCE(nLevels,1,AC$55),AC$55:AC$58),MOD(INT($H62/cStep),nLevels)+1,1)</f>
        <v>4</v>
      </c>
      <c r="AD62" s="575" cm="1">
        <f t="array" ref="AD62">INDEX(AD$5:AD61,$B62+1,1)</f>
        <v>0</v>
      </c>
      <c r="AE62" s="575" cm="1">
        <f t="array" ref="AE62">INDEX(AE$5:AE61,$B62+1,1)</f>
        <v>0</v>
      </c>
      <c r="AF62" s="575" cm="1">
        <f t="array" ref="AF62">INDEX(AF$5:AF61,$B62+1,1)</f>
        <v>0</v>
      </c>
      <c r="AG62" s="575" cm="1">
        <f t="array" ref="AG62">INDEX(AG$5:AG61,$B62+1,1)</f>
        <v>0</v>
      </c>
      <c r="AH62" s="119"/>
      <c r="AI62" s="119"/>
      <c r="AJ62" s="119"/>
      <c r="AK62" s="119"/>
      <c r="AL62" s="119"/>
      <c r="AM62" s="119"/>
      <c r="AN62" s="119"/>
      <c r="AO62" s="119"/>
      <c r="AP62" s="119"/>
      <c r="AQ62" s="119"/>
      <c r="AR62" s="119"/>
      <c r="AS62" s="119"/>
      <c r="AT62" s="119"/>
      <c r="AU62" s="119"/>
      <c r="AV62" s="119"/>
      <c r="AW62" s="119"/>
      <c r="AX62" s="330" t="str">
        <f t="shared" ca="1" si="136"/>
        <v>TemplateEx 00003 SE GSW MWM     TOLAut Scan2 GFS_ RR+01% GP100% WP100% MP100% (PT_F33N11L11)</v>
      </c>
      <c r="AY62" s="8" t="str">
        <f ca="1">IF(COUNTIF(AX$5:AX62,AX62)=1,"-","Dup")</f>
        <v>-</v>
      </c>
      <c r="AZ62" s="8"/>
      <c r="BA62" s="575" t="str" cm="1">
        <f t="array" ref="BA62">INDEX(BA$5:BA61,$B62+1,1)</f>
        <v>-</v>
      </c>
      <c r="BB62" s="575" t="str" cm="1">
        <f t="array" ref="BB62">INDEX(BB$5:BB61,$B62+1,1)</f>
        <v>-</v>
      </c>
      <c r="BC62" s="575" t="str" cm="1">
        <f t="array" ref="BC62">INDEX(BC$5:BC61,$B62+1,1)</f>
        <v>-</v>
      </c>
      <c r="BD62" s="575" t="str" cm="1">
        <f t="array" ref="BD62">INDEX(BD$5:BD61,$B62+1,1)</f>
        <v>-</v>
      </c>
      <c r="BE62" s="575" t="str" cm="1">
        <f t="array" ref="BE62">INDEX(BE$5:BE61,$B62+1,1)</f>
        <v>-</v>
      </c>
      <c r="BF62" s="575" t="str" cm="1">
        <f t="array" ref="BF62">INDEX(BF$5:BF61,$B62+1,1)</f>
        <v>-</v>
      </c>
      <c r="BG62" s="575" t="str" cm="1">
        <f t="array" ref="BG62">INDEX(BG$5:BG61,$B62+1,1)</f>
        <v>-</v>
      </c>
      <c r="BH62" s="575" t="str" cm="1">
        <f t="array" ref="BH62">INDEX(BH$5:BH61,$B62+1,1)</f>
        <v>-</v>
      </c>
      <c r="BI62" s="575" t="str" cm="1">
        <f t="array" ref="BI62">INDEX(BI$5:BI61,$B62+1,1)</f>
        <v>-</v>
      </c>
      <c r="BJ62" s="8"/>
      <c r="BK62" s="575" t="b" cm="1">
        <f t="array" ref="BK62">INDEX(BK$5:BK61,$B62+1,1)</f>
        <v>1</v>
      </c>
      <c r="BL62" s="575" t="str" cm="1">
        <f t="array" ref="BL62">INDEX(BL$5:BL61,$B62+1,1)</f>
        <v>-</v>
      </c>
      <c r="BM62" s="575" t="b" cm="1">
        <f t="array" ref="BM62">INDEX(BM$5:BM61,$B62+1,1)</f>
        <v>0</v>
      </c>
      <c r="BN62" s="575" t="str" cm="1">
        <f t="array" ref="BN62">INDEX(BN$5:BN61,$B62+1,1)</f>
        <v>-</v>
      </c>
      <c r="BO62" s="575" t="str" cm="1">
        <f t="array" ref="BO62">INDEX(BO$5:BO61,$B62+1,1)</f>
        <v>-</v>
      </c>
      <c r="BP62" s="575" t="str" cm="1">
        <f t="array" ref="BP62">INDEX(BP$5:BP61,$B62+1,1)</f>
        <v>-</v>
      </c>
      <c r="BQ62" s="575" t="str" cm="1">
        <f t="array" ref="BQ62">INDEX(BQ$5:BQ61,$B62+1,1)</f>
        <v>-</v>
      </c>
      <c r="BR62" s="575" t="str" cm="1">
        <f t="array" ref="BR62">INDEX(BR$5:BR61,$B62+1,1)</f>
        <v>-</v>
      </c>
      <c r="BS62" s="575" t="str" cm="1">
        <f t="array" ref="BS62">INDEX(BS$5:BS61,$B62+1,1)</f>
        <v>-</v>
      </c>
      <c r="BT62" s="575" t="str" cm="1">
        <f t="array" ref="BT62">INDEX(BT$5:BT61,$B62+1,1)</f>
        <v>-</v>
      </c>
      <c r="BU62" s="575" t="str" cm="1">
        <f t="array" ref="BU62">INDEX(BU$5:BU61,$B62+1,1)</f>
        <v>-</v>
      </c>
      <c r="BV62" s="575" t="str" cm="1">
        <f t="array" ref="BV62">INDEX(BV$5:BV61,$B62+1,1)</f>
        <v>-</v>
      </c>
      <c r="BW62" s="575" t="b" cm="1">
        <f t="array" ref="BW62">INDEX(BW$5:BW61,$B62+1,1)</f>
        <v>0</v>
      </c>
      <c r="BX62" s="575" cm="1">
        <f t="array" ref="BX62">INDEX(BX$5:BX61,$B62+1,1)</f>
        <v>0</v>
      </c>
      <c r="BY62" s="575" t="str" cm="1">
        <f t="array" ref="BY62">INDEX(BY$5:BY61,$B62+1,1)</f>
        <v>-</v>
      </c>
      <c r="BZ62" s="575" t="str" cm="1">
        <f t="array" ref="BZ62">INDEX(BZ$5:BZ61,$B62+1,1)</f>
        <v>-</v>
      </c>
      <c r="CA62" s="575" t="b" cm="1">
        <f t="array" ref="CA62">INDEX(CA$5:CA61,$B62+1,1)</f>
        <v>1</v>
      </c>
      <c r="CB62" s="8"/>
      <c r="CC62" s="575" t="str" cm="1">
        <f t="array" ref="CC62">INDEX(CC$5:CC61,$B62+1,1)</f>
        <v>-</v>
      </c>
      <c r="CD62" s="444" t="str">
        <f t="shared" ca="1" si="137"/>
        <v>-</v>
      </c>
      <c r="CE62" s="444">
        <f t="shared" si="138"/>
        <v>1</v>
      </c>
      <c r="CF62" s="444">
        <f t="shared" si="138"/>
        <v>1</v>
      </c>
      <c r="CG62" s="575" t="str" cm="1">
        <f t="array" ref="CG62">INDEX(CG$5:CG61,$B62+1,1)</f>
        <v>-</v>
      </c>
      <c r="CH62" s="575" t="str" cm="1">
        <f t="array" ref="CH62">INDEX(CH$5:CH61,$B62+1,1)</f>
        <v>-</v>
      </c>
      <c r="CI62" s="575" t="str" cm="1">
        <f t="array" ref="CI62">INDEX(CI$5:CI61,$B62+1,1)</f>
        <v>-</v>
      </c>
      <c r="CJ62" s="444" t="str">
        <f t="shared" ca="1" si="139"/>
        <v>-</v>
      </c>
      <c r="CK62" s="444">
        <f t="shared" si="140"/>
        <v>1</v>
      </c>
      <c r="CL62" s="444">
        <f t="shared" si="140"/>
        <v>1</v>
      </c>
      <c r="CM62" s="575" t="str" cm="1">
        <f t="array" ref="CM62">INDEX(CM$5:CM61,$B62+1,1)</f>
        <v>-</v>
      </c>
      <c r="CN62" s="444" t="str">
        <f t="shared" ca="1" si="141"/>
        <v>-</v>
      </c>
      <c r="CO62" s="444">
        <f t="shared" si="142"/>
        <v>1</v>
      </c>
      <c r="CP62" s="575" t="str" cm="1">
        <f t="array" ref="CP62">INDEX(CP$5:CP61,$B62+1,1)</f>
        <v>-</v>
      </c>
      <c r="CQ62" s="575" t="str" cm="1">
        <f t="array" ref="CQ62">INDEX(CQ$5:CQ61,$B62+1,1)</f>
        <v>-</v>
      </c>
      <c r="CR62" s="444">
        <f t="shared" si="143"/>
        <v>1</v>
      </c>
      <c r="CS62" s="575" t="str" cm="1">
        <f t="array" ref="CS62">INDEX(CS$5:CS61,$B62+1,1)</f>
        <v>-</v>
      </c>
      <c r="CT62" s="444" t="str">
        <f t="shared" ca="1" si="144"/>
        <v>-</v>
      </c>
      <c r="CU62" s="444">
        <f t="shared" si="145"/>
        <v>1</v>
      </c>
      <c r="CV62" s="444">
        <f t="shared" si="145"/>
        <v>1</v>
      </c>
      <c r="CW62" s="8"/>
      <c r="CX62" s="575" t="b" cm="1">
        <f t="array" ref="CX62">INDEX(CX$5:CX61,$B62+1,1)</f>
        <v>1</v>
      </c>
      <c r="CY62" s="575" t="b" cm="1">
        <f t="array" ref="CY62">INDEX(CY$5:CY61,$B62+1,1)</f>
        <v>1</v>
      </c>
      <c r="CZ62" s="587">
        <f t="shared" si="146"/>
        <v>2212111</v>
      </c>
      <c r="DA62" s="575" t="b" cm="1">
        <f t="array" ref="DA62">INDEX(DA$5:DA61,$B62+1,1)</f>
        <v>1</v>
      </c>
      <c r="DB62" s="575" cm="1">
        <f t="array" ref="DB62">INDEX(DB$5:DB61,$B62+1,1)</f>
        <v>0</v>
      </c>
      <c r="DC62" s="575" cm="1">
        <f t="array" ref="DC62">INDEX(DC$5:DC61,$B62+1,1)</f>
        <v>1</v>
      </c>
      <c r="DD62" s="575" cm="1">
        <f t="array" ref="DD62">INDEX(DD$5:DD61,$B62+1,1)</f>
        <v>1</v>
      </c>
      <c r="DE62" s="583">
        <f t="shared" si="147"/>
        <v>652</v>
      </c>
      <c r="DF62" s="583">
        <f t="shared" si="147"/>
        <v>686</v>
      </c>
      <c r="DG62" s="583">
        <f t="shared" si="147"/>
        <v>721</v>
      </c>
      <c r="DH62" s="493">
        <f t="shared" si="148"/>
        <v>378</v>
      </c>
      <c r="DI62" s="493">
        <f t="shared" si="148"/>
        <v>413</v>
      </c>
      <c r="DJ62" s="493">
        <f t="shared" si="148"/>
        <v>448</v>
      </c>
      <c r="DK62" s="444">
        <f t="shared" si="149"/>
        <v>1</v>
      </c>
      <c r="DL62" s="444" t="b">
        <f t="shared" si="149"/>
        <v>0</v>
      </c>
      <c r="DM62" s="444">
        <f t="shared" si="149"/>
        <v>60</v>
      </c>
      <c r="DN62" s="444" t="str">
        <f t="shared" si="149"/>
        <v>-</v>
      </c>
      <c r="DO62" s="444" t="str">
        <f t="shared" si="149"/>
        <v>-</v>
      </c>
      <c r="DP62" s="444" t="str">
        <f t="shared" si="149"/>
        <v>-</v>
      </c>
      <c r="DQ62" s="444" t="str">
        <f t="shared" si="149"/>
        <v>-</v>
      </c>
      <c r="DR62" s="444" t="str">
        <f t="shared" si="149"/>
        <v>-</v>
      </c>
      <c r="DS62" s="444" t="str">
        <f t="shared" si="149"/>
        <v>-</v>
      </c>
      <c r="DT62" s="444" t="str">
        <f t="shared" si="149"/>
        <v>-</v>
      </c>
      <c r="DU62" s="444" t="str">
        <f t="shared" si="150"/>
        <v>-</v>
      </c>
      <c r="DV62" s="444" t="str">
        <f t="shared" si="150"/>
        <v>-</v>
      </c>
      <c r="DW62" s="444">
        <f t="shared" si="150"/>
        <v>500</v>
      </c>
      <c r="DX62" s="444">
        <f t="shared" si="150"/>
        <v>500</v>
      </c>
      <c r="DY62" s="444" t="str">
        <f t="shared" si="150"/>
        <v>-</v>
      </c>
      <c r="DZ62" s="444" t="str">
        <f t="shared" si="150"/>
        <v>-</v>
      </c>
      <c r="EA62" s="444" t="str">
        <f t="shared" si="150"/>
        <v>-</v>
      </c>
      <c r="EB62" s="444">
        <f t="shared" si="151"/>
        <v>0</v>
      </c>
      <c r="EC62" s="444">
        <f t="shared" si="152"/>
        <v>0.01</v>
      </c>
      <c r="ED62" s="444">
        <f t="shared" si="153"/>
        <v>3.125E-2</v>
      </c>
      <c r="EE62" s="444">
        <f t="shared" si="153"/>
        <v>3.125E-2</v>
      </c>
      <c r="EF62" s="444">
        <f t="shared" si="153"/>
        <v>0.05</v>
      </c>
      <c r="EG62" s="444">
        <f t="shared" si="153"/>
        <v>0.05</v>
      </c>
      <c r="EH62" s="444" t="b">
        <f t="shared" si="154"/>
        <v>0</v>
      </c>
      <c r="EI62" s="444" t="b">
        <f t="shared" si="154"/>
        <v>0</v>
      </c>
      <c r="EJ62" s="444" t="b">
        <f t="shared" si="154"/>
        <v>1</v>
      </c>
      <c r="EK62" s="444" t="b">
        <f t="shared" si="154"/>
        <v>0</v>
      </c>
      <c r="EL62" s="444">
        <f t="shared" si="155"/>
        <v>1</v>
      </c>
      <c r="EM62" s="444">
        <f>INDEX(i.dryman,($S62-1)*4+$R62,EM$7+IF($M62=5,2,$M62)-1)</f>
        <v>0.66</v>
      </c>
      <c r="EN62" s="444" t="b">
        <f t="shared" si="156"/>
        <v>1</v>
      </c>
      <c r="EO62" s="444" t="b">
        <f t="shared" si="157"/>
        <v>1</v>
      </c>
      <c r="EP62" s="444" t="b">
        <f t="shared" si="157"/>
        <v>0</v>
      </c>
      <c r="EQ62" s="444" t="b">
        <f t="shared" si="157"/>
        <v>0</v>
      </c>
      <c r="ER62" s="93">
        <f t="shared" si="158"/>
        <v>2</v>
      </c>
      <c r="ES62" s="93">
        <f t="shared" si="158"/>
        <v>2</v>
      </c>
      <c r="ET62" s="444">
        <f t="shared" si="159"/>
        <v>1</v>
      </c>
      <c r="EU62" s="444">
        <f t="shared" si="160"/>
        <v>1</v>
      </c>
      <c r="EV62" s="444">
        <f t="shared" si="160"/>
        <v>1</v>
      </c>
      <c r="EW62" s="444">
        <f t="shared" si="161"/>
        <v>1</v>
      </c>
      <c r="EX62" s="444">
        <f t="shared" si="162"/>
        <v>0.5</v>
      </c>
      <c r="EY62" s="444" t="b">
        <f t="shared" si="162"/>
        <v>1</v>
      </c>
      <c r="EZ62" s="444" t="b">
        <f t="shared" si="162"/>
        <v>0</v>
      </c>
      <c r="FA62" s="444" t="b">
        <f t="shared" si="162"/>
        <v>0</v>
      </c>
      <c r="FB62" s="444" t="b">
        <f t="shared" si="162"/>
        <v>0</v>
      </c>
      <c r="FC62" s="93">
        <f t="shared" si="163"/>
        <v>1</v>
      </c>
      <c r="FD62" s="93">
        <f t="shared" si="163"/>
        <v>1</v>
      </c>
      <c r="FE62" s="93">
        <f t="shared" si="163"/>
        <v>1</v>
      </c>
      <c r="FF62" s="93">
        <f t="shared" si="163"/>
        <v>1</v>
      </c>
      <c r="FG62" s="93">
        <f t="shared" si="163"/>
        <v>1</v>
      </c>
      <c r="FH62" s="93">
        <f t="shared" si="163"/>
        <v>1</v>
      </c>
      <c r="FI62" s="93">
        <f t="shared" si="163"/>
        <v>1</v>
      </c>
      <c r="FJ62" s="93">
        <f t="shared" si="163"/>
        <v>1</v>
      </c>
      <c r="FK62" s="8"/>
      <c r="FL62" s="575" t="str" cm="1">
        <f t="array" ref="FL62">INDEX(FL$5:FL61,$B62+1,1)</f>
        <v>-</v>
      </c>
      <c r="FM62" s="575" t="str" cm="1">
        <f t="array" ref="FM62">INDEX(FM$5:FM61,$B62+1,1)</f>
        <v>-</v>
      </c>
      <c r="FN62" s="575" t="str" cm="1">
        <f t="array" ref="FN62">INDEX(FN$5:FN61,$B62+1,1)</f>
        <v>-</v>
      </c>
      <c r="FO62" s="444" t="str">
        <f t="shared" si="164"/>
        <v>-</v>
      </c>
      <c r="FP62" s="575" t="str" cm="1">
        <f t="array" ref="FP62">INDEX(FP$5:FP61,$B62+1,1)</f>
        <v>-</v>
      </c>
      <c r="FQ62" s="575" cm="1">
        <f t="array" ref="FQ62">INDEX(FQ$5:FQ61,$B62+1,1)</f>
        <v>1</v>
      </c>
      <c r="FR62" s="575" cm="1">
        <f t="array" ref="FR62">INDEX(FR$5:FR61,$B62+1,1)</f>
        <v>1</v>
      </c>
      <c r="FS62" s="575" t="str" cm="1">
        <f t="array" ref="FS62">INDEX(FS$5:FS61,$B62+1,1)</f>
        <v>-</v>
      </c>
      <c r="FT62" s="575" t="str" cm="1">
        <f t="array" ref="FT62">INDEX(FT$5:FT61,$B62+1,1)</f>
        <v>-</v>
      </c>
      <c r="FU62" s="575" t="str" cm="1">
        <f t="array" ref="FU62">INDEX(FU$5:FU61,$B62+1,1)</f>
        <v>-</v>
      </c>
      <c r="FV62" s="575" t="str" cm="1">
        <f t="array" ref="FV62">INDEX(FV$5:FV61,$B62+1,1)</f>
        <v>-</v>
      </c>
      <c r="FW62" s="575" t="str" cm="1">
        <f t="array" ref="FW62">INDEX(FW$5:FW61,$B62+1,1)</f>
        <v>-</v>
      </c>
      <c r="FX62" s="575" t="str" cm="1">
        <f t="array" ref="FX62">INDEX(FX$5:FX61,$B62+1,1)</f>
        <v>-</v>
      </c>
      <c r="FY62" s="575" t="str" cm="1">
        <f t="array" ref="FY62">INDEX(FY$5:FY61,$B62+1,1)</f>
        <v>-</v>
      </c>
      <c r="FZ62" s="575" t="str" cm="1">
        <f t="array" ref="FZ62">INDEX(FZ$5:FZ61,$B62+1,1)</f>
        <v>-</v>
      </c>
      <c r="GA62" s="575" t="str" cm="1">
        <f t="array" ref="GA62">INDEX(GA$5:GA61,$B62+1,1)</f>
        <v>-</v>
      </c>
      <c r="GB62" s="575" t="str" cm="1">
        <f t="array" ref="GB62">INDEX(GB$5:GB61,$B62+1,1)</f>
        <v>-</v>
      </c>
      <c r="GC62" s="575" t="str" cm="1">
        <f t="array" ref="GC62">INDEX(GC$5:GC61,$B62+1,1)</f>
        <v>-</v>
      </c>
      <c r="GD62" s="575" t="str" cm="1">
        <f t="array" ref="GD62">INDEX(GD$5:GD61,$B62+1,1)</f>
        <v>-</v>
      </c>
      <c r="GE62" s="575" t="str" cm="1">
        <f t="array" ref="GE62">INDEX(GE$5:GE61,$B62+1,1)</f>
        <v>-</v>
      </c>
      <c r="GF62" s="575" t="str" cm="1">
        <f t="array" ref="GF62">INDEX(GF$5:GF61,$B62+1,1)</f>
        <v>-</v>
      </c>
      <c r="GG62" s="575" t="str" cm="1">
        <f t="array" ref="GG62">INDEX(GG$5:GG61,$B62+1,1)</f>
        <v>-</v>
      </c>
      <c r="GH62" s="575" t="str" cm="1">
        <f t="array" ref="GH62">INDEX(GH$5:GH61,$B62+1,1)</f>
        <v>-</v>
      </c>
      <c r="GI62" s="575" t="str" cm="1">
        <f t="array" ref="GI62">INDEX(GI$5:GI61,$B62+1,1)</f>
        <v>-</v>
      </c>
      <c r="GJ62" s="575" t="str" cm="1">
        <f t="array" ref="GJ62">INDEX(GJ$5:GJ61,$B62+1,1)</f>
        <v>-</v>
      </c>
      <c r="GK62" s="444">
        <f t="shared" si="165"/>
        <v>0</v>
      </c>
      <c r="GL62" s="575" t="str" cm="1">
        <f t="array" ref="GL62">INDEX(GL$5:GL61,$B62+1,1)</f>
        <v>-</v>
      </c>
      <c r="GM62" s="575" cm="1">
        <f t="array" ref="GM62">INDEX(GM$5:GM61,$B62+1,1)</f>
        <v>1</v>
      </c>
      <c r="GN62" s="444">
        <f t="shared" si="166"/>
        <v>0</v>
      </c>
      <c r="GO62" s="575" cm="1">
        <f t="array" ref="GO62">INDEX(GO$5:GO61,$B62+1,1)</f>
        <v>0</v>
      </c>
      <c r="GP62" s="444">
        <f t="shared" si="167"/>
        <v>0</v>
      </c>
      <c r="GQ62" s="444">
        <f t="shared" si="167"/>
        <v>0</v>
      </c>
      <c r="GR62" s="444">
        <f t="shared" si="167"/>
        <v>0</v>
      </c>
      <c r="GS62" s="444">
        <f t="shared" si="167"/>
        <v>0</v>
      </c>
      <c r="GT62" s="444">
        <f t="shared" si="167"/>
        <v>1</v>
      </c>
      <c r="GU62" s="444">
        <f t="shared" si="167"/>
        <v>0</v>
      </c>
      <c r="GV62" s="575" cm="1">
        <f t="array" ref="GV62">INDEX(GV$5:GV61,$B62+1,1)</f>
        <v>0</v>
      </c>
      <c r="GW62" s="575" cm="1">
        <f t="array" ref="GW62">INDEX(GW$5:GW61,$B62+1,1)</f>
        <v>0</v>
      </c>
      <c r="GX62" s="575" cm="1">
        <f t="array" ref="GX62">INDEX(GX$5:GX61,$B62+1,1)</f>
        <v>0</v>
      </c>
      <c r="GY62" s="8"/>
      <c r="GZ62" s="575" t="str" cm="1">
        <f t="array" aca="1" ref="GZ62" ca="1">INDEX(GZ$5:GZ61,$B62+1,1)</f>
        <v>-</v>
      </c>
      <c r="HA62" s="575" t="str" cm="1">
        <f t="array" aca="1" ref="HA62" ca="1">INDEX(HA$5:HA61,$B62+1,1)</f>
        <v>-</v>
      </c>
      <c r="HB62" s="575" t="str" cm="1">
        <f t="array" aca="1" ref="HB62" ca="1">INDEX(HB$5:HB61,$B62+1,1)</f>
        <v>-</v>
      </c>
      <c r="HC62" s="575" t="str" cm="1">
        <f t="array" aca="1" ref="HC62" ca="1">INDEX(HC$5:HC61,$B62+1,1)</f>
        <v>-</v>
      </c>
      <c r="HD62" s="575" cm="1">
        <f t="array" aca="1" ref="HD62" ca="1">INDEX(HD$5:HD61,$B62+1,1)</f>
        <v>0</v>
      </c>
      <c r="HE62" s="575" t="str" cm="1">
        <f t="array" aca="1" ref="HE62" ca="1">INDEX(HE$5:HE61,$B62+1,1)</f>
        <v>-</v>
      </c>
      <c r="HF62" s="575" t="str" cm="1">
        <f t="array" ref="HF62">INDEX(HF$5:HF61,$B62+1,1)</f>
        <v>-</v>
      </c>
      <c r="HG62" s="576" t="str">
        <f t="shared" ca="1" si="189"/>
        <v>-</v>
      </c>
      <c r="HH62" s="575" t="str" cm="1">
        <f t="array" ref="HH62">INDEX(HH$5:HH61,$B62+1,1)</f>
        <v>-</v>
      </c>
      <c r="HI62" s="575" t="str" cm="1">
        <f t="array" ref="HI62">INDEX(HI$5:HI61,$B62+1,1)</f>
        <v>-</v>
      </c>
      <c r="HJ62" s="575" t="str" cm="1">
        <f t="array" ref="HJ62">INDEX(HJ$5:HJ61,$B62+1,1)</f>
        <v>-</v>
      </c>
      <c r="HK62" s="575" t="str" cm="1">
        <f t="array" ref="HK62">INDEX(HK$5:HK61,$B62+1,1)</f>
        <v>-</v>
      </c>
      <c r="HL62" s="575" t="str" cm="1">
        <f t="array" ref="HL62">INDEX(HL$5:HL61,$B62+1,1)</f>
        <v>-</v>
      </c>
      <c r="HM62" s="575" t="str" cm="1">
        <f t="array" ref="HM62">INDEX(HM$5:HM61,$B62+1,1)</f>
        <v>-</v>
      </c>
      <c r="HN62" s="575" t="str" cm="1">
        <f t="array" ref="HN62">INDEX(HN$5:HN61,$B62+1,1)</f>
        <v>-</v>
      </c>
      <c r="HO62" s="575" t="str" cm="1">
        <f t="array" ref="HO62">INDEX(HO$5:HO61,$B62+1,1)</f>
        <v>-</v>
      </c>
      <c r="HP62" s="575" t="str" cm="1">
        <f t="array" ref="HP62">INDEX(HP$5:HP61,$B62+1,1)</f>
        <v>-</v>
      </c>
      <c r="HQ62" s="575" t="str" cm="1">
        <f t="array" ref="HQ62">INDEX(HQ$5:HQ61,$B62+1,1)</f>
        <v>-</v>
      </c>
      <c r="HR62" s="575" t="str" cm="1">
        <f t="array" ref="HR62">INDEX(HR$5:HR61,$B62+1,1)</f>
        <v>-</v>
      </c>
      <c r="HS62" s="575" t="str" cm="1">
        <f t="array" ref="HS62">INDEX(HS$5:HS61,$B62+1,1)</f>
        <v>-</v>
      </c>
      <c r="HT62" s="575" t="str" cm="1">
        <f t="array" ref="HT62">INDEX(HT$5:HT61,$B62+1,1)</f>
        <v>-</v>
      </c>
      <c r="HU62" s="575" cm="1">
        <f t="array" ref="HU62">INDEX(HU$5:HU61,$B62+1,1)</f>
        <v>0</v>
      </c>
      <c r="HV62" s="575" t="str" cm="1">
        <f t="array" ref="HV62">INDEX(HV$5:HV61,$B62+1,1)</f>
        <v>-</v>
      </c>
      <c r="HW62" s="575" t="str" cm="1">
        <f t="array" ref="HW62">INDEX(HW$5:HW61,$B62+1,1)</f>
        <v>-</v>
      </c>
      <c r="HX62" s="575" t="str" cm="1">
        <f t="array" ref="HX62">INDEX(HX$5:HX61,$B62+1,1)</f>
        <v>-</v>
      </c>
      <c r="HY62" s="575" t="str" cm="1">
        <f t="array" ref="HY62">INDEX(HY$5:HY61,$B62+1,1)</f>
        <v>-</v>
      </c>
      <c r="HZ62" s="575" t="str" cm="1">
        <f t="array" ref="HZ62">INDEX(HZ$5:HZ61,$B62+1,1)</f>
        <v>-</v>
      </c>
      <c r="IA62" s="575" cm="1">
        <f t="array" ref="IA62">INDEX(IA$5:IA61,$B62+1,1)</f>
        <v>0</v>
      </c>
      <c r="IB62" s="575" t="str" cm="1">
        <f t="array" ref="IB62">INDEX(IB$5:IB61,$B62+1,1)</f>
        <v>-</v>
      </c>
      <c r="IC62" s="575" t="str" cm="1">
        <f t="array" ref="IC62">INDEX(IC$5:IC61,$B62+1,1)</f>
        <v>-</v>
      </c>
      <c r="ID62" s="575" t="str" cm="1">
        <f t="array" ref="ID62">INDEX(ID$5:ID61,$B62+1,1)</f>
        <v>-</v>
      </c>
      <c r="IE62" s="575" cm="1">
        <f t="array" ref="IE62">INDEX(IE$5:IE61,$B62+1,1)</f>
        <v>1</v>
      </c>
      <c r="IF62" s="575" cm="1">
        <f t="array" ref="IF62">INDEX(IF$5:IF61,$B62+1,1)</f>
        <v>1</v>
      </c>
      <c r="IG62" s="8"/>
      <c r="IH62" s="575" t="str" cm="1">
        <f t="array" ref="IH62">INDEX(IH$5:IH61,$B62+1,1)</f>
        <v>-</v>
      </c>
      <c r="II62" s="575" t="str" cm="1">
        <f t="array" ref="II62">INDEX(II$5:II61,$B62+1,1)</f>
        <v>-</v>
      </c>
      <c r="IJ62" s="575" t="str" cm="1">
        <f t="array" ref="IJ62">INDEX(IJ$5:IJ61,$B62+1,1)</f>
        <v>-</v>
      </c>
      <c r="IK62" s="575" t="str" cm="1">
        <f t="array" ref="IK62">INDEX(IK$5:IK61,$B62+1,1)</f>
        <v>-</v>
      </c>
      <c r="IL62" s="575" t="str" cm="1">
        <f t="array" ref="IL62">INDEX(IL$5:IL61,$B62+1,1)</f>
        <v>-</v>
      </c>
      <c r="IM62" s="575" t="str" cm="1">
        <f t="array" ref="IM62">INDEX(IM$5:IM61,$B62+1,1)</f>
        <v>-</v>
      </c>
      <c r="IN62" s="575" t="str" cm="1">
        <f t="array" ref="IN62">INDEX(IN$5:IN61,$B62+1,1)</f>
        <v>-</v>
      </c>
      <c r="IO62" s="575" t="str" cm="1">
        <f t="array" ref="IO62">INDEX(IO$5:IO61,$B62+1,1)</f>
        <v>-</v>
      </c>
      <c r="IP62" s="575" t="str" cm="1">
        <f t="array" ref="IP62">INDEX(IP$5:IP61,$B62+1,1)</f>
        <v>-</v>
      </c>
      <c r="IQ62" s="575" t="str" cm="1">
        <f t="array" ref="IQ62">INDEX(IQ$5:IQ61,$B62+1,1)</f>
        <v>-</v>
      </c>
      <c r="IR62" s="575" t="str" cm="1">
        <f t="array" ref="IR62">INDEX(IR$5:IR61,$B62+1,1)</f>
        <v>-</v>
      </c>
      <c r="IS62" s="575" t="str" cm="1">
        <f t="array" ref="IS62">INDEX(IS$5:IS61,$B62+1,1)</f>
        <v>-</v>
      </c>
      <c r="IT62" s="575" t="str" cm="1">
        <f t="array" ref="IT62">INDEX(IT$5:IT61,$B62+1,1)</f>
        <v>-</v>
      </c>
      <c r="IU62" s="575" t="str" cm="1">
        <f t="array" ref="IU62">INDEX(IU$5:IU61,$B62+1,1)</f>
        <v>-</v>
      </c>
      <c r="IV62" s="575" t="str" cm="1">
        <f t="array" ref="IV62">INDEX(IV$5:IV61,$B62+1,1)</f>
        <v>-</v>
      </c>
      <c r="IW62" s="575" t="str" cm="1">
        <f t="array" ref="IW62">INDEX(IW$5:IW61,$B62+1,1)</f>
        <v>-</v>
      </c>
      <c r="IX62" s="575" cm="1">
        <f t="array" ref="IX62">INDEX(IX$5:IX61,$B62+1,1)</f>
        <v>0</v>
      </c>
      <c r="IY62" s="583">
        <f t="shared" si="168"/>
        <v>0</v>
      </c>
      <c r="IZ62" s="583">
        <f t="shared" si="168"/>
        <v>0</v>
      </c>
      <c r="JA62" s="200">
        <f t="shared" si="169"/>
        <v>0</v>
      </c>
      <c r="JB62" s="200">
        <f t="shared" ca="1" si="169"/>
        <v>0</v>
      </c>
      <c r="JC62" s="200">
        <f t="shared" ca="1" si="169"/>
        <v>0</v>
      </c>
      <c r="JD62" s="200">
        <f t="shared" ca="1" si="169"/>
        <v>0</v>
      </c>
      <c r="JE62" s="200">
        <f t="shared" ca="1" si="169"/>
        <v>0</v>
      </c>
      <c r="JF62" s="243">
        <f t="shared" ca="1" si="170"/>
        <v>0</v>
      </c>
      <c r="JG62" s="200">
        <f t="shared" ca="1" si="171"/>
        <v>0</v>
      </c>
      <c r="JH62" s="200">
        <f t="shared" ca="1" si="171"/>
        <v>0</v>
      </c>
      <c r="JI62" s="200">
        <f t="shared" ca="1" si="171"/>
        <v>0</v>
      </c>
      <c r="JJ62" s="200">
        <f t="shared" ca="1" si="171"/>
        <v>0</v>
      </c>
      <c r="JK62" s="200">
        <f t="shared" ca="1" si="171"/>
        <v>0</v>
      </c>
      <c r="JL62" s="243">
        <f t="shared" ca="1" si="172"/>
        <v>0</v>
      </c>
      <c r="JM62" s="244">
        <f t="shared" ca="1" si="173"/>
        <v>0</v>
      </c>
      <c r="JN62" s="244">
        <f t="shared" ca="1" si="173"/>
        <v>0</v>
      </c>
      <c r="JO62" s="244">
        <f t="shared" ca="1" si="173"/>
        <v>0</v>
      </c>
      <c r="JP62" s="244">
        <f t="shared" ca="1" si="173"/>
        <v>0</v>
      </c>
      <c r="JQ62" s="584">
        <f t="shared" ca="1" si="174"/>
        <v>0</v>
      </c>
      <c r="JR62" s="244">
        <f t="shared" ca="1" si="175"/>
        <v>0</v>
      </c>
      <c r="JS62" s="244">
        <f t="shared" ca="1" si="175"/>
        <v>0</v>
      </c>
      <c r="JT62" s="244">
        <f t="shared" ca="1" si="175"/>
        <v>0</v>
      </c>
      <c r="JU62" s="244">
        <f t="shared" ca="1" si="175"/>
        <v>0</v>
      </c>
      <c r="JV62" s="584">
        <f t="shared" ca="1" si="176"/>
        <v>0</v>
      </c>
      <c r="JW62" s="584">
        <f t="shared" ca="1" si="176"/>
        <v>0</v>
      </c>
      <c r="JX62" s="584">
        <f t="shared" ca="1" si="176"/>
        <v>0</v>
      </c>
      <c r="JY62" s="584">
        <f t="shared" ca="1" si="176"/>
        <v>0</v>
      </c>
      <c r="JZ62" s="584">
        <f t="shared" ca="1" si="176"/>
        <v>0</v>
      </c>
      <c r="KA62" s="584">
        <f t="shared" ca="1" si="176"/>
        <v>0</v>
      </c>
      <c r="KB62" s="584">
        <f t="shared" ca="1" si="176"/>
        <v>0</v>
      </c>
      <c r="KC62" s="575" cm="1">
        <f t="array" ref="KC62">INDEX(KC$5:KC61,$B62+1,1)</f>
        <v>0</v>
      </c>
      <c r="KD62" s="444">
        <f t="shared" si="177"/>
        <v>19</v>
      </c>
      <c r="KE62" s="8"/>
      <c r="KF62" s="575" cm="1">
        <f t="array" ref="KF62">INDEX(KF$5:KF61,$B62+1,1)</f>
        <v>0</v>
      </c>
      <c r="KG62" s="444">
        <f t="shared" si="178"/>
        <v>0</v>
      </c>
      <c r="KH62" s="575" cm="1">
        <f t="array" ref="KH62">INDEX(KH$5:KH61,$B62+1,1)</f>
        <v>0</v>
      </c>
      <c r="KI62" s="575" t="str" cm="1">
        <f t="array" ref="KI62">INDEX(KI$5:KI61,$B62+1,1)</f>
        <v>-</v>
      </c>
      <c r="KJ62" s="575" t="str" cm="1">
        <f t="array" ref="KJ62">INDEX(KJ$5:KJ61,$B62+1,1)</f>
        <v>-</v>
      </c>
      <c r="KK62" s="575" t="str" cm="1">
        <f t="array" ref="KK62">INDEX(KK$5:KK61,$B62+1,1)</f>
        <v>-</v>
      </c>
      <c r="KL62" s="575" t="str" cm="1">
        <f t="array" ref="KL62">INDEX(KL$5:KL61,$B62+1,1)</f>
        <v>-</v>
      </c>
      <c r="KM62" s="575" t="str" cm="1">
        <f t="array" ref="KM62">INDEX(KM$5:KM61,$B62+1,1)</f>
        <v>-</v>
      </c>
      <c r="KN62" s="575" t="str" cm="1">
        <f t="array" ref="KN62">INDEX(KN$5:KN61,$B62+1,1)</f>
        <v>-</v>
      </c>
      <c r="KO62" s="575" t="str" cm="1">
        <f t="array" ref="KO62">INDEX(KO$5:KO61,$B62+1,1)</f>
        <v>-</v>
      </c>
      <c r="KP62" s="575" t="str" cm="1">
        <f t="array" ref="KP62">INDEX(KP$5:KP61,$B62+1,1)</f>
        <v>-</v>
      </c>
      <c r="KQ62" s="575" t="str" cm="1">
        <f t="array" ref="KQ62">INDEX(KQ$5:KQ61,$B62+1,1)</f>
        <v>-</v>
      </c>
      <c r="KR62" s="575" t="str" cm="1">
        <f t="array" ref="KR62">INDEX(KR$5:KR61,$B62+1,1)</f>
        <v>-</v>
      </c>
      <c r="KS62" s="575" t="str" cm="1">
        <f t="array" ref="KS62">INDEX(KS$5:KS61,$B62+1,1)</f>
        <v>-</v>
      </c>
      <c r="KT62" s="575" t="str" cm="1">
        <f t="array" ref="KT62">INDEX(KT$5:KT61,$B62+1,1)</f>
        <v>-</v>
      </c>
      <c r="KU62" s="575" t="str" cm="1">
        <f t="array" ref="KU62">INDEX(KU$5:KU61,$B62+1,1)</f>
        <v>-</v>
      </c>
      <c r="KV62" s="444">
        <f t="shared" si="179"/>
        <v>1</v>
      </c>
      <c r="KW62" s="444">
        <f t="shared" si="180"/>
        <v>0</v>
      </c>
      <c r="KX62" s="444">
        <f t="shared" si="180"/>
        <v>1</v>
      </c>
      <c r="KY62" s="444">
        <f t="shared" si="180"/>
        <v>1</v>
      </c>
      <c r="KZ62" s="444">
        <f t="shared" si="180"/>
        <v>1</v>
      </c>
      <c r="LA62" s="444">
        <f t="shared" si="180"/>
        <v>1</v>
      </c>
      <c r="LB62" s="444">
        <f t="shared" si="180"/>
        <v>1</v>
      </c>
      <c r="LC62" s="444">
        <f t="shared" si="180"/>
        <v>1</v>
      </c>
      <c r="LD62" s="444">
        <f t="shared" si="180"/>
        <v>0</v>
      </c>
      <c r="LE62" s="444">
        <f t="shared" si="180"/>
        <v>1</v>
      </c>
      <c r="LF62" s="575" cm="1">
        <f t="array" ref="LF62">INDEX(LF$5:LF61,$B62+1,1)</f>
        <v>0</v>
      </c>
      <c r="LG62" s="575" cm="1">
        <f t="array" ref="LG62">INDEX(LG$5:LG61,$B62+1,1)</f>
        <v>0</v>
      </c>
      <c r="LH62" s="575" cm="1">
        <f t="array" ref="LH62">INDEX(LH$5:LH61,$B62+1,1)</f>
        <v>0</v>
      </c>
      <c r="LI62" s="575" cm="1">
        <f t="array" ref="LI62">INDEX(LI$5:LI61,$B62+1,1)</f>
        <v>0</v>
      </c>
      <c r="LJ62" s="575" cm="1">
        <f t="array" ref="LJ62">INDEX(LJ$5:LJ61,$B62+1,1)</f>
        <v>0</v>
      </c>
      <c r="LK62" s="575" cm="1">
        <f t="array" ref="LK62">INDEX(LK$5:LK61,$B62+1,1)</f>
        <v>0</v>
      </c>
      <c r="LL62" s="575" cm="1">
        <f t="array" ref="LL62">INDEX(LL$5:LL61,$B62+1,1)</f>
        <v>0</v>
      </c>
      <c r="LM62" s="575" cm="1">
        <f t="array" ref="LM62">INDEX(LM$5:LM61,$B62+1,1)</f>
        <v>0</v>
      </c>
      <c r="LN62" s="575" cm="1">
        <f t="array" ref="LN62">INDEX(LN$5:LN61,$B62+1,1)</f>
        <v>0</v>
      </c>
      <c r="LO62" s="575" cm="1">
        <f t="array" ref="LO62">INDEX(LO$5:LO61,$B62+1,1)</f>
        <v>0</v>
      </c>
      <c r="LP62" s="575" cm="1">
        <f t="array" ref="LP62">INDEX(LP$5:LP61,$B62+1,1)</f>
        <v>0</v>
      </c>
      <c r="LQ62" s="575" cm="1">
        <f t="array" ref="LQ62">INDEX(LQ$5:LQ61,$B62+1,1)</f>
        <v>0</v>
      </c>
      <c r="LR62" s="575" cm="1">
        <f t="array" ref="LR62">INDEX(LR$5:LR61,$B62+1,1)</f>
        <v>0</v>
      </c>
      <c r="LS62" s="575" cm="1">
        <f t="array" ref="LS62">INDEX(LS$5:LS61,$B62+1,1)</f>
        <v>0</v>
      </c>
      <c r="LT62" s="575" cm="1">
        <f t="array" ref="LT62">INDEX(LT$5:LT61,$B62+1,1)</f>
        <v>0</v>
      </c>
      <c r="LU62" s="575" cm="1">
        <f t="array" ref="LU62">INDEX(LU$5:LU61,$B62+1,1)</f>
        <v>0</v>
      </c>
      <c r="LV62" s="575" cm="1">
        <f t="array" ref="LV62">INDEX(LV$5:LV61,$B62+1,1)</f>
        <v>0</v>
      </c>
      <c r="LW62" s="575" cm="1">
        <f t="array" ref="LW62">INDEX(LW$5:LW61,$B62+1,1)</f>
        <v>0</v>
      </c>
      <c r="LX62" s="575" cm="1">
        <f t="array" ref="LX62">INDEX(LX$5:LX61,$B62+1,1)</f>
        <v>0</v>
      </c>
      <c r="LY62" s="575" cm="1">
        <f t="array" ref="LY62">INDEX(LY$5:LY61,$B62+1,1)</f>
        <v>0</v>
      </c>
      <c r="LZ62" s="575" cm="1">
        <f t="array" ref="LZ62">INDEX(LZ$5:LZ61,$B62+1,1)</f>
        <v>0</v>
      </c>
      <c r="MA62" s="575" cm="1">
        <f t="array" ref="MA62">INDEX(MA$5:MA61,$B62+1,1)</f>
        <v>0</v>
      </c>
      <c r="MB62" s="575" cm="1">
        <f t="array" ref="MB62">INDEX(MB$5:MB61,$B62+1,1)</f>
        <v>0</v>
      </c>
      <c r="MC62" s="575" cm="1">
        <f t="array" ref="MC62">INDEX(MC$5:MC61,$B62+1,1)</f>
        <v>0</v>
      </c>
      <c r="MD62" s="575" cm="1">
        <f t="array" ref="MD62">INDEX(MD$5:MD61,$B62+1,1)</f>
        <v>0</v>
      </c>
      <c r="ME62" s="575" cm="1">
        <f t="array" ref="ME62">INDEX(ME$5:ME61,$B62+1,1)</f>
        <v>0</v>
      </c>
      <c r="MF62" s="575" cm="1">
        <f t="array" ref="MF62">INDEX(MF$5:MF61,$B62+1,1)</f>
        <v>0</v>
      </c>
      <c r="MG62" s="575" cm="1">
        <f t="array" ref="MG62">INDEX(MG$5:MG61,$B62+1,1)</f>
        <v>0</v>
      </c>
      <c r="MH62" s="575" cm="1">
        <f t="array" ref="MH62">INDEX(MH$5:MH61,$B62+1,1)</f>
        <v>0</v>
      </c>
      <c r="MI62" s="575" cm="1">
        <f t="array" ref="MI62">INDEX(MI$5:MI61,$B62+1,1)</f>
        <v>1</v>
      </c>
      <c r="MJ62" s="575" cm="1">
        <f t="array" ref="MJ62">INDEX(MJ$5:MJ61,$B62+1,1)</f>
        <v>0</v>
      </c>
      <c r="MK62" s="575" cm="1">
        <f t="array" ref="MK62">INDEX(MK$5:MK61,$B62+1,1)</f>
        <v>0</v>
      </c>
      <c r="ML62" s="575" cm="1">
        <f t="array" ref="ML62">INDEX(ML$5:ML61,$B62+1,1)</f>
        <v>0</v>
      </c>
      <c r="MM62" s="575" cm="1">
        <f t="array" ref="MM62">INDEX(MM$5:MM61,$B62+1,1)</f>
        <v>0</v>
      </c>
      <c r="MN62" s="575" cm="1">
        <f t="array" ref="MN62">INDEX(MN$5:MN61,$B62+1,1)</f>
        <v>1</v>
      </c>
      <c r="MO62" s="8"/>
      <c r="MP62" s="444" t="b">
        <f t="shared" ca="1" si="181"/>
        <v>0</v>
      </c>
      <c r="MQ62" s="575" t="str" cm="1">
        <f t="array" ref="MQ62">INDEX(MQ$5:MQ61,$B62+1,1)</f>
        <v>-</v>
      </c>
      <c r="MR62" s="575" t="str" cm="1">
        <f t="array" ref="MR62">INDEX(MR$5:MR61,$B62+1,1)</f>
        <v>-</v>
      </c>
      <c r="MS62" s="575" t="str" cm="1">
        <f t="array" ref="MS62">INDEX(MS$5:MS61,$B62+1,1)</f>
        <v>-</v>
      </c>
      <c r="MT62" s="575" t="str" cm="1">
        <f t="array" ref="MT62">INDEX(MT$5:MT61,$B62+1,1)</f>
        <v>-</v>
      </c>
      <c r="MU62" s="444" t="str">
        <f t="shared" si="182"/>
        <v>-</v>
      </c>
      <c r="MV62" s="444" t="str">
        <f t="shared" si="182"/>
        <v>-</v>
      </c>
      <c r="MW62" s="575" t="str" cm="1">
        <f t="array" ref="MW62">INDEX(MW$5:MW61,$B62+1,1)</f>
        <v>-</v>
      </c>
      <c r="MX62" s="444" t="str" cm="1">
        <f t="array" ref="MX62">IF(OR(MY62:MY62&lt;&gt;"-"),TRUE,"-")</f>
        <v>-</v>
      </c>
      <c r="MY62" s="575" t="str" cm="1">
        <f t="array" ref="MY62">INDEX(MY$5:MY61,$B62+1,1)</f>
        <v>-</v>
      </c>
      <c r="MZ62" s="575" cm="1">
        <f t="array" ref="MZ62">INDEX(MZ$5:MZ61,$B62+1,1)</f>
        <v>0</v>
      </c>
      <c r="NA62" s="575" cm="1">
        <f t="array" ref="NA62">INDEX(NA$5:NA61,$B62+1,1)</f>
        <v>999999</v>
      </c>
      <c r="NB62" s="575" cm="1">
        <f t="array" ref="NB62">INDEX(NB$5:NB61,$B62+1,1)</f>
        <v>999999</v>
      </c>
      <c r="NC62" s="575" cm="1">
        <f t="array" ref="NC62">INDEX(NC$5:NC61,$B62+1,1)</f>
        <v>999999</v>
      </c>
      <c r="ND62" s="575" cm="1">
        <f t="array" ref="ND62">INDEX(ND$5:ND61,$B62+1,1)</f>
        <v>999999</v>
      </c>
      <c r="NE62" s="575" cm="1">
        <f t="array" ref="NE62">INDEX(NE$5:NE61,$B62+1,1)</f>
        <v>999999</v>
      </c>
      <c r="NF62" s="575" cm="1">
        <f t="array" ref="NF62">INDEX(NF$5:NF61,$B62+1,1)</f>
        <v>999999</v>
      </c>
      <c r="NG62" s="575" t="str" cm="1">
        <f t="array" ref="NG62">INDEX(NG$5:NG61,$B62+1,1)</f>
        <v>-</v>
      </c>
      <c r="NH62" s="575" t="str" cm="1">
        <f t="array" ref="NH62">INDEX(NH$5:NH61,$B62+1,1)</f>
        <v>-</v>
      </c>
      <c r="NI62" s="575" t="str" cm="1">
        <f t="array" ref="NI62">INDEX(NI$5:NI61,$B62+1,1)</f>
        <v>-</v>
      </c>
      <c r="NJ62" s="575" t="b" cm="1">
        <f t="array" ref="NJ62">INDEX(NJ$5:NJ61,$B62+1,1)</f>
        <v>1</v>
      </c>
      <c r="NK62" s="575" t="str" cm="1">
        <f t="array" ref="NK62">INDEX(NK$5:NK61,$B62+1,1)</f>
        <v>-</v>
      </c>
      <c r="NL62" s="575" cm="1">
        <f t="array" ref="NL62">INDEX(NL$5:NL61,$B62+1,1)</f>
        <v>0</v>
      </c>
      <c r="NM62" s="575" cm="1">
        <f t="array" ref="NM62">INDEX(NM$5:NM61,$B62+1,1)</f>
        <v>0</v>
      </c>
      <c r="NN62" s="575" cm="1">
        <f t="array" ref="NN62">INDEX(NN$5:NN61,$B62+1,1)</f>
        <v>0</v>
      </c>
      <c r="NO62" s="575" t="str" cm="1">
        <f t="array" ref="NO62">INDEX(NO$5:NO61,$B62+1,1)</f>
        <v>-</v>
      </c>
      <c r="NP62" s="575" t="str" cm="1">
        <f t="array" ref="NP62">INDEX(NP$5:NP61,$B62+1,1)</f>
        <v>-</v>
      </c>
      <c r="NQ62" s="444">
        <f t="shared" si="183"/>
        <v>0</v>
      </c>
      <c r="NR62" s="575" t="str" cm="1">
        <f t="array" ref="NR62">INDEX(NR$5:NR61,$B62+1,1)</f>
        <v>-</v>
      </c>
      <c r="NS62" s="444" t="str">
        <f t="shared" si="184"/>
        <v>-</v>
      </c>
      <c r="NT62" s="8"/>
      <c r="NU62" s="575" cm="1">
        <f t="array" ref="NU62">INDEX(NU$5:NU61,$B62+1,1)</f>
        <v>50</v>
      </c>
      <c r="NV62" s="575" cm="1">
        <f t="array" ref="NV62">INDEX(NV$5:NV61,$B62+1,1)</f>
        <v>50</v>
      </c>
      <c r="NW62" s="575" cm="1">
        <f t="array" ref="NW62">INDEX(NW$5:NW61,$B62+1,1)</f>
        <v>50</v>
      </c>
      <c r="NX62" s="575" cm="1">
        <f t="array" ref="NX62">INDEX(NX$5:NX61,$B62+1,1)</f>
        <v>50</v>
      </c>
      <c r="NY62" s="575" cm="1">
        <f t="array" ref="NY62">INDEX(NY$5:NY61,$B62+1,1)</f>
        <v>1</v>
      </c>
      <c r="NZ62" s="575" cm="1">
        <f t="array" ref="NZ62">INDEX(NZ$5:NZ61,$B62+1,1)</f>
        <v>1</v>
      </c>
      <c r="OA62" s="575" cm="1">
        <f t="array" ref="OA62">INDEX(OA$5:OA61,$B62+1,1)</f>
        <v>1</v>
      </c>
      <c r="OB62" s="575" cm="1">
        <f t="array" ref="OB62">INDEX(OB$5:OB61,$B62+1,1)</f>
        <v>1</v>
      </c>
      <c r="OC62" s="8"/>
      <c r="OD62" s="575" cm="1">
        <f t="array" ref="OD62">INDEX(OD$5:OD61,$B62+1,1)</f>
        <v>0</v>
      </c>
      <c r="OE62" s="575" t="str" cm="1">
        <f t="array" ref="OE62">INDEX(OE$5:OE61,$B62+1,1)</f>
        <v>-</v>
      </c>
      <c r="OF62" s="575" cm="1">
        <f t="array" ref="OF62">INDEX(OF$5:OF61,$B62+1,1)</f>
        <v>1</v>
      </c>
      <c r="OG62" s="444">
        <f t="shared" si="185"/>
        <v>1.5</v>
      </c>
      <c r="OH62" s="8"/>
      <c r="OI62" s="585" t="str">
        <f t="shared" si="186"/>
        <v>-</v>
      </c>
      <c r="OJ62" s="585" t="str">
        <f t="shared" si="186"/>
        <v>-</v>
      </c>
      <c r="OK62" s="585" t="str">
        <f t="shared" si="186"/>
        <v>-</v>
      </c>
      <c r="OL62" s="585" t="str">
        <f t="shared" si="186"/>
        <v>-</v>
      </c>
      <c r="OM62" s="575" cm="1">
        <f t="array" ref="OM62">INDEX(OM$5:OM61,$B62+1,1)</f>
        <v>0</v>
      </c>
      <c r="ON62" s="519">
        <v>0</v>
      </c>
    </row>
    <row r="63" spans="1:404" outlineLevel="2">
      <c r="A63" s="18">
        <f t="shared" si="190"/>
        <v>58</v>
      </c>
      <c r="B63" s="606">
        <f t="shared" si="188"/>
        <v>54</v>
      </c>
      <c r="C63" s="110">
        <f>C$52 + CHOOSE(ExptNo+1, $L63*100, $L63*100 + $M63*10, $L63*100 + $M63*10 +$N63) + 0</f>
        <v>1200</v>
      </c>
      <c r="D63" s="127" t="str">
        <f t="shared" si="131"/>
        <v>GSW</v>
      </c>
      <c r="E63" t="b">
        <v>1</v>
      </c>
      <c r="F63" t="b">
        <v>0</v>
      </c>
      <c r="G63" t="b">
        <f t="shared" si="132"/>
        <v>1</v>
      </c>
      <c r="H63" s="203">
        <f t="shared" si="187"/>
        <v>4</v>
      </c>
      <c r="I63" s="575" cm="1">
        <f t="array" ref="I63">INDEX(I$5:I62,$B63+1,1)</f>
        <v>1</v>
      </c>
      <c r="J63" s="575" cm="1">
        <f t="array" ref="J63">INDEX(J$5:J62,$B63+1,1)</f>
        <v>0</v>
      </c>
      <c r="K63" s="575" cm="1">
        <f t="array" ref="K63">INDEX(K$5:K62,$B63+1,1)</f>
        <v>1</v>
      </c>
      <c r="L63" s="575" cm="1">
        <f t="array" ref="L63">INDEX(L$5:L62,$B63+1,1)</f>
        <v>2</v>
      </c>
      <c r="M63" s="243">
        <f>INDEX(IF(IsSequential,_xlfn.SEQUENCE(nLevels,1,M$55),M$55:M$58),MOD(INT($H63/cStep),nLevels)+1,1)</f>
        <v>2</v>
      </c>
      <c r="N63" s="243">
        <f>INDEX(IF(IsSequential,_xlfn.SEQUENCE(nLevels,1,N$55),N$55:N$58),MOD(INT($H63/cStep),nLevels)+1,1)</f>
        <v>1</v>
      </c>
      <c r="O63" s="444">
        <f t="shared" si="133"/>
        <v>2</v>
      </c>
      <c r="P63" s="444">
        <f t="shared" si="133"/>
        <v>0</v>
      </c>
      <c r="Q63" s="444">
        <f t="shared" si="134"/>
        <v>6</v>
      </c>
      <c r="R63" s="93">
        <f t="shared" si="135"/>
        <v>2</v>
      </c>
      <c r="S63" s="93">
        <f>INDEX(CHOOSE($N63,DataAutumn!i.AdultDrys,DataWinter!i.AdultDrys,DataSpring!i.AdultDrys),1,$M63)</f>
        <v>4</v>
      </c>
      <c r="T63" s="243">
        <f>INDEX(IF(IsSequential,_xlfn.SEQUENCE(nLevels,1,T$55),T$55:T$58),MOD(INT($H63/cStep),nLevels)+1,1)</f>
        <v>2</v>
      </c>
      <c r="U63" s="243">
        <f>INDEX(IF(IsSequential,_xlfn.SEQUENCE(nLevels,1,U$55),U$55:U$58),MOD(INT($H63/cStep),nLevels)+1,1)</f>
        <v>1</v>
      </c>
      <c r="V63" s="575" cm="1">
        <f t="array" ref="V63">INDEX(V$5:V62,$B63+1,1)</f>
        <v>0</v>
      </c>
      <c r="W63" s="575" cm="1">
        <f t="array" ref="W63">INDEX(W$5:W62,$B63+1,1)</f>
        <v>2</v>
      </c>
      <c r="X63" s="243">
        <f>INDEX(IF(IsSequential,_xlfn.SEQUENCE(nLevels,1,X$55),X$55:X$58),MOD(INT($H63/cStep),nLevels)+1,1)</f>
        <v>1</v>
      </c>
      <c r="Y63" s="243">
        <f>INDEX(IF(IsSequential,_xlfn.SEQUENCE(nLevels,1,Y$55),Y$55:Y$58),MOD(INT($H63/cStep),nLevels)+1,1)</f>
        <v>1</v>
      </c>
      <c r="Z63" s="243">
        <f>INDEX(IF(IsSequential,_xlfn.SEQUENCE(nLevels,1,Z$55),Z$55:Z$58),MOD(INT($H63/cStep),nLevels)+1,1)</f>
        <v>1</v>
      </c>
      <c r="AA63" s="444" cm="1">
        <f t="array" ref="AA63">INDEX(i.MLP_PvP,$AC63,2)</f>
        <v>1</v>
      </c>
      <c r="AB63" s="444"/>
      <c r="AC63" s="243">
        <f>INDEX(IF(IsSequential,_xlfn.SEQUENCE(nLevels,1,AC$55),AC$55:AC$58),MOD(INT($H63/cStep),nLevels)+1,1)</f>
        <v>5</v>
      </c>
      <c r="AD63" s="575" cm="1">
        <f t="array" ref="AD63">INDEX(AD$5:AD62,$B63+1,1)</f>
        <v>0</v>
      </c>
      <c r="AE63" s="575" cm="1">
        <f t="array" ref="AE63">INDEX(AE$5:AE62,$B63+1,1)</f>
        <v>0</v>
      </c>
      <c r="AF63" s="575" cm="1">
        <f t="array" ref="AF63">INDEX(AF$5:AF62,$B63+1,1)</f>
        <v>0</v>
      </c>
      <c r="AG63" s="575" cm="1">
        <f t="array" ref="AG63">INDEX(AG$5:AG62,$B63+1,1)</f>
        <v>0</v>
      </c>
      <c r="AH63" s="119"/>
      <c r="AI63" s="119"/>
      <c r="AJ63" s="119"/>
      <c r="AK63" s="119"/>
      <c r="AL63" s="119"/>
      <c r="AM63" s="119"/>
      <c r="AN63" s="119"/>
      <c r="AO63" s="119"/>
      <c r="AP63" s="119"/>
      <c r="AQ63" s="119"/>
      <c r="AR63" s="119"/>
      <c r="AS63" s="119"/>
      <c r="AT63" s="119"/>
      <c r="AU63" s="119"/>
      <c r="AV63" s="119"/>
      <c r="AW63" s="119"/>
      <c r="AX63" s="330" t="str">
        <f t="shared" ca="1" si="136"/>
        <v>TemplateEx 00004 SE GSW MWM     TOLAut Scan2 GFS_ RR+01% GP100% WP100% MP100% (PT_F33N11L11)</v>
      </c>
      <c r="AY63" s="8" t="str">
        <f ca="1">IF(COUNTIF(AX$5:AX63,AX63)=1,"-","Dup")</f>
        <v>-</v>
      </c>
      <c r="AZ63" s="8"/>
      <c r="BA63" s="575" t="str" cm="1">
        <f t="array" ref="BA63">INDEX(BA$5:BA62,$B63+1,1)</f>
        <v>-</v>
      </c>
      <c r="BB63" s="575" t="str" cm="1">
        <f t="array" ref="BB63">INDEX(BB$5:BB62,$B63+1,1)</f>
        <v>-</v>
      </c>
      <c r="BC63" s="575" t="str" cm="1">
        <f t="array" ref="BC63">INDEX(BC$5:BC62,$B63+1,1)</f>
        <v>-</v>
      </c>
      <c r="BD63" s="575" t="str" cm="1">
        <f t="array" ref="BD63">INDEX(BD$5:BD62,$B63+1,1)</f>
        <v>-</v>
      </c>
      <c r="BE63" s="575" t="str" cm="1">
        <f t="array" ref="BE63">INDEX(BE$5:BE62,$B63+1,1)</f>
        <v>-</v>
      </c>
      <c r="BF63" s="575" t="str" cm="1">
        <f t="array" ref="BF63">INDEX(BF$5:BF62,$B63+1,1)</f>
        <v>-</v>
      </c>
      <c r="BG63" s="575" t="str" cm="1">
        <f t="array" ref="BG63">INDEX(BG$5:BG62,$B63+1,1)</f>
        <v>-</v>
      </c>
      <c r="BH63" s="575" t="str" cm="1">
        <f t="array" ref="BH63">INDEX(BH$5:BH62,$B63+1,1)</f>
        <v>-</v>
      </c>
      <c r="BI63" s="575" t="str" cm="1">
        <f t="array" ref="BI63">INDEX(BI$5:BI62,$B63+1,1)</f>
        <v>-</v>
      </c>
      <c r="BJ63" s="8"/>
      <c r="BK63" s="575" t="b" cm="1">
        <f t="array" ref="BK63">INDEX(BK$5:BK62,$B63+1,1)</f>
        <v>1</v>
      </c>
      <c r="BL63" s="575" t="str" cm="1">
        <f t="array" ref="BL63">INDEX(BL$5:BL62,$B63+1,1)</f>
        <v>-</v>
      </c>
      <c r="BM63" s="575" t="b" cm="1">
        <f t="array" ref="BM63">INDEX(BM$5:BM62,$B63+1,1)</f>
        <v>0</v>
      </c>
      <c r="BN63" s="575" t="str" cm="1">
        <f t="array" ref="BN63">INDEX(BN$5:BN62,$B63+1,1)</f>
        <v>-</v>
      </c>
      <c r="BO63" s="575" t="str" cm="1">
        <f t="array" ref="BO63">INDEX(BO$5:BO62,$B63+1,1)</f>
        <v>-</v>
      </c>
      <c r="BP63" s="575" t="str" cm="1">
        <f t="array" ref="BP63">INDEX(BP$5:BP62,$B63+1,1)</f>
        <v>-</v>
      </c>
      <c r="BQ63" s="575" t="str" cm="1">
        <f t="array" ref="BQ63">INDEX(BQ$5:BQ62,$B63+1,1)</f>
        <v>-</v>
      </c>
      <c r="BR63" s="575" t="str" cm="1">
        <f t="array" ref="BR63">INDEX(BR$5:BR62,$B63+1,1)</f>
        <v>-</v>
      </c>
      <c r="BS63" s="575" t="str" cm="1">
        <f t="array" ref="BS63">INDEX(BS$5:BS62,$B63+1,1)</f>
        <v>-</v>
      </c>
      <c r="BT63" s="575" t="str" cm="1">
        <f t="array" ref="BT63">INDEX(BT$5:BT62,$B63+1,1)</f>
        <v>-</v>
      </c>
      <c r="BU63" s="575" t="str" cm="1">
        <f t="array" ref="BU63">INDEX(BU$5:BU62,$B63+1,1)</f>
        <v>-</v>
      </c>
      <c r="BV63" s="575" t="str" cm="1">
        <f t="array" ref="BV63">INDEX(BV$5:BV62,$B63+1,1)</f>
        <v>-</v>
      </c>
      <c r="BW63" s="575" t="b" cm="1">
        <f t="array" ref="BW63">INDEX(BW$5:BW62,$B63+1,1)</f>
        <v>0</v>
      </c>
      <c r="BX63" s="575" cm="1">
        <f t="array" ref="BX63">INDEX(BX$5:BX62,$B63+1,1)</f>
        <v>0</v>
      </c>
      <c r="BY63" s="575" t="str" cm="1">
        <f t="array" ref="BY63">INDEX(BY$5:BY62,$B63+1,1)</f>
        <v>-</v>
      </c>
      <c r="BZ63" s="575" t="str" cm="1">
        <f t="array" ref="BZ63">INDEX(BZ$5:BZ62,$B63+1,1)</f>
        <v>-</v>
      </c>
      <c r="CA63" s="575" t="b" cm="1">
        <f t="array" ref="CA63">INDEX(CA$5:CA62,$B63+1,1)</f>
        <v>1</v>
      </c>
      <c r="CB63" s="8"/>
      <c r="CC63" s="575" t="str" cm="1">
        <f t="array" ref="CC63">INDEX(CC$5:CC62,$B63+1,1)</f>
        <v>-</v>
      </c>
      <c r="CD63" s="444" t="str">
        <f t="shared" ca="1" si="137"/>
        <v>-</v>
      </c>
      <c r="CE63" s="444">
        <f t="shared" si="138"/>
        <v>1</v>
      </c>
      <c r="CF63" s="444">
        <f t="shared" si="138"/>
        <v>1</v>
      </c>
      <c r="CG63" s="575" t="str" cm="1">
        <f t="array" ref="CG63">INDEX(CG$5:CG62,$B63+1,1)</f>
        <v>-</v>
      </c>
      <c r="CH63" s="575" t="str" cm="1">
        <f t="array" ref="CH63">INDEX(CH$5:CH62,$B63+1,1)</f>
        <v>-</v>
      </c>
      <c r="CI63" s="575" t="str" cm="1">
        <f t="array" ref="CI63">INDEX(CI$5:CI62,$B63+1,1)</f>
        <v>-</v>
      </c>
      <c r="CJ63" s="444" t="str">
        <f t="shared" ca="1" si="139"/>
        <v>-</v>
      </c>
      <c r="CK63" s="444">
        <f t="shared" si="140"/>
        <v>1</v>
      </c>
      <c r="CL63" s="444">
        <f t="shared" si="140"/>
        <v>1</v>
      </c>
      <c r="CM63" s="575" t="str" cm="1">
        <f t="array" ref="CM63">INDEX(CM$5:CM62,$B63+1,1)</f>
        <v>-</v>
      </c>
      <c r="CN63" s="444" t="str">
        <f t="shared" ca="1" si="141"/>
        <v>-</v>
      </c>
      <c r="CO63" s="444">
        <f t="shared" si="142"/>
        <v>1</v>
      </c>
      <c r="CP63" s="575" t="str" cm="1">
        <f t="array" ref="CP63">INDEX(CP$5:CP62,$B63+1,1)</f>
        <v>-</v>
      </c>
      <c r="CQ63" s="575" t="str" cm="1">
        <f t="array" ref="CQ63">INDEX(CQ$5:CQ62,$B63+1,1)</f>
        <v>-</v>
      </c>
      <c r="CR63" s="444">
        <f t="shared" si="143"/>
        <v>1</v>
      </c>
      <c r="CS63" s="575" t="str" cm="1">
        <f t="array" ref="CS63">INDEX(CS$5:CS62,$B63+1,1)</f>
        <v>-</v>
      </c>
      <c r="CT63" s="444" t="str">
        <f t="shared" ca="1" si="144"/>
        <v>-</v>
      </c>
      <c r="CU63" s="444">
        <f t="shared" si="145"/>
        <v>1</v>
      </c>
      <c r="CV63" s="444">
        <f t="shared" si="145"/>
        <v>1</v>
      </c>
      <c r="CW63" s="8"/>
      <c r="CX63" s="575" t="b" cm="1">
        <f t="array" ref="CX63">INDEX(CX$5:CX62,$B63+1,1)</f>
        <v>1</v>
      </c>
      <c r="CY63" s="575" t="b" cm="1">
        <f t="array" ref="CY63">INDEX(CY$5:CY62,$B63+1,1)</f>
        <v>1</v>
      </c>
      <c r="CZ63" s="587">
        <f t="shared" si="146"/>
        <v>2212111</v>
      </c>
      <c r="DA63" s="575" t="b" cm="1">
        <f t="array" ref="DA63">INDEX(DA$5:DA62,$B63+1,1)</f>
        <v>1</v>
      </c>
      <c r="DB63" s="575" cm="1">
        <f t="array" ref="DB63">INDEX(DB$5:DB62,$B63+1,1)</f>
        <v>0</v>
      </c>
      <c r="DC63" s="575" cm="1">
        <f t="array" ref="DC63">INDEX(DC$5:DC62,$B63+1,1)</f>
        <v>1</v>
      </c>
      <c r="DD63" s="575" cm="1">
        <f t="array" ref="DD63">INDEX(DD$5:DD62,$B63+1,1)</f>
        <v>1</v>
      </c>
      <c r="DE63" s="583">
        <f t="shared" si="147"/>
        <v>652</v>
      </c>
      <c r="DF63" s="583">
        <f t="shared" si="147"/>
        <v>686</v>
      </c>
      <c r="DG63" s="583">
        <f t="shared" si="147"/>
        <v>721</v>
      </c>
      <c r="DH63" s="493">
        <f t="shared" si="148"/>
        <v>378</v>
      </c>
      <c r="DI63" s="493">
        <f t="shared" si="148"/>
        <v>413</v>
      </c>
      <c r="DJ63" s="493">
        <f t="shared" si="148"/>
        <v>448</v>
      </c>
      <c r="DK63" s="444">
        <f t="shared" si="149"/>
        <v>1</v>
      </c>
      <c r="DL63" s="444" t="b">
        <f t="shared" si="149"/>
        <v>0</v>
      </c>
      <c r="DM63" s="444">
        <f t="shared" si="149"/>
        <v>60</v>
      </c>
      <c r="DN63" s="444" t="str">
        <f t="shared" si="149"/>
        <v>-</v>
      </c>
      <c r="DO63" s="444" t="str">
        <f t="shared" si="149"/>
        <v>-</v>
      </c>
      <c r="DP63" s="444" t="str">
        <f t="shared" si="149"/>
        <v>-</v>
      </c>
      <c r="DQ63" s="444" t="str">
        <f t="shared" si="149"/>
        <v>-</v>
      </c>
      <c r="DR63" s="444" t="str">
        <f t="shared" si="149"/>
        <v>-</v>
      </c>
      <c r="DS63" s="444" t="str">
        <f t="shared" si="149"/>
        <v>-</v>
      </c>
      <c r="DT63" s="444" t="str">
        <f t="shared" si="149"/>
        <v>-</v>
      </c>
      <c r="DU63" s="444" t="str">
        <f t="shared" si="150"/>
        <v>-</v>
      </c>
      <c r="DV63" s="444" t="str">
        <f t="shared" si="150"/>
        <v>-</v>
      </c>
      <c r="DW63" s="444">
        <f t="shared" si="150"/>
        <v>500</v>
      </c>
      <c r="DX63" s="444">
        <f t="shared" si="150"/>
        <v>500</v>
      </c>
      <c r="DY63" s="444" t="str">
        <f t="shared" si="150"/>
        <v>-</v>
      </c>
      <c r="DZ63" s="444" t="str">
        <f t="shared" si="150"/>
        <v>-</v>
      </c>
      <c r="EA63" s="444" t="str">
        <f t="shared" si="150"/>
        <v>-</v>
      </c>
      <c r="EB63" s="444">
        <f t="shared" si="151"/>
        <v>0</v>
      </c>
      <c r="EC63" s="444">
        <f t="shared" si="152"/>
        <v>0.01</v>
      </c>
      <c r="ED63" s="444">
        <f t="shared" si="153"/>
        <v>3.125E-2</v>
      </c>
      <c r="EE63" s="444">
        <f t="shared" si="153"/>
        <v>3.125E-2</v>
      </c>
      <c r="EF63" s="444">
        <f t="shared" si="153"/>
        <v>0.05</v>
      </c>
      <c r="EG63" s="444">
        <f t="shared" si="153"/>
        <v>0.05</v>
      </c>
      <c r="EH63" s="444" t="b">
        <f t="shared" si="154"/>
        <v>0</v>
      </c>
      <c r="EI63" s="444" t="b">
        <f t="shared" si="154"/>
        <v>0</v>
      </c>
      <c r="EJ63" s="444" t="b">
        <f t="shared" si="154"/>
        <v>1</v>
      </c>
      <c r="EK63" s="444" t="b">
        <f t="shared" si="154"/>
        <v>0</v>
      </c>
      <c r="EL63" s="444">
        <f t="shared" si="155"/>
        <v>1</v>
      </c>
      <c r="EM63" s="444">
        <f>INDEX(i.dryman,($S63-1)*4+$R63,EM$7+IF($M63=5,2,$M63)-1)</f>
        <v>0.66</v>
      </c>
      <c r="EN63" s="444" t="b">
        <f t="shared" si="156"/>
        <v>1</v>
      </c>
      <c r="EO63" s="444" t="b">
        <f t="shared" si="157"/>
        <v>1</v>
      </c>
      <c r="EP63" s="444" t="b">
        <f t="shared" si="157"/>
        <v>0</v>
      </c>
      <c r="EQ63" s="444" t="b">
        <f t="shared" si="157"/>
        <v>0</v>
      </c>
      <c r="ER63" s="93">
        <f t="shared" si="158"/>
        <v>2</v>
      </c>
      <c r="ES63" s="93">
        <f t="shared" si="158"/>
        <v>2</v>
      </c>
      <c r="ET63" s="444">
        <f t="shared" si="159"/>
        <v>1</v>
      </c>
      <c r="EU63" s="444">
        <f t="shared" si="160"/>
        <v>1</v>
      </c>
      <c r="EV63" s="444">
        <f t="shared" si="160"/>
        <v>1</v>
      </c>
      <c r="EW63" s="444">
        <f t="shared" si="161"/>
        <v>1</v>
      </c>
      <c r="EX63" s="444">
        <f t="shared" si="162"/>
        <v>0.5</v>
      </c>
      <c r="EY63" s="444" t="b">
        <f t="shared" si="162"/>
        <v>1</v>
      </c>
      <c r="EZ63" s="444" t="b">
        <f t="shared" si="162"/>
        <v>0</v>
      </c>
      <c r="FA63" s="444" t="b">
        <f t="shared" si="162"/>
        <v>0</v>
      </c>
      <c r="FB63" s="444" t="b">
        <f t="shared" si="162"/>
        <v>0</v>
      </c>
      <c r="FC63" s="93">
        <f t="shared" si="163"/>
        <v>1</v>
      </c>
      <c r="FD63" s="93">
        <f t="shared" si="163"/>
        <v>1</v>
      </c>
      <c r="FE63" s="93">
        <f t="shared" si="163"/>
        <v>1</v>
      </c>
      <c r="FF63" s="93">
        <f t="shared" si="163"/>
        <v>1</v>
      </c>
      <c r="FG63" s="93">
        <f t="shared" si="163"/>
        <v>1</v>
      </c>
      <c r="FH63" s="93">
        <f t="shared" si="163"/>
        <v>1</v>
      </c>
      <c r="FI63" s="93">
        <f t="shared" si="163"/>
        <v>1</v>
      </c>
      <c r="FJ63" s="93">
        <f t="shared" si="163"/>
        <v>1</v>
      </c>
      <c r="FK63" s="8"/>
      <c r="FL63" s="575" t="str" cm="1">
        <f t="array" ref="FL63">INDEX(FL$5:FL62,$B63+1,1)</f>
        <v>-</v>
      </c>
      <c r="FM63" s="575" t="str" cm="1">
        <f t="array" ref="FM63">INDEX(FM$5:FM62,$B63+1,1)</f>
        <v>-</v>
      </c>
      <c r="FN63" s="575" t="str" cm="1">
        <f t="array" ref="FN63">INDEX(FN$5:FN62,$B63+1,1)</f>
        <v>-</v>
      </c>
      <c r="FO63" s="444">
        <f t="shared" si="164"/>
        <v>12</v>
      </c>
      <c r="FP63" s="575" t="str" cm="1">
        <f t="array" ref="FP63">INDEX(FP$5:FP62,$B63+1,1)</f>
        <v>-</v>
      </c>
      <c r="FQ63" s="575" cm="1">
        <f t="array" ref="FQ63">INDEX(FQ$5:FQ62,$B63+1,1)</f>
        <v>1</v>
      </c>
      <c r="FR63" s="575" cm="1">
        <f t="array" ref="FR63">INDEX(FR$5:FR62,$B63+1,1)</f>
        <v>1</v>
      </c>
      <c r="FS63" s="575" t="str" cm="1">
        <f t="array" ref="FS63">INDEX(FS$5:FS62,$B63+1,1)</f>
        <v>-</v>
      </c>
      <c r="FT63" s="575" t="str" cm="1">
        <f t="array" ref="FT63">INDEX(FT$5:FT62,$B63+1,1)</f>
        <v>-</v>
      </c>
      <c r="FU63" s="575" t="str" cm="1">
        <f t="array" ref="FU63">INDEX(FU$5:FU62,$B63+1,1)</f>
        <v>-</v>
      </c>
      <c r="FV63" s="575" t="str" cm="1">
        <f t="array" ref="FV63">INDEX(FV$5:FV62,$B63+1,1)</f>
        <v>-</v>
      </c>
      <c r="FW63" s="575" t="str" cm="1">
        <f t="array" ref="FW63">INDEX(FW$5:FW62,$B63+1,1)</f>
        <v>-</v>
      </c>
      <c r="FX63" s="575" t="str" cm="1">
        <f t="array" ref="FX63">INDEX(FX$5:FX62,$B63+1,1)</f>
        <v>-</v>
      </c>
      <c r="FY63" s="575" t="str" cm="1">
        <f t="array" ref="FY63">INDEX(FY$5:FY62,$B63+1,1)</f>
        <v>-</v>
      </c>
      <c r="FZ63" s="575" t="str" cm="1">
        <f t="array" ref="FZ63">INDEX(FZ$5:FZ62,$B63+1,1)</f>
        <v>-</v>
      </c>
      <c r="GA63" s="575" t="str" cm="1">
        <f t="array" ref="GA63">INDEX(GA$5:GA62,$B63+1,1)</f>
        <v>-</v>
      </c>
      <c r="GB63" s="575" t="str" cm="1">
        <f t="array" ref="GB63">INDEX(GB$5:GB62,$B63+1,1)</f>
        <v>-</v>
      </c>
      <c r="GC63" s="575" t="str" cm="1">
        <f t="array" ref="GC63">INDEX(GC$5:GC62,$B63+1,1)</f>
        <v>-</v>
      </c>
      <c r="GD63" s="575" t="str" cm="1">
        <f t="array" ref="GD63">INDEX(GD$5:GD62,$B63+1,1)</f>
        <v>-</v>
      </c>
      <c r="GE63" s="575" t="str" cm="1">
        <f t="array" ref="GE63">INDEX(GE$5:GE62,$B63+1,1)</f>
        <v>-</v>
      </c>
      <c r="GF63" s="575" t="str" cm="1">
        <f t="array" ref="GF63">INDEX(GF$5:GF62,$B63+1,1)</f>
        <v>-</v>
      </c>
      <c r="GG63" s="575" t="str" cm="1">
        <f t="array" ref="GG63">INDEX(GG$5:GG62,$B63+1,1)</f>
        <v>-</v>
      </c>
      <c r="GH63" s="575" t="str" cm="1">
        <f t="array" ref="GH63">INDEX(GH$5:GH62,$B63+1,1)</f>
        <v>-</v>
      </c>
      <c r="GI63" s="575" t="str" cm="1">
        <f t="array" ref="GI63">INDEX(GI$5:GI62,$B63+1,1)</f>
        <v>-</v>
      </c>
      <c r="GJ63" s="575" t="str" cm="1">
        <f t="array" ref="GJ63">INDEX(GJ$5:GJ62,$B63+1,1)</f>
        <v>-</v>
      </c>
      <c r="GK63" s="444">
        <f t="shared" si="165"/>
        <v>2.7461263761982952E-2</v>
      </c>
      <c r="GL63" s="575" t="str" cm="1">
        <f t="array" ref="GL63">INDEX(GL$5:GL62,$B63+1,1)</f>
        <v>-</v>
      </c>
      <c r="GM63" s="575" cm="1">
        <f t="array" ref="GM63">INDEX(GM$5:GM62,$B63+1,1)</f>
        <v>1</v>
      </c>
      <c r="GN63" s="444">
        <f t="shared" si="166"/>
        <v>2.9886930841581966E-2</v>
      </c>
      <c r="GO63" s="575" cm="1">
        <f t="array" ref="GO63">INDEX(GO$5:GO62,$B63+1,1)</f>
        <v>0</v>
      </c>
      <c r="GP63" s="444">
        <f t="shared" si="167"/>
        <v>1.6892659556036582E-3</v>
      </c>
      <c r="GQ63" s="444">
        <f t="shared" si="167"/>
        <v>4.2231648890091456E-3</v>
      </c>
      <c r="GR63" s="444">
        <f t="shared" si="167"/>
        <v>4.2231648890091456E-3</v>
      </c>
      <c r="GS63" s="444">
        <f t="shared" si="167"/>
        <v>1</v>
      </c>
      <c r="GT63" s="444">
        <f t="shared" si="167"/>
        <v>0.99543701938294482</v>
      </c>
      <c r="GU63" s="444">
        <f t="shared" si="167"/>
        <v>1.7819093903140033E-2</v>
      </c>
      <c r="GV63" s="575" cm="1">
        <f t="array" ref="GV63">INDEX(GV$5:GV62,$B63+1,1)</f>
        <v>0</v>
      </c>
      <c r="GW63" s="575" cm="1">
        <f t="array" ref="GW63">INDEX(GW$5:GW62,$B63+1,1)</f>
        <v>0</v>
      </c>
      <c r="GX63" s="575" cm="1">
        <f t="array" ref="GX63">INDEX(GX$5:GX62,$B63+1,1)</f>
        <v>0</v>
      </c>
      <c r="GY63" s="8"/>
      <c r="GZ63" s="575" t="str" cm="1">
        <f t="array" aca="1" ref="GZ63" ca="1">INDEX(GZ$5:GZ62,$B63+1,1)</f>
        <v>-</v>
      </c>
      <c r="HA63" s="575" t="str" cm="1">
        <f t="array" aca="1" ref="HA63" ca="1">INDEX(HA$5:HA62,$B63+1,1)</f>
        <v>-</v>
      </c>
      <c r="HB63" s="575" t="str" cm="1">
        <f t="array" aca="1" ref="HB63" ca="1">INDEX(HB$5:HB62,$B63+1,1)</f>
        <v>-</v>
      </c>
      <c r="HC63" s="575" t="str" cm="1">
        <f t="array" aca="1" ref="HC63" ca="1">INDEX(HC$5:HC62,$B63+1,1)</f>
        <v>-</v>
      </c>
      <c r="HD63" s="575" cm="1">
        <f t="array" aca="1" ref="HD63" ca="1">INDEX(HD$5:HD62,$B63+1,1)</f>
        <v>0</v>
      </c>
      <c r="HE63" s="575" t="str" cm="1">
        <f t="array" aca="1" ref="HE63" ca="1">INDEX(HE$5:HE62,$B63+1,1)</f>
        <v>-</v>
      </c>
      <c r="HF63" s="575" t="str" cm="1">
        <f t="array" ref="HF63">INDEX(HF$5:HF62,$B63+1,1)</f>
        <v>-</v>
      </c>
      <c r="HG63" s="576" t="str">
        <f t="shared" ca="1" si="189"/>
        <v>-</v>
      </c>
      <c r="HH63" s="575" t="str" cm="1">
        <f t="array" ref="HH63">INDEX(HH$5:HH62,$B63+1,1)</f>
        <v>-</v>
      </c>
      <c r="HI63" s="575" t="str" cm="1">
        <f t="array" ref="HI63">INDEX(HI$5:HI62,$B63+1,1)</f>
        <v>-</v>
      </c>
      <c r="HJ63" s="575" t="str" cm="1">
        <f t="array" ref="HJ63">INDEX(HJ$5:HJ62,$B63+1,1)</f>
        <v>-</v>
      </c>
      <c r="HK63" s="575" t="str" cm="1">
        <f t="array" ref="HK63">INDEX(HK$5:HK62,$B63+1,1)</f>
        <v>-</v>
      </c>
      <c r="HL63" s="575" t="str" cm="1">
        <f t="array" ref="HL63">INDEX(HL$5:HL62,$B63+1,1)</f>
        <v>-</v>
      </c>
      <c r="HM63" s="575" t="str" cm="1">
        <f t="array" ref="HM63">INDEX(HM$5:HM62,$B63+1,1)</f>
        <v>-</v>
      </c>
      <c r="HN63" s="575" t="str" cm="1">
        <f t="array" ref="HN63">INDEX(HN$5:HN62,$B63+1,1)</f>
        <v>-</v>
      </c>
      <c r="HO63" s="575" t="str" cm="1">
        <f t="array" ref="HO63">INDEX(HO$5:HO62,$B63+1,1)</f>
        <v>-</v>
      </c>
      <c r="HP63" s="575" t="str" cm="1">
        <f t="array" ref="HP63">INDEX(HP$5:HP62,$B63+1,1)</f>
        <v>-</v>
      </c>
      <c r="HQ63" s="575" t="str" cm="1">
        <f t="array" ref="HQ63">INDEX(HQ$5:HQ62,$B63+1,1)</f>
        <v>-</v>
      </c>
      <c r="HR63" s="575" t="str" cm="1">
        <f t="array" ref="HR63">INDEX(HR$5:HR62,$B63+1,1)</f>
        <v>-</v>
      </c>
      <c r="HS63" s="575" t="str" cm="1">
        <f t="array" ref="HS63">INDEX(HS$5:HS62,$B63+1,1)</f>
        <v>-</v>
      </c>
      <c r="HT63" s="575" t="str" cm="1">
        <f t="array" ref="HT63">INDEX(HT$5:HT62,$B63+1,1)</f>
        <v>-</v>
      </c>
      <c r="HU63" s="575" cm="1">
        <f t="array" ref="HU63">INDEX(HU$5:HU62,$B63+1,1)</f>
        <v>0</v>
      </c>
      <c r="HV63" s="575" t="str" cm="1">
        <f t="array" ref="HV63">INDEX(HV$5:HV62,$B63+1,1)</f>
        <v>-</v>
      </c>
      <c r="HW63" s="575" t="str" cm="1">
        <f t="array" ref="HW63">INDEX(HW$5:HW62,$B63+1,1)</f>
        <v>-</v>
      </c>
      <c r="HX63" s="575" t="str" cm="1">
        <f t="array" ref="HX63">INDEX(HX$5:HX62,$B63+1,1)</f>
        <v>-</v>
      </c>
      <c r="HY63" s="575" t="str" cm="1">
        <f t="array" ref="HY63">INDEX(HY$5:HY62,$B63+1,1)</f>
        <v>-</v>
      </c>
      <c r="HZ63" s="575" t="str" cm="1">
        <f t="array" ref="HZ63">INDEX(HZ$5:HZ62,$B63+1,1)</f>
        <v>-</v>
      </c>
      <c r="IA63" s="575" cm="1">
        <f t="array" ref="IA63">INDEX(IA$5:IA62,$B63+1,1)</f>
        <v>0</v>
      </c>
      <c r="IB63" s="575" t="str" cm="1">
        <f t="array" ref="IB63">INDEX(IB$5:IB62,$B63+1,1)</f>
        <v>-</v>
      </c>
      <c r="IC63" s="575" t="str" cm="1">
        <f t="array" ref="IC63">INDEX(IC$5:IC62,$B63+1,1)</f>
        <v>-</v>
      </c>
      <c r="ID63" s="575" t="str" cm="1">
        <f t="array" ref="ID63">INDEX(ID$5:ID62,$B63+1,1)</f>
        <v>-</v>
      </c>
      <c r="IE63" s="575" cm="1">
        <f t="array" ref="IE63">INDEX(IE$5:IE62,$B63+1,1)</f>
        <v>1</v>
      </c>
      <c r="IF63" s="575" cm="1">
        <f t="array" ref="IF63">INDEX(IF$5:IF62,$B63+1,1)</f>
        <v>1</v>
      </c>
      <c r="IG63" s="8"/>
      <c r="IH63" s="575" t="str" cm="1">
        <f t="array" ref="IH63">INDEX(IH$5:IH62,$B63+1,1)</f>
        <v>-</v>
      </c>
      <c r="II63" s="575" t="str" cm="1">
        <f t="array" ref="II63">INDEX(II$5:II62,$B63+1,1)</f>
        <v>-</v>
      </c>
      <c r="IJ63" s="575" t="str" cm="1">
        <f t="array" ref="IJ63">INDEX(IJ$5:IJ62,$B63+1,1)</f>
        <v>-</v>
      </c>
      <c r="IK63" s="575" t="str" cm="1">
        <f t="array" ref="IK63">INDEX(IK$5:IK62,$B63+1,1)</f>
        <v>-</v>
      </c>
      <c r="IL63" s="575" t="str" cm="1">
        <f t="array" ref="IL63">INDEX(IL$5:IL62,$B63+1,1)</f>
        <v>-</v>
      </c>
      <c r="IM63" s="575" t="str" cm="1">
        <f t="array" ref="IM63">INDEX(IM$5:IM62,$B63+1,1)</f>
        <v>-</v>
      </c>
      <c r="IN63" s="575" t="str" cm="1">
        <f t="array" ref="IN63">INDEX(IN$5:IN62,$B63+1,1)</f>
        <v>-</v>
      </c>
      <c r="IO63" s="575" t="str" cm="1">
        <f t="array" ref="IO63">INDEX(IO$5:IO62,$B63+1,1)</f>
        <v>-</v>
      </c>
      <c r="IP63" s="575" t="str" cm="1">
        <f t="array" ref="IP63">INDEX(IP$5:IP62,$B63+1,1)</f>
        <v>-</v>
      </c>
      <c r="IQ63" s="575" t="str" cm="1">
        <f t="array" ref="IQ63">INDEX(IQ$5:IQ62,$B63+1,1)</f>
        <v>-</v>
      </c>
      <c r="IR63" s="575" t="str" cm="1">
        <f t="array" ref="IR63">INDEX(IR$5:IR62,$B63+1,1)</f>
        <v>-</v>
      </c>
      <c r="IS63" s="575" t="str" cm="1">
        <f t="array" ref="IS63">INDEX(IS$5:IS62,$B63+1,1)</f>
        <v>-</v>
      </c>
      <c r="IT63" s="575" t="str" cm="1">
        <f t="array" ref="IT63">INDEX(IT$5:IT62,$B63+1,1)</f>
        <v>-</v>
      </c>
      <c r="IU63" s="575" t="str" cm="1">
        <f t="array" ref="IU63">INDEX(IU$5:IU62,$B63+1,1)</f>
        <v>-</v>
      </c>
      <c r="IV63" s="575" t="str" cm="1">
        <f t="array" ref="IV63">INDEX(IV$5:IV62,$B63+1,1)</f>
        <v>-</v>
      </c>
      <c r="IW63" s="575" t="str" cm="1">
        <f t="array" ref="IW63">INDEX(IW$5:IW62,$B63+1,1)</f>
        <v>-</v>
      </c>
      <c r="IX63" s="575" cm="1">
        <f t="array" ref="IX63">INDEX(IX$5:IX62,$B63+1,1)</f>
        <v>0</v>
      </c>
      <c r="IY63" s="583">
        <f t="shared" si="168"/>
        <v>0</v>
      </c>
      <c r="IZ63" s="583">
        <f t="shared" si="168"/>
        <v>0</v>
      </c>
      <c r="JA63" s="200">
        <f t="shared" si="169"/>
        <v>0</v>
      </c>
      <c r="JB63" s="200">
        <f t="shared" ca="1" si="169"/>
        <v>0</v>
      </c>
      <c r="JC63" s="200">
        <f t="shared" ca="1" si="169"/>
        <v>0</v>
      </c>
      <c r="JD63" s="200">
        <f t="shared" ca="1" si="169"/>
        <v>0</v>
      </c>
      <c r="JE63" s="200">
        <f t="shared" ca="1" si="169"/>
        <v>0</v>
      </c>
      <c r="JF63" s="243">
        <f t="shared" ca="1" si="170"/>
        <v>0</v>
      </c>
      <c r="JG63" s="200">
        <f t="shared" ca="1" si="171"/>
        <v>0</v>
      </c>
      <c r="JH63" s="200">
        <f t="shared" ca="1" si="171"/>
        <v>0</v>
      </c>
      <c r="JI63" s="200">
        <f t="shared" ca="1" si="171"/>
        <v>0</v>
      </c>
      <c r="JJ63" s="200">
        <f t="shared" ca="1" si="171"/>
        <v>0</v>
      </c>
      <c r="JK63" s="200">
        <f t="shared" ca="1" si="171"/>
        <v>0</v>
      </c>
      <c r="JL63" s="243">
        <f t="shared" ca="1" si="172"/>
        <v>0</v>
      </c>
      <c r="JM63" s="244">
        <f t="shared" ca="1" si="173"/>
        <v>0</v>
      </c>
      <c r="JN63" s="244">
        <f t="shared" ca="1" si="173"/>
        <v>0</v>
      </c>
      <c r="JO63" s="244">
        <f t="shared" ca="1" si="173"/>
        <v>0</v>
      </c>
      <c r="JP63" s="244">
        <f t="shared" ca="1" si="173"/>
        <v>0</v>
      </c>
      <c r="JQ63" s="584">
        <f t="shared" ca="1" si="174"/>
        <v>0</v>
      </c>
      <c r="JR63" s="244">
        <f t="shared" ca="1" si="175"/>
        <v>0</v>
      </c>
      <c r="JS63" s="244">
        <f t="shared" ca="1" si="175"/>
        <v>0</v>
      </c>
      <c r="JT63" s="244">
        <f t="shared" ca="1" si="175"/>
        <v>0</v>
      </c>
      <c r="JU63" s="244">
        <f t="shared" ca="1" si="175"/>
        <v>0</v>
      </c>
      <c r="JV63" s="584">
        <f t="shared" ca="1" si="176"/>
        <v>0</v>
      </c>
      <c r="JW63" s="584">
        <f t="shared" ca="1" si="176"/>
        <v>0</v>
      </c>
      <c r="JX63" s="584">
        <f t="shared" ca="1" si="176"/>
        <v>0</v>
      </c>
      <c r="JY63" s="584">
        <f t="shared" ca="1" si="176"/>
        <v>0</v>
      </c>
      <c r="JZ63" s="584">
        <f t="shared" ca="1" si="176"/>
        <v>0</v>
      </c>
      <c r="KA63" s="584">
        <f t="shared" ca="1" si="176"/>
        <v>0</v>
      </c>
      <c r="KB63" s="584">
        <f t="shared" ca="1" si="176"/>
        <v>0</v>
      </c>
      <c r="KC63" s="575" cm="1">
        <f t="array" ref="KC63">INDEX(KC$5:KC62,$B63+1,1)</f>
        <v>0</v>
      </c>
      <c r="KD63" s="444">
        <f t="shared" si="177"/>
        <v>19</v>
      </c>
      <c r="KE63" s="8"/>
      <c r="KF63" s="575" cm="1">
        <f t="array" ref="KF63">INDEX(KF$5:KF62,$B63+1,1)</f>
        <v>0</v>
      </c>
      <c r="KG63" s="444">
        <f t="shared" si="178"/>
        <v>0</v>
      </c>
      <c r="KH63" s="575" cm="1">
        <f t="array" ref="KH63">INDEX(KH$5:KH62,$B63+1,1)</f>
        <v>0</v>
      </c>
      <c r="KI63" s="575" t="str" cm="1">
        <f t="array" ref="KI63">INDEX(KI$5:KI62,$B63+1,1)</f>
        <v>-</v>
      </c>
      <c r="KJ63" s="575" t="str" cm="1">
        <f t="array" ref="KJ63">INDEX(KJ$5:KJ62,$B63+1,1)</f>
        <v>-</v>
      </c>
      <c r="KK63" s="575" t="str" cm="1">
        <f t="array" ref="KK63">INDEX(KK$5:KK62,$B63+1,1)</f>
        <v>-</v>
      </c>
      <c r="KL63" s="575" t="str" cm="1">
        <f t="array" ref="KL63">INDEX(KL$5:KL62,$B63+1,1)</f>
        <v>-</v>
      </c>
      <c r="KM63" s="575" t="str" cm="1">
        <f t="array" ref="KM63">INDEX(KM$5:KM62,$B63+1,1)</f>
        <v>-</v>
      </c>
      <c r="KN63" s="575" t="str" cm="1">
        <f t="array" ref="KN63">INDEX(KN$5:KN62,$B63+1,1)</f>
        <v>-</v>
      </c>
      <c r="KO63" s="575" t="str" cm="1">
        <f t="array" ref="KO63">INDEX(KO$5:KO62,$B63+1,1)</f>
        <v>-</v>
      </c>
      <c r="KP63" s="575" t="str" cm="1">
        <f t="array" ref="KP63">INDEX(KP$5:KP62,$B63+1,1)</f>
        <v>-</v>
      </c>
      <c r="KQ63" s="575" t="str" cm="1">
        <f t="array" ref="KQ63">INDEX(KQ$5:KQ62,$B63+1,1)</f>
        <v>-</v>
      </c>
      <c r="KR63" s="575" t="str" cm="1">
        <f t="array" ref="KR63">INDEX(KR$5:KR62,$B63+1,1)</f>
        <v>-</v>
      </c>
      <c r="KS63" s="575" t="str" cm="1">
        <f t="array" ref="KS63">INDEX(KS$5:KS62,$B63+1,1)</f>
        <v>-</v>
      </c>
      <c r="KT63" s="575" t="str" cm="1">
        <f t="array" ref="KT63">INDEX(KT$5:KT62,$B63+1,1)</f>
        <v>-</v>
      </c>
      <c r="KU63" s="575" t="str" cm="1">
        <f t="array" ref="KU63">INDEX(KU$5:KU62,$B63+1,1)</f>
        <v>-</v>
      </c>
      <c r="KV63" s="444">
        <f t="shared" si="179"/>
        <v>1</v>
      </c>
      <c r="KW63" s="444">
        <f t="shared" si="180"/>
        <v>0</v>
      </c>
      <c r="KX63" s="444">
        <f t="shared" si="180"/>
        <v>1</v>
      </c>
      <c r="KY63" s="444">
        <f t="shared" si="180"/>
        <v>1</v>
      </c>
      <c r="KZ63" s="444">
        <f t="shared" si="180"/>
        <v>1</v>
      </c>
      <c r="LA63" s="444">
        <f t="shared" si="180"/>
        <v>1</v>
      </c>
      <c r="LB63" s="444">
        <f t="shared" si="180"/>
        <v>1</v>
      </c>
      <c r="LC63" s="444">
        <f t="shared" si="180"/>
        <v>1</v>
      </c>
      <c r="LD63" s="444">
        <f t="shared" si="180"/>
        <v>0</v>
      </c>
      <c r="LE63" s="444">
        <f t="shared" si="180"/>
        <v>1</v>
      </c>
      <c r="LF63" s="575" cm="1">
        <f t="array" ref="LF63">INDEX(LF$5:LF62,$B63+1,1)</f>
        <v>0</v>
      </c>
      <c r="LG63" s="575" cm="1">
        <f t="array" ref="LG63">INDEX(LG$5:LG62,$B63+1,1)</f>
        <v>0</v>
      </c>
      <c r="LH63" s="575" cm="1">
        <f t="array" ref="LH63">INDEX(LH$5:LH62,$B63+1,1)</f>
        <v>0</v>
      </c>
      <c r="LI63" s="575" cm="1">
        <f t="array" ref="LI63">INDEX(LI$5:LI62,$B63+1,1)</f>
        <v>0</v>
      </c>
      <c r="LJ63" s="575" cm="1">
        <f t="array" ref="LJ63">INDEX(LJ$5:LJ62,$B63+1,1)</f>
        <v>0</v>
      </c>
      <c r="LK63" s="575" cm="1">
        <f t="array" ref="LK63">INDEX(LK$5:LK62,$B63+1,1)</f>
        <v>0</v>
      </c>
      <c r="LL63" s="575" cm="1">
        <f t="array" ref="LL63">INDEX(LL$5:LL62,$B63+1,1)</f>
        <v>0</v>
      </c>
      <c r="LM63" s="575" cm="1">
        <f t="array" ref="LM63">INDEX(LM$5:LM62,$B63+1,1)</f>
        <v>0</v>
      </c>
      <c r="LN63" s="575" cm="1">
        <f t="array" ref="LN63">INDEX(LN$5:LN62,$B63+1,1)</f>
        <v>0</v>
      </c>
      <c r="LO63" s="575" cm="1">
        <f t="array" ref="LO63">INDEX(LO$5:LO62,$B63+1,1)</f>
        <v>0</v>
      </c>
      <c r="LP63" s="575" cm="1">
        <f t="array" ref="LP63">INDEX(LP$5:LP62,$B63+1,1)</f>
        <v>0</v>
      </c>
      <c r="LQ63" s="575" cm="1">
        <f t="array" ref="LQ63">INDEX(LQ$5:LQ62,$B63+1,1)</f>
        <v>0</v>
      </c>
      <c r="LR63" s="575" cm="1">
        <f t="array" ref="LR63">INDEX(LR$5:LR62,$B63+1,1)</f>
        <v>0</v>
      </c>
      <c r="LS63" s="575" cm="1">
        <f t="array" ref="LS63">INDEX(LS$5:LS62,$B63+1,1)</f>
        <v>0</v>
      </c>
      <c r="LT63" s="575" cm="1">
        <f t="array" ref="LT63">INDEX(LT$5:LT62,$B63+1,1)</f>
        <v>0</v>
      </c>
      <c r="LU63" s="575" cm="1">
        <f t="array" ref="LU63">INDEX(LU$5:LU62,$B63+1,1)</f>
        <v>0</v>
      </c>
      <c r="LV63" s="575" cm="1">
        <f t="array" ref="LV63">INDEX(LV$5:LV62,$B63+1,1)</f>
        <v>0</v>
      </c>
      <c r="LW63" s="575" cm="1">
        <f t="array" ref="LW63">INDEX(LW$5:LW62,$B63+1,1)</f>
        <v>0</v>
      </c>
      <c r="LX63" s="575" cm="1">
        <f t="array" ref="LX63">INDEX(LX$5:LX62,$B63+1,1)</f>
        <v>0</v>
      </c>
      <c r="LY63" s="575" cm="1">
        <f t="array" ref="LY63">INDEX(LY$5:LY62,$B63+1,1)</f>
        <v>0</v>
      </c>
      <c r="LZ63" s="575" cm="1">
        <f t="array" ref="LZ63">INDEX(LZ$5:LZ62,$B63+1,1)</f>
        <v>0</v>
      </c>
      <c r="MA63" s="575" cm="1">
        <f t="array" ref="MA63">INDEX(MA$5:MA62,$B63+1,1)</f>
        <v>0</v>
      </c>
      <c r="MB63" s="575" cm="1">
        <f t="array" ref="MB63">INDEX(MB$5:MB62,$B63+1,1)</f>
        <v>0</v>
      </c>
      <c r="MC63" s="575" cm="1">
        <f t="array" ref="MC63">INDEX(MC$5:MC62,$B63+1,1)</f>
        <v>0</v>
      </c>
      <c r="MD63" s="575" cm="1">
        <f t="array" ref="MD63">INDEX(MD$5:MD62,$B63+1,1)</f>
        <v>0</v>
      </c>
      <c r="ME63" s="575" cm="1">
        <f t="array" ref="ME63">INDEX(ME$5:ME62,$B63+1,1)</f>
        <v>0</v>
      </c>
      <c r="MF63" s="575" cm="1">
        <f t="array" ref="MF63">INDEX(MF$5:MF62,$B63+1,1)</f>
        <v>0</v>
      </c>
      <c r="MG63" s="575" cm="1">
        <f t="array" ref="MG63">INDEX(MG$5:MG62,$B63+1,1)</f>
        <v>0</v>
      </c>
      <c r="MH63" s="575" cm="1">
        <f t="array" ref="MH63">INDEX(MH$5:MH62,$B63+1,1)</f>
        <v>0</v>
      </c>
      <c r="MI63" s="575" cm="1">
        <f t="array" ref="MI63">INDEX(MI$5:MI62,$B63+1,1)</f>
        <v>1</v>
      </c>
      <c r="MJ63" s="575" cm="1">
        <f t="array" ref="MJ63">INDEX(MJ$5:MJ62,$B63+1,1)</f>
        <v>0</v>
      </c>
      <c r="MK63" s="575" cm="1">
        <f t="array" ref="MK63">INDEX(MK$5:MK62,$B63+1,1)</f>
        <v>0</v>
      </c>
      <c r="ML63" s="575" cm="1">
        <f t="array" ref="ML63">INDEX(ML$5:ML62,$B63+1,1)</f>
        <v>0</v>
      </c>
      <c r="MM63" s="575" cm="1">
        <f t="array" ref="MM63">INDEX(MM$5:MM62,$B63+1,1)</f>
        <v>0</v>
      </c>
      <c r="MN63" s="575" cm="1">
        <f t="array" ref="MN63">INDEX(MN$5:MN62,$B63+1,1)</f>
        <v>1</v>
      </c>
      <c r="MO63" s="8"/>
      <c r="MP63" s="444" t="b">
        <f t="shared" ca="1" si="181"/>
        <v>0</v>
      </c>
      <c r="MQ63" s="575" t="str" cm="1">
        <f t="array" ref="MQ63">INDEX(MQ$5:MQ62,$B63+1,1)</f>
        <v>-</v>
      </c>
      <c r="MR63" s="575" t="str" cm="1">
        <f t="array" ref="MR63">INDEX(MR$5:MR62,$B63+1,1)</f>
        <v>-</v>
      </c>
      <c r="MS63" s="575" t="str" cm="1">
        <f t="array" ref="MS63">INDEX(MS$5:MS62,$B63+1,1)</f>
        <v>-</v>
      </c>
      <c r="MT63" s="575" t="str" cm="1">
        <f t="array" ref="MT63">INDEX(MT$5:MT62,$B63+1,1)</f>
        <v>-</v>
      </c>
      <c r="MU63" s="444">
        <f t="shared" si="182"/>
        <v>0</v>
      </c>
      <c r="MV63" s="444">
        <f t="shared" si="182"/>
        <v>0</v>
      </c>
      <c r="MW63" s="575" t="str" cm="1">
        <f t="array" ref="MW63">INDEX(MW$5:MW62,$B63+1,1)</f>
        <v>-</v>
      </c>
      <c r="MX63" s="444" t="str" cm="1">
        <f t="array" ref="MX63">IF(OR(MY63:MY63&lt;&gt;"-"),TRUE,"-")</f>
        <v>-</v>
      </c>
      <c r="MY63" s="575" t="str" cm="1">
        <f t="array" ref="MY63">INDEX(MY$5:MY62,$B63+1,1)</f>
        <v>-</v>
      </c>
      <c r="MZ63" s="575" cm="1">
        <f t="array" ref="MZ63">INDEX(MZ$5:MZ62,$B63+1,1)</f>
        <v>0</v>
      </c>
      <c r="NA63" s="575" cm="1">
        <f t="array" ref="NA63">INDEX(NA$5:NA62,$B63+1,1)</f>
        <v>999999</v>
      </c>
      <c r="NB63" s="575" cm="1">
        <f t="array" ref="NB63">INDEX(NB$5:NB62,$B63+1,1)</f>
        <v>999999</v>
      </c>
      <c r="NC63" s="575" cm="1">
        <f t="array" ref="NC63">INDEX(NC$5:NC62,$B63+1,1)</f>
        <v>999999</v>
      </c>
      <c r="ND63" s="575" cm="1">
        <f t="array" ref="ND63">INDEX(ND$5:ND62,$B63+1,1)</f>
        <v>999999</v>
      </c>
      <c r="NE63" s="575" cm="1">
        <f t="array" ref="NE63">INDEX(NE$5:NE62,$B63+1,1)</f>
        <v>999999</v>
      </c>
      <c r="NF63" s="575" cm="1">
        <f t="array" ref="NF63">INDEX(NF$5:NF62,$B63+1,1)</f>
        <v>999999</v>
      </c>
      <c r="NG63" s="575" t="str" cm="1">
        <f t="array" ref="NG63">INDEX(NG$5:NG62,$B63+1,1)</f>
        <v>-</v>
      </c>
      <c r="NH63" s="575" t="str" cm="1">
        <f t="array" ref="NH63">INDEX(NH$5:NH62,$B63+1,1)</f>
        <v>-</v>
      </c>
      <c r="NI63" s="575" t="str" cm="1">
        <f t="array" ref="NI63">INDEX(NI$5:NI62,$B63+1,1)</f>
        <v>-</v>
      </c>
      <c r="NJ63" s="575" t="b" cm="1">
        <f t="array" ref="NJ63">INDEX(NJ$5:NJ62,$B63+1,1)</f>
        <v>1</v>
      </c>
      <c r="NK63" s="575" t="str" cm="1">
        <f t="array" ref="NK63">INDEX(NK$5:NK62,$B63+1,1)</f>
        <v>-</v>
      </c>
      <c r="NL63" s="575" cm="1">
        <f t="array" ref="NL63">INDEX(NL$5:NL62,$B63+1,1)</f>
        <v>0</v>
      </c>
      <c r="NM63" s="575" cm="1">
        <f t="array" ref="NM63">INDEX(NM$5:NM62,$B63+1,1)</f>
        <v>0</v>
      </c>
      <c r="NN63" s="575" cm="1">
        <f t="array" ref="NN63">INDEX(NN$5:NN62,$B63+1,1)</f>
        <v>0</v>
      </c>
      <c r="NO63" s="575" t="str" cm="1">
        <f t="array" ref="NO63">INDEX(NO$5:NO62,$B63+1,1)</f>
        <v>-</v>
      </c>
      <c r="NP63" s="575" t="str" cm="1">
        <f t="array" ref="NP63">INDEX(NP$5:NP62,$B63+1,1)</f>
        <v>-</v>
      </c>
      <c r="NQ63" s="444">
        <f t="shared" si="183"/>
        <v>0</v>
      </c>
      <c r="NR63" s="575" t="str" cm="1">
        <f t="array" ref="NR63">INDEX(NR$5:NR62,$B63+1,1)</f>
        <v>-</v>
      </c>
      <c r="NS63" s="444" t="str">
        <f t="shared" si="184"/>
        <v>-</v>
      </c>
      <c r="NT63" s="8"/>
      <c r="NU63" s="575" cm="1">
        <f t="array" ref="NU63">INDEX(NU$5:NU62,$B63+1,1)</f>
        <v>50</v>
      </c>
      <c r="NV63" s="575" cm="1">
        <f t="array" ref="NV63">INDEX(NV$5:NV62,$B63+1,1)</f>
        <v>50</v>
      </c>
      <c r="NW63" s="575" cm="1">
        <f t="array" ref="NW63">INDEX(NW$5:NW62,$B63+1,1)</f>
        <v>50</v>
      </c>
      <c r="NX63" s="575" cm="1">
        <f t="array" ref="NX63">INDEX(NX$5:NX62,$B63+1,1)</f>
        <v>50</v>
      </c>
      <c r="NY63" s="575" cm="1">
        <f t="array" ref="NY63">INDEX(NY$5:NY62,$B63+1,1)</f>
        <v>1</v>
      </c>
      <c r="NZ63" s="575" cm="1">
        <f t="array" ref="NZ63">INDEX(NZ$5:NZ62,$B63+1,1)</f>
        <v>1</v>
      </c>
      <c r="OA63" s="575" cm="1">
        <f t="array" ref="OA63">INDEX(OA$5:OA62,$B63+1,1)</f>
        <v>1</v>
      </c>
      <c r="OB63" s="575" cm="1">
        <f t="array" ref="OB63">INDEX(OB$5:OB62,$B63+1,1)</f>
        <v>1</v>
      </c>
      <c r="OC63" s="8"/>
      <c r="OD63" s="575" cm="1">
        <f t="array" ref="OD63">INDEX(OD$5:OD62,$B63+1,1)</f>
        <v>0</v>
      </c>
      <c r="OE63" s="575" t="str" cm="1">
        <f t="array" ref="OE63">INDEX(OE$5:OE62,$B63+1,1)</f>
        <v>-</v>
      </c>
      <c r="OF63" s="575" cm="1">
        <f t="array" ref="OF63">INDEX(OF$5:OF62,$B63+1,1)</f>
        <v>1</v>
      </c>
      <c r="OG63" s="444">
        <f t="shared" si="185"/>
        <v>1.5</v>
      </c>
      <c r="OH63" s="8"/>
      <c r="OI63" s="585" t="str">
        <f t="shared" si="186"/>
        <v>-</v>
      </c>
      <c r="OJ63" s="585" t="str">
        <f t="shared" si="186"/>
        <v>-</v>
      </c>
      <c r="OK63" s="585" t="str">
        <f t="shared" si="186"/>
        <v>-</v>
      </c>
      <c r="OL63" s="585" t="str">
        <f t="shared" si="186"/>
        <v>-</v>
      </c>
      <c r="OM63" s="575" cm="1">
        <f t="array" ref="OM63">INDEX(OM$5:OM62,$B63+1,1)</f>
        <v>0</v>
      </c>
      <c r="ON63" s="519">
        <v>0</v>
      </c>
    </row>
    <row r="64" spans="1:404" outlineLevel="2">
      <c r="A64" s="18">
        <f t="shared" si="190"/>
        <v>59</v>
      </c>
      <c r="B64" s="606">
        <f t="shared" si="188"/>
        <v>54</v>
      </c>
      <c r="C64" s="110">
        <f>C$52 + CHOOSE(ExptNo+1, $L64*100, $L64*100 + $M64*10, $L64*100 + $M64*10 +$N64) + 0</f>
        <v>1200</v>
      </c>
      <c r="D64" s="127" t="str">
        <f t="shared" si="131"/>
        <v>GSW</v>
      </c>
      <c r="E64" t="b">
        <v>1</v>
      </c>
      <c r="F64" t="b">
        <v>0</v>
      </c>
      <c r="G64" t="b">
        <f t="shared" si="132"/>
        <v>1</v>
      </c>
      <c r="H64" s="203">
        <f t="shared" si="187"/>
        <v>5</v>
      </c>
      <c r="I64" s="575" cm="1">
        <f t="array" ref="I64">INDEX(I$5:I63,$B64+1,1)</f>
        <v>1</v>
      </c>
      <c r="J64" s="575" cm="1">
        <f t="array" ref="J64">INDEX(J$5:J63,$B64+1,1)</f>
        <v>0</v>
      </c>
      <c r="K64" s="575" cm="1">
        <f t="array" ref="K64">INDEX(K$5:K63,$B64+1,1)</f>
        <v>1</v>
      </c>
      <c r="L64" s="575" cm="1">
        <f t="array" ref="L64">INDEX(L$5:L63,$B64+1,1)</f>
        <v>2</v>
      </c>
      <c r="M64" s="243">
        <f>INDEX(IF(IsSequential,_xlfn.SEQUENCE(nLevels,1,M$55),M$55:M$58),MOD(INT($H64/cStep),nLevels)+1,1)</f>
        <v>2</v>
      </c>
      <c r="N64" s="243">
        <f>INDEX(IF(IsSequential,_xlfn.SEQUENCE(nLevels,1,N$55),N$55:N$58),MOD(INT($H64/cStep),nLevels)+1,1)</f>
        <v>1</v>
      </c>
      <c r="O64" s="444">
        <f t="shared" si="133"/>
        <v>2</v>
      </c>
      <c r="P64" s="444">
        <f t="shared" si="133"/>
        <v>0</v>
      </c>
      <c r="Q64" s="444">
        <f t="shared" si="134"/>
        <v>6</v>
      </c>
      <c r="R64" s="93">
        <f t="shared" si="135"/>
        <v>2</v>
      </c>
      <c r="S64" s="93">
        <f>INDEX(CHOOSE($N64,DataAutumn!i.AdultDrys,DataWinter!i.AdultDrys,DataSpring!i.AdultDrys),1,$M64)</f>
        <v>4</v>
      </c>
      <c r="T64" s="243">
        <f>INDEX(IF(IsSequential,_xlfn.SEQUENCE(nLevels,1,T$55),T$55:T$58),MOD(INT($H64/cStep),nLevels)+1,1)</f>
        <v>2</v>
      </c>
      <c r="U64" s="243">
        <f>INDEX(IF(IsSequential,_xlfn.SEQUENCE(nLevels,1,U$55),U$55:U$58),MOD(INT($H64/cStep),nLevels)+1,1)</f>
        <v>1</v>
      </c>
      <c r="V64" s="575" cm="1">
        <f t="array" ref="V64">INDEX(V$5:V63,$B64+1,1)</f>
        <v>0</v>
      </c>
      <c r="W64" s="575" cm="1">
        <f t="array" ref="W64">INDEX(W$5:W63,$B64+1,1)</f>
        <v>2</v>
      </c>
      <c r="X64" s="243">
        <f>INDEX(IF(IsSequential,_xlfn.SEQUENCE(nLevels,1,X$55),X$55:X$58),MOD(INT($H64/cStep),nLevels)+1,1)</f>
        <v>1</v>
      </c>
      <c r="Y64" s="243">
        <f>INDEX(IF(IsSequential,_xlfn.SEQUENCE(nLevels,1,Y$55),Y$55:Y$58),MOD(INT($H64/cStep),nLevels)+1,1)</f>
        <v>1</v>
      </c>
      <c r="Z64" s="243">
        <f>INDEX(IF(IsSequential,_xlfn.SEQUENCE(nLevels,1,Z$55),Z$55:Z$58),MOD(INT($H64/cStep),nLevels)+1,1)</f>
        <v>1</v>
      </c>
      <c r="AA64" s="444" cm="1">
        <f t="array" ref="AA64">INDEX(i.MLP_PvP,$AC64,2)</f>
        <v>1</v>
      </c>
      <c r="AB64" s="444"/>
      <c r="AC64" s="243">
        <f>INDEX(IF(IsSequential,_xlfn.SEQUENCE(nLevels,1,AC$55),AC$55:AC$58),MOD(INT($H64/cStep),nLevels)+1,1)</f>
        <v>6</v>
      </c>
      <c r="AD64" s="575" cm="1">
        <f t="array" ref="AD64">INDEX(AD$5:AD63,$B64+1,1)</f>
        <v>0</v>
      </c>
      <c r="AE64" s="575" cm="1">
        <f t="array" ref="AE64">INDEX(AE$5:AE63,$B64+1,1)</f>
        <v>0</v>
      </c>
      <c r="AF64" s="575" cm="1">
        <f t="array" ref="AF64">INDEX(AF$5:AF63,$B64+1,1)</f>
        <v>0</v>
      </c>
      <c r="AG64" s="575" cm="1">
        <f t="array" ref="AG64">INDEX(AG$5:AG63,$B64+1,1)</f>
        <v>0</v>
      </c>
      <c r="AH64" s="119"/>
      <c r="AI64" s="119"/>
      <c r="AJ64" s="119"/>
      <c r="AK64" s="119"/>
      <c r="AL64" s="119"/>
      <c r="AM64" s="119"/>
      <c r="AN64" s="119"/>
      <c r="AO64" s="119"/>
      <c r="AP64" s="119"/>
      <c r="AQ64" s="119"/>
      <c r="AR64" s="119"/>
      <c r="AS64" s="119"/>
      <c r="AT64" s="119"/>
      <c r="AU64" s="119"/>
      <c r="AV64" s="119"/>
      <c r="AW64" s="119"/>
      <c r="AX64" s="330" t="str">
        <f t="shared" ca="1" si="136"/>
        <v>TemplateEx 00005 SE GSW MWM     TOLAut Scan2 GFS_ RR+01% GP100% WP100% MP100% (PT_F33N11L11)</v>
      </c>
      <c r="AY64" s="8" t="str">
        <f ca="1">IF(COUNTIF(AX$5:AX64,AX64)=1,"-","Dup")</f>
        <v>-</v>
      </c>
      <c r="AZ64" s="8"/>
      <c r="BA64" s="575" t="str" cm="1">
        <f t="array" ref="BA64">INDEX(BA$5:BA63,$B64+1,1)</f>
        <v>-</v>
      </c>
      <c r="BB64" s="575" t="str" cm="1">
        <f t="array" ref="BB64">INDEX(BB$5:BB63,$B64+1,1)</f>
        <v>-</v>
      </c>
      <c r="BC64" s="575" t="str" cm="1">
        <f t="array" ref="BC64">INDEX(BC$5:BC63,$B64+1,1)</f>
        <v>-</v>
      </c>
      <c r="BD64" s="575" t="str" cm="1">
        <f t="array" ref="BD64">INDEX(BD$5:BD63,$B64+1,1)</f>
        <v>-</v>
      </c>
      <c r="BE64" s="575" t="str" cm="1">
        <f t="array" ref="BE64">INDEX(BE$5:BE63,$B64+1,1)</f>
        <v>-</v>
      </c>
      <c r="BF64" s="575" t="str" cm="1">
        <f t="array" ref="BF64">INDEX(BF$5:BF63,$B64+1,1)</f>
        <v>-</v>
      </c>
      <c r="BG64" s="575" t="str" cm="1">
        <f t="array" ref="BG64">INDEX(BG$5:BG63,$B64+1,1)</f>
        <v>-</v>
      </c>
      <c r="BH64" s="575" t="str" cm="1">
        <f t="array" ref="BH64">INDEX(BH$5:BH63,$B64+1,1)</f>
        <v>-</v>
      </c>
      <c r="BI64" s="575" t="str" cm="1">
        <f t="array" ref="BI64">INDEX(BI$5:BI63,$B64+1,1)</f>
        <v>-</v>
      </c>
      <c r="BJ64" s="8"/>
      <c r="BK64" s="575" t="b" cm="1">
        <f t="array" ref="BK64">INDEX(BK$5:BK63,$B64+1,1)</f>
        <v>1</v>
      </c>
      <c r="BL64" s="575" t="str" cm="1">
        <f t="array" ref="BL64">INDEX(BL$5:BL63,$B64+1,1)</f>
        <v>-</v>
      </c>
      <c r="BM64" s="575" t="b" cm="1">
        <f t="array" ref="BM64">INDEX(BM$5:BM63,$B64+1,1)</f>
        <v>0</v>
      </c>
      <c r="BN64" s="575" t="str" cm="1">
        <f t="array" ref="BN64">INDEX(BN$5:BN63,$B64+1,1)</f>
        <v>-</v>
      </c>
      <c r="BO64" s="575" t="str" cm="1">
        <f t="array" ref="BO64">INDEX(BO$5:BO63,$B64+1,1)</f>
        <v>-</v>
      </c>
      <c r="BP64" s="575" t="str" cm="1">
        <f t="array" ref="BP64">INDEX(BP$5:BP63,$B64+1,1)</f>
        <v>-</v>
      </c>
      <c r="BQ64" s="575" t="str" cm="1">
        <f t="array" ref="BQ64">INDEX(BQ$5:BQ63,$B64+1,1)</f>
        <v>-</v>
      </c>
      <c r="BR64" s="575" t="str" cm="1">
        <f t="array" ref="BR64">INDEX(BR$5:BR63,$B64+1,1)</f>
        <v>-</v>
      </c>
      <c r="BS64" s="575" t="str" cm="1">
        <f t="array" ref="BS64">INDEX(BS$5:BS63,$B64+1,1)</f>
        <v>-</v>
      </c>
      <c r="BT64" s="575" t="str" cm="1">
        <f t="array" ref="BT64">INDEX(BT$5:BT63,$B64+1,1)</f>
        <v>-</v>
      </c>
      <c r="BU64" s="575" t="str" cm="1">
        <f t="array" ref="BU64">INDEX(BU$5:BU63,$B64+1,1)</f>
        <v>-</v>
      </c>
      <c r="BV64" s="575" t="str" cm="1">
        <f t="array" ref="BV64">INDEX(BV$5:BV63,$B64+1,1)</f>
        <v>-</v>
      </c>
      <c r="BW64" s="575" t="b" cm="1">
        <f t="array" ref="BW64">INDEX(BW$5:BW63,$B64+1,1)</f>
        <v>0</v>
      </c>
      <c r="BX64" s="575" cm="1">
        <f t="array" ref="BX64">INDEX(BX$5:BX63,$B64+1,1)</f>
        <v>0</v>
      </c>
      <c r="BY64" s="575" t="str" cm="1">
        <f t="array" ref="BY64">INDEX(BY$5:BY63,$B64+1,1)</f>
        <v>-</v>
      </c>
      <c r="BZ64" s="575" t="str" cm="1">
        <f t="array" ref="BZ64">INDEX(BZ$5:BZ63,$B64+1,1)</f>
        <v>-</v>
      </c>
      <c r="CA64" s="575" t="b" cm="1">
        <f t="array" ref="CA64">INDEX(CA$5:CA63,$B64+1,1)</f>
        <v>1</v>
      </c>
      <c r="CB64" s="8"/>
      <c r="CC64" s="575" t="str" cm="1">
        <f t="array" ref="CC64">INDEX(CC$5:CC63,$B64+1,1)</f>
        <v>-</v>
      </c>
      <c r="CD64" s="444" t="str">
        <f t="shared" ca="1" si="137"/>
        <v>-</v>
      </c>
      <c r="CE64" s="444">
        <f t="shared" si="138"/>
        <v>1</v>
      </c>
      <c r="CF64" s="444">
        <f t="shared" si="138"/>
        <v>1</v>
      </c>
      <c r="CG64" s="575" t="str" cm="1">
        <f t="array" ref="CG64">INDEX(CG$5:CG63,$B64+1,1)</f>
        <v>-</v>
      </c>
      <c r="CH64" s="575" t="str" cm="1">
        <f t="array" ref="CH64">INDEX(CH$5:CH63,$B64+1,1)</f>
        <v>-</v>
      </c>
      <c r="CI64" s="575" t="str" cm="1">
        <f t="array" ref="CI64">INDEX(CI$5:CI63,$B64+1,1)</f>
        <v>-</v>
      </c>
      <c r="CJ64" s="444" t="str">
        <f t="shared" ca="1" si="139"/>
        <v>-</v>
      </c>
      <c r="CK64" s="444">
        <f t="shared" si="140"/>
        <v>1</v>
      </c>
      <c r="CL64" s="444">
        <f t="shared" si="140"/>
        <v>1</v>
      </c>
      <c r="CM64" s="575" t="str" cm="1">
        <f t="array" ref="CM64">INDEX(CM$5:CM63,$B64+1,1)</f>
        <v>-</v>
      </c>
      <c r="CN64" s="444" t="str">
        <f t="shared" ca="1" si="141"/>
        <v>-</v>
      </c>
      <c r="CO64" s="444">
        <f t="shared" si="142"/>
        <v>1</v>
      </c>
      <c r="CP64" s="575" t="str" cm="1">
        <f t="array" ref="CP64">INDEX(CP$5:CP63,$B64+1,1)</f>
        <v>-</v>
      </c>
      <c r="CQ64" s="575" t="str" cm="1">
        <f t="array" ref="CQ64">INDEX(CQ$5:CQ63,$B64+1,1)</f>
        <v>-</v>
      </c>
      <c r="CR64" s="444">
        <f t="shared" si="143"/>
        <v>1</v>
      </c>
      <c r="CS64" s="575" t="str" cm="1">
        <f t="array" ref="CS64">INDEX(CS$5:CS63,$B64+1,1)</f>
        <v>-</v>
      </c>
      <c r="CT64" s="444" t="str">
        <f t="shared" ca="1" si="144"/>
        <v>-</v>
      </c>
      <c r="CU64" s="444">
        <f t="shared" si="145"/>
        <v>1</v>
      </c>
      <c r="CV64" s="444">
        <f t="shared" si="145"/>
        <v>1</v>
      </c>
      <c r="CW64" s="8"/>
      <c r="CX64" s="575" t="b" cm="1">
        <f t="array" ref="CX64">INDEX(CX$5:CX63,$B64+1,1)</f>
        <v>1</v>
      </c>
      <c r="CY64" s="575" t="b" cm="1">
        <f t="array" ref="CY64">INDEX(CY$5:CY63,$B64+1,1)</f>
        <v>1</v>
      </c>
      <c r="CZ64" s="587">
        <f t="shared" si="146"/>
        <v>2212111</v>
      </c>
      <c r="DA64" s="575" t="b" cm="1">
        <f t="array" ref="DA64">INDEX(DA$5:DA63,$B64+1,1)</f>
        <v>1</v>
      </c>
      <c r="DB64" s="575" cm="1">
        <f t="array" ref="DB64">INDEX(DB$5:DB63,$B64+1,1)</f>
        <v>0</v>
      </c>
      <c r="DC64" s="575" cm="1">
        <f t="array" ref="DC64">INDEX(DC$5:DC63,$B64+1,1)</f>
        <v>1</v>
      </c>
      <c r="DD64" s="575" cm="1">
        <f t="array" ref="DD64">INDEX(DD$5:DD63,$B64+1,1)</f>
        <v>1</v>
      </c>
      <c r="DE64" s="583">
        <f t="shared" si="147"/>
        <v>652</v>
      </c>
      <c r="DF64" s="583">
        <f t="shared" si="147"/>
        <v>686</v>
      </c>
      <c r="DG64" s="583">
        <f t="shared" si="147"/>
        <v>721</v>
      </c>
      <c r="DH64" s="493">
        <f t="shared" si="148"/>
        <v>378</v>
      </c>
      <c r="DI64" s="493">
        <f t="shared" si="148"/>
        <v>413</v>
      </c>
      <c r="DJ64" s="493">
        <f t="shared" si="148"/>
        <v>448</v>
      </c>
      <c r="DK64" s="444">
        <f t="shared" si="149"/>
        <v>1</v>
      </c>
      <c r="DL64" s="444" t="b">
        <f t="shared" si="149"/>
        <v>0</v>
      </c>
      <c r="DM64" s="444">
        <f t="shared" si="149"/>
        <v>60</v>
      </c>
      <c r="DN64" s="444" t="str">
        <f t="shared" si="149"/>
        <v>-</v>
      </c>
      <c r="DO64" s="444" t="str">
        <f t="shared" si="149"/>
        <v>-</v>
      </c>
      <c r="DP64" s="444" t="str">
        <f t="shared" si="149"/>
        <v>-</v>
      </c>
      <c r="DQ64" s="444" t="str">
        <f t="shared" si="149"/>
        <v>-</v>
      </c>
      <c r="DR64" s="444" t="str">
        <f t="shared" si="149"/>
        <v>-</v>
      </c>
      <c r="DS64" s="444" t="str">
        <f t="shared" si="149"/>
        <v>-</v>
      </c>
      <c r="DT64" s="444" t="str">
        <f t="shared" si="149"/>
        <v>-</v>
      </c>
      <c r="DU64" s="444" t="str">
        <f t="shared" si="150"/>
        <v>-</v>
      </c>
      <c r="DV64" s="444" t="str">
        <f t="shared" si="150"/>
        <v>-</v>
      </c>
      <c r="DW64" s="444">
        <f t="shared" si="150"/>
        <v>500</v>
      </c>
      <c r="DX64" s="444">
        <f t="shared" si="150"/>
        <v>500</v>
      </c>
      <c r="DY64" s="444" t="str">
        <f t="shared" si="150"/>
        <v>-</v>
      </c>
      <c r="DZ64" s="444" t="str">
        <f t="shared" si="150"/>
        <v>-</v>
      </c>
      <c r="EA64" s="444" t="str">
        <f t="shared" si="150"/>
        <v>-</v>
      </c>
      <c r="EB64" s="444">
        <f t="shared" si="151"/>
        <v>0</v>
      </c>
      <c r="EC64" s="444">
        <f t="shared" si="152"/>
        <v>0.01</v>
      </c>
      <c r="ED64" s="444">
        <f t="shared" si="153"/>
        <v>3.125E-2</v>
      </c>
      <c r="EE64" s="444">
        <f t="shared" si="153"/>
        <v>3.125E-2</v>
      </c>
      <c r="EF64" s="444">
        <f t="shared" si="153"/>
        <v>0.05</v>
      </c>
      <c r="EG64" s="444">
        <f t="shared" si="153"/>
        <v>0.05</v>
      </c>
      <c r="EH64" s="444" t="b">
        <f t="shared" si="154"/>
        <v>0</v>
      </c>
      <c r="EI64" s="444" t="b">
        <f t="shared" si="154"/>
        <v>0</v>
      </c>
      <c r="EJ64" s="444" t="b">
        <f t="shared" si="154"/>
        <v>1</v>
      </c>
      <c r="EK64" s="444" t="b">
        <f t="shared" si="154"/>
        <v>0</v>
      </c>
      <c r="EL64" s="444">
        <f t="shared" si="155"/>
        <v>1</v>
      </c>
      <c r="EM64" s="444">
        <f>INDEX(i.dryman,($S64-1)*4+$R64,EM$7+IF($M64=5,2,$M64)-1)</f>
        <v>0.66</v>
      </c>
      <c r="EN64" s="444" t="b">
        <f t="shared" si="156"/>
        <v>1</v>
      </c>
      <c r="EO64" s="444" t="b">
        <f t="shared" si="157"/>
        <v>1</v>
      </c>
      <c r="EP64" s="444" t="b">
        <f t="shared" si="157"/>
        <v>0</v>
      </c>
      <c r="EQ64" s="444" t="b">
        <f t="shared" si="157"/>
        <v>0</v>
      </c>
      <c r="ER64" s="93">
        <f t="shared" si="158"/>
        <v>2</v>
      </c>
      <c r="ES64" s="93">
        <f t="shared" si="158"/>
        <v>2</v>
      </c>
      <c r="ET64" s="444">
        <f t="shared" si="159"/>
        <v>1</v>
      </c>
      <c r="EU64" s="444">
        <f t="shared" si="160"/>
        <v>1</v>
      </c>
      <c r="EV64" s="444">
        <f t="shared" si="160"/>
        <v>1</v>
      </c>
      <c r="EW64" s="444">
        <f t="shared" si="161"/>
        <v>1</v>
      </c>
      <c r="EX64" s="444">
        <f t="shared" si="162"/>
        <v>0.5</v>
      </c>
      <c r="EY64" s="444" t="b">
        <f t="shared" si="162"/>
        <v>1</v>
      </c>
      <c r="EZ64" s="444" t="b">
        <f t="shared" si="162"/>
        <v>0</v>
      </c>
      <c r="FA64" s="444" t="b">
        <f t="shared" si="162"/>
        <v>0</v>
      </c>
      <c r="FB64" s="444" t="b">
        <f t="shared" si="162"/>
        <v>0</v>
      </c>
      <c r="FC64" s="93">
        <f t="shared" si="163"/>
        <v>1</v>
      </c>
      <c r="FD64" s="93">
        <f t="shared" si="163"/>
        <v>1</v>
      </c>
      <c r="FE64" s="93">
        <f t="shared" si="163"/>
        <v>1</v>
      </c>
      <c r="FF64" s="93">
        <f t="shared" si="163"/>
        <v>1</v>
      </c>
      <c r="FG64" s="93">
        <f t="shared" si="163"/>
        <v>1</v>
      </c>
      <c r="FH64" s="93">
        <f t="shared" si="163"/>
        <v>1</v>
      </c>
      <c r="FI64" s="93">
        <f t="shared" si="163"/>
        <v>1</v>
      </c>
      <c r="FJ64" s="93">
        <f t="shared" si="163"/>
        <v>1</v>
      </c>
      <c r="FK64" s="8"/>
      <c r="FL64" s="575" t="str" cm="1">
        <f t="array" ref="FL64">INDEX(FL$5:FL63,$B64+1,1)</f>
        <v>-</v>
      </c>
      <c r="FM64" s="575" t="str" cm="1">
        <f t="array" ref="FM64">INDEX(FM$5:FM63,$B64+1,1)</f>
        <v>-</v>
      </c>
      <c r="FN64" s="575" t="str" cm="1">
        <f t="array" ref="FN64">INDEX(FN$5:FN63,$B64+1,1)</f>
        <v>-</v>
      </c>
      <c r="FO64" s="444">
        <f t="shared" si="164"/>
        <v>12</v>
      </c>
      <c r="FP64" s="575" t="str" cm="1">
        <f t="array" ref="FP64">INDEX(FP$5:FP63,$B64+1,1)</f>
        <v>-</v>
      </c>
      <c r="FQ64" s="575" cm="1">
        <f t="array" ref="FQ64">INDEX(FQ$5:FQ63,$B64+1,1)</f>
        <v>1</v>
      </c>
      <c r="FR64" s="575" cm="1">
        <f t="array" ref="FR64">INDEX(FR$5:FR63,$B64+1,1)</f>
        <v>1</v>
      </c>
      <c r="FS64" s="575" t="str" cm="1">
        <f t="array" ref="FS64">INDEX(FS$5:FS63,$B64+1,1)</f>
        <v>-</v>
      </c>
      <c r="FT64" s="575" t="str" cm="1">
        <f t="array" ref="FT64">INDEX(FT$5:FT63,$B64+1,1)</f>
        <v>-</v>
      </c>
      <c r="FU64" s="575" t="str" cm="1">
        <f t="array" ref="FU64">INDEX(FU$5:FU63,$B64+1,1)</f>
        <v>-</v>
      </c>
      <c r="FV64" s="575" t="str" cm="1">
        <f t="array" ref="FV64">INDEX(FV$5:FV63,$B64+1,1)</f>
        <v>-</v>
      </c>
      <c r="FW64" s="575" t="str" cm="1">
        <f t="array" ref="FW64">INDEX(FW$5:FW63,$B64+1,1)</f>
        <v>-</v>
      </c>
      <c r="FX64" s="575" t="str" cm="1">
        <f t="array" ref="FX64">INDEX(FX$5:FX63,$B64+1,1)</f>
        <v>-</v>
      </c>
      <c r="FY64" s="575" t="str" cm="1">
        <f t="array" ref="FY64">INDEX(FY$5:FY63,$B64+1,1)</f>
        <v>-</v>
      </c>
      <c r="FZ64" s="575" t="str" cm="1">
        <f t="array" ref="FZ64">INDEX(FZ$5:FZ63,$B64+1,1)</f>
        <v>-</v>
      </c>
      <c r="GA64" s="575" t="str" cm="1">
        <f t="array" ref="GA64">INDEX(GA$5:GA63,$B64+1,1)</f>
        <v>-</v>
      </c>
      <c r="GB64" s="575" t="str" cm="1">
        <f t="array" ref="GB64">INDEX(GB$5:GB63,$B64+1,1)</f>
        <v>-</v>
      </c>
      <c r="GC64" s="575" t="str" cm="1">
        <f t="array" ref="GC64">INDEX(GC$5:GC63,$B64+1,1)</f>
        <v>-</v>
      </c>
      <c r="GD64" s="575" t="str" cm="1">
        <f t="array" ref="GD64">INDEX(GD$5:GD63,$B64+1,1)</f>
        <v>-</v>
      </c>
      <c r="GE64" s="575" t="str" cm="1">
        <f t="array" ref="GE64">INDEX(GE$5:GE63,$B64+1,1)</f>
        <v>-</v>
      </c>
      <c r="GF64" s="575" t="str" cm="1">
        <f t="array" ref="GF64">INDEX(GF$5:GF63,$B64+1,1)</f>
        <v>-</v>
      </c>
      <c r="GG64" s="575" t="str" cm="1">
        <f t="array" ref="GG64">INDEX(GG$5:GG63,$B64+1,1)</f>
        <v>-</v>
      </c>
      <c r="GH64" s="575" t="str" cm="1">
        <f t="array" ref="GH64">INDEX(GH$5:GH63,$B64+1,1)</f>
        <v>-</v>
      </c>
      <c r="GI64" s="575" t="str" cm="1">
        <f t="array" ref="GI64">INDEX(GI$5:GI63,$B64+1,1)</f>
        <v>-</v>
      </c>
      <c r="GJ64" s="575" t="str" cm="1">
        <f t="array" ref="GJ64">INDEX(GJ$5:GJ63,$B64+1,1)</f>
        <v>-</v>
      </c>
      <c r="GK64" s="444">
        <f t="shared" si="165"/>
        <v>-4.356640814172863E-2</v>
      </c>
      <c r="GL64" s="575" t="str" cm="1">
        <f t="array" ref="GL64">INDEX(GL$5:GL63,$B64+1,1)</f>
        <v>-</v>
      </c>
      <c r="GM64" s="575" cm="1">
        <f t="array" ref="GM64">INDEX(GM$5:GM63,$B64+1,1)</f>
        <v>1</v>
      </c>
      <c r="GN64" s="444">
        <f t="shared" si="166"/>
        <v>2.8364497575928811E-2</v>
      </c>
      <c r="GO64" s="575" cm="1">
        <f t="array" ref="GO64">INDEX(GO$5:GO63,$B64+1,1)</f>
        <v>0</v>
      </c>
      <c r="GP64" s="444">
        <f t="shared" si="167"/>
        <v>1.5331968603331192E-2</v>
      </c>
      <c r="GQ64" s="444">
        <f t="shared" si="167"/>
        <v>3.832992150832798E-2</v>
      </c>
      <c r="GR64" s="444">
        <f t="shared" si="167"/>
        <v>3.832992150832798E-2</v>
      </c>
      <c r="GS64" s="444">
        <f t="shared" si="167"/>
        <v>1</v>
      </c>
      <c r="GT64" s="444">
        <f t="shared" si="167"/>
        <v>0.99469270237523977</v>
      </c>
      <c r="GU64" s="444">
        <f t="shared" si="167"/>
        <v>5.6942336250513627E-2</v>
      </c>
      <c r="GV64" s="575" cm="1">
        <f t="array" ref="GV64">INDEX(GV$5:GV63,$B64+1,1)</f>
        <v>0</v>
      </c>
      <c r="GW64" s="575" cm="1">
        <f t="array" ref="GW64">INDEX(GW$5:GW63,$B64+1,1)</f>
        <v>0</v>
      </c>
      <c r="GX64" s="575" cm="1">
        <f t="array" ref="GX64">INDEX(GX$5:GX63,$B64+1,1)</f>
        <v>0</v>
      </c>
      <c r="GY64" s="8"/>
      <c r="GZ64" s="575" t="str" cm="1">
        <f t="array" aca="1" ref="GZ64" ca="1">INDEX(GZ$5:GZ63,$B64+1,1)</f>
        <v>-</v>
      </c>
      <c r="HA64" s="575" t="str" cm="1">
        <f t="array" aca="1" ref="HA64" ca="1">INDEX(HA$5:HA63,$B64+1,1)</f>
        <v>-</v>
      </c>
      <c r="HB64" s="575" t="str" cm="1">
        <f t="array" aca="1" ref="HB64" ca="1">INDEX(HB$5:HB63,$B64+1,1)</f>
        <v>-</v>
      </c>
      <c r="HC64" s="575" t="str" cm="1">
        <f t="array" aca="1" ref="HC64" ca="1">INDEX(HC$5:HC63,$B64+1,1)</f>
        <v>-</v>
      </c>
      <c r="HD64" s="575" cm="1">
        <f t="array" aca="1" ref="HD64" ca="1">INDEX(HD$5:HD63,$B64+1,1)</f>
        <v>0</v>
      </c>
      <c r="HE64" s="575" t="str" cm="1">
        <f t="array" aca="1" ref="HE64" ca="1">INDEX(HE$5:HE63,$B64+1,1)</f>
        <v>-</v>
      </c>
      <c r="HF64" s="575" t="str" cm="1">
        <f t="array" ref="HF64">INDEX(HF$5:HF63,$B64+1,1)</f>
        <v>-</v>
      </c>
      <c r="HG64" s="576" t="str">
        <f t="shared" ca="1" si="189"/>
        <v>-</v>
      </c>
      <c r="HH64" s="575" t="str" cm="1">
        <f t="array" ref="HH64">INDEX(HH$5:HH63,$B64+1,1)</f>
        <v>-</v>
      </c>
      <c r="HI64" s="575" t="str" cm="1">
        <f t="array" ref="HI64">INDEX(HI$5:HI63,$B64+1,1)</f>
        <v>-</v>
      </c>
      <c r="HJ64" s="575" t="str" cm="1">
        <f t="array" ref="HJ64">INDEX(HJ$5:HJ63,$B64+1,1)</f>
        <v>-</v>
      </c>
      <c r="HK64" s="575" t="str" cm="1">
        <f t="array" ref="HK64">INDEX(HK$5:HK63,$B64+1,1)</f>
        <v>-</v>
      </c>
      <c r="HL64" s="575" t="str" cm="1">
        <f t="array" ref="HL64">INDEX(HL$5:HL63,$B64+1,1)</f>
        <v>-</v>
      </c>
      <c r="HM64" s="575" t="str" cm="1">
        <f t="array" ref="HM64">INDEX(HM$5:HM63,$B64+1,1)</f>
        <v>-</v>
      </c>
      <c r="HN64" s="575" t="str" cm="1">
        <f t="array" ref="HN64">INDEX(HN$5:HN63,$B64+1,1)</f>
        <v>-</v>
      </c>
      <c r="HO64" s="575" t="str" cm="1">
        <f t="array" ref="HO64">INDEX(HO$5:HO63,$B64+1,1)</f>
        <v>-</v>
      </c>
      <c r="HP64" s="575" t="str" cm="1">
        <f t="array" ref="HP64">INDEX(HP$5:HP63,$B64+1,1)</f>
        <v>-</v>
      </c>
      <c r="HQ64" s="575" t="str" cm="1">
        <f t="array" ref="HQ64">INDEX(HQ$5:HQ63,$B64+1,1)</f>
        <v>-</v>
      </c>
      <c r="HR64" s="575" t="str" cm="1">
        <f t="array" ref="HR64">INDEX(HR$5:HR63,$B64+1,1)</f>
        <v>-</v>
      </c>
      <c r="HS64" s="575" t="str" cm="1">
        <f t="array" ref="HS64">INDEX(HS$5:HS63,$B64+1,1)</f>
        <v>-</v>
      </c>
      <c r="HT64" s="575" t="str" cm="1">
        <f t="array" ref="HT64">INDEX(HT$5:HT63,$B64+1,1)</f>
        <v>-</v>
      </c>
      <c r="HU64" s="575" cm="1">
        <f t="array" ref="HU64">INDEX(HU$5:HU63,$B64+1,1)</f>
        <v>0</v>
      </c>
      <c r="HV64" s="575" t="str" cm="1">
        <f t="array" ref="HV64">INDEX(HV$5:HV63,$B64+1,1)</f>
        <v>-</v>
      </c>
      <c r="HW64" s="575" t="str" cm="1">
        <f t="array" ref="HW64">INDEX(HW$5:HW63,$B64+1,1)</f>
        <v>-</v>
      </c>
      <c r="HX64" s="575" t="str" cm="1">
        <f t="array" ref="HX64">INDEX(HX$5:HX63,$B64+1,1)</f>
        <v>-</v>
      </c>
      <c r="HY64" s="575" t="str" cm="1">
        <f t="array" ref="HY64">INDEX(HY$5:HY63,$B64+1,1)</f>
        <v>-</v>
      </c>
      <c r="HZ64" s="575" t="str" cm="1">
        <f t="array" ref="HZ64">INDEX(HZ$5:HZ63,$B64+1,1)</f>
        <v>-</v>
      </c>
      <c r="IA64" s="575" cm="1">
        <f t="array" ref="IA64">INDEX(IA$5:IA63,$B64+1,1)</f>
        <v>0</v>
      </c>
      <c r="IB64" s="575" t="str" cm="1">
        <f t="array" ref="IB64">INDEX(IB$5:IB63,$B64+1,1)</f>
        <v>-</v>
      </c>
      <c r="IC64" s="575" t="str" cm="1">
        <f t="array" ref="IC64">INDEX(IC$5:IC63,$B64+1,1)</f>
        <v>-</v>
      </c>
      <c r="ID64" s="575" t="str" cm="1">
        <f t="array" ref="ID64">INDEX(ID$5:ID63,$B64+1,1)</f>
        <v>-</v>
      </c>
      <c r="IE64" s="575" cm="1">
        <f t="array" ref="IE64">INDEX(IE$5:IE63,$B64+1,1)</f>
        <v>1</v>
      </c>
      <c r="IF64" s="575" cm="1">
        <f t="array" ref="IF64">INDEX(IF$5:IF63,$B64+1,1)</f>
        <v>1</v>
      </c>
      <c r="IG64" s="8"/>
      <c r="IH64" s="575" t="str" cm="1">
        <f t="array" ref="IH64">INDEX(IH$5:IH63,$B64+1,1)</f>
        <v>-</v>
      </c>
      <c r="II64" s="575" t="str" cm="1">
        <f t="array" ref="II64">INDEX(II$5:II63,$B64+1,1)</f>
        <v>-</v>
      </c>
      <c r="IJ64" s="575" t="str" cm="1">
        <f t="array" ref="IJ64">INDEX(IJ$5:IJ63,$B64+1,1)</f>
        <v>-</v>
      </c>
      <c r="IK64" s="575" t="str" cm="1">
        <f t="array" ref="IK64">INDEX(IK$5:IK63,$B64+1,1)</f>
        <v>-</v>
      </c>
      <c r="IL64" s="575" t="str" cm="1">
        <f t="array" ref="IL64">INDEX(IL$5:IL63,$B64+1,1)</f>
        <v>-</v>
      </c>
      <c r="IM64" s="575" t="str" cm="1">
        <f t="array" ref="IM64">INDEX(IM$5:IM63,$B64+1,1)</f>
        <v>-</v>
      </c>
      <c r="IN64" s="575" t="str" cm="1">
        <f t="array" ref="IN64">INDEX(IN$5:IN63,$B64+1,1)</f>
        <v>-</v>
      </c>
      <c r="IO64" s="575" t="str" cm="1">
        <f t="array" ref="IO64">INDEX(IO$5:IO63,$B64+1,1)</f>
        <v>-</v>
      </c>
      <c r="IP64" s="575" t="str" cm="1">
        <f t="array" ref="IP64">INDEX(IP$5:IP63,$B64+1,1)</f>
        <v>-</v>
      </c>
      <c r="IQ64" s="575" t="str" cm="1">
        <f t="array" ref="IQ64">INDEX(IQ$5:IQ63,$B64+1,1)</f>
        <v>-</v>
      </c>
      <c r="IR64" s="575" t="str" cm="1">
        <f t="array" ref="IR64">INDEX(IR$5:IR63,$B64+1,1)</f>
        <v>-</v>
      </c>
      <c r="IS64" s="575" t="str" cm="1">
        <f t="array" ref="IS64">INDEX(IS$5:IS63,$B64+1,1)</f>
        <v>-</v>
      </c>
      <c r="IT64" s="575" t="str" cm="1">
        <f t="array" ref="IT64">INDEX(IT$5:IT63,$B64+1,1)</f>
        <v>-</v>
      </c>
      <c r="IU64" s="575" t="str" cm="1">
        <f t="array" ref="IU64">INDEX(IU$5:IU63,$B64+1,1)</f>
        <v>-</v>
      </c>
      <c r="IV64" s="575" t="str" cm="1">
        <f t="array" ref="IV64">INDEX(IV$5:IV63,$B64+1,1)</f>
        <v>-</v>
      </c>
      <c r="IW64" s="575" t="str" cm="1">
        <f t="array" ref="IW64">INDEX(IW$5:IW63,$B64+1,1)</f>
        <v>-</v>
      </c>
      <c r="IX64" s="575" cm="1">
        <f t="array" ref="IX64">INDEX(IX$5:IX63,$B64+1,1)</f>
        <v>0</v>
      </c>
      <c r="IY64" s="583">
        <f t="shared" si="168"/>
        <v>0</v>
      </c>
      <c r="IZ64" s="583">
        <f t="shared" si="168"/>
        <v>0</v>
      </c>
      <c r="JA64" s="200">
        <f t="shared" si="169"/>
        <v>0</v>
      </c>
      <c r="JB64" s="200">
        <f t="shared" ca="1" si="169"/>
        <v>0</v>
      </c>
      <c r="JC64" s="200">
        <f t="shared" ca="1" si="169"/>
        <v>0</v>
      </c>
      <c r="JD64" s="200">
        <f t="shared" ca="1" si="169"/>
        <v>0</v>
      </c>
      <c r="JE64" s="200">
        <f t="shared" ca="1" si="169"/>
        <v>0</v>
      </c>
      <c r="JF64" s="243">
        <f t="shared" ca="1" si="170"/>
        <v>0</v>
      </c>
      <c r="JG64" s="200">
        <f t="shared" ca="1" si="171"/>
        <v>0</v>
      </c>
      <c r="JH64" s="200">
        <f t="shared" ca="1" si="171"/>
        <v>0</v>
      </c>
      <c r="JI64" s="200">
        <f t="shared" ca="1" si="171"/>
        <v>0</v>
      </c>
      <c r="JJ64" s="200">
        <f t="shared" ca="1" si="171"/>
        <v>0</v>
      </c>
      <c r="JK64" s="200">
        <f t="shared" ca="1" si="171"/>
        <v>0</v>
      </c>
      <c r="JL64" s="243">
        <f t="shared" ca="1" si="172"/>
        <v>0</v>
      </c>
      <c r="JM64" s="244">
        <f t="shared" ca="1" si="173"/>
        <v>0</v>
      </c>
      <c r="JN64" s="244">
        <f t="shared" ca="1" si="173"/>
        <v>0</v>
      </c>
      <c r="JO64" s="244">
        <f t="shared" ca="1" si="173"/>
        <v>0</v>
      </c>
      <c r="JP64" s="244">
        <f t="shared" ca="1" si="173"/>
        <v>0</v>
      </c>
      <c r="JQ64" s="584">
        <f t="shared" ca="1" si="174"/>
        <v>0</v>
      </c>
      <c r="JR64" s="244">
        <f t="shared" ca="1" si="175"/>
        <v>0</v>
      </c>
      <c r="JS64" s="244">
        <f t="shared" ca="1" si="175"/>
        <v>0</v>
      </c>
      <c r="JT64" s="244">
        <f t="shared" ca="1" si="175"/>
        <v>0</v>
      </c>
      <c r="JU64" s="244">
        <f t="shared" ca="1" si="175"/>
        <v>0</v>
      </c>
      <c r="JV64" s="584">
        <f t="shared" ca="1" si="176"/>
        <v>0</v>
      </c>
      <c r="JW64" s="584">
        <f t="shared" ca="1" si="176"/>
        <v>0</v>
      </c>
      <c r="JX64" s="584">
        <f t="shared" ca="1" si="176"/>
        <v>0</v>
      </c>
      <c r="JY64" s="584">
        <f t="shared" ca="1" si="176"/>
        <v>0</v>
      </c>
      <c r="JZ64" s="584">
        <f t="shared" ca="1" si="176"/>
        <v>0</v>
      </c>
      <c r="KA64" s="584">
        <f t="shared" ca="1" si="176"/>
        <v>0</v>
      </c>
      <c r="KB64" s="584">
        <f t="shared" ca="1" si="176"/>
        <v>0</v>
      </c>
      <c r="KC64" s="575" cm="1">
        <f t="array" ref="KC64">INDEX(KC$5:KC63,$B64+1,1)</f>
        <v>0</v>
      </c>
      <c r="KD64" s="444">
        <f t="shared" si="177"/>
        <v>19</v>
      </c>
      <c r="KE64" s="8"/>
      <c r="KF64" s="575" cm="1">
        <f t="array" ref="KF64">INDEX(KF$5:KF63,$B64+1,1)</f>
        <v>0</v>
      </c>
      <c r="KG64" s="444">
        <f t="shared" si="178"/>
        <v>0</v>
      </c>
      <c r="KH64" s="575" cm="1">
        <f t="array" ref="KH64">INDEX(KH$5:KH63,$B64+1,1)</f>
        <v>0</v>
      </c>
      <c r="KI64" s="575" t="str" cm="1">
        <f t="array" ref="KI64">INDEX(KI$5:KI63,$B64+1,1)</f>
        <v>-</v>
      </c>
      <c r="KJ64" s="575" t="str" cm="1">
        <f t="array" ref="KJ64">INDEX(KJ$5:KJ63,$B64+1,1)</f>
        <v>-</v>
      </c>
      <c r="KK64" s="575" t="str" cm="1">
        <f t="array" ref="KK64">INDEX(KK$5:KK63,$B64+1,1)</f>
        <v>-</v>
      </c>
      <c r="KL64" s="575" t="str" cm="1">
        <f t="array" ref="KL64">INDEX(KL$5:KL63,$B64+1,1)</f>
        <v>-</v>
      </c>
      <c r="KM64" s="575" t="str" cm="1">
        <f t="array" ref="KM64">INDEX(KM$5:KM63,$B64+1,1)</f>
        <v>-</v>
      </c>
      <c r="KN64" s="575" t="str" cm="1">
        <f t="array" ref="KN64">INDEX(KN$5:KN63,$B64+1,1)</f>
        <v>-</v>
      </c>
      <c r="KO64" s="575" t="str" cm="1">
        <f t="array" ref="KO64">INDEX(KO$5:KO63,$B64+1,1)</f>
        <v>-</v>
      </c>
      <c r="KP64" s="575" t="str" cm="1">
        <f t="array" ref="KP64">INDEX(KP$5:KP63,$B64+1,1)</f>
        <v>-</v>
      </c>
      <c r="KQ64" s="575" t="str" cm="1">
        <f t="array" ref="KQ64">INDEX(KQ$5:KQ63,$B64+1,1)</f>
        <v>-</v>
      </c>
      <c r="KR64" s="575" t="str" cm="1">
        <f t="array" ref="KR64">INDEX(KR$5:KR63,$B64+1,1)</f>
        <v>-</v>
      </c>
      <c r="KS64" s="575" t="str" cm="1">
        <f t="array" ref="KS64">INDEX(KS$5:KS63,$B64+1,1)</f>
        <v>-</v>
      </c>
      <c r="KT64" s="575" t="str" cm="1">
        <f t="array" ref="KT64">INDEX(KT$5:KT63,$B64+1,1)</f>
        <v>-</v>
      </c>
      <c r="KU64" s="575" t="str" cm="1">
        <f t="array" ref="KU64">INDEX(KU$5:KU63,$B64+1,1)</f>
        <v>-</v>
      </c>
      <c r="KV64" s="444">
        <f t="shared" si="179"/>
        <v>1</v>
      </c>
      <c r="KW64" s="444">
        <f t="shared" si="180"/>
        <v>0</v>
      </c>
      <c r="KX64" s="444">
        <f t="shared" si="180"/>
        <v>1</v>
      </c>
      <c r="KY64" s="444">
        <f t="shared" si="180"/>
        <v>1</v>
      </c>
      <c r="KZ64" s="444">
        <f t="shared" si="180"/>
        <v>1</v>
      </c>
      <c r="LA64" s="444">
        <f t="shared" si="180"/>
        <v>1</v>
      </c>
      <c r="LB64" s="444">
        <f t="shared" si="180"/>
        <v>1</v>
      </c>
      <c r="LC64" s="444">
        <f t="shared" si="180"/>
        <v>1</v>
      </c>
      <c r="LD64" s="444">
        <f t="shared" si="180"/>
        <v>0</v>
      </c>
      <c r="LE64" s="444">
        <f t="shared" si="180"/>
        <v>1</v>
      </c>
      <c r="LF64" s="575" cm="1">
        <f t="array" ref="LF64">INDEX(LF$5:LF63,$B64+1,1)</f>
        <v>0</v>
      </c>
      <c r="LG64" s="575" cm="1">
        <f t="array" ref="LG64">INDEX(LG$5:LG63,$B64+1,1)</f>
        <v>0</v>
      </c>
      <c r="LH64" s="575" cm="1">
        <f t="array" ref="LH64">INDEX(LH$5:LH63,$B64+1,1)</f>
        <v>0</v>
      </c>
      <c r="LI64" s="575" cm="1">
        <f t="array" ref="LI64">INDEX(LI$5:LI63,$B64+1,1)</f>
        <v>0</v>
      </c>
      <c r="LJ64" s="575" cm="1">
        <f t="array" ref="LJ64">INDEX(LJ$5:LJ63,$B64+1,1)</f>
        <v>0</v>
      </c>
      <c r="LK64" s="575" cm="1">
        <f t="array" ref="LK64">INDEX(LK$5:LK63,$B64+1,1)</f>
        <v>0</v>
      </c>
      <c r="LL64" s="575" cm="1">
        <f t="array" ref="LL64">INDEX(LL$5:LL63,$B64+1,1)</f>
        <v>0</v>
      </c>
      <c r="LM64" s="575" cm="1">
        <f t="array" ref="LM64">INDEX(LM$5:LM63,$B64+1,1)</f>
        <v>0</v>
      </c>
      <c r="LN64" s="575" cm="1">
        <f t="array" ref="LN64">INDEX(LN$5:LN63,$B64+1,1)</f>
        <v>0</v>
      </c>
      <c r="LO64" s="575" cm="1">
        <f t="array" ref="LO64">INDEX(LO$5:LO63,$B64+1,1)</f>
        <v>0</v>
      </c>
      <c r="LP64" s="575" cm="1">
        <f t="array" ref="LP64">INDEX(LP$5:LP63,$B64+1,1)</f>
        <v>0</v>
      </c>
      <c r="LQ64" s="575" cm="1">
        <f t="array" ref="LQ64">INDEX(LQ$5:LQ63,$B64+1,1)</f>
        <v>0</v>
      </c>
      <c r="LR64" s="575" cm="1">
        <f t="array" ref="LR64">INDEX(LR$5:LR63,$B64+1,1)</f>
        <v>0</v>
      </c>
      <c r="LS64" s="575" cm="1">
        <f t="array" ref="LS64">INDEX(LS$5:LS63,$B64+1,1)</f>
        <v>0</v>
      </c>
      <c r="LT64" s="575" cm="1">
        <f t="array" ref="LT64">INDEX(LT$5:LT63,$B64+1,1)</f>
        <v>0</v>
      </c>
      <c r="LU64" s="575" cm="1">
        <f t="array" ref="LU64">INDEX(LU$5:LU63,$B64+1,1)</f>
        <v>0</v>
      </c>
      <c r="LV64" s="575" cm="1">
        <f t="array" ref="LV64">INDEX(LV$5:LV63,$B64+1,1)</f>
        <v>0</v>
      </c>
      <c r="LW64" s="575" cm="1">
        <f t="array" ref="LW64">INDEX(LW$5:LW63,$B64+1,1)</f>
        <v>0</v>
      </c>
      <c r="LX64" s="575" cm="1">
        <f t="array" ref="LX64">INDEX(LX$5:LX63,$B64+1,1)</f>
        <v>0</v>
      </c>
      <c r="LY64" s="575" cm="1">
        <f t="array" ref="LY64">INDEX(LY$5:LY63,$B64+1,1)</f>
        <v>0</v>
      </c>
      <c r="LZ64" s="575" cm="1">
        <f t="array" ref="LZ64">INDEX(LZ$5:LZ63,$B64+1,1)</f>
        <v>0</v>
      </c>
      <c r="MA64" s="575" cm="1">
        <f t="array" ref="MA64">INDEX(MA$5:MA63,$B64+1,1)</f>
        <v>0</v>
      </c>
      <c r="MB64" s="575" cm="1">
        <f t="array" ref="MB64">INDEX(MB$5:MB63,$B64+1,1)</f>
        <v>0</v>
      </c>
      <c r="MC64" s="575" cm="1">
        <f t="array" ref="MC64">INDEX(MC$5:MC63,$B64+1,1)</f>
        <v>0</v>
      </c>
      <c r="MD64" s="575" cm="1">
        <f t="array" ref="MD64">INDEX(MD$5:MD63,$B64+1,1)</f>
        <v>0</v>
      </c>
      <c r="ME64" s="575" cm="1">
        <f t="array" ref="ME64">INDEX(ME$5:ME63,$B64+1,1)</f>
        <v>0</v>
      </c>
      <c r="MF64" s="575" cm="1">
        <f t="array" ref="MF64">INDEX(MF$5:MF63,$B64+1,1)</f>
        <v>0</v>
      </c>
      <c r="MG64" s="575" cm="1">
        <f t="array" ref="MG64">INDEX(MG$5:MG63,$B64+1,1)</f>
        <v>0</v>
      </c>
      <c r="MH64" s="575" cm="1">
        <f t="array" ref="MH64">INDEX(MH$5:MH63,$B64+1,1)</f>
        <v>0</v>
      </c>
      <c r="MI64" s="575" cm="1">
        <f t="array" ref="MI64">INDEX(MI$5:MI63,$B64+1,1)</f>
        <v>1</v>
      </c>
      <c r="MJ64" s="575" cm="1">
        <f t="array" ref="MJ64">INDEX(MJ$5:MJ63,$B64+1,1)</f>
        <v>0</v>
      </c>
      <c r="MK64" s="575" cm="1">
        <f t="array" ref="MK64">INDEX(MK$5:MK63,$B64+1,1)</f>
        <v>0</v>
      </c>
      <c r="ML64" s="575" cm="1">
        <f t="array" ref="ML64">INDEX(ML$5:ML63,$B64+1,1)</f>
        <v>0</v>
      </c>
      <c r="MM64" s="575" cm="1">
        <f t="array" ref="MM64">INDEX(MM$5:MM63,$B64+1,1)</f>
        <v>0</v>
      </c>
      <c r="MN64" s="575" cm="1">
        <f t="array" ref="MN64">INDEX(MN$5:MN63,$B64+1,1)</f>
        <v>1</v>
      </c>
      <c r="MO64" s="8"/>
      <c r="MP64" s="444" t="b">
        <f t="shared" ca="1" si="181"/>
        <v>0</v>
      </c>
      <c r="MQ64" s="575" t="str" cm="1">
        <f t="array" ref="MQ64">INDEX(MQ$5:MQ63,$B64+1,1)</f>
        <v>-</v>
      </c>
      <c r="MR64" s="575" t="str" cm="1">
        <f t="array" ref="MR64">INDEX(MR$5:MR63,$B64+1,1)</f>
        <v>-</v>
      </c>
      <c r="MS64" s="575" t="str" cm="1">
        <f t="array" ref="MS64">INDEX(MS$5:MS63,$B64+1,1)</f>
        <v>-</v>
      </c>
      <c r="MT64" s="575" t="str" cm="1">
        <f t="array" ref="MT64">INDEX(MT$5:MT63,$B64+1,1)</f>
        <v>-</v>
      </c>
      <c r="MU64" s="444">
        <f t="shared" si="182"/>
        <v>0.11</v>
      </c>
      <c r="MV64" s="444">
        <f t="shared" si="182"/>
        <v>0.06</v>
      </c>
      <c r="MW64" s="575" t="str" cm="1">
        <f t="array" ref="MW64">INDEX(MW$5:MW63,$B64+1,1)</f>
        <v>-</v>
      </c>
      <c r="MX64" s="444" t="str" cm="1">
        <f t="array" ref="MX64">IF(OR(MY64:MY64&lt;&gt;"-"),TRUE,"-")</f>
        <v>-</v>
      </c>
      <c r="MY64" s="575" t="str" cm="1">
        <f t="array" ref="MY64">INDEX(MY$5:MY63,$B64+1,1)</f>
        <v>-</v>
      </c>
      <c r="MZ64" s="575" cm="1">
        <f t="array" ref="MZ64">INDEX(MZ$5:MZ63,$B64+1,1)</f>
        <v>0</v>
      </c>
      <c r="NA64" s="575" cm="1">
        <f t="array" ref="NA64">INDEX(NA$5:NA63,$B64+1,1)</f>
        <v>999999</v>
      </c>
      <c r="NB64" s="575" cm="1">
        <f t="array" ref="NB64">INDEX(NB$5:NB63,$B64+1,1)</f>
        <v>999999</v>
      </c>
      <c r="NC64" s="575" cm="1">
        <f t="array" ref="NC64">INDEX(NC$5:NC63,$B64+1,1)</f>
        <v>999999</v>
      </c>
      <c r="ND64" s="575" cm="1">
        <f t="array" ref="ND64">INDEX(ND$5:ND63,$B64+1,1)</f>
        <v>999999</v>
      </c>
      <c r="NE64" s="575" cm="1">
        <f t="array" ref="NE64">INDEX(NE$5:NE63,$B64+1,1)</f>
        <v>999999</v>
      </c>
      <c r="NF64" s="575" cm="1">
        <f t="array" ref="NF64">INDEX(NF$5:NF63,$B64+1,1)</f>
        <v>999999</v>
      </c>
      <c r="NG64" s="575" t="str" cm="1">
        <f t="array" ref="NG64">INDEX(NG$5:NG63,$B64+1,1)</f>
        <v>-</v>
      </c>
      <c r="NH64" s="575" t="str" cm="1">
        <f t="array" ref="NH64">INDEX(NH$5:NH63,$B64+1,1)</f>
        <v>-</v>
      </c>
      <c r="NI64" s="575" t="str" cm="1">
        <f t="array" ref="NI64">INDEX(NI$5:NI63,$B64+1,1)</f>
        <v>-</v>
      </c>
      <c r="NJ64" s="575" t="b" cm="1">
        <f t="array" ref="NJ64">INDEX(NJ$5:NJ63,$B64+1,1)</f>
        <v>1</v>
      </c>
      <c r="NK64" s="575" t="str" cm="1">
        <f t="array" ref="NK64">INDEX(NK$5:NK63,$B64+1,1)</f>
        <v>-</v>
      </c>
      <c r="NL64" s="575" cm="1">
        <f t="array" ref="NL64">INDEX(NL$5:NL63,$B64+1,1)</f>
        <v>0</v>
      </c>
      <c r="NM64" s="575" cm="1">
        <f t="array" ref="NM64">INDEX(NM$5:NM63,$B64+1,1)</f>
        <v>0</v>
      </c>
      <c r="NN64" s="575" cm="1">
        <f t="array" ref="NN64">INDEX(NN$5:NN63,$B64+1,1)</f>
        <v>0</v>
      </c>
      <c r="NO64" s="575" t="str" cm="1">
        <f t="array" ref="NO64">INDEX(NO$5:NO63,$B64+1,1)</f>
        <v>-</v>
      </c>
      <c r="NP64" s="575" t="str" cm="1">
        <f t="array" ref="NP64">INDEX(NP$5:NP63,$B64+1,1)</f>
        <v>-</v>
      </c>
      <c r="NQ64" s="444">
        <f t="shared" si="183"/>
        <v>0</v>
      </c>
      <c r="NR64" s="575" t="str" cm="1">
        <f t="array" ref="NR64">INDEX(NR$5:NR63,$B64+1,1)</f>
        <v>-</v>
      </c>
      <c r="NS64" s="444" t="str">
        <f t="shared" si="184"/>
        <v>-</v>
      </c>
      <c r="NT64" s="8"/>
      <c r="NU64" s="575" cm="1">
        <f t="array" ref="NU64">INDEX(NU$5:NU63,$B64+1,1)</f>
        <v>50</v>
      </c>
      <c r="NV64" s="575" cm="1">
        <f t="array" ref="NV64">INDEX(NV$5:NV63,$B64+1,1)</f>
        <v>50</v>
      </c>
      <c r="NW64" s="575" cm="1">
        <f t="array" ref="NW64">INDEX(NW$5:NW63,$B64+1,1)</f>
        <v>50</v>
      </c>
      <c r="NX64" s="575" cm="1">
        <f t="array" ref="NX64">INDEX(NX$5:NX63,$B64+1,1)</f>
        <v>50</v>
      </c>
      <c r="NY64" s="575" cm="1">
        <f t="array" ref="NY64">INDEX(NY$5:NY63,$B64+1,1)</f>
        <v>1</v>
      </c>
      <c r="NZ64" s="575" cm="1">
        <f t="array" ref="NZ64">INDEX(NZ$5:NZ63,$B64+1,1)</f>
        <v>1</v>
      </c>
      <c r="OA64" s="575" cm="1">
        <f t="array" ref="OA64">INDEX(OA$5:OA63,$B64+1,1)</f>
        <v>1</v>
      </c>
      <c r="OB64" s="575" cm="1">
        <f t="array" ref="OB64">INDEX(OB$5:OB63,$B64+1,1)</f>
        <v>1</v>
      </c>
      <c r="OC64" s="8"/>
      <c r="OD64" s="575" cm="1">
        <f t="array" ref="OD64">INDEX(OD$5:OD63,$B64+1,1)</f>
        <v>0</v>
      </c>
      <c r="OE64" s="575" t="str" cm="1">
        <f t="array" ref="OE64">INDEX(OE$5:OE63,$B64+1,1)</f>
        <v>-</v>
      </c>
      <c r="OF64" s="575" cm="1">
        <f t="array" ref="OF64">INDEX(OF$5:OF63,$B64+1,1)</f>
        <v>1</v>
      </c>
      <c r="OG64" s="444">
        <f t="shared" si="185"/>
        <v>1.5</v>
      </c>
      <c r="OH64" s="8"/>
      <c r="OI64" s="585" t="str">
        <f t="shared" si="186"/>
        <v>-</v>
      </c>
      <c r="OJ64" s="585" t="str">
        <f t="shared" si="186"/>
        <v>-</v>
      </c>
      <c r="OK64" s="585" t="str">
        <f t="shared" si="186"/>
        <v>-</v>
      </c>
      <c r="OL64" s="585" t="str">
        <f t="shared" si="186"/>
        <v>-</v>
      </c>
      <c r="OM64" s="575" cm="1">
        <f t="array" ref="OM64">INDEX(OM$5:OM63,$B64+1,1)</f>
        <v>0</v>
      </c>
      <c r="ON64" s="519">
        <v>0</v>
      </c>
    </row>
    <row r="65" spans="1:404" outlineLevel="2">
      <c r="A65" s="18">
        <f t="shared" si="190"/>
        <v>60</v>
      </c>
      <c r="B65" s="606">
        <f t="shared" si="188"/>
        <v>54</v>
      </c>
      <c r="C65" s="110">
        <f>C$52 + CHOOSE(ExptNo+1, $L65*100, $L65*100 + $M65*10, $L65*100 + $M65*10 +$N65) + 0</f>
        <v>1200</v>
      </c>
      <c r="D65" s="127" t="str">
        <f t="shared" si="131"/>
        <v>GSW</v>
      </c>
      <c r="E65" t="b">
        <v>1</v>
      </c>
      <c r="F65" t="b">
        <v>0</v>
      </c>
      <c r="G65" t="b">
        <f t="shared" si="132"/>
        <v>1</v>
      </c>
      <c r="H65" s="203">
        <f t="shared" si="187"/>
        <v>6</v>
      </c>
      <c r="I65" s="575" cm="1">
        <f t="array" ref="I65">INDEX(I$5:I64,$B65+1,1)</f>
        <v>1</v>
      </c>
      <c r="J65" s="575" cm="1">
        <f t="array" ref="J65">INDEX(J$5:J64,$B65+1,1)</f>
        <v>0</v>
      </c>
      <c r="K65" s="575" cm="1">
        <f t="array" ref="K65">INDEX(K$5:K64,$B65+1,1)</f>
        <v>1</v>
      </c>
      <c r="L65" s="575" cm="1">
        <f t="array" ref="L65">INDEX(L$5:L64,$B65+1,1)</f>
        <v>2</v>
      </c>
      <c r="M65" s="243">
        <f>INDEX(IF(IsSequential,_xlfn.SEQUENCE(nLevels,1,M$55),M$55:M$58),MOD(INT($H65/cStep),nLevels)+1,1)</f>
        <v>2</v>
      </c>
      <c r="N65" s="243">
        <f>INDEX(IF(IsSequential,_xlfn.SEQUENCE(nLevels,1,N$55),N$55:N$58),MOD(INT($H65/cStep),nLevels)+1,1)</f>
        <v>1</v>
      </c>
      <c r="O65" s="444">
        <f t="shared" si="133"/>
        <v>2</v>
      </c>
      <c r="P65" s="444">
        <f t="shared" si="133"/>
        <v>0</v>
      </c>
      <c r="Q65" s="444">
        <f t="shared" si="134"/>
        <v>6</v>
      </c>
      <c r="R65" s="93">
        <f t="shared" si="135"/>
        <v>2</v>
      </c>
      <c r="S65" s="93">
        <f>INDEX(CHOOSE($N65,DataAutumn!i.AdultDrys,DataWinter!i.AdultDrys,DataSpring!i.AdultDrys),1,$M65)</f>
        <v>4</v>
      </c>
      <c r="T65" s="243">
        <f>INDEX(IF(IsSequential,_xlfn.SEQUENCE(nLevels,1,T$55),T$55:T$58),MOD(INT($H65/cStep),nLevels)+1,1)</f>
        <v>2</v>
      </c>
      <c r="U65" s="243">
        <f>INDEX(IF(IsSequential,_xlfn.SEQUENCE(nLevels,1,U$55),U$55:U$58),MOD(INT($H65/cStep),nLevels)+1,1)</f>
        <v>1</v>
      </c>
      <c r="V65" s="575" cm="1">
        <f t="array" ref="V65">INDEX(V$5:V64,$B65+1,1)</f>
        <v>0</v>
      </c>
      <c r="W65" s="575" cm="1">
        <f t="array" ref="W65">INDEX(W$5:W64,$B65+1,1)</f>
        <v>2</v>
      </c>
      <c r="X65" s="243">
        <f>INDEX(IF(IsSequential,_xlfn.SEQUENCE(nLevels,1,X$55),X$55:X$58),MOD(INT($H65/cStep),nLevels)+1,1)</f>
        <v>1</v>
      </c>
      <c r="Y65" s="243">
        <f>INDEX(IF(IsSequential,_xlfn.SEQUENCE(nLevels,1,Y$55),Y$55:Y$58),MOD(INT($H65/cStep),nLevels)+1,1)</f>
        <v>1</v>
      </c>
      <c r="Z65" s="243">
        <f>INDEX(IF(IsSequential,_xlfn.SEQUENCE(nLevels,1,Z$55),Z$55:Z$58),MOD(INT($H65/cStep),nLevels)+1,1)</f>
        <v>1</v>
      </c>
      <c r="AA65" s="444" cm="1">
        <f t="array" ref="AA65">INDEX(i.MLP_PvP,$AC65,2)</f>
        <v>1</v>
      </c>
      <c r="AB65" s="444"/>
      <c r="AC65" s="243">
        <f>INDEX(IF(IsSequential,_xlfn.SEQUENCE(nLevels,1,AC$55),AC$55:AC$58),MOD(INT($H65/cStep),nLevels)+1,1)</f>
        <v>7</v>
      </c>
      <c r="AD65" s="575" cm="1">
        <f t="array" ref="AD65">INDEX(AD$5:AD64,$B65+1,1)</f>
        <v>0</v>
      </c>
      <c r="AE65" s="575" cm="1">
        <f t="array" ref="AE65">INDEX(AE$5:AE64,$B65+1,1)</f>
        <v>0</v>
      </c>
      <c r="AF65" s="575" cm="1">
        <f t="array" ref="AF65">INDEX(AF$5:AF64,$B65+1,1)</f>
        <v>0</v>
      </c>
      <c r="AG65" s="575" cm="1">
        <f t="array" ref="AG65">INDEX(AG$5:AG64,$B65+1,1)</f>
        <v>0</v>
      </c>
      <c r="AH65" s="119"/>
      <c r="AI65" s="119"/>
      <c r="AJ65" s="119"/>
      <c r="AK65" s="119"/>
      <c r="AL65" s="119"/>
      <c r="AM65" s="119"/>
      <c r="AN65" s="119"/>
      <c r="AO65" s="119"/>
      <c r="AP65" s="119"/>
      <c r="AQ65" s="119"/>
      <c r="AR65" s="119"/>
      <c r="AS65" s="119"/>
      <c r="AT65" s="119"/>
      <c r="AU65" s="119"/>
      <c r="AV65" s="119"/>
      <c r="AW65" s="119"/>
      <c r="AX65" s="330" t="str">
        <f t="shared" ca="1" si="136"/>
        <v>TemplateEx 00006 SE GSW MWM     TOLAut Scan2 GFS_ RR+01% GP100% WP100% MP100% (PT_F33N11L11)</v>
      </c>
      <c r="AY65" s="8" t="str">
        <f ca="1">IF(COUNTIF(AX$5:AX65,AX65)=1,"-","Dup")</f>
        <v>-</v>
      </c>
      <c r="AZ65" s="8"/>
      <c r="BA65" s="575" t="str" cm="1">
        <f t="array" ref="BA65">INDEX(BA$5:BA64,$B65+1,1)</f>
        <v>-</v>
      </c>
      <c r="BB65" s="575" t="str" cm="1">
        <f t="array" ref="BB65">INDEX(BB$5:BB64,$B65+1,1)</f>
        <v>-</v>
      </c>
      <c r="BC65" s="575" t="str" cm="1">
        <f t="array" ref="BC65">INDEX(BC$5:BC64,$B65+1,1)</f>
        <v>-</v>
      </c>
      <c r="BD65" s="575" t="str" cm="1">
        <f t="array" ref="BD65">INDEX(BD$5:BD64,$B65+1,1)</f>
        <v>-</v>
      </c>
      <c r="BE65" s="575" t="str" cm="1">
        <f t="array" ref="BE65">INDEX(BE$5:BE64,$B65+1,1)</f>
        <v>-</v>
      </c>
      <c r="BF65" s="575" t="str" cm="1">
        <f t="array" ref="BF65">INDEX(BF$5:BF64,$B65+1,1)</f>
        <v>-</v>
      </c>
      <c r="BG65" s="575" t="str" cm="1">
        <f t="array" ref="BG65">INDEX(BG$5:BG64,$B65+1,1)</f>
        <v>-</v>
      </c>
      <c r="BH65" s="575" t="str" cm="1">
        <f t="array" ref="BH65">INDEX(BH$5:BH64,$B65+1,1)</f>
        <v>-</v>
      </c>
      <c r="BI65" s="575" t="str" cm="1">
        <f t="array" ref="BI65">INDEX(BI$5:BI64,$B65+1,1)</f>
        <v>-</v>
      </c>
      <c r="BJ65" s="8"/>
      <c r="BK65" s="575" t="b" cm="1">
        <f t="array" ref="BK65">INDEX(BK$5:BK64,$B65+1,1)</f>
        <v>1</v>
      </c>
      <c r="BL65" s="575" t="str" cm="1">
        <f t="array" ref="BL65">INDEX(BL$5:BL64,$B65+1,1)</f>
        <v>-</v>
      </c>
      <c r="BM65" s="575" t="b" cm="1">
        <f t="array" ref="BM65">INDEX(BM$5:BM64,$B65+1,1)</f>
        <v>0</v>
      </c>
      <c r="BN65" s="575" t="str" cm="1">
        <f t="array" ref="BN65">INDEX(BN$5:BN64,$B65+1,1)</f>
        <v>-</v>
      </c>
      <c r="BO65" s="575" t="str" cm="1">
        <f t="array" ref="BO65">INDEX(BO$5:BO64,$B65+1,1)</f>
        <v>-</v>
      </c>
      <c r="BP65" s="575" t="str" cm="1">
        <f t="array" ref="BP65">INDEX(BP$5:BP64,$B65+1,1)</f>
        <v>-</v>
      </c>
      <c r="BQ65" s="575" t="str" cm="1">
        <f t="array" ref="BQ65">INDEX(BQ$5:BQ64,$B65+1,1)</f>
        <v>-</v>
      </c>
      <c r="BR65" s="575" t="str" cm="1">
        <f t="array" ref="BR65">INDEX(BR$5:BR64,$B65+1,1)</f>
        <v>-</v>
      </c>
      <c r="BS65" s="575" t="str" cm="1">
        <f t="array" ref="BS65">INDEX(BS$5:BS64,$B65+1,1)</f>
        <v>-</v>
      </c>
      <c r="BT65" s="575" t="str" cm="1">
        <f t="array" ref="BT65">INDEX(BT$5:BT64,$B65+1,1)</f>
        <v>-</v>
      </c>
      <c r="BU65" s="575" t="str" cm="1">
        <f t="array" ref="BU65">INDEX(BU$5:BU64,$B65+1,1)</f>
        <v>-</v>
      </c>
      <c r="BV65" s="575" t="str" cm="1">
        <f t="array" ref="BV65">INDEX(BV$5:BV64,$B65+1,1)</f>
        <v>-</v>
      </c>
      <c r="BW65" s="575" t="b" cm="1">
        <f t="array" ref="BW65">INDEX(BW$5:BW64,$B65+1,1)</f>
        <v>0</v>
      </c>
      <c r="BX65" s="575" cm="1">
        <f t="array" ref="BX65">INDEX(BX$5:BX64,$B65+1,1)</f>
        <v>0</v>
      </c>
      <c r="BY65" s="575" t="str" cm="1">
        <f t="array" ref="BY65">INDEX(BY$5:BY64,$B65+1,1)</f>
        <v>-</v>
      </c>
      <c r="BZ65" s="575" t="str" cm="1">
        <f t="array" ref="BZ65">INDEX(BZ$5:BZ64,$B65+1,1)</f>
        <v>-</v>
      </c>
      <c r="CA65" s="575" t="b" cm="1">
        <f t="array" ref="CA65">INDEX(CA$5:CA64,$B65+1,1)</f>
        <v>1</v>
      </c>
      <c r="CB65" s="8"/>
      <c r="CC65" s="575" t="str" cm="1">
        <f t="array" ref="CC65">INDEX(CC$5:CC64,$B65+1,1)</f>
        <v>-</v>
      </c>
      <c r="CD65" s="444" t="str">
        <f t="shared" ca="1" si="137"/>
        <v>-</v>
      </c>
      <c r="CE65" s="444">
        <f t="shared" si="138"/>
        <v>1</v>
      </c>
      <c r="CF65" s="444">
        <f t="shared" si="138"/>
        <v>1</v>
      </c>
      <c r="CG65" s="575" t="str" cm="1">
        <f t="array" ref="CG65">INDEX(CG$5:CG64,$B65+1,1)</f>
        <v>-</v>
      </c>
      <c r="CH65" s="575" t="str" cm="1">
        <f t="array" ref="CH65">INDEX(CH$5:CH64,$B65+1,1)</f>
        <v>-</v>
      </c>
      <c r="CI65" s="575" t="str" cm="1">
        <f t="array" ref="CI65">INDEX(CI$5:CI64,$B65+1,1)</f>
        <v>-</v>
      </c>
      <c r="CJ65" s="444" t="str">
        <f t="shared" ca="1" si="139"/>
        <v>-</v>
      </c>
      <c r="CK65" s="444">
        <f t="shared" si="140"/>
        <v>1</v>
      </c>
      <c r="CL65" s="444">
        <f t="shared" si="140"/>
        <v>1</v>
      </c>
      <c r="CM65" s="575" t="str" cm="1">
        <f t="array" ref="CM65">INDEX(CM$5:CM64,$B65+1,1)</f>
        <v>-</v>
      </c>
      <c r="CN65" s="444" t="str">
        <f t="shared" ca="1" si="141"/>
        <v>-</v>
      </c>
      <c r="CO65" s="444">
        <f t="shared" si="142"/>
        <v>1</v>
      </c>
      <c r="CP65" s="575" t="str" cm="1">
        <f t="array" ref="CP65">INDEX(CP$5:CP64,$B65+1,1)</f>
        <v>-</v>
      </c>
      <c r="CQ65" s="575" t="str" cm="1">
        <f t="array" ref="CQ65">INDEX(CQ$5:CQ64,$B65+1,1)</f>
        <v>-</v>
      </c>
      <c r="CR65" s="444">
        <f t="shared" si="143"/>
        <v>1</v>
      </c>
      <c r="CS65" s="575" t="str" cm="1">
        <f t="array" ref="CS65">INDEX(CS$5:CS64,$B65+1,1)</f>
        <v>-</v>
      </c>
      <c r="CT65" s="444" t="str">
        <f t="shared" ca="1" si="144"/>
        <v>-</v>
      </c>
      <c r="CU65" s="444">
        <f t="shared" si="145"/>
        <v>1</v>
      </c>
      <c r="CV65" s="444">
        <f t="shared" si="145"/>
        <v>1</v>
      </c>
      <c r="CW65" s="8"/>
      <c r="CX65" s="575" t="b" cm="1">
        <f t="array" ref="CX65">INDEX(CX$5:CX64,$B65+1,1)</f>
        <v>1</v>
      </c>
      <c r="CY65" s="575" t="b" cm="1">
        <f t="array" ref="CY65">INDEX(CY$5:CY64,$B65+1,1)</f>
        <v>1</v>
      </c>
      <c r="CZ65" s="587">
        <f t="shared" si="146"/>
        <v>2212111</v>
      </c>
      <c r="DA65" s="575" t="b" cm="1">
        <f t="array" ref="DA65">INDEX(DA$5:DA64,$B65+1,1)</f>
        <v>1</v>
      </c>
      <c r="DB65" s="575" cm="1">
        <f t="array" ref="DB65">INDEX(DB$5:DB64,$B65+1,1)</f>
        <v>0</v>
      </c>
      <c r="DC65" s="575" cm="1">
        <f t="array" ref="DC65">INDEX(DC$5:DC64,$B65+1,1)</f>
        <v>1</v>
      </c>
      <c r="DD65" s="575" cm="1">
        <f t="array" ref="DD65">INDEX(DD$5:DD64,$B65+1,1)</f>
        <v>1</v>
      </c>
      <c r="DE65" s="583">
        <f t="shared" si="147"/>
        <v>652</v>
      </c>
      <c r="DF65" s="583">
        <f t="shared" si="147"/>
        <v>686</v>
      </c>
      <c r="DG65" s="583">
        <f t="shared" si="147"/>
        <v>721</v>
      </c>
      <c r="DH65" s="493">
        <f t="shared" si="148"/>
        <v>378</v>
      </c>
      <c r="DI65" s="493">
        <f t="shared" si="148"/>
        <v>413</v>
      </c>
      <c r="DJ65" s="493">
        <f t="shared" si="148"/>
        <v>448</v>
      </c>
      <c r="DK65" s="444">
        <f t="shared" si="149"/>
        <v>1</v>
      </c>
      <c r="DL65" s="444" t="b">
        <f t="shared" si="149"/>
        <v>0</v>
      </c>
      <c r="DM65" s="444">
        <f t="shared" si="149"/>
        <v>60</v>
      </c>
      <c r="DN65" s="444" t="str">
        <f t="shared" si="149"/>
        <v>-</v>
      </c>
      <c r="DO65" s="444" t="str">
        <f t="shared" si="149"/>
        <v>-</v>
      </c>
      <c r="DP65" s="444" t="str">
        <f t="shared" si="149"/>
        <v>-</v>
      </c>
      <c r="DQ65" s="444" t="str">
        <f t="shared" si="149"/>
        <v>-</v>
      </c>
      <c r="DR65" s="444" t="str">
        <f t="shared" si="149"/>
        <v>-</v>
      </c>
      <c r="DS65" s="444" t="str">
        <f t="shared" si="149"/>
        <v>-</v>
      </c>
      <c r="DT65" s="444" t="str">
        <f t="shared" si="149"/>
        <v>-</v>
      </c>
      <c r="DU65" s="444" t="str">
        <f t="shared" si="150"/>
        <v>-</v>
      </c>
      <c r="DV65" s="444" t="str">
        <f t="shared" si="150"/>
        <v>-</v>
      </c>
      <c r="DW65" s="444">
        <f t="shared" si="150"/>
        <v>500</v>
      </c>
      <c r="DX65" s="444">
        <f t="shared" si="150"/>
        <v>500</v>
      </c>
      <c r="DY65" s="444" t="str">
        <f t="shared" si="150"/>
        <v>-</v>
      </c>
      <c r="DZ65" s="444" t="str">
        <f t="shared" si="150"/>
        <v>-</v>
      </c>
      <c r="EA65" s="444" t="str">
        <f t="shared" si="150"/>
        <v>-</v>
      </c>
      <c r="EB65" s="444">
        <f t="shared" si="151"/>
        <v>0</v>
      </c>
      <c r="EC65" s="444">
        <f t="shared" si="152"/>
        <v>0.01</v>
      </c>
      <c r="ED65" s="444">
        <f t="shared" si="153"/>
        <v>3.125E-2</v>
      </c>
      <c r="EE65" s="444">
        <f t="shared" si="153"/>
        <v>3.125E-2</v>
      </c>
      <c r="EF65" s="444">
        <f t="shared" si="153"/>
        <v>0.05</v>
      </c>
      <c r="EG65" s="444">
        <f t="shared" si="153"/>
        <v>0.05</v>
      </c>
      <c r="EH65" s="444" t="b">
        <f t="shared" si="154"/>
        <v>0</v>
      </c>
      <c r="EI65" s="444" t="b">
        <f t="shared" si="154"/>
        <v>0</v>
      </c>
      <c r="EJ65" s="444" t="b">
        <f t="shared" si="154"/>
        <v>1</v>
      </c>
      <c r="EK65" s="444" t="b">
        <f t="shared" si="154"/>
        <v>0</v>
      </c>
      <c r="EL65" s="444">
        <f t="shared" si="155"/>
        <v>1</v>
      </c>
      <c r="EM65" s="444">
        <f>INDEX(i.dryman,($S65-1)*4+$R65,EM$7+IF($M65=5,2,$M65)-1)</f>
        <v>0.66</v>
      </c>
      <c r="EN65" s="444" t="b">
        <f t="shared" si="156"/>
        <v>1</v>
      </c>
      <c r="EO65" s="444" t="b">
        <f t="shared" si="157"/>
        <v>1</v>
      </c>
      <c r="EP65" s="444" t="b">
        <f t="shared" si="157"/>
        <v>0</v>
      </c>
      <c r="EQ65" s="444" t="b">
        <f t="shared" si="157"/>
        <v>0</v>
      </c>
      <c r="ER65" s="93">
        <f t="shared" si="158"/>
        <v>2</v>
      </c>
      <c r="ES65" s="93">
        <f t="shared" si="158"/>
        <v>2</v>
      </c>
      <c r="ET65" s="444">
        <f t="shared" si="159"/>
        <v>1</v>
      </c>
      <c r="EU65" s="444">
        <f t="shared" si="160"/>
        <v>1</v>
      </c>
      <c r="EV65" s="444">
        <f t="shared" si="160"/>
        <v>1</v>
      </c>
      <c r="EW65" s="444">
        <f t="shared" si="161"/>
        <v>1</v>
      </c>
      <c r="EX65" s="444">
        <f t="shared" si="162"/>
        <v>0.5</v>
      </c>
      <c r="EY65" s="444" t="b">
        <f t="shared" si="162"/>
        <v>1</v>
      </c>
      <c r="EZ65" s="444" t="b">
        <f t="shared" si="162"/>
        <v>0</v>
      </c>
      <c r="FA65" s="444" t="b">
        <f t="shared" si="162"/>
        <v>0</v>
      </c>
      <c r="FB65" s="444" t="b">
        <f t="shared" si="162"/>
        <v>0</v>
      </c>
      <c r="FC65" s="93">
        <f t="shared" si="163"/>
        <v>1</v>
      </c>
      <c r="FD65" s="93">
        <f t="shared" si="163"/>
        <v>1</v>
      </c>
      <c r="FE65" s="93">
        <f t="shared" si="163"/>
        <v>1</v>
      </c>
      <c r="FF65" s="93">
        <f t="shared" si="163"/>
        <v>1</v>
      </c>
      <c r="FG65" s="93">
        <f t="shared" si="163"/>
        <v>1</v>
      </c>
      <c r="FH65" s="93">
        <f t="shared" si="163"/>
        <v>1</v>
      </c>
      <c r="FI65" s="93">
        <f t="shared" si="163"/>
        <v>1</v>
      </c>
      <c r="FJ65" s="93">
        <f t="shared" si="163"/>
        <v>1</v>
      </c>
      <c r="FK65" s="8"/>
      <c r="FL65" s="575" t="str" cm="1">
        <f t="array" ref="FL65">INDEX(FL$5:FL64,$B65+1,1)</f>
        <v>-</v>
      </c>
      <c r="FM65" s="575" t="str" cm="1">
        <f t="array" ref="FM65">INDEX(FM$5:FM64,$B65+1,1)</f>
        <v>-</v>
      </c>
      <c r="FN65" s="575" t="str" cm="1">
        <f t="array" ref="FN65">INDEX(FN$5:FN64,$B65+1,1)</f>
        <v>-</v>
      </c>
      <c r="FO65" s="444" t="str">
        <f t="shared" si="164"/>
        <v>-</v>
      </c>
      <c r="FP65" s="575" t="str" cm="1">
        <f t="array" ref="FP65">INDEX(FP$5:FP64,$B65+1,1)</f>
        <v>-</v>
      </c>
      <c r="FQ65" s="575" cm="1">
        <f t="array" ref="FQ65">INDEX(FQ$5:FQ64,$B65+1,1)</f>
        <v>1</v>
      </c>
      <c r="FR65" s="575" cm="1">
        <f t="array" ref="FR65">INDEX(FR$5:FR64,$B65+1,1)</f>
        <v>1</v>
      </c>
      <c r="FS65" s="575" t="str" cm="1">
        <f t="array" ref="FS65">INDEX(FS$5:FS64,$B65+1,1)</f>
        <v>-</v>
      </c>
      <c r="FT65" s="575" t="str" cm="1">
        <f t="array" ref="FT65">INDEX(FT$5:FT64,$B65+1,1)</f>
        <v>-</v>
      </c>
      <c r="FU65" s="575" t="str" cm="1">
        <f t="array" ref="FU65">INDEX(FU$5:FU64,$B65+1,1)</f>
        <v>-</v>
      </c>
      <c r="FV65" s="575" t="str" cm="1">
        <f t="array" ref="FV65">INDEX(FV$5:FV64,$B65+1,1)</f>
        <v>-</v>
      </c>
      <c r="FW65" s="575" t="str" cm="1">
        <f t="array" ref="FW65">INDEX(FW$5:FW64,$B65+1,1)</f>
        <v>-</v>
      </c>
      <c r="FX65" s="575" t="str" cm="1">
        <f t="array" ref="FX65">INDEX(FX$5:FX64,$B65+1,1)</f>
        <v>-</v>
      </c>
      <c r="FY65" s="575" t="str" cm="1">
        <f t="array" ref="FY65">INDEX(FY$5:FY64,$B65+1,1)</f>
        <v>-</v>
      </c>
      <c r="FZ65" s="575" t="str" cm="1">
        <f t="array" ref="FZ65">INDEX(FZ$5:FZ64,$B65+1,1)</f>
        <v>-</v>
      </c>
      <c r="GA65" s="575" t="str" cm="1">
        <f t="array" ref="GA65">INDEX(GA$5:GA64,$B65+1,1)</f>
        <v>-</v>
      </c>
      <c r="GB65" s="575" t="str" cm="1">
        <f t="array" ref="GB65">INDEX(GB$5:GB64,$B65+1,1)</f>
        <v>-</v>
      </c>
      <c r="GC65" s="575" t="str" cm="1">
        <f t="array" ref="GC65">INDEX(GC$5:GC64,$B65+1,1)</f>
        <v>-</v>
      </c>
      <c r="GD65" s="575" t="str" cm="1">
        <f t="array" ref="GD65">INDEX(GD$5:GD64,$B65+1,1)</f>
        <v>-</v>
      </c>
      <c r="GE65" s="575" t="str" cm="1">
        <f t="array" ref="GE65">INDEX(GE$5:GE64,$B65+1,1)</f>
        <v>-</v>
      </c>
      <c r="GF65" s="575" t="str" cm="1">
        <f t="array" ref="GF65">INDEX(GF$5:GF64,$B65+1,1)</f>
        <v>-</v>
      </c>
      <c r="GG65" s="575" t="str" cm="1">
        <f t="array" ref="GG65">INDEX(GG$5:GG64,$B65+1,1)</f>
        <v>-</v>
      </c>
      <c r="GH65" s="575" t="str" cm="1">
        <f t="array" ref="GH65">INDEX(GH$5:GH64,$B65+1,1)</f>
        <v>-</v>
      </c>
      <c r="GI65" s="575" t="str" cm="1">
        <f t="array" ref="GI65">INDEX(GI$5:GI64,$B65+1,1)</f>
        <v>-</v>
      </c>
      <c r="GJ65" s="575" t="str" cm="1">
        <f t="array" ref="GJ65">INDEX(GJ$5:GJ64,$B65+1,1)</f>
        <v>-</v>
      </c>
      <c r="GK65" s="444">
        <f t="shared" si="165"/>
        <v>0</v>
      </c>
      <c r="GL65" s="575" t="str" cm="1">
        <f t="array" ref="GL65">INDEX(GL$5:GL64,$B65+1,1)</f>
        <v>-</v>
      </c>
      <c r="GM65" s="575" cm="1">
        <f t="array" ref="GM65">INDEX(GM$5:GM64,$B65+1,1)</f>
        <v>1</v>
      </c>
      <c r="GN65" s="444">
        <f t="shared" si="166"/>
        <v>0</v>
      </c>
      <c r="GO65" s="575" cm="1">
        <f t="array" ref="GO65">INDEX(GO$5:GO64,$B65+1,1)</f>
        <v>0</v>
      </c>
      <c r="GP65" s="444">
        <f t="shared" si="167"/>
        <v>0</v>
      </c>
      <c r="GQ65" s="444">
        <f t="shared" si="167"/>
        <v>0</v>
      </c>
      <c r="GR65" s="444">
        <f t="shared" si="167"/>
        <v>0</v>
      </c>
      <c r="GS65" s="444">
        <f t="shared" si="167"/>
        <v>1</v>
      </c>
      <c r="GT65" s="444">
        <f t="shared" si="167"/>
        <v>1</v>
      </c>
      <c r="GU65" s="444">
        <f t="shared" si="167"/>
        <v>0</v>
      </c>
      <c r="GV65" s="575" cm="1">
        <f t="array" ref="GV65">INDEX(GV$5:GV64,$B65+1,1)</f>
        <v>0</v>
      </c>
      <c r="GW65" s="575" cm="1">
        <f t="array" ref="GW65">INDEX(GW$5:GW64,$B65+1,1)</f>
        <v>0</v>
      </c>
      <c r="GX65" s="575" cm="1">
        <f t="array" ref="GX65">INDEX(GX$5:GX64,$B65+1,1)</f>
        <v>0</v>
      </c>
      <c r="GY65" s="8"/>
      <c r="GZ65" s="575" t="str" cm="1">
        <f t="array" aca="1" ref="GZ65" ca="1">INDEX(GZ$5:GZ64,$B65+1,1)</f>
        <v>-</v>
      </c>
      <c r="HA65" s="575" t="str" cm="1">
        <f t="array" aca="1" ref="HA65" ca="1">INDEX(HA$5:HA64,$B65+1,1)</f>
        <v>-</v>
      </c>
      <c r="HB65" s="575" t="str" cm="1">
        <f t="array" aca="1" ref="HB65" ca="1">INDEX(HB$5:HB64,$B65+1,1)</f>
        <v>-</v>
      </c>
      <c r="HC65" s="575" t="str" cm="1">
        <f t="array" aca="1" ref="HC65" ca="1">INDEX(HC$5:HC64,$B65+1,1)</f>
        <v>-</v>
      </c>
      <c r="HD65" s="575" cm="1">
        <f t="array" aca="1" ref="HD65" ca="1">INDEX(HD$5:HD64,$B65+1,1)</f>
        <v>0</v>
      </c>
      <c r="HE65" s="575" t="str" cm="1">
        <f t="array" aca="1" ref="HE65" ca="1">INDEX(HE$5:HE64,$B65+1,1)</f>
        <v>-</v>
      </c>
      <c r="HF65" s="575" t="str" cm="1">
        <f t="array" ref="HF65">INDEX(HF$5:HF64,$B65+1,1)</f>
        <v>-</v>
      </c>
      <c r="HG65" s="576" t="str">
        <f ca="1">OFFSET(HG$5,$B65,0)</f>
        <v>-</v>
      </c>
      <c r="HH65" s="575" t="str" cm="1">
        <f t="array" ref="HH65">INDEX(HH$5:HH64,$B65+1,1)</f>
        <v>-</v>
      </c>
      <c r="HI65" s="575" t="str" cm="1">
        <f t="array" ref="HI65">INDEX(HI$5:HI64,$B65+1,1)</f>
        <v>-</v>
      </c>
      <c r="HJ65" s="575" t="str" cm="1">
        <f t="array" ref="HJ65">INDEX(HJ$5:HJ64,$B65+1,1)</f>
        <v>-</v>
      </c>
      <c r="HK65" s="575" t="str" cm="1">
        <f t="array" ref="HK65">INDEX(HK$5:HK64,$B65+1,1)</f>
        <v>-</v>
      </c>
      <c r="HL65" s="575" t="str" cm="1">
        <f t="array" ref="HL65">INDEX(HL$5:HL64,$B65+1,1)</f>
        <v>-</v>
      </c>
      <c r="HM65" s="575" t="str" cm="1">
        <f t="array" ref="HM65">INDEX(HM$5:HM64,$B65+1,1)</f>
        <v>-</v>
      </c>
      <c r="HN65" s="575" t="str" cm="1">
        <f t="array" ref="HN65">INDEX(HN$5:HN64,$B65+1,1)</f>
        <v>-</v>
      </c>
      <c r="HO65" s="575" t="str" cm="1">
        <f t="array" ref="HO65">INDEX(HO$5:HO64,$B65+1,1)</f>
        <v>-</v>
      </c>
      <c r="HP65" s="575" t="str" cm="1">
        <f t="array" ref="HP65">INDEX(HP$5:HP64,$B65+1,1)</f>
        <v>-</v>
      </c>
      <c r="HQ65" s="575" t="str" cm="1">
        <f t="array" ref="HQ65">INDEX(HQ$5:HQ64,$B65+1,1)</f>
        <v>-</v>
      </c>
      <c r="HR65" s="575" t="str" cm="1">
        <f t="array" ref="HR65">INDEX(HR$5:HR64,$B65+1,1)</f>
        <v>-</v>
      </c>
      <c r="HS65" s="575" t="str" cm="1">
        <f t="array" ref="HS65">INDEX(HS$5:HS64,$B65+1,1)</f>
        <v>-</v>
      </c>
      <c r="HT65" s="575" t="str" cm="1">
        <f t="array" ref="HT65">INDEX(HT$5:HT64,$B65+1,1)</f>
        <v>-</v>
      </c>
      <c r="HU65" s="575" cm="1">
        <f t="array" ref="HU65">INDEX(HU$5:HU64,$B65+1,1)</f>
        <v>0</v>
      </c>
      <c r="HV65" s="575" t="str" cm="1">
        <f t="array" ref="HV65">INDEX(HV$5:HV64,$B65+1,1)</f>
        <v>-</v>
      </c>
      <c r="HW65" s="575" t="str" cm="1">
        <f t="array" ref="HW65">INDEX(HW$5:HW64,$B65+1,1)</f>
        <v>-</v>
      </c>
      <c r="HX65" s="575" t="str" cm="1">
        <f t="array" ref="HX65">INDEX(HX$5:HX64,$B65+1,1)</f>
        <v>-</v>
      </c>
      <c r="HY65" s="575" t="str" cm="1">
        <f t="array" ref="HY65">INDEX(HY$5:HY64,$B65+1,1)</f>
        <v>-</v>
      </c>
      <c r="HZ65" s="575" t="str" cm="1">
        <f t="array" ref="HZ65">INDEX(HZ$5:HZ64,$B65+1,1)</f>
        <v>-</v>
      </c>
      <c r="IA65" s="575" cm="1">
        <f t="array" ref="IA65">INDEX(IA$5:IA64,$B65+1,1)</f>
        <v>0</v>
      </c>
      <c r="IB65" s="575" t="str" cm="1">
        <f t="array" ref="IB65">INDEX(IB$5:IB64,$B65+1,1)</f>
        <v>-</v>
      </c>
      <c r="IC65" s="575" t="str" cm="1">
        <f t="array" ref="IC65">INDEX(IC$5:IC64,$B65+1,1)</f>
        <v>-</v>
      </c>
      <c r="ID65" s="575" t="str" cm="1">
        <f t="array" ref="ID65">INDEX(ID$5:ID64,$B65+1,1)</f>
        <v>-</v>
      </c>
      <c r="IE65" s="575" cm="1">
        <f t="array" ref="IE65">INDEX(IE$5:IE64,$B65+1,1)</f>
        <v>1</v>
      </c>
      <c r="IF65" s="575" cm="1">
        <f t="array" ref="IF65">INDEX(IF$5:IF64,$B65+1,1)</f>
        <v>1</v>
      </c>
      <c r="IG65" s="8"/>
      <c r="IH65" s="575" t="str" cm="1">
        <f t="array" ref="IH65">INDEX(IH$5:IH64,$B65+1,1)</f>
        <v>-</v>
      </c>
      <c r="II65" s="575" t="str" cm="1">
        <f t="array" ref="II65">INDEX(II$5:II64,$B65+1,1)</f>
        <v>-</v>
      </c>
      <c r="IJ65" s="575" t="str" cm="1">
        <f t="array" ref="IJ65">INDEX(IJ$5:IJ64,$B65+1,1)</f>
        <v>-</v>
      </c>
      <c r="IK65" s="575" t="str" cm="1">
        <f t="array" ref="IK65">INDEX(IK$5:IK64,$B65+1,1)</f>
        <v>-</v>
      </c>
      <c r="IL65" s="575" t="str" cm="1">
        <f t="array" ref="IL65">INDEX(IL$5:IL64,$B65+1,1)</f>
        <v>-</v>
      </c>
      <c r="IM65" s="575" t="str" cm="1">
        <f t="array" ref="IM65">INDEX(IM$5:IM64,$B65+1,1)</f>
        <v>-</v>
      </c>
      <c r="IN65" s="575" t="str" cm="1">
        <f t="array" ref="IN65">INDEX(IN$5:IN64,$B65+1,1)</f>
        <v>-</v>
      </c>
      <c r="IO65" s="575" t="str" cm="1">
        <f t="array" ref="IO65">INDEX(IO$5:IO64,$B65+1,1)</f>
        <v>-</v>
      </c>
      <c r="IP65" s="575" t="str" cm="1">
        <f t="array" ref="IP65">INDEX(IP$5:IP64,$B65+1,1)</f>
        <v>-</v>
      </c>
      <c r="IQ65" s="575" t="str" cm="1">
        <f t="array" ref="IQ65">INDEX(IQ$5:IQ64,$B65+1,1)</f>
        <v>-</v>
      </c>
      <c r="IR65" s="575" t="str" cm="1">
        <f t="array" ref="IR65">INDEX(IR$5:IR64,$B65+1,1)</f>
        <v>-</v>
      </c>
      <c r="IS65" s="575" t="str" cm="1">
        <f t="array" ref="IS65">INDEX(IS$5:IS64,$B65+1,1)</f>
        <v>-</v>
      </c>
      <c r="IT65" s="575" t="str" cm="1">
        <f t="array" ref="IT65">INDEX(IT$5:IT64,$B65+1,1)</f>
        <v>-</v>
      </c>
      <c r="IU65" s="575" t="str" cm="1">
        <f t="array" ref="IU65">INDEX(IU$5:IU64,$B65+1,1)</f>
        <v>-</v>
      </c>
      <c r="IV65" s="575" t="str" cm="1">
        <f t="array" ref="IV65">INDEX(IV$5:IV64,$B65+1,1)</f>
        <v>-</v>
      </c>
      <c r="IW65" s="575" t="str" cm="1">
        <f t="array" ref="IW65">INDEX(IW$5:IW64,$B65+1,1)</f>
        <v>-</v>
      </c>
      <c r="IX65" s="575" cm="1">
        <f t="array" ref="IX65">INDEX(IX$5:IX64,$B65+1,1)</f>
        <v>0</v>
      </c>
      <c r="IY65" s="583">
        <f t="shared" si="168"/>
        <v>0</v>
      </c>
      <c r="IZ65" s="583">
        <f t="shared" si="168"/>
        <v>0</v>
      </c>
      <c r="JA65" s="200">
        <f t="shared" si="169"/>
        <v>0</v>
      </c>
      <c r="JB65" s="200">
        <f t="shared" ca="1" si="169"/>
        <v>0</v>
      </c>
      <c r="JC65" s="200">
        <f t="shared" ca="1" si="169"/>
        <v>0</v>
      </c>
      <c r="JD65" s="200">
        <f t="shared" ca="1" si="169"/>
        <v>0</v>
      </c>
      <c r="JE65" s="200">
        <f t="shared" ca="1" si="169"/>
        <v>0</v>
      </c>
      <c r="JF65" s="243">
        <f t="shared" ca="1" si="170"/>
        <v>0</v>
      </c>
      <c r="JG65" s="200">
        <f t="shared" ca="1" si="171"/>
        <v>0</v>
      </c>
      <c r="JH65" s="200">
        <f t="shared" ca="1" si="171"/>
        <v>0</v>
      </c>
      <c r="JI65" s="200">
        <f t="shared" ca="1" si="171"/>
        <v>0</v>
      </c>
      <c r="JJ65" s="200">
        <f t="shared" ca="1" si="171"/>
        <v>0</v>
      </c>
      <c r="JK65" s="200">
        <f t="shared" ca="1" si="171"/>
        <v>0</v>
      </c>
      <c r="JL65" s="243">
        <f t="shared" ca="1" si="172"/>
        <v>0</v>
      </c>
      <c r="JM65" s="244">
        <f t="shared" ca="1" si="173"/>
        <v>0</v>
      </c>
      <c r="JN65" s="244">
        <f t="shared" ca="1" si="173"/>
        <v>0</v>
      </c>
      <c r="JO65" s="244">
        <f t="shared" ca="1" si="173"/>
        <v>0</v>
      </c>
      <c r="JP65" s="244">
        <f t="shared" ca="1" si="173"/>
        <v>0</v>
      </c>
      <c r="JQ65" s="584">
        <f t="shared" ca="1" si="174"/>
        <v>0</v>
      </c>
      <c r="JR65" s="244">
        <f t="shared" ca="1" si="175"/>
        <v>0</v>
      </c>
      <c r="JS65" s="244">
        <f t="shared" ca="1" si="175"/>
        <v>0</v>
      </c>
      <c r="JT65" s="244">
        <f t="shared" ca="1" si="175"/>
        <v>0</v>
      </c>
      <c r="JU65" s="244">
        <f t="shared" ca="1" si="175"/>
        <v>0</v>
      </c>
      <c r="JV65" s="584">
        <f t="shared" ca="1" si="176"/>
        <v>0</v>
      </c>
      <c r="JW65" s="584">
        <f t="shared" ca="1" si="176"/>
        <v>0</v>
      </c>
      <c r="JX65" s="584">
        <f t="shared" ca="1" si="176"/>
        <v>0</v>
      </c>
      <c r="JY65" s="584">
        <f t="shared" ca="1" si="176"/>
        <v>0</v>
      </c>
      <c r="JZ65" s="584">
        <f t="shared" ca="1" si="176"/>
        <v>0</v>
      </c>
      <c r="KA65" s="584">
        <f t="shared" ca="1" si="176"/>
        <v>0</v>
      </c>
      <c r="KB65" s="584">
        <f t="shared" ca="1" si="176"/>
        <v>0</v>
      </c>
      <c r="KC65" s="575" cm="1">
        <f t="array" ref="KC65">INDEX(KC$5:KC64,$B65+1,1)</f>
        <v>0</v>
      </c>
      <c r="KD65" s="444">
        <f t="shared" si="177"/>
        <v>19</v>
      </c>
      <c r="KE65" s="8"/>
      <c r="KF65" s="575" cm="1">
        <f t="array" ref="KF65">INDEX(KF$5:KF64,$B65+1,1)</f>
        <v>0</v>
      </c>
      <c r="KG65" s="444">
        <f t="shared" si="178"/>
        <v>0</v>
      </c>
      <c r="KH65" s="575" cm="1">
        <f t="array" ref="KH65">INDEX(KH$5:KH64,$B65+1,1)</f>
        <v>0</v>
      </c>
      <c r="KI65" s="575" t="str" cm="1">
        <f t="array" ref="KI65">INDEX(KI$5:KI64,$B65+1,1)</f>
        <v>-</v>
      </c>
      <c r="KJ65" s="575" t="str" cm="1">
        <f t="array" ref="KJ65">INDEX(KJ$5:KJ64,$B65+1,1)</f>
        <v>-</v>
      </c>
      <c r="KK65" s="575" t="str" cm="1">
        <f t="array" ref="KK65">INDEX(KK$5:KK64,$B65+1,1)</f>
        <v>-</v>
      </c>
      <c r="KL65" s="575" t="str" cm="1">
        <f t="array" ref="KL65">INDEX(KL$5:KL64,$B65+1,1)</f>
        <v>-</v>
      </c>
      <c r="KM65" s="575" t="str" cm="1">
        <f t="array" ref="KM65">INDEX(KM$5:KM64,$B65+1,1)</f>
        <v>-</v>
      </c>
      <c r="KN65" s="575" t="str" cm="1">
        <f t="array" ref="KN65">INDEX(KN$5:KN64,$B65+1,1)</f>
        <v>-</v>
      </c>
      <c r="KO65" s="575" t="str" cm="1">
        <f t="array" ref="KO65">INDEX(KO$5:KO64,$B65+1,1)</f>
        <v>-</v>
      </c>
      <c r="KP65" s="575" t="str" cm="1">
        <f t="array" ref="KP65">INDEX(KP$5:KP64,$B65+1,1)</f>
        <v>-</v>
      </c>
      <c r="KQ65" s="575" t="str" cm="1">
        <f t="array" ref="KQ65">INDEX(KQ$5:KQ64,$B65+1,1)</f>
        <v>-</v>
      </c>
      <c r="KR65" s="575" t="str" cm="1">
        <f t="array" ref="KR65">INDEX(KR$5:KR64,$B65+1,1)</f>
        <v>-</v>
      </c>
      <c r="KS65" s="575" t="str" cm="1">
        <f t="array" ref="KS65">INDEX(KS$5:KS64,$B65+1,1)</f>
        <v>-</v>
      </c>
      <c r="KT65" s="575" t="str" cm="1">
        <f t="array" ref="KT65">INDEX(KT$5:KT64,$B65+1,1)</f>
        <v>-</v>
      </c>
      <c r="KU65" s="575" t="str" cm="1">
        <f t="array" ref="KU65">INDEX(KU$5:KU64,$B65+1,1)</f>
        <v>-</v>
      </c>
      <c r="KV65" s="444">
        <f t="shared" si="179"/>
        <v>1</v>
      </c>
      <c r="KW65" s="444">
        <f t="shared" si="180"/>
        <v>0</v>
      </c>
      <c r="KX65" s="444">
        <f t="shared" si="180"/>
        <v>1</v>
      </c>
      <c r="KY65" s="444">
        <f t="shared" si="180"/>
        <v>1</v>
      </c>
      <c r="KZ65" s="444">
        <f t="shared" si="180"/>
        <v>1</v>
      </c>
      <c r="LA65" s="444">
        <f t="shared" si="180"/>
        <v>1</v>
      </c>
      <c r="LB65" s="444">
        <f t="shared" si="180"/>
        <v>1</v>
      </c>
      <c r="LC65" s="444">
        <f t="shared" si="180"/>
        <v>1</v>
      </c>
      <c r="LD65" s="444">
        <f t="shared" si="180"/>
        <v>0</v>
      </c>
      <c r="LE65" s="444">
        <f t="shared" si="180"/>
        <v>1</v>
      </c>
      <c r="LF65" s="575" cm="1">
        <f t="array" ref="LF65">INDEX(LF$5:LF64,$B65+1,1)</f>
        <v>0</v>
      </c>
      <c r="LG65" s="575" cm="1">
        <f t="array" ref="LG65">INDEX(LG$5:LG64,$B65+1,1)</f>
        <v>0</v>
      </c>
      <c r="LH65" s="575" cm="1">
        <f t="array" ref="LH65">INDEX(LH$5:LH64,$B65+1,1)</f>
        <v>0</v>
      </c>
      <c r="LI65" s="575" cm="1">
        <f t="array" ref="LI65">INDEX(LI$5:LI64,$B65+1,1)</f>
        <v>0</v>
      </c>
      <c r="LJ65" s="575" cm="1">
        <f t="array" ref="LJ65">INDEX(LJ$5:LJ64,$B65+1,1)</f>
        <v>0</v>
      </c>
      <c r="LK65" s="575" cm="1">
        <f t="array" ref="LK65">INDEX(LK$5:LK64,$B65+1,1)</f>
        <v>0</v>
      </c>
      <c r="LL65" s="575" cm="1">
        <f t="array" ref="LL65">INDEX(LL$5:LL64,$B65+1,1)</f>
        <v>0</v>
      </c>
      <c r="LM65" s="575" cm="1">
        <f t="array" ref="LM65">INDEX(LM$5:LM64,$B65+1,1)</f>
        <v>0</v>
      </c>
      <c r="LN65" s="575" cm="1">
        <f t="array" ref="LN65">INDEX(LN$5:LN64,$B65+1,1)</f>
        <v>0</v>
      </c>
      <c r="LO65" s="575" cm="1">
        <f t="array" ref="LO65">INDEX(LO$5:LO64,$B65+1,1)</f>
        <v>0</v>
      </c>
      <c r="LP65" s="575" cm="1">
        <f t="array" ref="LP65">INDEX(LP$5:LP64,$B65+1,1)</f>
        <v>0</v>
      </c>
      <c r="LQ65" s="575" cm="1">
        <f t="array" ref="LQ65">INDEX(LQ$5:LQ64,$B65+1,1)</f>
        <v>0</v>
      </c>
      <c r="LR65" s="575" cm="1">
        <f t="array" ref="LR65">INDEX(LR$5:LR64,$B65+1,1)</f>
        <v>0</v>
      </c>
      <c r="LS65" s="575" cm="1">
        <f t="array" ref="LS65">INDEX(LS$5:LS64,$B65+1,1)</f>
        <v>0</v>
      </c>
      <c r="LT65" s="575" cm="1">
        <f t="array" ref="LT65">INDEX(LT$5:LT64,$B65+1,1)</f>
        <v>0</v>
      </c>
      <c r="LU65" s="575" cm="1">
        <f t="array" ref="LU65">INDEX(LU$5:LU64,$B65+1,1)</f>
        <v>0</v>
      </c>
      <c r="LV65" s="575" cm="1">
        <f t="array" ref="LV65">INDEX(LV$5:LV64,$B65+1,1)</f>
        <v>0</v>
      </c>
      <c r="LW65" s="575" cm="1">
        <f t="array" ref="LW65">INDEX(LW$5:LW64,$B65+1,1)</f>
        <v>0</v>
      </c>
      <c r="LX65" s="575" cm="1">
        <f t="array" ref="LX65">INDEX(LX$5:LX64,$B65+1,1)</f>
        <v>0</v>
      </c>
      <c r="LY65" s="575" cm="1">
        <f t="array" ref="LY65">INDEX(LY$5:LY64,$B65+1,1)</f>
        <v>0</v>
      </c>
      <c r="LZ65" s="575" cm="1">
        <f t="array" ref="LZ65">INDEX(LZ$5:LZ64,$B65+1,1)</f>
        <v>0</v>
      </c>
      <c r="MA65" s="575" cm="1">
        <f t="array" ref="MA65">INDEX(MA$5:MA64,$B65+1,1)</f>
        <v>0</v>
      </c>
      <c r="MB65" s="575" cm="1">
        <f t="array" ref="MB65">INDEX(MB$5:MB64,$B65+1,1)</f>
        <v>0</v>
      </c>
      <c r="MC65" s="575" cm="1">
        <f t="array" ref="MC65">INDEX(MC$5:MC64,$B65+1,1)</f>
        <v>0</v>
      </c>
      <c r="MD65" s="575" cm="1">
        <f t="array" ref="MD65">INDEX(MD$5:MD64,$B65+1,1)</f>
        <v>0</v>
      </c>
      <c r="ME65" s="575" cm="1">
        <f t="array" ref="ME65">INDEX(ME$5:ME64,$B65+1,1)</f>
        <v>0</v>
      </c>
      <c r="MF65" s="575" cm="1">
        <f t="array" ref="MF65">INDEX(MF$5:MF64,$B65+1,1)</f>
        <v>0</v>
      </c>
      <c r="MG65" s="575" cm="1">
        <f t="array" ref="MG65">INDEX(MG$5:MG64,$B65+1,1)</f>
        <v>0</v>
      </c>
      <c r="MH65" s="575" cm="1">
        <f t="array" ref="MH65">INDEX(MH$5:MH64,$B65+1,1)</f>
        <v>0</v>
      </c>
      <c r="MI65" s="575" cm="1">
        <f t="array" ref="MI65">INDEX(MI$5:MI64,$B65+1,1)</f>
        <v>1</v>
      </c>
      <c r="MJ65" s="575" cm="1">
        <f t="array" ref="MJ65">INDEX(MJ$5:MJ64,$B65+1,1)</f>
        <v>0</v>
      </c>
      <c r="MK65" s="575" cm="1">
        <f t="array" ref="MK65">INDEX(MK$5:MK64,$B65+1,1)</f>
        <v>0</v>
      </c>
      <c r="ML65" s="575" cm="1">
        <f t="array" ref="ML65">INDEX(ML$5:ML64,$B65+1,1)</f>
        <v>0</v>
      </c>
      <c r="MM65" s="575" cm="1">
        <f t="array" ref="MM65">INDEX(MM$5:MM64,$B65+1,1)</f>
        <v>0</v>
      </c>
      <c r="MN65" s="575" cm="1">
        <f t="array" ref="MN65">INDEX(MN$5:MN64,$B65+1,1)</f>
        <v>1</v>
      </c>
      <c r="MO65" s="8"/>
      <c r="MP65" s="444" t="b">
        <f t="shared" ca="1" si="181"/>
        <v>0</v>
      </c>
      <c r="MQ65" s="575" t="str" cm="1">
        <f t="array" ref="MQ65">INDEX(MQ$5:MQ64,$B65+1,1)</f>
        <v>-</v>
      </c>
      <c r="MR65" s="575" t="str" cm="1">
        <f t="array" ref="MR65">INDEX(MR$5:MR64,$B65+1,1)</f>
        <v>-</v>
      </c>
      <c r="MS65" s="575" t="str" cm="1">
        <f t="array" ref="MS65">INDEX(MS$5:MS64,$B65+1,1)</f>
        <v>-</v>
      </c>
      <c r="MT65" s="575" t="str" cm="1">
        <f t="array" ref="MT65">INDEX(MT$5:MT64,$B65+1,1)</f>
        <v>-</v>
      </c>
      <c r="MU65" s="444" t="str">
        <f t="shared" si="182"/>
        <v>-</v>
      </c>
      <c r="MV65" s="444" t="str">
        <f t="shared" si="182"/>
        <v>-</v>
      </c>
      <c r="MW65" s="575" t="str" cm="1">
        <f t="array" ref="MW65">INDEX(MW$5:MW64,$B65+1,1)</f>
        <v>-</v>
      </c>
      <c r="MX65" s="444" t="str" cm="1">
        <f t="array" ref="MX65">IF(OR(MY65:MY65&lt;&gt;"-"),TRUE,"-")</f>
        <v>-</v>
      </c>
      <c r="MY65" s="575" t="str" cm="1">
        <f t="array" ref="MY65">INDEX(MY$5:MY64,$B65+1,1)</f>
        <v>-</v>
      </c>
      <c r="MZ65" s="575" cm="1">
        <f t="array" ref="MZ65">INDEX(MZ$5:MZ64,$B65+1,1)</f>
        <v>0</v>
      </c>
      <c r="NA65" s="575" cm="1">
        <f t="array" ref="NA65">INDEX(NA$5:NA64,$B65+1,1)</f>
        <v>999999</v>
      </c>
      <c r="NB65" s="575" cm="1">
        <f t="array" ref="NB65">INDEX(NB$5:NB64,$B65+1,1)</f>
        <v>999999</v>
      </c>
      <c r="NC65" s="575" cm="1">
        <f t="array" ref="NC65">INDEX(NC$5:NC64,$B65+1,1)</f>
        <v>999999</v>
      </c>
      <c r="ND65" s="575" cm="1">
        <f t="array" ref="ND65">INDEX(ND$5:ND64,$B65+1,1)</f>
        <v>999999</v>
      </c>
      <c r="NE65" s="575" cm="1">
        <f t="array" ref="NE65">INDEX(NE$5:NE64,$B65+1,1)</f>
        <v>999999</v>
      </c>
      <c r="NF65" s="575" cm="1">
        <f t="array" ref="NF65">INDEX(NF$5:NF64,$B65+1,1)</f>
        <v>999999</v>
      </c>
      <c r="NG65" s="575" t="str" cm="1">
        <f t="array" ref="NG65">INDEX(NG$5:NG64,$B65+1,1)</f>
        <v>-</v>
      </c>
      <c r="NH65" s="575" t="str" cm="1">
        <f t="array" ref="NH65">INDEX(NH$5:NH64,$B65+1,1)</f>
        <v>-</v>
      </c>
      <c r="NI65" s="575" t="str" cm="1">
        <f t="array" ref="NI65">INDEX(NI$5:NI64,$B65+1,1)</f>
        <v>-</v>
      </c>
      <c r="NJ65" s="575" t="b" cm="1">
        <f t="array" ref="NJ65">INDEX(NJ$5:NJ64,$B65+1,1)</f>
        <v>1</v>
      </c>
      <c r="NK65" s="575" t="str" cm="1">
        <f t="array" ref="NK65">INDEX(NK$5:NK64,$B65+1,1)</f>
        <v>-</v>
      </c>
      <c r="NL65" s="575" cm="1">
        <f t="array" ref="NL65">INDEX(NL$5:NL64,$B65+1,1)</f>
        <v>0</v>
      </c>
      <c r="NM65" s="575" cm="1">
        <f t="array" ref="NM65">INDEX(NM$5:NM64,$B65+1,1)</f>
        <v>0</v>
      </c>
      <c r="NN65" s="575" cm="1">
        <f t="array" ref="NN65">INDEX(NN$5:NN64,$B65+1,1)</f>
        <v>0</v>
      </c>
      <c r="NO65" s="575" t="str" cm="1">
        <f t="array" ref="NO65">INDEX(NO$5:NO64,$B65+1,1)</f>
        <v>-</v>
      </c>
      <c r="NP65" s="575" t="str" cm="1">
        <f t="array" ref="NP65">INDEX(NP$5:NP64,$B65+1,1)</f>
        <v>-</v>
      </c>
      <c r="NQ65" s="444">
        <f t="shared" si="183"/>
        <v>0</v>
      </c>
      <c r="NR65" s="575" t="str" cm="1">
        <f t="array" ref="NR65">INDEX(NR$5:NR64,$B65+1,1)</f>
        <v>-</v>
      </c>
      <c r="NS65" s="444">
        <f t="shared" si="184"/>
        <v>0</v>
      </c>
      <c r="NT65" s="8"/>
      <c r="NU65" s="575" cm="1">
        <f t="array" ref="NU65">INDEX(NU$5:NU64,$B65+1,1)</f>
        <v>50</v>
      </c>
      <c r="NV65" s="575" cm="1">
        <f t="array" ref="NV65">INDEX(NV$5:NV64,$B65+1,1)</f>
        <v>50</v>
      </c>
      <c r="NW65" s="575" cm="1">
        <f t="array" ref="NW65">INDEX(NW$5:NW64,$B65+1,1)</f>
        <v>50</v>
      </c>
      <c r="NX65" s="575" cm="1">
        <f t="array" ref="NX65">INDEX(NX$5:NX64,$B65+1,1)</f>
        <v>50</v>
      </c>
      <c r="NY65" s="575" cm="1">
        <f t="array" ref="NY65">INDEX(NY$5:NY64,$B65+1,1)</f>
        <v>1</v>
      </c>
      <c r="NZ65" s="575" cm="1">
        <f t="array" ref="NZ65">INDEX(NZ$5:NZ64,$B65+1,1)</f>
        <v>1</v>
      </c>
      <c r="OA65" s="575" cm="1">
        <f t="array" ref="OA65">INDEX(OA$5:OA64,$B65+1,1)</f>
        <v>1</v>
      </c>
      <c r="OB65" s="575" cm="1">
        <f t="array" ref="OB65">INDEX(OB$5:OB64,$B65+1,1)</f>
        <v>1</v>
      </c>
      <c r="OC65" s="8"/>
      <c r="OD65" s="575" cm="1">
        <f t="array" ref="OD65">INDEX(OD$5:OD64,$B65+1,1)</f>
        <v>0</v>
      </c>
      <c r="OE65" s="575" t="str" cm="1">
        <f t="array" ref="OE65">INDEX(OE$5:OE64,$B65+1,1)</f>
        <v>-</v>
      </c>
      <c r="OF65" s="575" cm="1">
        <f t="array" ref="OF65">INDEX(OF$5:OF64,$B65+1,1)</f>
        <v>1</v>
      </c>
      <c r="OG65" s="444">
        <f t="shared" si="185"/>
        <v>1.5</v>
      </c>
      <c r="OH65" s="8"/>
      <c r="OI65" s="585" t="str">
        <f t="shared" si="186"/>
        <v>-</v>
      </c>
      <c r="OJ65" s="585" t="str">
        <f t="shared" si="186"/>
        <v>-</v>
      </c>
      <c r="OK65" s="585" t="str">
        <f t="shared" si="186"/>
        <v>-</v>
      </c>
      <c r="OL65" s="585" t="str">
        <f t="shared" si="186"/>
        <v>-</v>
      </c>
      <c r="OM65" s="575" cm="1">
        <f t="array" ref="OM65">INDEX(OM$5:OM64,$B65+1,1)</f>
        <v>0</v>
      </c>
      <c r="ON65" s="519">
        <v>0</v>
      </c>
    </row>
    <row r="66" spans="1:404" outlineLevel="2">
      <c r="A66" s="18">
        <f t="shared" si="190"/>
        <v>61</v>
      </c>
      <c r="B66" s="606">
        <f t="shared" si="188"/>
        <v>54</v>
      </c>
      <c r="C66" s="110">
        <f>C$52 + CHOOSE(ExptNo+1, $L66*100, $L66*100 + $M66*10, $L66*100 + $M66*10 +$N66) + 0</f>
        <v>1200</v>
      </c>
      <c r="D66" s="127" t="str">
        <f t="shared" si="131"/>
        <v>GSW</v>
      </c>
      <c r="E66" t="b">
        <v>1</v>
      </c>
      <c r="F66" t="b">
        <v>0</v>
      </c>
      <c r="G66" t="b">
        <f t="shared" si="132"/>
        <v>1</v>
      </c>
      <c r="H66" s="203">
        <f t="shared" si="187"/>
        <v>7</v>
      </c>
      <c r="I66" s="575" cm="1">
        <f t="array" ref="I66">INDEX(I$5:I65,$B66+1,1)</f>
        <v>1</v>
      </c>
      <c r="J66" s="575" cm="1">
        <f t="array" ref="J66">INDEX(J$5:J65,$B66+1,1)</f>
        <v>0</v>
      </c>
      <c r="K66" s="575" cm="1">
        <f t="array" ref="K66">INDEX(K$5:K65,$B66+1,1)</f>
        <v>1</v>
      </c>
      <c r="L66" s="575" cm="1">
        <f t="array" ref="L66">INDEX(L$5:L65,$B66+1,1)</f>
        <v>2</v>
      </c>
      <c r="M66" s="243">
        <f>INDEX(IF(IsSequential,_xlfn.SEQUENCE(nLevels,1,M$55),M$55:M$58),MOD(INT($H66/cStep),nLevels)+1,1)</f>
        <v>2</v>
      </c>
      <c r="N66" s="243">
        <f>INDEX(IF(IsSequential,_xlfn.SEQUENCE(nLevels,1,N$55),N$55:N$58),MOD(INT($H66/cStep),nLevels)+1,1)</f>
        <v>1</v>
      </c>
      <c r="O66" s="444">
        <f t="shared" si="133"/>
        <v>2</v>
      </c>
      <c r="P66" s="444">
        <f t="shared" si="133"/>
        <v>0</v>
      </c>
      <c r="Q66" s="444">
        <f t="shared" si="134"/>
        <v>6</v>
      </c>
      <c r="R66" s="93">
        <f t="shared" si="135"/>
        <v>2</v>
      </c>
      <c r="S66" s="93">
        <f>INDEX(CHOOSE($N66,DataAutumn!i.AdultDrys,DataWinter!i.AdultDrys,DataSpring!i.AdultDrys),1,$M66)</f>
        <v>4</v>
      </c>
      <c r="T66" s="243">
        <f>INDEX(IF(IsSequential,_xlfn.SEQUENCE(nLevels,1,T$55),T$55:T$58),MOD(INT($H66/cStep),nLevels)+1,1)</f>
        <v>2</v>
      </c>
      <c r="U66" s="243">
        <f>INDEX(IF(IsSequential,_xlfn.SEQUENCE(nLevels,1,U$55),U$55:U$58),MOD(INT($H66/cStep),nLevels)+1,1)</f>
        <v>1</v>
      </c>
      <c r="V66" s="575" cm="1">
        <f t="array" ref="V66">INDEX(V$5:V65,$B66+1,1)</f>
        <v>0</v>
      </c>
      <c r="W66" s="575" cm="1">
        <f t="array" ref="W66">INDEX(W$5:W65,$B66+1,1)</f>
        <v>2</v>
      </c>
      <c r="X66" s="243">
        <f>INDEX(IF(IsSequential,_xlfn.SEQUENCE(nLevels,1,X$55),X$55:X$58),MOD(INT($H66/cStep),nLevels)+1,1)</f>
        <v>1</v>
      </c>
      <c r="Y66" s="243">
        <f>INDEX(IF(IsSequential,_xlfn.SEQUENCE(nLevels,1,Y$55),Y$55:Y$58),MOD(INT($H66/cStep),nLevels)+1,1)</f>
        <v>1</v>
      </c>
      <c r="Z66" s="243">
        <f>INDEX(IF(IsSequential,_xlfn.SEQUENCE(nLevels,1,Z$55),Z$55:Z$58),MOD(INT($H66/cStep),nLevels)+1,1)</f>
        <v>1</v>
      </c>
      <c r="AA66" s="444" cm="1">
        <f t="array" ref="AA66">INDEX(i.MLP_PvP,$AC66,2)</f>
        <v>1</v>
      </c>
      <c r="AB66" s="444"/>
      <c r="AC66" s="243">
        <f>INDEX(IF(IsSequential,_xlfn.SEQUENCE(nLevels,1,AC$55),AC$55:AC$58),MOD(INT($H66/cStep),nLevels)+1,1)</f>
        <v>8</v>
      </c>
      <c r="AD66" s="575" cm="1">
        <f t="array" ref="AD66">INDEX(AD$5:AD65,$B66+1,1)</f>
        <v>0</v>
      </c>
      <c r="AE66" s="575" cm="1">
        <f t="array" ref="AE66">INDEX(AE$5:AE65,$B66+1,1)</f>
        <v>0</v>
      </c>
      <c r="AF66" s="575" cm="1">
        <f t="array" ref="AF66">INDEX(AF$5:AF65,$B66+1,1)</f>
        <v>0</v>
      </c>
      <c r="AG66" s="575" cm="1">
        <f t="array" ref="AG66">INDEX(AG$5:AG65,$B66+1,1)</f>
        <v>0</v>
      </c>
      <c r="AH66" s="119"/>
      <c r="AI66" s="119"/>
      <c r="AJ66" s="119"/>
      <c r="AK66" s="119"/>
      <c r="AL66" s="119"/>
      <c r="AM66" s="119"/>
      <c r="AN66" s="119"/>
      <c r="AO66" s="119"/>
      <c r="AP66" s="119"/>
      <c r="AQ66" s="119"/>
      <c r="AR66" s="119"/>
      <c r="AS66" s="119"/>
      <c r="AT66" s="119"/>
      <c r="AU66" s="119"/>
      <c r="AV66" s="119"/>
      <c r="AW66" s="119"/>
      <c r="AX66" s="330" t="str">
        <f t="shared" ca="1" si="136"/>
        <v>TemplateEx 00007 SE GSW MWM     TOLAut Scan2 GFS_ RR+01% GP100% WP100% MP100% (PT_F33N11L11)</v>
      </c>
      <c r="AY66" s="8" t="str">
        <f ca="1">IF(COUNTIF(AX$5:AX66,AX66)=1,"-","Dup")</f>
        <v>-</v>
      </c>
      <c r="AZ66" s="8"/>
      <c r="BA66" s="575" t="str" cm="1">
        <f t="array" ref="BA66">INDEX(BA$5:BA65,$B66+1,1)</f>
        <v>-</v>
      </c>
      <c r="BB66" s="575" t="str" cm="1">
        <f t="array" ref="BB66">INDEX(BB$5:BB65,$B66+1,1)</f>
        <v>-</v>
      </c>
      <c r="BC66" s="575" t="str" cm="1">
        <f t="array" ref="BC66">INDEX(BC$5:BC65,$B66+1,1)</f>
        <v>-</v>
      </c>
      <c r="BD66" s="575" t="str" cm="1">
        <f t="array" ref="BD66">INDEX(BD$5:BD65,$B66+1,1)</f>
        <v>-</v>
      </c>
      <c r="BE66" s="575" t="str" cm="1">
        <f t="array" ref="BE66">INDEX(BE$5:BE65,$B66+1,1)</f>
        <v>-</v>
      </c>
      <c r="BF66" s="575" t="str" cm="1">
        <f t="array" ref="BF66">INDEX(BF$5:BF65,$B66+1,1)</f>
        <v>-</v>
      </c>
      <c r="BG66" s="575" t="str" cm="1">
        <f t="array" ref="BG66">INDEX(BG$5:BG65,$B66+1,1)</f>
        <v>-</v>
      </c>
      <c r="BH66" s="575" t="str" cm="1">
        <f t="array" ref="BH66">INDEX(BH$5:BH65,$B66+1,1)</f>
        <v>-</v>
      </c>
      <c r="BI66" s="575" t="str" cm="1">
        <f t="array" ref="BI66">INDEX(BI$5:BI65,$B66+1,1)</f>
        <v>-</v>
      </c>
      <c r="BJ66" s="8"/>
      <c r="BK66" s="575" t="b" cm="1">
        <f t="array" ref="BK66">INDEX(BK$5:BK65,$B66+1,1)</f>
        <v>1</v>
      </c>
      <c r="BL66" s="575" t="str" cm="1">
        <f t="array" ref="BL66">INDEX(BL$5:BL65,$B66+1,1)</f>
        <v>-</v>
      </c>
      <c r="BM66" s="575" t="b" cm="1">
        <f t="array" ref="BM66">INDEX(BM$5:BM65,$B66+1,1)</f>
        <v>0</v>
      </c>
      <c r="BN66" s="575" t="str" cm="1">
        <f t="array" ref="BN66">INDEX(BN$5:BN65,$B66+1,1)</f>
        <v>-</v>
      </c>
      <c r="BO66" s="575" t="str" cm="1">
        <f t="array" ref="BO66">INDEX(BO$5:BO65,$B66+1,1)</f>
        <v>-</v>
      </c>
      <c r="BP66" s="575" t="str" cm="1">
        <f t="array" ref="BP66">INDEX(BP$5:BP65,$B66+1,1)</f>
        <v>-</v>
      </c>
      <c r="BQ66" s="575" t="str" cm="1">
        <f t="array" ref="BQ66">INDEX(BQ$5:BQ65,$B66+1,1)</f>
        <v>-</v>
      </c>
      <c r="BR66" s="575" t="str" cm="1">
        <f t="array" ref="BR66">INDEX(BR$5:BR65,$B66+1,1)</f>
        <v>-</v>
      </c>
      <c r="BS66" s="575" t="str" cm="1">
        <f t="array" ref="BS66">INDEX(BS$5:BS65,$B66+1,1)</f>
        <v>-</v>
      </c>
      <c r="BT66" s="575" t="str" cm="1">
        <f t="array" ref="BT66">INDEX(BT$5:BT65,$B66+1,1)</f>
        <v>-</v>
      </c>
      <c r="BU66" s="575" t="str" cm="1">
        <f t="array" ref="BU66">INDEX(BU$5:BU65,$B66+1,1)</f>
        <v>-</v>
      </c>
      <c r="BV66" s="575" t="str" cm="1">
        <f t="array" ref="BV66">INDEX(BV$5:BV65,$B66+1,1)</f>
        <v>-</v>
      </c>
      <c r="BW66" s="575" t="b" cm="1">
        <f t="array" ref="BW66">INDEX(BW$5:BW65,$B66+1,1)</f>
        <v>0</v>
      </c>
      <c r="BX66" s="575" cm="1">
        <f t="array" ref="BX66">INDEX(BX$5:BX65,$B66+1,1)</f>
        <v>0</v>
      </c>
      <c r="BY66" s="575" t="str" cm="1">
        <f t="array" ref="BY66">INDEX(BY$5:BY65,$B66+1,1)</f>
        <v>-</v>
      </c>
      <c r="BZ66" s="575" t="str" cm="1">
        <f t="array" ref="BZ66">INDEX(BZ$5:BZ65,$B66+1,1)</f>
        <v>-</v>
      </c>
      <c r="CA66" s="575" t="b" cm="1">
        <f t="array" ref="CA66">INDEX(CA$5:CA65,$B66+1,1)</f>
        <v>1</v>
      </c>
      <c r="CB66" s="8"/>
      <c r="CC66" s="575" t="str" cm="1">
        <f t="array" ref="CC66">INDEX(CC$5:CC65,$B66+1,1)</f>
        <v>-</v>
      </c>
      <c r="CD66" s="444" t="str">
        <f t="shared" ca="1" si="137"/>
        <v>-</v>
      </c>
      <c r="CE66" s="444">
        <f t="shared" si="138"/>
        <v>1</v>
      </c>
      <c r="CF66" s="444">
        <f t="shared" si="138"/>
        <v>1</v>
      </c>
      <c r="CG66" s="575" t="str" cm="1">
        <f t="array" ref="CG66">INDEX(CG$5:CG65,$B66+1,1)</f>
        <v>-</v>
      </c>
      <c r="CH66" s="575" t="str" cm="1">
        <f t="array" ref="CH66">INDEX(CH$5:CH65,$B66+1,1)</f>
        <v>-</v>
      </c>
      <c r="CI66" s="575" t="str" cm="1">
        <f t="array" ref="CI66">INDEX(CI$5:CI65,$B66+1,1)</f>
        <v>-</v>
      </c>
      <c r="CJ66" s="444" t="str">
        <f t="shared" ca="1" si="139"/>
        <v>-</v>
      </c>
      <c r="CK66" s="444">
        <f t="shared" si="140"/>
        <v>1</v>
      </c>
      <c r="CL66" s="444">
        <f t="shared" si="140"/>
        <v>1</v>
      </c>
      <c r="CM66" s="575" t="str" cm="1">
        <f t="array" ref="CM66">INDEX(CM$5:CM65,$B66+1,1)</f>
        <v>-</v>
      </c>
      <c r="CN66" s="444" t="str">
        <f t="shared" ca="1" si="141"/>
        <v>-</v>
      </c>
      <c r="CO66" s="444">
        <f t="shared" si="142"/>
        <v>1</v>
      </c>
      <c r="CP66" s="575" t="str" cm="1">
        <f t="array" ref="CP66">INDEX(CP$5:CP65,$B66+1,1)</f>
        <v>-</v>
      </c>
      <c r="CQ66" s="575" t="str" cm="1">
        <f t="array" ref="CQ66">INDEX(CQ$5:CQ65,$B66+1,1)</f>
        <v>-</v>
      </c>
      <c r="CR66" s="444">
        <f t="shared" si="143"/>
        <v>1</v>
      </c>
      <c r="CS66" s="575" t="str" cm="1">
        <f t="array" ref="CS66">INDEX(CS$5:CS65,$B66+1,1)</f>
        <v>-</v>
      </c>
      <c r="CT66" s="444" t="str">
        <f t="shared" ca="1" si="144"/>
        <v>-</v>
      </c>
      <c r="CU66" s="444">
        <f t="shared" si="145"/>
        <v>1</v>
      </c>
      <c r="CV66" s="444">
        <f t="shared" si="145"/>
        <v>1</v>
      </c>
      <c r="CW66" s="8"/>
      <c r="CX66" s="575" t="b" cm="1">
        <f t="array" ref="CX66">INDEX(CX$5:CX65,$B66+1,1)</f>
        <v>1</v>
      </c>
      <c r="CY66" s="575" t="b" cm="1">
        <f t="array" ref="CY66">INDEX(CY$5:CY65,$B66+1,1)</f>
        <v>1</v>
      </c>
      <c r="CZ66" s="587">
        <f t="shared" si="146"/>
        <v>2212111</v>
      </c>
      <c r="DA66" s="575" t="b" cm="1">
        <f t="array" ref="DA66">INDEX(DA$5:DA65,$B66+1,1)</f>
        <v>1</v>
      </c>
      <c r="DB66" s="575" cm="1">
        <f t="array" ref="DB66">INDEX(DB$5:DB65,$B66+1,1)</f>
        <v>0</v>
      </c>
      <c r="DC66" s="575" cm="1">
        <f t="array" ref="DC66">INDEX(DC$5:DC65,$B66+1,1)</f>
        <v>1</v>
      </c>
      <c r="DD66" s="575" cm="1">
        <f t="array" ref="DD66">INDEX(DD$5:DD65,$B66+1,1)</f>
        <v>1</v>
      </c>
      <c r="DE66" s="583">
        <f t="shared" si="147"/>
        <v>652</v>
      </c>
      <c r="DF66" s="583">
        <f t="shared" si="147"/>
        <v>686</v>
      </c>
      <c r="DG66" s="583">
        <f t="shared" si="147"/>
        <v>721</v>
      </c>
      <c r="DH66" s="493">
        <f t="shared" si="148"/>
        <v>378</v>
      </c>
      <c r="DI66" s="493">
        <f t="shared" si="148"/>
        <v>413</v>
      </c>
      <c r="DJ66" s="493">
        <f t="shared" si="148"/>
        <v>448</v>
      </c>
      <c r="DK66" s="444">
        <f t="shared" si="149"/>
        <v>1</v>
      </c>
      <c r="DL66" s="444" t="b">
        <f t="shared" si="149"/>
        <v>0</v>
      </c>
      <c r="DM66" s="444">
        <f t="shared" si="149"/>
        <v>60</v>
      </c>
      <c r="DN66" s="444" t="str">
        <f t="shared" si="149"/>
        <v>-</v>
      </c>
      <c r="DO66" s="444" t="str">
        <f t="shared" si="149"/>
        <v>-</v>
      </c>
      <c r="DP66" s="444" t="str">
        <f t="shared" si="149"/>
        <v>-</v>
      </c>
      <c r="DQ66" s="444" t="str">
        <f t="shared" si="149"/>
        <v>-</v>
      </c>
      <c r="DR66" s="444" t="str">
        <f t="shared" si="149"/>
        <v>-</v>
      </c>
      <c r="DS66" s="444" t="str">
        <f t="shared" si="149"/>
        <v>-</v>
      </c>
      <c r="DT66" s="444" t="str">
        <f t="shared" si="149"/>
        <v>-</v>
      </c>
      <c r="DU66" s="444" t="str">
        <f t="shared" si="150"/>
        <v>-</v>
      </c>
      <c r="DV66" s="444" t="str">
        <f t="shared" si="150"/>
        <v>-</v>
      </c>
      <c r="DW66" s="444">
        <f t="shared" si="150"/>
        <v>500</v>
      </c>
      <c r="DX66" s="444">
        <f t="shared" si="150"/>
        <v>500</v>
      </c>
      <c r="DY66" s="444" t="str">
        <f t="shared" si="150"/>
        <v>-</v>
      </c>
      <c r="DZ66" s="444" t="str">
        <f t="shared" si="150"/>
        <v>-</v>
      </c>
      <c r="EA66" s="444" t="str">
        <f t="shared" si="150"/>
        <v>-</v>
      </c>
      <c r="EB66" s="444">
        <f t="shared" si="151"/>
        <v>0</v>
      </c>
      <c r="EC66" s="444">
        <f t="shared" si="152"/>
        <v>0.01</v>
      </c>
      <c r="ED66" s="444">
        <f t="shared" si="153"/>
        <v>3.125E-2</v>
      </c>
      <c r="EE66" s="444">
        <f t="shared" si="153"/>
        <v>3.125E-2</v>
      </c>
      <c r="EF66" s="444">
        <f t="shared" si="153"/>
        <v>0.05</v>
      </c>
      <c r="EG66" s="444">
        <f t="shared" si="153"/>
        <v>0.05</v>
      </c>
      <c r="EH66" s="444" t="b">
        <f t="shared" si="154"/>
        <v>0</v>
      </c>
      <c r="EI66" s="444" t="b">
        <f t="shared" si="154"/>
        <v>0</v>
      </c>
      <c r="EJ66" s="444" t="b">
        <f t="shared" si="154"/>
        <v>1</v>
      </c>
      <c r="EK66" s="444" t="b">
        <f t="shared" si="154"/>
        <v>0</v>
      </c>
      <c r="EL66" s="444">
        <f t="shared" si="155"/>
        <v>1</v>
      </c>
      <c r="EM66" s="444">
        <f>INDEX(i.dryman,($S66-1)*4+$R66,EM$7+IF($M66=5,2,$M66)-1)</f>
        <v>0.66</v>
      </c>
      <c r="EN66" s="444" t="b">
        <f t="shared" si="156"/>
        <v>1</v>
      </c>
      <c r="EO66" s="444" t="b">
        <f t="shared" si="157"/>
        <v>1</v>
      </c>
      <c r="EP66" s="444" t="b">
        <f t="shared" si="157"/>
        <v>0</v>
      </c>
      <c r="EQ66" s="444" t="b">
        <f t="shared" si="157"/>
        <v>0</v>
      </c>
      <c r="ER66" s="93">
        <f t="shared" si="158"/>
        <v>2</v>
      </c>
      <c r="ES66" s="93">
        <f t="shared" si="158"/>
        <v>2</v>
      </c>
      <c r="ET66" s="444">
        <f t="shared" si="159"/>
        <v>1</v>
      </c>
      <c r="EU66" s="444">
        <f t="shared" si="160"/>
        <v>1</v>
      </c>
      <c r="EV66" s="444">
        <f t="shared" si="160"/>
        <v>1</v>
      </c>
      <c r="EW66" s="444">
        <f t="shared" si="161"/>
        <v>1</v>
      </c>
      <c r="EX66" s="444">
        <f t="shared" si="162"/>
        <v>0.5</v>
      </c>
      <c r="EY66" s="444" t="b">
        <f t="shared" si="162"/>
        <v>1</v>
      </c>
      <c r="EZ66" s="444" t="b">
        <f t="shared" si="162"/>
        <v>0</v>
      </c>
      <c r="FA66" s="444" t="b">
        <f t="shared" si="162"/>
        <v>0</v>
      </c>
      <c r="FB66" s="444" t="b">
        <f t="shared" si="162"/>
        <v>0</v>
      </c>
      <c r="FC66" s="93">
        <f t="shared" si="163"/>
        <v>1</v>
      </c>
      <c r="FD66" s="93">
        <f t="shared" si="163"/>
        <v>1</v>
      </c>
      <c r="FE66" s="93">
        <f t="shared" si="163"/>
        <v>1</v>
      </c>
      <c r="FF66" s="93">
        <f t="shared" si="163"/>
        <v>1</v>
      </c>
      <c r="FG66" s="93">
        <f t="shared" si="163"/>
        <v>1</v>
      </c>
      <c r="FH66" s="93">
        <f t="shared" si="163"/>
        <v>1</v>
      </c>
      <c r="FI66" s="93">
        <f t="shared" si="163"/>
        <v>1</v>
      </c>
      <c r="FJ66" s="93">
        <f t="shared" si="163"/>
        <v>1</v>
      </c>
      <c r="FK66" s="8"/>
      <c r="FL66" s="575" t="str" cm="1">
        <f t="array" ref="FL66">INDEX(FL$5:FL65,$B66+1,1)</f>
        <v>-</v>
      </c>
      <c r="FM66" s="575" t="str" cm="1">
        <f t="array" ref="FM66">INDEX(FM$5:FM65,$B66+1,1)</f>
        <v>-</v>
      </c>
      <c r="FN66" s="575" t="str" cm="1">
        <f t="array" ref="FN66">INDEX(FN$5:FN65,$B66+1,1)</f>
        <v>-</v>
      </c>
      <c r="FO66" s="444">
        <f t="shared" si="164"/>
        <v>10</v>
      </c>
      <c r="FP66" s="575" t="str" cm="1">
        <f t="array" ref="FP66">INDEX(FP$5:FP65,$B66+1,1)</f>
        <v>-</v>
      </c>
      <c r="FQ66" s="575" cm="1">
        <f t="array" ref="FQ66">INDEX(FQ$5:FQ65,$B66+1,1)</f>
        <v>1</v>
      </c>
      <c r="FR66" s="575" cm="1">
        <f t="array" ref="FR66">INDEX(FR$5:FR65,$B66+1,1)</f>
        <v>1</v>
      </c>
      <c r="FS66" s="575" t="str" cm="1">
        <f t="array" ref="FS66">INDEX(FS$5:FS65,$B66+1,1)</f>
        <v>-</v>
      </c>
      <c r="FT66" s="575" t="str" cm="1">
        <f t="array" ref="FT66">INDEX(FT$5:FT65,$B66+1,1)</f>
        <v>-</v>
      </c>
      <c r="FU66" s="575" t="str" cm="1">
        <f t="array" ref="FU66">INDEX(FU$5:FU65,$B66+1,1)</f>
        <v>-</v>
      </c>
      <c r="FV66" s="575" t="str" cm="1">
        <f t="array" ref="FV66">INDEX(FV$5:FV65,$B66+1,1)</f>
        <v>-</v>
      </c>
      <c r="FW66" s="575" t="str" cm="1">
        <f t="array" ref="FW66">INDEX(FW$5:FW65,$B66+1,1)</f>
        <v>-</v>
      </c>
      <c r="FX66" s="575" t="str" cm="1">
        <f t="array" ref="FX66">INDEX(FX$5:FX65,$B66+1,1)</f>
        <v>-</v>
      </c>
      <c r="FY66" s="575" t="str" cm="1">
        <f t="array" ref="FY66">INDEX(FY$5:FY65,$B66+1,1)</f>
        <v>-</v>
      </c>
      <c r="FZ66" s="575" t="str" cm="1">
        <f t="array" ref="FZ66">INDEX(FZ$5:FZ65,$B66+1,1)</f>
        <v>-</v>
      </c>
      <c r="GA66" s="575" t="str" cm="1">
        <f t="array" ref="GA66">INDEX(GA$5:GA65,$B66+1,1)</f>
        <v>-</v>
      </c>
      <c r="GB66" s="575" t="str" cm="1">
        <f t="array" ref="GB66">INDEX(GB$5:GB65,$B66+1,1)</f>
        <v>-</v>
      </c>
      <c r="GC66" s="575" t="str" cm="1">
        <f t="array" ref="GC66">INDEX(GC$5:GC65,$B66+1,1)</f>
        <v>-</v>
      </c>
      <c r="GD66" s="575" t="str" cm="1">
        <f t="array" ref="GD66">INDEX(GD$5:GD65,$B66+1,1)</f>
        <v>-</v>
      </c>
      <c r="GE66" s="575" t="str" cm="1">
        <f t="array" ref="GE66">INDEX(GE$5:GE65,$B66+1,1)</f>
        <v>-</v>
      </c>
      <c r="GF66" s="575" t="str" cm="1">
        <f t="array" ref="GF66">INDEX(GF$5:GF65,$B66+1,1)</f>
        <v>-</v>
      </c>
      <c r="GG66" s="575" t="str" cm="1">
        <f t="array" ref="GG66">INDEX(GG$5:GG65,$B66+1,1)</f>
        <v>-</v>
      </c>
      <c r="GH66" s="575" t="str" cm="1">
        <f t="array" ref="GH66">INDEX(GH$5:GH65,$B66+1,1)</f>
        <v>-</v>
      </c>
      <c r="GI66" s="575" t="str" cm="1">
        <f t="array" ref="GI66">INDEX(GI$5:GI65,$B66+1,1)</f>
        <v>-</v>
      </c>
      <c r="GJ66" s="575" t="str" cm="1">
        <f t="array" ref="GJ66">INDEX(GJ$5:GJ65,$B66+1,1)</f>
        <v>-</v>
      </c>
      <c r="GK66" s="444">
        <f t="shared" si="165"/>
        <v>2.3941419504655652</v>
      </c>
      <c r="GL66" s="575" t="str" cm="1">
        <f t="array" ref="GL66">INDEX(GL$5:GL65,$B66+1,1)</f>
        <v>-</v>
      </c>
      <c r="GM66" s="575" cm="1">
        <f t="array" ref="GM66">INDEX(GM$5:GM65,$B66+1,1)</f>
        <v>1</v>
      </c>
      <c r="GN66" s="444">
        <f t="shared" si="166"/>
        <v>0.16116875659057578</v>
      </c>
      <c r="GO66" s="575" cm="1">
        <f t="array" ref="GO66">INDEX(GO$5:GO65,$B66+1,1)</f>
        <v>0</v>
      </c>
      <c r="GP66" s="444">
        <f t="shared" si="167"/>
        <v>3.8017605959547958E-2</v>
      </c>
      <c r="GQ66" s="444">
        <f t="shared" si="167"/>
        <v>9.5044014898869905E-2</v>
      </c>
      <c r="GR66" s="444">
        <f t="shared" si="167"/>
        <v>9.5044014898869905E-2</v>
      </c>
      <c r="GS66" s="444">
        <f t="shared" si="167"/>
        <v>0.61626332126265559</v>
      </c>
      <c r="GT66" s="444">
        <f t="shared" si="167"/>
        <v>0.98080344449672541</v>
      </c>
      <c r="GU66" s="444">
        <f t="shared" si="167"/>
        <v>-3.3021723600269545E-2</v>
      </c>
      <c r="GV66" s="575" cm="1">
        <f t="array" ref="GV66">INDEX(GV$5:GV65,$B66+1,1)</f>
        <v>0</v>
      </c>
      <c r="GW66" s="575" cm="1">
        <f t="array" ref="GW66">INDEX(GW$5:GW65,$B66+1,1)</f>
        <v>0</v>
      </c>
      <c r="GX66" s="575" cm="1">
        <f t="array" ref="GX66">INDEX(GX$5:GX65,$B66+1,1)</f>
        <v>0</v>
      </c>
      <c r="GY66" s="8"/>
      <c r="GZ66" s="575" t="str" cm="1">
        <f t="array" aca="1" ref="GZ66" ca="1">INDEX(GZ$5:GZ65,$B66+1,1)</f>
        <v>-</v>
      </c>
      <c r="HA66" s="575" t="str" cm="1">
        <f t="array" aca="1" ref="HA66" ca="1">INDEX(HA$5:HA65,$B66+1,1)</f>
        <v>-</v>
      </c>
      <c r="HB66" s="575" t="str" cm="1">
        <f t="array" aca="1" ref="HB66" ca="1">INDEX(HB$5:HB65,$B66+1,1)</f>
        <v>-</v>
      </c>
      <c r="HC66" s="575" t="str" cm="1">
        <f t="array" aca="1" ref="HC66" ca="1">INDEX(HC$5:HC65,$B66+1,1)</f>
        <v>-</v>
      </c>
      <c r="HD66" s="575" cm="1">
        <f t="array" aca="1" ref="HD66" ca="1">INDEX(HD$5:HD65,$B66+1,1)</f>
        <v>0</v>
      </c>
      <c r="HE66" s="575" t="str" cm="1">
        <f t="array" aca="1" ref="HE66" ca="1">INDEX(HE$5:HE65,$B66+1,1)</f>
        <v>-</v>
      </c>
      <c r="HF66" s="575" t="str" cm="1">
        <f t="array" ref="HF66">INDEX(HF$5:HF65,$B66+1,1)</f>
        <v>-</v>
      </c>
      <c r="HG66" s="576" t="str">
        <f ca="1">OFFSET(HG$5,$B66,0)</f>
        <v>-</v>
      </c>
      <c r="HH66" s="575" t="str" cm="1">
        <f t="array" ref="HH66">INDEX(HH$5:HH65,$B66+1,1)</f>
        <v>-</v>
      </c>
      <c r="HI66" s="575" t="str" cm="1">
        <f t="array" ref="HI66">INDEX(HI$5:HI65,$B66+1,1)</f>
        <v>-</v>
      </c>
      <c r="HJ66" s="575" t="str" cm="1">
        <f t="array" ref="HJ66">INDEX(HJ$5:HJ65,$B66+1,1)</f>
        <v>-</v>
      </c>
      <c r="HK66" s="575" t="str" cm="1">
        <f t="array" ref="HK66">INDEX(HK$5:HK65,$B66+1,1)</f>
        <v>-</v>
      </c>
      <c r="HL66" s="575" t="str" cm="1">
        <f t="array" ref="HL66">INDEX(HL$5:HL65,$B66+1,1)</f>
        <v>-</v>
      </c>
      <c r="HM66" s="575" t="str" cm="1">
        <f t="array" ref="HM66">INDEX(HM$5:HM65,$B66+1,1)</f>
        <v>-</v>
      </c>
      <c r="HN66" s="575" t="str" cm="1">
        <f t="array" ref="HN66">INDEX(HN$5:HN65,$B66+1,1)</f>
        <v>-</v>
      </c>
      <c r="HO66" s="575" t="str" cm="1">
        <f t="array" ref="HO66">INDEX(HO$5:HO65,$B66+1,1)</f>
        <v>-</v>
      </c>
      <c r="HP66" s="575" t="str" cm="1">
        <f t="array" ref="HP66">INDEX(HP$5:HP65,$B66+1,1)</f>
        <v>-</v>
      </c>
      <c r="HQ66" s="575" t="str" cm="1">
        <f t="array" ref="HQ66">INDEX(HQ$5:HQ65,$B66+1,1)</f>
        <v>-</v>
      </c>
      <c r="HR66" s="575" t="str" cm="1">
        <f t="array" ref="HR66">INDEX(HR$5:HR65,$B66+1,1)</f>
        <v>-</v>
      </c>
      <c r="HS66" s="575" t="str" cm="1">
        <f t="array" ref="HS66">INDEX(HS$5:HS65,$B66+1,1)</f>
        <v>-</v>
      </c>
      <c r="HT66" s="575" t="str" cm="1">
        <f t="array" ref="HT66">INDEX(HT$5:HT65,$B66+1,1)</f>
        <v>-</v>
      </c>
      <c r="HU66" s="575" cm="1">
        <f t="array" ref="HU66">INDEX(HU$5:HU65,$B66+1,1)</f>
        <v>0</v>
      </c>
      <c r="HV66" s="575" t="str" cm="1">
        <f t="array" ref="HV66">INDEX(HV$5:HV65,$B66+1,1)</f>
        <v>-</v>
      </c>
      <c r="HW66" s="575" t="str" cm="1">
        <f t="array" ref="HW66">INDEX(HW$5:HW65,$B66+1,1)</f>
        <v>-</v>
      </c>
      <c r="HX66" s="575" t="str" cm="1">
        <f t="array" ref="HX66">INDEX(HX$5:HX65,$B66+1,1)</f>
        <v>-</v>
      </c>
      <c r="HY66" s="575" t="str" cm="1">
        <f t="array" ref="HY66">INDEX(HY$5:HY65,$B66+1,1)</f>
        <v>-</v>
      </c>
      <c r="HZ66" s="575" t="str" cm="1">
        <f t="array" ref="HZ66">INDEX(HZ$5:HZ65,$B66+1,1)</f>
        <v>-</v>
      </c>
      <c r="IA66" s="575" cm="1">
        <f t="array" ref="IA66">INDEX(IA$5:IA65,$B66+1,1)</f>
        <v>0</v>
      </c>
      <c r="IB66" s="575" t="str" cm="1">
        <f t="array" ref="IB66">INDEX(IB$5:IB65,$B66+1,1)</f>
        <v>-</v>
      </c>
      <c r="IC66" s="575" t="str" cm="1">
        <f t="array" ref="IC66">INDEX(IC$5:IC65,$B66+1,1)</f>
        <v>-</v>
      </c>
      <c r="ID66" s="575" t="str" cm="1">
        <f t="array" ref="ID66">INDEX(ID$5:ID65,$B66+1,1)</f>
        <v>-</v>
      </c>
      <c r="IE66" s="575" cm="1">
        <f t="array" ref="IE66">INDEX(IE$5:IE65,$B66+1,1)</f>
        <v>1</v>
      </c>
      <c r="IF66" s="575" cm="1">
        <f t="array" ref="IF66">INDEX(IF$5:IF65,$B66+1,1)</f>
        <v>1</v>
      </c>
      <c r="IG66" s="8"/>
      <c r="IH66" s="575" t="str" cm="1">
        <f t="array" ref="IH66">INDEX(IH$5:IH65,$B66+1,1)</f>
        <v>-</v>
      </c>
      <c r="II66" s="575" t="str" cm="1">
        <f t="array" ref="II66">INDEX(II$5:II65,$B66+1,1)</f>
        <v>-</v>
      </c>
      <c r="IJ66" s="575" t="str" cm="1">
        <f t="array" ref="IJ66">INDEX(IJ$5:IJ65,$B66+1,1)</f>
        <v>-</v>
      </c>
      <c r="IK66" s="575" t="str" cm="1">
        <f t="array" ref="IK66">INDEX(IK$5:IK65,$B66+1,1)</f>
        <v>-</v>
      </c>
      <c r="IL66" s="575" t="str" cm="1">
        <f t="array" ref="IL66">INDEX(IL$5:IL65,$B66+1,1)</f>
        <v>-</v>
      </c>
      <c r="IM66" s="575" t="str" cm="1">
        <f t="array" ref="IM66">INDEX(IM$5:IM65,$B66+1,1)</f>
        <v>-</v>
      </c>
      <c r="IN66" s="575" t="str" cm="1">
        <f t="array" ref="IN66">INDEX(IN$5:IN65,$B66+1,1)</f>
        <v>-</v>
      </c>
      <c r="IO66" s="575" t="str" cm="1">
        <f t="array" ref="IO66">INDEX(IO$5:IO65,$B66+1,1)</f>
        <v>-</v>
      </c>
      <c r="IP66" s="575" t="str" cm="1">
        <f t="array" ref="IP66">INDEX(IP$5:IP65,$B66+1,1)</f>
        <v>-</v>
      </c>
      <c r="IQ66" s="575" t="str" cm="1">
        <f t="array" ref="IQ66">INDEX(IQ$5:IQ65,$B66+1,1)</f>
        <v>-</v>
      </c>
      <c r="IR66" s="575" t="str" cm="1">
        <f t="array" ref="IR66">INDEX(IR$5:IR65,$B66+1,1)</f>
        <v>-</v>
      </c>
      <c r="IS66" s="575" t="str" cm="1">
        <f t="array" ref="IS66">INDEX(IS$5:IS65,$B66+1,1)</f>
        <v>-</v>
      </c>
      <c r="IT66" s="575" t="str" cm="1">
        <f t="array" ref="IT66">INDEX(IT$5:IT65,$B66+1,1)</f>
        <v>-</v>
      </c>
      <c r="IU66" s="575" t="str" cm="1">
        <f t="array" ref="IU66">INDEX(IU$5:IU65,$B66+1,1)</f>
        <v>-</v>
      </c>
      <c r="IV66" s="575" t="str" cm="1">
        <f t="array" ref="IV66">INDEX(IV$5:IV65,$B66+1,1)</f>
        <v>-</v>
      </c>
      <c r="IW66" s="575" t="str" cm="1">
        <f t="array" ref="IW66">INDEX(IW$5:IW65,$B66+1,1)</f>
        <v>-</v>
      </c>
      <c r="IX66" s="575" cm="1">
        <f t="array" ref="IX66">INDEX(IX$5:IX65,$B66+1,1)</f>
        <v>0</v>
      </c>
      <c r="IY66" s="583">
        <f t="shared" si="168"/>
        <v>0</v>
      </c>
      <c r="IZ66" s="583">
        <f t="shared" si="168"/>
        <v>0</v>
      </c>
      <c r="JA66" s="200">
        <f t="shared" si="169"/>
        <v>0</v>
      </c>
      <c r="JB66" s="200">
        <f t="shared" ca="1" si="169"/>
        <v>0</v>
      </c>
      <c r="JC66" s="200">
        <f t="shared" ca="1" si="169"/>
        <v>0</v>
      </c>
      <c r="JD66" s="200">
        <f t="shared" ca="1" si="169"/>
        <v>0</v>
      </c>
      <c r="JE66" s="200">
        <f t="shared" ca="1" si="169"/>
        <v>0</v>
      </c>
      <c r="JF66" s="243">
        <f t="shared" ca="1" si="170"/>
        <v>0</v>
      </c>
      <c r="JG66" s="200">
        <f t="shared" ca="1" si="171"/>
        <v>0</v>
      </c>
      <c r="JH66" s="200">
        <f t="shared" ca="1" si="171"/>
        <v>0</v>
      </c>
      <c r="JI66" s="200">
        <f t="shared" ca="1" si="171"/>
        <v>0</v>
      </c>
      <c r="JJ66" s="200">
        <f t="shared" ca="1" si="171"/>
        <v>0</v>
      </c>
      <c r="JK66" s="200">
        <f t="shared" ca="1" si="171"/>
        <v>0</v>
      </c>
      <c r="JL66" s="243">
        <f t="shared" ca="1" si="172"/>
        <v>0</v>
      </c>
      <c r="JM66" s="244">
        <f t="shared" ca="1" si="173"/>
        <v>0</v>
      </c>
      <c r="JN66" s="244">
        <f t="shared" ca="1" si="173"/>
        <v>0</v>
      </c>
      <c r="JO66" s="244">
        <f t="shared" ca="1" si="173"/>
        <v>0</v>
      </c>
      <c r="JP66" s="244">
        <f t="shared" ca="1" si="173"/>
        <v>0</v>
      </c>
      <c r="JQ66" s="584">
        <f t="shared" ca="1" si="174"/>
        <v>0</v>
      </c>
      <c r="JR66" s="244">
        <f t="shared" ca="1" si="175"/>
        <v>0</v>
      </c>
      <c r="JS66" s="244">
        <f t="shared" ca="1" si="175"/>
        <v>0</v>
      </c>
      <c r="JT66" s="244">
        <f t="shared" ca="1" si="175"/>
        <v>0</v>
      </c>
      <c r="JU66" s="244">
        <f t="shared" ca="1" si="175"/>
        <v>0</v>
      </c>
      <c r="JV66" s="584">
        <f t="shared" ca="1" si="176"/>
        <v>0</v>
      </c>
      <c r="JW66" s="584">
        <f t="shared" ca="1" si="176"/>
        <v>0</v>
      </c>
      <c r="JX66" s="584">
        <f t="shared" ca="1" si="176"/>
        <v>0</v>
      </c>
      <c r="JY66" s="584">
        <f t="shared" ca="1" si="176"/>
        <v>0</v>
      </c>
      <c r="JZ66" s="584">
        <f t="shared" ca="1" si="176"/>
        <v>0</v>
      </c>
      <c r="KA66" s="584">
        <f t="shared" ca="1" si="176"/>
        <v>0</v>
      </c>
      <c r="KB66" s="584">
        <f t="shared" ca="1" si="176"/>
        <v>0</v>
      </c>
      <c r="KC66" s="575" cm="1">
        <f t="array" ref="KC66">INDEX(KC$5:KC65,$B66+1,1)</f>
        <v>0</v>
      </c>
      <c r="KD66" s="444">
        <f t="shared" si="177"/>
        <v>19</v>
      </c>
      <c r="KE66" s="8"/>
      <c r="KF66" s="575" cm="1">
        <f t="array" ref="KF66">INDEX(KF$5:KF65,$B66+1,1)</f>
        <v>0</v>
      </c>
      <c r="KG66" s="444">
        <f t="shared" si="178"/>
        <v>0</v>
      </c>
      <c r="KH66" s="575" cm="1">
        <f t="array" ref="KH66">INDEX(KH$5:KH65,$B66+1,1)</f>
        <v>0</v>
      </c>
      <c r="KI66" s="575" t="str" cm="1">
        <f t="array" ref="KI66">INDEX(KI$5:KI65,$B66+1,1)</f>
        <v>-</v>
      </c>
      <c r="KJ66" s="575" t="str" cm="1">
        <f t="array" ref="KJ66">INDEX(KJ$5:KJ65,$B66+1,1)</f>
        <v>-</v>
      </c>
      <c r="KK66" s="575" t="str" cm="1">
        <f t="array" ref="KK66">INDEX(KK$5:KK65,$B66+1,1)</f>
        <v>-</v>
      </c>
      <c r="KL66" s="575" t="str" cm="1">
        <f t="array" ref="KL66">INDEX(KL$5:KL65,$B66+1,1)</f>
        <v>-</v>
      </c>
      <c r="KM66" s="575" t="str" cm="1">
        <f t="array" ref="KM66">INDEX(KM$5:KM65,$B66+1,1)</f>
        <v>-</v>
      </c>
      <c r="KN66" s="575" t="str" cm="1">
        <f t="array" ref="KN66">INDEX(KN$5:KN65,$B66+1,1)</f>
        <v>-</v>
      </c>
      <c r="KO66" s="575" t="str" cm="1">
        <f t="array" ref="KO66">INDEX(KO$5:KO65,$B66+1,1)</f>
        <v>-</v>
      </c>
      <c r="KP66" s="575" t="str" cm="1">
        <f t="array" ref="KP66">INDEX(KP$5:KP65,$B66+1,1)</f>
        <v>-</v>
      </c>
      <c r="KQ66" s="575" t="str" cm="1">
        <f t="array" ref="KQ66">INDEX(KQ$5:KQ65,$B66+1,1)</f>
        <v>-</v>
      </c>
      <c r="KR66" s="575" t="str" cm="1">
        <f t="array" ref="KR66">INDEX(KR$5:KR65,$B66+1,1)</f>
        <v>-</v>
      </c>
      <c r="KS66" s="575" t="str" cm="1">
        <f t="array" ref="KS66">INDEX(KS$5:KS65,$B66+1,1)</f>
        <v>-</v>
      </c>
      <c r="KT66" s="575" t="str" cm="1">
        <f t="array" ref="KT66">INDEX(KT$5:KT65,$B66+1,1)</f>
        <v>-</v>
      </c>
      <c r="KU66" s="575" t="str" cm="1">
        <f t="array" ref="KU66">INDEX(KU$5:KU65,$B66+1,1)</f>
        <v>-</v>
      </c>
      <c r="KV66" s="444">
        <f t="shared" si="179"/>
        <v>1</v>
      </c>
      <c r="KW66" s="444">
        <f t="shared" si="180"/>
        <v>0</v>
      </c>
      <c r="KX66" s="444">
        <f t="shared" si="180"/>
        <v>1</v>
      </c>
      <c r="KY66" s="444">
        <f t="shared" si="180"/>
        <v>1</v>
      </c>
      <c r="KZ66" s="444">
        <f t="shared" si="180"/>
        <v>1</v>
      </c>
      <c r="LA66" s="444">
        <f t="shared" si="180"/>
        <v>1</v>
      </c>
      <c r="LB66" s="444">
        <f t="shared" si="180"/>
        <v>1</v>
      </c>
      <c r="LC66" s="444">
        <f t="shared" si="180"/>
        <v>1</v>
      </c>
      <c r="LD66" s="444">
        <f t="shared" si="180"/>
        <v>0</v>
      </c>
      <c r="LE66" s="444">
        <f t="shared" si="180"/>
        <v>1</v>
      </c>
      <c r="LF66" s="575" cm="1">
        <f t="array" ref="LF66">INDEX(LF$5:LF65,$B66+1,1)</f>
        <v>0</v>
      </c>
      <c r="LG66" s="575" cm="1">
        <f t="array" ref="LG66">INDEX(LG$5:LG65,$B66+1,1)</f>
        <v>0</v>
      </c>
      <c r="LH66" s="575" cm="1">
        <f t="array" ref="LH66">INDEX(LH$5:LH65,$B66+1,1)</f>
        <v>0</v>
      </c>
      <c r="LI66" s="575" cm="1">
        <f t="array" ref="LI66">INDEX(LI$5:LI65,$B66+1,1)</f>
        <v>0</v>
      </c>
      <c r="LJ66" s="575" cm="1">
        <f t="array" ref="LJ66">INDEX(LJ$5:LJ65,$B66+1,1)</f>
        <v>0</v>
      </c>
      <c r="LK66" s="575" cm="1">
        <f t="array" ref="LK66">INDEX(LK$5:LK65,$B66+1,1)</f>
        <v>0</v>
      </c>
      <c r="LL66" s="575" cm="1">
        <f t="array" ref="LL66">INDEX(LL$5:LL65,$B66+1,1)</f>
        <v>0</v>
      </c>
      <c r="LM66" s="575" cm="1">
        <f t="array" ref="LM66">INDEX(LM$5:LM65,$B66+1,1)</f>
        <v>0</v>
      </c>
      <c r="LN66" s="575" cm="1">
        <f t="array" ref="LN66">INDEX(LN$5:LN65,$B66+1,1)</f>
        <v>0</v>
      </c>
      <c r="LO66" s="575" cm="1">
        <f t="array" ref="LO66">INDEX(LO$5:LO65,$B66+1,1)</f>
        <v>0</v>
      </c>
      <c r="LP66" s="575" cm="1">
        <f t="array" ref="LP66">INDEX(LP$5:LP65,$B66+1,1)</f>
        <v>0</v>
      </c>
      <c r="LQ66" s="575" cm="1">
        <f t="array" ref="LQ66">INDEX(LQ$5:LQ65,$B66+1,1)</f>
        <v>0</v>
      </c>
      <c r="LR66" s="575" cm="1">
        <f t="array" ref="LR66">INDEX(LR$5:LR65,$B66+1,1)</f>
        <v>0</v>
      </c>
      <c r="LS66" s="575" cm="1">
        <f t="array" ref="LS66">INDEX(LS$5:LS65,$B66+1,1)</f>
        <v>0</v>
      </c>
      <c r="LT66" s="575" cm="1">
        <f t="array" ref="LT66">INDEX(LT$5:LT65,$B66+1,1)</f>
        <v>0</v>
      </c>
      <c r="LU66" s="575" cm="1">
        <f t="array" ref="LU66">INDEX(LU$5:LU65,$B66+1,1)</f>
        <v>0</v>
      </c>
      <c r="LV66" s="575" cm="1">
        <f t="array" ref="LV66">INDEX(LV$5:LV65,$B66+1,1)</f>
        <v>0</v>
      </c>
      <c r="LW66" s="575" cm="1">
        <f t="array" ref="LW66">INDEX(LW$5:LW65,$B66+1,1)</f>
        <v>0</v>
      </c>
      <c r="LX66" s="575" cm="1">
        <f t="array" ref="LX66">INDEX(LX$5:LX65,$B66+1,1)</f>
        <v>0</v>
      </c>
      <c r="LY66" s="575" cm="1">
        <f t="array" ref="LY66">INDEX(LY$5:LY65,$B66+1,1)</f>
        <v>0</v>
      </c>
      <c r="LZ66" s="575" cm="1">
        <f t="array" ref="LZ66">INDEX(LZ$5:LZ65,$B66+1,1)</f>
        <v>0</v>
      </c>
      <c r="MA66" s="575" cm="1">
        <f t="array" ref="MA66">INDEX(MA$5:MA65,$B66+1,1)</f>
        <v>0</v>
      </c>
      <c r="MB66" s="575" cm="1">
        <f t="array" ref="MB66">INDEX(MB$5:MB65,$B66+1,1)</f>
        <v>0</v>
      </c>
      <c r="MC66" s="575" cm="1">
        <f t="array" ref="MC66">INDEX(MC$5:MC65,$B66+1,1)</f>
        <v>0</v>
      </c>
      <c r="MD66" s="575" cm="1">
        <f t="array" ref="MD66">INDEX(MD$5:MD65,$B66+1,1)</f>
        <v>0</v>
      </c>
      <c r="ME66" s="575" cm="1">
        <f t="array" ref="ME66">INDEX(ME$5:ME65,$B66+1,1)</f>
        <v>0</v>
      </c>
      <c r="MF66" s="575" cm="1">
        <f t="array" ref="MF66">INDEX(MF$5:MF65,$B66+1,1)</f>
        <v>0</v>
      </c>
      <c r="MG66" s="575" cm="1">
        <f t="array" ref="MG66">INDEX(MG$5:MG65,$B66+1,1)</f>
        <v>0</v>
      </c>
      <c r="MH66" s="575" cm="1">
        <f t="array" ref="MH66">INDEX(MH$5:MH65,$B66+1,1)</f>
        <v>0</v>
      </c>
      <c r="MI66" s="575" cm="1">
        <f t="array" ref="MI66">INDEX(MI$5:MI65,$B66+1,1)</f>
        <v>1</v>
      </c>
      <c r="MJ66" s="575" cm="1">
        <f t="array" ref="MJ66">INDEX(MJ$5:MJ65,$B66+1,1)</f>
        <v>0</v>
      </c>
      <c r="MK66" s="575" cm="1">
        <f t="array" ref="MK66">INDEX(MK$5:MK65,$B66+1,1)</f>
        <v>0</v>
      </c>
      <c r="ML66" s="575" cm="1">
        <f t="array" ref="ML66">INDEX(ML$5:ML65,$B66+1,1)</f>
        <v>0</v>
      </c>
      <c r="MM66" s="575" cm="1">
        <f t="array" ref="MM66">INDEX(MM$5:MM65,$B66+1,1)</f>
        <v>0</v>
      </c>
      <c r="MN66" s="575" cm="1">
        <f t="array" ref="MN66">INDEX(MN$5:MN65,$B66+1,1)</f>
        <v>1</v>
      </c>
      <c r="MO66" s="8"/>
      <c r="MP66" s="444" t="b">
        <f t="shared" ca="1" si="181"/>
        <v>0</v>
      </c>
      <c r="MQ66" s="575" t="str" cm="1">
        <f t="array" ref="MQ66">INDEX(MQ$5:MQ65,$B66+1,1)</f>
        <v>-</v>
      </c>
      <c r="MR66" s="575" t="str" cm="1">
        <f t="array" ref="MR66">INDEX(MR$5:MR65,$B66+1,1)</f>
        <v>-</v>
      </c>
      <c r="MS66" s="575" t="str" cm="1">
        <f t="array" ref="MS66">INDEX(MS$5:MS65,$B66+1,1)</f>
        <v>-</v>
      </c>
      <c r="MT66" s="575" t="str" cm="1">
        <f t="array" ref="MT66">INDEX(MT$5:MT65,$B66+1,1)</f>
        <v>-</v>
      </c>
      <c r="MU66" s="444" t="str">
        <f t="shared" si="182"/>
        <v>-</v>
      </c>
      <c r="MV66" s="444" t="str">
        <f t="shared" si="182"/>
        <v>-</v>
      </c>
      <c r="MW66" s="575" t="str" cm="1">
        <f t="array" ref="MW66">INDEX(MW$5:MW65,$B66+1,1)</f>
        <v>-</v>
      </c>
      <c r="MX66" s="444" t="str" cm="1">
        <f t="array" ref="MX66">IF(OR(MY66:MY66&lt;&gt;"-"),TRUE,"-")</f>
        <v>-</v>
      </c>
      <c r="MY66" s="575" t="str" cm="1">
        <f t="array" ref="MY66">INDEX(MY$5:MY65,$B66+1,1)</f>
        <v>-</v>
      </c>
      <c r="MZ66" s="575" cm="1">
        <f t="array" ref="MZ66">INDEX(MZ$5:MZ65,$B66+1,1)</f>
        <v>0</v>
      </c>
      <c r="NA66" s="575" cm="1">
        <f t="array" ref="NA66">INDEX(NA$5:NA65,$B66+1,1)</f>
        <v>999999</v>
      </c>
      <c r="NB66" s="575" cm="1">
        <f t="array" ref="NB66">INDEX(NB$5:NB65,$B66+1,1)</f>
        <v>999999</v>
      </c>
      <c r="NC66" s="575" cm="1">
        <f t="array" ref="NC66">INDEX(NC$5:NC65,$B66+1,1)</f>
        <v>999999</v>
      </c>
      <c r="ND66" s="575" cm="1">
        <f t="array" ref="ND66">INDEX(ND$5:ND65,$B66+1,1)</f>
        <v>999999</v>
      </c>
      <c r="NE66" s="575" cm="1">
        <f t="array" ref="NE66">INDEX(NE$5:NE65,$B66+1,1)</f>
        <v>999999</v>
      </c>
      <c r="NF66" s="575" cm="1">
        <f t="array" ref="NF66">INDEX(NF$5:NF65,$B66+1,1)</f>
        <v>999999</v>
      </c>
      <c r="NG66" s="575" t="str" cm="1">
        <f t="array" ref="NG66">INDEX(NG$5:NG65,$B66+1,1)</f>
        <v>-</v>
      </c>
      <c r="NH66" s="575" t="str" cm="1">
        <f t="array" ref="NH66">INDEX(NH$5:NH65,$B66+1,1)</f>
        <v>-</v>
      </c>
      <c r="NI66" s="575" t="str" cm="1">
        <f t="array" ref="NI66">INDEX(NI$5:NI65,$B66+1,1)</f>
        <v>-</v>
      </c>
      <c r="NJ66" s="575" t="b" cm="1">
        <f t="array" ref="NJ66">INDEX(NJ$5:NJ65,$B66+1,1)</f>
        <v>1</v>
      </c>
      <c r="NK66" s="575" t="str" cm="1">
        <f t="array" ref="NK66">INDEX(NK$5:NK65,$B66+1,1)</f>
        <v>-</v>
      </c>
      <c r="NL66" s="575" cm="1">
        <f t="array" ref="NL66">INDEX(NL$5:NL65,$B66+1,1)</f>
        <v>0</v>
      </c>
      <c r="NM66" s="575" cm="1">
        <f t="array" ref="NM66">INDEX(NM$5:NM65,$B66+1,1)</f>
        <v>0</v>
      </c>
      <c r="NN66" s="575" cm="1">
        <f t="array" ref="NN66">INDEX(NN$5:NN65,$B66+1,1)</f>
        <v>0</v>
      </c>
      <c r="NO66" s="575" t="str" cm="1">
        <f t="array" ref="NO66">INDEX(NO$5:NO65,$B66+1,1)</f>
        <v>-</v>
      </c>
      <c r="NP66" s="575" t="str" cm="1">
        <f t="array" ref="NP66">INDEX(NP$5:NP65,$B66+1,1)</f>
        <v>-</v>
      </c>
      <c r="NQ66" s="444">
        <f t="shared" si="183"/>
        <v>0</v>
      </c>
      <c r="NR66" s="575" t="str" cm="1">
        <f t="array" ref="NR66">INDEX(NR$5:NR65,$B66+1,1)</f>
        <v>-</v>
      </c>
      <c r="NS66" s="444">
        <f t="shared" si="184"/>
        <v>0.5</v>
      </c>
      <c r="NT66" s="8"/>
      <c r="NU66" s="575" cm="1">
        <f t="array" ref="NU66">INDEX(NU$5:NU65,$B66+1,1)</f>
        <v>50</v>
      </c>
      <c r="NV66" s="575" cm="1">
        <f t="array" ref="NV66">INDEX(NV$5:NV65,$B66+1,1)</f>
        <v>50</v>
      </c>
      <c r="NW66" s="575" cm="1">
        <f t="array" ref="NW66">INDEX(NW$5:NW65,$B66+1,1)</f>
        <v>50</v>
      </c>
      <c r="NX66" s="575" cm="1">
        <f t="array" ref="NX66">INDEX(NX$5:NX65,$B66+1,1)</f>
        <v>50</v>
      </c>
      <c r="NY66" s="575" cm="1">
        <f t="array" ref="NY66">INDEX(NY$5:NY65,$B66+1,1)</f>
        <v>1</v>
      </c>
      <c r="NZ66" s="575" cm="1">
        <f t="array" ref="NZ66">INDEX(NZ$5:NZ65,$B66+1,1)</f>
        <v>1</v>
      </c>
      <c r="OA66" s="575" cm="1">
        <f t="array" ref="OA66">INDEX(OA$5:OA65,$B66+1,1)</f>
        <v>1</v>
      </c>
      <c r="OB66" s="575" cm="1">
        <f t="array" ref="OB66">INDEX(OB$5:OB65,$B66+1,1)</f>
        <v>1</v>
      </c>
      <c r="OC66" s="8"/>
      <c r="OD66" s="575" cm="1">
        <f t="array" ref="OD66">INDEX(OD$5:OD65,$B66+1,1)</f>
        <v>0</v>
      </c>
      <c r="OE66" s="575" t="str" cm="1">
        <f t="array" ref="OE66">INDEX(OE$5:OE65,$B66+1,1)</f>
        <v>-</v>
      </c>
      <c r="OF66" s="575" cm="1">
        <f t="array" ref="OF66">INDEX(OF$5:OF65,$B66+1,1)</f>
        <v>1</v>
      </c>
      <c r="OG66" s="444">
        <f t="shared" si="185"/>
        <v>1.5</v>
      </c>
      <c r="OH66" s="8"/>
      <c r="OI66" s="585" t="str">
        <f t="shared" si="186"/>
        <v>-</v>
      </c>
      <c r="OJ66" s="585" t="str">
        <f t="shared" si="186"/>
        <v>-</v>
      </c>
      <c r="OK66" s="585" t="str">
        <f t="shared" si="186"/>
        <v>-</v>
      </c>
      <c r="OL66" s="585" t="str">
        <f t="shared" si="186"/>
        <v>-</v>
      </c>
      <c r="OM66" s="575" cm="1">
        <f t="array" ref="OM66">INDEX(OM$5:OM65,$B66+1,1)</f>
        <v>0</v>
      </c>
      <c r="ON66" s="519">
        <v>0</v>
      </c>
    </row>
    <row r="67" spans="1:404" outlineLevel="2">
      <c r="A67" s="18">
        <f t="shared" si="190"/>
        <v>62</v>
      </c>
      <c r="B67" s="606">
        <f t="shared" si="188"/>
        <v>54</v>
      </c>
      <c r="C67" s="110">
        <f>C$52 + CHOOSE(ExptNo+1, $L67*100, $L67*100 + $M67*10, $L67*100 + $M67*10 +$N67) + 0</f>
        <v>1200</v>
      </c>
      <c r="D67" s="127" t="str">
        <f t="shared" si="131"/>
        <v>GSW</v>
      </c>
      <c r="E67" t="b">
        <v>1</v>
      </c>
      <c r="F67" t="b">
        <v>0</v>
      </c>
      <c r="G67" t="b">
        <f t="shared" si="132"/>
        <v>1</v>
      </c>
      <c r="H67" s="203">
        <f t="shared" si="187"/>
        <v>8</v>
      </c>
      <c r="I67" s="575" cm="1">
        <f t="array" ref="I67">INDEX(I$5:I66,$B67+1,1)</f>
        <v>1</v>
      </c>
      <c r="J67" s="575" cm="1">
        <f t="array" ref="J67">INDEX(J$5:J66,$B67+1,1)</f>
        <v>0</v>
      </c>
      <c r="K67" s="575" cm="1">
        <f t="array" ref="K67">INDEX(K$5:K66,$B67+1,1)</f>
        <v>1</v>
      </c>
      <c r="L67" s="575" cm="1">
        <f t="array" ref="L67">INDEX(L$5:L66,$B67+1,1)</f>
        <v>2</v>
      </c>
      <c r="M67" s="243">
        <f>INDEX(IF(IsSequential,_xlfn.SEQUENCE(nLevels,1,M$55),M$55:M$58),MOD(INT($H67/cStep),nLevels)+1,1)</f>
        <v>2</v>
      </c>
      <c r="N67" s="243">
        <f>INDEX(IF(IsSequential,_xlfn.SEQUENCE(nLevels,1,N$55),N$55:N$58),MOD(INT($H67/cStep),nLevels)+1,1)</f>
        <v>1</v>
      </c>
      <c r="O67" s="444">
        <f t="shared" si="133"/>
        <v>2</v>
      </c>
      <c r="P67" s="444">
        <f t="shared" si="133"/>
        <v>0</v>
      </c>
      <c r="Q67" s="444">
        <f t="shared" si="134"/>
        <v>6</v>
      </c>
      <c r="R67" s="93">
        <f t="shared" si="135"/>
        <v>2</v>
      </c>
      <c r="S67" s="93">
        <f>INDEX(CHOOSE($N67,DataAutumn!i.AdultDrys,DataWinter!i.AdultDrys,DataSpring!i.AdultDrys),1,$M67)</f>
        <v>4</v>
      </c>
      <c r="T67" s="243">
        <f>INDEX(IF(IsSequential,_xlfn.SEQUENCE(nLevels,1,T$55),T$55:T$58),MOD(INT($H67/cStep),nLevels)+1,1)</f>
        <v>2</v>
      </c>
      <c r="U67" s="243">
        <f>INDEX(IF(IsSequential,_xlfn.SEQUENCE(nLevels,1,U$55),U$55:U$58),MOD(INT($H67/cStep),nLevels)+1,1)</f>
        <v>1</v>
      </c>
      <c r="V67" s="575" cm="1">
        <f t="array" ref="V67">INDEX(V$5:V66,$B67+1,1)</f>
        <v>0</v>
      </c>
      <c r="W67" s="575" cm="1">
        <f t="array" ref="W67">INDEX(W$5:W66,$B67+1,1)</f>
        <v>2</v>
      </c>
      <c r="X67" s="243">
        <f>INDEX(IF(IsSequential,_xlfn.SEQUENCE(nLevels,1,X$55),X$55:X$58),MOD(INT($H67/cStep),nLevels)+1,1)</f>
        <v>1</v>
      </c>
      <c r="Y67" s="243">
        <f>INDEX(IF(IsSequential,_xlfn.SEQUENCE(nLevels,1,Y$55),Y$55:Y$58),MOD(INT($H67/cStep),nLevels)+1,1)</f>
        <v>1</v>
      </c>
      <c r="Z67" s="243">
        <f>INDEX(IF(IsSequential,_xlfn.SEQUENCE(nLevels,1,Z$55),Z$55:Z$58),MOD(INT($H67/cStep),nLevels)+1,1)</f>
        <v>1</v>
      </c>
      <c r="AA67" s="444" cm="1">
        <f t="array" ref="AA67">INDEX(i.MLP_PvP,$AC67,2)</f>
        <v>1</v>
      </c>
      <c r="AB67" s="444"/>
      <c r="AC67" s="243">
        <f>INDEX(IF(IsSequential,_xlfn.SEQUENCE(nLevels,1,AC$55),AC$55:AC$58),MOD(INT($H67/cStep),nLevels)+1,1)</f>
        <v>9</v>
      </c>
      <c r="AD67" s="575" cm="1">
        <f t="array" ref="AD67">INDEX(AD$5:AD66,$B67+1,1)</f>
        <v>0</v>
      </c>
      <c r="AE67" s="575" cm="1">
        <f t="array" ref="AE67">INDEX(AE$5:AE66,$B67+1,1)</f>
        <v>0</v>
      </c>
      <c r="AF67" s="575" cm="1">
        <f t="array" ref="AF67">INDEX(AF$5:AF66,$B67+1,1)</f>
        <v>0</v>
      </c>
      <c r="AG67" s="575" cm="1">
        <f t="array" ref="AG67">INDEX(AG$5:AG66,$B67+1,1)</f>
        <v>0</v>
      </c>
      <c r="AH67" s="119"/>
      <c r="AI67" s="119"/>
      <c r="AJ67" s="119"/>
      <c r="AK67" s="119"/>
      <c r="AL67" s="119"/>
      <c r="AM67" s="119"/>
      <c r="AN67" s="119"/>
      <c r="AO67" s="119"/>
      <c r="AP67" s="119"/>
      <c r="AQ67" s="119"/>
      <c r="AR67" s="119"/>
      <c r="AS67" s="119"/>
      <c r="AT67" s="119"/>
      <c r="AU67" s="119"/>
      <c r="AV67" s="119"/>
      <c r="AW67" s="119"/>
      <c r="AX67" s="330" t="str">
        <f t="shared" ca="1" si="136"/>
        <v>TemplateEx 00008 SE GSW MWM     TOLAut Scan2 GFS_ RR+01% GP100% WP100% MP100% (PT_F33N11L11)</v>
      </c>
      <c r="AY67" s="8" t="str">
        <f ca="1">IF(COUNTIF(AX$5:AX67,AX67)=1,"-","Dup")</f>
        <v>-</v>
      </c>
      <c r="AZ67" s="8"/>
      <c r="BA67" s="575" t="str" cm="1">
        <f t="array" ref="BA67">INDEX(BA$5:BA66,$B67+1,1)</f>
        <v>-</v>
      </c>
      <c r="BB67" s="575" t="str" cm="1">
        <f t="array" ref="BB67">INDEX(BB$5:BB66,$B67+1,1)</f>
        <v>-</v>
      </c>
      <c r="BC67" s="575" t="str" cm="1">
        <f t="array" ref="BC67">INDEX(BC$5:BC66,$B67+1,1)</f>
        <v>-</v>
      </c>
      <c r="BD67" s="575" t="str" cm="1">
        <f t="array" ref="BD67">INDEX(BD$5:BD66,$B67+1,1)</f>
        <v>-</v>
      </c>
      <c r="BE67" s="575" t="str" cm="1">
        <f t="array" ref="BE67">INDEX(BE$5:BE66,$B67+1,1)</f>
        <v>-</v>
      </c>
      <c r="BF67" s="575" t="str" cm="1">
        <f t="array" ref="BF67">INDEX(BF$5:BF66,$B67+1,1)</f>
        <v>-</v>
      </c>
      <c r="BG67" s="575" t="str" cm="1">
        <f t="array" ref="BG67">INDEX(BG$5:BG66,$B67+1,1)</f>
        <v>-</v>
      </c>
      <c r="BH67" s="575" t="str" cm="1">
        <f t="array" ref="BH67">INDEX(BH$5:BH66,$B67+1,1)</f>
        <v>-</v>
      </c>
      <c r="BI67" s="575" t="str" cm="1">
        <f t="array" ref="BI67">INDEX(BI$5:BI66,$B67+1,1)</f>
        <v>-</v>
      </c>
      <c r="BJ67" s="8"/>
      <c r="BK67" s="575" t="b" cm="1">
        <f t="array" ref="BK67">INDEX(BK$5:BK66,$B67+1,1)</f>
        <v>1</v>
      </c>
      <c r="BL67" s="575" t="str" cm="1">
        <f t="array" ref="BL67">INDEX(BL$5:BL66,$B67+1,1)</f>
        <v>-</v>
      </c>
      <c r="BM67" s="575" t="b" cm="1">
        <f t="array" ref="BM67">INDEX(BM$5:BM66,$B67+1,1)</f>
        <v>0</v>
      </c>
      <c r="BN67" s="575" t="str" cm="1">
        <f t="array" ref="BN67">INDEX(BN$5:BN66,$B67+1,1)</f>
        <v>-</v>
      </c>
      <c r="BO67" s="575" t="str" cm="1">
        <f t="array" ref="BO67">INDEX(BO$5:BO66,$B67+1,1)</f>
        <v>-</v>
      </c>
      <c r="BP67" s="575" t="str" cm="1">
        <f t="array" ref="BP67">INDEX(BP$5:BP66,$B67+1,1)</f>
        <v>-</v>
      </c>
      <c r="BQ67" s="575" t="str" cm="1">
        <f t="array" ref="BQ67">INDEX(BQ$5:BQ66,$B67+1,1)</f>
        <v>-</v>
      </c>
      <c r="BR67" s="575" t="str" cm="1">
        <f t="array" ref="BR67">INDEX(BR$5:BR66,$B67+1,1)</f>
        <v>-</v>
      </c>
      <c r="BS67" s="575" t="str" cm="1">
        <f t="array" ref="BS67">INDEX(BS$5:BS66,$B67+1,1)</f>
        <v>-</v>
      </c>
      <c r="BT67" s="575" t="str" cm="1">
        <f t="array" ref="BT67">INDEX(BT$5:BT66,$B67+1,1)</f>
        <v>-</v>
      </c>
      <c r="BU67" s="575" t="str" cm="1">
        <f t="array" ref="BU67">INDEX(BU$5:BU66,$B67+1,1)</f>
        <v>-</v>
      </c>
      <c r="BV67" s="575" t="str" cm="1">
        <f t="array" ref="BV67">INDEX(BV$5:BV66,$B67+1,1)</f>
        <v>-</v>
      </c>
      <c r="BW67" s="575" t="b" cm="1">
        <f t="array" ref="BW67">INDEX(BW$5:BW66,$B67+1,1)</f>
        <v>0</v>
      </c>
      <c r="BX67" s="575" cm="1">
        <f t="array" ref="BX67">INDEX(BX$5:BX66,$B67+1,1)</f>
        <v>0</v>
      </c>
      <c r="BY67" s="575" t="str" cm="1">
        <f t="array" ref="BY67">INDEX(BY$5:BY66,$B67+1,1)</f>
        <v>-</v>
      </c>
      <c r="BZ67" s="575" t="str" cm="1">
        <f t="array" ref="BZ67">INDEX(BZ$5:BZ66,$B67+1,1)</f>
        <v>-</v>
      </c>
      <c r="CA67" s="575" t="b" cm="1">
        <f t="array" ref="CA67">INDEX(CA$5:CA66,$B67+1,1)</f>
        <v>1</v>
      </c>
      <c r="CB67" s="8"/>
      <c r="CC67" s="575" t="str" cm="1">
        <f t="array" ref="CC67">INDEX(CC$5:CC66,$B67+1,1)</f>
        <v>-</v>
      </c>
      <c r="CD67" s="444" t="str">
        <f t="shared" ca="1" si="137"/>
        <v>-</v>
      </c>
      <c r="CE67" s="444">
        <f t="shared" si="138"/>
        <v>1</v>
      </c>
      <c r="CF67" s="444">
        <f t="shared" si="138"/>
        <v>1</v>
      </c>
      <c r="CG67" s="575" t="str" cm="1">
        <f t="array" ref="CG67">INDEX(CG$5:CG66,$B67+1,1)</f>
        <v>-</v>
      </c>
      <c r="CH67" s="575" t="str" cm="1">
        <f t="array" ref="CH67">INDEX(CH$5:CH66,$B67+1,1)</f>
        <v>-</v>
      </c>
      <c r="CI67" s="575" t="str" cm="1">
        <f t="array" ref="CI67">INDEX(CI$5:CI66,$B67+1,1)</f>
        <v>-</v>
      </c>
      <c r="CJ67" s="444" t="str">
        <f t="shared" ca="1" si="139"/>
        <v>-</v>
      </c>
      <c r="CK67" s="444">
        <f t="shared" si="140"/>
        <v>1</v>
      </c>
      <c r="CL67" s="444">
        <f t="shared" si="140"/>
        <v>1</v>
      </c>
      <c r="CM67" s="575" t="str" cm="1">
        <f t="array" ref="CM67">INDEX(CM$5:CM66,$B67+1,1)</f>
        <v>-</v>
      </c>
      <c r="CN67" s="444" t="str">
        <f t="shared" ca="1" si="141"/>
        <v>-</v>
      </c>
      <c r="CO67" s="444">
        <f t="shared" si="142"/>
        <v>1</v>
      </c>
      <c r="CP67" s="575" t="str" cm="1">
        <f t="array" ref="CP67">INDEX(CP$5:CP66,$B67+1,1)</f>
        <v>-</v>
      </c>
      <c r="CQ67" s="575" t="str" cm="1">
        <f t="array" ref="CQ67">INDEX(CQ$5:CQ66,$B67+1,1)</f>
        <v>-</v>
      </c>
      <c r="CR67" s="444">
        <f t="shared" si="143"/>
        <v>1</v>
      </c>
      <c r="CS67" s="575" t="str" cm="1">
        <f t="array" ref="CS67">INDEX(CS$5:CS66,$B67+1,1)</f>
        <v>-</v>
      </c>
      <c r="CT67" s="444" t="str">
        <f t="shared" ca="1" si="144"/>
        <v>-</v>
      </c>
      <c r="CU67" s="444">
        <f t="shared" si="145"/>
        <v>1</v>
      </c>
      <c r="CV67" s="444">
        <f t="shared" si="145"/>
        <v>1</v>
      </c>
      <c r="CW67" s="8"/>
      <c r="CX67" s="575" t="b" cm="1">
        <f t="array" ref="CX67">INDEX(CX$5:CX66,$B67+1,1)</f>
        <v>1</v>
      </c>
      <c r="CY67" s="575" t="b" cm="1">
        <f t="array" ref="CY67">INDEX(CY$5:CY66,$B67+1,1)</f>
        <v>1</v>
      </c>
      <c r="CZ67" s="587">
        <f t="shared" si="146"/>
        <v>2212111</v>
      </c>
      <c r="DA67" s="575" t="b" cm="1">
        <f t="array" ref="DA67">INDEX(DA$5:DA66,$B67+1,1)</f>
        <v>1</v>
      </c>
      <c r="DB67" s="575" cm="1">
        <f t="array" ref="DB67">INDEX(DB$5:DB66,$B67+1,1)</f>
        <v>0</v>
      </c>
      <c r="DC67" s="575" cm="1">
        <f t="array" ref="DC67">INDEX(DC$5:DC66,$B67+1,1)</f>
        <v>1</v>
      </c>
      <c r="DD67" s="575" cm="1">
        <f t="array" ref="DD67">INDEX(DD$5:DD66,$B67+1,1)</f>
        <v>1</v>
      </c>
      <c r="DE67" s="583">
        <f t="shared" si="147"/>
        <v>652</v>
      </c>
      <c r="DF67" s="583">
        <f t="shared" si="147"/>
        <v>686</v>
      </c>
      <c r="DG67" s="583">
        <f t="shared" si="147"/>
        <v>721</v>
      </c>
      <c r="DH67" s="493">
        <f t="shared" si="148"/>
        <v>378</v>
      </c>
      <c r="DI67" s="493">
        <f t="shared" si="148"/>
        <v>413</v>
      </c>
      <c r="DJ67" s="493">
        <f t="shared" si="148"/>
        <v>448</v>
      </c>
      <c r="DK67" s="444">
        <f t="shared" si="149"/>
        <v>1</v>
      </c>
      <c r="DL67" s="444" t="b">
        <f t="shared" si="149"/>
        <v>0</v>
      </c>
      <c r="DM67" s="444">
        <f t="shared" si="149"/>
        <v>60</v>
      </c>
      <c r="DN67" s="444" t="str">
        <f t="shared" si="149"/>
        <v>-</v>
      </c>
      <c r="DO67" s="444" t="str">
        <f t="shared" si="149"/>
        <v>-</v>
      </c>
      <c r="DP67" s="444" t="str">
        <f t="shared" si="149"/>
        <v>-</v>
      </c>
      <c r="DQ67" s="444" t="str">
        <f t="shared" si="149"/>
        <v>-</v>
      </c>
      <c r="DR67" s="444" t="str">
        <f t="shared" si="149"/>
        <v>-</v>
      </c>
      <c r="DS67" s="444" t="str">
        <f t="shared" si="149"/>
        <v>-</v>
      </c>
      <c r="DT67" s="444" t="str">
        <f t="shared" si="149"/>
        <v>-</v>
      </c>
      <c r="DU67" s="444" t="str">
        <f t="shared" si="150"/>
        <v>-</v>
      </c>
      <c r="DV67" s="444" t="str">
        <f t="shared" si="150"/>
        <v>-</v>
      </c>
      <c r="DW67" s="444">
        <f t="shared" si="150"/>
        <v>500</v>
      </c>
      <c r="DX67" s="444">
        <f t="shared" si="150"/>
        <v>500</v>
      </c>
      <c r="DY67" s="444" t="str">
        <f t="shared" si="150"/>
        <v>-</v>
      </c>
      <c r="DZ67" s="444" t="str">
        <f t="shared" si="150"/>
        <v>-</v>
      </c>
      <c r="EA67" s="444" t="str">
        <f t="shared" si="150"/>
        <v>-</v>
      </c>
      <c r="EB67" s="444">
        <f t="shared" si="151"/>
        <v>0</v>
      </c>
      <c r="EC67" s="444">
        <f t="shared" si="152"/>
        <v>0.01</v>
      </c>
      <c r="ED67" s="444">
        <f t="shared" si="153"/>
        <v>3.125E-2</v>
      </c>
      <c r="EE67" s="444">
        <f t="shared" si="153"/>
        <v>3.125E-2</v>
      </c>
      <c r="EF67" s="444">
        <f t="shared" si="153"/>
        <v>0.05</v>
      </c>
      <c r="EG67" s="444">
        <f t="shared" si="153"/>
        <v>0.05</v>
      </c>
      <c r="EH67" s="444" t="b">
        <f t="shared" si="154"/>
        <v>0</v>
      </c>
      <c r="EI67" s="444" t="b">
        <f t="shared" si="154"/>
        <v>0</v>
      </c>
      <c r="EJ67" s="444" t="b">
        <f t="shared" si="154"/>
        <v>1</v>
      </c>
      <c r="EK67" s="444" t="b">
        <f t="shared" si="154"/>
        <v>0</v>
      </c>
      <c r="EL67" s="444">
        <f t="shared" si="155"/>
        <v>1</v>
      </c>
      <c r="EM67" s="444">
        <f>INDEX(i.dryman,($S67-1)*4+$R67,EM$7+IF($M67=5,2,$M67)-1)</f>
        <v>0.66</v>
      </c>
      <c r="EN67" s="444" t="b">
        <f t="shared" si="156"/>
        <v>1</v>
      </c>
      <c r="EO67" s="444" t="b">
        <f t="shared" si="157"/>
        <v>1</v>
      </c>
      <c r="EP67" s="444" t="b">
        <f t="shared" si="157"/>
        <v>0</v>
      </c>
      <c r="EQ67" s="444" t="b">
        <f t="shared" si="157"/>
        <v>0</v>
      </c>
      <c r="ER67" s="93">
        <f t="shared" si="158"/>
        <v>2</v>
      </c>
      <c r="ES67" s="93">
        <f t="shared" si="158"/>
        <v>2</v>
      </c>
      <c r="ET67" s="444">
        <f t="shared" si="159"/>
        <v>1</v>
      </c>
      <c r="EU67" s="444">
        <f t="shared" si="160"/>
        <v>1</v>
      </c>
      <c r="EV67" s="444">
        <f t="shared" si="160"/>
        <v>1</v>
      </c>
      <c r="EW67" s="444">
        <f t="shared" si="161"/>
        <v>1</v>
      </c>
      <c r="EX67" s="444">
        <f t="shared" si="162"/>
        <v>0.5</v>
      </c>
      <c r="EY67" s="444" t="b">
        <f t="shared" si="162"/>
        <v>1</v>
      </c>
      <c r="EZ67" s="444" t="b">
        <f t="shared" si="162"/>
        <v>0</v>
      </c>
      <c r="FA67" s="444" t="b">
        <f t="shared" si="162"/>
        <v>0</v>
      </c>
      <c r="FB67" s="444" t="b">
        <f t="shared" si="162"/>
        <v>0</v>
      </c>
      <c r="FC67" s="93">
        <f t="shared" si="163"/>
        <v>1</v>
      </c>
      <c r="FD67" s="93">
        <f t="shared" si="163"/>
        <v>1</v>
      </c>
      <c r="FE67" s="93">
        <f t="shared" si="163"/>
        <v>1</v>
      </c>
      <c r="FF67" s="93">
        <f t="shared" si="163"/>
        <v>1</v>
      </c>
      <c r="FG67" s="93">
        <f t="shared" si="163"/>
        <v>1</v>
      </c>
      <c r="FH67" s="93">
        <f t="shared" si="163"/>
        <v>1</v>
      </c>
      <c r="FI67" s="93">
        <f t="shared" si="163"/>
        <v>1</v>
      </c>
      <c r="FJ67" s="93">
        <f t="shared" si="163"/>
        <v>1</v>
      </c>
      <c r="FK67" s="8"/>
      <c r="FL67" s="575" t="str" cm="1">
        <f t="array" ref="FL67">INDEX(FL$5:FL66,$B67+1,1)</f>
        <v>-</v>
      </c>
      <c r="FM67" s="575" t="str" cm="1">
        <f t="array" ref="FM67">INDEX(FM$5:FM66,$B67+1,1)</f>
        <v>-</v>
      </c>
      <c r="FN67" s="575" t="str" cm="1">
        <f t="array" ref="FN67">INDEX(FN$5:FN66,$B67+1,1)</f>
        <v>-</v>
      </c>
      <c r="FO67" s="444">
        <f t="shared" si="164"/>
        <v>10</v>
      </c>
      <c r="FP67" s="575" t="str" cm="1">
        <f t="array" ref="FP67">INDEX(FP$5:FP66,$B67+1,1)</f>
        <v>-</v>
      </c>
      <c r="FQ67" s="575" cm="1">
        <f t="array" ref="FQ67">INDEX(FQ$5:FQ66,$B67+1,1)</f>
        <v>1</v>
      </c>
      <c r="FR67" s="575" cm="1">
        <f t="array" ref="FR67">INDEX(FR$5:FR66,$B67+1,1)</f>
        <v>1</v>
      </c>
      <c r="FS67" s="575" t="str" cm="1">
        <f t="array" ref="FS67">INDEX(FS$5:FS66,$B67+1,1)</f>
        <v>-</v>
      </c>
      <c r="FT67" s="575" t="str" cm="1">
        <f t="array" ref="FT67">INDEX(FT$5:FT66,$B67+1,1)</f>
        <v>-</v>
      </c>
      <c r="FU67" s="575" t="str" cm="1">
        <f t="array" ref="FU67">INDEX(FU$5:FU66,$B67+1,1)</f>
        <v>-</v>
      </c>
      <c r="FV67" s="575" t="str" cm="1">
        <f t="array" ref="FV67">INDEX(FV$5:FV66,$B67+1,1)</f>
        <v>-</v>
      </c>
      <c r="FW67" s="575" t="str" cm="1">
        <f t="array" ref="FW67">INDEX(FW$5:FW66,$B67+1,1)</f>
        <v>-</v>
      </c>
      <c r="FX67" s="575" t="str" cm="1">
        <f t="array" ref="FX67">INDEX(FX$5:FX66,$B67+1,1)</f>
        <v>-</v>
      </c>
      <c r="FY67" s="575" t="str" cm="1">
        <f t="array" ref="FY67">INDEX(FY$5:FY66,$B67+1,1)</f>
        <v>-</v>
      </c>
      <c r="FZ67" s="575" t="str" cm="1">
        <f t="array" ref="FZ67">INDEX(FZ$5:FZ66,$B67+1,1)</f>
        <v>-</v>
      </c>
      <c r="GA67" s="575" t="str" cm="1">
        <f t="array" ref="GA67">INDEX(GA$5:GA66,$B67+1,1)</f>
        <v>-</v>
      </c>
      <c r="GB67" s="575" t="str" cm="1">
        <f t="array" ref="GB67">INDEX(GB$5:GB66,$B67+1,1)</f>
        <v>-</v>
      </c>
      <c r="GC67" s="575" t="str" cm="1">
        <f t="array" ref="GC67">INDEX(GC$5:GC66,$B67+1,1)</f>
        <v>-</v>
      </c>
      <c r="GD67" s="575" t="str" cm="1">
        <f t="array" ref="GD67">INDEX(GD$5:GD66,$B67+1,1)</f>
        <v>-</v>
      </c>
      <c r="GE67" s="575" t="str" cm="1">
        <f t="array" ref="GE67">INDEX(GE$5:GE66,$B67+1,1)</f>
        <v>-</v>
      </c>
      <c r="GF67" s="575" t="str" cm="1">
        <f t="array" ref="GF67">INDEX(GF$5:GF66,$B67+1,1)</f>
        <v>-</v>
      </c>
      <c r="GG67" s="575" t="str" cm="1">
        <f t="array" ref="GG67">INDEX(GG$5:GG66,$B67+1,1)</f>
        <v>-</v>
      </c>
      <c r="GH67" s="575" t="str" cm="1">
        <f t="array" ref="GH67">INDEX(GH$5:GH66,$B67+1,1)</f>
        <v>-</v>
      </c>
      <c r="GI67" s="575" t="str" cm="1">
        <f t="array" ref="GI67">INDEX(GI$5:GI66,$B67+1,1)</f>
        <v>-</v>
      </c>
      <c r="GJ67" s="575" t="str" cm="1">
        <f t="array" ref="GJ67">INDEX(GJ$5:GJ66,$B67+1,1)</f>
        <v>-</v>
      </c>
      <c r="GK67" s="444">
        <f t="shared" si="165"/>
        <v>1.596126184516995</v>
      </c>
      <c r="GL67" s="575" t="str" cm="1">
        <f t="array" ref="GL67">INDEX(GL$5:GL66,$B67+1,1)</f>
        <v>-</v>
      </c>
      <c r="GM67" s="575" cm="1">
        <f t="array" ref="GM67">INDEX(GM$5:GM66,$B67+1,1)</f>
        <v>1</v>
      </c>
      <c r="GN67" s="444">
        <f t="shared" si="166"/>
        <v>7.9799504936919854E-2</v>
      </c>
      <c r="GO67" s="575" cm="1">
        <f t="array" ref="GO67">INDEX(GO$5:GO66,$B67+1,1)</f>
        <v>0</v>
      </c>
      <c r="GP67" s="444">
        <f t="shared" si="167"/>
        <v>5.7367529435077315E-2</v>
      </c>
      <c r="GQ67" s="444">
        <f t="shared" si="167"/>
        <v>0.14341882358769331</v>
      </c>
      <c r="GR67" s="444">
        <f t="shared" si="167"/>
        <v>0.14341882358769331</v>
      </c>
      <c r="GS67" s="444">
        <f t="shared" si="167"/>
        <v>0.48251527948679501</v>
      </c>
      <c r="GT67" s="444">
        <f t="shared" si="167"/>
        <v>0.99433942576460821</v>
      </c>
      <c r="GU67" s="444">
        <f t="shared" si="167"/>
        <v>0.12649424652647134</v>
      </c>
      <c r="GV67" s="575" cm="1">
        <f t="array" ref="GV67">INDEX(GV$5:GV66,$B67+1,1)</f>
        <v>0</v>
      </c>
      <c r="GW67" s="575" cm="1">
        <f t="array" ref="GW67">INDEX(GW$5:GW66,$B67+1,1)</f>
        <v>0</v>
      </c>
      <c r="GX67" s="575" cm="1">
        <f t="array" ref="GX67">INDEX(GX$5:GX66,$B67+1,1)</f>
        <v>0</v>
      </c>
      <c r="GY67" s="8"/>
      <c r="GZ67" s="575" t="str" cm="1">
        <f t="array" aca="1" ref="GZ67" ca="1">INDEX(GZ$5:GZ66,$B67+1,1)</f>
        <v>-</v>
      </c>
      <c r="HA67" s="575" t="str" cm="1">
        <f t="array" aca="1" ref="HA67" ca="1">INDEX(HA$5:HA66,$B67+1,1)</f>
        <v>-</v>
      </c>
      <c r="HB67" s="575" t="str" cm="1">
        <f t="array" aca="1" ref="HB67" ca="1">INDEX(HB$5:HB66,$B67+1,1)</f>
        <v>-</v>
      </c>
      <c r="HC67" s="575" t="str" cm="1">
        <f t="array" aca="1" ref="HC67" ca="1">INDEX(HC$5:HC66,$B67+1,1)</f>
        <v>-</v>
      </c>
      <c r="HD67" s="575" cm="1">
        <f t="array" aca="1" ref="HD67" ca="1">INDEX(HD$5:HD66,$B67+1,1)</f>
        <v>0</v>
      </c>
      <c r="HE67" s="575" t="str" cm="1">
        <f t="array" aca="1" ref="HE67" ca="1">INDEX(HE$5:HE66,$B67+1,1)</f>
        <v>-</v>
      </c>
      <c r="HF67" s="575" t="str" cm="1">
        <f t="array" ref="HF67">INDEX(HF$5:HF66,$B67+1,1)</f>
        <v>-</v>
      </c>
      <c r="HG67" s="576" t="str">
        <f t="shared" ca="1" si="189"/>
        <v>-</v>
      </c>
      <c r="HH67" s="575" t="str" cm="1">
        <f t="array" ref="HH67">INDEX(HH$5:HH66,$B67+1,1)</f>
        <v>-</v>
      </c>
      <c r="HI67" s="575" t="str" cm="1">
        <f t="array" ref="HI67">INDEX(HI$5:HI66,$B67+1,1)</f>
        <v>-</v>
      </c>
      <c r="HJ67" s="575" t="str" cm="1">
        <f t="array" ref="HJ67">INDEX(HJ$5:HJ66,$B67+1,1)</f>
        <v>-</v>
      </c>
      <c r="HK67" s="575" t="str" cm="1">
        <f t="array" ref="HK67">INDEX(HK$5:HK66,$B67+1,1)</f>
        <v>-</v>
      </c>
      <c r="HL67" s="575" t="str" cm="1">
        <f t="array" ref="HL67">INDEX(HL$5:HL66,$B67+1,1)</f>
        <v>-</v>
      </c>
      <c r="HM67" s="575" t="str" cm="1">
        <f t="array" ref="HM67">INDEX(HM$5:HM66,$B67+1,1)</f>
        <v>-</v>
      </c>
      <c r="HN67" s="575" t="str" cm="1">
        <f t="array" ref="HN67">INDEX(HN$5:HN66,$B67+1,1)</f>
        <v>-</v>
      </c>
      <c r="HO67" s="575" t="str" cm="1">
        <f t="array" ref="HO67">INDEX(HO$5:HO66,$B67+1,1)</f>
        <v>-</v>
      </c>
      <c r="HP67" s="575" t="str" cm="1">
        <f t="array" ref="HP67">INDEX(HP$5:HP66,$B67+1,1)</f>
        <v>-</v>
      </c>
      <c r="HQ67" s="575" t="str" cm="1">
        <f t="array" ref="HQ67">INDEX(HQ$5:HQ66,$B67+1,1)</f>
        <v>-</v>
      </c>
      <c r="HR67" s="575" t="str" cm="1">
        <f t="array" ref="HR67">INDEX(HR$5:HR66,$B67+1,1)</f>
        <v>-</v>
      </c>
      <c r="HS67" s="575" t="str" cm="1">
        <f t="array" ref="HS67">INDEX(HS$5:HS66,$B67+1,1)</f>
        <v>-</v>
      </c>
      <c r="HT67" s="575" t="str" cm="1">
        <f t="array" ref="HT67">INDEX(HT$5:HT66,$B67+1,1)</f>
        <v>-</v>
      </c>
      <c r="HU67" s="575" cm="1">
        <f t="array" ref="HU67">INDEX(HU$5:HU66,$B67+1,1)</f>
        <v>0</v>
      </c>
      <c r="HV67" s="575" t="str" cm="1">
        <f t="array" ref="HV67">INDEX(HV$5:HV66,$B67+1,1)</f>
        <v>-</v>
      </c>
      <c r="HW67" s="575" t="str" cm="1">
        <f t="array" ref="HW67">INDEX(HW$5:HW66,$B67+1,1)</f>
        <v>-</v>
      </c>
      <c r="HX67" s="575" t="str" cm="1">
        <f t="array" ref="HX67">INDEX(HX$5:HX66,$B67+1,1)</f>
        <v>-</v>
      </c>
      <c r="HY67" s="575" t="str" cm="1">
        <f t="array" ref="HY67">INDEX(HY$5:HY66,$B67+1,1)</f>
        <v>-</v>
      </c>
      <c r="HZ67" s="575" t="str" cm="1">
        <f t="array" ref="HZ67">INDEX(HZ$5:HZ66,$B67+1,1)</f>
        <v>-</v>
      </c>
      <c r="IA67" s="575" cm="1">
        <f t="array" ref="IA67">INDEX(IA$5:IA66,$B67+1,1)</f>
        <v>0</v>
      </c>
      <c r="IB67" s="575" t="str" cm="1">
        <f t="array" ref="IB67">INDEX(IB$5:IB66,$B67+1,1)</f>
        <v>-</v>
      </c>
      <c r="IC67" s="575" t="str" cm="1">
        <f t="array" ref="IC67">INDEX(IC$5:IC66,$B67+1,1)</f>
        <v>-</v>
      </c>
      <c r="ID67" s="575" t="str" cm="1">
        <f t="array" ref="ID67">INDEX(ID$5:ID66,$B67+1,1)</f>
        <v>-</v>
      </c>
      <c r="IE67" s="575" cm="1">
        <f t="array" ref="IE67">INDEX(IE$5:IE66,$B67+1,1)</f>
        <v>1</v>
      </c>
      <c r="IF67" s="575" cm="1">
        <f t="array" ref="IF67">INDEX(IF$5:IF66,$B67+1,1)</f>
        <v>1</v>
      </c>
      <c r="IG67" s="8"/>
      <c r="IH67" s="575" t="str" cm="1">
        <f t="array" ref="IH67">INDEX(IH$5:IH66,$B67+1,1)</f>
        <v>-</v>
      </c>
      <c r="II67" s="575" t="str" cm="1">
        <f t="array" ref="II67">INDEX(II$5:II66,$B67+1,1)</f>
        <v>-</v>
      </c>
      <c r="IJ67" s="575" t="str" cm="1">
        <f t="array" ref="IJ67">INDEX(IJ$5:IJ66,$B67+1,1)</f>
        <v>-</v>
      </c>
      <c r="IK67" s="575" t="str" cm="1">
        <f t="array" ref="IK67">INDEX(IK$5:IK66,$B67+1,1)</f>
        <v>-</v>
      </c>
      <c r="IL67" s="575" t="str" cm="1">
        <f t="array" ref="IL67">INDEX(IL$5:IL66,$B67+1,1)</f>
        <v>-</v>
      </c>
      <c r="IM67" s="575" t="str" cm="1">
        <f t="array" ref="IM67">INDEX(IM$5:IM66,$B67+1,1)</f>
        <v>-</v>
      </c>
      <c r="IN67" s="575" t="str" cm="1">
        <f t="array" ref="IN67">INDEX(IN$5:IN66,$B67+1,1)</f>
        <v>-</v>
      </c>
      <c r="IO67" s="575" t="str" cm="1">
        <f t="array" ref="IO67">INDEX(IO$5:IO66,$B67+1,1)</f>
        <v>-</v>
      </c>
      <c r="IP67" s="575" t="str" cm="1">
        <f t="array" ref="IP67">INDEX(IP$5:IP66,$B67+1,1)</f>
        <v>-</v>
      </c>
      <c r="IQ67" s="575" t="str" cm="1">
        <f t="array" ref="IQ67">INDEX(IQ$5:IQ66,$B67+1,1)</f>
        <v>-</v>
      </c>
      <c r="IR67" s="575" t="str" cm="1">
        <f t="array" ref="IR67">INDEX(IR$5:IR66,$B67+1,1)</f>
        <v>-</v>
      </c>
      <c r="IS67" s="575" t="str" cm="1">
        <f t="array" ref="IS67">INDEX(IS$5:IS66,$B67+1,1)</f>
        <v>-</v>
      </c>
      <c r="IT67" s="575" t="str" cm="1">
        <f t="array" ref="IT67">INDEX(IT$5:IT66,$B67+1,1)</f>
        <v>-</v>
      </c>
      <c r="IU67" s="575" t="str" cm="1">
        <f t="array" ref="IU67">INDEX(IU$5:IU66,$B67+1,1)</f>
        <v>-</v>
      </c>
      <c r="IV67" s="575" t="str" cm="1">
        <f t="array" ref="IV67">INDEX(IV$5:IV66,$B67+1,1)</f>
        <v>-</v>
      </c>
      <c r="IW67" s="575" t="str" cm="1">
        <f t="array" ref="IW67">INDEX(IW$5:IW66,$B67+1,1)</f>
        <v>-</v>
      </c>
      <c r="IX67" s="575" cm="1">
        <f t="array" ref="IX67">INDEX(IX$5:IX66,$B67+1,1)</f>
        <v>0</v>
      </c>
      <c r="IY67" s="583">
        <f t="shared" si="168"/>
        <v>0</v>
      </c>
      <c r="IZ67" s="583">
        <f t="shared" si="168"/>
        <v>0</v>
      </c>
      <c r="JA67" s="200">
        <f t="shared" si="169"/>
        <v>0</v>
      </c>
      <c r="JB67" s="200">
        <f t="shared" ca="1" si="169"/>
        <v>0</v>
      </c>
      <c r="JC67" s="200">
        <f t="shared" ca="1" si="169"/>
        <v>0</v>
      </c>
      <c r="JD67" s="200">
        <f t="shared" ca="1" si="169"/>
        <v>0</v>
      </c>
      <c r="JE67" s="200">
        <f t="shared" ca="1" si="169"/>
        <v>0</v>
      </c>
      <c r="JF67" s="243">
        <f t="shared" ca="1" si="170"/>
        <v>0</v>
      </c>
      <c r="JG67" s="200">
        <f t="shared" ca="1" si="171"/>
        <v>0</v>
      </c>
      <c r="JH67" s="200">
        <f t="shared" ca="1" si="171"/>
        <v>0</v>
      </c>
      <c r="JI67" s="200">
        <f t="shared" ca="1" si="171"/>
        <v>0</v>
      </c>
      <c r="JJ67" s="200">
        <f t="shared" ca="1" si="171"/>
        <v>0</v>
      </c>
      <c r="JK67" s="200">
        <f t="shared" ca="1" si="171"/>
        <v>0</v>
      </c>
      <c r="JL67" s="243">
        <f t="shared" ca="1" si="172"/>
        <v>0</v>
      </c>
      <c r="JM67" s="244">
        <f t="shared" ca="1" si="173"/>
        <v>0</v>
      </c>
      <c r="JN67" s="244">
        <f t="shared" ca="1" si="173"/>
        <v>0</v>
      </c>
      <c r="JO67" s="244">
        <f t="shared" ca="1" si="173"/>
        <v>0</v>
      </c>
      <c r="JP67" s="244">
        <f t="shared" ca="1" si="173"/>
        <v>0</v>
      </c>
      <c r="JQ67" s="584">
        <f t="shared" ca="1" si="174"/>
        <v>0</v>
      </c>
      <c r="JR67" s="244">
        <f t="shared" ca="1" si="175"/>
        <v>0</v>
      </c>
      <c r="JS67" s="244">
        <f t="shared" ca="1" si="175"/>
        <v>0</v>
      </c>
      <c r="JT67" s="244">
        <f t="shared" ca="1" si="175"/>
        <v>0</v>
      </c>
      <c r="JU67" s="244">
        <f t="shared" ca="1" si="175"/>
        <v>0</v>
      </c>
      <c r="JV67" s="584">
        <f t="shared" ca="1" si="176"/>
        <v>0</v>
      </c>
      <c r="JW67" s="584">
        <f t="shared" ca="1" si="176"/>
        <v>0</v>
      </c>
      <c r="JX67" s="584">
        <f t="shared" ca="1" si="176"/>
        <v>0</v>
      </c>
      <c r="JY67" s="584">
        <f t="shared" ca="1" si="176"/>
        <v>0</v>
      </c>
      <c r="JZ67" s="584">
        <f t="shared" ca="1" si="176"/>
        <v>0</v>
      </c>
      <c r="KA67" s="584">
        <f t="shared" ca="1" si="176"/>
        <v>0</v>
      </c>
      <c r="KB67" s="584">
        <f t="shared" ca="1" si="176"/>
        <v>0</v>
      </c>
      <c r="KC67" s="575" cm="1">
        <f t="array" ref="KC67">INDEX(KC$5:KC66,$B67+1,1)</f>
        <v>0</v>
      </c>
      <c r="KD67" s="444">
        <f t="shared" si="177"/>
        <v>19</v>
      </c>
      <c r="KE67" s="8"/>
      <c r="KF67" s="575" cm="1">
        <f t="array" ref="KF67">INDEX(KF$5:KF66,$B67+1,1)</f>
        <v>0</v>
      </c>
      <c r="KG67" s="444">
        <f t="shared" si="178"/>
        <v>0</v>
      </c>
      <c r="KH67" s="575" cm="1">
        <f t="array" ref="KH67">INDEX(KH$5:KH66,$B67+1,1)</f>
        <v>0</v>
      </c>
      <c r="KI67" s="575" t="str" cm="1">
        <f t="array" ref="KI67">INDEX(KI$5:KI66,$B67+1,1)</f>
        <v>-</v>
      </c>
      <c r="KJ67" s="575" t="str" cm="1">
        <f t="array" ref="KJ67">INDEX(KJ$5:KJ66,$B67+1,1)</f>
        <v>-</v>
      </c>
      <c r="KK67" s="575" t="str" cm="1">
        <f t="array" ref="KK67">INDEX(KK$5:KK66,$B67+1,1)</f>
        <v>-</v>
      </c>
      <c r="KL67" s="575" t="str" cm="1">
        <f t="array" ref="KL67">INDEX(KL$5:KL66,$B67+1,1)</f>
        <v>-</v>
      </c>
      <c r="KM67" s="575" t="str" cm="1">
        <f t="array" ref="KM67">INDEX(KM$5:KM66,$B67+1,1)</f>
        <v>-</v>
      </c>
      <c r="KN67" s="575" t="str" cm="1">
        <f t="array" ref="KN67">INDEX(KN$5:KN66,$B67+1,1)</f>
        <v>-</v>
      </c>
      <c r="KO67" s="575" t="str" cm="1">
        <f t="array" ref="KO67">INDEX(KO$5:KO66,$B67+1,1)</f>
        <v>-</v>
      </c>
      <c r="KP67" s="575" t="str" cm="1">
        <f t="array" ref="KP67">INDEX(KP$5:KP66,$B67+1,1)</f>
        <v>-</v>
      </c>
      <c r="KQ67" s="575" t="str" cm="1">
        <f t="array" ref="KQ67">INDEX(KQ$5:KQ66,$B67+1,1)</f>
        <v>-</v>
      </c>
      <c r="KR67" s="575" t="str" cm="1">
        <f t="array" ref="KR67">INDEX(KR$5:KR66,$B67+1,1)</f>
        <v>-</v>
      </c>
      <c r="KS67" s="575" t="str" cm="1">
        <f t="array" ref="KS67">INDEX(KS$5:KS66,$B67+1,1)</f>
        <v>-</v>
      </c>
      <c r="KT67" s="575" t="str" cm="1">
        <f t="array" ref="KT67">INDEX(KT$5:KT66,$B67+1,1)</f>
        <v>-</v>
      </c>
      <c r="KU67" s="575" t="str" cm="1">
        <f t="array" ref="KU67">INDEX(KU$5:KU66,$B67+1,1)</f>
        <v>-</v>
      </c>
      <c r="KV67" s="444">
        <f t="shared" si="179"/>
        <v>1</v>
      </c>
      <c r="KW67" s="444">
        <f t="shared" si="180"/>
        <v>0</v>
      </c>
      <c r="KX67" s="444">
        <f t="shared" si="180"/>
        <v>1</v>
      </c>
      <c r="KY67" s="444">
        <f t="shared" si="180"/>
        <v>1</v>
      </c>
      <c r="KZ67" s="444">
        <f t="shared" si="180"/>
        <v>1</v>
      </c>
      <c r="LA67" s="444">
        <f t="shared" si="180"/>
        <v>1</v>
      </c>
      <c r="LB67" s="444">
        <f t="shared" si="180"/>
        <v>1</v>
      </c>
      <c r="LC67" s="444">
        <f t="shared" si="180"/>
        <v>1</v>
      </c>
      <c r="LD67" s="444">
        <f t="shared" si="180"/>
        <v>0</v>
      </c>
      <c r="LE67" s="444">
        <f t="shared" si="180"/>
        <v>1</v>
      </c>
      <c r="LF67" s="575" cm="1">
        <f t="array" ref="LF67">INDEX(LF$5:LF66,$B67+1,1)</f>
        <v>0</v>
      </c>
      <c r="LG67" s="575" cm="1">
        <f t="array" ref="LG67">INDEX(LG$5:LG66,$B67+1,1)</f>
        <v>0</v>
      </c>
      <c r="LH67" s="575" cm="1">
        <f t="array" ref="LH67">INDEX(LH$5:LH66,$B67+1,1)</f>
        <v>0</v>
      </c>
      <c r="LI67" s="575" cm="1">
        <f t="array" ref="LI67">INDEX(LI$5:LI66,$B67+1,1)</f>
        <v>0</v>
      </c>
      <c r="LJ67" s="575" cm="1">
        <f t="array" ref="LJ67">INDEX(LJ$5:LJ66,$B67+1,1)</f>
        <v>0</v>
      </c>
      <c r="LK67" s="575" cm="1">
        <f t="array" ref="LK67">INDEX(LK$5:LK66,$B67+1,1)</f>
        <v>0</v>
      </c>
      <c r="LL67" s="575" cm="1">
        <f t="array" ref="LL67">INDEX(LL$5:LL66,$B67+1,1)</f>
        <v>0</v>
      </c>
      <c r="LM67" s="575" cm="1">
        <f t="array" ref="LM67">INDEX(LM$5:LM66,$B67+1,1)</f>
        <v>0</v>
      </c>
      <c r="LN67" s="575" cm="1">
        <f t="array" ref="LN67">INDEX(LN$5:LN66,$B67+1,1)</f>
        <v>0</v>
      </c>
      <c r="LO67" s="575" cm="1">
        <f t="array" ref="LO67">INDEX(LO$5:LO66,$B67+1,1)</f>
        <v>0</v>
      </c>
      <c r="LP67" s="575" cm="1">
        <f t="array" ref="LP67">INDEX(LP$5:LP66,$B67+1,1)</f>
        <v>0</v>
      </c>
      <c r="LQ67" s="575" cm="1">
        <f t="array" ref="LQ67">INDEX(LQ$5:LQ66,$B67+1,1)</f>
        <v>0</v>
      </c>
      <c r="LR67" s="575" cm="1">
        <f t="array" ref="LR67">INDEX(LR$5:LR66,$B67+1,1)</f>
        <v>0</v>
      </c>
      <c r="LS67" s="575" cm="1">
        <f t="array" ref="LS67">INDEX(LS$5:LS66,$B67+1,1)</f>
        <v>0</v>
      </c>
      <c r="LT67" s="575" cm="1">
        <f t="array" ref="LT67">INDEX(LT$5:LT66,$B67+1,1)</f>
        <v>0</v>
      </c>
      <c r="LU67" s="575" cm="1">
        <f t="array" ref="LU67">INDEX(LU$5:LU66,$B67+1,1)</f>
        <v>0</v>
      </c>
      <c r="LV67" s="575" cm="1">
        <f t="array" ref="LV67">INDEX(LV$5:LV66,$B67+1,1)</f>
        <v>0</v>
      </c>
      <c r="LW67" s="575" cm="1">
        <f t="array" ref="LW67">INDEX(LW$5:LW66,$B67+1,1)</f>
        <v>0</v>
      </c>
      <c r="LX67" s="575" cm="1">
        <f t="array" ref="LX67">INDEX(LX$5:LX66,$B67+1,1)</f>
        <v>0</v>
      </c>
      <c r="LY67" s="575" cm="1">
        <f t="array" ref="LY67">INDEX(LY$5:LY66,$B67+1,1)</f>
        <v>0</v>
      </c>
      <c r="LZ67" s="575" cm="1">
        <f t="array" ref="LZ67">INDEX(LZ$5:LZ66,$B67+1,1)</f>
        <v>0</v>
      </c>
      <c r="MA67" s="575" cm="1">
        <f t="array" ref="MA67">INDEX(MA$5:MA66,$B67+1,1)</f>
        <v>0</v>
      </c>
      <c r="MB67" s="575" cm="1">
        <f t="array" ref="MB67">INDEX(MB$5:MB66,$B67+1,1)</f>
        <v>0</v>
      </c>
      <c r="MC67" s="575" cm="1">
        <f t="array" ref="MC67">INDEX(MC$5:MC66,$B67+1,1)</f>
        <v>0</v>
      </c>
      <c r="MD67" s="575" cm="1">
        <f t="array" ref="MD67">INDEX(MD$5:MD66,$B67+1,1)</f>
        <v>0</v>
      </c>
      <c r="ME67" s="575" cm="1">
        <f t="array" ref="ME67">INDEX(ME$5:ME66,$B67+1,1)</f>
        <v>0</v>
      </c>
      <c r="MF67" s="575" cm="1">
        <f t="array" ref="MF67">INDEX(MF$5:MF66,$B67+1,1)</f>
        <v>0</v>
      </c>
      <c r="MG67" s="575" cm="1">
        <f t="array" ref="MG67">INDEX(MG$5:MG66,$B67+1,1)</f>
        <v>0</v>
      </c>
      <c r="MH67" s="575" cm="1">
        <f t="array" ref="MH67">INDEX(MH$5:MH66,$B67+1,1)</f>
        <v>0</v>
      </c>
      <c r="MI67" s="575" cm="1">
        <f t="array" ref="MI67">INDEX(MI$5:MI66,$B67+1,1)</f>
        <v>1</v>
      </c>
      <c r="MJ67" s="575" cm="1">
        <f t="array" ref="MJ67">INDEX(MJ$5:MJ66,$B67+1,1)</f>
        <v>0</v>
      </c>
      <c r="MK67" s="575" cm="1">
        <f t="array" ref="MK67">INDEX(MK$5:MK66,$B67+1,1)</f>
        <v>0</v>
      </c>
      <c r="ML67" s="575" cm="1">
        <f t="array" ref="ML67">INDEX(ML$5:ML66,$B67+1,1)</f>
        <v>0</v>
      </c>
      <c r="MM67" s="575" cm="1">
        <f t="array" ref="MM67">INDEX(MM$5:MM66,$B67+1,1)</f>
        <v>0</v>
      </c>
      <c r="MN67" s="575" cm="1">
        <f t="array" ref="MN67">INDEX(MN$5:MN66,$B67+1,1)</f>
        <v>1</v>
      </c>
      <c r="MO67" s="8"/>
      <c r="MP67" s="444" t="b">
        <f t="shared" ca="1" si="181"/>
        <v>0</v>
      </c>
      <c r="MQ67" s="575" t="str" cm="1">
        <f t="array" ref="MQ67">INDEX(MQ$5:MQ66,$B67+1,1)</f>
        <v>-</v>
      </c>
      <c r="MR67" s="575" t="str" cm="1">
        <f t="array" ref="MR67">INDEX(MR$5:MR66,$B67+1,1)</f>
        <v>-</v>
      </c>
      <c r="MS67" s="575" t="str" cm="1">
        <f t="array" ref="MS67">INDEX(MS$5:MS66,$B67+1,1)</f>
        <v>-</v>
      </c>
      <c r="MT67" s="575" t="str" cm="1">
        <f t="array" ref="MT67">INDEX(MT$5:MT66,$B67+1,1)</f>
        <v>-</v>
      </c>
      <c r="MU67" s="444" t="str">
        <f t="shared" si="182"/>
        <v>-</v>
      </c>
      <c r="MV67" s="444" t="str">
        <f t="shared" si="182"/>
        <v>-</v>
      </c>
      <c r="MW67" s="575" t="str" cm="1">
        <f t="array" ref="MW67">INDEX(MW$5:MW66,$B67+1,1)</f>
        <v>-</v>
      </c>
      <c r="MX67" s="444" t="str" cm="1">
        <f t="array" ref="MX67">IF(OR(MY67:MY67&lt;&gt;"-"),TRUE,"-")</f>
        <v>-</v>
      </c>
      <c r="MY67" s="575" t="str" cm="1">
        <f t="array" ref="MY67">INDEX(MY$5:MY66,$B67+1,1)</f>
        <v>-</v>
      </c>
      <c r="MZ67" s="575" cm="1">
        <f t="array" ref="MZ67">INDEX(MZ$5:MZ66,$B67+1,1)</f>
        <v>0</v>
      </c>
      <c r="NA67" s="575" cm="1">
        <f t="array" ref="NA67">INDEX(NA$5:NA66,$B67+1,1)</f>
        <v>999999</v>
      </c>
      <c r="NB67" s="575" cm="1">
        <f t="array" ref="NB67">INDEX(NB$5:NB66,$B67+1,1)</f>
        <v>999999</v>
      </c>
      <c r="NC67" s="575" cm="1">
        <f t="array" ref="NC67">INDEX(NC$5:NC66,$B67+1,1)</f>
        <v>999999</v>
      </c>
      <c r="ND67" s="575" cm="1">
        <f t="array" ref="ND67">INDEX(ND$5:ND66,$B67+1,1)</f>
        <v>999999</v>
      </c>
      <c r="NE67" s="575" cm="1">
        <f t="array" ref="NE67">INDEX(NE$5:NE66,$B67+1,1)</f>
        <v>999999</v>
      </c>
      <c r="NF67" s="575" cm="1">
        <f t="array" ref="NF67">INDEX(NF$5:NF66,$B67+1,1)</f>
        <v>999999</v>
      </c>
      <c r="NG67" s="575" t="str" cm="1">
        <f t="array" ref="NG67">INDEX(NG$5:NG66,$B67+1,1)</f>
        <v>-</v>
      </c>
      <c r="NH67" s="575" t="str" cm="1">
        <f t="array" ref="NH67">INDEX(NH$5:NH66,$B67+1,1)</f>
        <v>-</v>
      </c>
      <c r="NI67" s="575" t="str" cm="1">
        <f t="array" ref="NI67">INDEX(NI$5:NI66,$B67+1,1)</f>
        <v>-</v>
      </c>
      <c r="NJ67" s="575" t="b" cm="1">
        <f t="array" ref="NJ67">INDEX(NJ$5:NJ66,$B67+1,1)</f>
        <v>1</v>
      </c>
      <c r="NK67" s="575" t="str" cm="1">
        <f t="array" ref="NK67">INDEX(NK$5:NK66,$B67+1,1)</f>
        <v>-</v>
      </c>
      <c r="NL67" s="575" cm="1">
        <f t="array" ref="NL67">INDEX(NL$5:NL66,$B67+1,1)</f>
        <v>0</v>
      </c>
      <c r="NM67" s="575" cm="1">
        <f t="array" ref="NM67">INDEX(NM$5:NM66,$B67+1,1)</f>
        <v>0</v>
      </c>
      <c r="NN67" s="575" cm="1">
        <f t="array" ref="NN67">INDEX(NN$5:NN66,$B67+1,1)</f>
        <v>0</v>
      </c>
      <c r="NO67" s="575" t="str" cm="1">
        <f t="array" ref="NO67">INDEX(NO$5:NO66,$B67+1,1)</f>
        <v>-</v>
      </c>
      <c r="NP67" s="575" t="str" cm="1">
        <f t="array" ref="NP67">INDEX(NP$5:NP66,$B67+1,1)</f>
        <v>-</v>
      </c>
      <c r="NQ67" s="444">
        <f t="shared" si="183"/>
        <v>0</v>
      </c>
      <c r="NR67" s="575" t="str" cm="1">
        <f t="array" ref="NR67">INDEX(NR$5:NR66,$B67+1,1)</f>
        <v>-</v>
      </c>
      <c r="NS67" s="444">
        <f t="shared" si="184"/>
        <v>0.5</v>
      </c>
      <c r="NT67" s="8"/>
      <c r="NU67" s="575" cm="1">
        <f t="array" ref="NU67">INDEX(NU$5:NU66,$B67+1,1)</f>
        <v>50</v>
      </c>
      <c r="NV67" s="575" cm="1">
        <f t="array" ref="NV67">INDEX(NV$5:NV66,$B67+1,1)</f>
        <v>50</v>
      </c>
      <c r="NW67" s="575" cm="1">
        <f t="array" ref="NW67">INDEX(NW$5:NW66,$B67+1,1)</f>
        <v>50</v>
      </c>
      <c r="NX67" s="575" cm="1">
        <f t="array" ref="NX67">INDEX(NX$5:NX66,$B67+1,1)</f>
        <v>50</v>
      </c>
      <c r="NY67" s="575" cm="1">
        <f t="array" ref="NY67">INDEX(NY$5:NY66,$B67+1,1)</f>
        <v>1</v>
      </c>
      <c r="NZ67" s="575" cm="1">
        <f t="array" ref="NZ67">INDEX(NZ$5:NZ66,$B67+1,1)</f>
        <v>1</v>
      </c>
      <c r="OA67" s="575" cm="1">
        <f t="array" ref="OA67">INDEX(OA$5:OA66,$B67+1,1)</f>
        <v>1</v>
      </c>
      <c r="OB67" s="575" cm="1">
        <f t="array" ref="OB67">INDEX(OB$5:OB66,$B67+1,1)</f>
        <v>1</v>
      </c>
      <c r="OC67" s="8"/>
      <c r="OD67" s="575" cm="1">
        <f t="array" ref="OD67">INDEX(OD$5:OD66,$B67+1,1)</f>
        <v>0</v>
      </c>
      <c r="OE67" s="575" t="str" cm="1">
        <f t="array" ref="OE67">INDEX(OE$5:OE66,$B67+1,1)</f>
        <v>-</v>
      </c>
      <c r="OF67" s="575" cm="1">
        <f t="array" ref="OF67">INDEX(OF$5:OF66,$B67+1,1)</f>
        <v>1</v>
      </c>
      <c r="OG67" s="444">
        <f t="shared" si="185"/>
        <v>1.5</v>
      </c>
      <c r="OH67" s="8"/>
      <c r="OI67" s="585" t="str">
        <f t="shared" si="186"/>
        <v>-</v>
      </c>
      <c r="OJ67" s="585" t="str">
        <f t="shared" si="186"/>
        <v>-</v>
      </c>
      <c r="OK67" s="585" t="str">
        <f t="shared" si="186"/>
        <v>-</v>
      </c>
      <c r="OL67" s="585" t="str">
        <f t="shared" si="186"/>
        <v>-</v>
      </c>
      <c r="OM67" s="575" cm="1">
        <f t="array" ref="OM67">INDEX(OM$5:OM66,$B67+1,1)</f>
        <v>0</v>
      </c>
      <c r="ON67" s="519">
        <v>0</v>
      </c>
    </row>
    <row r="68" spans="1:404" outlineLevel="2">
      <c r="A68" s="18">
        <f t="shared" si="190"/>
        <v>63</v>
      </c>
      <c r="B68" s="606">
        <f t="shared" si="188"/>
        <v>54</v>
      </c>
      <c r="C68" s="110">
        <f>C$52 + CHOOSE(ExptNo+1, $L68*100, $L68*100 + $M68*10, $L68*100 + $M68*10 +$N68) + 0</f>
        <v>1200</v>
      </c>
      <c r="D68" s="127" t="str">
        <f t="shared" si="131"/>
        <v>GSW</v>
      </c>
      <c r="E68" t="b">
        <v>1</v>
      </c>
      <c r="F68" t="b">
        <v>0</v>
      </c>
      <c r="G68" t="b">
        <f t="shared" si="132"/>
        <v>1</v>
      </c>
      <c r="H68" s="203">
        <f t="shared" si="187"/>
        <v>9</v>
      </c>
      <c r="I68" s="575" cm="1">
        <f t="array" ref="I68">INDEX(I$5:I67,$B68+1,1)</f>
        <v>1</v>
      </c>
      <c r="J68" s="575" cm="1">
        <f t="array" ref="J68">INDEX(J$5:J67,$B68+1,1)</f>
        <v>0</v>
      </c>
      <c r="K68" s="575" cm="1">
        <f t="array" ref="K68">INDEX(K$5:K67,$B68+1,1)</f>
        <v>1</v>
      </c>
      <c r="L68" s="575" cm="1">
        <f t="array" ref="L68">INDEX(L$5:L67,$B68+1,1)</f>
        <v>2</v>
      </c>
      <c r="M68" s="243">
        <f>INDEX(IF(IsSequential,_xlfn.SEQUENCE(nLevels,1,M$55),M$55:M$58),MOD(INT($H68/cStep),nLevels)+1,1)</f>
        <v>2</v>
      </c>
      <c r="N68" s="243">
        <f>INDEX(IF(IsSequential,_xlfn.SEQUENCE(nLevels,1,N$55),N$55:N$58),MOD(INT($H68/cStep),nLevels)+1,1)</f>
        <v>1</v>
      </c>
      <c r="O68" s="444">
        <f t="shared" si="133"/>
        <v>2</v>
      </c>
      <c r="P68" s="444">
        <f t="shared" si="133"/>
        <v>0</v>
      </c>
      <c r="Q68" s="444">
        <f t="shared" si="134"/>
        <v>6</v>
      </c>
      <c r="R68" s="93">
        <f t="shared" si="135"/>
        <v>2</v>
      </c>
      <c r="S68" s="93">
        <f>INDEX(CHOOSE($N68,DataAutumn!i.AdultDrys,DataWinter!i.AdultDrys,DataSpring!i.AdultDrys),1,$M68)</f>
        <v>4</v>
      </c>
      <c r="T68" s="243">
        <f>INDEX(IF(IsSequential,_xlfn.SEQUENCE(nLevels,1,T$55),T$55:T$58),MOD(INT($H68/cStep),nLevels)+1,1)</f>
        <v>2</v>
      </c>
      <c r="U68" s="243">
        <f>INDEX(IF(IsSequential,_xlfn.SEQUENCE(nLevels,1,U$55),U$55:U$58),MOD(INT($H68/cStep),nLevels)+1,1)</f>
        <v>1</v>
      </c>
      <c r="V68" s="575" cm="1">
        <f t="array" ref="V68">INDEX(V$5:V67,$B68+1,1)</f>
        <v>0</v>
      </c>
      <c r="W68" s="575" cm="1">
        <f t="array" ref="W68">INDEX(W$5:W67,$B68+1,1)</f>
        <v>2</v>
      </c>
      <c r="X68" s="243">
        <f>INDEX(IF(IsSequential,_xlfn.SEQUENCE(nLevels,1,X$55),X$55:X$58),MOD(INT($H68/cStep),nLevels)+1,1)</f>
        <v>1</v>
      </c>
      <c r="Y68" s="243">
        <f>INDEX(IF(IsSequential,_xlfn.SEQUENCE(nLevels,1,Y$55),Y$55:Y$58),MOD(INT($H68/cStep),nLevels)+1,1)</f>
        <v>1</v>
      </c>
      <c r="Z68" s="243">
        <f>INDEX(IF(IsSequential,_xlfn.SEQUENCE(nLevels,1,Z$55),Z$55:Z$58),MOD(INT($H68/cStep),nLevels)+1,1)</f>
        <v>2</v>
      </c>
      <c r="AA68" s="444" cm="1">
        <f t="array" ref="AA68">INDEX(i.MLP_PvP,$AC68,2)</f>
        <v>1</v>
      </c>
      <c r="AB68" s="444"/>
      <c r="AC68" s="243">
        <f>INDEX(IF(IsSequential,_xlfn.SEQUENCE(nLevels,1,AC$55),AC$55:AC$58),MOD(INT($H68/cStep),nLevels)+1,1)</f>
        <v>1</v>
      </c>
      <c r="AD68" s="575" cm="1">
        <f t="array" ref="AD68">INDEX(AD$5:AD67,$B68+1,1)</f>
        <v>0</v>
      </c>
      <c r="AE68" s="575" cm="1">
        <f t="array" ref="AE68">INDEX(AE$5:AE67,$B68+1,1)</f>
        <v>0</v>
      </c>
      <c r="AF68" s="575" cm="1">
        <f t="array" ref="AF68">INDEX(AF$5:AF67,$B68+1,1)</f>
        <v>0</v>
      </c>
      <c r="AG68" s="575" cm="1">
        <f t="array" ref="AG68">INDEX(AG$5:AG67,$B68+1,1)</f>
        <v>0</v>
      </c>
      <c r="AH68" s="119"/>
      <c r="AI68" s="119"/>
      <c r="AJ68" s="119"/>
      <c r="AK68" s="119"/>
      <c r="AL68" s="119"/>
      <c r="AM68" s="119"/>
      <c r="AN68" s="119"/>
      <c r="AO68" s="119"/>
      <c r="AP68" s="119"/>
      <c r="AQ68" s="119"/>
      <c r="AR68" s="119"/>
      <c r="AS68" s="119"/>
      <c r="AT68" s="119"/>
      <c r="AU68" s="119"/>
      <c r="AV68" s="119"/>
      <c r="AW68" s="119"/>
      <c r="AX68" s="330" t="str">
        <f t="shared" ca="1" si="136"/>
        <v>TemplateEx 00009 SE GSW MWM     TOLAut Scan2 GFS_ RR+01% GP100% WP100% MP 75% (PT_F33N11L11)</v>
      </c>
      <c r="AY68" s="8" t="str">
        <f ca="1">IF(COUNTIF(AX$5:AX68,AX68)=1,"-","Dup")</f>
        <v>-</v>
      </c>
      <c r="AZ68" s="8"/>
      <c r="BA68" s="575" t="str" cm="1">
        <f t="array" ref="BA68">INDEX(BA$5:BA67,$B68+1,1)</f>
        <v>-</v>
      </c>
      <c r="BB68" s="575" t="str" cm="1">
        <f t="array" ref="BB68">INDEX(BB$5:BB67,$B68+1,1)</f>
        <v>-</v>
      </c>
      <c r="BC68" s="575" t="str" cm="1">
        <f t="array" ref="BC68">INDEX(BC$5:BC67,$B68+1,1)</f>
        <v>-</v>
      </c>
      <c r="BD68" s="575" t="str" cm="1">
        <f t="array" ref="BD68">INDEX(BD$5:BD67,$B68+1,1)</f>
        <v>-</v>
      </c>
      <c r="BE68" s="575" t="str" cm="1">
        <f t="array" ref="BE68">INDEX(BE$5:BE67,$B68+1,1)</f>
        <v>-</v>
      </c>
      <c r="BF68" s="575" t="str" cm="1">
        <f t="array" ref="BF68">INDEX(BF$5:BF67,$B68+1,1)</f>
        <v>-</v>
      </c>
      <c r="BG68" s="575" t="str" cm="1">
        <f t="array" ref="BG68">INDEX(BG$5:BG67,$B68+1,1)</f>
        <v>-</v>
      </c>
      <c r="BH68" s="575" t="str" cm="1">
        <f t="array" ref="BH68">INDEX(BH$5:BH67,$B68+1,1)</f>
        <v>-</v>
      </c>
      <c r="BI68" s="575" t="str" cm="1">
        <f t="array" ref="BI68">INDEX(BI$5:BI67,$B68+1,1)</f>
        <v>-</v>
      </c>
      <c r="BJ68" s="8"/>
      <c r="BK68" s="575" t="b" cm="1">
        <f t="array" ref="BK68">INDEX(BK$5:BK67,$B68+1,1)</f>
        <v>1</v>
      </c>
      <c r="BL68" s="575" t="str" cm="1">
        <f t="array" ref="BL68">INDEX(BL$5:BL67,$B68+1,1)</f>
        <v>-</v>
      </c>
      <c r="BM68" s="575" t="b" cm="1">
        <f t="array" ref="BM68">INDEX(BM$5:BM67,$B68+1,1)</f>
        <v>0</v>
      </c>
      <c r="BN68" s="575" t="str" cm="1">
        <f t="array" ref="BN68">INDEX(BN$5:BN67,$B68+1,1)</f>
        <v>-</v>
      </c>
      <c r="BO68" s="575" t="str" cm="1">
        <f t="array" ref="BO68">INDEX(BO$5:BO67,$B68+1,1)</f>
        <v>-</v>
      </c>
      <c r="BP68" s="575" t="str" cm="1">
        <f t="array" ref="BP68">INDEX(BP$5:BP67,$B68+1,1)</f>
        <v>-</v>
      </c>
      <c r="BQ68" s="575" t="str" cm="1">
        <f t="array" ref="BQ68">INDEX(BQ$5:BQ67,$B68+1,1)</f>
        <v>-</v>
      </c>
      <c r="BR68" s="575" t="str" cm="1">
        <f t="array" ref="BR68">INDEX(BR$5:BR67,$B68+1,1)</f>
        <v>-</v>
      </c>
      <c r="BS68" s="575" t="str" cm="1">
        <f t="array" ref="BS68">INDEX(BS$5:BS67,$B68+1,1)</f>
        <v>-</v>
      </c>
      <c r="BT68" s="575" t="str" cm="1">
        <f t="array" ref="BT68">INDEX(BT$5:BT67,$B68+1,1)</f>
        <v>-</v>
      </c>
      <c r="BU68" s="575" t="str" cm="1">
        <f t="array" ref="BU68">INDEX(BU$5:BU67,$B68+1,1)</f>
        <v>-</v>
      </c>
      <c r="BV68" s="575" t="str" cm="1">
        <f t="array" ref="BV68">INDEX(BV$5:BV67,$B68+1,1)</f>
        <v>-</v>
      </c>
      <c r="BW68" s="575" t="b" cm="1">
        <f t="array" ref="BW68">INDEX(BW$5:BW67,$B68+1,1)</f>
        <v>0</v>
      </c>
      <c r="BX68" s="575" cm="1">
        <f t="array" ref="BX68">INDEX(BX$5:BX67,$B68+1,1)</f>
        <v>0</v>
      </c>
      <c r="BY68" s="575" t="str" cm="1">
        <f t="array" ref="BY68">INDEX(BY$5:BY67,$B68+1,1)</f>
        <v>-</v>
      </c>
      <c r="BZ68" s="575" t="str" cm="1">
        <f t="array" ref="BZ68">INDEX(BZ$5:BZ67,$B68+1,1)</f>
        <v>-</v>
      </c>
      <c r="CA68" s="575" t="b" cm="1">
        <f t="array" ref="CA68">INDEX(CA$5:CA67,$B68+1,1)</f>
        <v>1</v>
      </c>
      <c r="CB68" s="8"/>
      <c r="CC68" s="575" t="str" cm="1">
        <f t="array" ref="CC68">INDEX(CC$5:CC67,$B68+1,1)</f>
        <v>-</v>
      </c>
      <c r="CD68" s="444" t="str">
        <f t="shared" ca="1" si="137"/>
        <v>-</v>
      </c>
      <c r="CE68" s="444">
        <f t="shared" si="138"/>
        <v>1</v>
      </c>
      <c r="CF68" s="444">
        <f t="shared" si="138"/>
        <v>1</v>
      </c>
      <c r="CG68" s="575" t="str" cm="1">
        <f t="array" ref="CG68">INDEX(CG$5:CG67,$B68+1,1)</f>
        <v>-</v>
      </c>
      <c r="CH68" s="575" t="str" cm="1">
        <f t="array" ref="CH68">INDEX(CH$5:CH67,$B68+1,1)</f>
        <v>-</v>
      </c>
      <c r="CI68" s="575" t="str" cm="1">
        <f t="array" ref="CI68">INDEX(CI$5:CI67,$B68+1,1)</f>
        <v>-</v>
      </c>
      <c r="CJ68" s="444" t="str">
        <f t="shared" ca="1" si="139"/>
        <v>-</v>
      </c>
      <c r="CK68" s="444">
        <f t="shared" si="140"/>
        <v>1</v>
      </c>
      <c r="CL68" s="444">
        <f t="shared" si="140"/>
        <v>1</v>
      </c>
      <c r="CM68" s="575" t="str" cm="1">
        <f t="array" ref="CM68">INDEX(CM$5:CM67,$B68+1,1)</f>
        <v>-</v>
      </c>
      <c r="CN68" s="444" t="str">
        <f t="shared" ca="1" si="141"/>
        <v>-</v>
      </c>
      <c r="CO68" s="444">
        <f t="shared" si="142"/>
        <v>1</v>
      </c>
      <c r="CP68" s="575" t="str" cm="1">
        <f t="array" ref="CP68">INDEX(CP$5:CP67,$B68+1,1)</f>
        <v>-</v>
      </c>
      <c r="CQ68" s="575" t="str" cm="1">
        <f t="array" ref="CQ68">INDEX(CQ$5:CQ67,$B68+1,1)</f>
        <v>-</v>
      </c>
      <c r="CR68" s="444">
        <f t="shared" si="143"/>
        <v>1</v>
      </c>
      <c r="CS68" s="575" t="str" cm="1">
        <f t="array" ref="CS68">INDEX(CS$5:CS67,$B68+1,1)</f>
        <v>-</v>
      </c>
      <c r="CT68" s="444" t="str">
        <f t="shared" ca="1" si="144"/>
        <v>-</v>
      </c>
      <c r="CU68" s="444">
        <f t="shared" si="145"/>
        <v>1</v>
      </c>
      <c r="CV68" s="444">
        <f t="shared" si="145"/>
        <v>1</v>
      </c>
      <c r="CW68" s="8"/>
      <c r="CX68" s="575" t="b" cm="1">
        <f t="array" ref="CX68">INDEX(CX$5:CX67,$B68+1,1)</f>
        <v>1</v>
      </c>
      <c r="CY68" s="575" t="b" cm="1">
        <f t="array" ref="CY68">INDEX(CY$5:CY67,$B68+1,1)</f>
        <v>1</v>
      </c>
      <c r="CZ68" s="587">
        <f t="shared" si="146"/>
        <v>2212121</v>
      </c>
      <c r="DA68" s="575" t="b" cm="1">
        <f t="array" ref="DA68">INDEX(DA$5:DA67,$B68+1,1)</f>
        <v>1</v>
      </c>
      <c r="DB68" s="575" cm="1">
        <f t="array" ref="DB68">INDEX(DB$5:DB67,$B68+1,1)</f>
        <v>0</v>
      </c>
      <c r="DC68" s="575" cm="1">
        <f t="array" ref="DC68">INDEX(DC$5:DC67,$B68+1,1)</f>
        <v>1</v>
      </c>
      <c r="DD68" s="575" cm="1">
        <f t="array" ref="DD68">INDEX(DD$5:DD67,$B68+1,1)</f>
        <v>1</v>
      </c>
      <c r="DE68" s="583">
        <f t="shared" si="147"/>
        <v>652</v>
      </c>
      <c r="DF68" s="583">
        <f t="shared" si="147"/>
        <v>686</v>
      </c>
      <c r="DG68" s="583">
        <f t="shared" si="147"/>
        <v>721</v>
      </c>
      <c r="DH68" s="493">
        <f t="shared" si="148"/>
        <v>378</v>
      </c>
      <c r="DI68" s="493">
        <f t="shared" si="148"/>
        <v>413</v>
      </c>
      <c r="DJ68" s="493">
        <f t="shared" si="148"/>
        <v>448</v>
      </c>
      <c r="DK68" s="444">
        <f t="shared" si="149"/>
        <v>1</v>
      </c>
      <c r="DL68" s="444" t="b">
        <f t="shared" si="149"/>
        <v>0</v>
      </c>
      <c r="DM68" s="444">
        <f t="shared" si="149"/>
        <v>60</v>
      </c>
      <c r="DN68" s="444" t="str">
        <f t="shared" si="149"/>
        <v>-</v>
      </c>
      <c r="DO68" s="444" t="str">
        <f t="shared" si="149"/>
        <v>-</v>
      </c>
      <c r="DP68" s="444" t="str">
        <f t="shared" si="149"/>
        <v>-</v>
      </c>
      <c r="DQ68" s="444" t="str">
        <f t="shared" si="149"/>
        <v>-</v>
      </c>
      <c r="DR68" s="444" t="str">
        <f t="shared" si="149"/>
        <v>-</v>
      </c>
      <c r="DS68" s="444" t="str">
        <f t="shared" si="149"/>
        <v>-</v>
      </c>
      <c r="DT68" s="444" t="str">
        <f t="shared" si="149"/>
        <v>-</v>
      </c>
      <c r="DU68" s="444" t="str">
        <f t="shared" si="150"/>
        <v>-</v>
      </c>
      <c r="DV68" s="444" t="str">
        <f t="shared" si="150"/>
        <v>-</v>
      </c>
      <c r="DW68" s="444">
        <f t="shared" si="150"/>
        <v>500</v>
      </c>
      <c r="DX68" s="444">
        <f t="shared" si="150"/>
        <v>500</v>
      </c>
      <c r="DY68" s="444" t="str">
        <f t="shared" si="150"/>
        <v>-</v>
      </c>
      <c r="DZ68" s="444" t="str">
        <f t="shared" si="150"/>
        <v>-</v>
      </c>
      <c r="EA68" s="444" t="str">
        <f t="shared" si="150"/>
        <v>-</v>
      </c>
      <c r="EB68" s="444">
        <f t="shared" si="151"/>
        <v>0</v>
      </c>
      <c r="EC68" s="444">
        <f t="shared" si="152"/>
        <v>0.01</v>
      </c>
      <c r="ED68" s="444">
        <f t="shared" si="153"/>
        <v>3.125E-2</v>
      </c>
      <c r="EE68" s="444">
        <f t="shared" si="153"/>
        <v>3.125E-2</v>
      </c>
      <c r="EF68" s="444">
        <f t="shared" si="153"/>
        <v>0.05</v>
      </c>
      <c r="EG68" s="444">
        <f t="shared" si="153"/>
        <v>0.05</v>
      </c>
      <c r="EH68" s="444" t="b">
        <f t="shared" si="154"/>
        <v>0</v>
      </c>
      <c r="EI68" s="444" t="b">
        <f t="shared" si="154"/>
        <v>0</v>
      </c>
      <c r="EJ68" s="444" t="b">
        <f t="shared" si="154"/>
        <v>1</v>
      </c>
      <c r="EK68" s="444" t="b">
        <f t="shared" si="154"/>
        <v>0</v>
      </c>
      <c r="EL68" s="444">
        <f t="shared" si="155"/>
        <v>1</v>
      </c>
      <c r="EM68" s="444">
        <f>INDEX(i.dryman,($S68-1)*4+$R68,EM$7+IF($M68=5,2,$M68)-1)</f>
        <v>0.66</v>
      </c>
      <c r="EN68" s="444" t="b">
        <f t="shared" si="156"/>
        <v>1</v>
      </c>
      <c r="EO68" s="444" t="b">
        <f t="shared" si="157"/>
        <v>1</v>
      </c>
      <c r="EP68" s="444" t="b">
        <f t="shared" si="157"/>
        <v>0</v>
      </c>
      <c r="EQ68" s="444" t="b">
        <f t="shared" si="157"/>
        <v>0</v>
      </c>
      <c r="ER68" s="93">
        <f t="shared" si="158"/>
        <v>2</v>
      </c>
      <c r="ES68" s="93">
        <f t="shared" si="158"/>
        <v>2</v>
      </c>
      <c r="ET68" s="444">
        <f t="shared" si="159"/>
        <v>1</v>
      </c>
      <c r="EU68" s="444">
        <f t="shared" si="160"/>
        <v>0.75</v>
      </c>
      <c r="EV68" s="444">
        <f t="shared" si="160"/>
        <v>1</v>
      </c>
      <c r="EW68" s="444">
        <f t="shared" si="161"/>
        <v>1</v>
      </c>
      <c r="EX68" s="444">
        <f t="shared" si="162"/>
        <v>0.5</v>
      </c>
      <c r="EY68" s="444" t="b">
        <f t="shared" si="162"/>
        <v>1</v>
      </c>
      <c r="EZ68" s="444" t="b">
        <f t="shared" si="162"/>
        <v>0</v>
      </c>
      <c r="FA68" s="444" t="b">
        <f t="shared" si="162"/>
        <v>0</v>
      </c>
      <c r="FB68" s="444" t="b">
        <f t="shared" si="162"/>
        <v>0</v>
      </c>
      <c r="FC68" s="93">
        <f t="shared" si="163"/>
        <v>1</v>
      </c>
      <c r="FD68" s="93">
        <f t="shared" si="163"/>
        <v>1</v>
      </c>
      <c r="FE68" s="93">
        <f t="shared" si="163"/>
        <v>1</v>
      </c>
      <c r="FF68" s="93">
        <f t="shared" si="163"/>
        <v>1</v>
      </c>
      <c r="FG68" s="93">
        <f t="shared" si="163"/>
        <v>1</v>
      </c>
      <c r="FH68" s="93">
        <f t="shared" si="163"/>
        <v>1</v>
      </c>
      <c r="FI68" s="93">
        <f t="shared" si="163"/>
        <v>1</v>
      </c>
      <c r="FJ68" s="93">
        <f t="shared" si="163"/>
        <v>1</v>
      </c>
      <c r="FK68" s="8"/>
      <c r="FL68" s="575" t="str" cm="1">
        <f t="array" ref="FL68">INDEX(FL$5:FL67,$B68+1,1)</f>
        <v>-</v>
      </c>
      <c r="FM68" s="575" t="str" cm="1">
        <f t="array" ref="FM68">INDEX(FM$5:FM67,$B68+1,1)</f>
        <v>-</v>
      </c>
      <c r="FN68" s="575" t="str" cm="1">
        <f t="array" ref="FN68">INDEX(FN$5:FN67,$B68+1,1)</f>
        <v>-</v>
      </c>
      <c r="FO68" s="444">
        <f t="shared" si="164"/>
        <v>11</v>
      </c>
      <c r="FP68" s="575" t="str" cm="1">
        <f t="array" ref="FP68">INDEX(FP$5:FP67,$B68+1,1)</f>
        <v>-</v>
      </c>
      <c r="FQ68" s="575" cm="1">
        <f t="array" ref="FQ68">INDEX(FQ$5:FQ67,$B68+1,1)</f>
        <v>1</v>
      </c>
      <c r="FR68" s="575" cm="1">
        <f t="array" ref="FR68">INDEX(FR$5:FR67,$B68+1,1)</f>
        <v>1</v>
      </c>
      <c r="FS68" s="575" t="str" cm="1">
        <f t="array" ref="FS68">INDEX(FS$5:FS67,$B68+1,1)</f>
        <v>-</v>
      </c>
      <c r="FT68" s="575" t="str" cm="1">
        <f t="array" ref="FT68">INDEX(FT$5:FT67,$B68+1,1)</f>
        <v>-</v>
      </c>
      <c r="FU68" s="575" t="str" cm="1">
        <f t="array" ref="FU68">INDEX(FU$5:FU67,$B68+1,1)</f>
        <v>-</v>
      </c>
      <c r="FV68" s="575" t="str" cm="1">
        <f t="array" ref="FV68">INDEX(FV$5:FV67,$B68+1,1)</f>
        <v>-</v>
      </c>
      <c r="FW68" s="575" t="str" cm="1">
        <f t="array" ref="FW68">INDEX(FW$5:FW67,$B68+1,1)</f>
        <v>-</v>
      </c>
      <c r="FX68" s="575" t="str" cm="1">
        <f t="array" ref="FX68">INDEX(FX$5:FX67,$B68+1,1)</f>
        <v>-</v>
      </c>
      <c r="FY68" s="575" t="str" cm="1">
        <f t="array" ref="FY68">INDEX(FY$5:FY67,$B68+1,1)</f>
        <v>-</v>
      </c>
      <c r="FZ68" s="575" t="str" cm="1">
        <f t="array" ref="FZ68">INDEX(FZ$5:FZ67,$B68+1,1)</f>
        <v>-</v>
      </c>
      <c r="GA68" s="575" t="str" cm="1">
        <f t="array" ref="GA68">INDEX(GA$5:GA67,$B68+1,1)</f>
        <v>-</v>
      </c>
      <c r="GB68" s="575" t="str" cm="1">
        <f t="array" ref="GB68">INDEX(GB$5:GB67,$B68+1,1)</f>
        <v>-</v>
      </c>
      <c r="GC68" s="575" t="str" cm="1">
        <f t="array" ref="GC68">INDEX(GC$5:GC67,$B68+1,1)</f>
        <v>-</v>
      </c>
      <c r="GD68" s="575" t="str" cm="1">
        <f t="array" ref="GD68">INDEX(GD$5:GD67,$B68+1,1)</f>
        <v>-</v>
      </c>
      <c r="GE68" s="575" t="str" cm="1">
        <f t="array" ref="GE68">INDEX(GE$5:GE67,$B68+1,1)</f>
        <v>-</v>
      </c>
      <c r="GF68" s="575" t="str" cm="1">
        <f t="array" ref="GF68">INDEX(GF$5:GF67,$B68+1,1)</f>
        <v>-</v>
      </c>
      <c r="GG68" s="575" t="str" cm="1">
        <f t="array" ref="GG68">INDEX(GG$5:GG67,$B68+1,1)</f>
        <v>-</v>
      </c>
      <c r="GH68" s="575" t="str" cm="1">
        <f t="array" ref="GH68">INDEX(GH$5:GH67,$B68+1,1)</f>
        <v>-</v>
      </c>
      <c r="GI68" s="575" t="str" cm="1">
        <f t="array" ref="GI68">INDEX(GI$5:GI67,$B68+1,1)</f>
        <v>-</v>
      </c>
      <c r="GJ68" s="575" t="str" cm="1">
        <f t="array" ref="GJ68">INDEX(GJ$5:GJ67,$B68+1,1)</f>
        <v>-</v>
      </c>
      <c r="GK68" s="444">
        <f t="shared" si="165"/>
        <v>0.77746633065143</v>
      </c>
      <c r="GL68" s="575" t="str" cm="1">
        <f t="array" ref="GL68">INDEX(GL$5:GL67,$B68+1,1)</f>
        <v>-</v>
      </c>
      <c r="GM68" s="575" cm="1">
        <f t="array" ref="GM68">INDEX(GM$5:GM67,$B68+1,1)</f>
        <v>1</v>
      </c>
      <c r="GN68" s="444">
        <f t="shared" si="166"/>
        <v>-1.6553912775740486E-3</v>
      </c>
      <c r="GO68" s="575" cm="1">
        <f t="array" ref="GO68">INDEX(GO$5:GO67,$B68+1,1)</f>
        <v>0</v>
      </c>
      <c r="GP68" s="444">
        <f t="shared" si="167"/>
        <v>-7.7585088790097685E-3</v>
      </c>
      <c r="GQ68" s="444">
        <f t="shared" si="167"/>
        <v>-1.939627219752442E-2</v>
      </c>
      <c r="GR68" s="444">
        <f t="shared" si="167"/>
        <v>-1.939627219752442E-2</v>
      </c>
      <c r="GS68" s="444">
        <f t="shared" si="167"/>
        <v>1</v>
      </c>
      <c r="GT68" s="444">
        <f t="shared" si="167"/>
        <v>1.0189371900128976</v>
      </c>
      <c r="GU68" s="444">
        <f t="shared" si="167"/>
        <v>-6.4495508428962081E-2</v>
      </c>
      <c r="GV68" s="575" cm="1">
        <f t="array" ref="GV68">INDEX(GV$5:GV67,$B68+1,1)</f>
        <v>0</v>
      </c>
      <c r="GW68" s="575" cm="1">
        <f t="array" ref="GW68">INDEX(GW$5:GW67,$B68+1,1)</f>
        <v>0</v>
      </c>
      <c r="GX68" s="575" cm="1">
        <f t="array" ref="GX68">INDEX(GX$5:GX67,$B68+1,1)</f>
        <v>0</v>
      </c>
      <c r="GY68" s="8"/>
      <c r="GZ68" s="575" t="str" cm="1">
        <f t="array" aca="1" ref="GZ68" ca="1">INDEX(GZ$5:GZ67,$B68+1,1)</f>
        <v>-</v>
      </c>
      <c r="HA68" s="575" t="str" cm="1">
        <f t="array" aca="1" ref="HA68" ca="1">INDEX(HA$5:HA67,$B68+1,1)</f>
        <v>-</v>
      </c>
      <c r="HB68" s="575" t="str" cm="1">
        <f t="array" aca="1" ref="HB68" ca="1">INDEX(HB$5:HB67,$B68+1,1)</f>
        <v>-</v>
      </c>
      <c r="HC68" s="575" t="str" cm="1">
        <f t="array" aca="1" ref="HC68" ca="1">INDEX(HC$5:HC67,$B68+1,1)</f>
        <v>-</v>
      </c>
      <c r="HD68" s="575" cm="1">
        <f t="array" aca="1" ref="HD68" ca="1">INDEX(HD$5:HD67,$B68+1,1)</f>
        <v>0</v>
      </c>
      <c r="HE68" s="575" t="str" cm="1">
        <f t="array" aca="1" ref="HE68" ca="1">INDEX(HE$5:HE67,$B68+1,1)</f>
        <v>-</v>
      </c>
      <c r="HF68" s="575" t="str" cm="1">
        <f t="array" ref="HF68">INDEX(HF$5:HF67,$B68+1,1)</f>
        <v>-</v>
      </c>
      <c r="HG68" s="576" t="str">
        <f t="shared" ca="1" si="189"/>
        <v>-</v>
      </c>
      <c r="HH68" s="575" t="str" cm="1">
        <f t="array" ref="HH68">INDEX(HH$5:HH67,$B68+1,1)</f>
        <v>-</v>
      </c>
      <c r="HI68" s="575" t="str" cm="1">
        <f t="array" ref="HI68">INDEX(HI$5:HI67,$B68+1,1)</f>
        <v>-</v>
      </c>
      <c r="HJ68" s="575" t="str" cm="1">
        <f t="array" ref="HJ68">INDEX(HJ$5:HJ67,$B68+1,1)</f>
        <v>-</v>
      </c>
      <c r="HK68" s="575" t="str" cm="1">
        <f t="array" ref="HK68">INDEX(HK$5:HK67,$B68+1,1)</f>
        <v>-</v>
      </c>
      <c r="HL68" s="575" t="str" cm="1">
        <f t="array" ref="HL68">INDEX(HL$5:HL67,$B68+1,1)</f>
        <v>-</v>
      </c>
      <c r="HM68" s="575" t="str" cm="1">
        <f t="array" ref="HM68">INDEX(HM$5:HM67,$B68+1,1)</f>
        <v>-</v>
      </c>
      <c r="HN68" s="575" t="str" cm="1">
        <f t="array" ref="HN68">INDEX(HN$5:HN67,$B68+1,1)</f>
        <v>-</v>
      </c>
      <c r="HO68" s="575" t="str" cm="1">
        <f t="array" ref="HO68">INDEX(HO$5:HO67,$B68+1,1)</f>
        <v>-</v>
      </c>
      <c r="HP68" s="575" t="str" cm="1">
        <f t="array" ref="HP68">INDEX(HP$5:HP67,$B68+1,1)</f>
        <v>-</v>
      </c>
      <c r="HQ68" s="575" t="str" cm="1">
        <f t="array" ref="HQ68">INDEX(HQ$5:HQ67,$B68+1,1)</f>
        <v>-</v>
      </c>
      <c r="HR68" s="575" t="str" cm="1">
        <f t="array" ref="HR68">INDEX(HR$5:HR67,$B68+1,1)</f>
        <v>-</v>
      </c>
      <c r="HS68" s="575" t="str" cm="1">
        <f t="array" ref="HS68">INDEX(HS$5:HS67,$B68+1,1)</f>
        <v>-</v>
      </c>
      <c r="HT68" s="575" t="str" cm="1">
        <f t="array" ref="HT68">INDEX(HT$5:HT67,$B68+1,1)</f>
        <v>-</v>
      </c>
      <c r="HU68" s="575" cm="1">
        <f t="array" ref="HU68">INDEX(HU$5:HU67,$B68+1,1)</f>
        <v>0</v>
      </c>
      <c r="HV68" s="575" t="str" cm="1">
        <f t="array" ref="HV68">INDEX(HV$5:HV67,$B68+1,1)</f>
        <v>-</v>
      </c>
      <c r="HW68" s="575" t="str" cm="1">
        <f t="array" ref="HW68">INDEX(HW$5:HW67,$B68+1,1)</f>
        <v>-</v>
      </c>
      <c r="HX68" s="575" t="str" cm="1">
        <f t="array" ref="HX68">INDEX(HX$5:HX67,$B68+1,1)</f>
        <v>-</v>
      </c>
      <c r="HY68" s="575" t="str" cm="1">
        <f t="array" ref="HY68">INDEX(HY$5:HY67,$B68+1,1)</f>
        <v>-</v>
      </c>
      <c r="HZ68" s="575" t="str" cm="1">
        <f t="array" ref="HZ68">INDEX(HZ$5:HZ67,$B68+1,1)</f>
        <v>-</v>
      </c>
      <c r="IA68" s="575" cm="1">
        <f t="array" ref="IA68">INDEX(IA$5:IA67,$B68+1,1)</f>
        <v>0</v>
      </c>
      <c r="IB68" s="575" t="str" cm="1">
        <f t="array" ref="IB68">INDEX(IB$5:IB67,$B68+1,1)</f>
        <v>-</v>
      </c>
      <c r="IC68" s="575" t="str" cm="1">
        <f t="array" ref="IC68">INDEX(IC$5:IC67,$B68+1,1)</f>
        <v>-</v>
      </c>
      <c r="ID68" s="575" t="str" cm="1">
        <f t="array" ref="ID68">INDEX(ID$5:ID67,$B68+1,1)</f>
        <v>-</v>
      </c>
      <c r="IE68" s="575" cm="1">
        <f t="array" ref="IE68">INDEX(IE$5:IE67,$B68+1,1)</f>
        <v>1</v>
      </c>
      <c r="IF68" s="575" cm="1">
        <f t="array" ref="IF68">INDEX(IF$5:IF67,$B68+1,1)</f>
        <v>1</v>
      </c>
      <c r="IG68" s="8"/>
      <c r="IH68" s="575" t="str" cm="1">
        <f t="array" ref="IH68">INDEX(IH$5:IH67,$B68+1,1)</f>
        <v>-</v>
      </c>
      <c r="II68" s="575" t="str" cm="1">
        <f t="array" ref="II68">INDEX(II$5:II67,$B68+1,1)</f>
        <v>-</v>
      </c>
      <c r="IJ68" s="575" t="str" cm="1">
        <f t="array" ref="IJ68">INDEX(IJ$5:IJ67,$B68+1,1)</f>
        <v>-</v>
      </c>
      <c r="IK68" s="575" t="str" cm="1">
        <f t="array" ref="IK68">INDEX(IK$5:IK67,$B68+1,1)</f>
        <v>-</v>
      </c>
      <c r="IL68" s="575" t="str" cm="1">
        <f t="array" ref="IL68">INDEX(IL$5:IL67,$B68+1,1)</f>
        <v>-</v>
      </c>
      <c r="IM68" s="575" t="str" cm="1">
        <f t="array" ref="IM68">INDEX(IM$5:IM67,$B68+1,1)</f>
        <v>-</v>
      </c>
      <c r="IN68" s="575" t="str" cm="1">
        <f t="array" ref="IN68">INDEX(IN$5:IN67,$B68+1,1)</f>
        <v>-</v>
      </c>
      <c r="IO68" s="575" t="str" cm="1">
        <f t="array" ref="IO68">INDEX(IO$5:IO67,$B68+1,1)</f>
        <v>-</v>
      </c>
      <c r="IP68" s="575" t="str" cm="1">
        <f t="array" ref="IP68">INDEX(IP$5:IP67,$B68+1,1)</f>
        <v>-</v>
      </c>
      <c r="IQ68" s="575" t="str" cm="1">
        <f t="array" ref="IQ68">INDEX(IQ$5:IQ67,$B68+1,1)</f>
        <v>-</v>
      </c>
      <c r="IR68" s="575" t="str" cm="1">
        <f t="array" ref="IR68">INDEX(IR$5:IR67,$B68+1,1)</f>
        <v>-</v>
      </c>
      <c r="IS68" s="575" t="str" cm="1">
        <f t="array" ref="IS68">INDEX(IS$5:IS67,$B68+1,1)</f>
        <v>-</v>
      </c>
      <c r="IT68" s="575" t="str" cm="1">
        <f t="array" ref="IT68">INDEX(IT$5:IT67,$B68+1,1)</f>
        <v>-</v>
      </c>
      <c r="IU68" s="575" t="str" cm="1">
        <f t="array" ref="IU68">INDEX(IU$5:IU67,$B68+1,1)</f>
        <v>-</v>
      </c>
      <c r="IV68" s="575" t="str" cm="1">
        <f t="array" ref="IV68">INDEX(IV$5:IV67,$B68+1,1)</f>
        <v>-</v>
      </c>
      <c r="IW68" s="575" t="str" cm="1">
        <f t="array" ref="IW68">INDEX(IW$5:IW67,$B68+1,1)</f>
        <v>-</v>
      </c>
      <c r="IX68" s="575" cm="1">
        <f t="array" ref="IX68">INDEX(IX$5:IX67,$B68+1,1)</f>
        <v>0</v>
      </c>
      <c r="IY68" s="583">
        <f t="shared" si="168"/>
        <v>0</v>
      </c>
      <c r="IZ68" s="583">
        <f t="shared" si="168"/>
        <v>0</v>
      </c>
      <c r="JA68" s="200">
        <f t="shared" si="169"/>
        <v>0</v>
      </c>
      <c r="JB68" s="200">
        <f t="shared" ca="1" si="169"/>
        <v>0</v>
      </c>
      <c r="JC68" s="200">
        <f t="shared" ca="1" si="169"/>
        <v>0</v>
      </c>
      <c r="JD68" s="200">
        <f t="shared" ca="1" si="169"/>
        <v>0</v>
      </c>
      <c r="JE68" s="200">
        <f t="shared" ca="1" si="169"/>
        <v>0</v>
      </c>
      <c r="JF68" s="243">
        <f t="shared" ca="1" si="170"/>
        <v>0</v>
      </c>
      <c r="JG68" s="200">
        <f t="shared" ca="1" si="171"/>
        <v>0</v>
      </c>
      <c r="JH68" s="200">
        <f t="shared" ca="1" si="171"/>
        <v>0</v>
      </c>
      <c r="JI68" s="200">
        <f t="shared" ca="1" si="171"/>
        <v>0</v>
      </c>
      <c r="JJ68" s="200">
        <f t="shared" ca="1" si="171"/>
        <v>0</v>
      </c>
      <c r="JK68" s="200">
        <f t="shared" ca="1" si="171"/>
        <v>0</v>
      </c>
      <c r="JL68" s="243">
        <f t="shared" ca="1" si="172"/>
        <v>0</v>
      </c>
      <c r="JM68" s="244">
        <f t="shared" ca="1" si="173"/>
        <v>0</v>
      </c>
      <c r="JN68" s="244">
        <f t="shared" ca="1" si="173"/>
        <v>0</v>
      </c>
      <c r="JO68" s="244">
        <f t="shared" ca="1" si="173"/>
        <v>0</v>
      </c>
      <c r="JP68" s="244">
        <f t="shared" ca="1" si="173"/>
        <v>0</v>
      </c>
      <c r="JQ68" s="584">
        <f t="shared" ca="1" si="174"/>
        <v>0</v>
      </c>
      <c r="JR68" s="244">
        <f t="shared" ca="1" si="175"/>
        <v>0</v>
      </c>
      <c r="JS68" s="244">
        <f t="shared" ca="1" si="175"/>
        <v>0</v>
      </c>
      <c r="JT68" s="244">
        <f t="shared" ca="1" si="175"/>
        <v>0</v>
      </c>
      <c r="JU68" s="244">
        <f t="shared" ca="1" si="175"/>
        <v>0</v>
      </c>
      <c r="JV68" s="584">
        <f t="shared" ca="1" si="176"/>
        <v>0</v>
      </c>
      <c r="JW68" s="584">
        <f t="shared" ca="1" si="176"/>
        <v>0</v>
      </c>
      <c r="JX68" s="584">
        <f t="shared" ca="1" si="176"/>
        <v>0</v>
      </c>
      <c r="JY68" s="584">
        <f t="shared" ca="1" si="176"/>
        <v>0</v>
      </c>
      <c r="JZ68" s="584">
        <f t="shared" ca="1" si="176"/>
        <v>0</v>
      </c>
      <c r="KA68" s="584">
        <f t="shared" ca="1" si="176"/>
        <v>0</v>
      </c>
      <c r="KB68" s="584">
        <f t="shared" ca="1" si="176"/>
        <v>0</v>
      </c>
      <c r="KC68" s="575" cm="1">
        <f t="array" ref="KC68">INDEX(KC$5:KC67,$B68+1,1)</f>
        <v>0</v>
      </c>
      <c r="KD68" s="444">
        <f t="shared" si="177"/>
        <v>19</v>
      </c>
      <c r="KE68" s="8"/>
      <c r="KF68" s="575" cm="1">
        <f t="array" ref="KF68">INDEX(KF$5:KF67,$B68+1,1)</f>
        <v>0</v>
      </c>
      <c r="KG68" s="444">
        <f t="shared" si="178"/>
        <v>0</v>
      </c>
      <c r="KH68" s="575" cm="1">
        <f t="array" ref="KH68">INDEX(KH$5:KH67,$B68+1,1)</f>
        <v>0</v>
      </c>
      <c r="KI68" s="575" t="str" cm="1">
        <f t="array" ref="KI68">INDEX(KI$5:KI67,$B68+1,1)</f>
        <v>-</v>
      </c>
      <c r="KJ68" s="575" t="str" cm="1">
        <f t="array" ref="KJ68">INDEX(KJ$5:KJ67,$B68+1,1)</f>
        <v>-</v>
      </c>
      <c r="KK68" s="575" t="str" cm="1">
        <f t="array" ref="KK68">INDEX(KK$5:KK67,$B68+1,1)</f>
        <v>-</v>
      </c>
      <c r="KL68" s="575" t="str" cm="1">
        <f t="array" ref="KL68">INDEX(KL$5:KL67,$B68+1,1)</f>
        <v>-</v>
      </c>
      <c r="KM68" s="575" t="str" cm="1">
        <f t="array" ref="KM68">INDEX(KM$5:KM67,$B68+1,1)</f>
        <v>-</v>
      </c>
      <c r="KN68" s="575" t="str" cm="1">
        <f t="array" ref="KN68">INDEX(KN$5:KN67,$B68+1,1)</f>
        <v>-</v>
      </c>
      <c r="KO68" s="575" t="str" cm="1">
        <f t="array" ref="KO68">INDEX(KO$5:KO67,$B68+1,1)</f>
        <v>-</v>
      </c>
      <c r="KP68" s="575" t="str" cm="1">
        <f t="array" ref="KP68">INDEX(KP$5:KP67,$B68+1,1)</f>
        <v>-</v>
      </c>
      <c r="KQ68" s="575" t="str" cm="1">
        <f t="array" ref="KQ68">INDEX(KQ$5:KQ67,$B68+1,1)</f>
        <v>-</v>
      </c>
      <c r="KR68" s="575" t="str" cm="1">
        <f t="array" ref="KR68">INDEX(KR$5:KR67,$B68+1,1)</f>
        <v>-</v>
      </c>
      <c r="KS68" s="575" t="str" cm="1">
        <f t="array" ref="KS68">INDEX(KS$5:KS67,$B68+1,1)</f>
        <v>-</v>
      </c>
      <c r="KT68" s="575" t="str" cm="1">
        <f t="array" ref="KT68">INDEX(KT$5:KT67,$B68+1,1)</f>
        <v>-</v>
      </c>
      <c r="KU68" s="575" t="str" cm="1">
        <f t="array" ref="KU68">INDEX(KU$5:KU67,$B68+1,1)</f>
        <v>-</v>
      </c>
      <c r="KV68" s="444">
        <f t="shared" si="179"/>
        <v>1</v>
      </c>
      <c r="KW68" s="444">
        <f t="shared" si="180"/>
        <v>0</v>
      </c>
      <c r="KX68" s="444">
        <f t="shared" si="180"/>
        <v>1</v>
      </c>
      <c r="KY68" s="444">
        <f t="shared" si="180"/>
        <v>1</v>
      </c>
      <c r="KZ68" s="444">
        <f t="shared" si="180"/>
        <v>1</v>
      </c>
      <c r="LA68" s="444">
        <f t="shared" si="180"/>
        <v>1</v>
      </c>
      <c r="LB68" s="444">
        <f t="shared" si="180"/>
        <v>1</v>
      </c>
      <c r="LC68" s="444">
        <f t="shared" si="180"/>
        <v>1</v>
      </c>
      <c r="LD68" s="444">
        <f t="shared" si="180"/>
        <v>0</v>
      </c>
      <c r="LE68" s="444">
        <f t="shared" si="180"/>
        <v>1</v>
      </c>
      <c r="LF68" s="575" cm="1">
        <f t="array" ref="LF68">INDEX(LF$5:LF67,$B68+1,1)</f>
        <v>0</v>
      </c>
      <c r="LG68" s="575" cm="1">
        <f t="array" ref="LG68">INDEX(LG$5:LG67,$B68+1,1)</f>
        <v>0</v>
      </c>
      <c r="LH68" s="575" cm="1">
        <f t="array" ref="LH68">INDEX(LH$5:LH67,$B68+1,1)</f>
        <v>0</v>
      </c>
      <c r="LI68" s="575" cm="1">
        <f t="array" ref="LI68">INDEX(LI$5:LI67,$B68+1,1)</f>
        <v>0</v>
      </c>
      <c r="LJ68" s="575" cm="1">
        <f t="array" ref="LJ68">INDEX(LJ$5:LJ67,$B68+1,1)</f>
        <v>0</v>
      </c>
      <c r="LK68" s="575" cm="1">
        <f t="array" ref="LK68">INDEX(LK$5:LK67,$B68+1,1)</f>
        <v>0</v>
      </c>
      <c r="LL68" s="575" cm="1">
        <f t="array" ref="LL68">INDEX(LL$5:LL67,$B68+1,1)</f>
        <v>0</v>
      </c>
      <c r="LM68" s="575" cm="1">
        <f t="array" ref="LM68">INDEX(LM$5:LM67,$B68+1,1)</f>
        <v>0</v>
      </c>
      <c r="LN68" s="575" cm="1">
        <f t="array" ref="LN68">INDEX(LN$5:LN67,$B68+1,1)</f>
        <v>0</v>
      </c>
      <c r="LO68" s="575" cm="1">
        <f t="array" ref="LO68">INDEX(LO$5:LO67,$B68+1,1)</f>
        <v>0</v>
      </c>
      <c r="LP68" s="575" cm="1">
        <f t="array" ref="LP68">INDEX(LP$5:LP67,$B68+1,1)</f>
        <v>0</v>
      </c>
      <c r="LQ68" s="575" cm="1">
        <f t="array" ref="LQ68">INDEX(LQ$5:LQ67,$B68+1,1)</f>
        <v>0</v>
      </c>
      <c r="LR68" s="575" cm="1">
        <f t="array" ref="LR68">INDEX(LR$5:LR67,$B68+1,1)</f>
        <v>0</v>
      </c>
      <c r="LS68" s="575" cm="1">
        <f t="array" ref="LS68">INDEX(LS$5:LS67,$B68+1,1)</f>
        <v>0</v>
      </c>
      <c r="LT68" s="575" cm="1">
        <f t="array" ref="LT68">INDEX(LT$5:LT67,$B68+1,1)</f>
        <v>0</v>
      </c>
      <c r="LU68" s="575" cm="1">
        <f t="array" ref="LU68">INDEX(LU$5:LU67,$B68+1,1)</f>
        <v>0</v>
      </c>
      <c r="LV68" s="575" cm="1">
        <f t="array" ref="LV68">INDEX(LV$5:LV67,$B68+1,1)</f>
        <v>0</v>
      </c>
      <c r="LW68" s="575" cm="1">
        <f t="array" ref="LW68">INDEX(LW$5:LW67,$B68+1,1)</f>
        <v>0</v>
      </c>
      <c r="LX68" s="575" cm="1">
        <f t="array" ref="LX68">INDEX(LX$5:LX67,$B68+1,1)</f>
        <v>0</v>
      </c>
      <c r="LY68" s="575" cm="1">
        <f t="array" ref="LY68">INDEX(LY$5:LY67,$B68+1,1)</f>
        <v>0</v>
      </c>
      <c r="LZ68" s="575" cm="1">
        <f t="array" ref="LZ68">INDEX(LZ$5:LZ67,$B68+1,1)</f>
        <v>0</v>
      </c>
      <c r="MA68" s="575" cm="1">
        <f t="array" ref="MA68">INDEX(MA$5:MA67,$B68+1,1)</f>
        <v>0</v>
      </c>
      <c r="MB68" s="575" cm="1">
        <f t="array" ref="MB68">INDEX(MB$5:MB67,$B68+1,1)</f>
        <v>0</v>
      </c>
      <c r="MC68" s="575" cm="1">
        <f t="array" ref="MC68">INDEX(MC$5:MC67,$B68+1,1)</f>
        <v>0</v>
      </c>
      <c r="MD68" s="575" cm="1">
        <f t="array" ref="MD68">INDEX(MD$5:MD67,$B68+1,1)</f>
        <v>0</v>
      </c>
      <c r="ME68" s="575" cm="1">
        <f t="array" ref="ME68">INDEX(ME$5:ME67,$B68+1,1)</f>
        <v>0</v>
      </c>
      <c r="MF68" s="575" cm="1">
        <f t="array" ref="MF68">INDEX(MF$5:MF67,$B68+1,1)</f>
        <v>0</v>
      </c>
      <c r="MG68" s="575" cm="1">
        <f t="array" ref="MG68">INDEX(MG$5:MG67,$B68+1,1)</f>
        <v>0</v>
      </c>
      <c r="MH68" s="575" cm="1">
        <f t="array" ref="MH68">INDEX(MH$5:MH67,$B68+1,1)</f>
        <v>0</v>
      </c>
      <c r="MI68" s="575" cm="1">
        <f t="array" ref="MI68">INDEX(MI$5:MI67,$B68+1,1)</f>
        <v>1</v>
      </c>
      <c r="MJ68" s="575" cm="1">
        <f t="array" ref="MJ68">INDEX(MJ$5:MJ67,$B68+1,1)</f>
        <v>0</v>
      </c>
      <c r="MK68" s="575" cm="1">
        <f t="array" ref="MK68">INDEX(MK$5:MK67,$B68+1,1)</f>
        <v>0</v>
      </c>
      <c r="ML68" s="575" cm="1">
        <f t="array" ref="ML68">INDEX(ML$5:ML67,$B68+1,1)</f>
        <v>0</v>
      </c>
      <c r="MM68" s="575" cm="1">
        <f t="array" ref="MM68">INDEX(MM$5:MM67,$B68+1,1)</f>
        <v>0</v>
      </c>
      <c r="MN68" s="575" cm="1">
        <f t="array" ref="MN68">INDEX(MN$5:MN67,$B68+1,1)</f>
        <v>1</v>
      </c>
      <c r="MO68" s="8"/>
      <c r="MP68" s="444" t="b">
        <f t="shared" ca="1" si="181"/>
        <v>0</v>
      </c>
      <c r="MQ68" s="575" t="str" cm="1">
        <f t="array" ref="MQ68">INDEX(MQ$5:MQ67,$B68+1,1)</f>
        <v>-</v>
      </c>
      <c r="MR68" s="575" t="str" cm="1">
        <f t="array" ref="MR68">INDEX(MR$5:MR67,$B68+1,1)</f>
        <v>-</v>
      </c>
      <c r="MS68" s="575" t="str" cm="1">
        <f t="array" ref="MS68">INDEX(MS$5:MS67,$B68+1,1)</f>
        <v>-</v>
      </c>
      <c r="MT68" s="575" t="str" cm="1">
        <f t="array" ref="MT68">INDEX(MT$5:MT67,$B68+1,1)</f>
        <v>-</v>
      </c>
      <c r="MU68" s="444" t="str">
        <f t="shared" si="182"/>
        <v>-</v>
      </c>
      <c r="MV68" s="444" t="str">
        <f t="shared" si="182"/>
        <v>-</v>
      </c>
      <c r="MW68" s="575" t="str" cm="1">
        <f t="array" ref="MW68">INDEX(MW$5:MW67,$B68+1,1)</f>
        <v>-</v>
      </c>
      <c r="MX68" s="444" t="str" cm="1">
        <f t="array" ref="MX68">IF(OR(MY68:MY68&lt;&gt;"-"),TRUE,"-")</f>
        <v>-</v>
      </c>
      <c r="MY68" s="575" t="str" cm="1">
        <f t="array" ref="MY68">INDEX(MY$5:MY67,$B68+1,1)</f>
        <v>-</v>
      </c>
      <c r="MZ68" s="575" cm="1">
        <f t="array" ref="MZ68">INDEX(MZ$5:MZ67,$B68+1,1)</f>
        <v>0</v>
      </c>
      <c r="NA68" s="575" cm="1">
        <f t="array" ref="NA68">INDEX(NA$5:NA67,$B68+1,1)</f>
        <v>999999</v>
      </c>
      <c r="NB68" s="575" cm="1">
        <f t="array" ref="NB68">INDEX(NB$5:NB67,$B68+1,1)</f>
        <v>999999</v>
      </c>
      <c r="NC68" s="575" cm="1">
        <f t="array" ref="NC68">INDEX(NC$5:NC67,$B68+1,1)</f>
        <v>999999</v>
      </c>
      <c r="ND68" s="575" cm="1">
        <f t="array" ref="ND68">INDEX(ND$5:ND67,$B68+1,1)</f>
        <v>999999</v>
      </c>
      <c r="NE68" s="575" cm="1">
        <f t="array" ref="NE68">INDEX(NE$5:NE67,$B68+1,1)</f>
        <v>999999</v>
      </c>
      <c r="NF68" s="575" cm="1">
        <f t="array" ref="NF68">INDEX(NF$5:NF67,$B68+1,1)</f>
        <v>999999</v>
      </c>
      <c r="NG68" s="575" t="str" cm="1">
        <f t="array" ref="NG68">INDEX(NG$5:NG67,$B68+1,1)</f>
        <v>-</v>
      </c>
      <c r="NH68" s="575" t="str" cm="1">
        <f t="array" ref="NH68">INDEX(NH$5:NH67,$B68+1,1)</f>
        <v>-</v>
      </c>
      <c r="NI68" s="575" t="str" cm="1">
        <f t="array" ref="NI68">INDEX(NI$5:NI67,$B68+1,1)</f>
        <v>-</v>
      </c>
      <c r="NJ68" s="575" t="b" cm="1">
        <f t="array" ref="NJ68">INDEX(NJ$5:NJ67,$B68+1,1)</f>
        <v>1</v>
      </c>
      <c r="NK68" s="575" t="str" cm="1">
        <f t="array" ref="NK68">INDEX(NK$5:NK67,$B68+1,1)</f>
        <v>-</v>
      </c>
      <c r="NL68" s="575" cm="1">
        <f t="array" ref="NL68">INDEX(NL$5:NL67,$B68+1,1)</f>
        <v>0</v>
      </c>
      <c r="NM68" s="575" cm="1">
        <f t="array" ref="NM68">INDEX(NM$5:NM67,$B68+1,1)</f>
        <v>0</v>
      </c>
      <c r="NN68" s="575" cm="1">
        <f t="array" ref="NN68">INDEX(NN$5:NN67,$B68+1,1)</f>
        <v>0</v>
      </c>
      <c r="NO68" s="575" t="str" cm="1">
        <f t="array" ref="NO68">INDEX(NO$5:NO67,$B68+1,1)</f>
        <v>-</v>
      </c>
      <c r="NP68" s="575" t="str" cm="1">
        <f t="array" ref="NP68">INDEX(NP$5:NP67,$B68+1,1)</f>
        <v>-</v>
      </c>
      <c r="NQ68" s="444">
        <f t="shared" si="183"/>
        <v>0</v>
      </c>
      <c r="NR68" s="575" t="str" cm="1">
        <f t="array" ref="NR68">INDEX(NR$5:NR67,$B68+1,1)</f>
        <v>-</v>
      </c>
      <c r="NS68" s="444" t="str">
        <f t="shared" si="184"/>
        <v>-</v>
      </c>
      <c r="NT68" s="8"/>
      <c r="NU68" s="575" cm="1">
        <f t="array" ref="NU68">INDEX(NU$5:NU67,$B68+1,1)</f>
        <v>50</v>
      </c>
      <c r="NV68" s="575" cm="1">
        <f t="array" ref="NV68">INDEX(NV$5:NV67,$B68+1,1)</f>
        <v>50</v>
      </c>
      <c r="NW68" s="575" cm="1">
        <f t="array" ref="NW68">INDEX(NW$5:NW67,$B68+1,1)</f>
        <v>50</v>
      </c>
      <c r="NX68" s="575" cm="1">
        <f t="array" ref="NX68">INDEX(NX$5:NX67,$B68+1,1)</f>
        <v>50</v>
      </c>
      <c r="NY68" s="575" cm="1">
        <f t="array" ref="NY68">INDEX(NY$5:NY67,$B68+1,1)</f>
        <v>1</v>
      </c>
      <c r="NZ68" s="575" cm="1">
        <f t="array" ref="NZ68">INDEX(NZ$5:NZ67,$B68+1,1)</f>
        <v>1</v>
      </c>
      <c r="OA68" s="575" cm="1">
        <f t="array" ref="OA68">INDEX(OA$5:OA67,$B68+1,1)</f>
        <v>1</v>
      </c>
      <c r="OB68" s="575" cm="1">
        <f t="array" ref="OB68">INDEX(OB$5:OB67,$B68+1,1)</f>
        <v>1</v>
      </c>
      <c r="OC68" s="8"/>
      <c r="OD68" s="575" cm="1">
        <f t="array" ref="OD68">INDEX(OD$5:OD67,$B68+1,1)</f>
        <v>0</v>
      </c>
      <c r="OE68" s="575" t="str" cm="1">
        <f t="array" ref="OE68">INDEX(OE$5:OE67,$B68+1,1)</f>
        <v>-</v>
      </c>
      <c r="OF68" s="575" cm="1">
        <f t="array" ref="OF68">INDEX(OF$5:OF67,$B68+1,1)</f>
        <v>1</v>
      </c>
      <c r="OG68" s="444">
        <f t="shared" si="185"/>
        <v>1.5</v>
      </c>
      <c r="OH68" s="8"/>
      <c r="OI68" s="585" t="str">
        <f t="shared" si="186"/>
        <v>-</v>
      </c>
      <c r="OJ68" s="585" t="str">
        <f t="shared" si="186"/>
        <v>-</v>
      </c>
      <c r="OK68" s="585" t="str">
        <f t="shared" si="186"/>
        <v>-</v>
      </c>
      <c r="OL68" s="585" t="str">
        <f t="shared" si="186"/>
        <v>-</v>
      </c>
      <c r="OM68" s="575" cm="1">
        <f t="array" ref="OM68">INDEX(OM$5:OM67,$B68+1,1)</f>
        <v>0</v>
      </c>
      <c r="ON68" s="519">
        <v>0</v>
      </c>
    </row>
    <row r="69" spans="1:404" outlineLevel="2">
      <c r="A69" s="18">
        <f t="shared" si="190"/>
        <v>64</v>
      </c>
      <c r="B69" s="606">
        <f t="shared" si="188"/>
        <v>54</v>
      </c>
      <c r="C69" s="110">
        <f>C$52 + CHOOSE(ExptNo+1, $L69*100, $L69*100 + $M69*10, $L69*100 + $M69*10 +$N69) + 0</f>
        <v>1200</v>
      </c>
      <c r="D69" s="127" t="str">
        <f t="shared" si="131"/>
        <v>GSW</v>
      </c>
      <c r="E69" t="b">
        <v>1</v>
      </c>
      <c r="F69" t="b">
        <v>0</v>
      </c>
      <c r="G69" t="b">
        <f t="shared" si="132"/>
        <v>1</v>
      </c>
      <c r="H69" s="203">
        <f t="shared" si="187"/>
        <v>10</v>
      </c>
      <c r="I69" s="575" cm="1">
        <f t="array" ref="I69">INDEX(I$5:I68,$B69+1,1)</f>
        <v>1</v>
      </c>
      <c r="J69" s="575" cm="1">
        <f t="array" ref="J69">INDEX(J$5:J68,$B69+1,1)</f>
        <v>0</v>
      </c>
      <c r="K69" s="575" cm="1">
        <f t="array" ref="K69">INDEX(K$5:K68,$B69+1,1)</f>
        <v>1</v>
      </c>
      <c r="L69" s="575" cm="1">
        <f t="array" ref="L69">INDEX(L$5:L68,$B69+1,1)</f>
        <v>2</v>
      </c>
      <c r="M69" s="243">
        <f>INDEX(IF(IsSequential,_xlfn.SEQUENCE(nLevels,1,M$55),M$55:M$58),MOD(INT($H69/cStep),nLevels)+1,1)</f>
        <v>2</v>
      </c>
      <c r="N69" s="243">
        <f>INDEX(IF(IsSequential,_xlfn.SEQUENCE(nLevels,1,N$55),N$55:N$58),MOD(INT($H69/cStep),nLevels)+1,1)</f>
        <v>1</v>
      </c>
      <c r="O69" s="444">
        <f t="shared" si="133"/>
        <v>2</v>
      </c>
      <c r="P69" s="444">
        <f t="shared" si="133"/>
        <v>0</v>
      </c>
      <c r="Q69" s="444">
        <f t="shared" si="134"/>
        <v>6</v>
      </c>
      <c r="R69" s="93">
        <f t="shared" si="135"/>
        <v>2</v>
      </c>
      <c r="S69" s="93">
        <f>INDEX(CHOOSE($N69,DataAutumn!i.AdultDrys,DataWinter!i.AdultDrys,DataSpring!i.AdultDrys),1,$M69)</f>
        <v>4</v>
      </c>
      <c r="T69" s="243">
        <f>INDEX(IF(IsSequential,_xlfn.SEQUENCE(nLevels,1,T$55),T$55:T$58),MOD(INT($H69/cStep),nLevels)+1,1)</f>
        <v>2</v>
      </c>
      <c r="U69" s="243">
        <f>INDEX(IF(IsSequential,_xlfn.SEQUENCE(nLevels,1,U$55),U$55:U$58),MOD(INT($H69/cStep),nLevels)+1,1)</f>
        <v>1</v>
      </c>
      <c r="V69" s="575" cm="1">
        <f t="array" ref="V69">INDEX(V$5:V68,$B69+1,1)</f>
        <v>0</v>
      </c>
      <c r="W69" s="575" cm="1">
        <f t="array" ref="W69">INDEX(W$5:W68,$B69+1,1)</f>
        <v>2</v>
      </c>
      <c r="X69" s="243">
        <f>INDEX(IF(IsSequential,_xlfn.SEQUENCE(nLevels,1,X$55),X$55:X$58),MOD(INT($H69/cStep),nLevels)+1,1)</f>
        <v>1</v>
      </c>
      <c r="Y69" s="243">
        <f>INDEX(IF(IsSequential,_xlfn.SEQUENCE(nLevels,1,Y$55),Y$55:Y$58),MOD(INT($H69/cStep),nLevels)+1,1)</f>
        <v>1</v>
      </c>
      <c r="Z69" s="243">
        <f>INDEX(IF(IsSequential,_xlfn.SEQUENCE(nLevels,1,Z$55),Z$55:Z$58),MOD(INT($H69/cStep),nLevels)+1,1)</f>
        <v>2</v>
      </c>
      <c r="AA69" s="444" cm="1">
        <f t="array" ref="AA69">INDEX(i.MLP_PvP,$AC69,2)</f>
        <v>1</v>
      </c>
      <c r="AB69" s="444"/>
      <c r="AC69" s="243">
        <f>INDEX(IF(IsSequential,_xlfn.SEQUENCE(nLevels,1,AC$55),AC$55:AC$58),MOD(INT($H69/cStep),nLevels)+1,1)</f>
        <v>2</v>
      </c>
      <c r="AD69" s="575" cm="1">
        <f t="array" ref="AD69">INDEX(AD$5:AD68,$B69+1,1)</f>
        <v>0</v>
      </c>
      <c r="AE69" s="575" cm="1">
        <f t="array" ref="AE69">INDEX(AE$5:AE68,$B69+1,1)</f>
        <v>0</v>
      </c>
      <c r="AF69" s="575" cm="1">
        <f t="array" ref="AF69">INDEX(AF$5:AF68,$B69+1,1)</f>
        <v>0</v>
      </c>
      <c r="AG69" s="575" cm="1">
        <f t="array" ref="AG69">INDEX(AG$5:AG68,$B69+1,1)</f>
        <v>0</v>
      </c>
      <c r="AH69" s="119"/>
      <c r="AI69" s="119"/>
      <c r="AJ69" s="119"/>
      <c r="AK69" s="119"/>
      <c r="AL69" s="119"/>
      <c r="AM69" s="119"/>
      <c r="AN69" s="119"/>
      <c r="AO69" s="119"/>
      <c r="AP69" s="119"/>
      <c r="AQ69" s="119"/>
      <c r="AR69" s="119"/>
      <c r="AS69" s="119"/>
      <c r="AT69" s="119"/>
      <c r="AU69" s="119"/>
      <c r="AV69" s="119"/>
      <c r="AW69" s="119"/>
      <c r="AX69" s="330" t="str">
        <f t="shared" ca="1" si="136"/>
        <v>TemplateEx 00010 SE GSW MWM     TOLAut Scan2 GFS_ RR+01% GP100% WP100% MP 75% (PT_F33N11L11)</v>
      </c>
      <c r="AY69" s="8" t="str">
        <f ca="1">IF(COUNTIF(AX$5:AX69,AX69)=1,"-","Dup")</f>
        <v>-</v>
      </c>
      <c r="AZ69" s="8"/>
      <c r="BA69" s="575" t="str" cm="1">
        <f t="array" ref="BA69">INDEX(BA$5:BA68,$B69+1,1)</f>
        <v>-</v>
      </c>
      <c r="BB69" s="575" t="str" cm="1">
        <f t="array" ref="BB69">INDEX(BB$5:BB68,$B69+1,1)</f>
        <v>-</v>
      </c>
      <c r="BC69" s="575" t="str" cm="1">
        <f t="array" ref="BC69">INDEX(BC$5:BC68,$B69+1,1)</f>
        <v>-</v>
      </c>
      <c r="BD69" s="575" t="str" cm="1">
        <f t="array" ref="BD69">INDEX(BD$5:BD68,$B69+1,1)</f>
        <v>-</v>
      </c>
      <c r="BE69" s="575" t="str" cm="1">
        <f t="array" ref="BE69">INDEX(BE$5:BE68,$B69+1,1)</f>
        <v>-</v>
      </c>
      <c r="BF69" s="575" t="str" cm="1">
        <f t="array" ref="BF69">INDEX(BF$5:BF68,$B69+1,1)</f>
        <v>-</v>
      </c>
      <c r="BG69" s="575" t="str" cm="1">
        <f t="array" ref="BG69">INDEX(BG$5:BG68,$B69+1,1)</f>
        <v>-</v>
      </c>
      <c r="BH69" s="575" t="str" cm="1">
        <f t="array" ref="BH69">INDEX(BH$5:BH68,$B69+1,1)</f>
        <v>-</v>
      </c>
      <c r="BI69" s="575" t="str" cm="1">
        <f t="array" ref="BI69">INDEX(BI$5:BI68,$B69+1,1)</f>
        <v>-</v>
      </c>
      <c r="BJ69" s="8"/>
      <c r="BK69" s="575" t="b" cm="1">
        <f t="array" ref="BK69">INDEX(BK$5:BK68,$B69+1,1)</f>
        <v>1</v>
      </c>
      <c r="BL69" s="575" t="str" cm="1">
        <f t="array" ref="BL69">INDEX(BL$5:BL68,$B69+1,1)</f>
        <v>-</v>
      </c>
      <c r="BM69" s="575" t="b" cm="1">
        <f t="array" ref="BM69">INDEX(BM$5:BM68,$B69+1,1)</f>
        <v>0</v>
      </c>
      <c r="BN69" s="575" t="str" cm="1">
        <f t="array" ref="BN69">INDEX(BN$5:BN68,$B69+1,1)</f>
        <v>-</v>
      </c>
      <c r="BO69" s="575" t="str" cm="1">
        <f t="array" ref="BO69">INDEX(BO$5:BO68,$B69+1,1)</f>
        <v>-</v>
      </c>
      <c r="BP69" s="575" t="str" cm="1">
        <f t="array" ref="BP69">INDEX(BP$5:BP68,$B69+1,1)</f>
        <v>-</v>
      </c>
      <c r="BQ69" s="575" t="str" cm="1">
        <f t="array" ref="BQ69">INDEX(BQ$5:BQ68,$B69+1,1)</f>
        <v>-</v>
      </c>
      <c r="BR69" s="575" t="str" cm="1">
        <f t="array" ref="BR69">INDEX(BR$5:BR68,$B69+1,1)</f>
        <v>-</v>
      </c>
      <c r="BS69" s="575" t="str" cm="1">
        <f t="array" ref="BS69">INDEX(BS$5:BS68,$B69+1,1)</f>
        <v>-</v>
      </c>
      <c r="BT69" s="575" t="str" cm="1">
        <f t="array" ref="BT69">INDEX(BT$5:BT68,$B69+1,1)</f>
        <v>-</v>
      </c>
      <c r="BU69" s="575" t="str" cm="1">
        <f t="array" ref="BU69">INDEX(BU$5:BU68,$B69+1,1)</f>
        <v>-</v>
      </c>
      <c r="BV69" s="575" t="str" cm="1">
        <f t="array" ref="BV69">INDEX(BV$5:BV68,$B69+1,1)</f>
        <v>-</v>
      </c>
      <c r="BW69" s="575" t="b" cm="1">
        <f t="array" ref="BW69">INDEX(BW$5:BW68,$B69+1,1)</f>
        <v>0</v>
      </c>
      <c r="BX69" s="575" cm="1">
        <f t="array" ref="BX69">INDEX(BX$5:BX68,$B69+1,1)</f>
        <v>0</v>
      </c>
      <c r="BY69" s="575" t="str" cm="1">
        <f t="array" ref="BY69">INDEX(BY$5:BY68,$B69+1,1)</f>
        <v>-</v>
      </c>
      <c r="BZ69" s="575" t="str" cm="1">
        <f t="array" ref="BZ69">INDEX(BZ$5:BZ68,$B69+1,1)</f>
        <v>-</v>
      </c>
      <c r="CA69" s="575" t="b" cm="1">
        <f t="array" ref="CA69">INDEX(CA$5:CA68,$B69+1,1)</f>
        <v>1</v>
      </c>
      <c r="CB69" s="8"/>
      <c r="CC69" s="575" t="str" cm="1">
        <f t="array" ref="CC69">INDEX(CC$5:CC68,$B69+1,1)</f>
        <v>-</v>
      </c>
      <c r="CD69" s="444" t="str">
        <f t="shared" ca="1" si="137"/>
        <v>-</v>
      </c>
      <c r="CE69" s="444">
        <f t="shared" si="138"/>
        <v>1</v>
      </c>
      <c r="CF69" s="444">
        <f t="shared" si="138"/>
        <v>1</v>
      </c>
      <c r="CG69" s="575" t="str" cm="1">
        <f t="array" ref="CG69">INDEX(CG$5:CG68,$B69+1,1)</f>
        <v>-</v>
      </c>
      <c r="CH69" s="575" t="str" cm="1">
        <f t="array" ref="CH69">INDEX(CH$5:CH68,$B69+1,1)</f>
        <v>-</v>
      </c>
      <c r="CI69" s="575" t="str" cm="1">
        <f t="array" ref="CI69">INDEX(CI$5:CI68,$B69+1,1)</f>
        <v>-</v>
      </c>
      <c r="CJ69" s="444" t="str">
        <f t="shared" ca="1" si="139"/>
        <v>-</v>
      </c>
      <c r="CK69" s="444">
        <f t="shared" si="140"/>
        <v>1</v>
      </c>
      <c r="CL69" s="444">
        <f t="shared" si="140"/>
        <v>1</v>
      </c>
      <c r="CM69" s="575" t="str" cm="1">
        <f t="array" ref="CM69">INDEX(CM$5:CM68,$B69+1,1)</f>
        <v>-</v>
      </c>
      <c r="CN69" s="444" t="str">
        <f t="shared" ca="1" si="141"/>
        <v>-</v>
      </c>
      <c r="CO69" s="444">
        <f t="shared" si="142"/>
        <v>1</v>
      </c>
      <c r="CP69" s="575" t="str" cm="1">
        <f t="array" ref="CP69">INDEX(CP$5:CP68,$B69+1,1)</f>
        <v>-</v>
      </c>
      <c r="CQ69" s="575" t="str" cm="1">
        <f t="array" ref="CQ69">INDEX(CQ$5:CQ68,$B69+1,1)</f>
        <v>-</v>
      </c>
      <c r="CR69" s="444">
        <f t="shared" si="143"/>
        <v>1</v>
      </c>
      <c r="CS69" s="575" t="str" cm="1">
        <f t="array" ref="CS69">INDEX(CS$5:CS68,$B69+1,1)</f>
        <v>-</v>
      </c>
      <c r="CT69" s="444" t="str">
        <f t="shared" ca="1" si="144"/>
        <v>-</v>
      </c>
      <c r="CU69" s="444">
        <f t="shared" si="145"/>
        <v>1</v>
      </c>
      <c r="CV69" s="444">
        <f t="shared" si="145"/>
        <v>1</v>
      </c>
      <c r="CW69" s="8"/>
      <c r="CX69" s="575" t="b" cm="1">
        <f t="array" ref="CX69">INDEX(CX$5:CX68,$B69+1,1)</f>
        <v>1</v>
      </c>
      <c r="CY69" s="575" t="b" cm="1">
        <f t="array" ref="CY69">INDEX(CY$5:CY68,$B69+1,1)</f>
        <v>1</v>
      </c>
      <c r="CZ69" s="587">
        <f t="shared" si="146"/>
        <v>2212121</v>
      </c>
      <c r="DA69" s="575" t="b" cm="1">
        <f t="array" ref="DA69">INDEX(DA$5:DA68,$B69+1,1)</f>
        <v>1</v>
      </c>
      <c r="DB69" s="575" cm="1">
        <f t="array" ref="DB69">INDEX(DB$5:DB68,$B69+1,1)</f>
        <v>0</v>
      </c>
      <c r="DC69" s="575" cm="1">
        <f t="array" ref="DC69">INDEX(DC$5:DC68,$B69+1,1)</f>
        <v>1</v>
      </c>
      <c r="DD69" s="575" cm="1">
        <f t="array" ref="DD69">INDEX(DD$5:DD68,$B69+1,1)</f>
        <v>1</v>
      </c>
      <c r="DE69" s="583">
        <f t="shared" si="147"/>
        <v>652</v>
      </c>
      <c r="DF69" s="583">
        <f t="shared" si="147"/>
        <v>686</v>
      </c>
      <c r="DG69" s="583">
        <f t="shared" si="147"/>
        <v>721</v>
      </c>
      <c r="DH69" s="493">
        <f t="shared" si="148"/>
        <v>378</v>
      </c>
      <c r="DI69" s="493">
        <f t="shared" si="148"/>
        <v>413</v>
      </c>
      <c r="DJ69" s="493">
        <f t="shared" si="148"/>
        <v>448</v>
      </c>
      <c r="DK69" s="444">
        <f t="shared" si="149"/>
        <v>1</v>
      </c>
      <c r="DL69" s="444" t="b">
        <f t="shared" si="149"/>
        <v>0</v>
      </c>
      <c r="DM69" s="444">
        <f t="shared" si="149"/>
        <v>60</v>
      </c>
      <c r="DN69" s="444" t="str">
        <f t="shared" si="149"/>
        <v>-</v>
      </c>
      <c r="DO69" s="444" t="str">
        <f t="shared" si="149"/>
        <v>-</v>
      </c>
      <c r="DP69" s="444" t="str">
        <f t="shared" si="149"/>
        <v>-</v>
      </c>
      <c r="DQ69" s="444" t="str">
        <f t="shared" si="149"/>
        <v>-</v>
      </c>
      <c r="DR69" s="444" t="str">
        <f t="shared" si="149"/>
        <v>-</v>
      </c>
      <c r="DS69" s="444" t="str">
        <f t="shared" si="149"/>
        <v>-</v>
      </c>
      <c r="DT69" s="444" t="str">
        <f t="shared" si="149"/>
        <v>-</v>
      </c>
      <c r="DU69" s="444" t="str">
        <f t="shared" si="150"/>
        <v>-</v>
      </c>
      <c r="DV69" s="444" t="str">
        <f t="shared" si="150"/>
        <v>-</v>
      </c>
      <c r="DW69" s="444">
        <f t="shared" si="150"/>
        <v>500</v>
      </c>
      <c r="DX69" s="444">
        <f t="shared" si="150"/>
        <v>500</v>
      </c>
      <c r="DY69" s="444" t="str">
        <f t="shared" si="150"/>
        <v>-</v>
      </c>
      <c r="DZ69" s="444" t="str">
        <f t="shared" si="150"/>
        <v>-</v>
      </c>
      <c r="EA69" s="444" t="str">
        <f t="shared" si="150"/>
        <v>-</v>
      </c>
      <c r="EB69" s="444">
        <f t="shared" si="151"/>
        <v>0</v>
      </c>
      <c r="EC69" s="444">
        <f t="shared" si="152"/>
        <v>0.01</v>
      </c>
      <c r="ED69" s="444">
        <f t="shared" si="153"/>
        <v>3.125E-2</v>
      </c>
      <c r="EE69" s="444">
        <f t="shared" si="153"/>
        <v>3.125E-2</v>
      </c>
      <c r="EF69" s="444">
        <f t="shared" si="153"/>
        <v>0.05</v>
      </c>
      <c r="EG69" s="444">
        <f t="shared" si="153"/>
        <v>0.05</v>
      </c>
      <c r="EH69" s="444" t="b">
        <f t="shared" si="154"/>
        <v>0</v>
      </c>
      <c r="EI69" s="444" t="b">
        <f t="shared" si="154"/>
        <v>0</v>
      </c>
      <c r="EJ69" s="444" t="b">
        <f t="shared" si="154"/>
        <v>1</v>
      </c>
      <c r="EK69" s="444" t="b">
        <f t="shared" si="154"/>
        <v>0</v>
      </c>
      <c r="EL69" s="444">
        <f t="shared" si="155"/>
        <v>1</v>
      </c>
      <c r="EM69" s="444">
        <f>INDEX(i.dryman,($S69-1)*4+$R69,EM$7+IF($M69=5,2,$M69)-1)</f>
        <v>0.66</v>
      </c>
      <c r="EN69" s="444" t="b">
        <f t="shared" si="156"/>
        <v>1</v>
      </c>
      <c r="EO69" s="444" t="b">
        <f t="shared" si="157"/>
        <v>1</v>
      </c>
      <c r="EP69" s="444" t="b">
        <f t="shared" si="157"/>
        <v>0</v>
      </c>
      <c r="EQ69" s="444" t="b">
        <f t="shared" si="157"/>
        <v>0</v>
      </c>
      <c r="ER69" s="93">
        <f t="shared" si="158"/>
        <v>2</v>
      </c>
      <c r="ES69" s="93">
        <f t="shared" si="158"/>
        <v>2</v>
      </c>
      <c r="ET69" s="444">
        <f t="shared" si="159"/>
        <v>1</v>
      </c>
      <c r="EU69" s="444">
        <f t="shared" si="160"/>
        <v>0.75</v>
      </c>
      <c r="EV69" s="444">
        <f t="shared" si="160"/>
        <v>1</v>
      </c>
      <c r="EW69" s="444">
        <f t="shared" si="161"/>
        <v>1</v>
      </c>
      <c r="EX69" s="444">
        <f t="shared" si="162"/>
        <v>0.5</v>
      </c>
      <c r="EY69" s="444" t="b">
        <f t="shared" si="162"/>
        <v>1</v>
      </c>
      <c r="EZ69" s="444" t="b">
        <f t="shared" si="162"/>
        <v>0</v>
      </c>
      <c r="FA69" s="444" t="b">
        <f t="shared" si="162"/>
        <v>0</v>
      </c>
      <c r="FB69" s="444" t="b">
        <f t="shared" si="162"/>
        <v>0</v>
      </c>
      <c r="FC69" s="93">
        <f t="shared" si="163"/>
        <v>1</v>
      </c>
      <c r="FD69" s="93">
        <f t="shared" si="163"/>
        <v>1</v>
      </c>
      <c r="FE69" s="93">
        <f t="shared" si="163"/>
        <v>1</v>
      </c>
      <c r="FF69" s="93">
        <f t="shared" si="163"/>
        <v>1</v>
      </c>
      <c r="FG69" s="93">
        <f t="shared" si="163"/>
        <v>1</v>
      </c>
      <c r="FH69" s="93">
        <f t="shared" si="163"/>
        <v>1</v>
      </c>
      <c r="FI69" s="93">
        <f t="shared" si="163"/>
        <v>1</v>
      </c>
      <c r="FJ69" s="93">
        <f t="shared" si="163"/>
        <v>1</v>
      </c>
      <c r="FK69" s="8"/>
      <c r="FL69" s="575" t="str" cm="1">
        <f t="array" ref="FL69">INDEX(FL$5:FL68,$B69+1,1)</f>
        <v>-</v>
      </c>
      <c r="FM69" s="575" t="str" cm="1">
        <f t="array" ref="FM69">INDEX(FM$5:FM68,$B69+1,1)</f>
        <v>-</v>
      </c>
      <c r="FN69" s="575" t="str" cm="1">
        <f t="array" ref="FN69">INDEX(FN$5:FN68,$B69+1,1)</f>
        <v>-</v>
      </c>
      <c r="FO69" s="444">
        <f t="shared" si="164"/>
        <v>11</v>
      </c>
      <c r="FP69" s="575" t="str" cm="1">
        <f t="array" ref="FP69">INDEX(FP$5:FP68,$B69+1,1)</f>
        <v>-</v>
      </c>
      <c r="FQ69" s="575" cm="1">
        <f t="array" ref="FQ69">INDEX(FQ$5:FQ68,$B69+1,1)</f>
        <v>1</v>
      </c>
      <c r="FR69" s="575" cm="1">
        <f t="array" ref="FR69">INDEX(FR$5:FR68,$B69+1,1)</f>
        <v>1</v>
      </c>
      <c r="FS69" s="575" t="str" cm="1">
        <f t="array" ref="FS69">INDEX(FS$5:FS68,$B69+1,1)</f>
        <v>-</v>
      </c>
      <c r="FT69" s="575" t="str" cm="1">
        <f t="array" ref="FT69">INDEX(FT$5:FT68,$B69+1,1)</f>
        <v>-</v>
      </c>
      <c r="FU69" s="575" t="str" cm="1">
        <f t="array" ref="FU69">INDEX(FU$5:FU68,$B69+1,1)</f>
        <v>-</v>
      </c>
      <c r="FV69" s="575" t="str" cm="1">
        <f t="array" ref="FV69">INDEX(FV$5:FV68,$B69+1,1)</f>
        <v>-</v>
      </c>
      <c r="FW69" s="575" t="str" cm="1">
        <f t="array" ref="FW69">INDEX(FW$5:FW68,$B69+1,1)</f>
        <v>-</v>
      </c>
      <c r="FX69" s="575" t="str" cm="1">
        <f t="array" ref="FX69">INDEX(FX$5:FX68,$B69+1,1)</f>
        <v>-</v>
      </c>
      <c r="FY69" s="575" t="str" cm="1">
        <f t="array" ref="FY69">INDEX(FY$5:FY68,$B69+1,1)</f>
        <v>-</v>
      </c>
      <c r="FZ69" s="575" t="str" cm="1">
        <f t="array" ref="FZ69">INDEX(FZ$5:FZ68,$B69+1,1)</f>
        <v>-</v>
      </c>
      <c r="GA69" s="575" t="str" cm="1">
        <f t="array" ref="GA69">INDEX(GA$5:GA68,$B69+1,1)</f>
        <v>-</v>
      </c>
      <c r="GB69" s="575" t="str" cm="1">
        <f t="array" ref="GB69">INDEX(GB$5:GB68,$B69+1,1)</f>
        <v>-</v>
      </c>
      <c r="GC69" s="575" t="str" cm="1">
        <f t="array" ref="GC69">INDEX(GC$5:GC68,$B69+1,1)</f>
        <v>-</v>
      </c>
      <c r="GD69" s="575" t="str" cm="1">
        <f t="array" ref="GD69">INDEX(GD$5:GD68,$B69+1,1)</f>
        <v>-</v>
      </c>
      <c r="GE69" s="575" t="str" cm="1">
        <f t="array" ref="GE69">INDEX(GE$5:GE68,$B69+1,1)</f>
        <v>-</v>
      </c>
      <c r="GF69" s="575" t="str" cm="1">
        <f t="array" ref="GF69">INDEX(GF$5:GF68,$B69+1,1)</f>
        <v>-</v>
      </c>
      <c r="GG69" s="575" t="str" cm="1">
        <f t="array" ref="GG69">INDEX(GG$5:GG68,$B69+1,1)</f>
        <v>-</v>
      </c>
      <c r="GH69" s="575" t="str" cm="1">
        <f t="array" ref="GH69">INDEX(GH$5:GH68,$B69+1,1)</f>
        <v>-</v>
      </c>
      <c r="GI69" s="575" t="str" cm="1">
        <f t="array" ref="GI69">INDEX(GI$5:GI68,$B69+1,1)</f>
        <v>-</v>
      </c>
      <c r="GJ69" s="575" t="str" cm="1">
        <f t="array" ref="GJ69">INDEX(GJ$5:GJ68,$B69+1,1)</f>
        <v>-</v>
      </c>
      <c r="GK69" s="444">
        <f t="shared" si="165"/>
        <v>-0.48218917011923734</v>
      </c>
      <c r="GL69" s="575" t="str" cm="1">
        <f t="array" ref="GL69">INDEX(GL$5:GL68,$B69+1,1)</f>
        <v>-</v>
      </c>
      <c r="GM69" s="575" cm="1">
        <f t="array" ref="GM69">INDEX(GM$5:GM68,$B69+1,1)</f>
        <v>1</v>
      </c>
      <c r="GN69" s="444">
        <f t="shared" si="166"/>
        <v>2.4865119068953685E-2</v>
      </c>
      <c r="GO69" s="575" cm="1">
        <f t="array" ref="GO69">INDEX(GO$5:GO68,$B69+1,1)</f>
        <v>0</v>
      </c>
      <c r="GP69" s="444">
        <f t="shared" si="167"/>
        <v>-5.807883932212256E-3</v>
      </c>
      <c r="GQ69" s="444">
        <f t="shared" si="167"/>
        <v>-1.4519709830530639E-2</v>
      </c>
      <c r="GR69" s="444">
        <f t="shared" si="167"/>
        <v>-1.4519709830530639E-2</v>
      </c>
      <c r="GS69" s="444">
        <f t="shared" si="167"/>
        <v>1</v>
      </c>
      <c r="GT69" s="444">
        <f t="shared" si="167"/>
        <v>0.98940309604683652</v>
      </c>
      <c r="GU69" s="444">
        <f t="shared" si="167"/>
        <v>2.1359585229668576E-2</v>
      </c>
      <c r="GV69" s="575" cm="1">
        <f t="array" ref="GV69">INDEX(GV$5:GV68,$B69+1,1)</f>
        <v>0</v>
      </c>
      <c r="GW69" s="575" cm="1">
        <f t="array" ref="GW69">INDEX(GW$5:GW68,$B69+1,1)</f>
        <v>0</v>
      </c>
      <c r="GX69" s="575" cm="1">
        <f t="array" ref="GX69">INDEX(GX$5:GX68,$B69+1,1)</f>
        <v>0</v>
      </c>
      <c r="GY69" s="8"/>
      <c r="GZ69" s="575" t="str" cm="1">
        <f t="array" aca="1" ref="GZ69" ca="1">INDEX(GZ$5:GZ68,$B69+1,1)</f>
        <v>-</v>
      </c>
      <c r="HA69" s="575" t="str" cm="1">
        <f t="array" aca="1" ref="HA69" ca="1">INDEX(HA$5:HA68,$B69+1,1)</f>
        <v>-</v>
      </c>
      <c r="HB69" s="575" t="str" cm="1">
        <f t="array" aca="1" ref="HB69" ca="1">INDEX(HB$5:HB68,$B69+1,1)</f>
        <v>-</v>
      </c>
      <c r="HC69" s="575" t="str" cm="1">
        <f t="array" aca="1" ref="HC69" ca="1">INDEX(HC$5:HC68,$B69+1,1)</f>
        <v>-</v>
      </c>
      <c r="HD69" s="575" cm="1">
        <f t="array" aca="1" ref="HD69" ca="1">INDEX(HD$5:HD68,$B69+1,1)</f>
        <v>0</v>
      </c>
      <c r="HE69" s="575" t="str" cm="1">
        <f t="array" aca="1" ref="HE69" ca="1">INDEX(HE$5:HE68,$B69+1,1)</f>
        <v>-</v>
      </c>
      <c r="HF69" s="575" t="str" cm="1">
        <f t="array" ref="HF69">INDEX(HF$5:HF68,$B69+1,1)</f>
        <v>-</v>
      </c>
      <c r="HG69" s="576" t="str">
        <f t="shared" ca="1" si="189"/>
        <v>-</v>
      </c>
      <c r="HH69" s="575" t="str" cm="1">
        <f t="array" ref="HH69">INDEX(HH$5:HH68,$B69+1,1)</f>
        <v>-</v>
      </c>
      <c r="HI69" s="575" t="str" cm="1">
        <f t="array" ref="HI69">INDEX(HI$5:HI68,$B69+1,1)</f>
        <v>-</v>
      </c>
      <c r="HJ69" s="575" t="str" cm="1">
        <f t="array" ref="HJ69">INDEX(HJ$5:HJ68,$B69+1,1)</f>
        <v>-</v>
      </c>
      <c r="HK69" s="575" t="str" cm="1">
        <f t="array" ref="HK69">INDEX(HK$5:HK68,$B69+1,1)</f>
        <v>-</v>
      </c>
      <c r="HL69" s="575" t="str" cm="1">
        <f t="array" ref="HL69">INDEX(HL$5:HL68,$B69+1,1)</f>
        <v>-</v>
      </c>
      <c r="HM69" s="575" t="str" cm="1">
        <f t="array" ref="HM69">INDEX(HM$5:HM68,$B69+1,1)</f>
        <v>-</v>
      </c>
      <c r="HN69" s="575" t="str" cm="1">
        <f t="array" ref="HN69">INDEX(HN$5:HN68,$B69+1,1)</f>
        <v>-</v>
      </c>
      <c r="HO69" s="575" t="str" cm="1">
        <f t="array" ref="HO69">INDEX(HO$5:HO68,$B69+1,1)</f>
        <v>-</v>
      </c>
      <c r="HP69" s="575" t="str" cm="1">
        <f t="array" ref="HP69">INDEX(HP$5:HP68,$B69+1,1)</f>
        <v>-</v>
      </c>
      <c r="HQ69" s="575" t="str" cm="1">
        <f t="array" ref="HQ69">INDEX(HQ$5:HQ68,$B69+1,1)</f>
        <v>-</v>
      </c>
      <c r="HR69" s="575" t="str" cm="1">
        <f t="array" ref="HR69">INDEX(HR$5:HR68,$B69+1,1)</f>
        <v>-</v>
      </c>
      <c r="HS69" s="575" t="str" cm="1">
        <f t="array" ref="HS69">INDEX(HS$5:HS68,$B69+1,1)</f>
        <v>-</v>
      </c>
      <c r="HT69" s="575" t="str" cm="1">
        <f t="array" ref="HT69">INDEX(HT$5:HT68,$B69+1,1)</f>
        <v>-</v>
      </c>
      <c r="HU69" s="575" cm="1">
        <f t="array" ref="HU69">INDEX(HU$5:HU68,$B69+1,1)</f>
        <v>0</v>
      </c>
      <c r="HV69" s="575" t="str" cm="1">
        <f t="array" ref="HV69">INDEX(HV$5:HV68,$B69+1,1)</f>
        <v>-</v>
      </c>
      <c r="HW69" s="575" t="str" cm="1">
        <f t="array" ref="HW69">INDEX(HW$5:HW68,$B69+1,1)</f>
        <v>-</v>
      </c>
      <c r="HX69" s="575" t="str" cm="1">
        <f t="array" ref="HX69">INDEX(HX$5:HX68,$B69+1,1)</f>
        <v>-</v>
      </c>
      <c r="HY69" s="575" t="str" cm="1">
        <f t="array" ref="HY69">INDEX(HY$5:HY68,$B69+1,1)</f>
        <v>-</v>
      </c>
      <c r="HZ69" s="575" t="str" cm="1">
        <f t="array" ref="HZ69">INDEX(HZ$5:HZ68,$B69+1,1)</f>
        <v>-</v>
      </c>
      <c r="IA69" s="575" cm="1">
        <f t="array" ref="IA69">INDEX(IA$5:IA68,$B69+1,1)</f>
        <v>0</v>
      </c>
      <c r="IB69" s="575" t="str" cm="1">
        <f t="array" ref="IB69">INDEX(IB$5:IB68,$B69+1,1)</f>
        <v>-</v>
      </c>
      <c r="IC69" s="575" t="str" cm="1">
        <f t="array" ref="IC69">INDEX(IC$5:IC68,$B69+1,1)</f>
        <v>-</v>
      </c>
      <c r="ID69" s="575" t="str" cm="1">
        <f t="array" ref="ID69">INDEX(ID$5:ID68,$B69+1,1)</f>
        <v>-</v>
      </c>
      <c r="IE69" s="575" cm="1">
        <f t="array" ref="IE69">INDEX(IE$5:IE68,$B69+1,1)</f>
        <v>1</v>
      </c>
      <c r="IF69" s="575" cm="1">
        <f t="array" ref="IF69">INDEX(IF$5:IF68,$B69+1,1)</f>
        <v>1</v>
      </c>
      <c r="IG69" s="8"/>
      <c r="IH69" s="575" t="str" cm="1">
        <f t="array" ref="IH69">INDEX(IH$5:IH68,$B69+1,1)</f>
        <v>-</v>
      </c>
      <c r="II69" s="575" t="str" cm="1">
        <f t="array" ref="II69">INDEX(II$5:II68,$B69+1,1)</f>
        <v>-</v>
      </c>
      <c r="IJ69" s="575" t="str" cm="1">
        <f t="array" ref="IJ69">INDEX(IJ$5:IJ68,$B69+1,1)</f>
        <v>-</v>
      </c>
      <c r="IK69" s="575" t="str" cm="1">
        <f t="array" ref="IK69">INDEX(IK$5:IK68,$B69+1,1)</f>
        <v>-</v>
      </c>
      <c r="IL69" s="575" t="str" cm="1">
        <f t="array" ref="IL69">INDEX(IL$5:IL68,$B69+1,1)</f>
        <v>-</v>
      </c>
      <c r="IM69" s="575" t="str" cm="1">
        <f t="array" ref="IM69">INDEX(IM$5:IM68,$B69+1,1)</f>
        <v>-</v>
      </c>
      <c r="IN69" s="575" t="str" cm="1">
        <f t="array" ref="IN69">INDEX(IN$5:IN68,$B69+1,1)</f>
        <v>-</v>
      </c>
      <c r="IO69" s="575" t="str" cm="1">
        <f t="array" ref="IO69">INDEX(IO$5:IO68,$B69+1,1)</f>
        <v>-</v>
      </c>
      <c r="IP69" s="575" t="str" cm="1">
        <f t="array" ref="IP69">INDEX(IP$5:IP68,$B69+1,1)</f>
        <v>-</v>
      </c>
      <c r="IQ69" s="575" t="str" cm="1">
        <f t="array" ref="IQ69">INDEX(IQ$5:IQ68,$B69+1,1)</f>
        <v>-</v>
      </c>
      <c r="IR69" s="575" t="str" cm="1">
        <f t="array" ref="IR69">INDEX(IR$5:IR68,$B69+1,1)</f>
        <v>-</v>
      </c>
      <c r="IS69" s="575" t="str" cm="1">
        <f t="array" ref="IS69">INDEX(IS$5:IS68,$B69+1,1)</f>
        <v>-</v>
      </c>
      <c r="IT69" s="575" t="str" cm="1">
        <f t="array" ref="IT69">INDEX(IT$5:IT68,$B69+1,1)</f>
        <v>-</v>
      </c>
      <c r="IU69" s="575" t="str" cm="1">
        <f t="array" ref="IU69">INDEX(IU$5:IU68,$B69+1,1)</f>
        <v>-</v>
      </c>
      <c r="IV69" s="575" t="str" cm="1">
        <f t="array" ref="IV69">INDEX(IV$5:IV68,$B69+1,1)</f>
        <v>-</v>
      </c>
      <c r="IW69" s="575" t="str" cm="1">
        <f t="array" ref="IW69">INDEX(IW$5:IW68,$B69+1,1)</f>
        <v>-</v>
      </c>
      <c r="IX69" s="575" cm="1">
        <f t="array" ref="IX69">INDEX(IX$5:IX68,$B69+1,1)</f>
        <v>0</v>
      </c>
      <c r="IY69" s="583">
        <f t="shared" si="168"/>
        <v>0</v>
      </c>
      <c r="IZ69" s="583">
        <f t="shared" si="168"/>
        <v>0</v>
      </c>
      <c r="JA69" s="200">
        <f t="shared" si="169"/>
        <v>0</v>
      </c>
      <c r="JB69" s="200">
        <f t="shared" ca="1" si="169"/>
        <v>0</v>
      </c>
      <c r="JC69" s="200">
        <f t="shared" ca="1" si="169"/>
        <v>0</v>
      </c>
      <c r="JD69" s="200">
        <f t="shared" ca="1" si="169"/>
        <v>0</v>
      </c>
      <c r="JE69" s="200">
        <f t="shared" ca="1" si="169"/>
        <v>0</v>
      </c>
      <c r="JF69" s="243">
        <f t="shared" ca="1" si="170"/>
        <v>0</v>
      </c>
      <c r="JG69" s="200">
        <f t="shared" ca="1" si="171"/>
        <v>0</v>
      </c>
      <c r="JH69" s="200">
        <f t="shared" ca="1" si="171"/>
        <v>0</v>
      </c>
      <c r="JI69" s="200">
        <f t="shared" ca="1" si="171"/>
        <v>0</v>
      </c>
      <c r="JJ69" s="200">
        <f t="shared" ca="1" si="171"/>
        <v>0</v>
      </c>
      <c r="JK69" s="200">
        <f t="shared" ca="1" si="171"/>
        <v>0</v>
      </c>
      <c r="JL69" s="243">
        <f t="shared" ca="1" si="172"/>
        <v>0</v>
      </c>
      <c r="JM69" s="244">
        <f t="shared" ca="1" si="173"/>
        <v>0</v>
      </c>
      <c r="JN69" s="244">
        <f t="shared" ca="1" si="173"/>
        <v>0</v>
      </c>
      <c r="JO69" s="244">
        <f t="shared" ca="1" si="173"/>
        <v>0</v>
      </c>
      <c r="JP69" s="244">
        <f t="shared" ca="1" si="173"/>
        <v>0</v>
      </c>
      <c r="JQ69" s="584">
        <f t="shared" ca="1" si="174"/>
        <v>0</v>
      </c>
      <c r="JR69" s="244">
        <f t="shared" ca="1" si="175"/>
        <v>0</v>
      </c>
      <c r="JS69" s="244">
        <f t="shared" ca="1" si="175"/>
        <v>0</v>
      </c>
      <c r="JT69" s="244">
        <f t="shared" ca="1" si="175"/>
        <v>0</v>
      </c>
      <c r="JU69" s="244">
        <f t="shared" ca="1" si="175"/>
        <v>0</v>
      </c>
      <c r="JV69" s="584">
        <f t="shared" ca="1" si="176"/>
        <v>0</v>
      </c>
      <c r="JW69" s="584">
        <f t="shared" ca="1" si="176"/>
        <v>0</v>
      </c>
      <c r="JX69" s="584">
        <f t="shared" ca="1" si="176"/>
        <v>0</v>
      </c>
      <c r="JY69" s="584">
        <f t="shared" ca="1" si="176"/>
        <v>0</v>
      </c>
      <c r="JZ69" s="584">
        <f t="shared" ca="1" si="176"/>
        <v>0</v>
      </c>
      <c r="KA69" s="584">
        <f t="shared" ca="1" si="176"/>
        <v>0</v>
      </c>
      <c r="KB69" s="584">
        <f t="shared" ca="1" si="176"/>
        <v>0</v>
      </c>
      <c r="KC69" s="575" cm="1">
        <f t="array" ref="KC69">INDEX(KC$5:KC68,$B69+1,1)</f>
        <v>0</v>
      </c>
      <c r="KD69" s="444">
        <f t="shared" si="177"/>
        <v>19</v>
      </c>
      <c r="KE69" s="8"/>
      <c r="KF69" s="575" cm="1">
        <f t="array" ref="KF69">INDEX(KF$5:KF68,$B69+1,1)</f>
        <v>0</v>
      </c>
      <c r="KG69" s="444">
        <f t="shared" si="178"/>
        <v>0</v>
      </c>
      <c r="KH69" s="575" cm="1">
        <f t="array" ref="KH69">INDEX(KH$5:KH68,$B69+1,1)</f>
        <v>0</v>
      </c>
      <c r="KI69" s="575" t="str" cm="1">
        <f t="array" ref="KI69">INDEX(KI$5:KI68,$B69+1,1)</f>
        <v>-</v>
      </c>
      <c r="KJ69" s="575" t="str" cm="1">
        <f t="array" ref="KJ69">INDEX(KJ$5:KJ68,$B69+1,1)</f>
        <v>-</v>
      </c>
      <c r="KK69" s="575" t="str" cm="1">
        <f t="array" ref="KK69">INDEX(KK$5:KK68,$B69+1,1)</f>
        <v>-</v>
      </c>
      <c r="KL69" s="575" t="str" cm="1">
        <f t="array" ref="KL69">INDEX(KL$5:KL68,$B69+1,1)</f>
        <v>-</v>
      </c>
      <c r="KM69" s="575" t="str" cm="1">
        <f t="array" ref="KM69">INDEX(KM$5:KM68,$B69+1,1)</f>
        <v>-</v>
      </c>
      <c r="KN69" s="575" t="str" cm="1">
        <f t="array" ref="KN69">INDEX(KN$5:KN68,$B69+1,1)</f>
        <v>-</v>
      </c>
      <c r="KO69" s="575" t="str" cm="1">
        <f t="array" ref="KO69">INDEX(KO$5:KO68,$B69+1,1)</f>
        <v>-</v>
      </c>
      <c r="KP69" s="575" t="str" cm="1">
        <f t="array" ref="KP69">INDEX(KP$5:KP68,$B69+1,1)</f>
        <v>-</v>
      </c>
      <c r="KQ69" s="575" t="str" cm="1">
        <f t="array" ref="KQ69">INDEX(KQ$5:KQ68,$B69+1,1)</f>
        <v>-</v>
      </c>
      <c r="KR69" s="575" t="str" cm="1">
        <f t="array" ref="KR69">INDEX(KR$5:KR68,$B69+1,1)</f>
        <v>-</v>
      </c>
      <c r="KS69" s="575" t="str" cm="1">
        <f t="array" ref="KS69">INDEX(KS$5:KS68,$B69+1,1)</f>
        <v>-</v>
      </c>
      <c r="KT69" s="575" t="str" cm="1">
        <f t="array" ref="KT69">INDEX(KT$5:KT68,$B69+1,1)</f>
        <v>-</v>
      </c>
      <c r="KU69" s="575" t="str" cm="1">
        <f t="array" ref="KU69">INDEX(KU$5:KU68,$B69+1,1)</f>
        <v>-</v>
      </c>
      <c r="KV69" s="444">
        <f t="shared" si="179"/>
        <v>1</v>
      </c>
      <c r="KW69" s="444">
        <f t="shared" si="180"/>
        <v>0</v>
      </c>
      <c r="KX69" s="444">
        <f t="shared" si="180"/>
        <v>1</v>
      </c>
      <c r="KY69" s="444">
        <f t="shared" si="180"/>
        <v>1</v>
      </c>
      <c r="KZ69" s="444">
        <f t="shared" si="180"/>
        <v>1</v>
      </c>
      <c r="LA69" s="444">
        <f t="shared" si="180"/>
        <v>1</v>
      </c>
      <c r="LB69" s="444">
        <f t="shared" si="180"/>
        <v>1</v>
      </c>
      <c r="LC69" s="444">
        <f t="shared" si="180"/>
        <v>1</v>
      </c>
      <c r="LD69" s="444">
        <f t="shared" si="180"/>
        <v>0</v>
      </c>
      <c r="LE69" s="444">
        <f t="shared" si="180"/>
        <v>1</v>
      </c>
      <c r="LF69" s="575" cm="1">
        <f t="array" ref="LF69">INDEX(LF$5:LF68,$B69+1,1)</f>
        <v>0</v>
      </c>
      <c r="LG69" s="575" cm="1">
        <f t="array" ref="LG69">INDEX(LG$5:LG68,$B69+1,1)</f>
        <v>0</v>
      </c>
      <c r="LH69" s="575" cm="1">
        <f t="array" ref="LH69">INDEX(LH$5:LH68,$B69+1,1)</f>
        <v>0</v>
      </c>
      <c r="LI69" s="575" cm="1">
        <f t="array" ref="LI69">INDEX(LI$5:LI68,$B69+1,1)</f>
        <v>0</v>
      </c>
      <c r="LJ69" s="575" cm="1">
        <f t="array" ref="LJ69">INDEX(LJ$5:LJ68,$B69+1,1)</f>
        <v>0</v>
      </c>
      <c r="LK69" s="575" cm="1">
        <f t="array" ref="LK69">INDEX(LK$5:LK68,$B69+1,1)</f>
        <v>0</v>
      </c>
      <c r="LL69" s="575" cm="1">
        <f t="array" ref="LL69">INDEX(LL$5:LL68,$B69+1,1)</f>
        <v>0</v>
      </c>
      <c r="LM69" s="575" cm="1">
        <f t="array" ref="LM69">INDEX(LM$5:LM68,$B69+1,1)</f>
        <v>0</v>
      </c>
      <c r="LN69" s="575" cm="1">
        <f t="array" ref="LN69">INDEX(LN$5:LN68,$B69+1,1)</f>
        <v>0</v>
      </c>
      <c r="LO69" s="575" cm="1">
        <f t="array" ref="LO69">INDEX(LO$5:LO68,$B69+1,1)</f>
        <v>0</v>
      </c>
      <c r="LP69" s="575" cm="1">
        <f t="array" ref="LP69">INDEX(LP$5:LP68,$B69+1,1)</f>
        <v>0</v>
      </c>
      <c r="LQ69" s="575" cm="1">
        <f t="array" ref="LQ69">INDEX(LQ$5:LQ68,$B69+1,1)</f>
        <v>0</v>
      </c>
      <c r="LR69" s="575" cm="1">
        <f t="array" ref="LR69">INDEX(LR$5:LR68,$B69+1,1)</f>
        <v>0</v>
      </c>
      <c r="LS69" s="575" cm="1">
        <f t="array" ref="LS69">INDEX(LS$5:LS68,$B69+1,1)</f>
        <v>0</v>
      </c>
      <c r="LT69" s="575" cm="1">
        <f t="array" ref="LT69">INDEX(LT$5:LT68,$B69+1,1)</f>
        <v>0</v>
      </c>
      <c r="LU69" s="575" cm="1">
        <f t="array" ref="LU69">INDEX(LU$5:LU68,$B69+1,1)</f>
        <v>0</v>
      </c>
      <c r="LV69" s="575" cm="1">
        <f t="array" ref="LV69">INDEX(LV$5:LV68,$B69+1,1)</f>
        <v>0</v>
      </c>
      <c r="LW69" s="575" cm="1">
        <f t="array" ref="LW69">INDEX(LW$5:LW68,$B69+1,1)</f>
        <v>0</v>
      </c>
      <c r="LX69" s="575" cm="1">
        <f t="array" ref="LX69">INDEX(LX$5:LX68,$B69+1,1)</f>
        <v>0</v>
      </c>
      <c r="LY69" s="575" cm="1">
        <f t="array" ref="LY69">INDEX(LY$5:LY68,$B69+1,1)</f>
        <v>0</v>
      </c>
      <c r="LZ69" s="575" cm="1">
        <f t="array" ref="LZ69">INDEX(LZ$5:LZ68,$B69+1,1)</f>
        <v>0</v>
      </c>
      <c r="MA69" s="575" cm="1">
        <f t="array" ref="MA69">INDEX(MA$5:MA68,$B69+1,1)</f>
        <v>0</v>
      </c>
      <c r="MB69" s="575" cm="1">
        <f t="array" ref="MB69">INDEX(MB$5:MB68,$B69+1,1)</f>
        <v>0</v>
      </c>
      <c r="MC69" s="575" cm="1">
        <f t="array" ref="MC69">INDEX(MC$5:MC68,$B69+1,1)</f>
        <v>0</v>
      </c>
      <c r="MD69" s="575" cm="1">
        <f t="array" ref="MD69">INDEX(MD$5:MD68,$B69+1,1)</f>
        <v>0</v>
      </c>
      <c r="ME69" s="575" cm="1">
        <f t="array" ref="ME69">INDEX(ME$5:ME68,$B69+1,1)</f>
        <v>0</v>
      </c>
      <c r="MF69" s="575" cm="1">
        <f t="array" ref="MF69">INDEX(MF$5:MF68,$B69+1,1)</f>
        <v>0</v>
      </c>
      <c r="MG69" s="575" cm="1">
        <f t="array" ref="MG69">INDEX(MG$5:MG68,$B69+1,1)</f>
        <v>0</v>
      </c>
      <c r="MH69" s="575" cm="1">
        <f t="array" ref="MH69">INDEX(MH$5:MH68,$B69+1,1)</f>
        <v>0</v>
      </c>
      <c r="MI69" s="575" cm="1">
        <f t="array" ref="MI69">INDEX(MI$5:MI68,$B69+1,1)</f>
        <v>1</v>
      </c>
      <c r="MJ69" s="575" cm="1">
        <f t="array" ref="MJ69">INDEX(MJ$5:MJ68,$B69+1,1)</f>
        <v>0</v>
      </c>
      <c r="MK69" s="575" cm="1">
        <f t="array" ref="MK69">INDEX(MK$5:MK68,$B69+1,1)</f>
        <v>0</v>
      </c>
      <c r="ML69" s="575" cm="1">
        <f t="array" ref="ML69">INDEX(ML$5:ML68,$B69+1,1)</f>
        <v>0</v>
      </c>
      <c r="MM69" s="575" cm="1">
        <f t="array" ref="MM69">INDEX(MM$5:MM68,$B69+1,1)</f>
        <v>0</v>
      </c>
      <c r="MN69" s="575" cm="1">
        <f t="array" ref="MN69">INDEX(MN$5:MN68,$B69+1,1)</f>
        <v>1</v>
      </c>
      <c r="MO69" s="8"/>
      <c r="MP69" s="444" t="b">
        <f t="shared" ca="1" si="181"/>
        <v>0</v>
      </c>
      <c r="MQ69" s="575" t="str" cm="1">
        <f t="array" ref="MQ69">INDEX(MQ$5:MQ68,$B69+1,1)</f>
        <v>-</v>
      </c>
      <c r="MR69" s="575" t="str" cm="1">
        <f t="array" ref="MR69">INDEX(MR$5:MR68,$B69+1,1)</f>
        <v>-</v>
      </c>
      <c r="MS69" s="575" t="str" cm="1">
        <f t="array" ref="MS69">INDEX(MS$5:MS68,$B69+1,1)</f>
        <v>-</v>
      </c>
      <c r="MT69" s="575" t="str" cm="1">
        <f t="array" ref="MT69">INDEX(MT$5:MT68,$B69+1,1)</f>
        <v>-</v>
      </c>
      <c r="MU69" s="444" t="str">
        <f t="shared" si="182"/>
        <v>-</v>
      </c>
      <c r="MV69" s="444" t="str">
        <f t="shared" si="182"/>
        <v>-</v>
      </c>
      <c r="MW69" s="575" t="str" cm="1">
        <f t="array" ref="MW69">INDEX(MW$5:MW68,$B69+1,1)</f>
        <v>-</v>
      </c>
      <c r="MX69" s="444" t="str" cm="1">
        <f t="array" ref="MX69">IF(OR(MY69:MY69&lt;&gt;"-"),TRUE,"-")</f>
        <v>-</v>
      </c>
      <c r="MY69" s="575" t="str" cm="1">
        <f t="array" ref="MY69">INDEX(MY$5:MY68,$B69+1,1)</f>
        <v>-</v>
      </c>
      <c r="MZ69" s="575" cm="1">
        <f t="array" ref="MZ69">INDEX(MZ$5:MZ68,$B69+1,1)</f>
        <v>0</v>
      </c>
      <c r="NA69" s="575" cm="1">
        <f t="array" ref="NA69">INDEX(NA$5:NA68,$B69+1,1)</f>
        <v>999999</v>
      </c>
      <c r="NB69" s="575" cm="1">
        <f t="array" ref="NB69">INDEX(NB$5:NB68,$B69+1,1)</f>
        <v>999999</v>
      </c>
      <c r="NC69" s="575" cm="1">
        <f t="array" ref="NC69">INDEX(NC$5:NC68,$B69+1,1)</f>
        <v>999999</v>
      </c>
      <c r="ND69" s="575" cm="1">
        <f t="array" ref="ND69">INDEX(ND$5:ND68,$B69+1,1)</f>
        <v>999999</v>
      </c>
      <c r="NE69" s="575" cm="1">
        <f t="array" ref="NE69">INDEX(NE$5:NE68,$B69+1,1)</f>
        <v>999999</v>
      </c>
      <c r="NF69" s="575" cm="1">
        <f t="array" ref="NF69">INDEX(NF$5:NF68,$B69+1,1)</f>
        <v>999999</v>
      </c>
      <c r="NG69" s="575" t="str" cm="1">
        <f t="array" ref="NG69">INDEX(NG$5:NG68,$B69+1,1)</f>
        <v>-</v>
      </c>
      <c r="NH69" s="575" t="str" cm="1">
        <f t="array" ref="NH69">INDEX(NH$5:NH68,$B69+1,1)</f>
        <v>-</v>
      </c>
      <c r="NI69" s="575" t="str" cm="1">
        <f t="array" ref="NI69">INDEX(NI$5:NI68,$B69+1,1)</f>
        <v>-</v>
      </c>
      <c r="NJ69" s="575" t="b" cm="1">
        <f t="array" ref="NJ69">INDEX(NJ$5:NJ68,$B69+1,1)</f>
        <v>1</v>
      </c>
      <c r="NK69" s="575" t="str" cm="1">
        <f t="array" ref="NK69">INDEX(NK$5:NK68,$B69+1,1)</f>
        <v>-</v>
      </c>
      <c r="NL69" s="575" cm="1">
        <f t="array" ref="NL69">INDEX(NL$5:NL68,$B69+1,1)</f>
        <v>0</v>
      </c>
      <c r="NM69" s="575" cm="1">
        <f t="array" ref="NM69">INDEX(NM$5:NM68,$B69+1,1)</f>
        <v>0</v>
      </c>
      <c r="NN69" s="575" cm="1">
        <f t="array" ref="NN69">INDEX(NN$5:NN68,$B69+1,1)</f>
        <v>0</v>
      </c>
      <c r="NO69" s="575" t="str" cm="1">
        <f t="array" ref="NO69">INDEX(NO$5:NO68,$B69+1,1)</f>
        <v>-</v>
      </c>
      <c r="NP69" s="575" t="str" cm="1">
        <f t="array" ref="NP69">INDEX(NP$5:NP68,$B69+1,1)</f>
        <v>-</v>
      </c>
      <c r="NQ69" s="444">
        <f t="shared" si="183"/>
        <v>0</v>
      </c>
      <c r="NR69" s="575" t="str" cm="1">
        <f t="array" ref="NR69">INDEX(NR$5:NR68,$B69+1,1)</f>
        <v>-</v>
      </c>
      <c r="NS69" s="444" t="str">
        <f t="shared" si="184"/>
        <v>-</v>
      </c>
      <c r="NT69" s="8"/>
      <c r="NU69" s="575" cm="1">
        <f t="array" ref="NU69">INDEX(NU$5:NU68,$B69+1,1)</f>
        <v>50</v>
      </c>
      <c r="NV69" s="575" cm="1">
        <f t="array" ref="NV69">INDEX(NV$5:NV68,$B69+1,1)</f>
        <v>50</v>
      </c>
      <c r="NW69" s="575" cm="1">
        <f t="array" ref="NW69">INDEX(NW$5:NW68,$B69+1,1)</f>
        <v>50</v>
      </c>
      <c r="NX69" s="575" cm="1">
        <f t="array" ref="NX69">INDEX(NX$5:NX68,$B69+1,1)</f>
        <v>50</v>
      </c>
      <c r="NY69" s="575" cm="1">
        <f t="array" ref="NY69">INDEX(NY$5:NY68,$B69+1,1)</f>
        <v>1</v>
      </c>
      <c r="NZ69" s="575" cm="1">
        <f t="array" ref="NZ69">INDEX(NZ$5:NZ68,$B69+1,1)</f>
        <v>1</v>
      </c>
      <c r="OA69" s="575" cm="1">
        <f t="array" ref="OA69">INDEX(OA$5:OA68,$B69+1,1)</f>
        <v>1</v>
      </c>
      <c r="OB69" s="575" cm="1">
        <f t="array" ref="OB69">INDEX(OB$5:OB68,$B69+1,1)</f>
        <v>1</v>
      </c>
      <c r="OC69" s="8"/>
      <c r="OD69" s="575" cm="1">
        <f t="array" ref="OD69">INDEX(OD$5:OD68,$B69+1,1)</f>
        <v>0</v>
      </c>
      <c r="OE69" s="575" t="str" cm="1">
        <f t="array" ref="OE69">INDEX(OE$5:OE68,$B69+1,1)</f>
        <v>-</v>
      </c>
      <c r="OF69" s="575" cm="1">
        <f t="array" ref="OF69">INDEX(OF$5:OF68,$B69+1,1)</f>
        <v>1</v>
      </c>
      <c r="OG69" s="444">
        <f t="shared" si="185"/>
        <v>1.5</v>
      </c>
      <c r="OH69" s="8"/>
      <c r="OI69" s="585" t="str">
        <f t="shared" si="186"/>
        <v>-</v>
      </c>
      <c r="OJ69" s="585" t="str">
        <f t="shared" si="186"/>
        <v>-</v>
      </c>
      <c r="OK69" s="585" t="str">
        <f t="shared" si="186"/>
        <v>-</v>
      </c>
      <c r="OL69" s="585" t="str">
        <f t="shared" si="186"/>
        <v>-</v>
      </c>
      <c r="OM69" s="575" cm="1">
        <f t="array" ref="OM69">INDEX(OM$5:OM68,$B69+1,1)</f>
        <v>0</v>
      </c>
      <c r="ON69" s="519">
        <v>0</v>
      </c>
    </row>
    <row r="70" spans="1:404" outlineLevel="2">
      <c r="A70" s="18">
        <f t="shared" si="190"/>
        <v>65</v>
      </c>
      <c r="B70" s="606">
        <f t="shared" si="188"/>
        <v>54</v>
      </c>
      <c r="C70" s="110">
        <f>C$52 + CHOOSE(ExptNo+1, $L70*100, $L70*100 + $M70*10, $L70*100 + $M70*10 +$N70) + 0</f>
        <v>1200</v>
      </c>
      <c r="D70" s="127" t="str">
        <f t="shared" si="131"/>
        <v>GSW</v>
      </c>
      <c r="E70" t="b">
        <v>1</v>
      </c>
      <c r="F70" t="b">
        <v>0</v>
      </c>
      <c r="G70" t="b">
        <f t="shared" si="132"/>
        <v>1</v>
      </c>
      <c r="H70" s="203">
        <f t="shared" si="187"/>
        <v>11</v>
      </c>
      <c r="I70" s="575" cm="1">
        <f t="array" ref="I70">INDEX(I$5:I69,$B70+1,1)</f>
        <v>1</v>
      </c>
      <c r="J70" s="575" cm="1">
        <f t="array" ref="J70">INDEX(J$5:J69,$B70+1,1)</f>
        <v>0</v>
      </c>
      <c r="K70" s="575" cm="1">
        <f t="array" ref="K70">INDEX(K$5:K69,$B70+1,1)</f>
        <v>1</v>
      </c>
      <c r="L70" s="575" cm="1">
        <f t="array" ref="L70">INDEX(L$5:L69,$B70+1,1)</f>
        <v>2</v>
      </c>
      <c r="M70" s="243">
        <f>INDEX(IF(IsSequential,_xlfn.SEQUENCE(nLevels,1,M$55),M$55:M$58),MOD(INT($H70/cStep),nLevels)+1,1)</f>
        <v>2</v>
      </c>
      <c r="N70" s="243">
        <f>INDEX(IF(IsSequential,_xlfn.SEQUENCE(nLevels,1,N$55),N$55:N$58),MOD(INT($H70/cStep),nLevels)+1,1)</f>
        <v>1</v>
      </c>
      <c r="O70" s="444">
        <f t="shared" si="133"/>
        <v>2</v>
      </c>
      <c r="P70" s="444">
        <f t="shared" si="133"/>
        <v>0</v>
      </c>
      <c r="Q70" s="444">
        <f t="shared" si="134"/>
        <v>6</v>
      </c>
      <c r="R70" s="93">
        <f t="shared" si="135"/>
        <v>2</v>
      </c>
      <c r="S70" s="93">
        <f>INDEX(CHOOSE($N70,DataAutumn!i.AdultDrys,DataWinter!i.AdultDrys,DataSpring!i.AdultDrys),1,$M70)</f>
        <v>4</v>
      </c>
      <c r="T70" s="243">
        <f>INDEX(IF(IsSequential,_xlfn.SEQUENCE(nLevels,1,T$55),T$55:T$58),MOD(INT($H70/cStep),nLevels)+1,1)</f>
        <v>2</v>
      </c>
      <c r="U70" s="243">
        <f>INDEX(IF(IsSequential,_xlfn.SEQUENCE(nLevels,1,U$55),U$55:U$58),MOD(INT($H70/cStep),nLevels)+1,1)</f>
        <v>1</v>
      </c>
      <c r="V70" s="575" cm="1">
        <f t="array" ref="V70">INDEX(V$5:V69,$B70+1,1)</f>
        <v>0</v>
      </c>
      <c r="W70" s="575" cm="1">
        <f t="array" ref="W70">INDEX(W$5:W69,$B70+1,1)</f>
        <v>2</v>
      </c>
      <c r="X70" s="243">
        <f>INDEX(IF(IsSequential,_xlfn.SEQUENCE(nLevels,1,X$55),X$55:X$58),MOD(INT($H70/cStep),nLevels)+1,1)</f>
        <v>1</v>
      </c>
      <c r="Y70" s="243">
        <f>INDEX(IF(IsSequential,_xlfn.SEQUENCE(nLevels,1,Y$55),Y$55:Y$58),MOD(INT($H70/cStep),nLevels)+1,1)</f>
        <v>1</v>
      </c>
      <c r="Z70" s="243">
        <f>INDEX(IF(IsSequential,_xlfn.SEQUENCE(nLevels,1,Z$55),Z$55:Z$58),MOD(INT($H70/cStep),nLevels)+1,1)</f>
        <v>2</v>
      </c>
      <c r="AA70" s="444" cm="1">
        <f t="array" ref="AA70">INDEX(i.MLP_PvP,$AC70,2)</f>
        <v>1</v>
      </c>
      <c r="AB70" s="444"/>
      <c r="AC70" s="243">
        <f>INDEX(IF(IsSequential,_xlfn.SEQUENCE(nLevels,1,AC$55),AC$55:AC$58),MOD(INT($H70/cStep),nLevels)+1,1)</f>
        <v>3</v>
      </c>
      <c r="AD70" s="575" cm="1">
        <f t="array" ref="AD70">INDEX(AD$5:AD69,$B70+1,1)</f>
        <v>0</v>
      </c>
      <c r="AE70" s="575" cm="1">
        <f t="array" ref="AE70">INDEX(AE$5:AE69,$B70+1,1)</f>
        <v>0</v>
      </c>
      <c r="AF70" s="575" cm="1">
        <f t="array" ref="AF70">INDEX(AF$5:AF69,$B70+1,1)</f>
        <v>0</v>
      </c>
      <c r="AG70" s="575" cm="1">
        <f t="array" ref="AG70">INDEX(AG$5:AG69,$B70+1,1)</f>
        <v>0</v>
      </c>
      <c r="AH70" s="119"/>
      <c r="AI70" s="119"/>
      <c r="AJ70" s="119"/>
      <c r="AK70" s="119"/>
      <c r="AL70" s="119"/>
      <c r="AM70" s="119"/>
      <c r="AN70" s="119"/>
      <c r="AO70" s="119"/>
      <c r="AP70" s="119"/>
      <c r="AQ70" s="119"/>
      <c r="AR70" s="119"/>
      <c r="AS70" s="119"/>
      <c r="AT70" s="119"/>
      <c r="AU70" s="119"/>
      <c r="AV70" s="119"/>
      <c r="AW70" s="119"/>
      <c r="AX70" s="330" t="str">
        <f t="shared" ca="1" si="136"/>
        <v>TemplateEx 00011 SE GSW MWM     TOLAut Scan2 GFS_ RR+01% GP100% WP100% MP 75% (PT_F33N11L11)</v>
      </c>
      <c r="AY70" s="8" t="str">
        <f ca="1">IF(COUNTIF(AX$5:AX70,AX70)=1,"-","Dup")</f>
        <v>-</v>
      </c>
      <c r="AZ70" s="8"/>
      <c r="BA70" s="575" t="str" cm="1">
        <f t="array" ref="BA70">INDEX(BA$5:BA69,$B70+1,1)</f>
        <v>-</v>
      </c>
      <c r="BB70" s="575" t="str" cm="1">
        <f t="array" ref="BB70">INDEX(BB$5:BB69,$B70+1,1)</f>
        <v>-</v>
      </c>
      <c r="BC70" s="575" t="str" cm="1">
        <f t="array" ref="BC70">INDEX(BC$5:BC69,$B70+1,1)</f>
        <v>-</v>
      </c>
      <c r="BD70" s="575" t="str" cm="1">
        <f t="array" ref="BD70">INDEX(BD$5:BD69,$B70+1,1)</f>
        <v>-</v>
      </c>
      <c r="BE70" s="575" t="str" cm="1">
        <f t="array" ref="BE70">INDEX(BE$5:BE69,$B70+1,1)</f>
        <v>-</v>
      </c>
      <c r="BF70" s="575" t="str" cm="1">
        <f t="array" ref="BF70">INDEX(BF$5:BF69,$B70+1,1)</f>
        <v>-</v>
      </c>
      <c r="BG70" s="575" t="str" cm="1">
        <f t="array" ref="BG70">INDEX(BG$5:BG69,$B70+1,1)</f>
        <v>-</v>
      </c>
      <c r="BH70" s="575" t="str" cm="1">
        <f t="array" ref="BH70">INDEX(BH$5:BH69,$B70+1,1)</f>
        <v>-</v>
      </c>
      <c r="BI70" s="575" t="str" cm="1">
        <f t="array" ref="BI70">INDEX(BI$5:BI69,$B70+1,1)</f>
        <v>-</v>
      </c>
      <c r="BJ70" s="8"/>
      <c r="BK70" s="575" t="b" cm="1">
        <f t="array" ref="BK70">INDEX(BK$5:BK69,$B70+1,1)</f>
        <v>1</v>
      </c>
      <c r="BL70" s="575" t="str" cm="1">
        <f t="array" ref="BL70">INDEX(BL$5:BL69,$B70+1,1)</f>
        <v>-</v>
      </c>
      <c r="BM70" s="575" t="b" cm="1">
        <f t="array" ref="BM70">INDEX(BM$5:BM69,$B70+1,1)</f>
        <v>0</v>
      </c>
      <c r="BN70" s="575" t="str" cm="1">
        <f t="array" ref="BN70">INDEX(BN$5:BN69,$B70+1,1)</f>
        <v>-</v>
      </c>
      <c r="BO70" s="575" t="str" cm="1">
        <f t="array" ref="BO70">INDEX(BO$5:BO69,$B70+1,1)</f>
        <v>-</v>
      </c>
      <c r="BP70" s="575" t="str" cm="1">
        <f t="array" ref="BP70">INDEX(BP$5:BP69,$B70+1,1)</f>
        <v>-</v>
      </c>
      <c r="BQ70" s="575" t="str" cm="1">
        <f t="array" ref="BQ70">INDEX(BQ$5:BQ69,$B70+1,1)</f>
        <v>-</v>
      </c>
      <c r="BR70" s="575" t="str" cm="1">
        <f t="array" ref="BR70">INDEX(BR$5:BR69,$B70+1,1)</f>
        <v>-</v>
      </c>
      <c r="BS70" s="575" t="str" cm="1">
        <f t="array" ref="BS70">INDEX(BS$5:BS69,$B70+1,1)</f>
        <v>-</v>
      </c>
      <c r="BT70" s="575" t="str" cm="1">
        <f t="array" ref="BT70">INDEX(BT$5:BT69,$B70+1,1)</f>
        <v>-</v>
      </c>
      <c r="BU70" s="575" t="str" cm="1">
        <f t="array" ref="BU70">INDEX(BU$5:BU69,$B70+1,1)</f>
        <v>-</v>
      </c>
      <c r="BV70" s="575" t="str" cm="1">
        <f t="array" ref="BV70">INDEX(BV$5:BV69,$B70+1,1)</f>
        <v>-</v>
      </c>
      <c r="BW70" s="575" t="b" cm="1">
        <f t="array" ref="BW70">INDEX(BW$5:BW69,$B70+1,1)</f>
        <v>0</v>
      </c>
      <c r="BX70" s="575" cm="1">
        <f t="array" ref="BX70">INDEX(BX$5:BX69,$B70+1,1)</f>
        <v>0</v>
      </c>
      <c r="BY70" s="575" t="str" cm="1">
        <f t="array" ref="BY70">INDEX(BY$5:BY69,$B70+1,1)</f>
        <v>-</v>
      </c>
      <c r="BZ70" s="575" t="str" cm="1">
        <f t="array" ref="BZ70">INDEX(BZ$5:BZ69,$B70+1,1)</f>
        <v>-</v>
      </c>
      <c r="CA70" s="575" t="b" cm="1">
        <f t="array" ref="CA70">INDEX(CA$5:CA69,$B70+1,1)</f>
        <v>1</v>
      </c>
      <c r="CB70" s="8"/>
      <c r="CC70" s="575" t="str" cm="1">
        <f t="array" ref="CC70">INDEX(CC$5:CC69,$B70+1,1)</f>
        <v>-</v>
      </c>
      <c r="CD70" s="444" t="str">
        <f t="shared" ca="1" si="137"/>
        <v>-</v>
      </c>
      <c r="CE70" s="444">
        <f t="shared" si="138"/>
        <v>1</v>
      </c>
      <c r="CF70" s="444">
        <f t="shared" si="138"/>
        <v>1</v>
      </c>
      <c r="CG70" s="575" t="str" cm="1">
        <f t="array" ref="CG70">INDEX(CG$5:CG69,$B70+1,1)</f>
        <v>-</v>
      </c>
      <c r="CH70" s="575" t="str" cm="1">
        <f t="array" ref="CH70">INDEX(CH$5:CH69,$B70+1,1)</f>
        <v>-</v>
      </c>
      <c r="CI70" s="575" t="str" cm="1">
        <f t="array" ref="CI70">INDEX(CI$5:CI69,$B70+1,1)</f>
        <v>-</v>
      </c>
      <c r="CJ70" s="444" t="str">
        <f t="shared" ca="1" si="139"/>
        <v>-</v>
      </c>
      <c r="CK70" s="444">
        <f t="shared" si="140"/>
        <v>1</v>
      </c>
      <c r="CL70" s="444">
        <f t="shared" si="140"/>
        <v>1</v>
      </c>
      <c r="CM70" s="575" t="str" cm="1">
        <f t="array" ref="CM70">INDEX(CM$5:CM69,$B70+1,1)</f>
        <v>-</v>
      </c>
      <c r="CN70" s="444" t="str">
        <f t="shared" ca="1" si="141"/>
        <v>-</v>
      </c>
      <c r="CO70" s="444">
        <f t="shared" si="142"/>
        <v>1</v>
      </c>
      <c r="CP70" s="575" t="str" cm="1">
        <f t="array" ref="CP70">INDEX(CP$5:CP69,$B70+1,1)</f>
        <v>-</v>
      </c>
      <c r="CQ70" s="575" t="str" cm="1">
        <f t="array" ref="CQ70">INDEX(CQ$5:CQ69,$B70+1,1)</f>
        <v>-</v>
      </c>
      <c r="CR70" s="444">
        <f t="shared" si="143"/>
        <v>1</v>
      </c>
      <c r="CS70" s="575" t="str" cm="1">
        <f t="array" ref="CS70">INDEX(CS$5:CS69,$B70+1,1)</f>
        <v>-</v>
      </c>
      <c r="CT70" s="444" t="str">
        <f t="shared" ca="1" si="144"/>
        <v>-</v>
      </c>
      <c r="CU70" s="444">
        <f t="shared" si="145"/>
        <v>1</v>
      </c>
      <c r="CV70" s="444">
        <f t="shared" si="145"/>
        <v>1</v>
      </c>
      <c r="CW70" s="8"/>
      <c r="CX70" s="575" t="b" cm="1">
        <f t="array" ref="CX70">INDEX(CX$5:CX69,$B70+1,1)</f>
        <v>1</v>
      </c>
      <c r="CY70" s="575" t="b" cm="1">
        <f t="array" ref="CY70">INDEX(CY$5:CY69,$B70+1,1)</f>
        <v>1</v>
      </c>
      <c r="CZ70" s="587">
        <f t="shared" si="146"/>
        <v>2212121</v>
      </c>
      <c r="DA70" s="575" t="b" cm="1">
        <f t="array" ref="DA70">INDEX(DA$5:DA69,$B70+1,1)</f>
        <v>1</v>
      </c>
      <c r="DB70" s="575" cm="1">
        <f t="array" ref="DB70">INDEX(DB$5:DB69,$B70+1,1)</f>
        <v>0</v>
      </c>
      <c r="DC70" s="575" cm="1">
        <f t="array" ref="DC70">INDEX(DC$5:DC69,$B70+1,1)</f>
        <v>1</v>
      </c>
      <c r="DD70" s="575" cm="1">
        <f t="array" ref="DD70">INDEX(DD$5:DD69,$B70+1,1)</f>
        <v>1</v>
      </c>
      <c r="DE70" s="583">
        <f t="shared" si="147"/>
        <v>652</v>
      </c>
      <c r="DF70" s="583">
        <f t="shared" si="147"/>
        <v>686</v>
      </c>
      <c r="DG70" s="583">
        <f t="shared" si="147"/>
        <v>721</v>
      </c>
      <c r="DH70" s="493">
        <f t="shared" si="148"/>
        <v>378</v>
      </c>
      <c r="DI70" s="493">
        <f t="shared" si="148"/>
        <v>413</v>
      </c>
      <c r="DJ70" s="493">
        <f t="shared" si="148"/>
        <v>448</v>
      </c>
      <c r="DK70" s="444">
        <f t="shared" si="149"/>
        <v>1</v>
      </c>
      <c r="DL70" s="444" t="b">
        <f t="shared" si="149"/>
        <v>0</v>
      </c>
      <c r="DM70" s="444">
        <f t="shared" si="149"/>
        <v>60</v>
      </c>
      <c r="DN70" s="444" t="str">
        <f t="shared" si="149"/>
        <v>-</v>
      </c>
      <c r="DO70" s="444" t="str">
        <f t="shared" si="149"/>
        <v>-</v>
      </c>
      <c r="DP70" s="444" t="str">
        <f t="shared" si="149"/>
        <v>-</v>
      </c>
      <c r="DQ70" s="444" t="str">
        <f t="shared" si="149"/>
        <v>-</v>
      </c>
      <c r="DR70" s="444" t="str">
        <f t="shared" si="149"/>
        <v>-</v>
      </c>
      <c r="DS70" s="444" t="str">
        <f t="shared" si="149"/>
        <v>-</v>
      </c>
      <c r="DT70" s="444" t="str">
        <f t="shared" si="149"/>
        <v>-</v>
      </c>
      <c r="DU70" s="444" t="str">
        <f t="shared" si="150"/>
        <v>-</v>
      </c>
      <c r="DV70" s="444" t="str">
        <f t="shared" si="150"/>
        <v>-</v>
      </c>
      <c r="DW70" s="444">
        <f t="shared" si="150"/>
        <v>500</v>
      </c>
      <c r="DX70" s="444">
        <f t="shared" si="150"/>
        <v>500</v>
      </c>
      <c r="DY70" s="444" t="str">
        <f t="shared" si="150"/>
        <v>-</v>
      </c>
      <c r="DZ70" s="444" t="str">
        <f t="shared" si="150"/>
        <v>-</v>
      </c>
      <c r="EA70" s="444" t="str">
        <f t="shared" si="150"/>
        <v>-</v>
      </c>
      <c r="EB70" s="444">
        <f t="shared" si="151"/>
        <v>0</v>
      </c>
      <c r="EC70" s="444">
        <f t="shared" si="152"/>
        <v>0.01</v>
      </c>
      <c r="ED70" s="444">
        <f t="shared" si="153"/>
        <v>3.125E-2</v>
      </c>
      <c r="EE70" s="444">
        <f t="shared" si="153"/>
        <v>3.125E-2</v>
      </c>
      <c r="EF70" s="444">
        <f t="shared" si="153"/>
        <v>0.05</v>
      </c>
      <c r="EG70" s="444">
        <f t="shared" si="153"/>
        <v>0.05</v>
      </c>
      <c r="EH70" s="444" t="b">
        <f t="shared" si="154"/>
        <v>0</v>
      </c>
      <c r="EI70" s="444" t="b">
        <f t="shared" si="154"/>
        <v>0</v>
      </c>
      <c r="EJ70" s="444" t="b">
        <f t="shared" si="154"/>
        <v>1</v>
      </c>
      <c r="EK70" s="444" t="b">
        <f t="shared" si="154"/>
        <v>0</v>
      </c>
      <c r="EL70" s="444">
        <f t="shared" si="155"/>
        <v>1</v>
      </c>
      <c r="EM70" s="444">
        <f>INDEX(i.dryman,($S70-1)*4+$R70,EM$7+IF($M70=5,2,$M70)-1)</f>
        <v>0.66</v>
      </c>
      <c r="EN70" s="444" t="b">
        <f t="shared" si="156"/>
        <v>1</v>
      </c>
      <c r="EO70" s="444" t="b">
        <f t="shared" si="157"/>
        <v>1</v>
      </c>
      <c r="EP70" s="444" t="b">
        <f t="shared" si="157"/>
        <v>0</v>
      </c>
      <c r="EQ70" s="444" t="b">
        <f t="shared" si="157"/>
        <v>0</v>
      </c>
      <c r="ER70" s="93">
        <f t="shared" si="158"/>
        <v>2</v>
      </c>
      <c r="ES70" s="93">
        <f t="shared" si="158"/>
        <v>2</v>
      </c>
      <c r="ET70" s="444">
        <f t="shared" si="159"/>
        <v>1</v>
      </c>
      <c r="EU70" s="444">
        <f t="shared" si="160"/>
        <v>0.75</v>
      </c>
      <c r="EV70" s="444">
        <f t="shared" si="160"/>
        <v>1</v>
      </c>
      <c r="EW70" s="444">
        <f t="shared" si="161"/>
        <v>1</v>
      </c>
      <c r="EX70" s="444">
        <f t="shared" si="162"/>
        <v>0.5</v>
      </c>
      <c r="EY70" s="444" t="b">
        <f t="shared" si="162"/>
        <v>1</v>
      </c>
      <c r="EZ70" s="444" t="b">
        <f t="shared" si="162"/>
        <v>0</v>
      </c>
      <c r="FA70" s="444" t="b">
        <f t="shared" si="162"/>
        <v>0</v>
      </c>
      <c r="FB70" s="444" t="b">
        <f t="shared" si="162"/>
        <v>0</v>
      </c>
      <c r="FC70" s="93">
        <f t="shared" si="163"/>
        <v>1</v>
      </c>
      <c r="FD70" s="93">
        <f t="shared" si="163"/>
        <v>1</v>
      </c>
      <c r="FE70" s="93">
        <f t="shared" si="163"/>
        <v>1</v>
      </c>
      <c r="FF70" s="93">
        <f t="shared" si="163"/>
        <v>1</v>
      </c>
      <c r="FG70" s="93">
        <f t="shared" si="163"/>
        <v>1</v>
      </c>
      <c r="FH70" s="93">
        <f t="shared" si="163"/>
        <v>1</v>
      </c>
      <c r="FI70" s="93">
        <f t="shared" si="163"/>
        <v>1</v>
      </c>
      <c r="FJ70" s="93">
        <f t="shared" si="163"/>
        <v>1</v>
      </c>
      <c r="FK70" s="8"/>
      <c r="FL70" s="575" t="str" cm="1">
        <f t="array" ref="FL70">INDEX(FL$5:FL69,$B70+1,1)</f>
        <v>-</v>
      </c>
      <c r="FM70" s="575" t="str" cm="1">
        <f t="array" ref="FM70">INDEX(FM$5:FM69,$B70+1,1)</f>
        <v>-</v>
      </c>
      <c r="FN70" s="575" t="str" cm="1">
        <f t="array" ref="FN70">INDEX(FN$5:FN69,$B70+1,1)</f>
        <v>-</v>
      </c>
      <c r="FO70" s="444">
        <f t="shared" si="164"/>
        <v>11</v>
      </c>
      <c r="FP70" s="575" t="str" cm="1">
        <f t="array" ref="FP70">INDEX(FP$5:FP69,$B70+1,1)</f>
        <v>-</v>
      </c>
      <c r="FQ70" s="575" cm="1">
        <f t="array" ref="FQ70">INDEX(FQ$5:FQ69,$B70+1,1)</f>
        <v>1</v>
      </c>
      <c r="FR70" s="575" cm="1">
        <f t="array" ref="FR70">INDEX(FR$5:FR69,$B70+1,1)</f>
        <v>1</v>
      </c>
      <c r="FS70" s="575" t="str" cm="1">
        <f t="array" ref="FS70">INDEX(FS$5:FS69,$B70+1,1)</f>
        <v>-</v>
      </c>
      <c r="FT70" s="575" t="str" cm="1">
        <f t="array" ref="FT70">INDEX(FT$5:FT69,$B70+1,1)</f>
        <v>-</v>
      </c>
      <c r="FU70" s="575" t="str" cm="1">
        <f t="array" ref="FU70">INDEX(FU$5:FU69,$B70+1,1)</f>
        <v>-</v>
      </c>
      <c r="FV70" s="575" t="str" cm="1">
        <f t="array" ref="FV70">INDEX(FV$5:FV69,$B70+1,1)</f>
        <v>-</v>
      </c>
      <c r="FW70" s="575" t="str" cm="1">
        <f t="array" ref="FW70">INDEX(FW$5:FW69,$B70+1,1)</f>
        <v>-</v>
      </c>
      <c r="FX70" s="575" t="str" cm="1">
        <f t="array" ref="FX70">INDEX(FX$5:FX69,$B70+1,1)</f>
        <v>-</v>
      </c>
      <c r="FY70" s="575" t="str" cm="1">
        <f t="array" ref="FY70">INDEX(FY$5:FY69,$B70+1,1)</f>
        <v>-</v>
      </c>
      <c r="FZ70" s="575" t="str" cm="1">
        <f t="array" ref="FZ70">INDEX(FZ$5:FZ69,$B70+1,1)</f>
        <v>-</v>
      </c>
      <c r="GA70" s="575" t="str" cm="1">
        <f t="array" ref="GA70">INDEX(GA$5:GA69,$B70+1,1)</f>
        <v>-</v>
      </c>
      <c r="GB70" s="575" t="str" cm="1">
        <f t="array" ref="GB70">INDEX(GB$5:GB69,$B70+1,1)</f>
        <v>-</v>
      </c>
      <c r="GC70" s="575" t="str" cm="1">
        <f t="array" ref="GC70">INDEX(GC$5:GC69,$B70+1,1)</f>
        <v>-</v>
      </c>
      <c r="GD70" s="575" t="str" cm="1">
        <f t="array" ref="GD70">INDEX(GD$5:GD69,$B70+1,1)</f>
        <v>-</v>
      </c>
      <c r="GE70" s="575" t="str" cm="1">
        <f t="array" ref="GE70">INDEX(GE$5:GE69,$B70+1,1)</f>
        <v>-</v>
      </c>
      <c r="GF70" s="575" t="str" cm="1">
        <f t="array" ref="GF70">INDEX(GF$5:GF69,$B70+1,1)</f>
        <v>-</v>
      </c>
      <c r="GG70" s="575" t="str" cm="1">
        <f t="array" ref="GG70">INDEX(GG$5:GG69,$B70+1,1)</f>
        <v>-</v>
      </c>
      <c r="GH70" s="575" t="str" cm="1">
        <f t="array" ref="GH70">INDEX(GH$5:GH69,$B70+1,1)</f>
        <v>-</v>
      </c>
      <c r="GI70" s="575" t="str" cm="1">
        <f t="array" ref="GI70">INDEX(GI$5:GI69,$B70+1,1)</f>
        <v>-</v>
      </c>
      <c r="GJ70" s="575" t="str" cm="1">
        <f t="array" ref="GJ70">INDEX(GJ$5:GJ69,$B70+1,1)</f>
        <v>-</v>
      </c>
      <c r="GK70" s="444">
        <f t="shared" si="165"/>
        <v>0.22345095352192684</v>
      </c>
      <c r="GL70" s="575" t="str" cm="1">
        <f t="array" ref="GL70">INDEX(GL$5:GL69,$B70+1,1)</f>
        <v>-</v>
      </c>
      <c r="GM70" s="575" cm="1">
        <f t="array" ref="GM70">INDEX(GM$5:GM69,$B70+1,1)</f>
        <v>1</v>
      </c>
      <c r="GN70" s="444">
        <f t="shared" si="166"/>
        <v>1.3881124664096823E-2</v>
      </c>
      <c r="GO70" s="575" cm="1">
        <f t="array" ref="GO70">INDEX(GO$5:GO69,$B70+1,1)</f>
        <v>0</v>
      </c>
      <c r="GP70" s="444">
        <f t="shared" si="167"/>
        <v>-7.6474776596797663E-3</v>
      </c>
      <c r="GQ70" s="444">
        <f t="shared" si="167"/>
        <v>-1.9118694149199415E-2</v>
      </c>
      <c r="GR70" s="444">
        <f t="shared" si="167"/>
        <v>-1.9118694149199415E-2</v>
      </c>
      <c r="GS70" s="444">
        <f t="shared" si="167"/>
        <v>1</v>
      </c>
      <c r="GT70" s="444">
        <f t="shared" si="167"/>
        <v>1.0068901989895775</v>
      </c>
      <c r="GU70" s="444">
        <f t="shared" si="167"/>
        <v>-1.7686942010475382E-2</v>
      </c>
      <c r="GV70" s="575" cm="1">
        <f t="array" ref="GV70">INDEX(GV$5:GV69,$B70+1,1)</f>
        <v>0</v>
      </c>
      <c r="GW70" s="575" cm="1">
        <f t="array" ref="GW70">INDEX(GW$5:GW69,$B70+1,1)</f>
        <v>0</v>
      </c>
      <c r="GX70" s="575" cm="1">
        <f t="array" ref="GX70">INDEX(GX$5:GX69,$B70+1,1)</f>
        <v>0</v>
      </c>
      <c r="GY70" s="8"/>
      <c r="GZ70" s="575" t="str" cm="1">
        <f t="array" aca="1" ref="GZ70" ca="1">INDEX(GZ$5:GZ69,$B70+1,1)</f>
        <v>-</v>
      </c>
      <c r="HA70" s="575" t="str" cm="1">
        <f t="array" aca="1" ref="HA70" ca="1">INDEX(HA$5:HA69,$B70+1,1)</f>
        <v>-</v>
      </c>
      <c r="HB70" s="575" t="str" cm="1">
        <f t="array" aca="1" ref="HB70" ca="1">INDEX(HB$5:HB69,$B70+1,1)</f>
        <v>-</v>
      </c>
      <c r="HC70" s="575" t="str" cm="1">
        <f t="array" aca="1" ref="HC70" ca="1">INDEX(HC$5:HC69,$B70+1,1)</f>
        <v>-</v>
      </c>
      <c r="HD70" s="575" cm="1">
        <f t="array" aca="1" ref="HD70" ca="1">INDEX(HD$5:HD69,$B70+1,1)</f>
        <v>0</v>
      </c>
      <c r="HE70" s="575" t="str" cm="1">
        <f t="array" aca="1" ref="HE70" ca="1">INDEX(HE$5:HE69,$B70+1,1)</f>
        <v>-</v>
      </c>
      <c r="HF70" s="575" t="str" cm="1">
        <f t="array" ref="HF70">INDEX(HF$5:HF69,$B70+1,1)</f>
        <v>-</v>
      </c>
      <c r="HG70" s="576" t="str">
        <f t="shared" ca="1" si="189"/>
        <v>-</v>
      </c>
      <c r="HH70" s="575" t="str" cm="1">
        <f t="array" ref="HH70">INDEX(HH$5:HH69,$B70+1,1)</f>
        <v>-</v>
      </c>
      <c r="HI70" s="575" t="str" cm="1">
        <f t="array" ref="HI70">INDEX(HI$5:HI69,$B70+1,1)</f>
        <v>-</v>
      </c>
      <c r="HJ70" s="575" t="str" cm="1">
        <f t="array" ref="HJ70">INDEX(HJ$5:HJ69,$B70+1,1)</f>
        <v>-</v>
      </c>
      <c r="HK70" s="575" t="str" cm="1">
        <f t="array" ref="HK70">INDEX(HK$5:HK69,$B70+1,1)</f>
        <v>-</v>
      </c>
      <c r="HL70" s="575" t="str" cm="1">
        <f t="array" ref="HL70">INDEX(HL$5:HL69,$B70+1,1)</f>
        <v>-</v>
      </c>
      <c r="HM70" s="575" t="str" cm="1">
        <f t="array" ref="HM70">INDEX(HM$5:HM69,$B70+1,1)</f>
        <v>-</v>
      </c>
      <c r="HN70" s="575" t="str" cm="1">
        <f t="array" ref="HN70">INDEX(HN$5:HN69,$B70+1,1)</f>
        <v>-</v>
      </c>
      <c r="HO70" s="575" t="str" cm="1">
        <f t="array" ref="HO70">INDEX(HO$5:HO69,$B70+1,1)</f>
        <v>-</v>
      </c>
      <c r="HP70" s="575" t="str" cm="1">
        <f t="array" ref="HP70">INDEX(HP$5:HP69,$B70+1,1)</f>
        <v>-</v>
      </c>
      <c r="HQ70" s="575" t="str" cm="1">
        <f t="array" ref="HQ70">INDEX(HQ$5:HQ69,$B70+1,1)</f>
        <v>-</v>
      </c>
      <c r="HR70" s="575" t="str" cm="1">
        <f t="array" ref="HR70">INDEX(HR$5:HR69,$B70+1,1)</f>
        <v>-</v>
      </c>
      <c r="HS70" s="575" t="str" cm="1">
        <f t="array" ref="HS70">INDEX(HS$5:HS69,$B70+1,1)</f>
        <v>-</v>
      </c>
      <c r="HT70" s="575" t="str" cm="1">
        <f t="array" ref="HT70">INDEX(HT$5:HT69,$B70+1,1)</f>
        <v>-</v>
      </c>
      <c r="HU70" s="575" cm="1">
        <f t="array" ref="HU70">INDEX(HU$5:HU69,$B70+1,1)</f>
        <v>0</v>
      </c>
      <c r="HV70" s="575" t="str" cm="1">
        <f t="array" ref="HV70">INDEX(HV$5:HV69,$B70+1,1)</f>
        <v>-</v>
      </c>
      <c r="HW70" s="575" t="str" cm="1">
        <f t="array" ref="HW70">INDEX(HW$5:HW69,$B70+1,1)</f>
        <v>-</v>
      </c>
      <c r="HX70" s="575" t="str" cm="1">
        <f t="array" ref="HX70">INDEX(HX$5:HX69,$B70+1,1)</f>
        <v>-</v>
      </c>
      <c r="HY70" s="575" t="str" cm="1">
        <f t="array" ref="HY70">INDEX(HY$5:HY69,$B70+1,1)</f>
        <v>-</v>
      </c>
      <c r="HZ70" s="575" t="str" cm="1">
        <f t="array" ref="HZ70">INDEX(HZ$5:HZ69,$B70+1,1)</f>
        <v>-</v>
      </c>
      <c r="IA70" s="575" cm="1">
        <f t="array" ref="IA70">INDEX(IA$5:IA69,$B70+1,1)</f>
        <v>0</v>
      </c>
      <c r="IB70" s="575" t="str" cm="1">
        <f t="array" ref="IB70">INDEX(IB$5:IB69,$B70+1,1)</f>
        <v>-</v>
      </c>
      <c r="IC70" s="575" t="str" cm="1">
        <f t="array" ref="IC70">INDEX(IC$5:IC69,$B70+1,1)</f>
        <v>-</v>
      </c>
      <c r="ID70" s="575" t="str" cm="1">
        <f t="array" ref="ID70">INDEX(ID$5:ID69,$B70+1,1)</f>
        <v>-</v>
      </c>
      <c r="IE70" s="575" cm="1">
        <f t="array" ref="IE70">INDEX(IE$5:IE69,$B70+1,1)</f>
        <v>1</v>
      </c>
      <c r="IF70" s="575" cm="1">
        <f t="array" ref="IF70">INDEX(IF$5:IF69,$B70+1,1)</f>
        <v>1</v>
      </c>
      <c r="IG70" s="8"/>
      <c r="IH70" s="575" t="str" cm="1">
        <f t="array" ref="IH70">INDEX(IH$5:IH69,$B70+1,1)</f>
        <v>-</v>
      </c>
      <c r="II70" s="575" t="str" cm="1">
        <f t="array" ref="II70">INDEX(II$5:II69,$B70+1,1)</f>
        <v>-</v>
      </c>
      <c r="IJ70" s="575" t="str" cm="1">
        <f t="array" ref="IJ70">INDEX(IJ$5:IJ69,$B70+1,1)</f>
        <v>-</v>
      </c>
      <c r="IK70" s="575" t="str" cm="1">
        <f t="array" ref="IK70">INDEX(IK$5:IK69,$B70+1,1)</f>
        <v>-</v>
      </c>
      <c r="IL70" s="575" t="str" cm="1">
        <f t="array" ref="IL70">INDEX(IL$5:IL69,$B70+1,1)</f>
        <v>-</v>
      </c>
      <c r="IM70" s="575" t="str" cm="1">
        <f t="array" ref="IM70">INDEX(IM$5:IM69,$B70+1,1)</f>
        <v>-</v>
      </c>
      <c r="IN70" s="575" t="str" cm="1">
        <f t="array" ref="IN70">INDEX(IN$5:IN69,$B70+1,1)</f>
        <v>-</v>
      </c>
      <c r="IO70" s="575" t="str" cm="1">
        <f t="array" ref="IO70">INDEX(IO$5:IO69,$B70+1,1)</f>
        <v>-</v>
      </c>
      <c r="IP70" s="575" t="str" cm="1">
        <f t="array" ref="IP70">INDEX(IP$5:IP69,$B70+1,1)</f>
        <v>-</v>
      </c>
      <c r="IQ70" s="575" t="str" cm="1">
        <f t="array" ref="IQ70">INDEX(IQ$5:IQ69,$B70+1,1)</f>
        <v>-</v>
      </c>
      <c r="IR70" s="575" t="str" cm="1">
        <f t="array" ref="IR70">INDEX(IR$5:IR69,$B70+1,1)</f>
        <v>-</v>
      </c>
      <c r="IS70" s="575" t="str" cm="1">
        <f t="array" ref="IS70">INDEX(IS$5:IS69,$B70+1,1)</f>
        <v>-</v>
      </c>
      <c r="IT70" s="575" t="str" cm="1">
        <f t="array" ref="IT70">INDEX(IT$5:IT69,$B70+1,1)</f>
        <v>-</v>
      </c>
      <c r="IU70" s="575" t="str" cm="1">
        <f t="array" ref="IU70">INDEX(IU$5:IU69,$B70+1,1)</f>
        <v>-</v>
      </c>
      <c r="IV70" s="575" t="str" cm="1">
        <f t="array" ref="IV70">INDEX(IV$5:IV69,$B70+1,1)</f>
        <v>-</v>
      </c>
      <c r="IW70" s="575" t="str" cm="1">
        <f t="array" ref="IW70">INDEX(IW$5:IW69,$B70+1,1)</f>
        <v>-</v>
      </c>
      <c r="IX70" s="575" cm="1">
        <f t="array" ref="IX70">INDEX(IX$5:IX69,$B70+1,1)</f>
        <v>0</v>
      </c>
      <c r="IY70" s="583">
        <f t="shared" si="168"/>
        <v>0</v>
      </c>
      <c r="IZ70" s="583">
        <f t="shared" si="168"/>
        <v>0</v>
      </c>
      <c r="JA70" s="200">
        <f t="shared" si="169"/>
        <v>0</v>
      </c>
      <c r="JB70" s="200">
        <f t="shared" ca="1" si="169"/>
        <v>0</v>
      </c>
      <c r="JC70" s="200">
        <f t="shared" ca="1" si="169"/>
        <v>0</v>
      </c>
      <c r="JD70" s="200">
        <f t="shared" ca="1" si="169"/>
        <v>0</v>
      </c>
      <c r="JE70" s="200">
        <f t="shared" ca="1" si="169"/>
        <v>0</v>
      </c>
      <c r="JF70" s="243">
        <f t="shared" ca="1" si="170"/>
        <v>0</v>
      </c>
      <c r="JG70" s="200">
        <f t="shared" ca="1" si="171"/>
        <v>0</v>
      </c>
      <c r="JH70" s="200">
        <f t="shared" ca="1" si="171"/>
        <v>0</v>
      </c>
      <c r="JI70" s="200">
        <f t="shared" ca="1" si="171"/>
        <v>0</v>
      </c>
      <c r="JJ70" s="200">
        <f t="shared" ca="1" si="171"/>
        <v>0</v>
      </c>
      <c r="JK70" s="200">
        <f t="shared" ca="1" si="171"/>
        <v>0</v>
      </c>
      <c r="JL70" s="243">
        <f t="shared" ca="1" si="172"/>
        <v>0</v>
      </c>
      <c r="JM70" s="244">
        <f t="shared" ca="1" si="173"/>
        <v>0</v>
      </c>
      <c r="JN70" s="244">
        <f t="shared" ca="1" si="173"/>
        <v>0</v>
      </c>
      <c r="JO70" s="244">
        <f t="shared" ca="1" si="173"/>
        <v>0</v>
      </c>
      <c r="JP70" s="244">
        <f t="shared" ca="1" si="173"/>
        <v>0</v>
      </c>
      <c r="JQ70" s="584">
        <f t="shared" ca="1" si="174"/>
        <v>0</v>
      </c>
      <c r="JR70" s="244">
        <f t="shared" ca="1" si="175"/>
        <v>0</v>
      </c>
      <c r="JS70" s="244">
        <f t="shared" ca="1" si="175"/>
        <v>0</v>
      </c>
      <c r="JT70" s="244">
        <f t="shared" ca="1" si="175"/>
        <v>0</v>
      </c>
      <c r="JU70" s="244">
        <f t="shared" ca="1" si="175"/>
        <v>0</v>
      </c>
      <c r="JV70" s="584">
        <f t="shared" ca="1" si="176"/>
        <v>0</v>
      </c>
      <c r="JW70" s="584">
        <f t="shared" ca="1" si="176"/>
        <v>0</v>
      </c>
      <c r="JX70" s="584">
        <f t="shared" ca="1" si="176"/>
        <v>0</v>
      </c>
      <c r="JY70" s="584">
        <f t="shared" ca="1" si="176"/>
        <v>0</v>
      </c>
      <c r="JZ70" s="584">
        <f t="shared" ca="1" si="176"/>
        <v>0</v>
      </c>
      <c r="KA70" s="584">
        <f t="shared" ca="1" si="176"/>
        <v>0</v>
      </c>
      <c r="KB70" s="584">
        <f t="shared" ca="1" si="176"/>
        <v>0</v>
      </c>
      <c r="KC70" s="575" cm="1">
        <f t="array" ref="KC70">INDEX(KC$5:KC69,$B70+1,1)</f>
        <v>0</v>
      </c>
      <c r="KD70" s="444">
        <f t="shared" si="177"/>
        <v>19</v>
      </c>
      <c r="KE70" s="8"/>
      <c r="KF70" s="575" cm="1">
        <f t="array" ref="KF70">INDEX(KF$5:KF69,$B70+1,1)</f>
        <v>0</v>
      </c>
      <c r="KG70" s="444">
        <f t="shared" si="178"/>
        <v>0</v>
      </c>
      <c r="KH70" s="575" cm="1">
        <f t="array" ref="KH70">INDEX(KH$5:KH69,$B70+1,1)</f>
        <v>0</v>
      </c>
      <c r="KI70" s="575" t="str" cm="1">
        <f t="array" ref="KI70">INDEX(KI$5:KI69,$B70+1,1)</f>
        <v>-</v>
      </c>
      <c r="KJ70" s="575" t="str" cm="1">
        <f t="array" ref="KJ70">INDEX(KJ$5:KJ69,$B70+1,1)</f>
        <v>-</v>
      </c>
      <c r="KK70" s="575" t="str" cm="1">
        <f t="array" ref="KK70">INDEX(KK$5:KK69,$B70+1,1)</f>
        <v>-</v>
      </c>
      <c r="KL70" s="575" t="str" cm="1">
        <f t="array" ref="KL70">INDEX(KL$5:KL69,$B70+1,1)</f>
        <v>-</v>
      </c>
      <c r="KM70" s="575" t="str" cm="1">
        <f t="array" ref="KM70">INDEX(KM$5:KM69,$B70+1,1)</f>
        <v>-</v>
      </c>
      <c r="KN70" s="575" t="str" cm="1">
        <f t="array" ref="KN70">INDEX(KN$5:KN69,$B70+1,1)</f>
        <v>-</v>
      </c>
      <c r="KO70" s="575" t="str" cm="1">
        <f t="array" ref="KO70">INDEX(KO$5:KO69,$B70+1,1)</f>
        <v>-</v>
      </c>
      <c r="KP70" s="575" t="str" cm="1">
        <f t="array" ref="KP70">INDEX(KP$5:KP69,$B70+1,1)</f>
        <v>-</v>
      </c>
      <c r="KQ70" s="575" t="str" cm="1">
        <f t="array" ref="KQ70">INDEX(KQ$5:KQ69,$B70+1,1)</f>
        <v>-</v>
      </c>
      <c r="KR70" s="575" t="str" cm="1">
        <f t="array" ref="KR70">INDEX(KR$5:KR69,$B70+1,1)</f>
        <v>-</v>
      </c>
      <c r="KS70" s="575" t="str" cm="1">
        <f t="array" ref="KS70">INDEX(KS$5:KS69,$B70+1,1)</f>
        <v>-</v>
      </c>
      <c r="KT70" s="575" t="str" cm="1">
        <f t="array" ref="KT70">INDEX(KT$5:KT69,$B70+1,1)</f>
        <v>-</v>
      </c>
      <c r="KU70" s="575" t="str" cm="1">
        <f t="array" ref="KU70">INDEX(KU$5:KU69,$B70+1,1)</f>
        <v>-</v>
      </c>
      <c r="KV70" s="444">
        <f t="shared" si="179"/>
        <v>1</v>
      </c>
      <c r="KW70" s="444">
        <f t="shared" si="180"/>
        <v>0</v>
      </c>
      <c r="KX70" s="444">
        <f t="shared" si="180"/>
        <v>1</v>
      </c>
      <c r="KY70" s="444">
        <f t="shared" si="180"/>
        <v>1</v>
      </c>
      <c r="KZ70" s="444">
        <f t="shared" si="180"/>
        <v>1</v>
      </c>
      <c r="LA70" s="444">
        <f t="shared" si="180"/>
        <v>1</v>
      </c>
      <c r="LB70" s="444">
        <f t="shared" si="180"/>
        <v>1</v>
      </c>
      <c r="LC70" s="444">
        <f t="shared" si="180"/>
        <v>1</v>
      </c>
      <c r="LD70" s="444">
        <f t="shared" si="180"/>
        <v>0</v>
      </c>
      <c r="LE70" s="444">
        <f t="shared" si="180"/>
        <v>1</v>
      </c>
      <c r="LF70" s="575" cm="1">
        <f t="array" ref="LF70">INDEX(LF$5:LF69,$B70+1,1)</f>
        <v>0</v>
      </c>
      <c r="LG70" s="575" cm="1">
        <f t="array" ref="LG70">INDEX(LG$5:LG69,$B70+1,1)</f>
        <v>0</v>
      </c>
      <c r="LH70" s="575" cm="1">
        <f t="array" ref="LH70">INDEX(LH$5:LH69,$B70+1,1)</f>
        <v>0</v>
      </c>
      <c r="LI70" s="575" cm="1">
        <f t="array" ref="LI70">INDEX(LI$5:LI69,$B70+1,1)</f>
        <v>0</v>
      </c>
      <c r="LJ70" s="575" cm="1">
        <f t="array" ref="LJ70">INDEX(LJ$5:LJ69,$B70+1,1)</f>
        <v>0</v>
      </c>
      <c r="LK70" s="575" cm="1">
        <f t="array" ref="LK70">INDEX(LK$5:LK69,$B70+1,1)</f>
        <v>0</v>
      </c>
      <c r="LL70" s="575" cm="1">
        <f t="array" ref="LL70">INDEX(LL$5:LL69,$B70+1,1)</f>
        <v>0</v>
      </c>
      <c r="LM70" s="575" cm="1">
        <f t="array" ref="LM70">INDEX(LM$5:LM69,$B70+1,1)</f>
        <v>0</v>
      </c>
      <c r="LN70" s="575" cm="1">
        <f t="array" ref="LN70">INDEX(LN$5:LN69,$B70+1,1)</f>
        <v>0</v>
      </c>
      <c r="LO70" s="575" cm="1">
        <f t="array" ref="LO70">INDEX(LO$5:LO69,$B70+1,1)</f>
        <v>0</v>
      </c>
      <c r="LP70" s="575" cm="1">
        <f t="array" ref="LP70">INDEX(LP$5:LP69,$B70+1,1)</f>
        <v>0</v>
      </c>
      <c r="LQ70" s="575" cm="1">
        <f t="array" ref="LQ70">INDEX(LQ$5:LQ69,$B70+1,1)</f>
        <v>0</v>
      </c>
      <c r="LR70" s="575" cm="1">
        <f t="array" ref="LR70">INDEX(LR$5:LR69,$B70+1,1)</f>
        <v>0</v>
      </c>
      <c r="LS70" s="575" cm="1">
        <f t="array" ref="LS70">INDEX(LS$5:LS69,$B70+1,1)</f>
        <v>0</v>
      </c>
      <c r="LT70" s="575" cm="1">
        <f t="array" ref="LT70">INDEX(LT$5:LT69,$B70+1,1)</f>
        <v>0</v>
      </c>
      <c r="LU70" s="575" cm="1">
        <f t="array" ref="LU70">INDEX(LU$5:LU69,$B70+1,1)</f>
        <v>0</v>
      </c>
      <c r="LV70" s="575" cm="1">
        <f t="array" ref="LV70">INDEX(LV$5:LV69,$B70+1,1)</f>
        <v>0</v>
      </c>
      <c r="LW70" s="575" cm="1">
        <f t="array" ref="LW70">INDEX(LW$5:LW69,$B70+1,1)</f>
        <v>0</v>
      </c>
      <c r="LX70" s="575" cm="1">
        <f t="array" ref="LX70">INDEX(LX$5:LX69,$B70+1,1)</f>
        <v>0</v>
      </c>
      <c r="LY70" s="575" cm="1">
        <f t="array" ref="LY70">INDEX(LY$5:LY69,$B70+1,1)</f>
        <v>0</v>
      </c>
      <c r="LZ70" s="575" cm="1">
        <f t="array" ref="LZ70">INDEX(LZ$5:LZ69,$B70+1,1)</f>
        <v>0</v>
      </c>
      <c r="MA70" s="575" cm="1">
        <f t="array" ref="MA70">INDEX(MA$5:MA69,$B70+1,1)</f>
        <v>0</v>
      </c>
      <c r="MB70" s="575" cm="1">
        <f t="array" ref="MB70">INDEX(MB$5:MB69,$B70+1,1)</f>
        <v>0</v>
      </c>
      <c r="MC70" s="575" cm="1">
        <f t="array" ref="MC70">INDEX(MC$5:MC69,$B70+1,1)</f>
        <v>0</v>
      </c>
      <c r="MD70" s="575" cm="1">
        <f t="array" ref="MD70">INDEX(MD$5:MD69,$B70+1,1)</f>
        <v>0</v>
      </c>
      <c r="ME70" s="575" cm="1">
        <f t="array" ref="ME70">INDEX(ME$5:ME69,$B70+1,1)</f>
        <v>0</v>
      </c>
      <c r="MF70" s="575" cm="1">
        <f t="array" ref="MF70">INDEX(MF$5:MF69,$B70+1,1)</f>
        <v>0</v>
      </c>
      <c r="MG70" s="575" cm="1">
        <f t="array" ref="MG70">INDEX(MG$5:MG69,$B70+1,1)</f>
        <v>0</v>
      </c>
      <c r="MH70" s="575" cm="1">
        <f t="array" ref="MH70">INDEX(MH$5:MH69,$B70+1,1)</f>
        <v>0</v>
      </c>
      <c r="MI70" s="575" cm="1">
        <f t="array" ref="MI70">INDEX(MI$5:MI69,$B70+1,1)</f>
        <v>1</v>
      </c>
      <c r="MJ70" s="575" cm="1">
        <f t="array" ref="MJ70">INDEX(MJ$5:MJ69,$B70+1,1)</f>
        <v>0</v>
      </c>
      <c r="MK70" s="575" cm="1">
        <f t="array" ref="MK70">INDEX(MK$5:MK69,$B70+1,1)</f>
        <v>0</v>
      </c>
      <c r="ML70" s="575" cm="1">
        <f t="array" ref="ML70">INDEX(ML$5:ML69,$B70+1,1)</f>
        <v>0</v>
      </c>
      <c r="MM70" s="575" cm="1">
        <f t="array" ref="MM70">INDEX(MM$5:MM69,$B70+1,1)</f>
        <v>0</v>
      </c>
      <c r="MN70" s="575" cm="1">
        <f t="array" ref="MN70">INDEX(MN$5:MN69,$B70+1,1)</f>
        <v>1</v>
      </c>
      <c r="MO70" s="8"/>
      <c r="MP70" s="444" t="b">
        <f t="shared" ca="1" si="181"/>
        <v>0</v>
      </c>
      <c r="MQ70" s="575" t="str" cm="1">
        <f t="array" ref="MQ70">INDEX(MQ$5:MQ69,$B70+1,1)</f>
        <v>-</v>
      </c>
      <c r="MR70" s="575" t="str" cm="1">
        <f t="array" ref="MR70">INDEX(MR$5:MR69,$B70+1,1)</f>
        <v>-</v>
      </c>
      <c r="MS70" s="575" t="str" cm="1">
        <f t="array" ref="MS70">INDEX(MS$5:MS69,$B70+1,1)</f>
        <v>-</v>
      </c>
      <c r="MT70" s="575" t="str" cm="1">
        <f t="array" ref="MT70">INDEX(MT$5:MT69,$B70+1,1)</f>
        <v>-</v>
      </c>
      <c r="MU70" s="444" t="str">
        <f t="shared" si="182"/>
        <v>-</v>
      </c>
      <c r="MV70" s="444" t="str">
        <f t="shared" si="182"/>
        <v>-</v>
      </c>
      <c r="MW70" s="575" t="str" cm="1">
        <f t="array" ref="MW70">INDEX(MW$5:MW69,$B70+1,1)</f>
        <v>-</v>
      </c>
      <c r="MX70" s="444" t="str" cm="1">
        <f t="array" ref="MX70">IF(OR(MY70:MY70&lt;&gt;"-"),TRUE,"-")</f>
        <v>-</v>
      </c>
      <c r="MY70" s="575" t="str" cm="1">
        <f t="array" ref="MY70">INDEX(MY$5:MY69,$B70+1,1)</f>
        <v>-</v>
      </c>
      <c r="MZ70" s="575" cm="1">
        <f t="array" ref="MZ70">INDEX(MZ$5:MZ69,$B70+1,1)</f>
        <v>0</v>
      </c>
      <c r="NA70" s="575" cm="1">
        <f t="array" ref="NA70">INDEX(NA$5:NA69,$B70+1,1)</f>
        <v>999999</v>
      </c>
      <c r="NB70" s="575" cm="1">
        <f t="array" ref="NB70">INDEX(NB$5:NB69,$B70+1,1)</f>
        <v>999999</v>
      </c>
      <c r="NC70" s="575" cm="1">
        <f t="array" ref="NC70">INDEX(NC$5:NC69,$B70+1,1)</f>
        <v>999999</v>
      </c>
      <c r="ND70" s="575" cm="1">
        <f t="array" ref="ND70">INDEX(ND$5:ND69,$B70+1,1)</f>
        <v>999999</v>
      </c>
      <c r="NE70" s="575" cm="1">
        <f t="array" ref="NE70">INDEX(NE$5:NE69,$B70+1,1)</f>
        <v>999999</v>
      </c>
      <c r="NF70" s="575" cm="1">
        <f t="array" ref="NF70">INDEX(NF$5:NF69,$B70+1,1)</f>
        <v>999999</v>
      </c>
      <c r="NG70" s="575" t="str" cm="1">
        <f t="array" ref="NG70">INDEX(NG$5:NG69,$B70+1,1)</f>
        <v>-</v>
      </c>
      <c r="NH70" s="575" t="str" cm="1">
        <f t="array" ref="NH70">INDEX(NH$5:NH69,$B70+1,1)</f>
        <v>-</v>
      </c>
      <c r="NI70" s="575" t="str" cm="1">
        <f t="array" ref="NI70">INDEX(NI$5:NI69,$B70+1,1)</f>
        <v>-</v>
      </c>
      <c r="NJ70" s="575" t="b" cm="1">
        <f t="array" ref="NJ70">INDEX(NJ$5:NJ69,$B70+1,1)</f>
        <v>1</v>
      </c>
      <c r="NK70" s="575" t="str" cm="1">
        <f t="array" ref="NK70">INDEX(NK$5:NK69,$B70+1,1)</f>
        <v>-</v>
      </c>
      <c r="NL70" s="575" cm="1">
        <f t="array" ref="NL70">INDEX(NL$5:NL69,$B70+1,1)</f>
        <v>0</v>
      </c>
      <c r="NM70" s="575" cm="1">
        <f t="array" ref="NM70">INDEX(NM$5:NM69,$B70+1,1)</f>
        <v>0</v>
      </c>
      <c r="NN70" s="575" cm="1">
        <f t="array" ref="NN70">INDEX(NN$5:NN69,$B70+1,1)</f>
        <v>0</v>
      </c>
      <c r="NO70" s="575" t="str" cm="1">
        <f t="array" ref="NO70">INDEX(NO$5:NO69,$B70+1,1)</f>
        <v>-</v>
      </c>
      <c r="NP70" s="575" t="str" cm="1">
        <f t="array" ref="NP70">INDEX(NP$5:NP69,$B70+1,1)</f>
        <v>-</v>
      </c>
      <c r="NQ70" s="444">
        <f t="shared" si="183"/>
        <v>0</v>
      </c>
      <c r="NR70" s="575" t="str" cm="1">
        <f t="array" ref="NR70">INDEX(NR$5:NR69,$B70+1,1)</f>
        <v>-</v>
      </c>
      <c r="NS70" s="444" t="str">
        <f t="shared" si="184"/>
        <v>-</v>
      </c>
      <c r="NT70" s="8"/>
      <c r="NU70" s="575" cm="1">
        <f t="array" ref="NU70">INDEX(NU$5:NU69,$B70+1,1)</f>
        <v>50</v>
      </c>
      <c r="NV70" s="575" cm="1">
        <f t="array" ref="NV70">INDEX(NV$5:NV69,$B70+1,1)</f>
        <v>50</v>
      </c>
      <c r="NW70" s="575" cm="1">
        <f t="array" ref="NW70">INDEX(NW$5:NW69,$B70+1,1)</f>
        <v>50</v>
      </c>
      <c r="NX70" s="575" cm="1">
        <f t="array" ref="NX70">INDEX(NX$5:NX69,$B70+1,1)</f>
        <v>50</v>
      </c>
      <c r="NY70" s="575" cm="1">
        <f t="array" ref="NY70">INDEX(NY$5:NY69,$B70+1,1)</f>
        <v>1</v>
      </c>
      <c r="NZ70" s="575" cm="1">
        <f t="array" ref="NZ70">INDEX(NZ$5:NZ69,$B70+1,1)</f>
        <v>1</v>
      </c>
      <c r="OA70" s="575" cm="1">
        <f t="array" ref="OA70">INDEX(OA$5:OA69,$B70+1,1)</f>
        <v>1</v>
      </c>
      <c r="OB70" s="575" cm="1">
        <f t="array" ref="OB70">INDEX(OB$5:OB69,$B70+1,1)</f>
        <v>1</v>
      </c>
      <c r="OC70" s="8"/>
      <c r="OD70" s="575" cm="1">
        <f t="array" ref="OD70">INDEX(OD$5:OD69,$B70+1,1)</f>
        <v>0</v>
      </c>
      <c r="OE70" s="575" t="str" cm="1">
        <f t="array" ref="OE70">INDEX(OE$5:OE69,$B70+1,1)</f>
        <v>-</v>
      </c>
      <c r="OF70" s="575" cm="1">
        <f t="array" ref="OF70">INDEX(OF$5:OF69,$B70+1,1)</f>
        <v>1</v>
      </c>
      <c r="OG70" s="444">
        <f t="shared" si="185"/>
        <v>1.5</v>
      </c>
      <c r="OH70" s="8"/>
      <c r="OI70" s="585" t="str">
        <f t="shared" si="186"/>
        <v>-</v>
      </c>
      <c r="OJ70" s="585" t="str">
        <f t="shared" si="186"/>
        <v>-</v>
      </c>
      <c r="OK70" s="585" t="str">
        <f t="shared" si="186"/>
        <v>-</v>
      </c>
      <c r="OL70" s="585" t="str">
        <f t="shared" si="186"/>
        <v>-</v>
      </c>
      <c r="OM70" s="575" cm="1">
        <f t="array" ref="OM70">INDEX(OM$5:OM69,$B70+1,1)</f>
        <v>0</v>
      </c>
      <c r="ON70" s="519">
        <v>0</v>
      </c>
    </row>
    <row r="71" spans="1:404" outlineLevel="2">
      <c r="A71" s="18">
        <f>ROW(A71)-5</f>
        <v>66</v>
      </c>
      <c r="B71" s="18"/>
      <c r="D71" s="12"/>
      <c r="E71" t="b">
        <v>0</v>
      </c>
      <c r="H71" s="119"/>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19"/>
      <c r="AI71" s="119"/>
      <c r="AJ71" s="119"/>
      <c r="AK71" s="119"/>
      <c r="AL71" s="119"/>
      <c r="AM71" s="119"/>
      <c r="AN71" s="119"/>
      <c r="AO71" s="119"/>
      <c r="AP71" s="119"/>
      <c r="AQ71" s="119"/>
      <c r="AR71" s="119"/>
      <c r="AS71" s="119"/>
      <c r="AT71" s="119"/>
      <c r="AU71" s="119"/>
      <c r="AV71" s="119"/>
      <c r="AW71" s="119"/>
      <c r="AX71" s="215" t="str">
        <f>"blank "&amp;TEXT(ROW($A71),"0")</f>
        <v>blank 71</v>
      </c>
      <c r="AY71" s="8" t="str">
        <f ca="1">IF(COUNTIF(AX$5:AX71,AX71)=1,"-","Dup")</f>
        <v>-</v>
      </c>
      <c r="AZ71" s="8"/>
      <c r="BA71" s="557"/>
      <c r="BB71" s="557"/>
      <c r="BC71" s="557"/>
      <c r="BD71" s="557"/>
      <c r="BE71" s="557"/>
      <c r="BF71" s="557"/>
      <c r="BG71" s="557"/>
      <c r="BH71" s="557"/>
      <c r="BI71" s="557"/>
      <c r="BJ71" s="8"/>
      <c r="BK71" s="557"/>
      <c r="BL71" s="557"/>
      <c r="BM71" s="557"/>
      <c r="BN71" s="557"/>
      <c r="BO71" s="557"/>
      <c r="BP71" s="557"/>
      <c r="BQ71" s="557"/>
      <c r="BR71" s="557"/>
      <c r="BS71" s="557"/>
      <c r="BT71" s="557"/>
      <c r="BU71" s="557"/>
      <c r="BV71" s="557"/>
      <c r="BW71" s="557"/>
      <c r="BX71" s="557"/>
      <c r="BY71" s="557"/>
      <c r="BZ71" s="557"/>
      <c r="CA71" s="557"/>
      <c r="CB71" s="8"/>
      <c r="CC71" s="557"/>
      <c r="CD71" s="557"/>
      <c r="CE71" s="557"/>
      <c r="CF71" s="557"/>
      <c r="CG71" s="557"/>
      <c r="CH71" s="557"/>
      <c r="CI71" s="557"/>
      <c r="CJ71" s="557"/>
      <c r="CK71" s="557"/>
      <c r="CL71" s="557"/>
      <c r="CM71" s="557"/>
      <c r="CN71" s="557"/>
      <c r="CO71" s="557"/>
      <c r="CP71" s="557"/>
      <c r="CQ71" s="557"/>
      <c r="CR71" s="557"/>
      <c r="CS71" s="557"/>
      <c r="CT71" s="557"/>
      <c r="CU71" s="557"/>
      <c r="CV71" s="557"/>
      <c r="CW71" s="8"/>
      <c r="CX71" s="557"/>
      <c r="CY71" s="557"/>
      <c r="CZ71" s="558"/>
      <c r="DA71" s="557"/>
      <c r="DB71" s="557"/>
      <c r="DC71" s="557"/>
      <c r="DD71" s="557"/>
      <c r="DE71" s="557"/>
      <c r="DF71" s="557"/>
      <c r="DG71" s="557"/>
      <c r="DH71" s="557"/>
      <c r="DI71" s="557"/>
      <c r="DJ71" s="557"/>
      <c r="DK71" s="557"/>
      <c r="DL71" s="557"/>
      <c r="DM71" s="557"/>
      <c r="DN71" s="557"/>
      <c r="DO71" s="557"/>
      <c r="DP71" s="557"/>
      <c r="DQ71" s="557"/>
      <c r="DR71" s="557"/>
      <c r="DS71" s="557"/>
      <c r="DT71" s="557"/>
      <c r="DU71" s="557"/>
      <c r="DV71" s="557"/>
      <c r="DW71" s="557"/>
      <c r="DX71" s="557"/>
      <c r="DY71" s="557"/>
      <c r="DZ71" s="557"/>
      <c r="EA71" s="557"/>
      <c r="EB71" s="557"/>
      <c r="EC71" s="557"/>
      <c r="ED71" s="557"/>
      <c r="EE71" s="557"/>
      <c r="EF71" s="557"/>
      <c r="EG71" s="557"/>
      <c r="EH71" s="557"/>
      <c r="EI71" s="557"/>
      <c r="EJ71" s="557"/>
      <c r="EK71" s="557"/>
      <c r="EL71" s="557"/>
      <c r="EM71" s="557"/>
      <c r="EN71" s="557"/>
      <c r="EO71" s="557"/>
      <c r="EP71" s="557"/>
      <c r="EQ71" s="557"/>
      <c r="ER71" s="557"/>
      <c r="ES71" s="557"/>
      <c r="ET71" s="557"/>
      <c r="EU71" s="557"/>
      <c r="EV71" s="557"/>
      <c r="EW71" s="557"/>
      <c r="EX71" s="557"/>
      <c r="EY71" s="557"/>
      <c r="EZ71" s="557"/>
      <c r="FA71" s="557"/>
      <c r="FB71" s="557"/>
      <c r="FC71" s="557"/>
      <c r="FD71" s="557"/>
      <c r="FE71" s="557"/>
      <c r="FF71" s="557"/>
      <c r="FG71" s="557"/>
      <c r="FH71" s="557"/>
      <c r="FI71" s="557"/>
      <c r="FJ71" s="557"/>
      <c r="FK71" s="8"/>
      <c r="FL71" s="557"/>
      <c r="FM71" s="557"/>
      <c r="FN71" s="557"/>
      <c r="FO71" s="557"/>
      <c r="FP71" s="557"/>
      <c r="FQ71" s="557"/>
      <c r="FR71" s="557"/>
      <c r="FS71" s="557"/>
      <c r="FT71" s="557"/>
      <c r="FU71" s="557"/>
      <c r="FV71" s="557"/>
      <c r="FW71" s="557"/>
      <c r="FX71" s="557"/>
      <c r="FY71" s="557"/>
      <c r="FZ71" s="557"/>
      <c r="GA71" s="557"/>
      <c r="GB71" s="557"/>
      <c r="GC71" s="557"/>
      <c r="GD71" s="557"/>
      <c r="GE71" s="557"/>
      <c r="GF71" s="557"/>
      <c r="GG71" s="557"/>
      <c r="GH71" s="557"/>
      <c r="GI71" s="557"/>
      <c r="GJ71" s="557"/>
      <c r="GK71" s="557"/>
      <c r="GL71" s="557"/>
      <c r="GM71" s="557"/>
      <c r="GN71" s="557"/>
      <c r="GO71" s="557"/>
      <c r="GP71" s="557"/>
      <c r="GQ71" s="557"/>
      <c r="GR71" s="557"/>
      <c r="GS71" s="557"/>
      <c r="GT71" s="557"/>
      <c r="GU71" s="557"/>
      <c r="GV71" s="557"/>
      <c r="GW71" s="557"/>
      <c r="GX71" s="557"/>
      <c r="GY71" s="8"/>
      <c r="GZ71" s="557"/>
      <c r="HA71" s="557"/>
      <c r="HB71" s="558"/>
      <c r="HC71" s="557"/>
      <c r="HD71" s="557"/>
      <c r="HE71" s="557"/>
      <c r="HF71" s="557"/>
      <c r="HG71" s="558"/>
      <c r="HH71" s="557"/>
      <c r="HI71" s="557"/>
      <c r="HJ71" s="557"/>
      <c r="HK71" s="557"/>
      <c r="HL71" s="557"/>
      <c r="HM71" s="557"/>
      <c r="HN71" s="557"/>
      <c r="HO71" s="557"/>
      <c r="HP71" s="557"/>
      <c r="HQ71" s="557"/>
      <c r="HR71" s="557"/>
      <c r="HS71" s="557"/>
      <c r="HT71" s="557"/>
      <c r="HU71" s="557"/>
      <c r="HV71" s="557"/>
      <c r="HW71" s="557"/>
      <c r="HX71" s="557"/>
      <c r="HY71" s="557"/>
      <c r="HZ71" s="557"/>
      <c r="IA71" s="557"/>
      <c r="IB71" s="557"/>
      <c r="IC71" s="557"/>
      <c r="ID71" s="557"/>
      <c r="IE71" s="557"/>
      <c r="IF71" s="557"/>
      <c r="IG71" s="8"/>
      <c r="IH71" s="557"/>
      <c r="II71" s="557"/>
      <c r="IJ71" s="557"/>
      <c r="IK71" s="557"/>
      <c r="IL71" s="557"/>
      <c r="IM71" s="557"/>
      <c r="IN71" s="557"/>
      <c r="IO71" s="557"/>
      <c r="IP71" s="557"/>
      <c r="IQ71" s="557"/>
      <c r="IR71" s="557"/>
      <c r="IS71" s="557"/>
      <c r="IT71" s="557"/>
      <c r="IU71" s="557"/>
      <c r="IV71" s="557"/>
      <c r="IW71" s="557"/>
      <c r="IX71" s="557"/>
      <c r="IY71" s="557"/>
      <c r="IZ71" s="557"/>
      <c r="JA71" s="557"/>
      <c r="JB71" s="557"/>
      <c r="JC71" s="557"/>
      <c r="JD71" s="557"/>
      <c r="JE71" s="557"/>
      <c r="JF71" s="557"/>
      <c r="JG71" s="557"/>
      <c r="JH71" s="557"/>
      <c r="JI71" s="557"/>
      <c r="JJ71" s="557"/>
      <c r="JK71" s="557"/>
      <c r="JL71" s="557"/>
      <c r="JM71" s="557"/>
      <c r="JN71" s="557"/>
      <c r="JO71" s="557"/>
      <c r="JP71" s="557"/>
      <c r="JQ71" s="557"/>
      <c r="JR71" s="557"/>
      <c r="JS71" s="557"/>
      <c r="JT71" s="557"/>
      <c r="JU71" s="557"/>
      <c r="JV71" s="557"/>
      <c r="JW71" s="557"/>
      <c r="JX71" s="557"/>
      <c r="JY71" s="557"/>
      <c r="JZ71" s="557"/>
      <c r="KA71" s="557"/>
      <c r="KB71" s="557"/>
      <c r="KC71" s="557"/>
      <c r="KD71" s="557"/>
      <c r="KE71" s="8"/>
      <c r="KF71" s="557"/>
      <c r="KG71" s="557"/>
      <c r="KH71" s="557"/>
      <c r="KI71" s="557"/>
      <c r="KJ71" s="557"/>
      <c r="KK71" s="557"/>
      <c r="KL71" s="557"/>
      <c r="KM71" s="557"/>
      <c r="KN71" s="557"/>
      <c r="KO71" s="557"/>
      <c r="KP71" s="557"/>
      <c r="KQ71" s="557"/>
      <c r="KR71" s="557"/>
      <c r="KS71" s="557"/>
      <c r="KT71" s="557"/>
      <c r="KU71" s="557"/>
      <c r="KV71" s="557"/>
      <c r="KW71" s="557"/>
      <c r="KX71" s="557"/>
      <c r="KY71" s="557"/>
      <c r="KZ71" s="557"/>
      <c r="LA71" s="557"/>
      <c r="LB71" s="557"/>
      <c r="LC71" s="557"/>
      <c r="LD71" s="557"/>
      <c r="LE71" s="557"/>
      <c r="LF71" s="557"/>
      <c r="LG71" s="557"/>
      <c r="LH71" s="557"/>
      <c r="LI71" s="557"/>
      <c r="LJ71" s="557"/>
      <c r="LK71" s="557"/>
      <c r="LL71" s="557"/>
      <c r="LM71" s="557"/>
      <c r="LN71" s="557"/>
      <c r="LO71" s="557"/>
      <c r="LP71" s="557"/>
      <c r="LQ71" s="557"/>
      <c r="LR71" s="557"/>
      <c r="LS71" s="557"/>
      <c r="LT71" s="557"/>
      <c r="LU71" s="557"/>
      <c r="LV71" s="557"/>
      <c r="LW71" s="557"/>
      <c r="LX71" s="557"/>
      <c r="LY71" s="557"/>
      <c r="LZ71" s="557"/>
      <c r="MA71" s="557"/>
      <c r="MB71" s="557"/>
      <c r="MC71" s="557"/>
      <c r="MD71" s="557"/>
      <c r="ME71" s="557"/>
      <c r="MF71" s="557"/>
      <c r="MG71" s="557"/>
      <c r="MH71" s="557"/>
      <c r="MI71" s="557"/>
      <c r="MJ71" s="557"/>
      <c r="MK71" s="557"/>
      <c r="ML71" s="557"/>
      <c r="MM71" s="557"/>
      <c r="MN71" s="557"/>
      <c r="MO71" s="8"/>
      <c r="MP71" s="557"/>
      <c r="MQ71" s="557"/>
      <c r="MR71" s="557"/>
      <c r="MS71" s="557"/>
      <c r="MT71" s="557"/>
      <c r="MU71" s="557"/>
      <c r="MV71" s="557"/>
      <c r="MW71" s="557"/>
      <c r="MX71" s="557"/>
      <c r="MY71" s="557"/>
      <c r="MZ71" s="557"/>
      <c r="NA71" s="557"/>
      <c r="NB71" s="557"/>
      <c r="NC71" s="557"/>
      <c r="ND71" s="557"/>
      <c r="NE71" s="557"/>
      <c r="NF71" s="557"/>
      <c r="NG71" s="557"/>
      <c r="NH71" s="557"/>
      <c r="NI71" s="557"/>
      <c r="NJ71" s="557"/>
      <c r="NK71" s="557"/>
      <c r="NL71" s="557"/>
      <c r="NM71" s="557"/>
      <c r="NN71" s="557"/>
      <c r="NO71" s="557"/>
      <c r="NP71" s="557"/>
      <c r="NQ71" s="557"/>
      <c r="NR71" s="557"/>
      <c r="NS71" s="557"/>
      <c r="NT71" s="8"/>
      <c r="NU71" s="557"/>
      <c r="NV71" s="557"/>
      <c r="NW71" s="557"/>
      <c r="NX71" s="557"/>
      <c r="NY71" s="557"/>
      <c r="NZ71" s="557"/>
      <c r="OA71" s="557"/>
      <c r="OB71" s="557"/>
      <c r="OC71" s="8"/>
      <c r="OD71" s="557"/>
      <c r="OE71" s="557"/>
      <c r="OF71" s="557"/>
      <c r="OG71" s="557"/>
      <c r="OH71" s="8"/>
      <c r="OI71" s="557"/>
      <c r="OJ71" s="557"/>
      <c r="OK71" s="557"/>
      <c r="OL71" s="557"/>
      <c r="OM71" s="557"/>
      <c r="ON71" s="519">
        <v>0</v>
      </c>
    </row>
    <row r="72" spans="1:404">
      <c r="A72" s="18">
        <f t="shared" ref="A72:A84" si="191">ROW(A72)-5</f>
        <v>67</v>
      </c>
      <c r="B72" s="18"/>
      <c r="C72" s="11">
        <v>2000</v>
      </c>
      <c r="D72" s="478"/>
      <c r="E72" t="b">
        <v>0</v>
      </c>
      <c r="G72" s="25" t="s">
        <v>1793</v>
      </c>
      <c r="H72" s="119"/>
      <c r="I72" s="119"/>
      <c r="J72" s="119"/>
      <c r="K72" s="119">
        <v>2</v>
      </c>
      <c r="L72" s="119"/>
      <c r="M72" s="119"/>
      <c r="N72" s="119">
        <v>3</v>
      </c>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577">
        <v>1</v>
      </c>
      <c r="AV72" s="577">
        <v>1</v>
      </c>
      <c r="AW72" s="577">
        <v>1</v>
      </c>
      <c r="AX72" s="22" t="s">
        <v>2445</v>
      </c>
      <c r="AY72" s="8"/>
      <c r="AZ72" s="8"/>
      <c r="BA72" s="565"/>
      <c r="BB72" s="565"/>
      <c r="BC72" s="565"/>
      <c r="BD72" s="565"/>
      <c r="BE72" s="565"/>
      <c r="BF72" s="565"/>
      <c r="BG72" s="565"/>
      <c r="BH72" s="565"/>
      <c r="BI72" s="565"/>
      <c r="BJ72" s="8"/>
      <c r="BK72" s="565"/>
      <c r="BL72" s="565"/>
      <c r="BM72" s="565"/>
      <c r="BN72" s="565"/>
      <c r="BO72" s="565"/>
      <c r="BP72" s="565"/>
      <c r="BQ72" s="565"/>
      <c r="BR72" s="565"/>
      <c r="BS72" s="565"/>
      <c r="BT72" s="565"/>
      <c r="BU72" s="565"/>
      <c r="BV72" s="565"/>
      <c r="BW72" s="565"/>
      <c r="BX72" s="565"/>
      <c r="BY72" s="565"/>
      <c r="BZ72" s="565"/>
      <c r="CA72" s="565"/>
      <c r="CB72" s="8"/>
      <c r="CC72" s="565"/>
      <c r="CD72" s="565"/>
      <c r="CE72" s="565"/>
      <c r="CF72" s="565"/>
      <c r="CG72" s="565"/>
      <c r="CH72" s="565"/>
      <c r="CI72" s="565"/>
      <c r="CJ72" s="565"/>
      <c r="CK72" s="565"/>
      <c r="CL72" s="565"/>
      <c r="CM72" s="565"/>
      <c r="CN72" s="565"/>
      <c r="CO72" s="565"/>
      <c r="CP72" s="565"/>
      <c r="CQ72" s="565"/>
      <c r="CR72" s="565"/>
      <c r="CS72" s="565"/>
      <c r="CT72" s="565"/>
      <c r="CU72" s="565"/>
      <c r="CV72" s="565"/>
      <c r="CW72" s="8"/>
      <c r="CX72" s="565"/>
      <c r="CY72" s="565"/>
      <c r="CZ72" s="582"/>
      <c r="DA72" s="565"/>
      <c r="DB72" s="565"/>
      <c r="DC72" s="565"/>
      <c r="DD72" s="565"/>
      <c r="DE72" s="565"/>
      <c r="DF72" s="565"/>
      <c r="DG72" s="565"/>
      <c r="DH72" s="565"/>
      <c r="DI72" s="565"/>
      <c r="DJ72" s="565"/>
      <c r="DK72" s="565"/>
      <c r="DL72" s="565"/>
      <c r="DM72" s="565"/>
      <c r="DN72" s="565"/>
      <c r="DO72" s="565"/>
      <c r="DP72" s="565"/>
      <c r="DQ72" s="565"/>
      <c r="DR72" s="565"/>
      <c r="DS72" s="565"/>
      <c r="DT72" s="565"/>
      <c r="DU72" s="565"/>
      <c r="DV72" s="565"/>
      <c r="DW72" s="565"/>
      <c r="DX72" s="565"/>
      <c r="DY72" s="565"/>
      <c r="DZ72" s="565"/>
      <c r="EA72" s="565"/>
      <c r="EB72" s="565"/>
      <c r="EC72" s="565"/>
      <c r="ED72" s="565"/>
      <c r="EE72" s="565"/>
      <c r="EF72" s="565"/>
      <c r="EG72" s="565"/>
      <c r="EH72" s="565"/>
      <c r="EI72" s="565"/>
      <c r="EJ72" s="565"/>
      <c r="EK72" s="565"/>
      <c r="EL72" s="565"/>
      <c r="EM72" s="565"/>
      <c r="EN72" s="565"/>
      <c r="EO72" s="565"/>
      <c r="EP72" s="565"/>
      <c r="EQ72" s="565"/>
      <c r="ER72" s="565"/>
      <c r="ES72" s="565"/>
      <c r="ET72" s="565"/>
      <c r="EU72" s="565"/>
      <c r="EV72" s="565"/>
      <c r="EW72" s="565"/>
      <c r="EX72" s="565"/>
      <c r="EY72" s="565"/>
      <c r="EZ72" s="565"/>
      <c r="FA72" s="565"/>
      <c r="FB72" s="565"/>
      <c r="FC72" s="565"/>
      <c r="FD72" s="565"/>
      <c r="FE72" s="565"/>
      <c r="FF72" s="565"/>
      <c r="FG72" s="565"/>
      <c r="FH72" s="565"/>
      <c r="FI72" s="565"/>
      <c r="FJ72" s="565"/>
      <c r="FK72" s="8"/>
      <c r="FL72" s="565"/>
      <c r="FM72" s="565"/>
      <c r="FN72" s="565"/>
      <c r="FO72" s="565"/>
      <c r="FP72" s="565"/>
      <c r="FQ72" s="565"/>
      <c r="FR72" s="565"/>
      <c r="FS72" s="565"/>
      <c r="FT72" s="565"/>
      <c r="FU72" s="565"/>
      <c r="FV72" s="565"/>
      <c r="FW72" s="565"/>
      <c r="FX72" s="565"/>
      <c r="FY72" s="565"/>
      <c r="FZ72" s="565"/>
      <c r="GA72" s="565"/>
      <c r="GB72" s="565"/>
      <c r="GC72" s="565"/>
      <c r="GD72" s="565"/>
      <c r="GE72" s="565"/>
      <c r="GF72" s="565"/>
      <c r="GG72" s="565"/>
      <c r="GH72" s="565"/>
      <c r="GI72" s="565"/>
      <c r="GJ72" s="565"/>
      <c r="GK72" s="565"/>
      <c r="GL72" s="565"/>
      <c r="GM72" s="565"/>
      <c r="GN72" s="565"/>
      <c r="GO72" s="565"/>
      <c r="GP72" s="565"/>
      <c r="GQ72" s="565"/>
      <c r="GR72" s="565"/>
      <c r="GS72" s="565"/>
      <c r="GT72" s="565"/>
      <c r="GU72" s="565"/>
      <c r="GV72" s="565"/>
      <c r="GW72" s="565"/>
      <c r="GX72" s="565"/>
      <c r="GY72" s="8"/>
      <c r="GZ72" s="565"/>
      <c r="HA72" s="565"/>
      <c r="HB72" s="582"/>
      <c r="HC72" s="565"/>
      <c r="HD72" s="565"/>
      <c r="HE72" s="565"/>
      <c r="HF72" s="565"/>
      <c r="HG72" s="582"/>
      <c r="HH72" s="565"/>
      <c r="HI72" s="565"/>
      <c r="HJ72" s="565"/>
      <c r="HK72" s="565"/>
      <c r="HL72" s="565"/>
      <c r="HM72" s="565"/>
      <c r="HN72" s="565"/>
      <c r="HO72" s="565"/>
      <c r="HP72" s="565"/>
      <c r="HQ72" s="565"/>
      <c r="HR72" s="565"/>
      <c r="HS72" s="565"/>
      <c r="HT72" s="565"/>
      <c r="HU72" s="565"/>
      <c r="HV72" s="565"/>
      <c r="HW72" s="565"/>
      <c r="HX72" s="565"/>
      <c r="HY72" s="565"/>
      <c r="HZ72" s="565"/>
      <c r="IA72" s="565"/>
      <c r="IB72" s="565"/>
      <c r="IC72" s="565"/>
      <c r="ID72" s="565"/>
      <c r="IE72" s="565"/>
      <c r="IF72" s="565"/>
      <c r="IG72" s="8"/>
      <c r="IH72" s="565"/>
      <c r="II72" s="565"/>
      <c r="IJ72" s="565"/>
      <c r="IK72" s="565"/>
      <c r="IL72" s="565"/>
      <c r="IM72" s="565"/>
      <c r="IN72" s="565"/>
      <c r="IO72" s="565"/>
      <c r="IP72" s="565"/>
      <c r="IQ72" s="565"/>
      <c r="IR72" s="565"/>
      <c r="IS72" s="565"/>
      <c r="IT72" s="565"/>
      <c r="IU72" s="565"/>
      <c r="IV72" s="565"/>
      <c r="IW72" s="565"/>
      <c r="IX72" s="565"/>
      <c r="IY72" s="565"/>
      <c r="IZ72" s="565"/>
      <c r="JA72" s="565"/>
      <c r="JB72" s="565"/>
      <c r="JC72" s="565"/>
      <c r="JD72" s="565"/>
      <c r="JE72" s="565"/>
      <c r="JF72" s="565"/>
      <c r="JG72" s="565"/>
      <c r="JH72" s="565"/>
      <c r="JI72" s="565"/>
      <c r="JJ72" s="565"/>
      <c r="JK72" s="565"/>
      <c r="JL72" s="565"/>
      <c r="JM72" s="565"/>
      <c r="JN72" s="565"/>
      <c r="JO72" s="565"/>
      <c r="JP72" s="565"/>
      <c r="JQ72" s="565"/>
      <c r="JR72" s="565"/>
      <c r="JS72" s="565"/>
      <c r="JT72" s="565"/>
      <c r="JU72" s="565"/>
      <c r="JV72" s="565"/>
      <c r="JW72" s="565"/>
      <c r="JX72" s="565"/>
      <c r="JY72" s="565"/>
      <c r="JZ72" s="565"/>
      <c r="KA72" s="565"/>
      <c r="KB72" s="565"/>
      <c r="KC72" s="565"/>
      <c r="KD72" s="565"/>
      <c r="KE72" s="8"/>
      <c r="KF72" s="565"/>
      <c r="KG72" s="565"/>
      <c r="KH72" s="565"/>
      <c r="KI72" s="565"/>
      <c r="KJ72" s="565"/>
      <c r="KK72" s="565"/>
      <c r="KL72" s="565"/>
      <c r="KM72" s="565"/>
      <c r="KN72" s="565"/>
      <c r="KO72" s="565"/>
      <c r="KP72" s="565"/>
      <c r="KQ72" s="565"/>
      <c r="KR72" s="565"/>
      <c r="KS72" s="565"/>
      <c r="KT72" s="565"/>
      <c r="KU72" s="565"/>
      <c r="KV72" s="565"/>
      <c r="KW72" s="565"/>
      <c r="KX72" s="565"/>
      <c r="KY72" s="565"/>
      <c r="KZ72" s="565"/>
      <c r="LA72" s="565"/>
      <c r="LB72" s="565"/>
      <c r="LC72" s="565"/>
      <c r="LD72" s="565"/>
      <c r="LE72" s="565"/>
      <c r="LF72" s="565"/>
      <c r="LG72" s="565"/>
      <c r="LH72" s="565"/>
      <c r="LI72" s="565"/>
      <c r="LJ72" s="565"/>
      <c r="LK72" s="565"/>
      <c r="LL72" s="565"/>
      <c r="LM72" s="565"/>
      <c r="LN72" s="565"/>
      <c r="LO72" s="565"/>
      <c r="LP72" s="565"/>
      <c r="LQ72" s="565"/>
      <c r="LR72" s="565"/>
      <c r="LS72" s="565"/>
      <c r="LT72" s="565"/>
      <c r="LU72" s="565"/>
      <c r="LV72" s="565"/>
      <c r="LW72" s="565"/>
      <c r="LX72" s="565"/>
      <c r="LY72" s="565"/>
      <c r="LZ72" s="565"/>
      <c r="MA72" s="565"/>
      <c r="MB72" s="565"/>
      <c r="MC72" s="565"/>
      <c r="MD72" s="565"/>
      <c r="ME72" s="565"/>
      <c r="MF72" s="565"/>
      <c r="MG72" s="565"/>
      <c r="MH72" s="565"/>
      <c r="MI72" s="565"/>
      <c r="MJ72" s="565"/>
      <c r="MK72" s="565"/>
      <c r="ML72" s="565"/>
      <c r="MM72" s="565"/>
      <c r="MN72" s="565"/>
      <c r="MO72" s="8"/>
      <c r="MP72" s="565"/>
      <c r="MQ72" s="565"/>
      <c r="MR72" s="565"/>
      <c r="MS72" s="565"/>
      <c r="MT72" s="565"/>
      <c r="MU72" s="565"/>
      <c r="MV72" s="565"/>
      <c r="MW72" s="565"/>
      <c r="MX72" s="565"/>
      <c r="MY72" s="565"/>
      <c r="MZ72" s="565"/>
      <c r="NA72" s="565"/>
      <c r="NB72" s="565"/>
      <c r="NC72" s="565"/>
      <c r="ND72" s="565"/>
      <c r="NE72" s="565"/>
      <c r="NF72" s="565"/>
      <c r="NG72" s="565"/>
      <c r="NH72" s="565"/>
      <c r="NI72" s="565"/>
      <c r="NJ72" s="565"/>
      <c r="NK72" s="565"/>
      <c r="NL72" s="565"/>
      <c r="NM72" s="565"/>
      <c r="NN72" s="565"/>
      <c r="NO72" s="565"/>
      <c r="NP72" s="565"/>
      <c r="NQ72" s="565"/>
      <c r="NR72" s="565"/>
      <c r="NS72" s="565"/>
      <c r="NT72" s="8"/>
      <c r="NU72" s="565"/>
      <c r="NV72" s="565"/>
      <c r="NW72" s="565"/>
      <c r="NX72" s="565"/>
      <c r="NY72" s="565"/>
      <c r="NZ72" s="565"/>
      <c r="OA72" s="565"/>
      <c r="OB72" s="565"/>
      <c r="OC72" s="8"/>
      <c r="OD72" s="565"/>
      <c r="OE72" s="565"/>
      <c r="OF72" s="565"/>
      <c r="OG72" s="565"/>
      <c r="OH72" s="8"/>
      <c r="OI72" s="565"/>
      <c r="OJ72" s="565"/>
      <c r="OK72" s="565"/>
      <c r="OL72" s="565"/>
      <c r="OM72" s="565"/>
      <c r="ON72" s="519"/>
    </row>
    <row r="73" spans="1:404" outlineLevel="2">
      <c r="A73" s="18">
        <f t="shared" si="191"/>
        <v>68</v>
      </c>
      <c r="B73" s="18"/>
      <c r="D73" s="478"/>
      <c r="E73" t="b">
        <v>0</v>
      </c>
      <c r="G73" s="25" t="s">
        <v>1687</v>
      </c>
      <c r="H73" s="119"/>
      <c r="I73" s="119"/>
      <c r="J73" s="119"/>
      <c r="K73" s="600">
        <f>PRODUCT($N72:$N73)</f>
        <v>3</v>
      </c>
      <c r="L73" s="119"/>
      <c r="M73" s="119"/>
      <c r="N73" s="601">
        <f>PRODUCT($AU72:$AU73)</f>
        <v>1</v>
      </c>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611">
        <f>PRODUCT($AV72:$AV73)</f>
        <v>1</v>
      </c>
      <c r="AV73" s="577">
        <v>1</v>
      </c>
      <c r="AW73" s="119">
        <f>MAX($I73:$AV73)*INDEX($I72:$AV72,1,MATCH(MAX($I73:$AV73),$I73:$AV73,0))</f>
        <v>6</v>
      </c>
      <c r="AX73" s="11" t="s">
        <v>2446</v>
      </c>
      <c r="AY73" s="8" t="str">
        <f ca="1">IF(COUNTIF(AX$5:AX78,AX74)=1,"-","Dup")</f>
        <v>-</v>
      </c>
      <c r="AZ73" s="8"/>
      <c r="BA73" s="565"/>
      <c r="BB73" s="565"/>
      <c r="BC73" s="565"/>
      <c r="BD73" s="565"/>
      <c r="BE73" s="565"/>
      <c r="BF73" s="565"/>
      <c r="BG73" s="565"/>
      <c r="BH73" s="565"/>
      <c r="BI73" s="565"/>
      <c r="BJ73" s="8"/>
      <c r="BK73" s="565"/>
      <c r="BL73" s="565"/>
      <c r="BM73" s="565"/>
      <c r="BN73" s="565"/>
      <c r="BO73" s="565"/>
      <c r="BP73" s="565"/>
      <c r="BQ73" s="565"/>
      <c r="BR73" s="565"/>
      <c r="BS73" s="565"/>
      <c r="BT73" s="565"/>
      <c r="BU73" s="565"/>
      <c r="BV73" s="565"/>
      <c r="BW73" s="565"/>
      <c r="BX73" s="565"/>
      <c r="BY73" s="565"/>
      <c r="BZ73" s="565"/>
      <c r="CA73" s="565"/>
      <c r="CB73" s="8"/>
      <c r="CC73" s="565"/>
      <c r="CD73" s="565"/>
      <c r="CE73" s="565"/>
      <c r="CF73" s="565"/>
      <c r="CG73" s="565"/>
      <c r="CH73" s="565"/>
      <c r="CI73" s="565"/>
      <c r="CJ73" s="565"/>
      <c r="CK73" s="565"/>
      <c r="CL73" s="565"/>
      <c r="CM73" s="565"/>
      <c r="CN73" s="565"/>
      <c r="CO73" s="565"/>
      <c r="CP73" s="565"/>
      <c r="CQ73" s="565"/>
      <c r="CR73" s="565"/>
      <c r="CS73" s="565"/>
      <c r="CT73" s="565"/>
      <c r="CU73" s="565"/>
      <c r="CV73" s="565"/>
      <c r="CW73" s="8"/>
      <c r="CX73" s="565"/>
      <c r="CY73" s="565"/>
      <c r="CZ73" s="582"/>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8"/>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8"/>
      <c r="GZ73" s="565"/>
      <c r="HA73" s="565"/>
      <c r="HB73" s="582"/>
      <c r="HC73" s="565"/>
      <c r="HD73" s="565"/>
      <c r="HE73" s="565"/>
      <c r="HF73" s="565"/>
      <c r="HG73" s="582"/>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8"/>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8"/>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8"/>
      <c r="MP73" s="565"/>
      <c r="MQ73" s="565"/>
      <c r="MR73" s="565"/>
      <c r="MS73" s="565"/>
      <c r="MT73" s="565"/>
      <c r="MU73" s="565"/>
      <c r="MV73" s="565"/>
      <c r="MW73" s="565"/>
      <c r="MX73" s="565"/>
      <c r="MY73" s="565"/>
      <c r="MZ73" s="565"/>
      <c r="NA73" s="565"/>
      <c r="NB73" s="565"/>
      <c r="NC73" s="565"/>
      <c r="ND73" s="565"/>
      <c r="NE73" s="565"/>
      <c r="NF73" s="565"/>
      <c r="NG73" s="565"/>
      <c r="NH73" s="565"/>
      <c r="NI73" s="565"/>
      <c r="NJ73" s="565"/>
      <c r="NK73" s="565"/>
      <c r="NL73" s="565"/>
      <c r="NM73" s="565"/>
      <c r="NN73" s="565"/>
      <c r="NO73" s="565"/>
      <c r="NP73" s="565"/>
      <c r="NQ73" s="565"/>
      <c r="NR73" s="565"/>
      <c r="NS73" s="565"/>
      <c r="NT73" s="8"/>
      <c r="NU73" s="565"/>
      <c r="NV73" s="565"/>
      <c r="NW73" s="565"/>
      <c r="NX73" s="565"/>
      <c r="NY73" s="565"/>
      <c r="NZ73" s="565"/>
      <c r="OA73" s="565"/>
      <c r="OB73" s="565"/>
      <c r="OC73" s="8"/>
      <c r="OD73" s="565"/>
      <c r="OE73" s="565"/>
      <c r="OF73" s="565"/>
      <c r="OG73" s="565"/>
      <c r="OH73" s="8"/>
      <c r="OI73" s="565"/>
      <c r="OJ73" s="565"/>
      <c r="OK73" s="565"/>
      <c r="OL73" s="565"/>
      <c r="OM73" s="565"/>
      <c r="ON73" s="519">
        <v>0</v>
      </c>
    </row>
    <row r="74" spans="1:404" outlineLevel="1">
      <c r="A74" s="18">
        <f t="shared" si="191"/>
        <v>69</v>
      </c>
      <c r="B74" s="18"/>
      <c r="D74" s="478"/>
      <c r="E74" t="b">
        <v>0</v>
      </c>
      <c r="G74" s="25" t="s">
        <v>2299</v>
      </c>
      <c r="H74" s="623"/>
      <c r="I74" s="607"/>
      <c r="J74" s="607"/>
      <c r="K74" s="607" t="b">
        <v>1</v>
      </c>
      <c r="L74" s="607"/>
      <c r="M74" s="607"/>
      <c r="N74" s="607" t="b">
        <v>1</v>
      </c>
      <c r="O74" s="607"/>
      <c r="P74" s="607"/>
      <c r="Q74" s="607"/>
      <c r="R74" s="607"/>
      <c r="S74" s="607"/>
      <c r="T74" s="607"/>
      <c r="U74" s="607"/>
      <c r="V74" s="607"/>
      <c r="W74" s="607"/>
      <c r="X74" s="607"/>
      <c r="Y74" s="607"/>
      <c r="Z74" s="607"/>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24"/>
      <c r="AX74" s="500" t="str">
        <f>AX72&amp;" "&amp;$AW73&amp;" trials (if complete)"</f>
        <v>GEPEP calibration 6 trials (if complete)</v>
      </c>
      <c r="AY74" s="8" t="str">
        <f ca="1">IF(COUNTIF(AX$5:AX74,AX72)=1,"-","Dup")</f>
        <v>-</v>
      </c>
      <c r="AZ74" s="8"/>
      <c r="BA74" s="565"/>
      <c r="BB74" s="565"/>
      <c r="BC74" s="565"/>
      <c r="BD74" s="565"/>
      <c r="BE74" s="565"/>
      <c r="BF74" s="565"/>
      <c r="BG74" s="565"/>
      <c r="BH74" s="565"/>
      <c r="BI74" s="565"/>
      <c r="BJ74" s="8"/>
      <c r="BK74" s="565"/>
      <c r="BL74" s="565"/>
      <c r="BM74" s="565"/>
      <c r="BN74" s="565"/>
      <c r="BO74" s="565"/>
      <c r="BP74" s="565"/>
      <c r="BQ74" s="565"/>
      <c r="BR74" s="565"/>
      <c r="BS74" s="565"/>
      <c r="BT74" s="565"/>
      <c r="BU74" s="565"/>
      <c r="BV74" s="565"/>
      <c r="BW74" s="565"/>
      <c r="BX74" s="565"/>
      <c r="BY74" s="565"/>
      <c r="BZ74" s="565"/>
      <c r="CA74" s="565"/>
      <c r="CB74" s="8"/>
      <c r="CC74" s="565"/>
      <c r="CD74" s="565"/>
      <c r="CE74" s="565"/>
      <c r="CF74" s="565"/>
      <c r="CG74" s="565"/>
      <c r="CH74" s="565"/>
      <c r="CI74" s="565"/>
      <c r="CJ74" s="565"/>
      <c r="CK74" s="565"/>
      <c r="CL74" s="565"/>
      <c r="CM74" s="565"/>
      <c r="CN74" s="565"/>
      <c r="CO74" s="565"/>
      <c r="CP74" s="565"/>
      <c r="CQ74" s="565"/>
      <c r="CR74" s="565"/>
      <c r="CS74" s="565"/>
      <c r="CT74" s="565"/>
      <c r="CU74" s="565"/>
      <c r="CV74" s="565"/>
      <c r="CW74" s="8"/>
      <c r="CX74" s="565"/>
      <c r="CY74" s="565"/>
      <c r="CZ74" s="582"/>
      <c r="DA74" s="565"/>
      <c r="DB74" s="565"/>
      <c r="DC74" s="565"/>
      <c r="DD74" s="565"/>
      <c r="DE74" s="565"/>
      <c r="DF74" s="565"/>
      <c r="DG74" s="565"/>
      <c r="DH74" s="565"/>
      <c r="DI74" s="565"/>
      <c r="DJ74" s="565"/>
      <c r="DK74" s="565"/>
      <c r="DL74" s="565"/>
      <c r="DM74" s="565"/>
      <c r="DN74" s="565"/>
      <c r="DO74" s="565"/>
      <c r="DP74" s="565"/>
      <c r="DQ74" s="565"/>
      <c r="DR74" s="565"/>
      <c r="DS74" s="565"/>
      <c r="DT74" s="565"/>
      <c r="DU74" s="565"/>
      <c r="DV74" s="565"/>
      <c r="DW74" s="565"/>
      <c r="DX74" s="565"/>
      <c r="DY74" s="565"/>
      <c r="DZ74" s="565"/>
      <c r="EA74" s="565"/>
      <c r="EB74" s="565"/>
      <c r="EC74" s="565"/>
      <c r="ED74" s="565"/>
      <c r="EE74" s="565"/>
      <c r="EF74" s="565"/>
      <c r="EG74" s="565"/>
      <c r="EH74" s="565"/>
      <c r="EI74" s="565"/>
      <c r="EJ74" s="565"/>
      <c r="EK74" s="565"/>
      <c r="EL74" s="565"/>
      <c r="EM74" s="565"/>
      <c r="EN74" s="565"/>
      <c r="EO74" s="565"/>
      <c r="EP74" s="565"/>
      <c r="EQ74" s="565"/>
      <c r="ER74" s="565"/>
      <c r="ES74" s="565"/>
      <c r="ET74" s="565"/>
      <c r="EU74" s="565"/>
      <c r="EV74" s="565"/>
      <c r="EW74" s="565"/>
      <c r="EX74" s="565"/>
      <c r="EY74" s="565"/>
      <c r="EZ74" s="565"/>
      <c r="FA74" s="565"/>
      <c r="FB74" s="565"/>
      <c r="FC74" s="565"/>
      <c r="FD74" s="565"/>
      <c r="FE74" s="565"/>
      <c r="FF74" s="565"/>
      <c r="FG74" s="565"/>
      <c r="FH74" s="565"/>
      <c r="FI74" s="565"/>
      <c r="FJ74" s="565"/>
      <c r="FK74" s="8"/>
      <c r="FL74" s="565"/>
      <c r="FM74" s="565"/>
      <c r="FN74" s="565"/>
      <c r="FO74" s="565"/>
      <c r="FP74" s="565"/>
      <c r="FQ74" s="565"/>
      <c r="FR74" s="565"/>
      <c r="FS74" s="565"/>
      <c r="FT74" s="565"/>
      <c r="FU74" s="565"/>
      <c r="FV74" s="565"/>
      <c r="FW74" s="565"/>
      <c r="FX74" s="565"/>
      <c r="FY74" s="565"/>
      <c r="FZ74" s="565"/>
      <c r="GA74" s="565"/>
      <c r="GB74" s="565"/>
      <c r="GC74" s="565"/>
      <c r="GD74" s="565"/>
      <c r="GE74" s="565"/>
      <c r="GF74" s="565"/>
      <c r="GG74" s="565"/>
      <c r="GH74" s="565"/>
      <c r="GI74" s="565"/>
      <c r="GJ74" s="565"/>
      <c r="GK74" s="565"/>
      <c r="GL74" s="565"/>
      <c r="GM74" s="565"/>
      <c r="GN74" s="565"/>
      <c r="GO74" s="565"/>
      <c r="GP74" s="565"/>
      <c r="GQ74" s="565"/>
      <c r="GR74" s="565"/>
      <c r="GS74" s="565"/>
      <c r="GT74" s="565"/>
      <c r="GU74" s="565"/>
      <c r="GV74" s="565"/>
      <c r="GW74" s="565"/>
      <c r="GX74" s="565"/>
      <c r="GY74" s="8"/>
      <c r="GZ74" s="565"/>
      <c r="HA74" s="565"/>
      <c r="HB74" s="582"/>
      <c r="HC74" s="565"/>
      <c r="HD74" s="565"/>
      <c r="HE74" s="565"/>
      <c r="HF74" s="565"/>
      <c r="HG74" s="582"/>
      <c r="HH74" s="565"/>
      <c r="HI74" s="565"/>
      <c r="HJ74" s="565"/>
      <c r="HK74" s="565"/>
      <c r="HL74" s="565"/>
      <c r="HM74" s="565"/>
      <c r="HN74" s="565"/>
      <c r="HO74" s="565"/>
      <c r="HP74" s="565"/>
      <c r="HQ74" s="565"/>
      <c r="HR74" s="565"/>
      <c r="HS74" s="565"/>
      <c r="HT74" s="565"/>
      <c r="HU74" s="565"/>
      <c r="HV74" s="565"/>
      <c r="HW74" s="565"/>
      <c r="HX74" s="565"/>
      <c r="HY74" s="565"/>
      <c r="HZ74" s="565"/>
      <c r="IA74" s="565"/>
      <c r="IB74" s="565"/>
      <c r="IC74" s="565"/>
      <c r="ID74" s="565"/>
      <c r="IE74" s="565"/>
      <c r="IF74" s="565"/>
      <c r="IG74" s="8"/>
      <c r="IH74" s="565"/>
      <c r="II74" s="565"/>
      <c r="IJ74" s="565"/>
      <c r="IK74" s="565"/>
      <c r="IL74" s="565"/>
      <c r="IM74" s="565"/>
      <c r="IN74" s="565"/>
      <c r="IO74" s="565"/>
      <c r="IP74" s="565"/>
      <c r="IQ74" s="565"/>
      <c r="IR74" s="565"/>
      <c r="IS74" s="565"/>
      <c r="IT74" s="565"/>
      <c r="IU74" s="565"/>
      <c r="IV74" s="565"/>
      <c r="IW74" s="565"/>
      <c r="IX74" s="565"/>
      <c r="IY74" s="565"/>
      <c r="IZ74" s="565"/>
      <c r="JA74" s="565"/>
      <c r="JB74" s="565"/>
      <c r="JC74" s="565"/>
      <c r="JD74" s="565"/>
      <c r="JE74" s="565"/>
      <c r="JF74" s="565"/>
      <c r="JG74" s="565"/>
      <c r="JH74" s="565"/>
      <c r="JI74" s="565"/>
      <c r="JJ74" s="565"/>
      <c r="JK74" s="565"/>
      <c r="JL74" s="565"/>
      <c r="JM74" s="565"/>
      <c r="JN74" s="565"/>
      <c r="JO74" s="565"/>
      <c r="JP74" s="565"/>
      <c r="JQ74" s="565"/>
      <c r="JR74" s="565"/>
      <c r="JS74" s="565"/>
      <c r="JT74" s="565"/>
      <c r="JU74" s="565"/>
      <c r="JV74" s="565"/>
      <c r="JW74" s="565"/>
      <c r="JX74" s="565"/>
      <c r="JY74" s="565"/>
      <c r="JZ74" s="565"/>
      <c r="KA74" s="565"/>
      <c r="KB74" s="565"/>
      <c r="KC74" s="565"/>
      <c r="KD74" s="565"/>
      <c r="KE74" s="8"/>
      <c r="KF74" s="565"/>
      <c r="KG74" s="565"/>
      <c r="KH74" s="565"/>
      <c r="KI74" s="565"/>
      <c r="KJ74" s="565"/>
      <c r="KK74" s="565"/>
      <c r="KL74" s="565"/>
      <c r="KM74" s="565"/>
      <c r="KN74" s="565"/>
      <c r="KO74" s="565"/>
      <c r="KP74" s="565"/>
      <c r="KQ74" s="565"/>
      <c r="KR74" s="565"/>
      <c r="KS74" s="565"/>
      <c r="KT74" s="565"/>
      <c r="KU74" s="565"/>
      <c r="KV74" s="565"/>
      <c r="KW74" s="565"/>
      <c r="KX74" s="565"/>
      <c r="KY74" s="565"/>
      <c r="KZ74" s="565"/>
      <c r="LA74" s="565"/>
      <c r="LB74" s="565"/>
      <c r="LC74" s="565"/>
      <c r="LD74" s="565"/>
      <c r="LE74" s="565"/>
      <c r="LF74" s="565"/>
      <c r="LG74" s="565"/>
      <c r="LH74" s="565"/>
      <c r="LI74" s="565"/>
      <c r="LJ74" s="565"/>
      <c r="LK74" s="565"/>
      <c r="LL74" s="565"/>
      <c r="LM74" s="565"/>
      <c r="LN74" s="565"/>
      <c r="LO74" s="565"/>
      <c r="LP74" s="565"/>
      <c r="LQ74" s="565"/>
      <c r="LR74" s="565"/>
      <c r="LS74" s="565"/>
      <c r="LT74" s="565"/>
      <c r="LU74" s="565"/>
      <c r="LV74" s="565"/>
      <c r="LW74" s="565"/>
      <c r="LX74" s="565"/>
      <c r="LY74" s="565"/>
      <c r="LZ74" s="565"/>
      <c r="MA74" s="565"/>
      <c r="MB74" s="565"/>
      <c r="MC74" s="565"/>
      <c r="MD74" s="565"/>
      <c r="ME74" s="565"/>
      <c r="MF74" s="565"/>
      <c r="MG74" s="565"/>
      <c r="MH74" s="565"/>
      <c r="MI74" s="565"/>
      <c r="MJ74" s="565"/>
      <c r="MK74" s="565"/>
      <c r="ML74" s="565"/>
      <c r="MM74" s="565"/>
      <c r="MN74" s="565"/>
      <c r="MO74" s="8"/>
      <c r="MP74" s="565"/>
      <c r="MQ74" s="565"/>
      <c r="MR74" s="565"/>
      <c r="MS74" s="565"/>
      <c r="MT74" s="565"/>
      <c r="MU74" s="565"/>
      <c r="MV74" s="565"/>
      <c r="MW74" s="565"/>
      <c r="MX74" s="565"/>
      <c r="MY74" s="565"/>
      <c r="MZ74" s="565"/>
      <c r="NA74" s="565"/>
      <c r="NB74" s="565"/>
      <c r="NC74" s="565"/>
      <c r="ND74" s="565"/>
      <c r="NE74" s="565"/>
      <c r="NF74" s="565"/>
      <c r="NG74" s="565"/>
      <c r="NH74" s="565"/>
      <c r="NI74" s="565"/>
      <c r="NJ74" s="565"/>
      <c r="NK74" s="565"/>
      <c r="NL74" s="565"/>
      <c r="NM74" s="565"/>
      <c r="NN74" s="565"/>
      <c r="NO74" s="565"/>
      <c r="NP74" s="565"/>
      <c r="NQ74" s="565"/>
      <c r="NR74" s="565"/>
      <c r="NS74" s="565"/>
      <c r="NT74" s="8"/>
      <c r="NU74" s="565"/>
      <c r="NV74" s="565"/>
      <c r="NW74" s="565"/>
      <c r="NX74" s="565"/>
      <c r="NY74" s="565"/>
      <c r="NZ74" s="565"/>
      <c r="OA74" s="565"/>
      <c r="OB74" s="565"/>
      <c r="OC74" s="8"/>
      <c r="OD74" s="565"/>
      <c r="OE74" s="565"/>
      <c r="OF74" s="565"/>
      <c r="OG74" s="565"/>
      <c r="OH74" s="8"/>
      <c r="OI74" s="565"/>
      <c r="OJ74" s="565"/>
      <c r="OK74" s="565"/>
      <c r="OL74" s="565"/>
      <c r="OM74" s="565"/>
      <c r="ON74" s="519">
        <v>0</v>
      </c>
    </row>
    <row r="75" spans="1:404" outlineLevel="2">
      <c r="A75" s="18">
        <f t="shared" si="191"/>
        <v>70</v>
      </c>
      <c r="B75" s="18"/>
      <c r="C75" s="12"/>
      <c r="D75" s="12"/>
      <c r="E75" t="b">
        <v>0</v>
      </c>
      <c r="G75" s="25" t="s">
        <v>1792</v>
      </c>
      <c r="H75" s="118"/>
      <c r="I75" s="118"/>
      <c r="J75" s="118"/>
      <c r="K75" s="22">
        <v>0</v>
      </c>
      <c r="L75" s="118"/>
      <c r="M75" s="118"/>
      <c r="N75" s="22">
        <v>1</v>
      </c>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22"/>
      <c r="AY75" s="8"/>
      <c r="AZ75" s="8"/>
      <c r="BA75" s="550"/>
      <c r="BB75" s="550"/>
      <c r="BC75" s="550"/>
      <c r="BD75" s="550"/>
      <c r="BE75" s="550"/>
      <c r="BF75" s="550"/>
      <c r="BG75" s="550"/>
      <c r="BH75" s="550"/>
      <c r="BI75" s="550"/>
      <c r="BJ75" s="8"/>
      <c r="BK75" s="550"/>
      <c r="BL75" s="550"/>
      <c r="BM75" s="550"/>
      <c r="BN75" s="550"/>
      <c r="BO75" s="550"/>
      <c r="BP75" s="550"/>
      <c r="BQ75" s="550"/>
      <c r="BR75" s="550"/>
      <c r="BS75" s="550"/>
      <c r="BT75" s="550"/>
      <c r="BU75" s="550"/>
      <c r="BV75" s="550"/>
      <c r="BW75" s="550"/>
      <c r="BX75" s="550"/>
      <c r="BY75" s="550"/>
      <c r="BZ75" s="550"/>
      <c r="CA75" s="550"/>
      <c r="CB75" s="8"/>
      <c r="CC75" s="550"/>
      <c r="CD75" s="550"/>
      <c r="CE75" s="550"/>
      <c r="CF75" s="550"/>
      <c r="CG75" s="550"/>
      <c r="CH75" s="550"/>
      <c r="CI75" s="550"/>
      <c r="CJ75" s="550"/>
      <c r="CK75" s="550"/>
      <c r="CL75" s="550"/>
      <c r="CM75" s="550"/>
      <c r="CN75" s="550"/>
      <c r="CO75" s="550"/>
      <c r="CP75" s="550"/>
      <c r="CQ75" s="550"/>
      <c r="CR75" s="550"/>
      <c r="CS75" s="550"/>
      <c r="CT75" s="550"/>
      <c r="CU75" s="550"/>
      <c r="CV75" s="550"/>
      <c r="CW75" s="8"/>
      <c r="CX75" s="550"/>
      <c r="CY75" s="550"/>
      <c r="CZ75" s="551"/>
      <c r="DA75" s="550"/>
      <c r="DB75" s="552"/>
      <c r="DC75" s="550"/>
      <c r="DD75" s="550"/>
      <c r="DE75" s="550"/>
      <c r="DF75" s="550"/>
      <c r="DG75" s="550"/>
      <c r="DH75" s="550"/>
      <c r="DI75" s="550"/>
      <c r="DJ75" s="550"/>
      <c r="DK75" s="550"/>
      <c r="DL75" s="550"/>
      <c r="DM75" s="550"/>
      <c r="DN75" s="550"/>
      <c r="DO75" s="550"/>
      <c r="DP75" s="550"/>
      <c r="DQ75" s="550"/>
      <c r="DR75" s="550"/>
      <c r="DS75" s="550"/>
      <c r="DT75" s="550"/>
      <c r="DU75" s="550"/>
      <c r="DV75" s="550"/>
      <c r="DW75" s="550"/>
      <c r="DX75" s="550"/>
      <c r="DY75" s="550"/>
      <c r="DZ75" s="550"/>
      <c r="EA75" s="550"/>
      <c r="EB75" s="550"/>
      <c r="EC75" s="550"/>
      <c r="ED75" s="550"/>
      <c r="EE75" s="550"/>
      <c r="EF75" s="550"/>
      <c r="EG75" s="550"/>
      <c r="EH75" s="550"/>
      <c r="EI75" s="550"/>
      <c r="EJ75" s="550"/>
      <c r="EK75" s="550"/>
      <c r="EL75" s="550"/>
      <c r="EM75" s="550"/>
      <c r="EN75" s="550"/>
      <c r="EO75" s="550"/>
      <c r="EP75" s="550"/>
      <c r="EQ75" s="550"/>
      <c r="ER75" s="550"/>
      <c r="ES75" s="550"/>
      <c r="ET75" s="550"/>
      <c r="EU75" s="550"/>
      <c r="EV75" s="550"/>
      <c r="EW75" s="550"/>
      <c r="EX75" s="550"/>
      <c r="EY75" s="550"/>
      <c r="EZ75" s="550"/>
      <c r="FA75" s="550"/>
      <c r="FB75" s="550"/>
      <c r="FC75" s="550"/>
      <c r="FD75" s="550"/>
      <c r="FE75" s="550"/>
      <c r="FF75" s="550"/>
      <c r="FG75" s="550"/>
      <c r="FH75" s="550"/>
      <c r="FI75" s="550"/>
      <c r="FJ75" s="550"/>
      <c r="FK75" s="8"/>
      <c r="FL75" s="550"/>
      <c r="FM75" s="550"/>
      <c r="FN75" s="550"/>
      <c r="FO75" s="550"/>
      <c r="FP75" s="550"/>
      <c r="FQ75" s="550"/>
      <c r="FR75" s="550"/>
      <c r="FS75" s="550"/>
      <c r="FT75" s="550"/>
      <c r="FU75" s="550"/>
      <c r="FV75" s="550"/>
      <c r="FW75" s="550"/>
      <c r="FX75" s="550"/>
      <c r="FY75" s="550"/>
      <c r="FZ75" s="550"/>
      <c r="GA75" s="550"/>
      <c r="GB75" s="550"/>
      <c r="GC75" s="550"/>
      <c r="GD75" s="550"/>
      <c r="GE75" s="550"/>
      <c r="GF75" s="550"/>
      <c r="GG75" s="550"/>
      <c r="GH75" s="550"/>
      <c r="GI75" s="550"/>
      <c r="GJ75" s="550"/>
      <c r="GK75" s="550"/>
      <c r="GL75" s="550"/>
      <c r="GM75" s="550"/>
      <c r="GN75" s="550"/>
      <c r="GO75" s="550"/>
      <c r="GP75" s="550"/>
      <c r="GQ75" s="550"/>
      <c r="GR75" s="550"/>
      <c r="GS75" s="550"/>
      <c r="GT75" s="550"/>
      <c r="GU75" s="550"/>
      <c r="GV75" s="550"/>
      <c r="GW75" s="550"/>
      <c r="GX75" s="550"/>
      <c r="GY75" s="8"/>
      <c r="GZ75" s="550"/>
      <c r="HA75" s="550"/>
      <c r="HB75" s="551"/>
      <c r="HC75" s="550"/>
      <c r="HD75" s="552"/>
      <c r="HE75" s="552"/>
      <c r="HF75" s="550"/>
      <c r="HG75" s="551"/>
      <c r="HH75" s="550"/>
      <c r="HI75" s="550"/>
      <c r="HJ75" s="550"/>
      <c r="HK75" s="550"/>
      <c r="HL75" s="550"/>
      <c r="HM75" s="550"/>
      <c r="HN75" s="550"/>
      <c r="HO75" s="550"/>
      <c r="HP75" s="550"/>
      <c r="HQ75" s="550"/>
      <c r="HR75" s="550"/>
      <c r="HS75" s="550"/>
      <c r="HT75" s="550"/>
      <c r="HU75" s="550"/>
      <c r="HV75" s="550"/>
      <c r="HW75" s="550"/>
      <c r="HX75" s="550"/>
      <c r="HY75" s="550"/>
      <c r="HZ75" s="550"/>
      <c r="IA75" s="550"/>
      <c r="IB75" s="550"/>
      <c r="IC75" s="550"/>
      <c r="ID75" s="550"/>
      <c r="IE75" s="550"/>
      <c r="IF75" s="550"/>
      <c r="IG75" s="8"/>
      <c r="IH75" s="550"/>
      <c r="II75" s="550"/>
      <c r="IJ75" s="550"/>
      <c r="IK75" s="550"/>
      <c r="IL75" s="550"/>
      <c r="IM75" s="550"/>
      <c r="IN75" s="550"/>
      <c r="IO75" s="550"/>
      <c r="IP75" s="550"/>
      <c r="IQ75" s="550"/>
      <c r="IR75" s="550"/>
      <c r="IS75" s="550"/>
      <c r="IT75" s="550"/>
      <c r="IU75" s="550"/>
      <c r="IV75" s="550"/>
      <c r="IW75" s="550"/>
      <c r="IX75" s="550"/>
      <c r="IY75" s="553"/>
      <c r="IZ75" s="553"/>
      <c r="JA75" s="553"/>
      <c r="JB75" s="553"/>
      <c r="JC75" s="553"/>
      <c r="JD75" s="553"/>
      <c r="JE75" s="553"/>
      <c r="JF75" s="553"/>
      <c r="JG75" s="554"/>
      <c r="JH75" s="554"/>
      <c r="JI75" s="554"/>
      <c r="JJ75" s="554"/>
      <c r="JK75" s="554"/>
      <c r="JL75" s="554"/>
      <c r="JM75" s="553"/>
      <c r="JN75" s="553"/>
      <c r="JO75" s="553"/>
      <c r="JP75" s="553"/>
      <c r="JQ75" s="553"/>
      <c r="JR75" s="553"/>
      <c r="JS75" s="553"/>
      <c r="JT75" s="553"/>
      <c r="JU75" s="553"/>
      <c r="JV75" s="553"/>
      <c r="JW75" s="553"/>
      <c r="JX75" s="553"/>
      <c r="JY75" s="553"/>
      <c r="JZ75" s="553"/>
      <c r="KA75" s="553"/>
      <c r="KB75" s="553"/>
      <c r="KC75" s="553"/>
      <c r="KD75" s="550"/>
      <c r="KE75" s="8"/>
      <c r="KF75" s="550"/>
      <c r="KG75" s="550"/>
      <c r="KH75" s="550"/>
      <c r="KI75" s="550"/>
      <c r="KJ75" s="550"/>
      <c r="KK75" s="550"/>
      <c r="KL75" s="550"/>
      <c r="KM75" s="550"/>
      <c r="KN75" s="550"/>
      <c r="KO75" s="550"/>
      <c r="KP75" s="550"/>
      <c r="KQ75" s="550"/>
      <c r="KR75" s="550"/>
      <c r="KS75" s="550"/>
      <c r="KT75" s="550"/>
      <c r="KU75" s="550"/>
      <c r="KV75" s="550"/>
      <c r="KW75" s="550"/>
      <c r="KX75" s="550"/>
      <c r="KY75" s="550"/>
      <c r="KZ75" s="550"/>
      <c r="LA75" s="550"/>
      <c r="LB75" s="550"/>
      <c r="LC75" s="550"/>
      <c r="LD75" s="550"/>
      <c r="LE75" s="550"/>
      <c r="LF75" s="550"/>
      <c r="LG75" s="550"/>
      <c r="LH75" s="550"/>
      <c r="LI75" s="550"/>
      <c r="LJ75" s="550"/>
      <c r="LK75" s="550"/>
      <c r="LL75" s="550"/>
      <c r="LM75" s="550"/>
      <c r="LN75" s="550"/>
      <c r="LO75" s="550"/>
      <c r="LP75" s="550"/>
      <c r="LQ75" s="550"/>
      <c r="LR75" s="550"/>
      <c r="LS75" s="550"/>
      <c r="LT75" s="550"/>
      <c r="LU75" s="550"/>
      <c r="LV75" s="550"/>
      <c r="LW75" s="550"/>
      <c r="LX75" s="550"/>
      <c r="LY75" s="550"/>
      <c r="LZ75" s="550"/>
      <c r="MA75" s="550"/>
      <c r="MB75" s="550"/>
      <c r="MC75" s="550"/>
      <c r="MD75" s="550"/>
      <c r="ME75" s="550"/>
      <c r="MF75" s="550"/>
      <c r="MG75" s="550"/>
      <c r="MH75" s="550"/>
      <c r="MI75" s="550"/>
      <c r="MJ75" s="550"/>
      <c r="MK75" s="550"/>
      <c r="ML75" s="550"/>
      <c r="MM75" s="550"/>
      <c r="MN75" s="550"/>
      <c r="MO75" s="8"/>
      <c r="MP75" s="550"/>
      <c r="MQ75" s="550"/>
      <c r="MR75" s="550"/>
      <c r="MS75" s="550"/>
      <c r="MT75" s="550"/>
      <c r="MU75" s="550"/>
      <c r="MV75" s="550"/>
      <c r="MW75" s="550"/>
      <c r="MX75" s="550"/>
      <c r="MY75" s="550"/>
      <c r="MZ75" s="550"/>
      <c r="NA75" s="550"/>
      <c r="NB75" s="550"/>
      <c r="NC75" s="550"/>
      <c r="ND75" s="550"/>
      <c r="NE75" s="550"/>
      <c r="NF75" s="550"/>
      <c r="NG75" s="550"/>
      <c r="NH75" s="550"/>
      <c r="NI75" s="550"/>
      <c r="NJ75" s="550"/>
      <c r="NK75" s="550"/>
      <c r="NL75" s="550"/>
      <c r="NM75" s="550"/>
      <c r="NN75" s="550"/>
      <c r="NO75" s="550"/>
      <c r="NP75" s="550"/>
      <c r="NQ75" s="550"/>
      <c r="NR75" s="550"/>
      <c r="NS75" s="550"/>
      <c r="NT75" s="8"/>
      <c r="NU75" s="550"/>
      <c r="NV75" s="550"/>
      <c r="NW75" s="550"/>
      <c r="NX75" s="550"/>
      <c r="NY75" s="550"/>
      <c r="NZ75" s="550"/>
      <c r="OA75" s="550"/>
      <c r="OB75" s="550"/>
      <c r="OC75" s="8"/>
      <c r="OD75" s="550"/>
      <c r="OE75" s="550"/>
      <c r="OF75" s="550"/>
      <c r="OG75" s="550"/>
      <c r="OH75" s="8"/>
      <c r="OI75" s="485"/>
      <c r="OJ75" s="485"/>
      <c r="OK75" s="555"/>
      <c r="OL75" s="555"/>
      <c r="OM75" s="550"/>
      <c r="ON75" s="519">
        <v>0</v>
      </c>
    </row>
    <row r="76" spans="1:404" outlineLevel="2">
      <c r="A76" s="18">
        <f t="shared" si="191"/>
        <v>71</v>
      </c>
      <c r="B76" s="18"/>
      <c r="C76" s="12"/>
      <c r="D76" s="12"/>
      <c r="E76" t="b">
        <v>0</v>
      </c>
      <c r="G76" s="25" t="str">
        <f>"SA level "&amp;RIGHT(G75,2)+1</f>
        <v>SA level 2</v>
      </c>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22"/>
      <c r="AY76" s="8"/>
      <c r="AZ76" s="8"/>
      <c r="BA76" s="550"/>
      <c r="BB76" s="550"/>
      <c r="BC76" s="550"/>
      <c r="BD76" s="550"/>
      <c r="BE76" s="550"/>
      <c r="BF76" s="550"/>
      <c r="BG76" s="550"/>
      <c r="BH76" s="550"/>
      <c r="BI76" s="550"/>
      <c r="BJ76" s="8"/>
      <c r="BK76" s="550"/>
      <c r="BL76" s="550"/>
      <c r="BM76" s="550"/>
      <c r="BN76" s="550"/>
      <c r="BO76" s="550"/>
      <c r="BP76" s="550"/>
      <c r="BQ76" s="550"/>
      <c r="BR76" s="550"/>
      <c r="BS76" s="550"/>
      <c r="BT76" s="550"/>
      <c r="BU76" s="550"/>
      <c r="BV76" s="550"/>
      <c r="BW76" s="550"/>
      <c r="BX76" s="550"/>
      <c r="BY76" s="550"/>
      <c r="BZ76" s="550"/>
      <c r="CA76" s="550"/>
      <c r="CB76" s="8"/>
      <c r="CC76" s="550"/>
      <c r="CD76" s="550"/>
      <c r="CE76" s="550"/>
      <c r="CF76" s="550"/>
      <c r="CG76" s="550"/>
      <c r="CH76" s="550"/>
      <c r="CI76" s="550"/>
      <c r="CJ76" s="550"/>
      <c r="CK76" s="550"/>
      <c r="CL76" s="550"/>
      <c r="CM76" s="550"/>
      <c r="CN76" s="550"/>
      <c r="CO76" s="550"/>
      <c r="CP76" s="550"/>
      <c r="CQ76" s="550"/>
      <c r="CR76" s="550"/>
      <c r="CS76" s="550"/>
      <c r="CT76" s="550"/>
      <c r="CU76" s="550"/>
      <c r="CV76" s="550"/>
      <c r="CW76" s="8"/>
      <c r="CX76" s="550"/>
      <c r="CY76" s="550"/>
      <c r="CZ76" s="551"/>
      <c r="DA76" s="550"/>
      <c r="DB76" s="552"/>
      <c r="DC76" s="550"/>
      <c r="DD76" s="550"/>
      <c r="DE76" s="550"/>
      <c r="DF76" s="550"/>
      <c r="DG76" s="550"/>
      <c r="DH76" s="550"/>
      <c r="DI76" s="550"/>
      <c r="DJ76" s="550"/>
      <c r="DK76" s="556"/>
      <c r="DL76" s="556"/>
      <c r="DM76" s="550"/>
      <c r="DN76" s="556"/>
      <c r="DO76" s="556"/>
      <c r="DP76" s="556"/>
      <c r="DQ76" s="556"/>
      <c r="DR76" s="550"/>
      <c r="DS76" s="550"/>
      <c r="DT76" s="550"/>
      <c r="DU76" s="550"/>
      <c r="DV76" s="550"/>
      <c r="DW76" s="556"/>
      <c r="DX76" s="556"/>
      <c r="DY76" s="550"/>
      <c r="DZ76" s="550"/>
      <c r="EA76" s="550"/>
      <c r="EB76" s="550"/>
      <c r="EC76" s="550"/>
      <c r="ED76" s="550"/>
      <c r="EE76" s="550"/>
      <c r="EF76" s="550"/>
      <c r="EG76" s="550"/>
      <c r="EH76" s="550"/>
      <c r="EI76" s="550"/>
      <c r="EJ76" s="550"/>
      <c r="EK76" s="550"/>
      <c r="EL76" s="550"/>
      <c r="EM76" s="550"/>
      <c r="EN76" s="550"/>
      <c r="EO76" s="556"/>
      <c r="EP76" s="556"/>
      <c r="EQ76" s="556"/>
      <c r="ER76" s="556"/>
      <c r="ES76" s="556"/>
      <c r="ET76" s="550"/>
      <c r="EU76" s="550"/>
      <c r="EV76" s="550"/>
      <c r="EW76" s="550"/>
      <c r="EX76" s="550"/>
      <c r="EY76" s="550"/>
      <c r="EZ76" s="550"/>
      <c r="FA76" s="550"/>
      <c r="FB76" s="550"/>
      <c r="FC76" s="550"/>
      <c r="FD76" s="550"/>
      <c r="FE76" s="550"/>
      <c r="FF76" s="550"/>
      <c r="FG76" s="550"/>
      <c r="FH76" s="550"/>
      <c r="FI76" s="550"/>
      <c r="FJ76" s="550"/>
      <c r="FK76" s="8"/>
      <c r="FL76" s="550"/>
      <c r="FM76" s="550"/>
      <c r="FN76" s="550"/>
      <c r="FO76" s="550"/>
      <c r="FP76" s="550"/>
      <c r="FQ76" s="550"/>
      <c r="FR76" s="550"/>
      <c r="FS76" s="550"/>
      <c r="FT76" s="550"/>
      <c r="FU76" s="550"/>
      <c r="FV76" s="550"/>
      <c r="FW76" s="550"/>
      <c r="FX76" s="550"/>
      <c r="FY76" s="550"/>
      <c r="FZ76" s="550"/>
      <c r="GA76" s="550"/>
      <c r="GB76" s="550"/>
      <c r="GC76" s="550"/>
      <c r="GD76" s="550"/>
      <c r="GE76" s="550"/>
      <c r="GF76" s="550"/>
      <c r="GG76" s="550"/>
      <c r="GH76" s="550"/>
      <c r="GI76" s="550"/>
      <c r="GJ76" s="550"/>
      <c r="GK76" s="550"/>
      <c r="GL76" s="556"/>
      <c r="GM76" s="556"/>
      <c r="GN76" s="550"/>
      <c r="GO76" s="550"/>
      <c r="GP76" s="550"/>
      <c r="GQ76" s="550"/>
      <c r="GR76" s="550"/>
      <c r="GS76" s="550"/>
      <c r="GT76" s="550"/>
      <c r="GU76" s="550"/>
      <c r="GV76" s="550"/>
      <c r="GW76" s="550"/>
      <c r="GX76" s="550"/>
      <c r="GY76" s="8"/>
      <c r="GZ76" s="550"/>
      <c r="HA76" s="550"/>
      <c r="HB76" s="551"/>
      <c r="HC76" s="550"/>
      <c r="HD76" s="552"/>
      <c r="HE76" s="552"/>
      <c r="HF76" s="550"/>
      <c r="HG76" s="551"/>
      <c r="HH76" s="550"/>
      <c r="HI76" s="550"/>
      <c r="HJ76" s="550"/>
      <c r="HK76" s="550"/>
      <c r="HL76" s="550"/>
      <c r="HM76" s="550"/>
      <c r="HN76" s="550"/>
      <c r="HO76" s="550"/>
      <c r="HP76" s="550"/>
      <c r="HQ76" s="550"/>
      <c r="HR76" s="550"/>
      <c r="HS76" s="550"/>
      <c r="HT76" s="550"/>
      <c r="HU76" s="550"/>
      <c r="HV76" s="550"/>
      <c r="HW76" s="550"/>
      <c r="HX76" s="550"/>
      <c r="HY76" s="550"/>
      <c r="HZ76" s="550"/>
      <c r="IA76" s="550"/>
      <c r="IB76" s="550"/>
      <c r="IC76" s="550"/>
      <c r="ID76" s="550"/>
      <c r="IE76" s="550"/>
      <c r="IF76" s="550"/>
      <c r="IG76" s="8"/>
      <c r="IH76" s="550"/>
      <c r="II76" s="550"/>
      <c r="IJ76" s="550"/>
      <c r="IK76" s="550"/>
      <c r="IL76" s="550"/>
      <c r="IM76" s="550"/>
      <c r="IN76" s="550"/>
      <c r="IO76" s="550"/>
      <c r="IP76" s="550"/>
      <c r="IQ76" s="550"/>
      <c r="IR76" s="550"/>
      <c r="IS76" s="550"/>
      <c r="IT76" s="550"/>
      <c r="IU76" s="550"/>
      <c r="IV76" s="550"/>
      <c r="IW76" s="550"/>
      <c r="IX76" s="550"/>
      <c r="IY76" s="553"/>
      <c r="IZ76" s="553"/>
      <c r="JA76" s="553"/>
      <c r="JB76" s="553"/>
      <c r="JC76" s="553"/>
      <c r="JD76" s="553"/>
      <c r="JE76" s="553"/>
      <c r="JF76" s="553"/>
      <c r="JG76" s="93"/>
      <c r="JH76" s="93"/>
      <c r="JI76" s="93"/>
      <c r="JJ76" s="93"/>
      <c r="JK76" s="93"/>
      <c r="JL76" s="93"/>
      <c r="JM76" s="553"/>
      <c r="JN76" s="553"/>
      <c r="JO76" s="553"/>
      <c r="JP76" s="553"/>
      <c r="JQ76" s="553"/>
      <c r="JR76" s="553"/>
      <c r="JS76" s="553"/>
      <c r="JT76" s="553"/>
      <c r="JU76" s="553"/>
      <c r="JV76" s="553"/>
      <c r="JW76" s="553"/>
      <c r="JX76" s="553"/>
      <c r="JY76" s="553"/>
      <c r="JZ76" s="553"/>
      <c r="KA76" s="553"/>
      <c r="KB76" s="553"/>
      <c r="KC76" s="553"/>
      <c r="KD76" s="550"/>
      <c r="KE76" s="8"/>
      <c r="KF76" s="550"/>
      <c r="KG76" s="550"/>
      <c r="KH76" s="550"/>
      <c r="KI76" s="556"/>
      <c r="KJ76" s="556"/>
      <c r="KK76" s="556"/>
      <c r="KL76" s="556"/>
      <c r="KM76" s="556"/>
      <c r="KN76" s="556"/>
      <c r="KO76" s="556"/>
      <c r="KP76" s="556"/>
      <c r="KQ76" s="556"/>
      <c r="KR76" s="556"/>
      <c r="KS76" s="556"/>
      <c r="KT76" s="556"/>
      <c r="KU76" s="556"/>
      <c r="KV76" s="550"/>
      <c r="KW76" s="550"/>
      <c r="KX76" s="550"/>
      <c r="KY76" s="550"/>
      <c r="KZ76" s="550"/>
      <c r="LA76" s="550"/>
      <c r="LB76" s="550"/>
      <c r="LC76" s="550"/>
      <c r="LD76" s="550"/>
      <c r="LE76" s="550"/>
      <c r="LF76" s="550"/>
      <c r="LG76" s="550"/>
      <c r="LH76" s="550"/>
      <c r="LI76" s="550"/>
      <c r="LJ76" s="550"/>
      <c r="LK76" s="550"/>
      <c r="LL76" s="550"/>
      <c r="LM76" s="550"/>
      <c r="LN76" s="550"/>
      <c r="LO76" s="550"/>
      <c r="LP76" s="550"/>
      <c r="LQ76" s="550"/>
      <c r="LR76" s="550"/>
      <c r="LS76" s="550"/>
      <c r="LT76" s="550"/>
      <c r="LU76" s="550"/>
      <c r="LV76" s="550"/>
      <c r="LW76" s="550"/>
      <c r="LX76" s="550"/>
      <c r="LY76" s="550"/>
      <c r="LZ76" s="550"/>
      <c r="MA76" s="550"/>
      <c r="MB76" s="550"/>
      <c r="MC76" s="550"/>
      <c r="MD76" s="550"/>
      <c r="ME76" s="550"/>
      <c r="MF76" s="550"/>
      <c r="MG76" s="550"/>
      <c r="MH76" s="550"/>
      <c r="MI76" s="550"/>
      <c r="MJ76" s="550"/>
      <c r="MK76" s="550"/>
      <c r="ML76" s="550"/>
      <c r="MM76" s="550"/>
      <c r="MN76" s="550"/>
      <c r="MO76" s="8"/>
      <c r="MP76" s="550"/>
      <c r="MQ76" s="550"/>
      <c r="MR76" s="550"/>
      <c r="MS76" s="550"/>
      <c r="MT76" s="550"/>
      <c r="MU76" s="550"/>
      <c r="MV76" s="550"/>
      <c r="MW76" s="550"/>
      <c r="MX76" s="550"/>
      <c r="MY76" s="550"/>
      <c r="MZ76" s="556"/>
      <c r="NA76" s="556"/>
      <c r="NB76" s="556"/>
      <c r="NC76" s="556"/>
      <c r="ND76" s="556"/>
      <c r="NE76" s="556"/>
      <c r="NF76" s="556"/>
      <c r="NG76" s="550"/>
      <c r="NH76" s="550"/>
      <c r="NI76" s="550"/>
      <c r="NJ76" s="556"/>
      <c r="NK76" s="556"/>
      <c r="NL76" s="550"/>
      <c r="NM76" s="550"/>
      <c r="NN76" s="550"/>
      <c r="NO76" s="550"/>
      <c r="NP76" s="550"/>
      <c r="NQ76" s="550"/>
      <c r="NR76" s="550"/>
      <c r="NS76" s="550"/>
      <c r="NT76" s="8"/>
      <c r="NU76" s="550"/>
      <c r="NV76" s="550"/>
      <c r="NW76" s="550"/>
      <c r="NX76" s="550"/>
      <c r="NY76" s="550"/>
      <c r="NZ76" s="550"/>
      <c r="OA76" s="550"/>
      <c r="OB76" s="550"/>
      <c r="OC76" s="8"/>
      <c r="OD76" s="550"/>
      <c r="OE76" s="550"/>
      <c r="OF76" s="550"/>
      <c r="OG76" s="550"/>
      <c r="OH76" s="8"/>
      <c r="OI76" s="22"/>
      <c r="OJ76" s="22"/>
      <c r="OK76" s="555"/>
      <c r="OL76" s="555"/>
      <c r="OM76" s="556"/>
      <c r="ON76" s="519">
        <v>0</v>
      </c>
    </row>
    <row r="77" spans="1:404" outlineLevel="2">
      <c r="A77" s="18">
        <f t="shared" si="191"/>
        <v>72</v>
      </c>
      <c r="B77" s="18"/>
      <c r="C77" s="12"/>
      <c r="D77" s="12"/>
      <c r="E77" t="b">
        <v>0</v>
      </c>
      <c r="G77" s="25" t="str">
        <f>"SA level "&amp;RIGHT(G76,2)+1</f>
        <v>SA level 3</v>
      </c>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22"/>
      <c r="AY77" s="8"/>
      <c r="AZ77" s="8"/>
      <c r="BA77" s="550"/>
      <c r="BB77" s="550"/>
      <c r="BC77" s="550"/>
      <c r="BD77" s="550"/>
      <c r="BE77" s="550"/>
      <c r="BF77" s="550"/>
      <c r="BG77" s="550"/>
      <c r="BH77" s="550"/>
      <c r="BI77" s="550"/>
      <c r="BJ77" s="8"/>
      <c r="BK77" s="550"/>
      <c r="BL77" s="550"/>
      <c r="BM77" s="550"/>
      <c r="BN77" s="550"/>
      <c r="BO77" s="550"/>
      <c r="BP77" s="550"/>
      <c r="BQ77" s="550"/>
      <c r="BR77" s="550"/>
      <c r="BS77" s="550"/>
      <c r="BT77" s="550"/>
      <c r="BU77" s="550"/>
      <c r="BV77" s="550"/>
      <c r="BW77" s="550"/>
      <c r="BX77" s="550"/>
      <c r="BY77" s="550"/>
      <c r="BZ77" s="550"/>
      <c r="CA77" s="550"/>
      <c r="CB77" s="8"/>
      <c r="CC77" s="550"/>
      <c r="CD77" s="550"/>
      <c r="CE77" s="550"/>
      <c r="CF77" s="550"/>
      <c r="CG77" s="550"/>
      <c r="CH77" s="550"/>
      <c r="CI77" s="550"/>
      <c r="CJ77" s="550"/>
      <c r="CK77" s="550"/>
      <c r="CL77" s="550"/>
      <c r="CM77" s="550"/>
      <c r="CN77" s="550"/>
      <c r="CO77" s="550"/>
      <c r="CP77" s="550"/>
      <c r="CQ77" s="550"/>
      <c r="CR77" s="550"/>
      <c r="CS77" s="550"/>
      <c r="CT77" s="550"/>
      <c r="CU77" s="550"/>
      <c r="CV77" s="550"/>
      <c r="CW77" s="8"/>
      <c r="CX77" s="550"/>
      <c r="CY77" s="550"/>
      <c r="CZ77" s="551"/>
      <c r="DA77" s="550"/>
      <c r="DB77" s="552"/>
      <c r="DC77" s="550"/>
      <c r="DD77" s="550"/>
      <c r="DE77" s="550"/>
      <c r="DF77" s="550"/>
      <c r="DG77" s="550"/>
      <c r="DH77" s="550"/>
      <c r="DI77" s="550"/>
      <c r="DJ77" s="550"/>
      <c r="DK77" s="556"/>
      <c r="DL77" s="556"/>
      <c r="DM77" s="550"/>
      <c r="DN77" s="556"/>
      <c r="DO77" s="556"/>
      <c r="DP77" s="556"/>
      <c r="DQ77" s="556"/>
      <c r="DR77" s="550"/>
      <c r="DS77" s="550"/>
      <c r="DT77" s="550"/>
      <c r="DU77" s="550"/>
      <c r="DV77" s="550"/>
      <c r="DW77" s="556"/>
      <c r="DX77" s="556"/>
      <c r="DY77" s="550"/>
      <c r="DZ77" s="550"/>
      <c r="EA77" s="550"/>
      <c r="EB77" s="550"/>
      <c r="EC77" s="550"/>
      <c r="ED77" s="550"/>
      <c r="EE77" s="550"/>
      <c r="EF77" s="550"/>
      <c r="EG77" s="550"/>
      <c r="EH77" s="550"/>
      <c r="EI77" s="550"/>
      <c r="EJ77" s="550"/>
      <c r="EK77" s="550"/>
      <c r="EL77" s="550"/>
      <c r="EM77" s="550"/>
      <c r="EN77" s="550"/>
      <c r="EO77" s="556"/>
      <c r="EP77" s="556"/>
      <c r="EQ77" s="556"/>
      <c r="ER77" s="556"/>
      <c r="ES77" s="556"/>
      <c r="ET77" s="550"/>
      <c r="EU77" s="550"/>
      <c r="EV77" s="550"/>
      <c r="EW77" s="550"/>
      <c r="EX77" s="550"/>
      <c r="EY77" s="550"/>
      <c r="EZ77" s="550"/>
      <c r="FA77" s="550"/>
      <c r="FB77" s="550"/>
      <c r="FC77" s="550"/>
      <c r="FD77" s="550"/>
      <c r="FE77" s="550"/>
      <c r="FF77" s="550"/>
      <c r="FG77" s="550"/>
      <c r="FH77" s="550"/>
      <c r="FI77" s="550"/>
      <c r="FJ77" s="550"/>
      <c r="FK77" s="8"/>
      <c r="FL77" s="550"/>
      <c r="FM77" s="550"/>
      <c r="FN77" s="550"/>
      <c r="FO77" s="550"/>
      <c r="FP77" s="550"/>
      <c r="FQ77" s="550"/>
      <c r="FR77" s="550"/>
      <c r="FS77" s="550"/>
      <c r="FT77" s="550"/>
      <c r="FU77" s="550"/>
      <c r="FV77" s="550"/>
      <c r="FW77" s="550"/>
      <c r="FX77" s="550"/>
      <c r="FY77" s="550"/>
      <c r="FZ77" s="550"/>
      <c r="GA77" s="550"/>
      <c r="GB77" s="550"/>
      <c r="GC77" s="550"/>
      <c r="GD77" s="550"/>
      <c r="GE77" s="550"/>
      <c r="GF77" s="550"/>
      <c r="GG77" s="550"/>
      <c r="GH77" s="550"/>
      <c r="GI77" s="550"/>
      <c r="GJ77" s="550"/>
      <c r="GK77" s="550"/>
      <c r="GL77" s="556"/>
      <c r="GM77" s="556"/>
      <c r="GN77" s="550"/>
      <c r="GO77" s="550"/>
      <c r="GP77" s="550"/>
      <c r="GQ77" s="550"/>
      <c r="GR77" s="550"/>
      <c r="GS77" s="550"/>
      <c r="GT77" s="550"/>
      <c r="GU77" s="550"/>
      <c r="GV77" s="550"/>
      <c r="GW77" s="550"/>
      <c r="GX77" s="550"/>
      <c r="GY77" s="8"/>
      <c r="GZ77" s="550"/>
      <c r="HA77" s="550"/>
      <c r="HB77" s="551"/>
      <c r="HC77" s="550"/>
      <c r="HD77" s="552"/>
      <c r="HE77" s="552"/>
      <c r="HF77" s="550"/>
      <c r="HG77" s="551"/>
      <c r="HH77" s="550"/>
      <c r="HI77" s="550"/>
      <c r="HJ77" s="550"/>
      <c r="HK77" s="550"/>
      <c r="HL77" s="550"/>
      <c r="HM77" s="550"/>
      <c r="HN77" s="550"/>
      <c r="HO77" s="550"/>
      <c r="HP77" s="550"/>
      <c r="HQ77" s="550"/>
      <c r="HR77" s="550"/>
      <c r="HS77" s="550"/>
      <c r="HT77" s="550"/>
      <c r="HU77" s="550"/>
      <c r="HV77" s="550"/>
      <c r="HW77" s="550"/>
      <c r="HX77" s="550"/>
      <c r="HY77" s="550"/>
      <c r="HZ77" s="550"/>
      <c r="IA77" s="550"/>
      <c r="IB77" s="550"/>
      <c r="IC77" s="550"/>
      <c r="ID77" s="550"/>
      <c r="IE77" s="550"/>
      <c r="IF77" s="550"/>
      <c r="IG77" s="8"/>
      <c r="IH77" s="550"/>
      <c r="II77" s="550"/>
      <c r="IJ77" s="550"/>
      <c r="IK77" s="550"/>
      <c r="IL77" s="550"/>
      <c r="IM77" s="550"/>
      <c r="IN77" s="550"/>
      <c r="IO77" s="550"/>
      <c r="IP77" s="550"/>
      <c r="IQ77" s="550"/>
      <c r="IR77" s="550"/>
      <c r="IS77" s="550"/>
      <c r="IT77" s="550"/>
      <c r="IU77" s="550"/>
      <c r="IV77" s="550"/>
      <c r="IW77" s="550"/>
      <c r="IX77" s="550"/>
      <c r="IY77" s="553"/>
      <c r="IZ77" s="553"/>
      <c r="JA77" s="553"/>
      <c r="JB77" s="553"/>
      <c r="JC77" s="553"/>
      <c r="JD77" s="553"/>
      <c r="JE77" s="553"/>
      <c r="JF77" s="553"/>
      <c r="JG77" s="93"/>
      <c r="JH77" s="93"/>
      <c r="JI77" s="93"/>
      <c r="JJ77" s="93"/>
      <c r="JK77" s="93"/>
      <c r="JL77" s="93"/>
      <c r="JM77" s="553"/>
      <c r="JN77" s="553"/>
      <c r="JO77" s="553"/>
      <c r="JP77" s="553"/>
      <c r="JQ77" s="553"/>
      <c r="JR77" s="553"/>
      <c r="JS77" s="553"/>
      <c r="JT77" s="553"/>
      <c r="JU77" s="553"/>
      <c r="JV77" s="553"/>
      <c r="JW77" s="553"/>
      <c r="JX77" s="553"/>
      <c r="JY77" s="553"/>
      <c r="JZ77" s="553"/>
      <c r="KA77" s="553"/>
      <c r="KB77" s="553"/>
      <c r="KC77" s="553"/>
      <c r="KD77" s="550"/>
      <c r="KE77" s="8"/>
      <c r="KF77" s="550"/>
      <c r="KG77" s="550"/>
      <c r="KH77" s="550"/>
      <c r="KI77" s="556"/>
      <c r="KJ77" s="556"/>
      <c r="KK77" s="556"/>
      <c r="KL77" s="556"/>
      <c r="KM77" s="556"/>
      <c r="KN77" s="556"/>
      <c r="KO77" s="556"/>
      <c r="KP77" s="556"/>
      <c r="KQ77" s="556"/>
      <c r="KR77" s="556"/>
      <c r="KS77" s="556"/>
      <c r="KT77" s="556"/>
      <c r="KU77" s="556"/>
      <c r="KV77" s="550"/>
      <c r="KW77" s="550"/>
      <c r="KX77" s="550"/>
      <c r="KY77" s="550"/>
      <c r="KZ77" s="550"/>
      <c r="LA77" s="550"/>
      <c r="LB77" s="550"/>
      <c r="LC77" s="550"/>
      <c r="LD77" s="550"/>
      <c r="LE77" s="550"/>
      <c r="LF77" s="550"/>
      <c r="LG77" s="550"/>
      <c r="LH77" s="550"/>
      <c r="LI77" s="550"/>
      <c r="LJ77" s="550"/>
      <c r="LK77" s="550"/>
      <c r="LL77" s="550"/>
      <c r="LM77" s="550"/>
      <c r="LN77" s="550"/>
      <c r="LO77" s="550"/>
      <c r="LP77" s="550"/>
      <c r="LQ77" s="550"/>
      <c r="LR77" s="550"/>
      <c r="LS77" s="550"/>
      <c r="LT77" s="550"/>
      <c r="LU77" s="550"/>
      <c r="LV77" s="550"/>
      <c r="LW77" s="550"/>
      <c r="LX77" s="550"/>
      <c r="LY77" s="550"/>
      <c r="LZ77" s="550"/>
      <c r="MA77" s="550"/>
      <c r="MB77" s="550"/>
      <c r="MC77" s="550"/>
      <c r="MD77" s="550"/>
      <c r="ME77" s="550"/>
      <c r="MF77" s="550"/>
      <c r="MG77" s="550"/>
      <c r="MH77" s="550"/>
      <c r="MI77" s="550"/>
      <c r="MJ77" s="550"/>
      <c r="MK77" s="550"/>
      <c r="ML77" s="550"/>
      <c r="MM77" s="550"/>
      <c r="MN77" s="550"/>
      <c r="MO77" s="8"/>
      <c r="MP77" s="550"/>
      <c r="MQ77" s="550"/>
      <c r="MR77" s="550"/>
      <c r="MS77" s="550"/>
      <c r="MT77" s="550"/>
      <c r="MU77" s="550"/>
      <c r="MV77" s="550"/>
      <c r="MW77" s="550"/>
      <c r="MX77" s="550"/>
      <c r="MY77" s="550"/>
      <c r="MZ77" s="556"/>
      <c r="NA77" s="556"/>
      <c r="NB77" s="556"/>
      <c r="NC77" s="556"/>
      <c r="ND77" s="556"/>
      <c r="NE77" s="556"/>
      <c r="NF77" s="556"/>
      <c r="NG77" s="550"/>
      <c r="NH77" s="550"/>
      <c r="NI77" s="550"/>
      <c r="NJ77" s="556"/>
      <c r="NK77" s="556"/>
      <c r="NL77" s="550"/>
      <c r="NM77" s="550"/>
      <c r="NN77" s="550"/>
      <c r="NO77" s="550"/>
      <c r="NP77" s="550"/>
      <c r="NQ77" s="550"/>
      <c r="NR77" s="550"/>
      <c r="NS77" s="550"/>
      <c r="NT77" s="8"/>
      <c r="NU77" s="550"/>
      <c r="NV77" s="550"/>
      <c r="NW77" s="550"/>
      <c r="NX77" s="550"/>
      <c r="NY77" s="550"/>
      <c r="NZ77" s="550"/>
      <c r="OA77" s="550"/>
      <c r="OB77" s="550"/>
      <c r="OC77" s="8"/>
      <c r="OD77" s="550"/>
      <c r="OE77" s="550"/>
      <c r="OF77" s="550"/>
      <c r="OG77" s="550"/>
      <c r="OH77" s="8"/>
      <c r="OI77" s="22"/>
      <c r="OJ77" s="22"/>
      <c r="OK77" s="555"/>
      <c r="OL77" s="555"/>
      <c r="OM77" s="556"/>
      <c r="ON77" s="519">
        <v>0</v>
      </c>
    </row>
    <row r="78" spans="1:404" ht="6.75" customHeight="1" outlineLevel="2">
      <c r="A78" s="18">
        <f t="shared" si="191"/>
        <v>73</v>
      </c>
      <c r="B78" s="18"/>
      <c r="C78" s="12"/>
      <c r="D78" s="12"/>
      <c r="E78" t="b">
        <v>0</v>
      </c>
      <c r="G78" s="25"/>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396" t="str">
        <f>AX72</f>
        <v>GEPEP calibration</v>
      </c>
      <c r="AY78" s="8"/>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c r="DL78" s="550"/>
      <c r="DM78" s="550"/>
      <c r="DN78" s="550"/>
      <c r="DO78" s="550"/>
      <c r="DP78" s="550"/>
      <c r="DQ78" s="550"/>
      <c r="DR78" s="550"/>
      <c r="DS78" s="550"/>
      <c r="DT78" s="550"/>
      <c r="DU78" s="550"/>
      <c r="DV78" s="550"/>
      <c r="DW78" s="550"/>
      <c r="DX78" s="550"/>
      <c r="DY78" s="550"/>
      <c r="DZ78" s="550"/>
      <c r="EA78" s="550"/>
      <c r="EB78" s="550"/>
      <c r="EC78" s="550"/>
      <c r="ED78" s="550"/>
      <c r="EE78" s="550"/>
      <c r="EF78" s="550"/>
      <c r="EG78" s="550"/>
      <c r="EH78" s="550"/>
      <c r="EI78" s="550"/>
      <c r="EJ78" s="550"/>
      <c r="EK78" s="550"/>
      <c r="EL78" s="550"/>
      <c r="EM78" s="550"/>
      <c r="EN78" s="550"/>
      <c r="EO78" s="550"/>
      <c r="EP78" s="550"/>
      <c r="EQ78" s="550"/>
      <c r="ER78" s="550"/>
      <c r="ES78" s="550"/>
      <c r="ET78" s="550"/>
      <c r="EU78" s="550"/>
      <c r="EV78" s="550"/>
      <c r="EW78" s="550"/>
      <c r="EX78" s="550"/>
      <c r="EY78" s="550"/>
      <c r="EZ78" s="550"/>
      <c r="FA78" s="550"/>
      <c r="FB78" s="550"/>
      <c r="FC78" s="550"/>
      <c r="FD78" s="550"/>
      <c r="FE78" s="550"/>
      <c r="FF78" s="550"/>
      <c r="FG78" s="550"/>
      <c r="FH78" s="550"/>
      <c r="FI78" s="550"/>
      <c r="FJ78" s="550"/>
      <c r="FK78" s="550"/>
      <c r="FL78" s="550"/>
      <c r="FM78" s="550"/>
      <c r="FN78" s="550"/>
      <c r="FO78" s="550"/>
      <c r="FP78" s="550"/>
      <c r="FQ78" s="550"/>
      <c r="FR78" s="550"/>
      <c r="FS78" s="550"/>
      <c r="FT78" s="550"/>
      <c r="FU78" s="550"/>
      <c r="FV78" s="550"/>
      <c r="FW78" s="550"/>
      <c r="FX78" s="550"/>
      <c r="FY78" s="550"/>
      <c r="FZ78" s="550"/>
      <c r="GA78" s="550"/>
      <c r="GB78" s="550"/>
      <c r="GC78" s="550"/>
      <c r="GD78" s="550"/>
      <c r="GE78" s="550"/>
      <c r="GF78" s="550"/>
      <c r="GG78" s="550"/>
      <c r="GH78" s="550"/>
      <c r="GI78" s="550"/>
      <c r="GJ78" s="550"/>
      <c r="GK78" s="550"/>
      <c r="GL78" s="550"/>
      <c r="GM78" s="550"/>
      <c r="GN78" s="550"/>
      <c r="GO78" s="550"/>
      <c r="GP78" s="550"/>
      <c r="GQ78" s="550"/>
      <c r="GR78" s="550"/>
      <c r="GS78" s="550"/>
      <c r="GT78" s="550"/>
      <c r="GU78" s="550"/>
      <c r="GV78" s="550"/>
      <c r="GW78" s="550"/>
      <c r="GX78" s="550"/>
      <c r="GY78" s="550"/>
      <c r="GZ78" s="550"/>
      <c r="HA78" s="550"/>
      <c r="HB78" s="550"/>
      <c r="HC78" s="550"/>
      <c r="HD78" s="550"/>
      <c r="HE78" s="550"/>
      <c r="HF78" s="550"/>
      <c r="HG78" s="550"/>
      <c r="HH78" s="550"/>
      <c r="HI78" s="550"/>
      <c r="HJ78" s="550"/>
      <c r="HK78" s="550"/>
      <c r="HL78" s="550"/>
      <c r="HM78" s="550"/>
      <c r="HN78" s="550"/>
      <c r="HO78" s="550"/>
      <c r="HP78" s="550"/>
      <c r="HQ78" s="550"/>
      <c r="HR78" s="550"/>
      <c r="HS78" s="550"/>
      <c r="HT78" s="550"/>
      <c r="HU78" s="550"/>
      <c r="HV78" s="550"/>
      <c r="HW78" s="550"/>
      <c r="HX78" s="550"/>
      <c r="HY78" s="550"/>
      <c r="HZ78" s="550"/>
      <c r="IA78" s="550"/>
      <c r="IB78" s="550"/>
      <c r="IC78" s="550"/>
      <c r="ID78" s="550"/>
      <c r="IE78" s="550"/>
      <c r="IF78" s="550"/>
      <c r="IG78" s="550"/>
      <c r="IH78" s="550"/>
      <c r="II78" s="550"/>
      <c r="IJ78" s="550"/>
      <c r="IK78" s="550"/>
      <c r="IL78" s="550"/>
      <c r="IM78" s="550"/>
      <c r="IN78" s="550"/>
      <c r="IO78" s="550"/>
      <c r="IP78" s="550"/>
      <c r="IQ78" s="550"/>
      <c r="IR78" s="550"/>
      <c r="IS78" s="550"/>
      <c r="IT78" s="550"/>
      <c r="IU78" s="550"/>
      <c r="IV78" s="550"/>
      <c r="IW78" s="550"/>
      <c r="IX78" s="550"/>
      <c r="IY78" s="550"/>
      <c r="IZ78" s="550"/>
      <c r="JA78" s="550"/>
      <c r="JB78" s="550"/>
      <c r="JC78" s="550"/>
      <c r="JD78" s="550"/>
      <c r="JE78" s="550"/>
      <c r="JF78" s="550"/>
      <c r="JG78" s="550"/>
      <c r="JH78" s="550"/>
      <c r="JI78" s="550"/>
      <c r="JJ78" s="550"/>
      <c r="JK78" s="550"/>
      <c r="JL78" s="550"/>
      <c r="JM78" s="550"/>
      <c r="JN78" s="550"/>
      <c r="JO78" s="550"/>
      <c r="JP78" s="550"/>
      <c r="JQ78" s="550"/>
      <c r="JR78" s="550"/>
      <c r="JS78" s="550"/>
      <c r="JT78" s="550"/>
      <c r="JU78" s="550"/>
      <c r="JV78" s="550"/>
      <c r="JW78" s="550"/>
      <c r="JX78" s="550"/>
      <c r="JY78" s="550"/>
      <c r="JZ78" s="550"/>
      <c r="KA78" s="550"/>
      <c r="KB78" s="550"/>
      <c r="KC78" s="550"/>
      <c r="KD78" s="550"/>
      <c r="KE78" s="550"/>
      <c r="KF78" s="550"/>
      <c r="KG78" s="550"/>
      <c r="KH78" s="550"/>
      <c r="KI78" s="550"/>
      <c r="KJ78" s="550"/>
      <c r="KK78" s="550"/>
      <c r="KL78" s="550"/>
      <c r="KM78" s="550"/>
      <c r="KN78" s="550"/>
      <c r="KO78" s="550"/>
      <c r="KP78" s="550"/>
      <c r="KQ78" s="550"/>
      <c r="KR78" s="550"/>
      <c r="KS78" s="550"/>
      <c r="KT78" s="550"/>
      <c r="KU78" s="550"/>
      <c r="KV78" s="550"/>
      <c r="KW78" s="550"/>
      <c r="KX78" s="550"/>
      <c r="KY78" s="550"/>
      <c r="KZ78" s="550"/>
      <c r="LA78" s="550"/>
      <c r="LB78" s="550"/>
      <c r="LC78" s="550"/>
      <c r="LD78" s="550"/>
      <c r="LE78" s="550"/>
      <c r="LF78" s="550"/>
      <c r="LG78" s="550"/>
      <c r="LH78" s="550"/>
      <c r="LI78" s="550"/>
      <c r="LJ78" s="550"/>
      <c r="LK78" s="550"/>
      <c r="LL78" s="550"/>
      <c r="LM78" s="550"/>
      <c r="LN78" s="550"/>
      <c r="LO78" s="550"/>
      <c r="LP78" s="550"/>
      <c r="LQ78" s="550"/>
      <c r="LR78" s="550"/>
      <c r="LS78" s="550"/>
      <c r="LT78" s="550"/>
      <c r="LU78" s="550"/>
      <c r="LV78" s="550"/>
      <c r="LW78" s="550"/>
      <c r="LX78" s="550"/>
      <c r="LY78" s="550"/>
      <c r="LZ78" s="550"/>
      <c r="MA78" s="550"/>
      <c r="MB78" s="550"/>
      <c r="MC78" s="550"/>
      <c r="MD78" s="550"/>
      <c r="ME78" s="550"/>
      <c r="MF78" s="550"/>
      <c r="MG78" s="550"/>
      <c r="MH78" s="550"/>
      <c r="MI78" s="550"/>
      <c r="MJ78" s="550"/>
      <c r="MK78" s="550"/>
      <c r="ML78" s="550"/>
      <c r="MM78" s="550"/>
      <c r="MN78" s="550"/>
      <c r="MO78" s="550"/>
      <c r="MP78" s="550"/>
      <c r="MQ78" s="550"/>
      <c r="MR78" s="550"/>
      <c r="MS78" s="550"/>
      <c r="MT78" s="550"/>
      <c r="MU78" s="550"/>
      <c r="MV78" s="550"/>
      <c r="MW78" s="550"/>
      <c r="MX78" s="550"/>
      <c r="MY78" s="550"/>
      <c r="MZ78" s="550"/>
      <c r="NA78" s="550"/>
      <c r="NB78" s="550"/>
      <c r="NC78" s="550"/>
      <c r="ND78" s="550"/>
      <c r="NE78" s="550"/>
      <c r="NF78" s="550"/>
      <c r="NG78" s="550"/>
      <c r="NH78" s="550"/>
      <c r="NI78" s="550"/>
      <c r="NJ78" s="550"/>
      <c r="NK78" s="550"/>
      <c r="NL78" s="550"/>
      <c r="NM78" s="550"/>
      <c r="NN78" s="550"/>
      <c r="NO78" s="550"/>
      <c r="NP78" s="550"/>
      <c r="NQ78" s="550"/>
      <c r="NR78" s="550"/>
      <c r="NS78" s="550"/>
      <c r="NT78" s="550"/>
      <c r="NU78" s="550"/>
      <c r="NV78" s="550"/>
      <c r="NW78" s="550"/>
      <c r="NX78" s="550"/>
      <c r="NY78" s="550"/>
      <c r="NZ78" s="550"/>
      <c r="OA78" s="550"/>
      <c r="OB78" s="550"/>
      <c r="OC78" s="550"/>
      <c r="OD78" s="550"/>
      <c r="OE78" s="550"/>
      <c r="OF78" s="550"/>
      <c r="OG78" s="550"/>
      <c r="OH78" s="550"/>
      <c r="OI78" s="550"/>
      <c r="OJ78" s="550"/>
      <c r="OK78" s="550"/>
      <c r="OL78" s="550"/>
      <c r="OM78" s="550"/>
      <c r="ON78" s="519">
        <v>0</v>
      </c>
    </row>
    <row r="79" spans="1:404" outlineLevel="1">
      <c r="A79" s="18">
        <f t="shared" si="191"/>
        <v>74</v>
      </c>
      <c r="B79" s="22">
        <f>$A$15</f>
        <v>10</v>
      </c>
      <c r="C79" s="110">
        <f>C$72 + CHOOSE(ExptNo+1, $L79*100, $L79*100 + $M79*10, $L79*100 + $M79*10 +$N79) + 0</f>
        <v>2200</v>
      </c>
      <c r="D79" s="127" t="str">
        <f t="shared" ref="D79:D84" si="192">INDEX(i.Region_Desc,1,$L79)</f>
        <v>GSW</v>
      </c>
      <c r="E79" t="b">
        <v>0</v>
      </c>
      <c r="F79" t="b">
        <v>0</v>
      </c>
      <c r="G79" t="b">
        <f t="shared" ref="G79:G80" si="193">E79</f>
        <v>0</v>
      </c>
      <c r="H79" s="22">
        <v>0</v>
      </c>
      <c r="I79" s="575" cm="1">
        <f t="array" ref="I79">INDEX(I$5:I78,$B79+1,1)</f>
        <v>1</v>
      </c>
      <c r="J79" s="575" cm="1">
        <f t="array" ref="J79">INDEX(J$5:J78,$B79+1,1)</f>
        <v>0</v>
      </c>
      <c r="K79" s="243">
        <f>INDEX(IF(K$74,_xlfn.SEQUENCE(K$72,1,K$75),K$75:K$78),MOD(INT($H79/K$73),K$72)+1,1)</f>
        <v>0</v>
      </c>
      <c r="L79" s="22">
        <v>2</v>
      </c>
      <c r="M79" s="22">
        <v>5</v>
      </c>
      <c r="N79" s="243">
        <f t="shared" ref="N79:N84" si="194">INDEX(IF(N$74,_xlfn.SEQUENCE(N$72,1,N$75),N$75:N$78),MOD(INT($H79/N$73),N$72)+1,1)</f>
        <v>1</v>
      </c>
      <c r="O79" s="444">
        <f t="shared" ref="O79:P84" si="195">INDEX(i.FlkStrctr,$M79,O$7)</f>
        <v>2</v>
      </c>
      <c r="P79" s="444">
        <f t="shared" si="195"/>
        <v>0</v>
      </c>
      <c r="Q79" s="444">
        <f>INDEX(i.StdELMan,($L79-1)*12+(IF($M79=5,2,$M79)-1)*3+$N79,Q$7)</f>
        <v>6</v>
      </c>
      <c r="R79" s="22">
        <v>2</v>
      </c>
      <c r="S79" s="22">
        <v>2</v>
      </c>
      <c r="T79" s="22">
        <v>0</v>
      </c>
      <c r="U79" s="22">
        <v>1</v>
      </c>
      <c r="V79" s="575" cm="1">
        <f t="array" ref="V79">INDEX(V$5:V78,$B79+1,1)</f>
        <v>0</v>
      </c>
      <c r="W79" s="22">
        <v>2</v>
      </c>
      <c r="X79" s="22">
        <v>1</v>
      </c>
      <c r="Y79" s="22">
        <v>1</v>
      </c>
      <c r="Z79" s="22">
        <v>1</v>
      </c>
      <c r="AA79" s="22" t="s">
        <v>30</v>
      </c>
      <c r="AB79" s="444"/>
      <c r="AC79" s="22">
        <v>1</v>
      </c>
      <c r="AD79" s="575" cm="1">
        <f t="array" ref="AD79">INDEX(AD$5:AD78,$B79+1,1)</f>
        <v>0</v>
      </c>
      <c r="AE79" s="575" cm="1">
        <f t="array" ref="AE79">INDEX(AE$5:AE78,$B79+1,1)</f>
        <v>0</v>
      </c>
      <c r="AF79" s="575" cm="1">
        <f t="array" ref="AF79">INDEX(AF$5:AF78,$B79+1,1)</f>
        <v>0</v>
      </c>
      <c r="AG79" s="575" cm="1">
        <f t="array" ref="AG79">INDEX(AG$5:AG78,$B79+1,1)</f>
        <v>0</v>
      </c>
      <c r="AH79" s="119"/>
      <c r="AI79" s="119"/>
      <c r="AJ79" s="119"/>
      <c r="AK79" s="119"/>
      <c r="AL79" s="119"/>
      <c r="AM79" s="119"/>
      <c r="AN79" s="119"/>
      <c r="AO79" s="119"/>
      <c r="AP79" s="119"/>
      <c r="AQ79" s="119"/>
      <c r="AR79" s="119"/>
      <c r="AS79" s="119"/>
      <c r="AT79" s="119"/>
      <c r="AU79" s="119"/>
      <c r="AV79" s="119"/>
      <c r="AW79" s="119"/>
      <c r="AX79" s="330" t="str">
        <f ca="1">LEFT(AX78,10)        &amp; TEXT($H79," 00000 ")        &amp; INDEX(i.ModelStructure,$I79,1)    &amp;" "
&amp; $D79        &amp;       IF($DK79=0," FWM","")&amp;IF($DK79=1," MWM","")&amp;IF($DK79=5," Mat","")&amp;IF($DL79=TRUE,"&amp;BBT","    ")        &amp;      " TOL"&amp;INDEX(i.TOL_Desc,1,$N79)
&amp; " Scan"&amp;$T79       &amp;       CHOOSE($K79+1," CFS"," GFS"," NFS")&amp;"_"&amp;MID($HB79,7,1)
&amp; " RR"&amp;TEXT(SUM($EB79:$EC79),"+00%;-00%;    ;@")
&amp; " GP"&amp;TEXT($EW79,"?00%")        &amp;    " WP"&amp;TEXT($ET79*$NZ79*$OB79,"?00%")        &amp;     " MP"&amp;TEXT($EU79*$NY79*$OA79,"?00%")
&amp; " ("&amp;IF($CY79,"P","E")   &amp;IF($CX79,"T","t")        &amp;     "_F"&amp;IF($HP79&lt;&gt;FALSE,3,0)+COUNTIF($HI79:$HM79,TRUE)+COUNTIF($BS79:$BT79,"&gt;0")&amp;IF($HN79&lt;&gt;FALSE,3,0)+COUNTIF($BS79:$BT79,"&gt;0")&amp;"N"&amp;IF($HS79&lt;&gt;"-",$HS79,$DC79)&amp;IF($HT79&lt;&gt;"-",$HT79,$DD79)&amp;"L"&amp;$IE79&amp;$IF79&amp;")"</f>
        <v>GEPEP cali 00000 SE GSW     TOLAut Scan0 CFS_ RR     GP100% WP100% MP100% (Et_F33N11L00)</v>
      </c>
      <c r="AY79" s="8" t="str">
        <f ca="1">IF(COUNTIF(AX$5:AX79,AX79)=1,"-","Dup")</f>
        <v>-</v>
      </c>
      <c r="AZ79" s="8"/>
      <c r="BA79" s="22" t="b">
        <v>1</v>
      </c>
      <c r="BB79" s="22" t="b">
        <v>1</v>
      </c>
      <c r="BC79" s="22" t="b">
        <v>1</v>
      </c>
      <c r="BD79" s="22" t="b">
        <v>1</v>
      </c>
      <c r="BE79" s="22" t="b">
        <v>1</v>
      </c>
      <c r="BF79" s="22" t="b">
        <v>1</v>
      </c>
      <c r="BG79" s="22" t="b">
        <v>1</v>
      </c>
      <c r="BH79" s="22" t="b">
        <v>1</v>
      </c>
      <c r="BI79" s="22" t="b">
        <v>1</v>
      </c>
      <c r="BJ79" s="8"/>
      <c r="BK79" s="575" t="b" cm="1">
        <f t="array" ref="BK79">INDEX(BK$5:BK78,$B79+1,1)</f>
        <v>1</v>
      </c>
      <c r="BL79" s="575" t="str" cm="1">
        <f t="array" ref="BL79">INDEX(BL$5:BL78,$B79+1,1)</f>
        <v>-</v>
      </c>
      <c r="BM79" s="575" t="b" cm="1">
        <f t="array" ref="BM79">INDEX(BM$5:BM78,$B79+1,1)</f>
        <v>0</v>
      </c>
      <c r="BN79" s="575" t="str" cm="1">
        <f t="array" ref="BN79">INDEX(BN$5:BN78,$B79+1,1)</f>
        <v>-</v>
      </c>
      <c r="BO79" s="575" t="str" cm="1">
        <f t="array" ref="BO79">INDEX(BO$5:BO78,$B79+1,1)</f>
        <v>-</v>
      </c>
      <c r="BP79" s="575" t="str" cm="1">
        <f t="array" ref="BP79">INDEX(BP$5:BP78,$B79+1,1)</f>
        <v>-</v>
      </c>
      <c r="BQ79" s="575" t="str" cm="1">
        <f t="array" ref="BQ79">INDEX(BQ$5:BQ78,$B79+1,1)</f>
        <v>-</v>
      </c>
      <c r="BR79" s="575" t="str" cm="1">
        <f t="array" ref="BR79">INDEX(BR$5:BR78,$B79+1,1)</f>
        <v>-</v>
      </c>
      <c r="BS79" s="575" t="str" cm="1">
        <f t="array" ref="BS79">INDEX(BS$5:BS78,$B79+1,1)</f>
        <v>-</v>
      </c>
      <c r="BT79" s="575" t="str" cm="1">
        <f t="array" ref="BT79">INDEX(BT$5:BT78,$B79+1,1)</f>
        <v>-</v>
      </c>
      <c r="BU79" s="575" t="str" cm="1">
        <f t="array" ref="BU79">INDEX(BU$5:BU78,$B79+1,1)</f>
        <v>-</v>
      </c>
      <c r="BV79" s="575" t="str" cm="1">
        <f t="array" ref="BV79">INDEX(BV$5:BV78,$B79+1,1)</f>
        <v>-</v>
      </c>
      <c r="BW79" s="575" t="b" cm="1">
        <f t="array" ref="BW79">INDEX(BW$5:BW78,$B79+1,1)</f>
        <v>0</v>
      </c>
      <c r="BX79" s="575" cm="1">
        <f t="array" ref="BX79">INDEX(BX$5:BX78,$B79+1,1)</f>
        <v>0</v>
      </c>
      <c r="BY79" s="22">
        <v>6</v>
      </c>
      <c r="BZ79" s="22">
        <v>4</v>
      </c>
      <c r="CA79" s="575" t="b" cm="1">
        <f t="array" ref="CA79">INDEX(CA$5:CA78,$B79+1,1)</f>
        <v>1</v>
      </c>
      <c r="CB79" s="8"/>
      <c r="CC79" s="575" t="str" cm="1">
        <f t="array" ref="CC79">INDEX(CC$5:CC78,$B79+1,1)</f>
        <v>-</v>
      </c>
      <c r="CD79" s="444" t="str">
        <f t="shared" ref="CD79:CD84" ca="1" si="196">IF($M79&lt;&gt;4,OFFSET(CD$5,$B79,0),1)</f>
        <v>-</v>
      </c>
      <c r="CE79" s="444">
        <f t="shared" ref="CE79:CF84" si="197">$K79</f>
        <v>0</v>
      </c>
      <c r="CF79" s="444">
        <f t="shared" si="197"/>
        <v>0</v>
      </c>
      <c r="CG79" s="575" t="str" cm="1">
        <f t="array" ref="CG79">INDEX(CG$5:CG78,$B79+1,1)</f>
        <v>-</v>
      </c>
      <c r="CH79" s="575" t="str" cm="1">
        <f t="array" ref="CH79">INDEX(CH$5:CH78,$B79+1,1)</f>
        <v>-</v>
      </c>
      <c r="CI79" s="575" t="str" cm="1">
        <f t="array" ref="CI79">INDEX(CI$5:CI78,$B79+1,1)</f>
        <v>-</v>
      </c>
      <c r="CJ79" s="444" t="str">
        <f t="shared" ref="CJ79:CJ84" ca="1" si="198">IF($M79&lt;&gt;4,OFFSET(CJ$5,$B79,0),1)</f>
        <v>-</v>
      </c>
      <c r="CK79" s="444">
        <f t="shared" ref="CK79:CL84" si="199">$K79</f>
        <v>0</v>
      </c>
      <c r="CL79" s="444">
        <f t="shared" si="199"/>
        <v>0</v>
      </c>
      <c r="CM79" s="575" t="str" cm="1">
        <f t="array" ref="CM79">INDEX(CM$5:CM78,$B79+1,1)</f>
        <v>-</v>
      </c>
      <c r="CN79" s="444" t="str">
        <f t="shared" ref="CN79:CN84" ca="1" si="200">IF($M79&lt;&gt;4,OFFSET(CN$5,$B79,0),1)</f>
        <v>-</v>
      </c>
      <c r="CO79" s="444">
        <f t="shared" ref="CO79:CO84" si="201">$K79</f>
        <v>0</v>
      </c>
      <c r="CP79" s="575" t="str" cm="1">
        <f t="array" ref="CP79">INDEX(CP$5:CP78,$B79+1,1)</f>
        <v>-</v>
      </c>
      <c r="CQ79" s="575" t="str" cm="1">
        <f t="array" ref="CQ79">INDEX(CQ$5:CQ78,$B79+1,1)</f>
        <v>-</v>
      </c>
      <c r="CR79" s="444">
        <f t="shared" ref="CR79:CR84" si="202">$K79</f>
        <v>0</v>
      </c>
      <c r="CS79" s="575" t="str" cm="1">
        <f t="array" ref="CS79">INDEX(CS$5:CS78,$B79+1,1)</f>
        <v>-</v>
      </c>
      <c r="CT79" s="444" t="str">
        <f t="shared" ref="CT79:CT84" ca="1" si="203">IF($M79&lt;&gt;4,OFFSET(CT$5,$B79,0),1)</f>
        <v>-</v>
      </c>
      <c r="CU79" s="444">
        <f t="shared" ref="CU79:CV84" si="204">$K79</f>
        <v>0</v>
      </c>
      <c r="CV79" s="444">
        <f t="shared" si="204"/>
        <v>0</v>
      </c>
      <c r="CW79" s="8"/>
      <c r="CX79" s="22" t="b">
        <v>0</v>
      </c>
      <c r="CY79" s="22" t="b">
        <v>0</v>
      </c>
      <c r="CZ79" s="587">
        <f t="shared" ref="CZ79:CZ84" si="205">VALUE($L79&amp;$M79&amp;$N79&amp;$T79&amp;IFERROR(VALUE($K79),0)&amp;$Z79&amp;1)</f>
        <v>2510011</v>
      </c>
      <c r="DA79" s="575" t="b" cm="1">
        <f t="array" ref="DA79">INDEX(DA$5:DA78,$B79+1,1)</f>
        <v>1</v>
      </c>
      <c r="DB79" s="22" t="s">
        <v>30</v>
      </c>
      <c r="DC79" s="22">
        <v>1</v>
      </c>
      <c r="DD79" s="22">
        <v>1</v>
      </c>
      <c r="DE79" s="583">
        <f t="shared" ref="DE79:DG84" si="206">INDEX(i.UserPeriod0,$Q79,DE$7)</f>
        <v>652</v>
      </c>
      <c r="DF79" s="583">
        <f t="shared" si="206"/>
        <v>686</v>
      </c>
      <c r="DG79" s="583">
        <f t="shared" si="206"/>
        <v>721</v>
      </c>
      <c r="DH79" s="493">
        <f t="shared" ref="DH79:DJ84" si="207">7*INDEX(i.end_joining,1,DH$7+($Q79-1)*3)</f>
        <v>378</v>
      </c>
      <c r="DI79" s="493">
        <f t="shared" si="207"/>
        <v>413</v>
      </c>
      <c r="DJ79" s="493">
        <f t="shared" si="207"/>
        <v>448</v>
      </c>
      <c r="DK79" s="444">
        <f t="shared" ref="DK79:DZ84" si="208">INDEX(i.FlkStrctr,$M79,DK$7)</f>
        <v>2</v>
      </c>
      <c r="DL79" s="444" t="b">
        <f t="shared" si="208"/>
        <v>0</v>
      </c>
      <c r="DM79" s="444" t="str">
        <f t="shared" si="208"/>
        <v>-</v>
      </c>
      <c r="DN79" s="444" t="str">
        <f t="shared" si="208"/>
        <v>-</v>
      </c>
      <c r="DO79" s="444" t="str">
        <f t="shared" si="208"/>
        <v>-</v>
      </c>
      <c r="DP79" s="444" t="str">
        <f t="shared" si="208"/>
        <v>-</v>
      </c>
      <c r="DQ79" s="444" t="str">
        <f t="shared" si="208"/>
        <v>-</v>
      </c>
      <c r="DR79" s="444" t="str">
        <f t="shared" si="208"/>
        <v>-</v>
      </c>
      <c r="DS79" s="444" t="str">
        <f t="shared" si="208"/>
        <v>-</v>
      </c>
      <c r="DT79" s="444" t="str">
        <f t="shared" si="208"/>
        <v>-</v>
      </c>
      <c r="DU79" s="444" t="str">
        <f t="shared" si="208"/>
        <v>-</v>
      </c>
      <c r="DV79" s="444" t="str">
        <f t="shared" si="208"/>
        <v>-</v>
      </c>
      <c r="DW79" s="444">
        <f t="shared" si="208"/>
        <v>500</v>
      </c>
      <c r="DX79" s="444">
        <f t="shared" si="208"/>
        <v>500</v>
      </c>
      <c r="DY79" s="444" t="str">
        <f t="shared" si="208"/>
        <v>-</v>
      </c>
      <c r="DZ79" s="444" t="str">
        <f t="shared" si="208"/>
        <v>-</v>
      </c>
      <c r="EA79" s="444" t="str">
        <f t="shared" ref="EA79:EA84" si="209">INDEX(i.FlkStrctr,$M79,EA$7)</f>
        <v>-</v>
      </c>
      <c r="EB79" s="444">
        <f t="shared" ref="EB79:EB84" si="210">IF($U79=0,EB$5,INDEX(i.RR_scenario,$U79,$M79))</f>
        <v>0</v>
      </c>
      <c r="EC79" s="444">
        <f t="shared" ref="EC79:EC84" si="211">INDEX(i.dryman,($S79-1)*4+$R79,EC$7)</f>
        <v>0</v>
      </c>
      <c r="ED79" s="444">
        <f t="shared" ref="ED79:EG84" si="212">INDEX(i.dryman,($S79-1)*4+$R79,ED$8)</f>
        <v>0</v>
      </c>
      <c r="EE79" s="444">
        <f t="shared" si="212"/>
        <v>0</v>
      </c>
      <c r="EF79" s="444">
        <f t="shared" si="212"/>
        <v>0</v>
      </c>
      <c r="EG79" s="444">
        <f t="shared" si="212"/>
        <v>0</v>
      </c>
      <c r="EH79" s="444" t="b">
        <f t="shared" ref="EH79:EK84" si="213">INDEX(i.dryman,($S79-1)*4+$R79,EH$7)</f>
        <v>0</v>
      </c>
      <c r="EI79" s="444" t="b">
        <f t="shared" si="213"/>
        <v>0</v>
      </c>
      <c r="EJ79" s="444" t="b">
        <f t="shared" si="213"/>
        <v>1</v>
      </c>
      <c r="EK79" s="444" t="b">
        <f t="shared" si="213"/>
        <v>1</v>
      </c>
      <c r="EL79" s="444">
        <f t="shared" ref="EL79:EL84" si="214">INDEX(i.dryman,($S79-1)*4+$R79,EL$7+$M79-1)</f>
        <v>1</v>
      </c>
      <c r="EM79" s="444">
        <f>INDEX(i.dryman,($S79-1)*4+$R79,EM$7+IF($M79=5,2,$M79)-1)</f>
        <v>1</v>
      </c>
      <c r="EN79" s="444" t="b">
        <f t="shared" ref="EN79:EN84" si="215">AND(INDEX(i.dryman,($S79-1)*4+$R79,EN$7),($ES79&gt;0))</f>
        <v>0</v>
      </c>
      <c r="EO79" s="444" t="b">
        <f t="shared" ref="EO79:EQ84" si="216">($N79=EO$11)</f>
        <v>1</v>
      </c>
      <c r="EP79" s="444" t="b">
        <f t="shared" si="216"/>
        <v>0</v>
      </c>
      <c r="EQ79" s="444" t="b">
        <f t="shared" si="216"/>
        <v>0</v>
      </c>
      <c r="ER79" s="93">
        <f t="shared" ref="ER79:ES84" si="217">$T79</f>
        <v>0</v>
      </c>
      <c r="ES79" s="93">
        <f t="shared" si="217"/>
        <v>0</v>
      </c>
      <c r="ET79" s="444">
        <f t="shared" ref="ET79:ET84" si="218">INDEX(i.WoolPrices,$Y79,ET$7)</f>
        <v>1</v>
      </c>
      <c r="EU79" s="444">
        <f t="shared" ref="EU79:EV84" si="219">INDEX(i.MeatPrices,$Z79,EU$7)</f>
        <v>1</v>
      </c>
      <c r="EV79" s="444">
        <f t="shared" si="219"/>
        <v>1</v>
      </c>
      <c r="EW79" s="444">
        <f t="shared" ref="EW79:EW84" si="220">INDEX(i.GrainPrices,$X79,EW$7)</f>
        <v>1</v>
      </c>
      <c r="EX79" s="444">
        <f t="shared" ref="EX79:FB84" si="221">INDEX(IF($M79&lt;&gt;4,i.ProdnCal_Mer,i.ProdnCal_Mat),$N79,($L79-1)*10+EX$7)</f>
        <v>0.5</v>
      </c>
      <c r="EY79" s="444" t="b">
        <f t="shared" si="221"/>
        <v>1</v>
      </c>
      <c r="EZ79" s="444" t="b">
        <f t="shared" si="221"/>
        <v>0</v>
      </c>
      <c r="FA79" s="444" t="b">
        <f t="shared" si="221"/>
        <v>0</v>
      </c>
      <c r="FB79" s="444" t="b">
        <f t="shared" si="221"/>
        <v>0</v>
      </c>
      <c r="FC79" s="93">
        <f t="shared" ref="FC79:FJ84" si="222">INDEX(i.PGRscalar,1,($L79-1)*10+FC$7)</f>
        <v>1</v>
      </c>
      <c r="FD79" s="93">
        <f t="shared" si="222"/>
        <v>1</v>
      </c>
      <c r="FE79" s="93">
        <f t="shared" si="222"/>
        <v>1</v>
      </c>
      <c r="FF79" s="93">
        <f t="shared" si="222"/>
        <v>1</v>
      </c>
      <c r="FG79" s="93">
        <f t="shared" si="222"/>
        <v>1</v>
      </c>
      <c r="FH79" s="93">
        <f t="shared" si="222"/>
        <v>1</v>
      </c>
      <c r="FI79" s="93">
        <f t="shared" si="222"/>
        <v>1</v>
      </c>
      <c r="FJ79" s="93">
        <f t="shared" si="222"/>
        <v>1</v>
      </c>
      <c r="FK79" s="8"/>
      <c r="FL79" s="575" t="str" cm="1">
        <f t="array" ref="FL79">INDEX(FL$5:FL78,$B79+1,1)</f>
        <v>-</v>
      </c>
      <c r="FM79" s="575" t="str" cm="1">
        <f t="array" ref="FM79">INDEX(FM$5:FM78,$B79+1,1)</f>
        <v>-</v>
      </c>
      <c r="FN79" s="575" t="str" cm="1">
        <f t="array" ref="FN79">INDEX(FN$5:FN78,$B79+1,1)</f>
        <v>-</v>
      </c>
      <c r="FO79" s="444" t="str">
        <f>IF(OR(OR($AA79="",$AA79="-"),$AA79&lt;&gt;FO$7),FO$5,INDEX(i.MLP_PvP,$AC79+IF($M79&lt;&gt;4,0,9),FO$8))</f>
        <v>-</v>
      </c>
      <c r="FP79" s="575" t="str" cm="1">
        <f t="array" ref="FP79">INDEX(FP$5:FP78,$B79+1,1)</f>
        <v>-</v>
      </c>
      <c r="FQ79" s="575" cm="1">
        <f t="array" ref="FQ79">INDEX(FQ$5:FQ78,$B79+1,1)</f>
        <v>1</v>
      </c>
      <c r="FR79" s="575" cm="1">
        <f t="array" ref="FR79">INDEX(FR$5:FR78,$B79+1,1)</f>
        <v>1</v>
      </c>
      <c r="FS79" s="575" t="str" cm="1">
        <f t="array" ref="FS79">INDEX(FS$5:FS78,$B79+1,1)</f>
        <v>-</v>
      </c>
      <c r="FT79" s="575" t="str" cm="1">
        <f t="array" ref="FT79">INDEX(FT$5:FT78,$B79+1,1)</f>
        <v>-</v>
      </c>
      <c r="FU79" s="575" t="str" cm="1">
        <f t="array" ref="FU79">INDEX(FU$5:FU78,$B79+1,1)</f>
        <v>-</v>
      </c>
      <c r="FV79" s="575" t="str" cm="1">
        <f t="array" ref="FV79">INDEX(FV$5:FV78,$B79+1,1)</f>
        <v>-</v>
      </c>
      <c r="FW79" s="575" t="str" cm="1">
        <f t="array" ref="FW79">INDEX(FW$5:FW78,$B79+1,1)</f>
        <v>-</v>
      </c>
      <c r="FX79" s="575" t="str" cm="1">
        <f t="array" ref="FX79">INDEX(FX$5:FX78,$B79+1,1)</f>
        <v>-</v>
      </c>
      <c r="FY79" s="575" t="str" cm="1">
        <f t="array" ref="FY79">INDEX(FY$5:FY78,$B79+1,1)</f>
        <v>-</v>
      </c>
      <c r="FZ79" s="575" t="str" cm="1">
        <f t="array" ref="FZ79">INDEX(FZ$5:FZ78,$B79+1,1)</f>
        <v>-</v>
      </c>
      <c r="GA79" s="575" t="str" cm="1">
        <f t="array" ref="GA79">INDEX(GA$5:GA78,$B79+1,1)</f>
        <v>-</v>
      </c>
      <c r="GB79" s="575" t="str" cm="1">
        <f t="array" ref="GB79">INDEX(GB$5:GB78,$B79+1,1)</f>
        <v>-</v>
      </c>
      <c r="GC79" s="575" t="str" cm="1">
        <f t="array" ref="GC79">INDEX(GC$5:GC78,$B79+1,1)</f>
        <v>-</v>
      </c>
      <c r="GD79" s="575" t="str" cm="1">
        <f t="array" ref="GD79">INDEX(GD$5:GD78,$B79+1,1)</f>
        <v>-</v>
      </c>
      <c r="GE79" s="575" t="str" cm="1">
        <f t="array" ref="GE79">INDEX(GE$5:GE78,$B79+1,1)</f>
        <v>-</v>
      </c>
      <c r="GF79" s="575" t="str" cm="1">
        <f t="array" ref="GF79">INDEX(GF$5:GF78,$B79+1,1)</f>
        <v>-</v>
      </c>
      <c r="GG79" s="575" t="str" cm="1">
        <f t="array" ref="GG79">INDEX(GG$5:GG78,$B79+1,1)</f>
        <v>-</v>
      </c>
      <c r="GH79" s="575" t="str" cm="1">
        <f t="array" ref="GH79">INDEX(GH$5:GH78,$B79+1,1)</f>
        <v>-</v>
      </c>
      <c r="GI79" s="575" t="str" cm="1">
        <f t="array" ref="GI79">INDEX(GI$5:GI78,$B79+1,1)</f>
        <v>-</v>
      </c>
      <c r="GJ79" s="575" t="str" cm="1">
        <f t="array" ref="GJ79">INDEX(GJ$5:GJ78,$B79+1,1)</f>
        <v>-</v>
      </c>
      <c r="GK79" s="444">
        <f>IF(OR(OR($AA79="",$AA79="-"),$AA79&lt;&gt;GK$7),GK$5,INDEX(i.MLP_PvP,$AC79+IF($M79&lt;&gt;4,0,9),GK$8))</f>
        <v>0</v>
      </c>
      <c r="GL79" s="575" t="str" cm="1">
        <f t="array" ref="GL79">INDEX(GL$5:GL78,$B79+1,1)</f>
        <v>-</v>
      </c>
      <c r="GM79" s="575" cm="1">
        <f t="array" ref="GM79">INDEX(GM$5:GM78,$B79+1,1)</f>
        <v>1</v>
      </c>
      <c r="GN79" s="444">
        <f>IF(OR(OR($AA79="",$AA79="-"),$AA79&lt;&gt;GN$7),GN$5,INDEX(i.MLP_PvP,$AC79+IF($M79&lt;&gt;4,0,9),GN$8))</f>
        <v>0</v>
      </c>
      <c r="GO79" s="575" cm="1">
        <f t="array" ref="GO79">INDEX(GO$5:GO78,$B79+1,1)</f>
        <v>0</v>
      </c>
      <c r="GP79" s="444">
        <f t="shared" ref="GP79:GU84" si="223">IF(OR(OR($AA79="",$AA79="-"),$AA79&lt;&gt;GP$7),GP$5,INDEX(i.MLP_PvP,$AC79+IF($M79&lt;&gt;4,0,9),GP$8))</f>
        <v>0</v>
      </c>
      <c r="GQ79" s="444">
        <f t="shared" si="223"/>
        <v>0</v>
      </c>
      <c r="GR79" s="444">
        <f t="shared" si="223"/>
        <v>0</v>
      </c>
      <c r="GS79" s="444">
        <f t="shared" si="223"/>
        <v>0</v>
      </c>
      <c r="GT79" s="444">
        <f t="shared" si="223"/>
        <v>1</v>
      </c>
      <c r="GU79" s="444">
        <f t="shared" si="223"/>
        <v>0</v>
      </c>
      <c r="GV79" s="575" cm="1">
        <f t="array" ref="GV79">INDEX(GV$5:GV78,$B79+1,1)</f>
        <v>0</v>
      </c>
      <c r="GW79" s="575" cm="1">
        <f t="array" ref="GW79">INDEX(GW$5:GW78,$B79+1,1)</f>
        <v>0</v>
      </c>
      <c r="GX79" s="575" cm="1">
        <f t="array" ref="GX79">INDEX(GX$5:GX78,$B79+1,1)</f>
        <v>0</v>
      </c>
      <c r="GY79" s="8"/>
      <c r="GZ79" s="575" t="str" cm="1">
        <f t="array" aca="1" ref="GZ79" ca="1">INDEX(GZ$5:GZ78,$B79+1,1)</f>
        <v>-</v>
      </c>
      <c r="HA79" s="575" t="str" cm="1">
        <f t="array" aca="1" ref="HA79" ca="1">INDEX(HA$5:HA78,$B79+1,1)</f>
        <v>-</v>
      </c>
      <c r="HB79" s="575" t="str" cm="1">
        <f t="array" aca="1" ref="HB79" ca="1">INDEX(HB$5:HB78,$B79+1,1)</f>
        <v>-</v>
      </c>
      <c r="HC79" s="575" t="str" cm="1">
        <f t="array" aca="1" ref="HC79" ca="1">INDEX(HC$5:HC78,$B79+1,1)</f>
        <v>-</v>
      </c>
      <c r="HD79" s="575" cm="1">
        <f t="array" aca="1" ref="HD79" ca="1">INDEX(HD$5:HD78,$B79+1,1)</f>
        <v>0</v>
      </c>
      <c r="HE79" s="575" t="str" cm="1">
        <f t="array" aca="1" ref="HE79" ca="1">INDEX(HE$5:HE78,$B79+1,1)</f>
        <v>-</v>
      </c>
      <c r="HF79" s="575" t="str" cm="1">
        <f t="array" ref="HF79">INDEX(HF$5:HF78,$B79+1,1)</f>
        <v>-</v>
      </c>
      <c r="HG79" s="576" t="str">
        <f ca="1">OFFSET(HG$5,$B79,0)</f>
        <v>-</v>
      </c>
      <c r="HH79" s="575" t="str" cm="1">
        <f t="array" ref="HH79">INDEX(HH$5:HH78,$B79+1,1)</f>
        <v>-</v>
      </c>
      <c r="HI79" s="575" t="str" cm="1">
        <f t="array" ref="HI79">INDEX(HI$5:HI78,$B79+1,1)</f>
        <v>-</v>
      </c>
      <c r="HJ79" s="575" t="str" cm="1">
        <f t="array" ref="HJ79">INDEX(HJ$5:HJ78,$B79+1,1)</f>
        <v>-</v>
      </c>
      <c r="HK79" s="575" t="str" cm="1">
        <f t="array" ref="HK79">INDEX(HK$5:HK78,$B79+1,1)</f>
        <v>-</v>
      </c>
      <c r="HL79" s="575" t="str" cm="1">
        <f t="array" ref="HL79">INDEX(HL$5:HL78,$B79+1,1)</f>
        <v>-</v>
      </c>
      <c r="HM79" s="575" t="str" cm="1">
        <f t="array" ref="HM79">INDEX(HM$5:HM78,$B79+1,1)</f>
        <v>-</v>
      </c>
      <c r="HN79" s="575" t="str" cm="1">
        <f t="array" ref="HN79">INDEX(HN$5:HN78,$B79+1,1)</f>
        <v>-</v>
      </c>
      <c r="HO79" s="575" t="str" cm="1">
        <f t="array" ref="HO79">INDEX(HO$5:HO78,$B79+1,1)</f>
        <v>-</v>
      </c>
      <c r="HP79" s="575" t="str" cm="1">
        <f t="array" ref="HP79">INDEX(HP$5:HP78,$B79+1,1)</f>
        <v>-</v>
      </c>
      <c r="HQ79" s="575" t="str" cm="1">
        <f t="array" ref="HQ79">INDEX(HQ$5:HQ78,$B79+1,1)</f>
        <v>-</v>
      </c>
      <c r="HR79" s="575" t="str" cm="1">
        <f t="array" ref="HR79">INDEX(HR$5:HR78,$B79+1,1)</f>
        <v>-</v>
      </c>
      <c r="HS79" s="575" t="str" cm="1">
        <f t="array" ref="HS79">INDEX(HS$5:HS78,$B79+1,1)</f>
        <v>-</v>
      </c>
      <c r="HT79" s="575" t="str" cm="1">
        <f t="array" ref="HT79">INDEX(HT$5:HT78,$B79+1,1)</f>
        <v>-</v>
      </c>
      <c r="HU79" s="575" cm="1">
        <f t="array" ref="HU79">INDEX(HU$5:HU78,$B79+1,1)</f>
        <v>0</v>
      </c>
      <c r="HV79" s="575" t="str" cm="1">
        <f t="array" ref="HV79">INDEX(HV$5:HV78,$B79+1,1)</f>
        <v>-</v>
      </c>
      <c r="HW79" s="575" t="str" cm="1">
        <f t="array" ref="HW79">INDEX(HW$5:HW78,$B79+1,1)</f>
        <v>-</v>
      </c>
      <c r="HX79" s="575" t="str" cm="1">
        <f t="array" ref="HX79">INDEX(HX$5:HX78,$B79+1,1)</f>
        <v>-</v>
      </c>
      <c r="HY79" s="575" t="str" cm="1">
        <f t="array" ref="HY79">INDEX(HY$5:HY78,$B79+1,1)</f>
        <v>-</v>
      </c>
      <c r="HZ79" s="575" t="str" cm="1">
        <f t="array" ref="HZ79">INDEX(HZ$5:HZ78,$B79+1,1)</f>
        <v>-</v>
      </c>
      <c r="IA79" s="575" cm="1">
        <f t="array" ref="IA79">INDEX(IA$5:IA78,$B79+1,1)</f>
        <v>0</v>
      </c>
      <c r="IB79" s="575" t="str" cm="1">
        <f t="array" ref="IB79">INDEX(IB$5:IB78,$B79+1,1)</f>
        <v>-</v>
      </c>
      <c r="IC79" s="575" t="str" cm="1">
        <f t="array" ref="IC79">INDEX(IC$5:IC78,$B79+1,1)</f>
        <v>-</v>
      </c>
      <c r="ID79" s="575" t="str" cm="1">
        <f t="array" ref="ID79">INDEX(ID$5:ID78,$B79+1,1)</f>
        <v>-</v>
      </c>
      <c r="IE79" s="22">
        <v>0</v>
      </c>
      <c r="IF79" s="22">
        <v>0</v>
      </c>
      <c r="IG79" s="8"/>
      <c r="IH79" s="575" t="str" cm="1">
        <f t="array" ref="IH79">INDEX(IH$5:IH78,$B79+1,1)</f>
        <v>-</v>
      </c>
      <c r="II79" s="575" t="str" cm="1">
        <f t="array" ref="II79">INDEX(II$5:II78,$B79+1,1)</f>
        <v>-</v>
      </c>
      <c r="IJ79" s="575" t="str" cm="1">
        <f t="array" ref="IJ79">INDEX(IJ$5:IJ78,$B79+1,1)</f>
        <v>-</v>
      </c>
      <c r="IK79" s="575" t="str" cm="1">
        <f t="array" ref="IK79">INDEX(IK$5:IK78,$B79+1,1)</f>
        <v>-</v>
      </c>
      <c r="IL79" s="575" t="str" cm="1">
        <f t="array" ref="IL79">INDEX(IL$5:IL78,$B79+1,1)</f>
        <v>-</v>
      </c>
      <c r="IM79" s="575" t="str" cm="1">
        <f t="array" ref="IM79">INDEX(IM$5:IM78,$B79+1,1)</f>
        <v>-</v>
      </c>
      <c r="IN79" s="575" t="str" cm="1">
        <f t="array" ref="IN79">INDEX(IN$5:IN78,$B79+1,1)</f>
        <v>-</v>
      </c>
      <c r="IO79" s="575" t="str" cm="1">
        <f t="array" ref="IO79">INDEX(IO$5:IO78,$B79+1,1)</f>
        <v>-</v>
      </c>
      <c r="IP79" s="575" t="str" cm="1">
        <f t="array" ref="IP79">INDEX(IP$5:IP78,$B79+1,1)</f>
        <v>-</v>
      </c>
      <c r="IQ79" s="575" t="str" cm="1">
        <f t="array" ref="IQ79">INDEX(IQ$5:IQ78,$B79+1,1)</f>
        <v>-</v>
      </c>
      <c r="IR79" s="575" t="str" cm="1">
        <f t="array" ref="IR79">INDEX(IR$5:IR78,$B79+1,1)</f>
        <v>-</v>
      </c>
      <c r="IS79" s="575" t="str" cm="1">
        <f t="array" ref="IS79">INDEX(IS$5:IS78,$B79+1,1)</f>
        <v>-</v>
      </c>
      <c r="IT79" s="575" t="str" cm="1">
        <f t="array" ref="IT79">INDEX(IT$5:IT78,$B79+1,1)</f>
        <v>-</v>
      </c>
      <c r="IU79" s="575" t="str" cm="1">
        <f t="array" ref="IU79">INDEX(IU$5:IU78,$B79+1,1)</f>
        <v>-</v>
      </c>
      <c r="IV79" s="575" t="str" cm="1">
        <f t="array" ref="IV79">INDEX(IV$5:IV78,$B79+1,1)</f>
        <v>-</v>
      </c>
      <c r="IW79" s="575" t="str" cm="1">
        <f t="array" ref="IW79">INDEX(IW$5:IW78,$B79+1,1)</f>
        <v>-</v>
      </c>
      <c r="IX79" s="575" cm="1">
        <f t="array" ref="IX79">INDEX(IX$5:IX78,$B79+1,1)</f>
        <v>0</v>
      </c>
      <c r="IY79" s="583">
        <f t="shared" ref="IY79:IZ84" si="224">IF(AND($N79=IY$11,$AN79&lt;&gt;0,$Q79=IY$13),INDEX(i.LTWFeedLevels,$AN79,MOD(IY$7-1,7)+1),0)</f>
        <v>0</v>
      </c>
      <c r="IZ79" s="583">
        <f t="shared" si="224"/>
        <v>0</v>
      </c>
      <c r="JA79" s="200">
        <f t="shared" ref="JA79:JE84" si="225">IF(AND($L79=JA$9,$N79=JA$11,$AQ79=JA$8,OR($T79=JA$12,JA$12=1),$Q79=JA$13),INDEX(i.FS_Strategy,$AR79+1,$AQ79),0)</f>
        <v>0</v>
      </c>
      <c r="JB79" s="200">
        <f t="shared" ca="1" si="225"/>
        <v>0</v>
      </c>
      <c r="JC79" s="200">
        <f t="shared" ca="1" si="225"/>
        <v>0</v>
      </c>
      <c r="JD79" s="200">
        <f t="shared" ca="1" si="225"/>
        <v>0</v>
      </c>
      <c r="JE79" s="200">
        <f t="shared" ca="1" si="225"/>
        <v>0</v>
      </c>
      <c r="JF79" s="243">
        <f t="shared" ref="JF79:JF84" ca="1" si="226">IF(AND($L79=JF$9,$N79=JF$11,$AQ79=JF$8,OR($T79=JF$12,JF$12=1),$Q79=JF$13),INDEX(i.FS_Strategy,$AS79+1,$AQ79),0)</f>
        <v>0</v>
      </c>
      <c r="JG79" s="200">
        <f t="shared" ref="JG79:JK84" ca="1" si="227">IF(AND($L79=JG$9,$N79=JG$11,$AQ79=JG$8,OR($T79=JG$12,JG$12=1),$Q79=JG$13),INDEX(i.FS_Strategy,$AR79+1,$AQ79),0)</f>
        <v>0</v>
      </c>
      <c r="JH79" s="200">
        <f t="shared" ca="1" si="227"/>
        <v>0</v>
      </c>
      <c r="JI79" s="200">
        <f t="shared" ca="1" si="227"/>
        <v>0</v>
      </c>
      <c r="JJ79" s="200">
        <f t="shared" ca="1" si="227"/>
        <v>0</v>
      </c>
      <c r="JK79" s="200">
        <f t="shared" ca="1" si="227"/>
        <v>0</v>
      </c>
      <c r="JL79" s="243">
        <f t="shared" ref="JL79:JL84" ca="1" si="228">IF(AND($L79=JL$9,$N79=JL$11,$AQ79=JL$8,OR($T79=JL$12,JL$12=1),$Q79=JL$13),INDEX(i.FS_Strategy,$AS79+1,$AQ79),0)</f>
        <v>0</v>
      </c>
      <c r="JM79" s="244">
        <f t="shared" ref="JM79:JP84" ca="1" si="229">IF(AND($L79=JM$9,$N79=JM$11,$AQ79=JM$8,OR($T79=JM$12,JM$12=1)),INDEX(i.FS_Strategy,$AS79+1,$AQ79),0)</f>
        <v>0</v>
      </c>
      <c r="JN79" s="244">
        <f t="shared" ca="1" si="229"/>
        <v>0</v>
      </c>
      <c r="JO79" s="244">
        <f t="shared" ca="1" si="229"/>
        <v>0</v>
      </c>
      <c r="JP79" s="244">
        <f t="shared" ca="1" si="229"/>
        <v>0</v>
      </c>
      <c r="JQ79" s="584">
        <f t="shared" ref="JQ79:JQ84" ca="1" si="230">IF(AND($L79=JQ$9,$N79=JQ$11,$AQ79=JQ$8,OR($T79=JQ$12,JQ$12=1)),INDEX(i.FS_Strategy,$AT79+1,$AQ79),0)</f>
        <v>0</v>
      </c>
      <c r="JR79" s="244">
        <f t="shared" ref="JR79:JU84" ca="1" si="231">IF(AND($L79=JR$9,$N79=JR$11,$AQ79=JR$8,OR($T79=JR$12,JR$12=1)),INDEX(i.FS_Strategy,$AS79+1,$AQ79),0)</f>
        <v>0</v>
      </c>
      <c r="JS79" s="244">
        <f t="shared" ca="1" si="231"/>
        <v>0</v>
      </c>
      <c r="JT79" s="244">
        <f t="shared" ca="1" si="231"/>
        <v>0</v>
      </c>
      <c r="JU79" s="244">
        <f t="shared" ca="1" si="231"/>
        <v>0</v>
      </c>
      <c r="JV79" s="584">
        <f t="shared" ref="JV79:KB84" ca="1" si="232">IF(AND($L79=JV$9,$N79=JV$11,$AQ79=JV$8,OR($T79=JV$12,JV$12=1)),INDEX(i.FS_Strategy,$AT79+1,$AQ79),0)</f>
        <v>0</v>
      </c>
      <c r="JW79" s="584">
        <f t="shared" ca="1" si="232"/>
        <v>0</v>
      </c>
      <c r="JX79" s="584">
        <f t="shared" ca="1" si="232"/>
        <v>0</v>
      </c>
      <c r="JY79" s="584">
        <f t="shared" ca="1" si="232"/>
        <v>0</v>
      </c>
      <c r="JZ79" s="584">
        <f t="shared" ca="1" si="232"/>
        <v>0</v>
      </c>
      <c r="KA79" s="584">
        <f t="shared" ca="1" si="232"/>
        <v>0</v>
      </c>
      <c r="KB79" s="584">
        <f t="shared" ca="1" si="232"/>
        <v>0</v>
      </c>
      <c r="KC79" s="575" cm="1">
        <f t="array" ref="KC79">INDEX(KC$5:KC78,$B79+1,1)</f>
        <v>0</v>
      </c>
      <c r="KD79" s="444">
        <f t="shared" ref="KD79:KD84" si="233">INDEX(i.TOL,$N79,KD$7)</f>
        <v>19</v>
      </c>
      <c r="KE79" s="8"/>
      <c r="KF79" s="575" cm="1">
        <f t="array" ref="KF79">INDEX(KF$5:KF78,$B79+1,1)</f>
        <v>0</v>
      </c>
      <c r="KG79" s="444">
        <f t="shared" ref="KG79:KG84" si="234">INDEX(i.Triplets_mortality,$AL79+1,KG$7)</f>
        <v>0</v>
      </c>
      <c r="KH79" s="575" cm="1">
        <f t="array" ref="KH79">INDEX(KH$5:KH78,$B79+1,1)</f>
        <v>0</v>
      </c>
      <c r="KI79" s="575" t="str" cm="1">
        <f t="array" ref="KI79">INDEX(KI$5:KI78,$B79+1,1)</f>
        <v>-</v>
      </c>
      <c r="KJ79" s="575" t="str" cm="1">
        <f t="array" ref="KJ79">INDEX(KJ$5:KJ78,$B79+1,1)</f>
        <v>-</v>
      </c>
      <c r="KK79" s="575" t="str" cm="1">
        <f t="array" ref="KK79">INDEX(KK$5:KK78,$B79+1,1)</f>
        <v>-</v>
      </c>
      <c r="KL79" s="575" t="str" cm="1">
        <f t="array" ref="KL79">INDEX(KL$5:KL78,$B79+1,1)</f>
        <v>-</v>
      </c>
      <c r="KM79" s="575" t="str" cm="1">
        <f t="array" ref="KM79">INDEX(KM$5:KM78,$B79+1,1)</f>
        <v>-</v>
      </c>
      <c r="KN79" s="575" t="str" cm="1">
        <f t="array" ref="KN79">INDEX(KN$5:KN78,$B79+1,1)</f>
        <v>-</v>
      </c>
      <c r="KO79" s="575" t="str" cm="1">
        <f t="array" ref="KO79">INDEX(KO$5:KO78,$B79+1,1)</f>
        <v>-</v>
      </c>
      <c r="KP79" s="575" t="str" cm="1">
        <f t="array" ref="KP79">INDEX(KP$5:KP78,$B79+1,1)</f>
        <v>-</v>
      </c>
      <c r="KQ79" s="575" t="str" cm="1">
        <f t="array" ref="KQ79">INDEX(KQ$5:KQ78,$B79+1,1)</f>
        <v>-</v>
      </c>
      <c r="KR79" s="575" t="str" cm="1">
        <f t="array" ref="KR79">INDEX(KR$5:KR78,$B79+1,1)</f>
        <v>-</v>
      </c>
      <c r="KS79" s="575" t="str" cm="1">
        <f t="array" ref="KS79">INDEX(KS$5:KS78,$B79+1,1)</f>
        <v>-</v>
      </c>
      <c r="KT79" s="575" t="str" cm="1">
        <f t="array" ref="KT79">INDEX(KT$5:KT78,$B79+1,1)</f>
        <v>-</v>
      </c>
      <c r="KU79" s="575" t="str" cm="1">
        <f t="array" ref="KU79">INDEX(KU$5:KU78,$B79+1,1)</f>
        <v>-</v>
      </c>
      <c r="KV79" s="444">
        <f t="shared" ref="KV79:KV84" si="235">INDEX(i.Triplet_pi_yatf,$AM79+1,KV$7)</f>
        <v>1</v>
      </c>
      <c r="KW79" s="444">
        <f t="shared" ref="KW79:LE84" si="236">IF(OR(OR($AA79="",$AA79="-"),$AA79&lt;&gt;KW$7),KW$5,INDEX(i.REVsSA,$AC79,KW$8))</f>
        <v>0</v>
      </c>
      <c r="KX79" s="444">
        <f t="shared" si="236"/>
        <v>1</v>
      </c>
      <c r="KY79" s="444">
        <f t="shared" si="236"/>
        <v>1</v>
      </c>
      <c r="KZ79" s="444">
        <f t="shared" si="236"/>
        <v>1</v>
      </c>
      <c r="LA79" s="444">
        <f t="shared" si="236"/>
        <v>1</v>
      </c>
      <c r="LB79" s="444">
        <f t="shared" si="236"/>
        <v>1</v>
      </c>
      <c r="LC79" s="444">
        <f t="shared" si="236"/>
        <v>1</v>
      </c>
      <c r="LD79" s="444">
        <f t="shared" si="236"/>
        <v>0</v>
      </c>
      <c r="LE79" s="444">
        <f t="shared" si="236"/>
        <v>1</v>
      </c>
      <c r="LF79" s="575" cm="1">
        <f t="array" ref="LF79">INDEX(LF$5:LF78,$B79+1,1)</f>
        <v>0</v>
      </c>
      <c r="LG79" s="575" cm="1">
        <f t="array" ref="LG79">INDEX(LG$5:LG78,$B79+1,1)</f>
        <v>0</v>
      </c>
      <c r="LH79" s="575" cm="1">
        <f t="array" ref="LH79">INDEX(LH$5:LH78,$B79+1,1)</f>
        <v>0</v>
      </c>
      <c r="LI79" s="575" cm="1">
        <f t="array" ref="LI79">INDEX(LI$5:LI78,$B79+1,1)</f>
        <v>0</v>
      </c>
      <c r="LJ79" s="575" cm="1">
        <f t="array" ref="LJ79">INDEX(LJ$5:LJ78,$B79+1,1)</f>
        <v>0</v>
      </c>
      <c r="LK79" s="575" cm="1">
        <f t="array" ref="LK79">INDEX(LK$5:LK78,$B79+1,1)</f>
        <v>0</v>
      </c>
      <c r="LL79" s="575" cm="1">
        <f t="array" ref="LL79">INDEX(LL$5:LL78,$B79+1,1)</f>
        <v>0</v>
      </c>
      <c r="LM79" s="575" cm="1">
        <f t="array" ref="LM79">INDEX(LM$5:LM78,$B79+1,1)</f>
        <v>0</v>
      </c>
      <c r="LN79" s="575" cm="1">
        <f t="array" ref="LN79">INDEX(LN$5:LN78,$B79+1,1)</f>
        <v>0</v>
      </c>
      <c r="LO79" s="575" cm="1">
        <f t="array" ref="LO79">INDEX(LO$5:LO78,$B79+1,1)</f>
        <v>0</v>
      </c>
      <c r="LP79" s="575" cm="1">
        <f t="array" ref="LP79">INDEX(LP$5:LP78,$B79+1,1)</f>
        <v>0</v>
      </c>
      <c r="LQ79" s="575" cm="1">
        <f t="array" ref="LQ79">INDEX(LQ$5:LQ78,$B79+1,1)</f>
        <v>0</v>
      </c>
      <c r="LR79" s="575" cm="1">
        <f t="array" ref="LR79">INDEX(LR$5:LR78,$B79+1,1)</f>
        <v>0</v>
      </c>
      <c r="LS79" s="575" cm="1">
        <f t="array" ref="LS79">INDEX(LS$5:LS78,$B79+1,1)</f>
        <v>0</v>
      </c>
      <c r="LT79" s="575" cm="1">
        <f t="array" ref="LT79">INDEX(LT$5:LT78,$B79+1,1)</f>
        <v>0</v>
      </c>
      <c r="LU79" s="575" cm="1">
        <f t="array" ref="LU79">INDEX(LU$5:LU78,$B79+1,1)</f>
        <v>0</v>
      </c>
      <c r="LV79" s="575" cm="1">
        <f t="array" ref="LV79">INDEX(LV$5:LV78,$B79+1,1)</f>
        <v>0</v>
      </c>
      <c r="LW79" s="575" cm="1">
        <f t="array" ref="LW79">INDEX(LW$5:LW78,$B79+1,1)</f>
        <v>0</v>
      </c>
      <c r="LX79" s="575" cm="1">
        <f t="array" ref="LX79">INDEX(LX$5:LX78,$B79+1,1)</f>
        <v>0</v>
      </c>
      <c r="LY79" s="575" cm="1">
        <f t="array" ref="LY79">INDEX(LY$5:LY78,$B79+1,1)</f>
        <v>0</v>
      </c>
      <c r="LZ79" s="575" cm="1">
        <f t="array" ref="LZ79">INDEX(LZ$5:LZ78,$B79+1,1)</f>
        <v>0</v>
      </c>
      <c r="MA79" s="575" cm="1">
        <f t="array" ref="MA79">INDEX(MA$5:MA78,$B79+1,1)</f>
        <v>0</v>
      </c>
      <c r="MB79" s="575" cm="1">
        <f t="array" ref="MB79">INDEX(MB$5:MB78,$B79+1,1)</f>
        <v>0</v>
      </c>
      <c r="MC79" s="575" cm="1">
        <f t="array" ref="MC79">INDEX(MC$5:MC78,$B79+1,1)</f>
        <v>0</v>
      </c>
      <c r="MD79" s="575" cm="1">
        <f t="array" ref="MD79">INDEX(MD$5:MD78,$B79+1,1)</f>
        <v>0</v>
      </c>
      <c r="ME79" s="575" cm="1">
        <f t="array" ref="ME79">INDEX(ME$5:ME78,$B79+1,1)</f>
        <v>0</v>
      </c>
      <c r="MF79" s="575" cm="1">
        <f t="array" ref="MF79">INDEX(MF$5:MF78,$B79+1,1)</f>
        <v>0</v>
      </c>
      <c r="MG79" s="575" cm="1">
        <f t="array" ref="MG79">INDEX(MG$5:MG78,$B79+1,1)</f>
        <v>0</v>
      </c>
      <c r="MH79" s="575" cm="1">
        <f t="array" ref="MH79">INDEX(MH$5:MH78,$B79+1,1)</f>
        <v>0</v>
      </c>
      <c r="MI79" s="575" cm="1">
        <f t="array" ref="MI79">INDEX(MI$5:MI78,$B79+1,1)</f>
        <v>1</v>
      </c>
      <c r="MJ79" s="575" cm="1">
        <f t="array" ref="MJ79">INDEX(MJ$5:MJ78,$B79+1,1)</f>
        <v>0</v>
      </c>
      <c r="MK79" s="575" cm="1">
        <f t="array" ref="MK79">INDEX(MK$5:MK78,$B79+1,1)</f>
        <v>0</v>
      </c>
      <c r="ML79" s="575" cm="1">
        <f t="array" ref="ML79">INDEX(ML$5:ML78,$B79+1,1)</f>
        <v>0</v>
      </c>
      <c r="MM79" s="575" cm="1">
        <f t="array" ref="MM79">INDEX(MM$5:MM78,$B79+1,1)</f>
        <v>0</v>
      </c>
      <c r="MN79" s="575" cm="1">
        <f t="array" ref="MN79">INDEX(MN$5:MN78,$B79+1,1)</f>
        <v>1</v>
      </c>
      <c r="MO79" s="8"/>
      <c r="MP79" s="444" t="b">
        <f ca="1">IF($W79&lt;&gt;0,INDEX(i.cropgraze_inc,$W79,MP$7),OFFSET(MP$5,$B79,0))</f>
        <v>0</v>
      </c>
      <c r="MQ79" s="575" t="str" cm="1">
        <f t="array" ref="MQ79">INDEX(MQ$5:MQ78,$B79+1,1)</f>
        <v>-</v>
      </c>
      <c r="MR79" s="575" t="str" cm="1">
        <f t="array" ref="MR79">INDEX(MR$5:MR78,$B79+1,1)</f>
        <v>-</v>
      </c>
      <c r="MS79" s="575" t="str" cm="1">
        <f t="array" ref="MS79">INDEX(MS$5:MS78,$B79+1,1)</f>
        <v>-</v>
      </c>
      <c r="MT79" s="575" t="str" cm="1">
        <f t="array" ref="MT79">INDEX(MT$5:MT78,$B79+1,1)</f>
        <v>-</v>
      </c>
      <c r="MU79" s="444" t="str">
        <f>IF(OR(OR($AA79="",$AA79="-"),$AA79&lt;&gt;MU$7),MU$5,INDEX(i.MLP_PvP,$AC79,MU$8))</f>
        <v>-</v>
      </c>
      <c r="MV79" s="444" t="str">
        <f>IF(OR(OR($AA79="",$AA79="-"),$AA79&lt;&gt;MV$7),MV$5,INDEX(i.MLP_PvP,$AC79,MV$8))</f>
        <v>-</v>
      </c>
      <c r="MW79" s="575" t="str" cm="1">
        <f t="array" ref="MW79">INDEX(MW$5:MW78,$B79+1,1)</f>
        <v>-</v>
      </c>
      <c r="MX79" s="444" t="str" cm="1">
        <f t="array" ref="MX79">IF(OR(MY79:MY79&lt;&gt;"-"),TRUE,"-")</f>
        <v>-</v>
      </c>
      <c r="MY79" s="575" t="str" cm="1">
        <f t="array" ref="MY79">INDEX(MY$5:MY78,$B79+1,1)</f>
        <v>-</v>
      </c>
      <c r="MZ79" s="575" cm="1">
        <f t="array" ref="MZ79">INDEX(MZ$5:MZ78,$B79+1,1)</f>
        <v>0</v>
      </c>
      <c r="NA79" s="575" cm="1">
        <f t="array" ref="NA79">INDEX(NA$5:NA78,$B79+1,1)</f>
        <v>999999</v>
      </c>
      <c r="NB79" s="575" cm="1">
        <f t="array" ref="NB79">INDEX(NB$5:NB78,$B79+1,1)</f>
        <v>999999</v>
      </c>
      <c r="NC79" s="575" cm="1">
        <f t="array" ref="NC79">INDEX(NC$5:NC78,$B79+1,1)</f>
        <v>999999</v>
      </c>
      <c r="ND79" s="575" cm="1">
        <f t="array" ref="ND79">INDEX(ND$5:ND78,$B79+1,1)</f>
        <v>999999</v>
      </c>
      <c r="NE79" s="575" cm="1">
        <f t="array" ref="NE79">INDEX(NE$5:NE78,$B79+1,1)</f>
        <v>999999</v>
      </c>
      <c r="NF79" s="575" cm="1">
        <f t="array" ref="NF79">INDEX(NF$5:NF78,$B79+1,1)</f>
        <v>999999</v>
      </c>
      <c r="NG79" s="575" t="str" cm="1">
        <f t="array" ref="NG79">INDEX(NG$5:NG78,$B79+1,1)</f>
        <v>-</v>
      </c>
      <c r="NH79" s="575" t="str" cm="1">
        <f t="array" ref="NH79">INDEX(NH$5:NH78,$B79+1,1)</f>
        <v>-</v>
      </c>
      <c r="NI79" s="575" t="str" cm="1">
        <f t="array" ref="NI79">INDEX(NI$5:NI78,$B79+1,1)</f>
        <v>-</v>
      </c>
      <c r="NJ79" s="575" t="b" cm="1">
        <f t="array" ref="NJ79">INDEX(NJ$5:NJ78,$B79+1,1)</f>
        <v>1</v>
      </c>
      <c r="NK79" s="575" t="str" cm="1">
        <f t="array" ref="NK79">INDEX(NK$5:NK78,$B79+1,1)</f>
        <v>-</v>
      </c>
      <c r="NL79" s="575" cm="1">
        <f t="array" ref="NL79">INDEX(NL$5:NL78,$B79+1,1)</f>
        <v>0</v>
      </c>
      <c r="NM79" s="575" cm="1">
        <f t="array" ref="NM79">INDEX(NM$5:NM78,$B79+1,1)</f>
        <v>0</v>
      </c>
      <c r="NN79" s="575" cm="1">
        <f t="array" ref="NN79">INDEX(NN$5:NN78,$B79+1,1)</f>
        <v>0</v>
      </c>
      <c r="NO79" s="575" t="str" cm="1">
        <f t="array" ref="NO79">INDEX(NO$5:NO78,$B79+1,1)</f>
        <v>-</v>
      </c>
      <c r="NP79" s="575" t="str" cm="1">
        <f t="array" ref="NP79">INDEX(NP$5:NP78,$B79+1,1)</f>
        <v>-</v>
      </c>
      <c r="NQ79" s="444">
        <f t="shared" ref="NQ79:NQ84" si="237">IF($DK79=5,0.75,0)</f>
        <v>0</v>
      </c>
      <c r="NR79" s="575" t="str" cm="1">
        <f t="array" ref="NR79">INDEX(NR$5:NR78,$B79+1,1)</f>
        <v>-</v>
      </c>
      <c r="NS79" s="444" t="str">
        <f>IF(OR(OR($AA79="",$AA79="-"),$AA79&lt;&gt;NS$7),NS$5,INDEX(i.MLP_PvP,$AC79,NS$8))</f>
        <v>-</v>
      </c>
      <c r="NT79" s="8"/>
      <c r="NU79" s="575" cm="1">
        <f t="array" ref="NU79">INDEX(NU$5:NU78,$B79+1,1)</f>
        <v>50</v>
      </c>
      <c r="NV79" s="575" cm="1">
        <f t="array" ref="NV79">INDEX(NV$5:NV78,$B79+1,1)</f>
        <v>50</v>
      </c>
      <c r="NW79" s="575" cm="1">
        <f t="array" ref="NW79">INDEX(NW$5:NW78,$B79+1,1)</f>
        <v>50</v>
      </c>
      <c r="NX79" s="575" cm="1">
        <f t="array" ref="NX79">INDEX(NX$5:NX78,$B79+1,1)</f>
        <v>50</v>
      </c>
      <c r="NY79" s="575" cm="1">
        <f t="array" ref="NY79">INDEX(NY$5:NY78,$B79+1,1)</f>
        <v>1</v>
      </c>
      <c r="NZ79" s="575" cm="1">
        <f t="array" ref="NZ79">INDEX(NZ$5:NZ78,$B79+1,1)</f>
        <v>1</v>
      </c>
      <c r="OA79" s="575" cm="1">
        <f t="array" ref="OA79">INDEX(OA$5:OA78,$B79+1,1)</f>
        <v>1</v>
      </c>
      <c r="OB79" s="575" cm="1">
        <f t="array" ref="OB79">INDEX(OB$5:OB78,$B79+1,1)</f>
        <v>1</v>
      </c>
      <c r="OC79" s="8"/>
      <c r="OD79" s="575" cm="1">
        <f t="array" ref="OD79">INDEX(OD$5:OD78,$B79+1,1)</f>
        <v>0</v>
      </c>
      <c r="OE79" s="575" t="str" cm="1">
        <f t="array" ref="OE79">INDEX(OE$5:OE78,$B79+1,1)</f>
        <v>-</v>
      </c>
      <c r="OF79" s="575" cm="1">
        <f t="array" ref="OF79">INDEX(OF$5:OF78,$B79+1,1)</f>
        <v>1</v>
      </c>
      <c r="OG79" s="444">
        <f t="shared" ref="OG79:OG84" si="238">INDEX(i.conservation,$V79+1,$N79)</f>
        <v>1.5</v>
      </c>
      <c r="OH79" s="8"/>
      <c r="OI79" s="585" t="str">
        <f t="shared" ref="OI79:OL84" si="239">IF(AND($N79=OI$11, $Q79=OI$13),TRUE,"-")</f>
        <v>-</v>
      </c>
      <c r="OJ79" s="585" t="str">
        <f t="shared" si="239"/>
        <v>-</v>
      </c>
      <c r="OK79" s="585" t="str">
        <f t="shared" si="239"/>
        <v>-</v>
      </c>
      <c r="OL79" s="585" t="str">
        <f t="shared" si="239"/>
        <v>-</v>
      </c>
      <c r="OM79" s="575" cm="1">
        <f t="array" ref="OM79">INDEX(OM$5:OM78,$B79+1,1)</f>
        <v>0</v>
      </c>
      <c r="ON79" s="519">
        <v>0</v>
      </c>
    </row>
    <row r="80" spans="1:404" outlineLevel="2">
      <c r="A80" s="18">
        <f t="shared" si="191"/>
        <v>75</v>
      </c>
      <c r="B80" s="606">
        <f>$A$79</f>
        <v>74</v>
      </c>
      <c r="C80" s="110">
        <f>C$72 + CHOOSE(ExptNo+1, $L80*100, $L80*100 + $M80*10, $L80*100 + $M80*10 +$N80) + 0</f>
        <v>2200</v>
      </c>
      <c r="D80" s="127" t="str">
        <f t="shared" si="192"/>
        <v>GSW</v>
      </c>
      <c r="E80" t="b">
        <v>0</v>
      </c>
      <c r="F80" t="b">
        <v>0</v>
      </c>
      <c r="G80" t="b">
        <f t="shared" si="193"/>
        <v>0</v>
      </c>
      <c r="H80" s="203">
        <f t="shared" ref="H80:H84" si="240">H79+1</f>
        <v>1</v>
      </c>
      <c r="I80" s="575" cm="1">
        <f t="array" ref="I80">INDEX(I$5:I79,$B80+1,1)</f>
        <v>1</v>
      </c>
      <c r="J80" s="575" cm="1">
        <f t="array" ref="J80">INDEX(J$5:J79,$B80+1,1)</f>
        <v>0</v>
      </c>
      <c r="K80" s="243">
        <f t="shared" ref="K80:K84" si="241">INDEX(IF(K$74,_xlfn.SEQUENCE(K$72,1,K$75),K$75:K$78),MOD(INT($H80/K$73),K$72)+1,1)</f>
        <v>0</v>
      </c>
      <c r="L80" s="575" cm="1">
        <f t="array" ref="L80">INDEX(L$5:L79,$B80+1,1)</f>
        <v>2</v>
      </c>
      <c r="M80" s="575" cm="1">
        <f t="array" ref="M80">INDEX(M$5:M79,$B80+1,1)</f>
        <v>5</v>
      </c>
      <c r="N80" s="243">
        <f t="shared" si="194"/>
        <v>2</v>
      </c>
      <c r="O80" s="444">
        <f t="shared" si="195"/>
        <v>2</v>
      </c>
      <c r="P80" s="444">
        <f t="shared" si="195"/>
        <v>0</v>
      </c>
      <c r="Q80" s="444">
        <f>INDEX(i.StdELMan,($L80-1)*12+(IF($M80=5,2,$M80)-1)*3+$N80,Q$7)</f>
        <v>6</v>
      </c>
      <c r="R80" s="575" cm="1">
        <f t="array" ref="R80">INDEX(R$5:R79,$B80+1,1)</f>
        <v>2</v>
      </c>
      <c r="S80" s="575" cm="1">
        <f t="array" ref="S80">INDEX(S$5:S79,$B80+1,1)</f>
        <v>2</v>
      </c>
      <c r="T80" s="575" cm="1">
        <f t="array" ref="T80">INDEX(T$5:T79,$B80+1,1)</f>
        <v>0</v>
      </c>
      <c r="U80" s="575" cm="1">
        <f t="array" ref="U80">INDEX(U$5:U79,$B80+1,1)</f>
        <v>1</v>
      </c>
      <c r="V80" s="575" cm="1">
        <f t="array" ref="V80">INDEX(V$5:V79,$B80+1,1)</f>
        <v>0</v>
      </c>
      <c r="W80" s="575" cm="1">
        <f t="array" ref="W80">INDEX(W$5:W79,$B80+1,1)</f>
        <v>2</v>
      </c>
      <c r="X80" s="575" cm="1">
        <f t="array" ref="X80">INDEX(X$5:X79,$B80+1,1)</f>
        <v>1</v>
      </c>
      <c r="Y80" s="575" cm="1">
        <f t="array" ref="Y80">INDEX(Y$5:Y79,$B80+1,1)</f>
        <v>1</v>
      </c>
      <c r="Z80" s="575" cm="1">
        <f t="array" ref="Z80">INDEX(Z$5:Z79,$B80+1,1)</f>
        <v>1</v>
      </c>
      <c r="AA80" s="575" t="str" cm="1">
        <f t="array" ref="AA80">INDEX(AA$5:AA79,$B80+1,1)</f>
        <v>-</v>
      </c>
      <c r="AB80" s="444"/>
      <c r="AC80" s="575" cm="1">
        <f t="array" ref="AC80">INDEX(AC$5:AC79,$B80+1,1)</f>
        <v>1</v>
      </c>
      <c r="AD80" s="575" cm="1">
        <f t="array" ref="AD80">INDEX(AD$5:AD79,$B80+1,1)</f>
        <v>0</v>
      </c>
      <c r="AE80" s="575" cm="1">
        <f t="array" ref="AE80">INDEX(AE$5:AE79,$B80+1,1)</f>
        <v>0</v>
      </c>
      <c r="AF80" s="575" cm="1">
        <f t="array" ref="AF80">INDEX(AF$5:AF79,$B80+1,1)</f>
        <v>0</v>
      </c>
      <c r="AG80" s="575" cm="1">
        <f t="array" ref="AG80">INDEX(AG$5:AG79,$B80+1,1)</f>
        <v>0</v>
      </c>
      <c r="AH80" s="119"/>
      <c r="AI80" s="119"/>
      <c r="AJ80" s="119"/>
      <c r="AK80" s="119"/>
      <c r="AL80" s="119"/>
      <c r="AM80" s="119"/>
      <c r="AN80" s="119"/>
      <c r="AO80" s="119"/>
      <c r="AP80" s="119"/>
      <c r="AQ80" s="119"/>
      <c r="AR80" s="119"/>
      <c r="AS80" s="119"/>
      <c r="AT80" s="119"/>
      <c r="AU80" s="119"/>
      <c r="AV80" s="119"/>
      <c r="AW80" s="119"/>
      <c r="AX80" s="330" t="str">
        <f ca="1">LEFT(AX79,10)        &amp; TEXT($H80," 00000 ")        &amp; INDEX(i.ModelStructure,$I80,1)    &amp;" "
&amp; $D80        &amp;       IF($DK80=0," FWM","")&amp;IF($DK80=1," MWM","")&amp;IF($DK80=5," Mat","")&amp;IF($DL80=TRUE,"&amp;BBT","    ")        &amp;      " TOL"&amp;INDEX(i.TOL_Desc,1,$N80)
&amp; " Scan"&amp;$T80       &amp;       CHOOSE($K80+1," CFS"," GFS"," NFS")&amp;"_"&amp;MID($HB80,7,1)
&amp; " RR"&amp;TEXT(SUM($EB80:$EC80),"+00%;-00%;    ;@")
&amp; " GP"&amp;TEXT($EW80,"?00%")        &amp;    " WP"&amp;TEXT($ET80*$NZ80*$OB80,"?00%")        &amp;     " MP"&amp;TEXT($EU80*$NY80*$OA80,"?00%")
&amp; " ("&amp;IF($CY80,"P","E")   &amp;IF($CX80,"T","t")        &amp;     "_F"&amp;IF($HP80&lt;&gt;FALSE,3,0)+COUNTIF($HI80:$HM80,TRUE)+COUNTIF($BS80:$BT80,"&gt;0")&amp;IF($HN80&lt;&gt;FALSE,3,0)+COUNTIF($BS80:$BT80,"&gt;0")&amp;"N"&amp;IF($HS80&lt;&gt;"-",$HS80,$DC80)&amp;IF($HT80&lt;&gt;"-",$HT80,$DD80)&amp;"L"&amp;$IE80&amp;$IF80&amp;")"</f>
        <v>GEPEP cali 00001 SE GSW     TOLWin Scan0 CFS_ RR     GP100% WP100% MP100% (Et_F33N11L00)</v>
      </c>
      <c r="AY80" s="8" t="str">
        <f ca="1">IF(COUNTIF(AX$5:AX80,AX80)=1,"-","Dup")</f>
        <v>-</v>
      </c>
      <c r="AZ80" s="8"/>
      <c r="BA80" s="575" t="b" cm="1">
        <f t="array" ref="BA80">INDEX(BA$5:BA79,$B80+1,1)</f>
        <v>1</v>
      </c>
      <c r="BB80" s="575" t="b" cm="1">
        <f t="array" ref="BB80">INDEX(BB$5:BB79,$B80+1,1)</f>
        <v>1</v>
      </c>
      <c r="BC80" s="575" t="b" cm="1">
        <f t="array" ref="BC80">INDEX(BC$5:BC79,$B80+1,1)</f>
        <v>1</v>
      </c>
      <c r="BD80" s="575" t="b" cm="1">
        <f t="array" ref="BD80">INDEX(BD$5:BD79,$B80+1,1)</f>
        <v>1</v>
      </c>
      <c r="BE80" s="575" t="b" cm="1">
        <f t="array" ref="BE80">INDEX(BE$5:BE79,$B80+1,1)</f>
        <v>1</v>
      </c>
      <c r="BF80" s="575" t="b" cm="1">
        <f t="array" ref="BF80">INDEX(BF$5:BF79,$B80+1,1)</f>
        <v>1</v>
      </c>
      <c r="BG80" s="575" t="b" cm="1">
        <f t="array" ref="BG80">INDEX(BG$5:BG79,$B80+1,1)</f>
        <v>1</v>
      </c>
      <c r="BH80" s="575" t="b" cm="1">
        <f t="array" ref="BH80">INDEX(BH$5:BH79,$B80+1,1)</f>
        <v>1</v>
      </c>
      <c r="BI80" s="575" t="b" cm="1">
        <f t="array" ref="BI80">INDEX(BI$5:BI79,$B80+1,1)</f>
        <v>1</v>
      </c>
      <c r="BJ80" s="8"/>
      <c r="BK80" s="575" t="b" cm="1">
        <f t="array" ref="BK80">INDEX(BK$5:BK79,$B80+1,1)</f>
        <v>1</v>
      </c>
      <c r="BL80" s="575" t="str" cm="1">
        <f t="array" ref="BL80">INDEX(BL$5:BL79,$B80+1,1)</f>
        <v>-</v>
      </c>
      <c r="BM80" s="575" t="b" cm="1">
        <f t="array" ref="BM80">INDEX(BM$5:BM79,$B80+1,1)</f>
        <v>0</v>
      </c>
      <c r="BN80" s="575" t="str" cm="1">
        <f t="array" ref="BN80">INDEX(BN$5:BN79,$B80+1,1)</f>
        <v>-</v>
      </c>
      <c r="BO80" s="575" t="str" cm="1">
        <f t="array" ref="BO80">INDEX(BO$5:BO79,$B80+1,1)</f>
        <v>-</v>
      </c>
      <c r="BP80" s="575" t="str" cm="1">
        <f t="array" ref="BP80">INDEX(BP$5:BP79,$B80+1,1)</f>
        <v>-</v>
      </c>
      <c r="BQ80" s="575" t="str" cm="1">
        <f t="array" ref="BQ80">INDEX(BQ$5:BQ79,$B80+1,1)</f>
        <v>-</v>
      </c>
      <c r="BR80" s="575" t="str" cm="1">
        <f t="array" ref="BR80">INDEX(BR$5:BR79,$B80+1,1)</f>
        <v>-</v>
      </c>
      <c r="BS80" s="575" t="str" cm="1">
        <f t="array" ref="BS80">INDEX(BS$5:BS79,$B80+1,1)</f>
        <v>-</v>
      </c>
      <c r="BT80" s="575" t="str" cm="1">
        <f t="array" ref="BT80">INDEX(BT$5:BT79,$B80+1,1)</f>
        <v>-</v>
      </c>
      <c r="BU80" s="575" t="str" cm="1">
        <f t="array" ref="BU80">INDEX(BU$5:BU79,$B80+1,1)</f>
        <v>-</v>
      </c>
      <c r="BV80" s="575" t="str" cm="1">
        <f t="array" ref="BV80">INDEX(BV$5:BV79,$B80+1,1)</f>
        <v>-</v>
      </c>
      <c r="BW80" s="575" t="b" cm="1">
        <f t="array" ref="BW80">INDEX(BW$5:BW79,$B80+1,1)</f>
        <v>0</v>
      </c>
      <c r="BX80" s="575" cm="1">
        <f t="array" ref="BX80">INDEX(BX$5:BX79,$B80+1,1)</f>
        <v>0</v>
      </c>
      <c r="BY80" s="575" cm="1">
        <f t="array" ref="BY80">INDEX(BY$5:BY79,$B80+1,1)</f>
        <v>6</v>
      </c>
      <c r="BZ80" s="575" cm="1">
        <f t="array" ref="BZ80">INDEX(BZ$5:BZ79,$B80+1,1)</f>
        <v>4</v>
      </c>
      <c r="CA80" s="575" t="b" cm="1">
        <f t="array" ref="CA80">INDEX(CA$5:CA79,$B80+1,1)</f>
        <v>1</v>
      </c>
      <c r="CB80" s="8"/>
      <c r="CC80" s="575" t="str" cm="1">
        <f t="array" ref="CC80">INDEX(CC$5:CC79,$B80+1,1)</f>
        <v>-</v>
      </c>
      <c r="CD80" s="444" t="str">
        <f t="shared" ca="1" si="196"/>
        <v>-</v>
      </c>
      <c r="CE80" s="444">
        <f t="shared" si="197"/>
        <v>0</v>
      </c>
      <c r="CF80" s="444">
        <f t="shared" si="197"/>
        <v>0</v>
      </c>
      <c r="CG80" s="575" t="str" cm="1">
        <f t="array" ref="CG80">INDEX(CG$5:CG79,$B80+1,1)</f>
        <v>-</v>
      </c>
      <c r="CH80" s="575" t="str" cm="1">
        <f t="array" ref="CH80">INDEX(CH$5:CH79,$B80+1,1)</f>
        <v>-</v>
      </c>
      <c r="CI80" s="575" t="str" cm="1">
        <f t="array" ref="CI80">INDEX(CI$5:CI79,$B80+1,1)</f>
        <v>-</v>
      </c>
      <c r="CJ80" s="444" t="str">
        <f t="shared" ca="1" si="198"/>
        <v>-</v>
      </c>
      <c r="CK80" s="444">
        <f t="shared" si="199"/>
        <v>0</v>
      </c>
      <c r="CL80" s="444">
        <f t="shared" si="199"/>
        <v>0</v>
      </c>
      <c r="CM80" s="575" t="str" cm="1">
        <f t="array" ref="CM80">INDEX(CM$5:CM79,$B80+1,1)</f>
        <v>-</v>
      </c>
      <c r="CN80" s="444" t="str">
        <f t="shared" ca="1" si="200"/>
        <v>-</v>
      </c>
      <c r="CO80" s="444">
        <f t="shared" si="201"/>
        <v>0</v>
      </c>
      <c r="CP80" s="575" t="str" cm="1">
        <f t="array" ref="CP80">INDEX(CP$5:CP79,$B80+1,1)</f>
        <v>-</v>
      </c>
      <c r="CQ80" s="575" t="str" cm="1">
        <f t="array" ref="CQ80">INDEX(CQ$5:CQ79,$B80+1,1)</f>
        <v>-</v>
      </c>
      <c r="CR80" s="444">
        <f t="shared" si="202"/>
        <v>0</v>
      </c>
      <c r="CS80" s="575" t="str" cm="1">
        <f t="array" ref="CS80">INDEX(CS$5:CS79,$B80+1,1)</f>
        <v>-</v>
      </c>
      <c r="CT80" s="444" t="str">
        <f t="shared" ca="1" si="203"/>
        <v>-</v>
      </c>
      <c r="CU80" s="444">
        <f t="shared" si="204"/>
        <v>0</v>
      </c>
      <c r="CV80" s="444">
        <f t="shared" si="204"/>
        <v>0</v>
      </c>
      <c r="CW80" s="8"/>
      <c r="CX80" s="575" t="b" cm="1">
        <f t="array" ref="CX80">INDEX(CX$5:CX79,$B80+1,1)</f>
        <v>0</v>
      </c>
      <c r="CY80" s="575" t="b" cm="1">
        <f t="array" ref="CY80">INDEX(CY$5:CY79,$B80+1,1)</f>
        <v>0</v>
      </c>
      <c r="CZ80" s="587">
        <f t="shared" si="205"/>
        <v>2520011</v>
      </c>
      <c r="DA80" s="575" t="b" cm="1">
        <f t="array" ref="DA80">INDEX(DA$5:DA79,$B80+1,1)</f>
        <v>1</v>
      </c>
      <c r="DB80" s="575" t="str" cm="1">
        <f t="array" ref="DB80">INDEX(DB$5:DB79,$B80+1,1)</f>
        <v>-</v>
      </c>
      <c r="DC80" s="575" cm="1">
        <f t="array" ref="DC80">INDEX(DC$5:DC79,$B80+1,1)</f>
        <v>1</v>
      </c>
      <c r="DD80" s="575" cm="1">
        <f t="array" ref="DD80">INDEX(DD$5:DD79,$B80+1,1)</f>
        <v>1</v>
      </c>
      <c r="DE80" s="583">
        <f t="shared" si="206"/>
        <v>652</v>
      </c>
      <c r="DF80" s="583">
        <f t="shared" si="206"/>
        <v>686</v>
      </c>
      <c r="DG80" s="583">
        <f t="shared" si="206"/>
        <v>721</v>
      </c>
      <c r="DH80" s="493">
        <f t="shared" si="207"/>
        <v>378</v>
      </c>
      <c r="DI80" s="493">
        <f t="shared" si="207"/>
        <v>413</v>
      </c>
      <c r="DJ80" s="493">
        <f t="shared" si="207"/>
        <v>448</v>
      </c>
      <c r="DK80" s="444">
        <f t="shared" si="208"/>
        <v>2</v>
      </c>
      <c r="DL80" s="444" t="b">
        <f t="shared" si="208"/>
        <v>0</v>
      </c>
      <c r="DM80" s="444" t="str">
        <f t="shared" si="208"/>
        <v>-</v>
      </c>
      <c r="DN80" s="444" t="str">
        <f t="shared" si="208"/>
        <v>-</v>
      </c>
      <c r="DO80" s="444" t="str">
        <f t="shared" si="208"/>
        <v>-</v>
      </c>
      <c r="DP80" s="444" t="str">
        <f t="shared" si="208"/>
        <v>-</v>
      </c>
      <c r="DQ80" s="444" t="str">
        <f t="shared" si="208"/>
        <v>-</v>
      </c>
      <c r="DR80" s="444" t="str">
        <f t="shared" si="208"/>
        <v>-</v>
      </c>
      <c r="DS80" s="444" t="str">
        <f t="shared" si="208"/>
        <v>-</v>
      </c>
      <c r="DT80" s="444" t="str">
        <f t="shared" si="208"/>
        <v>-</v>
      </c>
      <c r="DU80" s="444" t="str">
        <f t="shared" si="208"/>
        <v>-</v>
      </c>
      <c r="DV80" s="444" t="str">
        <f t="shared" si="208"/>
        <v>-</v>
      </c>
      <c r="DW80" s="444">
        <f t="shared" si="208"/>
        <v>500</v>
      </c>
      <c r="DX80" s="444">
        <f t="shared" si="208"/>
        <v>500</v>
      </c>
      <c r="DY80" s="444" t="str">
        <f t="shared" si="208"/>
        <v>-</v>
      </c>
      <c r="DZ80" s="444" t="str">
        <f t="shared" si="208"/>
        <v>-</v>
      </c>
      <c r="EA80" s="444" t="str">
        <f t="shared" si="209"/>
        <v>-</v>
      </c>
      <c r="EB80" s="444">
        <f t="shared" si="210"/>
        <v>0</v>
      </c>
      <c r="EC80" s="444">
        <f t="shared" si="211"/>
        <v>0</v>
      </c>
      <c r="ED80" s="444">
        <f t="shared" si="212"/>
        <v>0</v>
      </c>
      <c r="EE80" s="444">
        <f t="shared" si="212"/>
        <v>0</v>
      </c>
      <c r="EF80" s="444">
        <f t="shared" si="212"/>
        <v>0</v>
      </c>
      <c r="EG80" s="444">
        <f t="shared" si="212"/>
        <v>0</v>
      </c>
      <c r="EH80" s="444" t="b">
        <f t="shared" si="213"/>
        <v>0</v>
      </c>
      <c r="EI80" s="444" t="b">
        <f t="shared" si="213"/>
        <v>0</v>
      </c>
      <c r="EJ80" s="444" t="b">
        <f t="shared" si="213"/>
        <v>1</v>
      </c>
      <c r="EK80" s="444" t="b">
        <f t="shared" si="213"/>
        <v>1</v>
      </c>
      <c r="EL80" s="444">
        <f t="shared" si="214"/>
        <v>1</v>
      </c>
      <c r="EM80" s="444">
        <f>INDEX(i.dryman,($S80-1)*4+$R80,EM$7+IF($M80=5,2,$M80)-1)</f>
        <v>1</v>
      </c>
      <c r="EN80" s="444" t="b">
        <f t="shared" si="215"/>
        <v>0</v>
      </c>
      <c r="EO80" s="444" t="b">
        <f t="shared" si="216"/>
        <v>0</v>
      </c>
      <c r="EP80" s="444" t="b">
        <f t="shared" si="216"/>
        <v>1</v>
      </c>
      <c r="EQ80" s="444" t="b">
        <f t="shared" si="216"/>
        <v>0</v>
      </c>
      <c r="ER80" s="93">
        <f t="shared" si="217"/>
        <v>0</v>
      </c>
      <c r="ES80" s="93">
        <f t="shared" si="217"/>
        <v>0</v>
      </c>
      <c r="ET80" s="444">
        <f t="shared" si="218"/>
        <v>1</v>
      </c>
      <c r="EU80" s="444">
        <f t="shared" si="219"/>
        <v>1</v>
      </c>
      <c r="EV80" s="444">
        <f t="shared" si="219"/>
        <v>1</v>
      </c>
      <c r="EW80" s="444">
        <f t="shared" si="220"/>
        <v>1</v>
      </c>
      <c r="EX80" s="444">
        <f t="shared" si="221"/>
        <v>0.5</v>
      </c>
      <c r="EY80" s="444" t="b">
        <f t="shared" si="221"/>
        <v>1</v>
      </c>
      <c r="EZ80" s="444" t="b">
        <f t="shared" si="221"/>
        <v>0</v>
      </c>
      <c r="FA80" s="444" t="b">
        <f t="shared" si="221"/>
        <v>0</v>
      </c>
      <c r="FB80" s="444" t="b">
        <f t="shared" si="221"/>
        <v>0</v>
      </c>
      <c r="FC80" s="93">
        <f t="shared" si="222"/>
        <v>1</v>
      </c>
      <c r="FD80" s="93">
        <f t="shared" si="222"/>
        <v>1</v>
      </c>
      <c r="FE80" s="93">
        <f t="shared" si="222"/>
        <v>1</v>
      </c>
      <c r="FF80" s="93">
        <f t="shared" si="222"/>
        <v>1</v>
      </c>
      <c r="FG80" s="93">
        <f t="shared" si="222"/>
        <v>1</v>
      </c>
      <c r="FH80" s="93">
        <f t="shared" si="222"/>
        <v>1</v>
      </c>
      <c r="FI80" s="93">
        <f t="shared" si="222"/>
        <v>1</v>
      </c>
      <c r="FJ80" s="93">
        <f t="shared" si="222"/>
        <v>1</v>
      </c>
      <c r="FK80" s="8"/>
      <c r="FL80" s="575" t="str" cm="1">
        <f t="array" ref="FL80">INDEX(FL$5:FL79,$B80+1,1)</f>
        <v>-</v>
      </c>
      <c r="FM80" s="575" t="str" cm="1">
        <f t="array" ref="FM80">INDEX(FM$5:FM79,$B80+1,1)</f>
        <v>-</v>
      </c>
      <c r="FN80" s="575" t="str" cm="1">
        <f t="array" ref="FN80">INDEX(FN$5:FN79,$B80+1,1)</f>
        <v>-</v>
      </c>
      <c r="FO80" s="444" t="str">
        <f>IF(OR(OR($AA80="",$AA80="-"),$AA80&lt;&gt;FO$7),FO$5,INDEX(i.MLP_PvP,$AC80+IF($M80&lt;&gt;4,0,9),FO$8))</f>
        <v>-</v>
      </c>
      <c r="FP80" s="575" t="str" cm="1">
        <f t="array" ref="FP80">INDEX(FP$5:FP79,$B80+1,1)</f>
        <v>-</v>
      </c>
      <c r="FQ80" s="575" cm="1">
        <f t="array" ref="FQ80">INDEX(FQ$5:FQ79,$B80+1,1)</f>
        <v>1</v>
      </c>
      <c r="FR80" s="575" cm="1">
        <f t="array" ref="FR80">INDEX(FR$5:FR79,$B80+1,1)</f>
        <v>1</v>
      </c>
      <c r="FS80" s="575" t="str" cm="1">
        <f t="array" ref="FS80">INDEX(FS$5:FS79,$B80+1,1)</f>
        <v>-</v>
      </c>
      <c r="FT80" s="575" t="str" cm="1">
        <f t="array" ref="FT80">INDEX(FT$5:FT79,$B80+1,1)</f>
        <v>-</v>
      </c>
      <c r="FU80" s="575" t="str" cm="1">
        <f t="array" ref="FU80">INDEX(FU$5:FU79,$B80+1,1)</f>
        <v>-</v>
      </c>
      <c r="FV80" s="575" t="str" cm="1">
        <f t="array" ref="FV80">INDEX(FV$5:FV79,$B80+1,1)</f>
        <v>-</v>
      </c>
      <c r="FW80" s="575" t="str" cm="1">
        <f t="array" ref="FW80">INDEX(FW$5:FW79,$B80+1,1)</f>
        <v>-</v>
      </c>
      <c r="FX80" s="575" t="str" cm="1">
        <f t="array" ref="FX80">INDEX(FX$5:FX79,$B80+1,1)</f>
        <v>-</v>
      </c>
      <c r="FY80" s="575" t="str" cm="1">
        <f t="array" ref="FY80">INDEX(FY$5:FY79,$B80+1,1)</f>
        <v>-</v>
      </c>
      <c r="FZ80" s="575" t="str" cm="1">
        <f t="array" ref="FZ80">INDEX(FZ$5:FZ79,$B80+1,1)</f>
        <v>-</v>
      </c>
      <c r="GA80" s="575" t="str" cm="1">
        <f t="array" ref="GA80">INDEX(GA$5:GA79,$B80+1,1)</f>
        <v>-</v>
      </c>
      <c r="GB80" s="575" t="str" cm="1">
        <f t="array" ref="GB80">INDEX(GB$5:GB79,$B80+1,1)</f>
        <v>-</v>
      </c>
      <c r="GC80" s="575" t="str" cm="1">
        <f t="array" ref="GC80">INDEX(GC$5:GC79,$B80+1,1)</f>
        <v>-</v>
      </c>
      <c r="GD80" s="575" t="str" cm="1">
        <f t="array" ref="GD80">INDEX(GD$5:GD79,$B80+1,1)</f>
        <v>-</v>
      </c>
      <c r="GE80" s="575" t="str" cm="1">
        <f t="array" ref="GE80">INDEX(GE$5:GE79,$B80+1,1)</f>
        <v>-</v>
      </c>
      <c r="GF80" s="575" t="str" cm="1">
        <f t="array" ref="GF80">INDEX(GF$5:GF79,$B80+1,1)</f>
        <v>-</v>
      </c>
      <c r="GG80" s="575" t="str" cm="1">
        <f t="array" ref="GG80">INDEX(GG$5:GG79,$B80+1,1)</f>
        <v>-</v>
      </c>
      <c r="GH80" s="575" t="str" cm="1">
        <f t="array" ref="GH80">INDEX(GH$5:GH79,$B80+1,1)</f>
        <v>-</v>
      </c>
      <c r="GI80" s="575" t="str" cm="1">
        <f t="array" ref="GI80">INDEX(GI$5:GI79,$B80+1,1)</f>
        <v>-</v>
      </c>
      <c r="GJ80" s="575" t="str" cm="1">
        <f t="array" ref="GJ80">INDEX(GJ$5:GJ79,$B80+1,1)</f>
        <v>-</v>
      </c>
      <c r="GK80" s="444">
        <f>IF(OR(OR($AA80="",$AA80="-"),$AA80&lt;&gt;GK$7),GK$5,INDEX(i.MLP_PvP,$AC80+IF($M80&lt;&gt;4,0,9),GK$8))</f>
        <v>0</v>
      </c>
      <c r="GL80" s="575" t="str" cm="1">
        <f t="array" ref="GL80">INDEX(GL$5:GL79,$B80+1,1)</f>
        <v>-</v>
      </c>
      <c r="GM80" s="575" cm="1">
        <f t="array" ref="GM80">INDEX(GM$5:GM79,$B80+1,1)</f>
        <v>1</v>
      </c>
      <c r="GN80" s="444">
        <f>IF(OR(OR($AA80="",$AA80="-"),$AA80&lt;&gt;GN$7),GN$5,INDEX(i.MLP_PvP,$AC80+IF($M80&lt;&gt;4,0,9),GN$8))</f>
        <v>0</v>
      </c>
      <c r="GO80" s="575" cm="1">
        <f t="array" ref="GO80">INDEX(GO$5:GO79,$B80+1,1)</f>
        <v>0</v>
      </c>
      <c r="GP80" s="444">
        <f t="shared" si="223"/>
        <v>0</v>
      </c>
      <c r="GQ80" s="444">
        <f t="shared" si="223"/>
        <v>0</v>
      </c>
      <c r="GR80" s="444">
        <f t="shared" si="223"/>
        <v>0</v>
      </c>
      <c r="GS80" s="444">
        <f t="shared" si="223"/>
        <v>0</v>
      </c>
      <c r="GT80" s="444">
        <f t="shared" si="223"/>
        <v>1</v>
      </c>
      <c r="GU80" s="444">
        <f t="shared" si="223"/>
        <v>0</v>
      </c>
      <c r="GV80" s="575" cm="1">
        <f t="array" ref="GV80">INDEX(GV$5:GV79,$B80+1,1)</f>
        <v>0</v>
      </c>
      <c r="GW80" s="575" cm="1">
        <f t="array" ref="GW80">INDEX(GW$5:GW79,$B80+1,1)</f>
        <v>0</v>
      </c>
      <c r="GX80" s="575" cm="1">
        <f t="array" ref="GX80">INDEX(GX$5:GX79,$B80+1,1)</f>
        <v>0</v>
      </c>
      <c r="GY80" s="8"/>
      <c r="GZ80" s="575" t="str" cm="1">
        <f t="array" aca="1" ref="GZ80" ca="1">INDEX(GZ$5:GZ79,$B80+1,1)</f>
        <v>-</v>
      </c>
      <c r="HA80" s="575" t="str" cm="1">
        <f t="array" aca="1" ref="HA80" ca="1">INDEX(HA$5:HA79,$B80+1,1)</f>
        <v>-</v>
      </c>
      <c r="HB80" s="575" t="str" cm="1">
        <f t="array" aca="1" ref="HB80" ca="1">INDEX(HB$5:HB79,$B80+1,1)</f>
        <v>-</v>
      </c>
      <c r="HC80" s="575" t="str" cm="1">
        <f t="array" aca="1" ref="HC80" ca="1">INDEX(HC$5:HC79,$B80+1,1)</f>
        <v>-</v>
      </c>
      <c r="HD80" s="575" cm="1">
        <f t="array" aca="1" ref="HD80" ca="1">INDEX(HD$5:HD79,$B80+1,1)</f>
        <v>0</v>
      </c>
      <c r="HE80" s="575" t="str" cm="1">
        <f t="array" aca="1" ref="HE80" ca="1">INDEX(HE$5:HE79,$B80+1,1)</f>
        <v>-</v>
      </c>
      <c r="HF80" s="575" t="str" cm="1">
        <f t="array" ref="HF80">INDEX(HF$5:HF79,$B80+1,1)</f>
        <v>-</v>
      </c>
      <c r="HG80" s="576" t="str">
        <f ca="1">OFFSET(HG$5,$B80,0)</f>
        <v>-</v>
      </c>
      <c r="HH80" s="575" t="str" cm="1">
        <f t="array" ref="HH80">INDEX(HH$5:HH79,$B80+1,1)</f>
        <v>-</v>
      </c>
      <c r="HI80" s="575" t="str" cm="1">
        <f t="array" ref="HI80">INDEX(HI$5:HI79,$B80+1,1)</f>
        <v>-</v>
      </c>
      <c r="HJ80" s="575" t="str" cm="1">
        <f t="array" ref="HJ80">INDEX(HJ$5:HJ79,$B80+1,1)</f>
        <v>-</v>
      </c>
      <c r="HK80" s="575" t="str" cm="1">
        <f t="array" ref="HK80">INDEX(HK$5:HK79,$B80+1,1)</f>
        <v>-</v>
      </c>
      <c r="HL80" s="575" t="str" cm="1">
        <f t="array" ref="HL80">INDEX(HL$5:HL79,$B80+1,1)</f>
        <v>-</v>
      </c>
      <c r="HM80" s="575" t="str" cm="1">
        <f t="array" ref="HM80">INDEX(HM$5:HM79,$B80+1,1)</f>
        <v>-</v>
      </c>
      <c r="HN80" s="575" t="str" cm="1">
        <f t="array" ref="HN80">INDEX(HN$5:HN79,$B80+1,1)</f>
        <v>-</v>
      </c>
      <c r="HO80" s="575" t="str" cm="1">
        <f t="array" ref="HO80">INDEX(HO$5:HO79,$B80+1,1)</f>
        <v>-</v>
      </c>
      <c r="HP80" s="575" t="str" cm="1">
        <f t="array" ref="HP80">INDEX(HP$5:HP79,$B80+1,1)</f>
        <v>-</v>
      </c>
      <c r="HQ80" s="575" t="str" cm="1">
        <f t="array" ref="HQ80">INDEX(HQ$5:HQ79,$B80+1,1)</f>
        <v>-</v>
      </c>
      <c r="HR80" s="575" t="str" cm="1">
        <f t="array" ref="HR80">INDEX(HR$5:HR79,$B80+1,1)</f>
        <v>-</v>
      </c>
      <c r="HS80" s="575" t="str" cm="1">
        <f t="array" ref="HS80">INDEX(HS$5:HS79,$B80+1,1)</f>
        <v>-</v>
      </c>
      <c r="HT80" s="575" t="str" cm="1">
        <f t="array" ref="HT80">INDEX(HT$5:HT79,$B80+1,1)</f>
        <v>-</v>
      </c>
      <c r="HU80" s="575" cm="1">
        <f t="array" ref="HU80">INDEX(HU$5:HU79,$B80+1,1)</f>
        <v>0</v>
      </c>
      <c r="HV80" s="575" t="str" cm="1">
        <f t="array" ref="HV80">INDEX(HV$5:HV79,$B80+1,1)</f>
        <v>-</v>
      </c>
      <c r="HW80" s="575" t="str" cm="1">
        <f t="array" ref="HW80">INDEX(HW$5:HW79,$B80+1,1)</f>
        <v>-</v>
      </c>
      <c r="HX80" s="575" t="str" cm="1">
        <f t="array" ref="HX80">INDEX(HX$5:HX79,$B80+1,1)</f>
        <v>-</v>
      </c>
      <c r="HY80" s="575" t="str" cm="1">
        <f t="array" ref="HY80">INDEX(HY$5:HY79,$B80+1,1)</f>
        <v>-</v>
      </c>
      <c r="HZ80" s="575" t="str" cm="1">
        <f t="array" ref="HZ80">INDEX(HZ$5:HZ79,$B80+1,1)</f>
        <v>-</v>
      </c>
      <c r="IA80" s="575" cm="1">
        <f t="array" ref="IA80">INDEX(IA$5:IA79,$B80+1,1)</f>
        <v>0</v>
      </c>
      <c r="IB80" s="575" t="str" cm="1">
        <f t="array" ref="IB80">INDEX(IB$5:IB79,$B80+1,1)</f>
        <v>-</v>
      </c>
      <c r="IC80" s="575" t="str" cm="1">
        <f t="array" ref="IC80">INDEX(IC$5:IC79,$B80+1,1)</f>
        <v>-</v>
      </c>
      <c r="ID80" s="575" t="str" cm="1">
        <f t="array" ref="ID80">INDEX(ID$5:ID79,$B80+1,1)</f>
        <v>-</v>
      </c>
      <c r="IE80" s="575" cm="1">
        <f t="array" ref="IE80">INDEX(IE$5:IE79,$B80+1,1)</f>
        <v>0</v>
      </c>
      <c r="IF80" s="575" cm="1">
        <f t="array" ref="IF80">INDEX(IF$5:IF79,$B80+1,1)</f>
        <v>0</v>
      </c>
      <c r="IG80" s="8"/>
      <c r="IH80" s="575" t="str" cm="1">
        <f t="array" ref="IH80">INDEX(IH$5:IH79,$B80+1,1)</f>
        <v>-</v>
      </c>
      <c r="II80" s="575" t="str" cm="1">
        <f t="array" ref="II80">INDEX(II$5:II79,$B80+1,1)</f>
        <v>-</v>
      </c>
      <c r="IJ80" s="575" t="str" cm="1">
        <f t="array" ref="IJ80">INDEX(IJ$5:IJ79,$B80+1,1)</f>
        <v>-</v>
      </c>
      <c r="IK80" s="575" t="str" cm="1">
        <f t="array" ref="IK80">INDEX(IK$5:IK79,$B80+1,1)</f>
        <v>-</v>
      </c>
      <c r="IL80" s="575" t="str" cm="1">
        <f t="array" ref="IL80">INDEX(IL$5:IL79,$B80+1,1)</f>
        <v>-</v>
      </c>
      <c r="IM80" s="575" t="str" cm="1">
        <f t="array" ref="IM80">INDEX(IM$5:IM79,$B80+1,1)</f>
        <v>-</v>
      </c>
      <c r="IN80" s="575" t="str" cm="1">
        <f t="array" ref="IN80">INDEX(IN$5:IN79,$B80+1,1)</f>
        <v>-</v>
      </c>
      <c r="IO80" s="575" t="str" cm="1">
        <f t="array" ref="IO80">INDEX(IO$5:IO79,$B80+1,1)</f>
        <v>-</v>
      </c>
      <c r="IP80" s="575" t="str" cm="1">
        <f t="array" ref="IP80">INDEX(IP$5:IP79,$B80+1,1)</f>
        <v>-</v>
      </c>
      <c r="IQ80" s="575" t="str" cm="1">
        <f t="array" ref="IQ80">INDEX(IQ$5:IQ79,$B80+1,1)</f>
        <v>-</v>
      </c>
      <c r="IR80" s="575" t="str" cm="1">
        <f t="array" ref="IR80">INDEX(IR$5:IR79,$B80+1,1)</f>
        <v>-</v>
      </c>
      <c r="IS80" s="575" t="str" cm="1">
        <f t="array" ref="IS80">INDEX(IS$5:IS79,$B80+1,1)</f>
        <v>-</v>
      </c>
      <c r="IT80" s="575" t="str" cm="1">
        <f t="array" ref="IT80">INDEX(IT$5:IT79,$B80+1,1)</f>
        <v>-</v>
      </c>
      <c r="IU80" s="575" t="str" cm="1">
        <f t="array" ref="IU80">INDEX(IU$5:IU79,$B80+1,1)</f>
        <v>-</v>
      </c>
      <c r="IV80" s="575" t="str" cm="1">
        <f t="array" ref="IV80">INDEX(IV$5:IV79,$B80+1,1)</f>
        <v>-</v>
      </c>
      <c r="IW80" s="575" t="str" cm="1">
        <f t="array" ref="IW80">INDEX(IW$5:IW79,$B80+1,1)</f>
        <v>-</v>
      </c>
      <c r="IX80" s="575" cm="1">
        <f t="array" ref="IX80">INDEX(IX$5:IX79,$B80+1,1)</f>
        <v>0</v>
      </c>
      <c r="IY80" s="583">
        <f t="shared" si="224"/>
        <v>0</v>
      </c>
      <c r="IZ80" s="583">
        <f t="shared" si="224"/>
        <v>0</v>
      </c>
      <c r="JA80" s="200">
        <f t="shared" si="225"/>
        <v>0</v>
      </c>
      <c r="JB80" s="200">
        <f t="shared" ca="1" si="225"/>
        <v>0</v>
      </c>
      <c r="JC80" s="200">
        <f t="shared" ca="1" si="225"/>
        <v>0</v>
      </c>
      <c r="JD80" s="200">
        <f t="shared" ca="1" si="225"/>
        <v>0</v>
      </c>
      <c r="JE80" s="200">
        <f t="shared" ca="1" si="225"/>
        <v>0</v>
      </c>
      <c r="JF80" s="243">
        <f t="shared" ca="1" si="226"/>
        <v>0</v>
      </c>
      <c r="JG80" s="200">
        <f t="shared" ca="1" si="227"/>
        <v>0</v>
      </c>
      <c r="JH80" s="200">
        <f t="shared" ca="1" si="227"/>
        <v>0</v>
      </c>
      <c r="JI80" s="200">
        <f t="shared" ca="1" si="227"/>
        <v>0</v>
      </c>
      <c r="JJ80" s="200">
        <f t="shared" ca="1" si="227"/>
        <v>0</v>
      </c>
      <c r="JK80" s="200">
        <f t="shared" ca="1" si="227"/>
        <v>0</v>
      </c>
      <c r="JL80" s="243">
        <f t="shared" ca="1" si="228"/>
        <v>0</v>
      </c>
      <c r="JM80" s="244">
        <f t="shared" ca="1" si="229"/>
        <v>0</v>
      </c>
      <c r="JN80" s="244">
        <f t="shared" ca="1" si="229"/>
        <v>0</v>
      </c>
      <c r="JO80" s="244">
        <f t="shared" ca="1" si="229"/>
        <v>0</v>
      </c>
      <c r="JP80" s="244">
        <f t="shared" ca="1" si="229"/>
        <v>0</v>
      </c>
      <c r="JQ80" s="584">
        <f t="shared" ca="1" si="230"/>
        <v>0</v>
      </c>
      <c r="JR80" s="244">
        <f t="shared" ca="1" si="231"/>
        <v>0</v>
      </c>
      <c r="JS80" s="244">
        <f t="shared" ca="1" si="231"/>
        <v>0</v>
      </c>
      <c r="JT80" s="244">
        <f t="shared" ca="1" si="231"/>
        <v>0</v>
      </c>
      <c r="JU80" s="244">
        <f t="shared" ca="1" si="231"/>
        <v>0</v>
      </c>
      <c r="JV80" s="584">
        <f t="shared" ca="1" si="232"/>
        <v>0</v>
      </c>
      <c r="JW80" s="584">
        <f t="shared" ca="1" si="232"/>
        <v>0</v>
      </c>
      <c r="JX80" s="584">
        <f t="shared" ca="1" si="232"/>
        <v>0</v>
      </c>
      <c r="JY80" s="584">
        <f t="shared" ca="1" si="232"/>
        <v>0</v>
      </c>
      <c r="JZ80" s="584">
        <f t="shared" ca="1" si="232"/>
        <v>0</v>
      </c>
      <c r="KA80" s="584">
        <f t="shared" ca="1" si="232"/>
        <v>0</v>
      </c>
      <c r="KB80" s="584">
        <f t="shared" ca="1" si="232"/>
        <v>0</v>
      </c>
      <c r="KC80" s="575" cm="1">
        <f t="array" ref="KC80">INDEX(KC$5:KC79,$B80+1,1)</f>
        <v>0</v>
      </c>
      <c r="KD80" s="444">
        <f t="shared" si="233"/>
        <v>43</v>
      </c>
      <c r="KE80" s="8"/>
      <c r="KF80" s="575" cm="1">
        <f t="array" ref="KF80">INDEX(KF$5:KF79,$B80+1,1)</f>
        <v>0</v>
      </c>
      <c r="KG80" s="444">
        <f t="shared" si="234"/>
        <v>0</v>
      </c>
      <c r="KH80" s="575" cm="1">
        <f t="array" ref="KH80">INDEX(KH$5:KH79,$B80+1,1)</f>
        <v>0</v>
      </c>
      <c r="KI80" s="575" t="str" cm="1">
        <f t="array" ref="KI80">INDEX(KI$5:KI79,$B80+1,1)</f>
        <v>-</v>
      </c>
      <c r="KJ80" s="575" t="str" cm="1">
        <f t="array" ref="KJ80">INDEX(KJ$5:KJ79,$B80+1,1)</f>
        <v>-</v>
      </c>
      <c r="KK80" s="575" t="str" cm="1">
        <f t="array" ref="KK80">INDEX(KK$5:KK79,$B80+1,1)</f>
        <v>-</v>
      </c>
      <c r="KL80" s="575" t="str" cm="1">
        <f t="array" ref="KL80">INDEX(KL$5:KL79,$B80+1,1)</f>
        <v>-</v>
      </c>
      <c r="KM80" s="575" t="str" cm="1">
        <f t="array" ref="KM80">INDEX(KM$5:KM79,$B80+1,1)</f>
        <v>-</v>
      </c>
      <c r="KN80" s="575" t="str" cm="1">
        <f t="array" ref="KN80">INDEX(KN$5:KN79,$B80+1,1)</f>
        <v>-</v>
      </c>
      <c r="KO80" s="575" t="str" cm="1">
        <f t="array" ref="KO80">INDEX(KO$5:KO79,$B80+1,1)</f>
        <v>-</v>
      </c>
      <c r="KP80" s="575" t="str" cm="1">
        <f t="array" ref="KP80">INDEX(KP$5:KP79,$B80+1,1)</f>
        <v>-</v>
      </c>
      <c r="KQ80" s="575" t="str" cm="1">
        <f t="array" ref="KQ80">INDEX(KQ$5:KQ79,$B80+1,1)</f>
        <v>-</v>
      </c>
      <c r="KR80" s="575" t="str" cm="1">
        <f t="array" ref="KR80">INDEX(KR$5:KR79,$B80+1,1)</f>
        <v>-</v>
      </c>
      <c r="KS80" s="575" t="str" cm="1">
        <f t="array" ref="KS80">INDEX(KS$5:KS79,$B80+1,1)</f>
        <v>-</v>
      </c>
      <c r="KT80" s="575" t="str" cm="1">
        <f t="array" ref="KT80">INDEX(KT$5:KT79,$B80+1,1)</f>
        <v>-</v>
      </c>
      <c r="KU80" s="575" t="str" cm="1">
        <f t="array" ref="KU80">INDEX(KU$5:KU79,$B80+1,1)</f>
        <v>-</v>
      </c>
      <c r="KV80" s="444">
        <f t="shared" si="235"/>
        <v>1</v>
      </c>
      <c r="KW80" s="444">
        <f t="shared" si="236"/>
        <v>0</v>
      </c>
      <c r="KX80" s="444">
        <f t="shared" si="236"/>
        <v>1</v>
      </c>
      <c r="KY80" s="444">
        <f t="shared" si="236"/>
        <v>1</v>
      </c>
      <c r="KZ80" s="444">
        <f t="shared" si="236"/>
        <v>1</v>
      </c>
      <c r="LA80" s="444">
        <f t="shared" si="236"/>
        <v>1</v>
      </c>
      <c r="LB80" s="444">
        <f t="shared" si="236"/>
        <v>1</v>
      </c>
      <c r="LC80" s="444">
        <f t="shared" si="236"/>
        <v>1</v>
      </c>
      <c r="LD80" s="444">
        <f t="shared" si="236"/>
        <v>0</v>
      </c>
      <c r="LE80" s="444">
        <f t="shared" si="236"/>
        <v>1</v>
      </c>
      <c r="LF80" s="575" cm="1">
        <f t="array" ref="LF80">INDEX(LF$5:LF79,$B80+1,1)</f>
        <v>0</v>
      </c>
      <c r="LG80" s="575" cm="1">
        <f t="array" ref="LG80">INDEX(LG$5:LG79,$B80+1,1)</f>
        <v>0</v>
      </c>
      <c r="LH80" s="575" cm="1">
        <f t="array" ref="LH80">INDEX(LH$5:LH79,$B80+1,1)</f>
        <v>0</v>
      </c>
      <c r="LI80" s="575" cm="1">
        <f t="array" ref="LI80">INDEX(LI$5:LI79,$B80+1,1)</f>
        <v>0</v>
      </c>
      <c r="LJ80" s="575" cm="1">
        <f t="array" ref="LJ80">INDEX(LJ$5:LJ79,$B80+1,1)</f>
        <v>0</v>
      </c>
      <c r="LK80" s="575" cm="1">
        <f t="array" ref="LK80">INDEX(LK$5:LK79,$B80+1,1)</f>
        <v>0</v>
      </c>
      <c r="LL80" s="575" cm="1">
        <f t="array" ref="LL80">INDEX(LL$5:LL79,$B80+1,1)</f>
        <v>0</v>
      </c>
      <c r="LM80" s="575" cm="1">
        <f t="array" ref="LM80">INDEX(LM$5:LM79,$B80+1,1)</f>
        <v>0</v>
      </c>
      <c r="LN80" s="575" cm="1">
        <f t="array" ref="LN80">INDEX(LN$5:LN79,$B80+1,1)</f>
        <v>0</v>
      </c>
      <c r="LO80" s="575" cm="1">
        <f t="array" ref="LO80">INDEX(LO$5:LO79,$B80+1,1)</f>
        <v>0</v>
      </c>
      <c r="LP80" s="575" cm="1">
        <f t="array" ref="LP80">INDEX(LP$5:LP79,$B80+1,1)</f>
        <v>0</v>
      </c>
      <c r="LQ80" s="575" cm="1">
        <f t="array" ref="LQ80">INDEX(LQ$5:LQ79,$B80+1,1)</f>
        <v>0</v>
      </c>
      <c r="LR80" s="575" cm="1">
        <f t="array" ref="LR80">INDEX(LR$5:LR79,$B80+1,1)</f>
        <v>0</v>
      </c>
      <c r="LS80" s="575" cm="1">
        <f t="array" ref="LS80">INDEX(LS$5:LS79,$B80+1,1)</f>
        <v>0</v>
      </c>
      <c r="LT80" s="575" cm="1">
        <f t="array" ref="LT80">INDEX(LT$5:LT79,$B80+1,1)</f>
        <v>0</v>
      </c>
      <c r="LU80" s="575" cm="1">
        <f t="array" ref="LU80">INDEX(LU$5:LU79,$B80+1,1)</f>
        <v>0</v>
      </c>
      <c r="LV80" s="575" cm="1">
        <f t="array" ref="LV80">INDEX(LV$5:LV79,$B80+1,1)</f>
        <v>0</v>
      </c>
      <c r="LW80" s="575" cm="1">
        <f t="array" ref="LW80">INDEX(LW$5:LW79,$B80+1,1)</f>
        <v>0</v>
      </c>
      <c r="LX80" s="575" cm="1">
        <f t="array" ref="LX80">INDEX(LX$5:LX79,$B80+1,1)</f>
        <v>0</v>
      </c>
      <c r="LY80" s="575" cm="1">
        <f t="array" ref="LY80">INDEX(LY$5:LY79,$B80+1,1)</f>
        <v>0</v>
      </c>
      <c r="LZ80" s="575" cm="1">
        <f t="array" ref="LZ80">INDEX(LZ$5:LZ79,$B80+1,1)</f>
        <v>0</v>
      </c>
      <c r="MA80" s="575" cm="1">
        <f t="array" ref="MA80">INDEX(MA$5:MA79,$B80+1,1)</f>
        <v>0</v>
      </c>
      <c r="MB80" s="575" cm="1">
        <f t="array" ref="MB80">INDEX(MB$5:MB79,$B80+1,1)</f>
        <v>0</v>
      </c>
      <c r="MC80" s="575" cm="1">
        <f t="array" ref="MC80">INDEX(MC$5:MC79,$B80+1,1)</f>
        <v>0</v>
      </c>
      <c r="MD80" s="575" cm="1">
        <f t="array" ref="MD80">INDEX(MD$5:MD79,$B80+1,1)</f>
        <v>0</v>
      </c>
      <c r="ME80" s="575" cm="1">
        <f t="array" ref="ME80">INDEX(ME$5:ME79,$B80+1,1)</f>
        <v>0</v>
      </c>
      <c r="MF80" s="575" cm="1">
        <f t="array" ref="MF80">INDEX(MF$5:MF79,$B80+1,1)</f>
        <v>0</v>
      </c>
      <c r="MG80" s="575" cm="1">
        <f t="array" ref="MG80">INDEX(MG$5:MG79,$B80+1,1)</f>
        <v>0</v>
      </c>
      <c r="MH80" s="575" cm="1">
        <f t="array" ref="MH80">INDEX(MH$5:MH79,$B80+1,1)</f>
        <v>0</v>
      </c>
      <c r="MI80" s="575" cm="1">
        <f t="array" ref="MI80">INDEX(MI$5:MI79,$B80+1,1)</f>
        <v>1</v>
      </c>
      <c r="MJ80" s="575" cm="1">
        <f t="array" ref="MJ80">INDEX(MJ$5:MJ79,$B80+1,1)</f>
        <v>0</v>
      </c>
      <c r="MK80" s="575" cm="1">
        <f t="array" ref="MK80">INDEX(MK$5:MK79,$B80+1,1)</f>
        <v>0</v>
      </c>
      <c r="ML80" s="575" cm="1">
        <f t="array" ref="ML80">INDEX(ML$5:ML79,$B80+1,1)</f>
        <v>0</v>
      </c>
      <c r="MM80" s="575" cm="1">
        <f t="array" ref="MM80">INDEX(MM$5:MM79,$B80+1,1)</f>
        <v>0</v>
      </c>
      <c r="MN80" s="575" cm="1">
        <f t="array" ref="MN80">INDEX(MN$5:MN79,$B80+1,1)</f>
        <v>1</v>
      </c>
      <c r="MO80" s="8"/>
      <c r="MP80" s="444" t="b">
        <f ca="1">IF($W80&lt;&gt;0,INDEX(i.cropgraze_inc,$W80,MP$7),OFFSET(MP$5,$B80,0))</f>
        <v>0</v>
      </c>
      <c r="MQ80" s="575" t="str" cm="1">
        <f t="array" ref="MQ80">INDEX(MQ$5:MQ79,$B80+1,1)</f>
        <v>-</v>
      </c>
      <c r="MR80" s="575" t="str" cm="1">
        <f t="array" ref="MR80">INDEX(MR$5:MR79,$B80+1,1)</f>
        <v>-</v>
      </c>
      <c r="MS80" s="575" t="str" cm="1">
        <f t="array" ref="MS80">INDEX(MS$5:MS79,$B80+1,1)</f>
        <v>-</v>
      </c>
      <c r="MT80" s="575" t="str" cm="1">
        <f t="array" ref="MT80">INDEX(MT$5:MT79,$B80+1,1)</f>
        <v>-</v>
      </c>
      <c r="MU80" s="444" t="str">
        <f>IF(OR(OR($AA80="",$AA80="-"),$AA80&lt;&gt;MU$7),MU$5,INDEX(i.MLP_PvP,$AC80,MU$8))</f>
        <v>-</v>
      </c>
      <c r="MV80" s="444" t="str">
        <f>IF(OR(OR($AA80="",$AA80="-"),$AA80&lt;&gt;MV$7),MV$5,INDEX(i.MLP_PvP,$AC80,MV$8))</f>
        <v>-</v>
      </c>
      <c r="MW80" s="575" t="str" cm="1">
        <f t="array" ref="MW80">INDEX(MW$5:MW79,$B80+1,1)</f>
        <v>-</v>
      </c>
      <c r="MX80" s="444" t="str" cm="1">
        <f t="array" ref="MX80">IF(OR(MY80:MY80&lt;&gt;"-"),TRUE,"-")</f>
        <v>-</v>
      </c>
      <c r="MY80" s="575" t="str" cm="1">
        <f t="array" ref="MY80">INDEX(MY$5:MY79,$B80+1,1)</f>
        <v>-</v>
      </c>
      <c r="MZ80" s="575" cm="1">
        <f t="array" ref="MZ80">INDEX(MZ$5:MZ79,$B80+1,1)</f>
        <v>0</v>
      </c>
      <c r="NA80" s="575" cm="1">
        <f t="array" ref="NA80">INDEX(NA$5:NA79,$B80+1,1)</f>
        <v>999999</v>
      </c>
      <c r="NB80" s="575" cm="1">
        <f t="array" ref="NB80">INDEX(NB$5:NB79,$B80+1,1)</f>
        <v>999999</v>
      </c>
      <c r="NC80" s="575" cm="1">
        <f t="array" ref="NC80">INDEX(NC$5:NC79,$B80+1,1)</f>
        <v>999999</v>
      </c>
      <c r="ND80" s="575" cm="1">
        <f t="array" ref="ND80">INDEX(ND$5:ND79,$B80+1,1)</f>
        <v>999999</v>
      </c>
      <c r="NE80" s="575" cm="1">
        <f t="array" ref="NE80">INDEX(NE$5:NE79,$B80+1,1)</f>
        <v>999999</v>
      </c>
      <c r="NF80" s="575" cm="1">
        <f t="array" ref="NF80">INDEX(NF$5:NF79,$B80+1,1)</f>
        <v>999999</v>
      </c>
      <c r="NG80" s="575" t="str" cm="1">
        <f t="array" ref="NG80">INDEX(NG$5:NG79,$B80+1,1)</f>
        <v>-</v>
      </c>
      <c r="NH80" s="575" t="str" cm="1">
        <f t="array" ref="NH80">INDEX(NH$5:NH79,$B80+1,1)</f>
        <v>-</v>
      </c>
      <c r="NI80" s="575" t="str" cm="1">
        <f t="array" ref="NI80">INDEX(NI$5:NI79,$B80+1,1)</f>
        <v>-</v>
      </c>
      <c r="NJ80" s="575" t="b" cm="1">
        <f t="array" ref="NJ80">INDEX(NJ$5:NJ79,$B80+1,1)</f>
        <v>1</v>
      </c>
      <c r="NK80" s="575" t="str" cm="1">
        <f t="array" ref="NK80">INDEX(NK$5:NK79,$B80+1,1)</f>
        <v>-</v>
      </c>
      <c r="NL80" s="575" cm="1">
        <f t="array" ref="NL80">INDEX(NL$5:NL79,$B80+1,1)</f>
        <v>0</v>
      </c>
      <c r="NM80" s="575" cm="1">
        <f t="array" ref="NM80">INDEX(NM$5:NM79,$B80+1,1)</f>
        <v>0</v>
      </c>
      <c r="NN80" s="575" cm="1">
        <f t="array" ref="NN80">INDEX(NN$5:NN79,$B80+1,1)</f>
        <v>0</v>
      </c>
      <c r="NO80" s="575" t="str" cm="1">
        <f t="array" ref="NO80">INDEX(NO$5:NO79,$B80+1,1)</f>
        <v>-</v>
      </c>
      <c r="NP80" s="575" t="str" cm="1">
        <f t="array" ref="NP80">INDEX(NP$5:NP79,$B80+1,1)</f>
        <v>-</v>
      </c>
      <c r="NQ80" s="444">
        <f t="shared" si="237"/>
        <v>0</v>
      </c>
      <c r="NR80" s="575" t="str" cm="1">
        <f t="array" ref="NR80">INDEX(NR$5:NR79,$B80+1,1)</f>
        <v>-</v>
      </c>
      <c r="NS80" s="444" t="str">
        <f>IF(OR(OR($AA80="",$AA80="-"),$AA80&lt;&gt;NS$7),NS$5,INDEX(i.MLP_PvP,$AC80,NS$8))</f>
        <v>-</v>
      </c>
      <c r="NT80" s="8"/>
      <c r="NU80" s="575" cm="1">
        <f t="array" ref="NU80">INDEX(NU$5:NU79,$B80+1,1)</f>
        <v>50</v>
      </c>
      <c r="NV80" s="575" cm="1">
        <f t="array" ref="NV80">INDEX(NV$5:NV79,$B80+1,1)</f>
        <v>50</v>
      </c>
      <c r="NW80" s="575" cm="1">
        <f t="array" ref="NW80">INDEX(NW$5:NW79,$B80+1,1)</f>
        <v>50</v>
      </c>
      <c r="NX80" s="575" cm="1">
        <f t="array" ref="NX80">INDEX(NX$5:NX79,$B80+1,1)</f>
        <v>50</v>
      </c>
      <c r="NY80" s="575" cm="1">
        <f t="array" ref="NY80">INDEX(NY$5:NY79,$B80+1,1)</f>
        <v>1</v>
      </c>
      <c r="NZ80" s="575" cm="1">
        <f t="array" ref="NZ80">INDEX(NZ$5:NZ79,$B80+1,1)</f>
        <v>1</v>
      </c>
      <c r="OA80" s="575" cm="1">
        <f t="array" ref="OA80">INDEX(OA$5:OA79,$B80+1,1)</f>
        <v>1</v>
      </c>
      <c r="OB80" s="575" cm="1">
        <f t="array" ref="OB80">INDEX(OB$5:OB79,$B80+1,1)</f>
        <v>1</v>
      </c>
      <c r="OC80" s="8"/>
      <c r="OD80" s="575" cm="1">
        <f t="array" ref="OD80">INDEX(OD$5:OD79,$B80+1,1)</f>
        <v>0</v>
      </c>
      <c r="OE80" s="575" t="str" cm="1">
        <f t="array" ref="OE80">INDEX(OE$5:OE79,$B80+1,1)</f>
        <v>-</v>
      </c>
      <c r="OF80" s="575" cm="1">
        <f t="array" ref="OF80">INDEX(OF$5:OF79,$B80+1,1)</f>
        <v>1</v>
      </c>
      <c r="OG80" s="444">
        <f t="shared" si="238"/>
        <v>1.5</v>
      </c>
      <c r="OH80" s="8"/>
      <c r="OI80" s="585" t="str">
        <f t="shared" si="239"/>
        <v>-</v>
      </c>
      <c r="OJ80" s="585" t="str">
        <f t="shared" si="239"/>
        <v>-</v>
      </c>
      <c r="OK80" s="585" t="str">
        <f t="shared" si="239"/>
        <v>-</v>
      </c>
      <c r="OL80" s="585" t="str">
        <f t="shared" si="239"/>
        <v>-</v>
      </c>
      <c r="OM80" s="575" cm="1">
        <f t="array" ref="OM80">INDEX(OM$5:OM79,$B80+1,1)</f>
        <v>0</v>
      </c>
      <c r="ON80" s="519">
        <v>0</v>
      </c>
    </row>
    <row r="81" spans="1:404" outlineLevel="2">
      <c r="A81" s="18">
        <f t="shared" si="191"/>
        <v>76</v>
      </c>
      <c r="B81" s="606">
        <f t="shared" ref="B81:B84" si="242">$A$79</f>
        <v>74</v>
      </c>
      <c r="C81" s="110">
        <f>C$72 + CHOOSE(ExptNo+1, $L81*100, $L81*100 + $M81*10, $L81*100 + $M81*10 +$N81) + 0</f>
        <v>2200</v>
      </c>
      <c r="D81" s="127" t="str">
        <f t="shared" si="192"/>
        <v>GSW</v>
      </c>
      <c r="E81" t="b">
        <v>1</v>
      </c>
      <c r="F81" t="b">
        <v>0</v>
      </c>
      <c r="G81" t="b">
        <f t="shared" ref="G81:G84" si="243">E81</f>
        <v>1</v>
      </c>
      <c r="H81" s="203">
        <f t="shared" si="240"/>
        <v>2</v>
      </c>
      <c r="I81" s="575" cm="1">
        <f t="array" ref="I81">INDEX(I$5:I80,$B81+1,1)</f>
        <v>1</v>
      </c>
      <c r="J81" s="575" cm="1">
        <f t="array" ref="J81">INDEX(J$5:J80,$B81+1,1)</f>
        <v>0</v>
      </c>
      <c r="K81" s="243">
        <f t="shared" si="241"/>
        <v>0</v>
      </c>
      <c r="L81" s="575" cm="1">
        <f t="array" ref="L81">INDEX(L$5:L80,$B81+1,1)</f>
        <v>2</v>
      </c>
      <c r="M81" s="575" cm="1">
        <f t="array" ref="M81">INDEX(M$5:M80,$B81+1,1)</f>
        <v>5</v>
      </c>
      <c r="N81" s="243">
        <f t="shared" si="194"/>
        <v>3</v>
      </c>
      <c r="O81" s="444">
        <f t="shared" si="195"/>
        <v>2</v>
      </c>
      <c r="P81" s="444">
        <f t="shared" si="195"/>
        <v>0</v>
      </c>
      <c r="Q81" s="444">
        <f>INDEX(i.StdELMan,($L81-1)*12+(IF($M81=5,2,$M81)-1)*3+$N81,Q$7)</f>
        <v>6</v>
      </c>
      <c r="R81" s="575" cm="1">
        <f t="array" ref="R81">INDEX(R$5:R80,$B81+1,1)</f>
        <v>2</v>
      </c>
      <c r="S81" s="575" cm="1">
        <f t="array" ref="S81">INDEX(S$5:S80,$B81+1,1)</f>
        <v>2</v>
      </c>
      <c r="T81" s="575" cm="1">
        <f t="array" ref="T81">INDEX(T$5:T80,$B81+1,1)</f>
        <v>0</v>
      </c>
      <c r="U81" s="575" cm="1">
        <f t="array" ref="U81">INDEX(U$5:U80,$B81+1,1)</f>
        <v>1</v>
      </c>
      <c r="V81" s="575" cm="1">
        <f t="array" ref="V81">INDEX(V$5:V80,$B81+1,1)</f>
        <v>0</v>
      </c>
      <c r="W81" s="575" cm="1">
        <f t="array" ref="W81">INDEX(W$5:W80,$B81+1,1)</f>
        <v>2</v>
      </c>
      <c r="X81" s="575" cm="1">
        <f t="array" ref="X81">INDEX(X$5:X80,$B81+1,1)</f>
        <v>1</v>
      </c>
      <c r="Y81" s="575" cm="1">
        <f t="array" ref="Y81">INDEX(Y$5:Y80,$B81+1,1)</f>
        <v>1</v>
      </c>
      <c r="Z81" s="575" cm="1">
        <f t="array" ref="Z81">INDEX(Z$5:Z80,$B81+1,1)</f>
        <v>1</v>
      </c>
      <c r="AA81" s="575" t="str" cm="1">
        <f t="array" ref="AA81">INDEX(AA$5:AA80,$B81+1,1)</f>
        <v>-</v>
      </c>
      <c r="AB81" s="444"/>
      <c r="AC81" s="575" cm="1">
        <f t="array" ref="AC81">INDEX(AC$5:AC80,$B81+1,1)</f>
        <v>1</v>
      </c>
      <c r="AD81" s="575" cm="1">
        <f t="array" ref="AD81">INDEX(AD$5:AD80,$B81+1,1)</f>
        <v>0</v>
      </c>
      <c r="AE81" s="575" cm="1">
        <f t="array" ref="AE81">INDEX(AE$5:AE80,$B81+1,1)</f>
        <v>0</v>
      </c>
      <c r="AF81" s="575" cm="1">
        <f t="array" ref="AF81">INDEX(AF$5:AF80,$B81+1,1)</f>
        <v>0</v>
      </c>
      <c r="AG81" s="575" cm="1">
        <f t="array" ref="AG81">INDEX(AG$5:AG80,$B81+1,1)</f>
        <v>0</v>
      </c>
      <c r="AH81" s="119"/>
      <c r="AI81" s="119"/>
      <c r="AJ81" s="119"/>
      <c r="AK81" s="119"/>
      <c r="AL81" s="119"/>
      <c r="AM81" s="119"/>
      <c r="AN81" s="119"/>
      <c r="AO81" s="119"/>
      <c r="AP81" s="119"/>
      <c r="AQ81" s="119"/>
      <c r="AR81" s="119"/>
      <c r="AS81" s="119"/>
      <c r="AT81" s="119"/>
      <c r="AU81" s="119"/>
      <c r="AV81" s="119"/>
      <c r="AW81" s="119"/>
      <c r="AX81" s="330" t="str">
        <f ca="1">LEFT(AX80,10)        &amp; TEXT($H81," 00000 ")        &amp; INDEX(i.ModelStructure,$I81,1)    &amp;" "
&amp; $D81        &amp;       IF($DK81=0," FWM","")&amp;IF($DK81=1," MWM","")&amp;IF($DK81=5," Mat","")&amp;IF($DL81=TRUE,"&amp;BBT","    ")        &amp;      " TOL"&amp;INDEX(i.TOL_Desc,1,$N81)
&amp; " Scan"&amp;$T81       &amp;       CHOOSE($K81+1," CFS"," GFS"," NFS")&amp;"_"&amp;MID($HB81,7,1)
&amp; " RR"&amp;TEXT(SUM($EB81:$EC81),"+00%;-00%;    ;@")
&amp; " GP"&amp;TEXT($EW81,"?00%")        &amp;    " WP"&amp;TEXT($ET81*$NZ81*$OB81,"?00%")        &amp;     " MP"&amp;TEXT($EU81*$NY81*$OA81,"?00%")
&amp; " ("&amp;IF($CY81,"P","E")   &amp;IF($CX81,"T","t")        &amp;     "_F"&amp;IF($HP81&lt;&gt;FALSE,3,0)+COUNTIF($HI81:$HM81,TRUE)+COUNTIF($BS81:$BT81,"&gt;0")&amp;IF($HN81&lt;&gt;FALSE,3,0)+COUNTIF($BS81:$BT81,"&gt;0")&amp;"N"&amp;IF($HS81&lt;&gt;"-",$HS81,$DC81)&amp;IF($HT81&lt;&gt;"-",$HT81,$DD81)&amp;"L"&amp;$IE81&amp;$IF81&amp;")"</f>
        <v>GEPEP cali 00002 SE GSW     TOLSpr Scan0 CFS_ RR     GP100% WP100% MP100% (Et_F33N11L00)</v>
      </c>
      <c r="AY81" s="8" t="str">
        <f ca="1">IF(COUNTIF(AX$5:AX81,AX81)=1,"-","Dup")</f>
        <v>-</v>
      </c>
      <c r="AZ81" s="8"/>
      <c r="BA81" s="575" t="b" cm="1">
        <f t="array" ref="BA81">INDEX(BA$5:BA80,$B81+1,1)</f>
        <v>1</v>
      </c>
      <c r="BB81" s="575" t="b" cm="1">
        <f t="array" ref="BB81">INDEX(BB$5:BB80,$B81+1,1)</f>
        <v>1</v>
      </c>
      <c r="BC81" s="575" t="b" cm="1">
        <f t="array" ref="BC81">INDEX(BC$5:BC80,$B81+1,1)</f>
        <v>1</v>
      </c>
      <c r="BD81" s="575" t="b" cm="1">
        <f t="array" ref="BD81">INDEX(BD$5:BD80,$B81+1,1)</f>
        <v>1</v>
      </c>
      <c r="BE81" s="575" t="b" cm="1">
        <f t="array" ref="BE81">INDEX(BE$5:BE80,$B81+1,1)</f>
        <v>1</v>
      </c>
      <c r="BF81" s="575" t="b" cm="1">
        <f t="array" ref="BF81">INDEX(BF$5:BF80,$B81+1,1)</f>
        <v>1</v>
      </c>
      <c r="BG81" s="575" t="b" cm="1">
        <f t="array" ref="BG81">INDEX(BG$5:BG80,$B81+1,1)</f>
        <v>1</v>
      </c>
      <c r="BH81" s="575" t="b" cm="1">
        <f t="array" ref="BH81">INDEX(BH$5:BH80,$B81+1,1)</f>
        <v>1</v>
      </c>
      <c r="BI81" s="575" t="b" cm="1">
        <f t="array" ref="BI81">INDEX(BI$5:BI80,$B81+1,1)</f>
        <v>1</v>
      </c>
      <c r="BJ81" s="8"/>
      <c r="BK81" s="575" t="b" cm="1">
        <f t="array" ref="BK81">INDEX(BK$5:BK80,$B81+1,1)</f>
        <v>1</v>
      </c>
      <c r="BL81" s="575" t="str" cm="1">
        <f t="array" ref="BL81">INDEX(BL$5:BL80,$B81+1,1)</f>
        <v>-</v>
      </c>
      <c r="BM81" s="575" t="b" cm="1">
        <f t="array" ref="BM81">INDEX(BM$5:BM80,$B81+1,1)</f>
        <v>0</v>
      </c>
      <c r="BN81" s="575" t="str" cm="1">
        <f t="array" ref="BN81">INDEX(BN$5:BN80,$B81+1,1)</f>
        <v>-</v>
      </c>
      <c r="BO81" s="575" t="str" cm="1">
        <f t="array" ref="BO81">INDEX(BO$5:BO80,$B81+1,1)</f>
        <v>-</v>
      </c>
      <c r="BP81" s="575" t="str" cm="1">
        <f t="array" ref="BP81">INDEX(BP$5:BP80,$B81+1,1)</f>
        <v>-</v>
      </c>
      <c r="BQ81" s="575" t="str" cm="1">
        <f t="array" ref="BQ81">INDEX(BQ$5:BQ80,$B81+1,1)</f>
        <v>-</v>
      </c>
      <c r="BR81" s="575" t="str" cm="1">
        <f t="array" ref="BR81">INDEX(BR$5:BR80,$B81+1,1)</f>
        <v>-</v>
      </c>
      <c r="BS81" s="575" t="str" cm="1">
        <f t="array" ref="BS81">INDEX(BS$5:BS80,$B81+1,1)</f>
        <v>-</v>
      </c>
      <c r="BT81" s="575" t="str" cm="1">
        <f t="array" ref="BT81">INDEX(BT$5:BT80,$B81+1,1)</f>
        <v>-</v>
      </c>
      <c r="BU81" s="575" t="str" cm="1">
        <f t="array" ref="BU81">INDEX(BU$5:BU80,$B81+1,1)</f>
        <v>-</v>
      </c>
      <c r="BV81" s="575" t="str" cm="1">
        <f t="array" ref="BV81">INDEX(BV$5:BV80,$B81+1,1)</f>
        <v>-</v>
      </c>
      <c r="BW81" s="575" t="b" cm="1">
        <f t="array" ref="BW81">INDEX(BW$5:BW80,$B81+1,1)</f>
        <v>0</v>
      </c>
      <c r="BX81" s="575" cm="1">
        <f t="array" ref="BX81">INDEX(BX$5:BX80,$B81+1,1)</f>
        <v>0</v>
      </c>
      <c r="BY81" s="575" cm="1">
        <f t="array" ref="BY81">INDEX(BY$5:BY80,$B81+1,1)</f>
        <v>6</v>
      </c>
      <c r="BZ81" s="575" cm="1">
        <f t="array" ref="BZ81">INDEX(BZ$5:BZ80,$B81+1,1)</f>
        <v>4</v>
      </c>
      <c r="CA81" s="575" t="b" cm="1">
        <f t="array" ref="CA81">INDEX(CA$5:CA80,$B81+1,1)</f>
        <v>1</v>
      </c>
      <c r="CB81" s="8"/>
      <c r="CC81" s="575" t="str" cm="1">
        <f t="array" ref="CC81">INDEX(CC$5:CC80,$B81+1,1)</f>
        <v>-</v>
      </c>
      <c r="CD81" s="444" t="str">
        <f t="shared" ca="1" si="196"/>
        <v>-</v>
      </c>
      <c r="CE81" s="444">
        <f t="shared" si="197"/>
        <v>0</v>
      </c>
      <c r="CF81" s="444">
        <f t="shared" si="197"/>
        <v>0</v>
      </c>
      <c r="CG81" s="575" t="str" cm="1">
        <f t="array" ref="CG81">INDEX(CG$5:CG80,$B81+1,1)</f>
        <v>-</v>
      </c>
      <c r="CH81" s="575" t="str" cm="1">
        <f t="array" ref="CH81">INDEX(CH$5:CH80,$B81+1,1)</f>
        <v>-</v>
      </c>
      <c r="CI81" s="575" t="str" cm="1">
        <f t="array" ref="CI81">INDEX(CI$5:CI80,$B81+1,1)</f>
        <v>-</v>
      </c>
      <c r="CJ81" s="444" t="str">
        <f t="shared" ca="1" si="198"/>
        <v>-</v>
      </c>
      <c r="CK81" s="444">
        <f t="shared" si="199"/>
        <v>0</v>
      </c>
      <c r="CL81" s="444">
        <f t="shared" si="199"/>
        <v>0</v>
      </c>
      <c r="CM81" s="575" t="str" cm="1">
        <f t="array" ref="CM81">INDEX(CM$5:CM80,$B81+1,1)</f>
        <v>-</v>
      </c>
      <c r="CN81" s="444" t="str">
        <f t="shared" ca="1" si="200"/>
        <v>-</v>
      </c>
      <c r="CO81" s="444">
        <f t="shared" si="201"/>
        <v>0</v>
      </c>
      <c r="CP81" s="575" t="str" cm="1">
        <f t="array" ref="CP81">INDEX(CP$5:CP80,$B81+1,1)</f>
        <v>-</v>
      </c>
      <c r="CQ81" s="575" t="str" cm="1">
        <f t="array" ref="CQ81">INDEX(CQ$5:CQ80,$B81+1,1)</f>
        <v>-</v>
      </c>
      <c r="CR81" s="444">
        <f t="shared" si="202"/>
        <v>0</v>
      </c>
      <c r="CS81" s="575" t="str" cm="1">
        <f t="array" ref="CS81">INDEX(CS$5:CS80,$B81+1,1)</f>
        <v>-</v>
      </c>
      <c r="CT81" s="444" t="str">
        <f t="shared" ca="1" si="203"/>
        <v>-</v>
      </c>
      <c r="CU81" s="444">
        <f t="shared" si="204"/>
        <v>0</v>
      </c>
      <c r="CV81" s="444">
        <f t="shared" si="204"/>
        <v>0</v>
      </c>
      <c r="CW81" s="8"/>
      <c r="CX81" s="575" t="b" cm="1">
        <f t="array" ref="CX81">INDEX(CX$5:CX80,$B81+1,1)</f>
        <v>0</v>
      </c>
      <c r="CY81" s="575" t="b" cm="1">
        <f t="array" ref="CY81">INDEX(CY$5:CY80,$B81+1,1)</f>
        <v>0</v>
      </c>
      <c r="CZ81" s="587">
        <f t="shared" si="205"/>
        <v>2530011</v>
      </c>
      <c r="DA81" s="575" t="b" cm="1">
        <f t="array" ref="DA81">INDEX(DA$5:DA80,$B81+1,1)</f>
        <v>1</v>
      </c>
      <c r="DB81" s="575" t="str" cm="1">
        <f t="array" ref="DB81">INDEX(DB$5:DB80,$B81+1,1)</f>
        <v>-</v>
      </c>
      <c r="DC81" s="575" cm="1">
        <f t="array" ref="DC81">INDEX(DC$5:DC80,$B81+1,1)</f>
        <v>1</v>
      </c>
      <c r="DD81" s="575" cm="1">
        <f t="array" ref="DD81">INDEX(DD$5:DD80,$B81+1,1)</f>
        <v>1</v>
      </c>
      <c r="DE81" s="583">
        <f t="shared" si="206"/>
        <v>652</v>
      </c>
      <c r="DF81" s="583">
        <f t="shared" si="206"/>
        <v>686</v>
      </c>
      <c r="DG81" s="583">
        <f t="shared" si="206"/>
        <v>721</v>
      </c>
      <c r="DH81" s="493">
        <f t="shared" si="207"/>
        <v>378</v>
      </c>
      <c r="DI81" s="493">
        <f t="shared" si="207"/>
        <v>413</v>
      </c>
      <c r="DJ81" s="493">
        <f t="shared" si="207"/>
        <v>448</v>
      </c>
      <c r="DK81" s="444">
        <f t="shared" si="208"/>
        <v>2</v>
      </c>
      <c r="DL81" s="444" t="b">
        <f t="shared" si="208"/>
        <v>0</v>
      </c>
      <c r="DM81" s="444" t="str">
        <f t="shared" si="208"/>
        <v>-</v>
      </c>
      <c r="DN81" s="444" t="str">
        <f t="shared" si="208"/>
        <v>-</v>
      </c>
      <c r="DO81" s="444" t="str">
        <f t="shared" si="208"/>
        <v>-</v>
      </c>
      <c r="DP81" s="444" t="str">
        <f t="shared" si="208"/>
        <v>-</v>
      </c>
      <c r="DQ81" s="444" t="str">
        <f t="shared" si="208"/>
        <v>-</v>
      </c>
      <c r="DR81" s="444" t="str">
        <f t="shared" si="208"/>
        <v>-</v>
      </c>
      <c r="DS81" s="444" t="str">
        <f t="shared" si="208"/>
        <v>-</v>
      </c>
      <c r="DT81" s="444" t="str">
        <f t="shared" si="208"/>
        <v>-</v>
      </c>
      <c r="DU81" s="444" t="str">
        <f t="shared" si="208"/>
        <v>-</v>
      </c>
      <c r="DV81" s="444" t="str">
        <f t="shared" si="208"/>
        <v>-</v>
      </c>
      <c r="DW81" s="444">
        <f t="shared" si="208"/>
        <v>500</v>
      </c>
      <c r="DX81" s="444">
        <f t="shared" si="208"/>
        <v>500</v>
      </c>
      <c r="DY81" s="444" t="str">
        <f t="shared" si="208"/>
        <v>-</v>
      </c>
      <c r="DZ81" s="444" t="str">
        <f t="shared" si="208"/>
        <v>-</v>
      </c>
      <c r="EA81" s="444" t="str">
        <f t="shared" si="209"/>
        <v>-</v>
      </c>
      <c r="EB81" s="444">
        <f t="shared" si="210"/>
        <v>0</v>
      </c>
      <c r="EC81" s="444">
        <f t="shared" si="211"/>
        <v>0</v>
      </c>
      <c r="ED81" s="444">
        <f t="shared" si="212"/>
        <v>0</v>
      </c>
      <c r="EE81" s="444">
        <f t="shared" si="212"/>
        <v>0</v>
      </c>
      <c r="EF81" s="444">
        <f t="shared" si="212"/>
        <v>0</v>
      </c>
      <c r="EG81" s="444">
        <f t="shared" si="212"/>
        <v>0</v>
      </c>
      <c r="EH81" s="444" t="b">
        <f t="shared" si="213"/>
        <v>0</v>
      </c>
      <c r="EI81" s="444" t="b">
        <f t="shared" si="213"/>
        <v>0</v>
      </c>
      <c r="EJ81" s="444" t="b">
        <f t="shared" si="213"/>
        <v>1</v>
      </c>
      <c r="EK81" s="444" t="b">
        <f t="shared" si="213"/>
        <v>1</v>
      </c>
      <c r="EL81" s="444">
        <f t="shared" si="214"/>
        <v>1</v>
      </c>
      <c r="EM81" s="444">
        <f>INDEX(i.dryman,($S81-1)*4+$R81,EM$7+IF($M81=5,2,$M81)-1)</f>
        <v>1</v>
      </c>
      <c r="EN81" s="444" t="b">
        <f t="shared" si="215"/>
        <v>0</v>
      </c>
      <c r="EO81" s="444" t="b">
        <f t="shared" si="216"/>
        <v>0</v>
      </c>
      <c r="EP81" s="444" t="b">
        <f t="shared" si="216"/>
        <v>0</v>
      </c>
      <c r="EQ81" s="444" t="b">
        <f t="shared" si="216"/>
        <v>1</v>
      </c>
      <c r="ER81" s="93">
        <f t="shared" si="217"/>
        <v>0</v>
      </c>
      <c r="ES81" s="93">
        <f t="shared" si="217"/>
        <v>0</v>
      </c>
      <c r="ET81" s="444">
        <f t="shared" si="218"/>
        <v>1</v>
      </c>
      <c r="EU81" s="444">
        <f t="shared" si="219"/>
        <v>1</v>
      </c>
      <c r="EV81" s="444">
        <f t="shared" si="219"/>
        <v>1</v>
      </c>
      <c r="EW81" s="444">
        <f t="shared" si="220"/>
        <v>1</v>
      </c>
      <c r="EX81" s="444">
        <f t="shared" si="221"/>
        <v>0.5</v>
      </c>
      <c r="EY81" s="444" t="b">
        <f t="shared" si="221"/>
        <v>1</v>
      </c>
      <c r="EZ81" s="444" t="b">
        <f t="shared" si="221"/>
        <v>0</v>
      </c>
      <c r="FA81" s="444" t="b">
        <f t="shared" si="221"/>
        <v>0</v>
      </c>
      <c r="FB81" s="444" t="b">
        <f t="shared" si="221"/>
        <v>0</v>
      </c>
      <c r="FC81" s="93">
        <f t="shared" si="222"/>
        <v>1</v>
      </c>
      <c r="FD81" s="93">
        <f t="shared" si="222"/>
        <v>1</v>
      </c>
      <c r="FE81" s="93">
        <f t="shared" si="222"/>
        <v>1</v>
      </c>
      <c r="FF81" s="93">
        <f t="shared" si="222"/>
        <v>1</v>
      </c>
      <c r="FG81" s="93">
        <f t="shared" si="222"/>
        <v>1</v>
      </c>
      <c r="FH81" s="93">
        <f t="shared" si="222"/>
        <v>1</v>
      </c>
      <c r="FI81" s="93">
        <f t="shared" si="222"/>
        <v>1</v>
      </c>
      <c r="FJ81" s="93">
        <f t="shared" si="222"/>
        <v>1</v>
      </c>
      <c r="FK81" s="8"/>
      <c r="FL81" s="575" t="str" cm="1">
        <f t="array" ref="FL81">INDEX(FL$5:FL80,$B81+1,1)</f>
        <v>-</v>
      </c>
      <c r="FM81" s="575" t="str" cm="1">
        <f t="array" ref="FM81">INDEX(FM$5:FM80,$B81+1,1)</f>
        <v>-</v>
      </c>
      <c r="FN81" s="575" t="str" cm="1">
        <f t="array" ref="FN81">INDEX(FN$5:FN80,$B81+1,1)</f>
        <v>-</v>
      </c>
      <c r="FO81" s="444" t="str">
        <f>IF(OR(OR($AA81="",$AA81="-"),$AA81&lt;&gt;FO$7),FO$5,INDEX(i.MLP_PvP,$AC81+IF($M81&lt;&gt;4,0,9),FO$8))</f>
        <v>-</v>
      </c>
      <c r="FP81" s="575" t="str" cm="1">
        <f t="array" ref="FP81">INDEX(FP$5:FP80,$B81+1,1)</f>
        <v>-</v>
      </c>
      <c r="FQ81" s="575" cm="1">
        <f t="array" ref="FQ81">INDEX(FQ$5:FQ80,$B81+1,1)</f>
        <v>1</v>
      </c>
      <c r="FR81" s="575" cm="1">
        <f t="array" ref="FR81">INDEX(FR$5:FR80,$B81+1,1)</f>
        <v>1</v>
      </c>
      <c r="FS81" s="575" t="str" cm="1">
        <f t="array" ref="FS81">INDEX(FS$5:FS80,$B81+1,1)</f>
        <v>-</v>
      </c>
      <c r="FT81" s="575" t="str" cm="1">
        <f t="array" ref="FT81">INDEX(FT$5:FT80,$B81+1,1)</f>
        <v>-</v>
      </c>
      <c r="FU81" s="575" t="str" cm="1">
        <f t="array" ref="FU81">INDEX(FU$5:FU80,$B81+1,1)</f>
        <v>-</v>
      </c>
      <c r="FV81" s="575" t="str" cm="1">
        <f t="array" ref="FV81">INDEX(FV$5:FV80,$B81+1,1)</f>
        <v>-</v>
      </c>
      <c r="FW81" s="575" t="str" cm="1">
        <f t="array" ref="FW81">INDEX(FW$5:FW80,$B81+1,1)</f>
        <v>-</v>
      </c>
      <c r="FX81" s="575" t="str" cm="1">
        <f t="array" ref="FX81">INDEX(FX$5:FX80,$B81+1,1)</f>
        <v>-</v>
      </c>
      <c r="FY81" s="575" t="str" cm="1">
        <f t="array" ref="FY81">INDEX(FY$5:FY80,$B81+1,1)</f>
        <v>-</v>
      </c>
      <c r="FZ81" s="575" t="str" cm="1">
        <f t="array" ref="FZ81">INDEX(FZ$5:FZ80,$B81+1,1)</f>
        <v>-</v>
      </c>
      <c r="GA81" s="575" t="str" cm="1">
        <f t="array" ref="GA81">INDEX(GA$5:GA80,$B81+1,1)</f>
        <v>-</v>
      </c>
      <c r="GB81" s="575" t="str" cm="1">
        <f t="array" ref="GB81">INDEX(GB$5:GB80,$B81+1,1)</f>
        <v>-</v>
      </c>
      <c r="GC81" s="575" t="str" cm="1">
        <f t="array" ref="GC81">INDEX(GC$5:GC80,$B81+1,1)</f>
        <v>-</v>
      </c>
      <c r="GD81" s="575" t="str" cm="1">
        <f t="array" ref="GD81">INDEX(GD$5:GD80,$B81+1,1)</f>
        <v>-</v>
      </c>
      <c r="GE81" s="575" t="str" cm="1">
        <f t="array" ref="GE81">INDEX(GE$5:GE80,$B81+1,1)</f>
        <v>-</v>
      </c>
      <c r="GF81" s="575" t="str" cm="1">
        <f t="array" ref="GF81">INDEX(GF$5:GF80,$B81+1,1)</f>
        <v>-</v>
      </c>
      <c r="GG81" s="575" t="str" cm="1">
        <f t="array" ref="GG81">INDEX(GG$5:GG80,$B81+1,1)</f>
        <v>-</v>
      </c>
      <c r="GH81" s="575" t="str" cm="1">
        <f t="array" ref="GH81">INDEX(GH$5:GH80,$B81+1,1)</f>
        <v>-</v>
      </c>
      <c r="GI81" s="575" t="str" cm="1">
        <f t="array" ref="GI81">INDEX(GI$5:GI80,$B81+1,1)</f>
        <v>-</v>
      </c>
      <c r="GJ81" s="575" t="str" cm="1">
        <f t="array" ref="GJ81">INDEX(GJ$5:GJ80,$B81+1,1)</f>
        <v>-</v>
      </c>
      <c r="GK81" s="444">
        <f>IF(OR(OR($AA81="",$AA81="-"),$AA81&lt;&gt;GK$7),GK$5,INDEX(i.MLP_PvP,$AC81+IF($M81&lt;&gt;4,0,9),GK$8))</f>
        <v>0</v>
      </c>
      <c r="GL81" s="575" t="str" cm="1">
        <f t="array" ref="GL81">INDEX(GL$5:GL80,$B81+1,1)</f>
        <v>-</v>
      </c>
      <c r="GM81" s="575" cm="1">
        <f t="array" ref="GM81">INDEX(GM$5:GM80,$B81+1,1)</f>
        <v>1</v>
      </c>
      <c r="GN81" s="444">
        <f>IF(OR(OR($AA81="",$AA81="-"),$AA81&lt;&gt;GN$7),GN$5,INDEX(i.MLP_PvP,$AC81+IF($M81&lt;&gt;4,0,9),GN$8))</f>
        <v>0</v>
      </c>
      <c r="GO81" s="575" cm="1">
        <f t="array" ref="GO81">INDEX(GO$5:GO80,$B81+1,1)</f>
        <v>0</v>
      </c>
      <c r="GP81" s="444">
        <f t="shared" si="223"/>
        <v>0</v>
      </c>
      <c r="GQ81" s="444">
        <f t="shared" si="223"/>
        <v>0</v>
      </c>
      <c r="GR81" s="444">
        <f t="shared" si="223"/>
        <v>0</v>
      </c>
      <c r="GS81" s="444">
        <f t="shared" si="223"/>
        <v>0</v>
      </c>
      <c r="GT81" s="444">
        <f t="shared" si="223"/>
        <v>1</v>
      </c>
      <c r="GU81" s="444">
        <f t="shared" si="223"/>
        <v>0</v>
      </c>
      <c r="GV81" s="575" cm="1">
        <f t="array" ref="GV81">INDEX(GV$5:GV80,$B81+1,1)</f>
        <v>0</v>
      </c>
      <c r="GW81" s="575" cm="1">
        <f t="array" ref="GW81">INDEX(GW$5:GW80,$B81+1,1)</f>
        <v>0</v>
      </c>
      <c r="GX81" s="575" cm="1">
        <f t="array" ref="GX81">INDEX(GX$5:GX80,$B81+1,1)</f>
        <v>0</v>
      </c>
      <c r="GY81" s="8"/>
      <c r="GZ81" s="575" t="str" cm="1">
        <f t="array" aca="1" ref="GZ81" ca="1">INDEX(GZ$5:GZ80,$B81+1,1)</f>
        <v>-</v>
      </c>
      <c r="HA81" s="575" t="str" cm="1">
        <f t="array" aca="1" ref="HA81" ca="1">INDEX(HA$5:HA80,$B81+1,1)</f>
        <v>-</v>
      </c>
      <c r="HB81" s="575" t="str" cm="1">
        <f t="array" aca="1" ref="HB81" ca="1">INDEX(HB$5:HB80,$B81+1,1)</f>
        <v>-</v>
      </c>
      <c r="HC81" s="575" t="str" cm="1">
        <f t="array" aca="1" ref="HC81" ca="1">INDEX(HC$5:HC80,$B81+1,1)</f>
        <v>-</v>
      </c>
      <c r="HD81" s="575" cm="1">
        <f t="array" aca="1" ref="HD81" ca="1">INDEX(HD$5:HD80,$B81+1,1)</f>
        <v>0</v>
      </c>
      <c r="HE81" s="575" t="str" cm="1">
        <f t="array" aca="1" ref="HE81" ca="1">INDEX(HE$5:HE80,$B81+1,1)</f>
        <v>-</v>
      </c>
      <c r="HF81" s="575" t="str" cm="1">
        <f t="array" ref="HF81">INDEX(HF$5:HF80,$B81+1,1)</f>
        <v>-</v>
      </c>
      <c r="HG81" s="576" t="str">
        <f t="shared" ref="HG81:HG84" ca="1" si="244">OFFSET(HG$5,$B81,0)</f>
        <v>-</v>
      </c>
      <c r="HH81" s="575" t="str" cm="1">
        <f t="array" ref="HH81">INDEX(HH$5:HH80,$B81+1,1)</f>
        <v>-</v>
      </c>
      <c r="HI81" s="575" t="str" cm="1">
        <f t="array" ref="HI81">INDEX(HI$5:HI80,$B81+1,1)</f>
        <v>-</v>
      </c>
      <c r="HJ81" s="575" t="str" cm="1">
        <f t="array" ref="HJ81">INDEX(HJ$5:HJ80,$B81+1,1)</f>
        <v>-</v>
      </c>
      <c r="HK81" s="575" t="str" cm="1">
        <f t="array" ref="HK81">INDEX(HK$5:HK80,$B81+1,1)</f>
        <v>-</v>
      </c>
      <c r="HL81" s="575" t="str" cm="1">
        <f t="array" ref="HL81">INDEX(HL$5:HL80,$B81+1,1)</f>
        <v>-</v>
      </c>
      <c r="HM81" s="575" t="str" cm="1">
        <f t="array" ref="HM81">INDEX(HM$5:HM80,$B81+1,1)</f>
        <v>-</v>
      </c>
      <c r="HN81" s="575" t="str" cm="1">
        <f t="array" ref="HN81">INDEX(HN$5:HN80,$B81+1,1)</f>
        <v>-</v>
      </c>
      <c r="HO81" s="575" t="str" cm="1">
        <f t="array" ref="HO81">INDEX(HO$5:HO80,$B81+1,1)</f>
        <v>-</v>
      </c>
      <c r="HP81" s="575" t="str" cm="1">
        <f t="array" ref="HP81">INDEX(HP$5:HP80,$B81+1,1)</f>
        <v>-</v>
      </c>
      <c r="HQ81" s="575" t="str" cm="1">
        <f t="array" ref="HQ81">INDEX(HQ$5:HQ80,$B81+1,1)</f>
        <v>-</v>
      </c>
      <c r="HR81" s="575" t="str" cm="1">
        <f t="array" ref="HR81">INDEX(HR$5:HR80,$B81+1,1)</f>
        <v>-</v>
      </c>
      <c r="HS81" s="575" t="str" cm="1">
        <f t="array" ref="HS81">INDEX(HS$5:HS80,$B81+1,1)</f>
        <v>-</v>
      </c>
      <c r="HT81" s="575" t="str" cm="1">
        <f t="array" ref="HT81">INDEX(HT$5:HT80,$B81+1,1)</f>
        <v>-</v>
      </c>
      <c r="HU81" s="575" cm="1">
        <f t="array" ref="HU81">INDEX(HU$5:HU80,$B81+1,1)</f>
        <v>0</v>
      </c>
      <c r="HV81" s="575" t="str" cm="1">
        <f t="array" ref="HV81">INDEX(HV$5:HV80,$B81+1,1)</f>
        <v>-</v>
      </c>
      <c r="HW81" s="575" t="str" cm="1">
        <f t="array" ref="HW81">INDEX(HW$5:HW80,$B81+1,1)</f>
        <v>-</v>
      </c>
      <c r="HX81" s="575" t="str" cm="1">
        <f t="array" ref="HX81">INDEX(HX$5:HX80,$B81+1,1)</f>
        <v>-</v>
      </c>
      <c r="HY81" s="575" t="str" cm="1">
        <f t="array" ref="HY81">INDEX(HY$5:HY80,$B81+1,1)</f>
        <v>-</v>
      </c>
      <c r="HZ81" s="575" t="str" cm="1">
        <f t="array" ref="HZ81">INDEX(HZ$5:HZ80,$B81+1,1)</f>
        <v>-</v>
      </c>
      <c r="IA81" s="575" cm="1">
        <f t="array" ref="IA81">INDEX(IA$5:IA80,$B81+1,1)</f>
        <v>0</v>
      </c>
      <c r="IB81" s="575" t="str" cm="1">
        <f t="array" ref="IB81">INDEX(IB$5:IB80,$B81+1,1)</f>
        <v>-</v>
      </c>
      <c r="IC81" s="575" t="str" cm="1">
        <f t="array" ref="IC81">INDEX(IC$5:IC80,$B81+1,1)</f>
        <v>-</v>
      </c>
      <c r="ID81" s="575" t="str" cm="1">
        <f t="array" ref="ID81">INDEX(ID$5:ID80,$B81+1,1)</f>
        <v>-</v>
      </c>
      <c r="IE81" s="575" cm="1">
        <f t="array" ref="IE81">INDEX(IE$5:IE80,$B81+1,1)</f>
        <v>0</v>
      </c>
      <c r="IF81" s="575" cm="1">
        <f t="array" ref="IF81">INDEX(IF$5:IF80,$B81+1,1)</f>
        <v>0</v>
      </c>
      <c r="IG81" s="8"/>
      <c r="IH81" s="575" t="str" cm="1">
        <f t="array" ref="IH81">INDEX(IH$5:IH80,$B81+1,1)</f>
        <v>-</v>
      </c>
      <c r="II81" s="575" t="str" cm="1">
        <f t="array" ref="II81">INDEX(II$5:II80,$B81+1,1)</f>
        <v>-</v>
      </c>
      <c r="IJ81" s="575" t="str" cm="1">
        <f t="array" ref="IJ81">INDEX(IJ$5:IJ80,$B81+1,1)</f>
        <v>-</v>
      </c>
      <c r="IK81" s="575" t="str" cm="1">
        <f t="array" ref="IK81">INDEX(IK$5:IK80,$B81+1,1)</f>
        <v>-</v>
      </c>
      <c r="IL81" s="575" t="str" cm="1">
        <f t="array" ref="IL81">INDEX(IL$5:IL80,$B81+1,1)</f>
        <v>-</v>
      </c>
      <c r="IM81" s="575" t="str" cm="1">
        <f t="array" ref="IM81">INDEX(IM$5:IM80,$B81+1,1)</f>
        <v>-</v>
      </c>
      <c r="IN81" s="575" t="str" cm="1">
        <f t="array" ref="IN81">INDEX(IN$5:IN80,$B81+1,1)</f>
        <v>-</v>
      </c>
      <c r="IO81" s="575" t="str" cm="1">
        <f t="array" ref="IO81">INDEX(IO$5:IO80,$B81+1,1)</f>
        <v>-</v>
      </c>
      <c r="IP81" s="575" t="str" cm="1">
        <f t="array" ref="IP81">INDEX(IP$5:IP80,$B81+1,1)</f>
        <v>-</v>
      </c>
      <c r="IQ81" s="575" t="str" cm="1">
        <f t="array" ref="IQ81">INDEX(IQ$5:IQ80,$B81+1,1)</f>
        <v>-</v>
      </c>
      <c r="IR81" s="575" t="str" cm="1">
        <f t="array" ref="IR81">INDEX(IR$5:IR80,$B81+1,1)</f>
        <v>-</v>
      </c>
      <c r="IS81" s="575" t="str" cm="1">
        <f t="array" ref="IS81">INDEX(IS$5:IS80,$B81+1,1)</f>
        <v>-</v>
      </c>
      <c r="IT81" s="575" t="str" cm="1">
        <f t="array" ref="IT81">INDEX(IT$5:IT80,$B81+1,1)</f>
        <v>-</v>
      </c>
      <c r="IU81" s="575" t="str" cm="1">
        <f t="array" ref="IU81">INDEX(IU$5:IU80,$B81+1,1)</f>
        <v>-</v>
      </c>
      <c r="IV81" s="575" t="str" cm="1">
        <f t="array" ref="IV81">INDEX(IV$5:IV80,$B81+1,1)</f>
        <v>-</v>
      </c>
      <c r="IW81" s="575" t="str" cm="1">
        <f t="array" ref="IW81">INDEX(IW$5:IW80,$B81+1,1)</f>
        <v>-</v>
      </c>
      <c r="IX81" s="575" cm="1">
        <f t="array" ref="IX81">INDEX(IX$5:IX80,$B81+1,1)</f>
        <v>0</v>
      </c>
      <c r="IY81" s="583">
        <f t="shared" si="224"/>
        <v>0</v>
      </c>
      <c r="IZ81" s="583">
        <f t="shared" si="224"/>
        <v>0</v>
      </c>
      <c r="JA81" s="200">
        <f t="shared" si="225"/>
        <v>0</v>
      </c>
      <c r="JB81" s="200">
        <f t="shared" ca="1" si="225"/>
        <v>0</v>
      </c>
      <c r="JC81" s="200">
        <f t="shared" ca="1" si="225"/>
        <v>0</v>
      </c>
      <c r="JD81" s="200">
        <f t="shared" ca="1" si="225"/>
        <v>0</v>
      </c>
      <c r="JE81" s="200">
        <f t="shared" ca="1" si="225"/>
        <v>0</v>
      </c>
      <c r="JF81" s="243">
        <f t="shared" ca="1" si="226"/>
        <v>0</v>
      </c>
      <c r="JG81" s="200">
        <f t="shared" ca="1" si="227"/>
        <v>0</v>
      </c>
      <c r="JH81" s="200">
        <f t="shared" ca="1" si="227"/>
        <v>0</v>
      </c>
      <c r="JI81" s="200">
        <f t="shared" ca="1" si="227"/>
        <v>0</v>
      </c>
      <c r="JJ81" s="200">
        <f t="shared" ca="1" si="227"/>
        <v>0</v>
      </c>
      <c r="JK81" s="200">
        <f t="shared" ca="1" si="227"/>
        <v>0</v>
      </c>
      <c r="JL81" s="243">
        <f t="shared" ca="1" si="228"/>
        <v>0</v>
      </c>
      <c r="JM81" s="244">
        <f t="shared" ca="1" si="229"/>
        <v>0</v>
      </c>
      <c r="JN81" s="244">
        <f t="shared" ca="1" si="229"/>
        <v>0</v>
      </c>
      <c r="JO81" s="244">
        <f t="shared" ca="1" si="229"/>
        <v>0</v>
      </c>
      <c r="JP81" s="244">
        <f t="shared" ca="1" si="229"/>
        <v>0</v>
      </c>
      <c r="JQ81" s="584">
        <f t="shared" ca="1" si="230"/>
        <v>0</v>
      </c>
      <c r="JR81" s="244">
        <f t="shared" ca="1" si="231"/>
        <v>0</v>
      </c>
      <c r="JS81" s="244">
        <f t="shared" ca="1" si="231"/>
        <v>0</v>
      </c>
      <c r="JT81" s="244">
        <f t="shared" ca="1" si="231"/>
        <v>0</v>
      </c>
      <c r="JU81" s="244">
        <f t="shared" ca="1" si="231"/>
        <v>0</v>
      </c>
      <c r="JV81" s="584">
        <f t="shared" ca="1" si="232"/>
        <v>0</v>
      </c>
      <c r="JW81" s="584">
        <f t="shared" ca="1" si="232"/>
        <v>0</v>
      </c>
      <c r="JX81" s="584">
        <f t="shared" ca="1" si="232"/>
        <v>0</v>
      </c>
      <c r="JY81" s="584">
        <f t="shared" ca="1" si="232"/>
        <v>0</v>
      </c>
      <c r="JZ81" s="584">
        <f t="shared" ca="1" si="232"/>
        <v>0</v>
      </c>
      <c r="KA81" s="584">
        <f t="shared" ca="1" si="232"/>
        <v>0</v>
      </c>
      <c r="KB81" s="584">
        <f t="shared" ca="1" si="232"/>
        <v>0</v>
      </c>
      <c r="KC81" s="575" cm="1">
        <f t="array" ref="KC81">INDEX(KC$5:KC80,$B81+1,1)</f>
        <v>0</v>
      </c>
      <c r="KD81" s="444">
        <f t="shared" si="233"/>
        <v>67</v>
      </c>
      <c r="KE81" s="8"/>
      <c r="KF81" s="575" cm="1">
        <f t="array" ref="KF81">INDEX(KF$5:KF80,$B81+1,1)</f>
        <v>0</v>
      </c>
      <c r="KG81" s="444">
        <f t="shared" si="234"/>
        <v>0</v>
      </c>
      <c r="KH81" s="575" cm="1">
        <f t="array" ref="KH81">INDEX(KH$5:KH80,$B81+1,1)</f>
        <v>0</v>
      </c>
      <c r="KI81" s="575" t="str" cm="1">
        <f t="array" ref="KI81">INDEX(KI$5:KI80,$B81+1,1)</f>
        <v>-</v>
      </c>
      <c r="KJ81" s="575" t="str" cm="1">
        <f t="array" ref="KJ81">INDEX(KJ$5:KJ80,$B81+1,1)</f>
        <v>-</v>
      </c>
      <c r="KK81" s="575" t="str" cm="1">
        <f t="array" ref="KK81">INDEX(KK$5:KK80,$B81+1,1)</f>
        <v>-</v>
      </c>
      <c r="KL81" s="575" t="str" cm="1">
        <f t="array" ref="KL81">INDEX(KL$5:KL80,$B81+1,1)</f>
        <v>-</v>
      </c>
      <c r="KM81" s="575" t="str" cm="1">
        <f t="array" ref="KM81">INDEX(KM$5:KM80,$B81+1,1)</f>
        <v>-</v>
      </c>
      <c r="KN81" s="575" t="str" cm="1">
        <f t="array" ref="KN81">INDEX(KN$5:KN80,$B81+1,1)</f>
        <v>-</v>
      </c>
      <c r="KO81" s="575" t="str" cm="1">
        <f t="array" ref="KO81">INDEX(KO$5:KO80,$B81+1,1)</f>
        <v>-</v>
      </c>
      <c r="KP81" s="575" t="str" cm="1">
        <f t="array" ref="KP81">INDEX(KP$5:KP80,$B81+1,1)</f>
        <v>-</v>
      </c>
      <c r="KQ81" s="575" t="str" cm="1">
        <f t="array" ref="KQ81">INDEX(KQ$5:KQ80,$B81+1,1)</f>
        <v>-</v>
      </c>
      <c r="KR81" s="575" t="str" cm="1">
        <f t="array" ref="KR81">INDEX(KR$5:KR80,$B81+1,1)</f>
        <v>-</v>
      </c>
      <c r="KS81" s="575" t="str" cm="1">
        <f t="array" ref="KS81">INDEX(KS$5:KS80,$B81+1,1)</f>
        <v>-</v>
      </c>
      <c r="KT81" s="575" t="str" cm="1">
        <f t="array" ref="KT81">INDEX(KT$5:KT80,$B81+1,1)</f>
        <v>-</v>
      </c>
      <c r="KU81" s="575" t="str" cm="1">
        <f t="array" ref="KU81">INDEX(KU$5:KU80,$B81+1,1)</f>
        <v>-</v>
      </c>
      <c r="KV81" s="444">
        <f t="shared" si="235"/>
        <v>1</v>
      </c>
      <c r="KW81" s="444">
        <f t="shared" si="236"/>
        <v>0</v>
      </c>
      <c r="KX81" s="444">
        <f t="shared" si="236"/>
        <v>1</v>
      </c>
      <c r="KY81" s="444">
        <f t="shared" si="236"/>
        <v>1</v>
      </c>
      <c r="KZ81" s="444">
        <f t="shared" si="236"/>
        <v>1</v>
      </c>
      <c r="LA81" s="444">
        <f t="shared" si="236"/>
        <v>1</v>
      </c>
      <c r="LB81" s="444">
        <f t="shared" si="236"/>
        <v>1</v>
      </c>
      <c r="LC81" s="444">
        <f t="shared" si="236"/>
        <v>1</v>
      </c>
      <c r="LD81" s="444">
        <f t="shared" si="236"/>
        <v>0</v>
      </c>
      <c r="LE81" s="444">
        <f t="shared" si="236"/>
        <v>1</v>
      </c>
      <c r="LF81" s="575" cm="1">
        <f t="array" ref="LF81">INDEX(LF$5:LF80,$B81+1,1)</f>
        <v>0</v>
      </c>
      <c r="LG81" s="575" cm="1">
        <f t="array" ref="LG81">INDEX(LG$5:LG80,$B81+1,1)</f>
        <v>0</v>
      </c>
      <c r="LH81" s="575" cm="1">
        <f t="array" ref="LH81">INDEX(LH$5:LH80,$B81+1,1)</f>
        <v>0</v>
      </c>
      <c r="LI81" s="575" cm="1">
        <f t="array" ref="LI81">INDEX(LI$5:LI80,$B81+1,1)</f>
        <v>0</v>
      </c>
      <c r="LJ81" s="575" cm="1">
        <f t="array" ref="LJ81">INDEX(LJ$5:LJ80,$B81+1,1)</f>
        <v>0</v>
      </c>
      <c r="LK81" s="575" cm="1">
        <f t="array" ref="LK81">INDEX(LK$5:LK80,$B81+1,1)</f>
        <v>0</v>
      </c>
      <c r="LL81" s="575" cm="1">
        <f t="array" ref="LL81">INDEX(LL$5:LL80,$B81+1,1)</f>
        <v>0</v>
      </c>
      <c r="LM81" s="575" cm="1">
        <f t="array" ref="LM81">INDEX(LM$5:LM80,$B81+1,1)</f>
        <v>0</v>
      </c>
      <c r="LN81" s="575" cm="1">
        <f t="array" ref="LN81">INDEX(LN$5:LN80,$B81+1,1)</f>
        <v>0</v>
      </c>
      <c r="LO81" s="575" cm="1">
        <f t="array" ref="LO81">INDEX(LO$5:LO80,$B81+1,1)</f>
        <v>0</v>
      </c>
      <c r="LP81" s="575" cm="1">
        <f t="array" ref="LP81">INDEX(LP$5:LP80,$B81+1,1)</f>
        <v>0</v>
      </c>
      <c r="LQ81" s="575" cm="1">
        <f t="array" ref="LQ81">INDEX(LQ$5:LQ80,$B81+1,1)</f>
        <v>0</v>
      </c>
      <c r="LR81" s="575" cm="1">
        <f t="array" ref="LR81">INDEX(LR$5:LR80,$B81+1,1)</f>
        <v>0</v>
      </c>
      <c r="LS81" s="575" cm="1">
        <f t="array" ref="LS81">INDEX(LS$5:LS80,$B81+1,1)</f>
        <v>0</v>
      </c>
      <c r="LT81" s="575" cm="1">
        <f t="array" ref="LT81">INDEX(LT$5:LT80,$B81+1,1)</f>
        <v>0</v>
      </c>
      <c r="LU81" s="575" cm="1">
        <f t="array" ref="LU81">INDEX(LU$5:LU80,$B81+1,1)</f>
        <v>0</v>
      </c>
      <c r="LV81" s="575" cm="1">
        <f t="array" ref="LV81">INDEX(LV$5:LV80,$B81+1,1)</f>
        <v>0</v>
      </c>
      <c r="LW81" s="575" cm="1">
        <f t="array" ref="LW81">INDEX(LW$5:LW80,$B81+1,1)</f>
        <v>0</v>
      </c>
      <c r="LX81" s="575" cm="1">
        <f t="array" ref="LX81">INDEX(LX$5:LX80,$B81+1,1)</f>
        <v>0</v>
      </c>
      <c r="LY81" s="575" cm="1">
        <f t="array" ref="LY81">INDEX(LY$5:LY80,$B81+1,1)</f>
        <v>0</v>
      </c>
      <c r="LZ81" s="575" cm="1">
        <f t="array" ref="LZ81">INDEX(LZ$5:LZ80,$B81+1,1)</f>
        <v>0</v>
      </c>
      <c r="MA81" s="575" cm="1">
        <f t="array" ref="MA81">INDEX(MA$5:MA80,$B81+1,1)</f>
        <v>0</v>
      </c>
      <c r="MB81" s="575" cm="1">
        <f t="array" ref="MB81">INDEX(MB$5:MB80,$B81+1,1)</f>
        <v>0</v>
      </c>
      <c r="MC81" s="575" cm="1">
        <f t="array" ref="MC81">INDEX(MC$5:MC80,$B81+1,1)</f>
        <v>0</v>
      </c>
      <c r="MD81" s="575" cm="1">
        <f t="array" ref="MD81">INDEX(MD$5:MD80,$B81+1,1)</f>
        <v>0</v>
      </c>
      <c r="ME81" s="575" cm="1">
        <f t="array" ref="ME81">INDEX(ME$5:ME80,$B81+1,1)</f>
        <v>0</v>
      </c>
      <c r="MF81" s="575" cm="1">
        <f t="array" ref="MF81">INDEX(MF$5:MF80,$B81+1,1)</f>
        <v>0</v>
      </c>
      <c r="MG81" s="575" cm="1">
        <f t="array" ref="MG81">INDEX(MG$5:MG80,$B81+1,1)</f>
        <v>0</v>
      </c>
      <c r="MH81" s="575" cm="1">
        <f t="array" ref="MH81">INDEX(MH$5:MH80,$B81+1,1)</f>
        <v>0</v>
      </c>
      <c r="MI81" s="575" cm="1">
        <f t="array" ref="MI81">INDEX(MI$5:MI80,$B81+1,1)</f>
        <v>1</v>
      </c>
      <c r="MJ81" s="575" cm="1">
        <f t="array" ref="MJ81">INDEX(MJ$5:MJ80,$B81+1,1)</f>
        <v>0</v>
      </c>
      <c r="MK81" s="575" cm="1">
        <f t="array" ref="MK81">INDEX(MK$5:MK80,$B81+1,1)</f>
        <v>0</v>
      </c>
      <c r="ML81" s="575" cm="1">
        <f t="array" ref="ML81">INDEX(ML$5:ML80,$B81+1,1)</f>
        <v>0</v>
      </c>
      <c r="MM81" s="575" cm="1">
        <f t="array" ref="MM81">INDEX(MM$5:MM80,$B81+1,1)</f>
        <v>0</v>
      </c>
      <c r="MN81" s="575" cm="1">
        <f t="array" ref="MN81">INDEX(MN$5:MN80,$B81+1,1)</f>
        <v>1</v>
      </c>
      <c r="MO81" s="8"/>
      <c r="MP81" s="444" t="b">
        <f ca="1">IF($W81&lt;&gt;0,INDEX(i.cropgraze_inc,$W81,MP$7),OFFSET(MP$5,$B81,0))</f>
        <v>0</v>
      </c>
      <c r="MQ81" s="575" t="str" cm="1">
        <f t="array" ref="MQ81">INDEX(MQ$5:MQ80,$B81+1,1)</f>
        <v>-</v>
      </c>
      <c r="MR81" s="575" t="str" cm="1">
        <f t="array" ref="MR81">INDEX(MR$5:MR80,$B81+1,1)</f>
        <v>-</v>
      </c>
      <c r="MS81" s="575" t="str" cm="1">
        <f t="array" ref="MS81">INDEX(MS$5:MS80,$B81+1,1)</f>
        <v>-</v>
      </c>
      <c r="MT81" s="575" t="str" cm="1">
        <f t="array" ref="MT81">INDEX(MT$5:MT80,$B81+1,1)</f>
        <v>-</v>
      </c>
      <c r="MU81" s="444" t="str">
        <f>IF(OR(OR($AA81="",$AA81="-"),$AA81&lt;&gt;MU$7),MU$5,INDEX(i.MLP_PvP,$AC81,MU$8))</f>
        <v>-</v>
      </c>
      <c r="MV81" s="444" t="str">
        <f>IF(OR(OR($AA81="",$AA81="-"),$AA81&lt;&gt;MV$7),MV$5,INDEX(i.MLP_PvP,$AC81,MV$8))</f>
        <v>-</v>
      </c>
      <c r="MW81" s="575" t="str" cm="1">
        <f t="array" ref="MW81">INDEX(MW$5:MW80,$B81+1,1)</f>
        <v>-</v>
      </c>
      <c r="MX81" s="444" t="str" cm="1">
        <f t="array" ref="MX81">IF(OR(MY81:MY81&lt;&gt;"-"),TRUE,"-")</f>
        <v>-</v>
      </c>
      <c r="MY81" s="575" t="str" cm="1">
        <f t="array" ref="MY81">INDEX(MY$5:MY80,$B81+1,1)</f>
        <v>-</v>
      </c>
      <c r="MZ81" s="575" cm="1">
        <f t="array" ref="MZ81">INDEX(MZ$5:MZ80,$B81+1,1)</f>
        <v>0</v>
      </c>
      <c r="NA81" s="575" cm="1">
        <f t="array" ref="NA81">INDEX(NA$5:NA80,$B81+1,1)</f>
        <v>999999</v>
      </c>
      <c r="NB81" s="575" cm="1">
        <f t="array" ref="NB81">INDEX(NB$5:NB80,$B81+1,1)</f>
        <v>999999</v>
      </c>
      <c r="NC81" s="575" cm="1">
        <f t="array" ref="NC81">INDEX(NC$5:NC80,$B81+1,1)</f>
        <v>999999</v>
      </c>
      <c r="ND81" s="575" cm="1">
        <f t="array" ref="ND81">INDEX(ND$5:ND80,$B81+1,1)</f>
        <v>999999</v>
      </c>
      <c r="NE81" s="575" cm="1">
        <f t="array" ref="NE81">INDEX(NE$5:NE80,$B81+1,1)</f>
        <v>999999</v>
      </c>
      <c r="NF81" s="575" cm="1">
        <f t="array" ref="NF81">INDEX(NF$5:NF80,$B81+1,1)</f>
        <v>999999</v>
      </c>
      <c r="NG81" s="575" t="str" cm="1">
        <f t="array" ref="NG81">INDEX(NG$5:NG80,$B81+1,1)</f>
        <v>-</v>
      </c>
      <c r="NH81" s="575" t="str" cm="1">
        <f t="array" ref="NH81">INDEX(NH$5:NH80,$B81+1,1)</f>
        <v>-</v>
      </c>
      <c r="NI81" s="575" t="str" cm="1">
        <f t="array" ref="NI81">INDEX(NI$5:NI80,$B81+1,1)</f>
        <v>-</v>
      </c>
      <c r="NJ81" s="575" t="b" cm="1">
        <f t="array" ref="NJ81">INDEX(NJ$5:NJ80,$B81+1,1)</f>
        <v>1</v>
      </c>
      <c r="NK81" s="575" t="str" cm="1">
        <f t="array" ref="NK81">INDEX(NK$5:NK80,$B81+1,1)</f>
        <v>-</v>
      </c>
      <c r="NL81" s="575" cm="1">
        <f t="array" ref="NL81">INDEX(NL$5:NL80,$B81+1,1)</f>
        <v>0</v>
      </c>
      <c r="NM81" s="575" cm="1">
        <f t="array" ref="NM81">INDEX(NM$5:NM80,$B81+1,1)</f>
        <v>0</v>
      </c>
      <c r="NN81" s="575" cm="1">
        <f t="array" ref="NN81">INDEX(NN$5:NN80,$B81+1,1)</f>
        <v>0</v>
      </c>
      <c r="NO81" s="575" t="str" cm="1">
        <f t="array" ref="NO81">INDEX(NO$5:NO80,$B81+1,1)</f>
        <v>-</v>
      </c>
      <c r="NP81" s="575" t="str" cm="1">
        <f t="array" ref="NP81">INDEX(NP$5:NP80,$B81+1,1)</f>
        <v>-</v>
      </c>
      <c r="NQ81" s="444">
        <f t="shared" si="237"/>
        <v>0</v>
      </c>
      <c r="NR81" s="575" t="str" cm="1">
        <f t="array" ref="NR81">INDEX(NR$5:NR80,$B81+1,1)</f>
        <v>-</v>
      </c>
      <c r="NS81" s="444" t="str">
        <f>IF(OR(OR($AA81="",$AA81="-"),$AA81&lt;&gt;NS$7),NS$5,INDEX(i.MLP_PvP,$AC81,NS$8))</f>
        <v>-</v>
      </c>
      <c r="NT81" s="8"/>
      <c r="NU81" s="575" cm="1">
        <f t="array" ref="NU81">INDEX(NU$5:NU80,$B81+1,1)</f>
        <v>50</v>
      </c>
      <c r="NV81" s="575" cm="1">
        <f t="array" ref="NV81">INDEX(NV$5:NV80,$B81+1,1)</f>
        <v>50</v>
      </c>
      <c r="NW81" s="575" cm="1">
        <f t="array" ref="NW81">INDEX(NW$5:NW80,$B81+1,1)</f>
        <v>50</v>
      </c>
      <c r="NX81" s="575" cm="1">
        <f t="array" ref="NX81">INDEX(NX$5:NX80,$B81+1,1)</f>
        <v>50</v>
      </c>
      <c r="NY81" s="575" cm="1">
        <f t="array" ref="NY81">INDEX(NY$5:NY80,$B81+1,1)</f>
        <v>1</v>
      </c>
      <c r="NZ81" s="575" cm="1">
        <f t="array" ref="NZ81">INDEX(NZ$5:NZ80,$B81+1,1)</f>
        <v>1</v>
      </c>
      <c r="OA81" s="575" cm="1">
        <f t="array" ref="OA81">INDEX(OA$5:OA80,$B81+1,1)</f>
        <v>1</v>
      </c>
      <c r="OB81" s="575" cm="1">
        <f t="array" ref="OB81">INDEX(OB$5:OB80,$B81+1,1)</f>
        <v>1</v>
      </c>
      <c r="OC81" s="8"/>
      <c r="OD81" s="575" cm="1">
        <f t="array" ref="OD81">INDEX(OD$5:OD80,$B81+1,1)</f>
        <v>0</v>
      </c>
      <c r="OE81" s="575" t="str" cm="1">
        <f t="array" ref="OE81">INDEX(OE$5:OE80,$B81+1,1)</f>
        <v>-</v>
      </c>
      <c r="OF81" s="575" cm="1">
        <f t="array" ref="OF81">INDEX(OF$5:OF80,$B81+1,1)</f>
        <v>1</v>
      </c>
      <c r="OG81" s="444">
        <f t="shared" si="238"/>
        <v>1.5</v>
      </c>
      <c r="OH81" s="8"/>
      <c r="OI81" s="585" t="str">
        <f t="shared" si="239"/>
        <v>-</v>
      </c>
      <c r="OJ81" s="585" t="str">
        <f t="shared" si="239"/>
        <v>-</v>
      </c>
      <c r="OK81" s="585" t="str">
        <f t="shared" si="239"/>
        <v>-</v>
      </c>
      <c r="OL81" s="585" t="str">
        <f t="shared" si="239"/>
        <v>-</v>
      </c>
      <c r="OM81" s="575" cm="1">
        <f t="array" ref="OM81">INDEX(OM$5:OM80,$B81+1,1)</f>
        <v>0</v>
      </c>
      <c r="ON81" s="519">
        <v>0</v>
      </c>
    </row>
    <row r="82" spans="1:404" outlineLevel="2">
      <c r="A82" s="18">
        <f t="shared" si="191"/>
        <v>77</v>
      </c>
      <c r="B82" s="606">
        <f t="shared" si="242"/>
        <v>74</v>
      </c>
      <c r="C82" s="110">
        <f>C$72 + CHOOSE(ExptNo+1, $L82*100, $L82*100 + $M82*10, $L82*100 + $M82*10 +$N82) + 0</f>
        <v>2200</v>
      </c>
      <c r="D82" s="127" t="str">
        <f t="shared" si="192"/>
        <v>GSW</v>
      </c>
      <c r="E82" t="b">
        <v>0</v>
      </c>
      <c r="F82" t="b">
        <v>0</v>
      </c>
      <c r="G82" t="b">
        <f t="shared" si="243"/>
        <v>0</v>
      </c>
      <c r="H82" s="203">
        <f t="shared" si="240"/>
        <v>3</v>
      </c>
      <c r="I82" s="575" cm="1">
        <f t="array" ref="I82">INDEX(I$5:I81,$B82+1,1)</f>
        <v>1</v>
      </c>
      <c r="J82" s="575" cm="1">
        <f t="array" ref="J82">INDEX(J$5:J81,$B82+1,1)</f>
        <v>0</v>
      </c>
      <c r="K82" s="243">
        <f t="shared" si="241"/>
        <v>1</v>
      </c>
      <c r="L82" s="575" cm="1">
        <f t="array" ref="L82">INDEX(L$5:L81,$B82+1,1)</f>
        <v>2</v>
      </c>
      <c r="M82" s="575" cm="1">
        <f t="array" ref="M82">INDEX(M$5:M81,$B82+1,1)</f>
        <v>5</v>
      </c>
      <c r="N82" s="243">
        <f t="shared" si="194"/>
        <v>1</v>
      </c>
      <c r="O82" s="444">
        <f t="shared" si="195"/>
        <v>2</v>
      </c>
      <c r="P82" s="444">
        <f t="shared" si="195"/>
        <v>0</v>
      </c>
      <c r="Q82" s="444">
        <f>INDEX(i.StdELMan,($L82-1)*12+(IF($M82=5,2,$M82)-1)*3+$N82,Q$7)</f>
        <v>6</v>
      </c>
      <c r="R82" s="575" cm="1">
        <f t="array" ref="R82">INDEX(R$5:R81,$B82+1,1)</f>
        <v>2</v>
      </c>
      <c r="S82" s="575" cm="1">
        <f t="array" ref="S82">INDEX(S$5:S81,$B82+1,1)</f>
        <v>2</v>
      </c>
      <c r="T82" s="575" cm="1">
        <f t="array" ref="T82">INDEX(T$5:T81,$B82+1,1)</f>
        <v>0</v>
      </c>
      <c r="U82" s="575" cm="1">
        <f t="array" ref="U82">INDEX(U$5:U81,$B82+1,1)</f>
        <v>1</v>
      </c>
      <c r="V82" s="575" cm="1">
        <f t="array" ref="V82">INDEX(V$5:V81,$B82+1,1)</f>
        <v>0</v>
      </c>
      <c r="W82" s="575" cm="1">
        <f t="array" ref="W82">INDEX(W$5:W81,$B82+1,1)</f>
        <v>2</v>
      </c>
      <c r="X82" s="575" cm="1">
        <f t="array" ref="X82">INDEX(X$5:X81,$B82+1,1)</f>
        <v>1</v>
      </c>
      <c r="Y82" s="575" cm="1">
        <f t="array" ref="Y82">INDEX(Y$5:Y81,$B82+1,1)</f>
        <v>1</v>
      </c>
      <c r="Z82" s="575" cm="1">
        <f t="array" ref="Z82">INDEX(Z$5:Z81,$B82+1,1)</f>
        <v>1</v>
      </c>
      <c r="AA82" s="575" t="str" cm="1">
        <f t="array" ref="AA82">INDEX(AA$5:AA81,$B82+1,1)</f>
        <v>-</v>
      </c>
      <c r="AB82" s="444"/>
      <c r="AC82" s="575" cm="1">
        <f t="array" ref="AC82">INDEX(AC$5:AC81,$B82+1,1)</f>
        <v>1</v>
      </c>
      <c r="AD82" s="575" cm="1">
        <f t="array" ref="AD82">INDEX(AD$5:AD81,$B82+1,1)</f>
        <v>0</v>
      </c>
      <c r="AE82" s="575" cm="1">
        <f t="array" ref="AE82">INDEX(AE$5:AE81,$B82+1,1)</f>
        <v>0</v>
      </c>
      <c r="AF82" s="575" cm="1">
        <f t="array" ref="AF82">INDEX(AF$5:AF81,$B82+1,1)</f>
        <v>0</v>
      </c>
      <c r="AG82" s="575" cm="1">
        <f t="array" ref="AG82">INDEX(AG$5:AG81,$B82+1,1)</f>
        <v>0</v>
      </c>
      <c r="AH82" s="119"/>
      <c r="AI82" s="119"/>
      <c r="AJ82" s="119"/>
      <c r="AK82" s="119"/>
      <c r="AL82" s="119"/>
      <c r="AM82" s="119"/>
      <c r="AN82" s="119"/>
      <c r="AO82" s="119"/>
      <c r="AP82" s="119"/>
      <c r="AQ82" s="119"/>
      <c r="AR82" s="119"/>
      <c r="AS82" s="119"/>
      <c r="AT82" s="119"/>
      <c r="AU82" s="119"/>
      <c r="AV82" s="119"/>
      <c r="AW82" s="119"/>
      <c r="AX82" s="330" t="str">
        <f ca="1">LEFT(AX81,10)        &amp; TEXT($H82," 00000 ")        &amp; INDEX(i.ModelStructure,$I82,1)    &amp;" "
&amp; $D82        &amp;       IF($DK82=0," FWM","")&amp;IF($DK82=1," MWM","")&amp;IF($DK82=5," Mat","")&amp;IF($DL82=TRUE,"&amp;BBT","    ")        &amp;      " TOL"&amp;INDEX(i.TOL_Desc,1,$N82)
&amp; " Scan"&amp;$T82       &amp;       CHOOSE($K82+1," CFS"," GFS"," NFS")&amp;"_"&amp;MID($HB82,7,1)
&amp; " RR"&amp;TEXT(SUM($EB82:$EC82),"+00%;-00%;    ;@")
&amp; " GP"&amp;TEXT($EW82,"?00%")        &amp;    " WP"&amp;TEXT($ET82*$NZ82*$OB82,"?00%")        &amp;     " MP"&amp;TEXT($EU82*$NY82*$OA82,"?00%")
&amp; " ("&amp;IF($CY82,"P","E")   &amp;IF($CX82,"T","t")        &amp;     "_F"&amp;IF($HP82&lt;&gt;FALSE,3,0)+COUNTIF($HI82:$HM82,TRUE)+COUNTIF($BS82:$BT82,"&gt;0")&amp;IF($HN82&lt;&gt;FALSE,3,0)+COUNTIF($BS82:$BT82,"&gt;0")&amp;"N"&amp;IF($HS82&lt;&gt;"-",$HS82,$DC82)&amp;IF($HT82&lt;&gt;"-",$HT82,$DD82)&amp;"L"&amp;$IE82&amp;$IF82&amp;")"</f>
        <v>GEPEP cali 00003 SE GSW     TOLAut Scan0 GFS_ RR     GP100% WP100% MP100% (Et_F33N11L00)</v>
      </c>
      <c r="AY82" s="8" t="str">
        <f ca="1">IF(COUNTIF(AX$5:AX82,AX82)=1,"-","Dup")</f>
        <v>-</v>
      </c>
      <c r="AZ82" s="8"/>
      <c r="BA82" s="575" t="b" cm="1">
        <f t="array" ref="BA82">INDEX(BA$5:BA81,$B82+1,1)</f>
        <v>1</v>
      </c>
      <c r="BB82" s="575" t="b" cm="1">
        <f t="array" ref="BB82">INDEX(BB$5:BB81,$B82+1,1)</f>
        <v>1</v>
      </c>
      <c r="BC82" s="575" t="b" cm="1">
        <f t="array" ref="BC82">INDEX(BC$5:BC81,$B82+1,1)</f>
        <v>1</v>
      </c>
      <c r="BD82" s="575" t="b" cm="1">
        <f t="array" ref="BD82">INDEX(BD$5:BD81,$B82+1,1)</f>
        <v>1</v>
      </c>
      <c r="BE82" s="575" t="b" cm="1">
        <f t="array" ref="BE82">INDEX(BE$5:BE81,$B82+1,1)</f>
        <v>1</v>
      </c>
      <c r="BF82" s="575" t="b" cm="1">
        <f t="array" ref="BF82">INDEX(BF$5:BF81,$B82+1,1)</f>
        <v>1</v>
      </c>
      <c r="BG82" s="575" t="b" cm="1">
        <f t="array" ref="BG82">INDEX(BG$5:BG81,$B82+1,1)</f>
        <v>1</v>
      </c>
      <c r="BH82" s="575" t="b" cm="1">
        <f t="array" ref="BH82">INDEX(BH$5:BH81,$B82+1,1)</f>
        <v>1</v>
      </c>
      <c r="BI82" s="575" t="b" cm="1">
        <f t="array" ref="BI82">INDEX(BI$5:BI81,$B82+1,1)</f>
        <v>1</v>
      </c>
      <c r="BJ82" s="8"/>
      <c r="BK82" s="575" t="b" cm="1">
        <f t="array" ref="BK82">INDEX(BK$5:BK81,$B82+1,1)</f>
        <v>1</v>
      </c>
      <c r="BL82" s="575" t="str" cm="1">
        <f t="array" ref="BL82">INDEX(BL$5:BL81,$B82+1,1)</f>
        <v>-</v>
      </c>
      <c r="BM82" s="575" t="b" cm="1">
        <f t="array" ref="BM82">INDEX(BM$5:BM81,$B82+1,1)</f>
        <v>0</v>
      </c>
      <c r="BN82" s="575" t="str" cm="1">
        <f t="array" ref="BN82">INDEX(BN$5:BN81,$B82+1,1)</f>
        <v>-</v>
      </c>
      <c r="BO82" s="575" t="str" cm="1">
        <f t="array" ref="BO82">INDEX(BO$5:BO81,$B82+1,1)</f>
        <v>-</v>
      </c>
      <c r="BP82" s="575" t="str" cm="1">
        <f t="array" ref="BP82">INDEX(BP$5:BP81,$B82+1,1)</f>
        <v>-</v>
      </c>
      <c r="BQ82" s="575" t="str" cm="1">
        <f t="array" ref="BQ82">INDEX(BQ$5:BQ81,$B82+1,1)</f>
        <v>-</v>
      </c>
      <c r="BR82" s="575" t="str" cm="1">
        <f t="array" ref="BR82">INDEX(BR$5:BR81,$B82+1,1)</f>
        <v>-</v>
      </c>
      <c r="BS82" s="575" t="str" cm="1">
        <f t="array" ref="BS82">INDEX(BS$5:BS81,$B82+1,1)</f>
        <v>-</v>
      </c>
      <c r="BT82" s="575" t="str" cm="1">
        <f t="array" ref="BT82">INDEX(BT$5:BT81,$B82+1,1)</f>
        <v>-</v>
      </c>
      <c r="BU82" s="575" t="str" cm="1">
        <f t="array" ref="BU82">INDEX(BU$5:BU81,$B82+1,1)</f>
        <v>-</v>
      </c>
      <c r="BV82" s="575" t="str" cm="1">
        <f t="array" ref="BV82">INDEX(BV$5:BV81,$B82+1,1)</f>
        <v>-</v>
      </c>
      <c r="BW82" s="575" t="b" cm="1">
        <f t="array" ref="BW82">INDEX(BW$5:BW81,$B82+1,1)</f>
        <v>0</v>
      </c>
      <c r="BX82" s="575" cm="1">
        <f t="array" ref="BX82">INDEX(BX$5:BX81,$B82+1,1)</f>
        <v>0</v>
      </c>
      <c r="BY82" s="575" cm="1">
        <f t="array" ref="BY82">INDEX(BY$5:BY81,$B82+1,1)</f>
        <v>6</v>
      </c>
      <c r="BZ82" s="575" cm="1">
        <f t="array" ref="BZ82">INDEX(BZ$5:BZ81,$B82+1,1)</f>
        <v>4</v>
      </c>
      <c r="CA82" s="575" t="b" cm="1">
        <f t="array" ref="CA82">INDEX(CA$5:CA81,$B82+1,1)</f>
        <v>1</v>
      </c>
      <c r="CB82" s="8"/>
      <c r="CC82" s="575" t="str" cm="1">
        <f t="array" ref="CC82">INDEX(CC$5:CC81,$B82+1,1)</f>
        <v>-</v>
      </c>
      <c r="CD82" s="444" t="str">
        <f t="shared" ca="1" si="196"/>
        <v>-</v>
      </c>
      <c r="CE82" s="444">
        <f t="shared" si="197"/>
        <v>1</v>
      </c>
      <c r="CF82" s="444">
        <f t="shared" si="197"/>
        <v>1</v>
      </c>
      <c r="CG82" s="575" t="str" cm="1">
        <f t="array" ref="CG82">INDEX(CG$5:CG81,$B82+1,1)</f>
        <v>-</v>
      </c>
      <c r="CH82" s="575" t="str" cm="1">
        <f t="array" ref="CH82">INDEX(CH$5:CH81,$B82+1,1)</f>
        <v>-</v>
      </c>
      <c r="CI82" s="575" t="str" cm="1">
        <f t="array" ref="CI82">INDEX(CI$5:CI81,$B82+1,1)</f>
        <v>-</v>
      </c>
      <c r="CJ82" s="444" t="str">
        <f t="shared" ca="1" si="198"/>
        <v>-</v>
      </c>
      <c r="CK82" s="444">
        <f t="shared" si="199"/>
        <v>1</v>
      </c>
      <c r="CL82" s="444">
        <f t="shared" si="199"/>
        <v>1</v>
      </c>
      <c r="CM82" s="575" t="str" cm="1">
        <f t="array" ref="CM82">INDEX(CM$5:CM81,$B82+1,1)</f>
        <v>-</v>
      </c>
      <c r="CN82" s="444" t="str">
        <f t="shared" ca="1" si="200"/>
        <v>-</v>
      </c>
      <c r="CO82" s="444">
        <f t="shared" si="201"/>
        <v>1</v>
      </c>
      <c r="CP82" s="575" t="str" cm="1">
        <f t="array" ref="CP82">INDEX(CP$5:CP81,$B82+1,1)</f>
        <v>-</v>
      </c>
      <c r="CQ82" s="575" t="str" cm="1">
        <f t="array" ref="CQ82">INDEX(CQ$5:CQ81,$B82+1,1)</f>
        <v>-</v>
      </c>
      <c r="CR82" s="444">
        <f t="shared" si="202"/>
        <v>1</v>
      </c>
      <c r="CS82" s="575" t="str" cm="1">
        <f t="array" ref="CS82">INDEX(CS$5:CS81,$B82+1,1)</f>
        <v>-</v>
      </c>
      <c r="CT82" s="444" t="str">
        <f t="shared" ca="1" si="203"/>
        <v>-</v>
      </c>
      <c r="CU82" s="444">
        <f t="shared" si="204"/>
        <v>1</v>
      </c>
      <c r="CV82" s="444">
        <f t="shared" si="204"/>
        <v>1</v>
      </c>
      <c r="CW82" s="8"/>
      <c r="CX82" s="575" t="b" cm="1">
        <f t="array" ref="CX82">INDEX(CX$5:CX81,$B82+1,1)</f>
        <v>0</v>
      </c>
      <c r="CY82" s="575" t="b" cm="1">
        <f t="array" ref="CY82">INDEX(CY$5:CY81,$B82+1,1)</f>
        <v>0</v>
      </c>
      <c r="CZ82" s="587">
        <f t="shared" si="205"/>
        <v>2510111</v>
      </c>
      <c r="DA82" s="575" t="b" cm="1">
        <f t="array" ref="DA82">INDEX(DA$5:DA81,$B82+1,1)</f>
        <v>1</v>
      </c>
      <c r="DB82" s="575" t="str" cm="1">
        <f t="array" ref="DB82">INDEX(DB$5:DB81,$B82+1,1)</f>
        <v>-</v>
      </c>
      <c r="DC82" s="575" cm="1">
        <f t="array" ref="DC82">INDEX(DC$5:DC81,$B82+1,1)</f>
        <v>1</v>
      </c>
      <c r="DD82" s="575" cm="1">
        <f t="array" ref="DD82">INDEX(DD$5:DD81,$B82+1,1)</f>
        <v>1</v>
      </c>
      <c r="DE82" s="583">
        <f t="shared" si="206"/>
        <v>652</v>
      </c>
      <c r="DF82" s="583">
        <f t="shared" si="206"/>
        <v>686</v>
      </c>
      <c r="DG82" s="583">
        <f t="shared" si="206"/>
        <v>721</v>
      </c>
      <c r="DH82" s="493">
        <f t="shared" si="207"/>
        <v>378</v>
      </c>
      <c r="DI82" s="493">
        <f t="shared" si="207"/>
        <v>413</v>
      </c>
      <c r="DJ82" s="493">
        <f t="shared" si="207"/>
        <v>448</v>
      </c>
      <c r="DK82" s="444">
        <f t="shared" si="208"/>
        <v>2</v>
      </c>
      <c r="DL82" s="444" t="b">
        <f t="shared" si="208"/>
        <v>0</v>
      </c>
      <c r="DM82" s="444" t="str">
        <f t="shared" si="208"/>
        <v>-</v>
      </c>
      <c r="DN82" s="444" t="str">
        <f t="shared" si="208"/>
        <v>-</v>
      </c>
      <c r="DO82" s="444" t="str">
        <f t="shared" si="208"/>
        <v>-</v>
      </c>
      <c r="DP82" s="444" t="str">
        <f t="shared" si="208"/>
        <v>-</v>
      </c>
      <c r="DQ82" s="444" t="str">
        <f t="shared" si="208"/>
        <v>-</v>
      </c>
      <c r="DR82" s="444" t="str">
        <f t="shared" si="208"/>
        <v>-</v>
      </c>
      <c r="DS82" s="444" t="str">
        <f t="shared" si="208"/>
        <v>-</v>
      </c>
      <c r="DT82" s="444" t="str">
        <f t="shared" si="208"/>
        <v>-</v>
      </c>
      <c r="DU82" s="444" t="str">
        <f t="shared" si="208"/>
        <v>-</v>
      </c>
      <c r="DV82" s="444" t="str">
        <f t="shared" si="208"/>
        <v>-</v>
      </c>
      <c r="DW82" s="444">
        <f t="shared" si="208"/>
        <v>500</v>
      </c>
      <c r="DX82" s="444">
        <f t="shared" si="208"/>
        <v>500</v>
      </c>
      <c r="DY82" s="444" t="str">
        <f t="shared" si="208"/>
        <v>-</v>
      </c>
      <c r="DZ82" s="444" t="str">
        <f t="shared" si="208"/>
        <v>-</v>
      </c>
      <c r="EA82" s="444" t="str">
        <f t="shared" si="209"/>
        <v>-</v>
      </c>
      <c r="EB82" s="444">
        <f t="shared" si="210"/>
        <v>0</v>
      </c>
      <c r="EC82" s="444">
        <f t="shared" si="211"/>
        <v>0</v>
      </c>
      <c r="ED82" s="444">
        <f t="shared" si="212"/>
        <v>0</v>
      </c>
      <c r="EE82" s="444">
        <f t="shared" si="212"/>
        <v>0</v>
      </c>
      <c r="EF82" s="444">
        <f t="shared" si="212"/>
        <v>0</v>
      </c>
      <c r="EG82" s="444">
        <f t="shared" si="212"/>
        <v>0</v>
      </c>
      <c r="EH82" s="444" t="b">
        <f t="shared" si="213"/>
        <v>0</v>
      </c>
      <c r="EI82" s="444" t="b">
        <f t="shared" si="213"/>
        <v>0</v>
      </c>
      <c r="EJ82" s="444" t="b">
        <f t="shared" si="213"/>
        <v>1</v>
      </c>
      <c r="EK82" s="444" t="b">
        <f t="shared" si="213"/>
        <v>1</v>
      </c>
      <c r="EL82" s="444">
        <f t="shared" si="214"/>
        <v>1</v>
      </c>
      <c r="EM82" s="444">
        <f>INDEX(i.dryman,($S82-1)*4+$R82,EM$7+IF($M82=5,2,$M82)-1)</f>
        <v>1</v>
      </c>
      <c r="EN82" s="444" t="b">
        <f t="shared" si="215"/>
        <v>0</v>
      </c>
      <c r="EO82" s="444" t="b">
        <f t="shared" si="216"/>
        <v>1</v>
      </c>
      <c r="EP82" s="444" t="b">
        <f t="shared" si="216"/>
        <v>0</v>
      </c>
      <c r="EQ82" s="444" t="b">
        <f t="shared" si="216"/>
        <v>0</v>
      </c>
      <c r="ER82" s="93">
        <f t="shared" si="217"/>
        <v>0</v>
      </c>
      <c r="ES82" s="93">
        <f t="shared" si="217"/>
        <v>0</v>
      </c>
      <c r="ET82" s="444">
        <f t="shared" si="218"/>
        <v>1</v>
      </c>
      <c r="EU82" s="444">
        <f t="shared" si="219"/>
        <v>1</v>
      </c>
      <c r="EV82" s="444">
        <f t="shared" si="219"/>
        <v>1</v>
      </c>
      <c r="EW82" s="444">
        <f t="shared" si="220"/>
        <v>1</v>
      </c>
      <c r="EX82" s="444">
        <f t="shared" si="221"/>
        <v>0.5</v>
      </c>
      <c r="EY82" s="444" t="b">
        <f t="shared" si="221"/>
        <v>1</v>
      </c>
      <c r="EZ82" s="444" t="b">
        <f t="shared" si="221"/>
        <v>0</v>
      </c>
      <c r="FA82" s="444" t="b">
        <f t="shared" si="221"/>
        <v>0</v>
      </c>
      <c r="FB82" s="444" t="b">
        <f t="shared" si="221"/>
        <v>0</v>
      </c>
      <c r="FC82" s="93">
        <f t="shared" si="222"/>
        <v>1</v>
      </c>
      <c r="FD82" s="93">
        <f t="shared" si="222"/>
        <v>1</v>
      </c>
      <c r="FE82" s="93">
        <f t="shared" si="222"/>
        <v>1</v>
      </c>
      <c r="FF82" s="93">
        <f t="shared" si="222"/>
        <v>1</v>
      </c>
      <c r="FG82" s="93">
        <f t="shared" si="222"/>
        <v>1</v>
      </c>
      <c r="FH82" s="93">
        <f t="shared" si="222"/>
        <v>1</v>
      </c>
      <c r="FI82" s="93">
        <f t="shared" si="222"/>
        <v>1</v>
      </c>
      <c r="FJ82" s="93">
        <f t="shared" si="222"/>
        <v>1</v>
      </c>
      <c r="FK82" s="8"/>
      <c r="FL82" s="575" t="str" cm="1">
        <f t="array" ref="FL82">INDEX(FL$5:FL81,$B82+1,1)</f>
        <v>-</v>
      </c>
      <c r="FM82" s="575" t="str" cm="1">
        <f t="array" ref="FM82">INDEX(FM$5:FM81,$B82+1,1)</f>
        <v>-</v>
      </c>
      <c r="FN82" s="575" t="str" cm="1">
        <f t="array" ref="FN82">INDEX(FN$5:FN81,$B82+1,1)</f>
        <v>-</v>
      </c>
      <c r="FO82" s="444" t="str">
        <f>IF(OR(OR($AA82="",$AA82="-"),$AA82&lt;&gt;FO$7),FO$5,INDEX(i.MLP_PvP,$AC82+IF($M82&lt;&gt;4,0,9),FO$8))</f>
        <v>-</v>
      </c>
      <c r="FP82" s="575" t="str" cm="1">
        <f t="array" ref="FP82">INDEX(FP$5:FP81,$B82+1,1)</f>
        <v>-</v>
      </c>
      <c r="FQ82" s="575" cm="1">
        <f t="array" ref="FQ82">INDEX(FQ$5:FQ81,$B82+1,1)</f>
        <v>1</v>
      </c>
      <c r="FR82" s="575" cm="1">
        <f t="array" ref="FR82">INDEX(FR$5:FR81,$B82+1,1)</f>
        <v>1</v>
      </c>
      <c r="FS82" s="575" t="str" cm="1">
        <f t="array" ref="FS82">INDEX(FS$5:FS81,$B82+1,1)</f>
        <v>-</v>
      </c>
      <c r="FT82" s="575" t="str" cm="1">
        <f t="array" ref="FT82">INDEX(FT$5:FT81,$B82+1,1)</f>
        <v>-</v>
      </c>
      <c r="FU82" s="575" t="str" cm="1">
        <f t="array" ref="FU82">INDEX(FU$5:FU81,$B82+1,1)</f>
        <v>-</v>
      </c>
      <c r="FV82" s="575" t="str" cm="1">
        <f t="array" ref="FV82">INDEX(FV$5:FV81,$B82+1,1)</f>
        <v>-</v>
      </c>
      <c r="FW82" s="575" t="str" cm="1">
        <f t="array" ref="FW82">INDEX(FW$5:FW81,$B82+1,1)</f>
        <v>-</v>
      </c>
      <c r="FX82" s="575" t="str" cm="1">
        <f t="array" ref="FX82">INDEX(FX$5:FX81,$B82+1,1)</f>
        <v>-</v>
      </c>
      <c r="FY82" s="575" t="str" cm="1">
        <f t="array" ref="FY82">INDEX(FY$5:FY81,$B82+1,1)</f>
        <v>-</v>
      </c>
      <c r="FZ82" s="575" t="str" cm="1">
        <f t="array" ref="FZ82">INDEX(FZ$5:FZ81,$B82+1,1)</f>
        <v>-</v>
      </c>
      <c r="GA82" s="575" t="str" cm="1">
        <f t="array" ref="GA82">INDEX(GA$5:GA81,$B82+1,1)</f>
        <v>-</v>
      </c>
      <c r="GB82" s="575" t="str" cm="1">
        <f t="array" ref="GB82">INDEX(GB$5:GB81,$B82+1,1)</f>
        <v>-</v>
      </c>
      <c r="GC82" s="575" t="str" cm="1">
        <f t="array" ref="GC82">INDEX(GC$5:GC81,$B82+1,1)</f>
        <v>-</v>
      </c>
      <c r="GD82" s="575" t="str" cm="1">
        <f t="array" ref="GD82">INDEX(GD$5:GD81,$B82+1,1)</f>
        <v>-</v>
      </c>
      <c r="GE82" s="575" t="str" cm="1">
        <f t="array" ref="GE82">INDEX(GE$5:GE81,$B82+1,1)</f>
        <v>-</v>
      </c>
      <c r="GF82" s="575" t="str" cm="1">
        <f t="array" ref="GF82">INDEX(GF$5:GF81,$B82+1,1)</f>
        <v>-</v>
      </c>
      <c r="GG82" s="575" t="str" cm="1">
        <f t="array" ref="GG82">INDEX(GG$5:GG81,$B82+1,1)</f>
        <v>-</v>
      </c>
      <c r="GH82" s="575" t="str" cm="1">
        <f t="array" ref="GH82">INDEX(GH$5:GH81,$B82+1,1)</f>
        <v>-</v>
      </c>
      <c r="GI82" s="575" t="str" cm="1">
        <f t="array" ref="GI82">INDEX(GI$5:GI81,$B82+1,1)</f>
        <v>-</v>
      </c>
      <c r="GJ82" s="575" t="str" cm="1">
        <f t="array" ref="GJ82">INDEX(GJ$5:GJ81,$B82+1,1)</f>
        <v>-</v>
      </c>
      <c r="GK82" s="444">
        <f>IF(OR(OR($AA82="",$AA82="-"),$AA82&lt;&gt;GK$7),GK$5,INDEX(i.MLP_PvP,$AC82+IF($M82&lt;&gt;4,0,9),GK$8))</f>
        <v>0</v>
      </c>
      <c r="GL82" s="575" t="str" cm="1">
        <f t="array" ref="GL82">INDEX(GL$5:GL81,$B82+1,1)</f>
        <v>-</v>
      </c>
      <c r="GM82" s="575" cm="1">
        <f t="array" ref="GM82">INDEX(GM$5:GM81,$B82+1,1)</f>
        <v>1</v>
      </c>
      <c r="GN82" s="444">
        <f>IF(OR(OR($AA82="",$AA82="-"),$AA82&lt;&gt;GN$7),GN$5,INDEX(i.MLP_PvP,$AC82+IF($M82&lt;&gt;4,0,9),GN$8))</f>
        <v>0</v>
      </c>
      <c r="GO82" s="575" cm="1">
        <f t="array" ref="GO82">INDEX(GO$5:GO81,$B82+1,1)</f>
        <v>0</v>
      </c>
      <c r="GP82" s="444">
        <f t="shared" si="223"/>
        <v>0</v>
      </c>
      <c r="GQ82" s="444">
        <f t="shared" si="223"/>
        <v>0</v>
      </c>
      <c r="GR82" s="444">
        <f t="shared" si="223"/>
        <v>0</v>
      </c>
      <c r="GS82" s="444">
        <f t="shared" si="223"/>
        <v>0</v>
      </c>
      <c r="GT82" s="444">
        <f t="shared" si="223"/>
        <v>1</v>
      </c>
      <c r="GU82" s="444">
        <f t="shared" si="223"/>
        <v>0</v>
      </c>
      <c r="GV82" s="575" cm="1">
        <f t="array" ref="GV82">INDEX(GV$5:GV81,$B82+1,1)</f>
        <v>0</v>
      </c>
      <c r="GW82" s="575" cm="1">
        <f t="array" ref="GW82">INDEX(GW$5:GW81,$B82+1,1)</f>
        <v>0</v>
      </c>
      <c r="GX82" s="575" cm="1">
        <f t="array" ref="GX82">INDEX(GX$5:GX81,$B82+1,1)</f>
        <v>0</v>
      </c>
      <c r="GY82" s="8"/>
      <c r="GZ82" s="575" t="str" cm="1">
        <f t="array" aca="1" ref="GZ82" ca="1">INDEX(GZ$5:GZ81,$B82+1,1)</f>
        <v>-</v>
      </c>
      <c r="HA82" s="575" t="str" cm="1">
        <f t="array" aca="1" ref="HA82" ca="1">INDEX(HA$5:HA81,$B82+1,1)</f>
        <v>-</v>
      </c>
      <c r="HB82" s="575" t="str" cm="1">
        <f t="array" aca="1" ref="HB82" ca="1">INDEX(HB$5:HB81,$B82+1,1)</f>
        <v>-</v>
      </c>
      <c r="HC82" s="575" t="str" cm="1">
        <f t="array" aca="1" ref="HC82" ca="1">INDEX(HC$5:HC81,$B82+1,1)</f>
        <v>-</v>
      </c>
      <c r="HD82" s="575" cm="1">
        <f t="array" aca="1" ref="HD82" ca="1">INDEX(HD$5:HD81,$B82+1,1)</f>
        <v>0</v>
      </c>
      <c r="HE82" s="575" t="str" cm="1">
        <f t="array" aca="1" ref="HE82" ca="1">INDEX(HE$5:HE81,$B82+1,1)</f>
        <v>-</v>
      </c>
      <c r="HF82" s="575" t="str" cm="1">
        <f t="array" ref="HF82">INDEX(HF$5:HF81,$B82+1,1)</f>
        <v>-</v>
      </c>
      <c r="HG82" s="576" t="str">
        <f t="shared" ca="1" si="244"/>
        <v>-</v>
      </c>
      <c r="HH82" s="575" t="str" cm="1">
        <f t="array" ref="HH82">INDEX(HH$5:HH81,$B82+1,1)</f>
        <v>-</v>
      </c>
      <c r="HI82" s="575" t="str" cm="1">
        <f t="array" ref="HI82">INDEX(HI$5:HI81,$B82+1,1)</f>
        <v>-</v>
      </c>
      <c r="HJ82" s="575" t="str" cm="1">
        <f t="array" ref="HJ82">INDEX(HJ$5:HJ81,$B82+1,1)</f>
        <v>-</v>
      </c>
      <c r="HK82" s="575" t="str" cm="1">
        <f t="array" ref="HK82">INDEX(HK$5:HK81,$B82+1,1)</f>
        <v>-</v>
      </c>
      <c r="HL82" s="575" t="str" cm="1">
        <f t="array" ref="HL82">INDEX(HL$5:HL81,$B82+1,1)</f>
        <v>-</v>
      </c>
      <c r="HM82" s="575" t="str" cm="1">
        <f t="array" ref="HM82">INDEX(HM$5:HM81,$B82+1,1)</f>
        <v>-</v>
      </c>
      <c r="HN82" s="575" t="str" cm="1">
        <f t="array" ref="HN82">INDEX(HN$5:HN81,$B82+1,1)</f>
        <v>-</v>
      </c>
      <c r="HO82" s="575" t="str" cm="1">
        <f t="array" ref="HO82">INDEX(HO$5:HO81,$B82+1,1)</f>
        <v>-</v>
      </c>
      <c r="HP82" s="575" t="str" cm="1">
        <f t="array" ref="HP82">INDEX(HP$5:HP81,$B82+1,1)</f>
        <v>-</v>
      </c>
      <c r="HQ82" s="575" t="str" cm="1">
        <f t="array" ref="HQ82">INDEX(HQ$5:HQ81,$B82+1,1)</f>
        <v>-</v>
      </c>
      <c r="HR82" s="575" t="str" cm="1">
        <f t="array" ref="HR82">INDEX(HR$5:HR81,$B82+1,1)</f>
        <v>-</v>
      </c>
      <c r="HS82" s="575" t="str" cm="1">
        <f t="array" ref="HS82">INDEX(HS$5:HS81,$B82+1,1)</f>
        <v>-</v>
      </c>
      <c r="HT82" s="575" t="str" cm="1">
        <f t="array" ref="HT82">INDEX(HT$5:HT81,$B82+1,1)</f>
        <v>-</v>
      </c>
      <c r="HU82" s="575" cm="1">
        <f t="array" ref="HU82">INDEX(HU$5:HU81,$B82+1,1)</f>
        <v>0</v>
      </c>
      <c r="HV82" s="575" t="str" cm="1">
        <f t="array" ref="HV82">INDEX(HV$5:HV81,$B82+1,1)</f>
        <v>-</v>
      </c>
      <c r="HW82" s="575" t="str" cm="1">
        <f t="array" ref="HW82">INDEX(HW$5:HW81,$B82+1,1)</f>
        <v>-</v>
      </c>
      <c r="HX82" s="575" t="str" cm="1">
        <f t="array" ref="HX82">INDEX(HX$5:HX81,$B82+1,1)</f>
        <v>-</v>
      </c>
      <c r="HY82" s="575" t="str" cm="1">
        <f t="array" ref="HY82">INDEX(HY$5:HY81,$B82+1,1)</f>
        <v>-</v>
      </c>
      <c r="HZ82" s="575" t="str" cm="1">
        <f t="array" ref="HZ82">INDEX(HZ$5:HZ81,$B82+1,1)</f>
        <v>-</v>
      </c>
      <c r="IA82" s="575" cm="1">
        <f t="array" ref="IA82">INDEX(IA$5:IA81,$B82+1,1)</f>
        <v>0</v>
      </c>
      <c r="IB82" s="575" t="str" cm="1">
        <f t="array" ref="IB82">INDEX(IB$5:IB81,$B82+1,1)</f>
        <v>-</v>
      </c>
      <c r="IC82" s="575" t="str" cm="1">
        <f t="array" ref="IC82">INDEX(IC$5:IC81,$B82+1,1)</f>
        <v>-</v>
      </c>
      <c r="ID82" s="575" t="str" cm="1">
        <f t="array" ref="ID82">INDEX(ID$5:ID81,$B82+1,1)</f>
        <v>-</v>
      </c>
      <c r="IE82" s="575" cm="1">
        <f t="array" ref="IE82">INDEX(IE$5:IE81,$B82+1,1)</f>
        <v>0</v>
      </c>
      <c r="IF82" s="575" cm="1">
        <f t="array" ref="IF82">INDEX(IF$5:IF81,$B82+1,1)</f>
        <v>0</v>
      </c>
      <c r="IG82" s="8"/>
      <c r="IH82" s="575" t="str" cm="1">
        <f t="array" ref="IH82">INDEX(IH$5:IH81,$B82+1,1)</f>
        <v>-</v>
      </c>
      <c r="II82" s="575" t="str" cm="1">
        <f t="array" ref="II82">INDEX(II$5:II81,$B82+1,1)</f>
        <v>-</v>
      </c>
      <c r="IJ82" s="575" t="str" cm="1">
        <f t="array" ref="IJ82">INDEX(IJ$5:IJ81,$B82+1,1)</f>
        <v>-</v>
      </c>
      <c r="IK82" s="575" t="str" cm="1">
        <f t="array" ref="IK82">INDEX(IK$5:IK81,$B82+1,1)</f>
        <v>-</v>
      </c>
      <c r="IL82" s="575" t="str" cm="1">
        <f t="array" ref="IL82">INDEX(IL$5:IL81,$B82+1,1)</f>
        <v>-</v>
      </c>
      <c r="IM82" s="575" t="str" cm="1">
        <f t="array" ref="IM82">INDEX(IM$5:IM81,$B82+1,1)</f>
        <v>-</v>
      </c>
      <c r="IN82" s="575" t="str" cm="1">
        <f t="array" ref="IN82">INDEX(IN$5:IN81,$B82+1,1)</f>
        <v>-</v>
      </c>
      <c r="IO82" s="575" t="str" cm="1">
        <f t="array" ref="IO82">INDEX(IO$5:IO81,$B82+1,1)</f>
        <v>-</v>
      </c>
      <c r="IP82" s="575" t="str" cm="1">
        <f t="array" ref="IP82">INDEX(IP$5:IP81,$B82+1,1)</f>
        <v>-</v>
      </c>
      <c r="IQ82" s="575" t="str" cm="1">
        <f t="array" ref="IQ82">INDEX(IQ$5:IQ81,$B82+1,1)</f>
        <v>-</v>
      </c>
      <c r="IR82" s="575" t="str" cm="1">
        <f t="array" ref="IR82">INDEX(IR$5:IR81,$B82+1,1)</f>
        <v>-</v>
      </c>
      <c r="IS82" s="575" t="str" cm="1">
        <f t="array" ref="IS82">INDEX(IS$5:IS81,$B82+1,1)</f>
        <v>-</v>
      </c>
      <c r="IT82" s="575" t="str" cm="1">
        <f t="array" ref="IT82">INDEX(IT$5:IT81,$B82+1,1)</f>
        <v>-</v>
      </c>
      <c r="IU82" s="575" t="str" cm="1">
        <f t="array" ref="IU82">INDEX(IU$5:IU81,$B82+1,1)</f>
        <v>-</v>
      </c>
      <c r="IV82" s="575" t="str" cm="1">
        <f t="array" ref="IV82">INDEX(IV$5:IV81,$B82+1,1)</f>
        <v>-</v>
      </c>
      <c r="IW82" s="575" t="str" cm="1">
        <f t="array" ref="IW82">INDEX(IW$5:IW81,$B82+1,1)</f>
        <v>-</v>
      </c>
      <c r="IX82" s="575" cm="1">
        <f t="array" ref="IX82">INDEX(IX$5:IX81,$B82+1,1)</f>
        <v>0</v>
      </c>
      <c r="IY82" s="583">
        <f t="shared" si="224"/>
        <v>0</v>
      </c>
      <c r="IZ82" s="583">
        <f t="shared" si="224"/>
        <v>0</v>
      </c>
      <c r="JA82" s="200">
        <f t="shared" si="225"/>
        <v>0</v>
      </c>
      <c r="JB82" s="200">
        <f t="shared" ca="1" si="225"/>
        <v>0</v>
      </c>
      <c r="JC82" s="200">
        <f t="shared" ca="1" si="225"/>
        <v>0</v>
      </c>
      <c r="JD82" s="200">
        <f t="shared" ca="1" si="225"/>
        <v>0</v>
      </c>
      <c r="JE82" s="200">
        <f t="shared" ca="1" si="225"/>
        <v>0</v>
      </c>
      <c r="JF82" s="243">
        <f t="shared" ca="1" si="226"/>
        <v>0</v>
      </c>
      <c r="JG82" s="200">
        <f t="shared" ca="1" si="227"/>
        <v>0</v>
      </c>
      <c r="JH82" s="200">
        <f t="shared" ca="1" si="227"/>
        <v>0</v>
      </c>
      <c r="JI82" s="200">
        <f t="shared" ca="1" si="227"/>
        <v>0</v>
      </c>
      <c r="JJ82" s="200">
        <f t="shared" ca="1" si="227"/>
        <v>0</v>
      </c>
      <c r="JK82" s="200">
        <f t="shared" ca="1" si="227"/>
        <v>0</v>
      </c>
      <c r="JL82" s="243">
        <f t="shared" ca="1" si="228"/>
        <v>0</v>
      </c>
      <c r="JM82" s="244">
        <f t="shared" ca="1" si="229"/>
        <v>0</v>
      </c>
      <c r="JN82" s="244">
        <f t="shared" ca="1" si="229"/>
        <v>0</v>
      </c>
      <c r="JO82" s="244">
        <f t="shared" ca="1" si="229"/>
        <v>0</v>
      </c>
      <c r="JP82" s="244">
        <f t="shared" ca="1" si="229"/>
        <v>0</v>
      </c>
      <c r="JQ82" s="584">
        <f t="shared" ca="1" si="230"/>
        <v>0</v>
      </c>
      <c r="JR82" s="244">
        <f t="shared" ca="1" si="231"/>
        <v>0</v>
      </c>
      <c r="JS82" s="244">
        <f t="shared" ca="1" si="231"/>
        <v>0</v>
      </c>
      <c r="JT82" s="244">
        <f t="shared" ca="1" si="231"/>
        <v>0</v>
      </c>
      <c r="JU82" s="244">
        <f t="shared" ca="1" si="231"/>
        <v>0</v>
      </c>
      <c r="JV82" s="584">
        <f t="shared" ca="1" si="232"/>
        <v>0</v>
      </c>
      <c r="JW82" s="584">
        <f t="shared" ca="1" si="232"/>
        <v>0</v>
      </c>
      <c r="JX82" s="584">
        <f t="shared" ca="1" si="232"/>
        <v>0</v>
      </c>
      <c r="JY82" s="584">
        <f t="shared" ca="1" si="232"/>
        <v>0</v>
      </c>
      <c r="JZ82" s="584">
        <f t="shared" ca="1" si="232"/>
        <v>0</v>
      </c>
      <c r="KA82" s="584">
        <f t="shared" ca="1" si="232"/>
        <v>0</v>
      </c>
      <c r="KB82" s="584">
        <f t="shared" ca="1" si="232"/>
        <v>0</v>
      </c>
      <c r="KC82" s="575" cm="1">
        <f t="array" ref="KC82">INDEX(KC$5:KC81,$B82+1,1)</f>
        <v>0</v>
      </c>
      <c r="KD82" s="444">
        <f t="shared" si="233"/>
        <v>19</v>
      </c>
      <c r="KE82" s="8"/>
      <c r="KF82" s="575" cm="1">
        <f t="array" ref="KF82">INDEX(KF$5:KF81,$B82+1,1)</f>
        <v>0</v>
      </c>
      <c r="KG82" s="444">
        <f t="shared" si="234"/>
        <v>0</v>
      </c>
      <c r="KH82" s="575" cm="1">
        <f t="array" ref="KH82">INDEX(KH$5:KH81,$B82+1,1)</f>
        <v>0</v>
      </c>
      <c r="KI82" s="575" t="str" cm="1">
        <f t="array" ref="KI82">INDEX(KI$5:KI81,$B82+1,1)</f>
        <v>-</v>
      </c>
      <c r="KJ82" s="575" t="str" cm="1">
        <f t="array" ref="KJ82">INDEX(KJ$5:KJ81,$B82+1,1)</f>
        <v>-</v>
      </c>
      <c r="KK82" s="575" t="str" cm="1">
        <f t="array" ref="KK82">INDEX(KK$5:KK81,$B82+1,1)</f>
        <v>-</v>
      </c>
      <c r="KL82" s="575" t="str" cm="1">
        <f t="array" ref="KL82">INDEX(KL$5:KL81,$B82+1,1)</f>
        <v>-</v>
      </c>
      <c r="KM82" s="575" t="str" cm="1">
        <f t="array" ref="KM82">INDEX(KM$5:KM81,$B82+1,1)</f>
        <v>-</v>
      </c>
      <c r="KN82" s="575" t="str" cm="1">
        <f t="array" ref="KN82">INDEX(KN$5:KN81,$B82+1,1)</f>
        <v>-</v>
      </c>
      <c r="KO82" s="575" t="str" cm="1">
        <f t="array" ref="KO82">INDEX(KO$5:KO81,$B82+1,1)</f>
        <v>-</v>
      </c>
      <c r="KP82" s="575" t="str" cm="1">
        <f t="array" ref="KP82">INDEX(KP$5:KP81,$B82+1,1)</f>
        <v>-</v>
      </c>
      <c r="KQ82" s="575" t="str" cm="1">
        <f t="array" ref="KQ82">INDEX(KQ$5:KQ81,$B82+1,1)</f>
        <v>-</v>
      </c>
      <c r="KR82" s="575" t="str" cm="1">
        <f t="array" ref="KR82">INDEX(KR$5:KR81,$B82+1,1)</f>
        <v>-</v>
      </c>
      <c r="KS82" s="575" t="str" cm="1">
        <f t="array" ref="KS82">INDEX(KS$5:KS81,$B82+1,1)</f>
        <v>-</v>
      </c>
      <c r="KT82" s="575" t="str" cm="1">
        <f t="array" ref="KT82">INDEX(KT$5:KT81,$B82+1,1)</f>
        <v>-</v>
      </c>
      <c r="KU82" s="575" t="str" cm="1">
        <f t="array" ref="KU82">INDEX(KU$5:KU81,$B82+1,1)</f>
        <v>-</v>
      </c>
      <c r="KV82" s="444">
        <f t="shared" si="235"/>
        <v>1</v>
      </c>
      <c r="KW82" s="444">
        <f t="shared" si="236"/>
        <v>0</v>
      </c>
      <c r="KX82" s="444">
        <f t="shared" si="236"/>
        <v>1</v>
      </c>
      <c r="KY82" s="444">
        <f t="shared" si="236"/>
        <v>1</v>
      </c>
      <c r="KZ82" s="444">
        <f t="shared" si="236"/>
        <v>1</v>
      </c>
      <c r="LA82" s="444">
        <f t="shared" si="236"/>
        <v>1</v>
      </c>
      <c r="LB82" s="444">
        <f t="shared" si="236"/>
        <v>1</v>
      </c>
      <c r="LC82" s="444">
        <f t="shared" si="236"/>
        <v>1</v>
      </c>
      <c r="LD82" s="444">
        <f t="shared" si="236"/>
        <v>0</v>
      </c>
      <c r="LE82" s="444">
        <f t="shared" si="236"/>
        <v>1</v>
      </c>
      <c r="LF82" s="575" cm="1">
        <f t="array" ref="LF82">INDEX(LF$5:LF81,$B82+1,1)</f>
        <v>0</v>
      </c>
      <c r="LG82" s="575" cm="1">
        <f t="array" ref="LG82">INDEX(LG$5:LG81,$B82+1,1)</f>
        <v>0</v>
      </c>
      <c r="LH82" s="575" cm="1">
        <f t="array" ref="LH82">INDEX(LH$5:LH81,$B82+1,1)</f>
        <v>0</v>
      </c>
      <c r="LI82" s="575" cm="1">
        <f t="array" ref="LI82">INDEX(LI$5:LI81,$B82+1,1)</f>
        <v>0</v>
      </c>
      <c r="LJ82" s="575" cm="1">
        <f t="array" ref="LJ82">INDEX(LJ$5:LJ81,$B82+1,1)</f>
        <v>0</v>
      </c>
      <c r="LK82" s="575" cm="1">
        <f t="array" ref="LK82">INDEX(LK$5:LK81,$B82+1,1)</f>
        <v>0</v>
      </c>
      <c r="LL82" s="575" cm="1">
        <f t="array" ref="LL82">INDEX(LL$5:LL81,$B82+1,1)</f>
        <v>0</v>
      </c>
      <c r="LM82" s="575" cm="1">
        <f t="array" ref="LM82">INDEX(LM$5:LM81,$B82+1,1)</f>
        <v>0</v>
      </c>
      <c r="LN82" s="575" cm="1">
        <f t="array" ref="LN82">INDEX(LN$5:LN81,$B82+1,1)</f>
        <v>0</v>
      </c>
      <c r="LO82" s="575" cm="1">
        <f t="array" ref="LO82">INDEX(LO$5:LO81,$B82+1,1)</f>
        <v>0</v>
      </c>
      <c r="LP82" s="575" cm="1">
        <f t="array" ref="LP82">INDEX(LP$5:LP81,$B82+1,1)</f>
        <v>0</v>
      </c>
      <c r="LQ82" s="575" cm="1">
        <f t="array" ref="LQ82">INDEX(LQ$5:LQ81,$B82+1,1)</f>
        <v>0</v>
      </c>
      <c r="LR82" s="575" cm="1">
        <f t="array" ref="LR82">INDEX(LR$5:LR81,$B82+1,1)</f>
        <v>0</v>
      </c>
      <c r="LS82" s="575" cm="1">
        <f t="array" ref="LS82">INDEX(LS$5:LS81,$B82+1,1)</f>
        <v>0</v>
      </c>
      <c r="LT82" s="575" cm="1">
        <f t="array" ref="LT82">INDEX(LT$5:LT81,$B82+1,1)</f>
        <v>0</v>
      </c>
      <c r="LU82" s="575" cm="1">
        <f t="array" ref="LU82">INDEX(LU$5:LU81,$B82+1,1)</f>
        <v>0</v>
      </c>
      <c r="LV82" s="575" cm="1">
        <f t="array" ref="LV82">INDEX(LV$5:LV81,$B82+1,1)</f>
        <v>0</v>
      </c>
      <c r="LW82" s="575" cm="1">
        <f t="array" ref="LW82">INDEX(LW$5:LW81,$B82+1,1)</f>
        <v>0</v>
      </c>
      <c r="LX82" s="575" cm="1">
        <f t="array" ref="LX82">INDEX(LX$5:LX81,$B82+1,1)</f>
        <v>0</v>
      </c>
      <c r="LY82" s="575" cm="1">
        <f t="array" ref="LY82">INDEX(LY$5:LY81,$B82+1,1)</f>
        <v>0</v>
      </c>
      <c r="LZ82" s="575" cm="1">
        <f t="array" ref="LZ82">INDEX(LZ$5:LZ81,$B82+1,1)</f>
        <v>0</v>
      </c>
      <c r="MA82" s="575" cm="1">
        <f t="array" ref="MA82">INDEX(MA$5:MA81,$B82+1,1)</f>
        <v>0</v>
      </c>
      <c r="MB82" s="575" cm="1">
        <f t="array" ref="MB82">INDEX(MB$5:MB81,$B82+1,1)</f>
        <v>0</v>
      </c>
      <c r="MC82" s="575" cm="1">
        <f t="array" ref="MC82">INDEX(MC$5:MC81,$B82+1,1)</f>
        <v>0</v>
      </c>
      <c r="MD82" s="575" cm="1">
        <f t="array" ref="MD82">INDEX(MD$5:MD81,$B82+1,1)</f>
        <v>0</v>
      </c>
      <c r="ME82" s="575" cm="1">
        <f t="array" ref="ME82">INDEX(ME$5:ME81,$B82+1,1)</f>
        <v>0</v>
      </c>
      <c r="MF82" s="575" cm="1">
        <f t="array" ref="MF82">INDEX(MF$5:MF81,$B82+1,1)</f>
        <v>0</v>
      </c>
      <c r="MG82" s="575" cm="1">
        <f t="array" ref="MG82">INDEX(MG$5:MG81,$B82+1,1)</f>
        <v>0</v>
      </c>
      <c r="MH82" s="575" cm="1">
        <f t="array" ref="MH82">INDEX(MH$5:MH81,$B82+1,1)</f>
        <v>0</v>
      </c>
      <c r="MI82" s="575" cm="1">
        <f t="array" ref="MI82">INDEX(MI$5:MI81,$B82+1,1)</f>
        <v>1</v>
      </c>
      <c r="MJ82" s="575" cm="1">
        <f t="array" ref="MJ82">INDEX(MJ$5:MJ81,$B82+1,1)</f>
        <v>0</v>
      </c>
      <c r="MK82" s="575" cm="1">
        <f t="array" ref="MK82">INDEX(MK$5:MK81,$B82+1,1)</f>
        <v>0</v>
      </c>
      <c r="ML82" s="575" cm="1">
        <f t="array" ref="ML82">INDEX(ML$5:ML81,$B82+1,1)</f>
        <v>0</v>
      </c>
      <c r="MM82" s="575" cm="1">
        <f t="array" ref="MM82">INDEX(MM$5:MM81,$B82+1,1)</f>
        <v>0</v>
      </c>
      <c r="MN82" s="575" cm="1">
        <f t="array" ref="MN82">INDEX(MN$5:MN81,$B82+1,1)</f>
        <v>1</v>
      </c>
      <c r="MO82" s="8"/>
      <c r="MP82" s="444" t="b">
        <f ca="1">IF($W82&lt;&gt;0,INDEX(i.cropgraze_inc,$W82,MP$7),OFFSET(MP$5,$B82,0))</f>
        <v>0</v>
      </c>
      <c r="MQ82" s="575" t="str" cm="1">
        <f t="array" ref="MQ82">INDEX(MQ$5:MQ81,$B82+1,1)</f>
        <v>-</v>
      </c>
      <c r="MR82" s="575" t="str" cm="1">
        <f t="array" ref="MR82">INDEX(MR$5:MR81,$B82+1,1)</f>
        <v>-</v>
      </c>
      <c r="MS82" s="575" t="str" cm="1">
        <f t="array" ref="MS82">INDEX(MS$5:MS81,$B82+1,1)</f>
        <v>-</v>
      </c>
      <c r="MT82" s="575" t="str" cm="1">
        <f t="array" ref="MT82">INDEX(MT$5:MT81,$B82+1,1)</f>
        <v>-</v>
      </c>
      <c r="MU82" s="444" t="str">
        <f>IF(OR(OR($AA82="",$AA82="-"),$AA82&lt;&gt;MU$7),MU$5,INDEX(i.MLP_PvP,$AC82,MU$8))</f>
        <v>-</v>
      </c>
      <c r="MV82" s="444" t="str">
        <f>IF(OR(OR($AA82="",$AA82="-"),$AA82&lt;&gt;MV$7),MV$5,INDEX(i.MLP_PvP,$AC82,MV$8))</f>
        <v>-</v>
      </c>
      <c r="MW82" s="575" t="str" cm="1">
        <f t="array" ref="MW82">INDEX(MW$5:MW81,$B82+1,1)</f>
        <v>-</v>
      </c>
      <c r="MX82" s="444" t="str" cm="1">
        <f t="array" ref="MX82">IF(OR(MY82:MY82&lt;&gt;"-"),TRUE,"-")</f>
        <v>-</v>
      </c>
      <c r="MY82" s="575" t="str" cm="1">
        <f t="array" ref="MY82">INDEX(MY$5:MY81,$B82+1,1)</f>
        <v>-</v>
      </c>
      <c r="MZ82" s="575" cm="1">
        <f t="array" ref="MZ82">INDEX(MZ$5:MZ81,$B82+1,1)</f>
        <v>0</v>
      </c>
      <c r="NA82" s="575" cm="1">
        <f t="array" ref="NA82">INDEX(NA$5:NA81,$B82+1,1)</f>
        <v>999999</v>
      </c>
      <c r="NB82" s="575" cm="1">
        <f t="array" ref="NB82">INDEX(NB$5:NB81,$B82+1,1)</f>
        <v>999999</v>
      </c>
      <c r="NC82" s="575" cm="1">
        <f t="array" ref="NC82">INDEX(NC$5:NC81,$B82+1,1)</f>
        <v>999999</v>
      </c>
      <c r="ND82" s="575" cm="1">
        <f t="array" ref="ND82">INDEX(ND$5:ND81,$B82+1,1)</f>
        <v>999999</v>
      </c>
      <c r="NE82" s="575" cm="1">
        <f t="array" ref="NE82">INDEX(NE$5:NE81,$B82+1,1)</f>
        <v>999999</v>
      </c>
      <c r="NF82" s="575" cm="1">
        <f t="array" ref="NF82">INDEX(NF$5:NF81,$B82+1,1)</f>
        <v>999999</v>
      </c>
      <c r="NG82" s="575" t="str" cm="1">
        <f t="array" ref="NG82">INDEX(NG$5:NG81,$B82+1,1)</f>
        <v>-</v>
      </c>
      <c r="NH82" s="575" t="str" cm="1">
        <f t="array" ref="NH82">INDEX(NH$5:NH81,$B82+1,1)</f>
        <v>-</v>
      </c>
      <c r="NI82" s="575" t="str" cm="1">
        <f t="array" ref="NI82">INDEX(NI$5:NI81,$B82+1,1)</f>
        <v>-</v>
      </c>
      <c r="NJ82" s="575" t="b" cm="1">
        <f t="array" ref="NJ82">INDEX(NJ$5:NJ81,$B82+1,1)</f>
        <v>1</v>
      </c>
      <c r="NK82" s="575" t="str" cm="1">
        <f t="array" ref="NK82">INDEX(NK$5:NK81,$B82+1,1)</f>
        <v>-</v>
      </c>
      <c r="NL82" s="575" cm="1">
        <f t="array" ref="NL82">INDEX(NL$5:NL81,$B82+1,1)</f>
        <v>0</v>
      </c>
      <c r="NM82" s="575" cm="1">
        <f t="array" ref="NM82">INDEX(NM$5:NM81,$B82+1,1)</f>
        <v>0</v>
      </c>
      <c r="NN82" s="575" cm="1">
        <f t="array" ref="NN82">INDEX(NN$5:NN81,$B82+1,1)</f>
        <v>0</v>
      </c>
      <c r="NO82" s="575" t="str" cm="1">
        <f t="array" ref="NO82">INDEX(NO$5:NO81,$B82+1,1)</f>
        <v>-</v>
      </c>
      <c r="NP82" s="575" t="str" cm="1">
        <f t="array" ref="NP82">INDEX(NP$5:NP81,$B82+1,1)</f>
        <v>-</v>
      </c>
      <c r="NQ82" s="444">
        <f t="shared" si="237"/>
        <v>0</v>
      </c>
      <c r="NR82" s="575" t="str" cm="1">
        <f t="array" ref="NR82">INDEX(NR$5:NR81,$B82+1,1)</f>
        <v>-</v>
      </c>
      <c r="NS82" s="444" t="str">
        <f>IF(OR(OR($AA82="",$AA82="-"),$AA82&lt;&gt;NS$7),NS$5,INDEX(i.MLP_PvP,$AC82,NS$8))</f>
        <v>-</v>
      </c>
      <c r="NT82" s="8"/>
      <c r="NU82" s="575" cm="1">
        <f t="array" ref="NU82">INDEX(NU$5:NU81,$B82+1,1)</f>
        <v>50</v>
      </c>
      <c r="NV82" s="575" cm="1">
        <f t="array" ref="NV82">INDEX(NV$5:NV81,$B82+1,1)</f>
        <v>50</v>
      </c>
      <c r="NW82" s="575" cm="1">
        <f t="array" ref="NW82">INDEX(NW$5:NW81,$B82+1,1)</f>
        <v>50</v>
      </c>
      <c r="NX82" s="575" cm="1">
        <f t="array" ref="NX82">INDEX(NX$5:NX81,$B82+1,1)</f>
        <v>50</v>
      </c>
      <c r="NY82" s="575" cm="1">
        <f t="array" ref="NY82">INDEX(NY$5:NY81,$B82+1,1)</f>
        <v>1</v>
      </c>
      <c r="NZ82" s="575" cm="1">
        <f t="array" ref="NZ82">INDEX(NZ$5:NZ81,$B82+1,1)</f>
        <v>1</v>
      </c>
      <c r="OA82" s="575" cm="1">
        <f t="array" ref="OA82">INDEX(OA$5:OA81,$B82+1,1)</f>
        <v>1</v>
      </c>
      <c r="OB82" s="575" cm="1">
        <f t="array" ref="OB82">INDEX(OB$5:OB81,$B82+1,1)</f>
        <v>1</v>
      </c>
      <c r="OC82" s="8"/>
      <c r="OD82" s="575" cm="1">
        <f t="array" ref="OD82">INDEX(OD$5:OD81,$B82+1,1)</f>
        <v>0</v>
      </c>
      <c r="OE82" s="575" t="str" cm="1">
        <f t="array" ref="OE82">INDEX(OE$5:OE81,$B82+1,1)</f>
        <v>-</v>
      </c>
      <c r="OF82" s="575" cm="1">
        <f t="array" ref="OF82">INDEX(OF$5:OF81,$B82+1,1)</f>
        <v>1</v>
      </c>
      <c r="OG82" s="444">
        <f t="shared" si="238"/>
        <v>1.5</v>
      </c>
      <c r="OH82" s="8"/>
      <c r="OI82" s="585" t="str">
        <f t="shared" si="239"/>
        <v>-</v>
      </c>
      <c r="OJ82" s="585" t="str">
        <f t="shared" si="239"/>
        <v>-</v>
      </c>
      <c r="OK82" s="585" t="str">
        <f t="shared" si="239"/>
        <v>-</v>
      </c>
      <c r="OL82" s="585" t="str">
        <f t="shared" si="239"/>
        <v>-</v>
      </c>
      <c r="OM82" s="575" cm="1">
        <f t="array" ref="OM82">INDEX(OM$5:OM81,$B82+1,1)</f>
        <v>0</v>
      </c>
      <c r="ON82" s="519">
        <v>0</v>
      </c>
    </row>
    <row r="83" spans="1:404" outlineLevel="2">
      <c r="A83" s="18">
        <f t="shared" si="191"/>
        <v>78</v>
      </c>
      <c r="B83" s="606">
        <f t="shared" si="242"/>
        <v>74</v>
      </c>
      <c r="C83" s="110">
        <f>C$72 + CHOOSE(ExptNo+1, $L83*100, $L83*100 + $M83*10, $L83*100 + $M83*10 +$N83) + 0</f>
        <v>2200</v>
      </c>
      <c r="D83" s="127" t="str">
        <f t="shared" si="192"/>
        <v>GSW</v>
      </c>
      <c r="E83" t="b">
        <v>0</v>
      </c>
      <c r="F83" t="b">
        <v>0</v>
      </c>
      <c r="G83" t="b">
        <f t="shared" si="243"/>
        <v>0</v>
      </c>
      <c r="H83" s="203">
        <f t="shared" si="240"/>
        <v>4</v>
      </c>
      <c r="I83" s="575" cm="1">
        <f t="array" ref="I83">INDEX(I$5:I82,$B83+1,1)</f>
        <v>1</v>
      </c>
      <c r="J83" s="575" cm="1">
        <f t="array" ref="J83">INDEX(J$5:J82,$B83+1,1)</f>
        <v>0</v>
      </c>
      <c r="K83" s="243">
        <f t="shared" si="241"/>
        <v>1</v>
      </c>
      <c r="L83" s="575" cm="1">
        <f t="array" ref="L83">INDEX(L$5:L82,$B83+1,1)</f>
        <v>2</v>
      </c>
      <c r="M83" s="575" cm="1">
        <f t="array" ref="M83">INDEX(M$5:M82,$B83+1,1)</f>
        <v>5</v>
      </c>
      <c r="N83" s="243">
        <f t="shared" si="194"/>
        <v>2</v>
      </c>
      <c r="O83" s="444">
        <f t="shared" si="195"/>
        <v>2</v>
      </c>
      <c r="P83" s="444">
        <f t="shared" si="195"/>
        <v>0</v>
      </c>
      <c r="Q83" s="444">
        <f>INDEX(i.StdELMan,($L83-1)*12+(IF($M83=5,2,$M83)-1)*3+$N83,Q$7)</f>
        <v>6</v>
      </c>
      <c r="R83" s="575" cm="1">
        <f t="array" ref="R83">INDEX(R$5:R82,$B83+1,1)</f>
        <v>2</v>
      </c>
      <c r="S83" s="575" cm="1">
        <f t="array" ref="S83">INDEX(S$5:S82,$B83+1,1)</f>
        <v>2</v>
      </c>
      <c r="T83" s="575" cm="1">
        <f t="array" ref="T83">INDEX(T$5:T82,$B83+1,1)</f>
        <v>0</v>
      </c>
      <c r="U83" s="575" cm="1">
        <f t="array" ref="U83">INDEX(U$5:U82,$B83+1,1)</f>
        <v>1</v>
      </c>
      <c r="V83" s="575" cm="1">
        <f t="array" ref="V83">INDEX(V$5:V82,$B83+1,1)</f>
        <v>0</v>
      </c>
      <c r="W83" s="575" cm="1">
        <f t="array" ref="W83">INDEX(W$5:W82,$B83+1,1)</f>
        <v>2</v>
      </c>
      <c r="X83" s="575" cm="1">
        <f t="array" ref="X83">INDEX(X$5:X82,$B83+1,1)</f>
        <v>1</v>
      </c>
      <c r="Y83" s="575" cm="1">
        <f t="array" ref="Y83">INDEX(Y$5:Y82,$B83+1,1)</f>
        <v>1</v>
      </c>
      <c r="Z83" s="575" cm="1">
        <f t="array" ref="Z83">INDEX(Z$5:Z82,$B83+1,1)</f>
        <v>1</v>
      </c>
      <c r="AA83" s="575" t="str" cm="1">
        <f t="array" ref="AA83">INDEX(AA$5:AA82,$B83+1,1)</f>
        <v>-</v>
      </c>
      <c r="AB83" s="444"/>
      <c r="AC83" s="575" cm="1">
        <f t="array" ref="AC83">INDEX(AC$5:AC82,$B83+1,1)</f>
        <v>1</v>
      </c>
      <c r="AD83" s="575" cm="1">
        <f t="array" ref="AD83">INDEX(AD$5:AD82,$B83+1,1)</f>
        <v>0</v>
      </c>
      <c r="AE83" s="575" cm="1">
        <f t="array" ref="AE83">INDEX(AE$5:AE82,$B83+1,1)</f>
        <v>0</v>
      </c>
      <c r="AF83" s="575" cm="1">
        <f t="array" ref="AF83">INDEX(AF$5:AF82,$B83+1,1)</f>
        <v>0</v>
      </c>
      <c r="AG83" s="575" cm="1">
        <f t="array" ref="AG83">INDEX(AG$5:AG82,$B83+1,1)</f>
        <v>0</v>
      </c>
      <c r="AH83" s="119"/>
      <c r="AI83" s="119"/>
      <c r="AJ83" s="119"/>
      <c r="AK83" s="119"/>
      <c r="AL83" s="119"/>
      <c r="AM83" s="119"/>
      <c r="AN83" s="119"/>
      <c r="AO83" s="119"/>
      <c r="AP83" s="119"/>
      <c r="AQ83" s="119"/>
      <c r="AR83" s="119"/>
      <c r="AS83" s="119"/>
      <c r="AT83" s="119"/>
      <c r="AU83" s="119"/>
      <c r="AV83" s="119"/>
      <c r="AW83" s="119"/>
      <c r="AX83" s="330" t="str">
        <f ca="1">LEFT(AX82,10)        &amp; TEXT($H83," 00000 ")        &amp; INDEX(i.ModelStructure,$I83,1)    &amp;" "
&amp; $D83        &amp;       IF($DK83=0," FWM","")&amp;IF($DK83=1," MWM","")&amp;IF($DK83=5," Mat","")&amp;IF($DL83=TRUE,"&amp;BBT","    ")        &amp;      " TOL"&amp;INDEX(i.TOL_Desc,1,$N83)
&amp; " Scan"&amp;$T83       &amp;       CHOOSE($K83+1," CFS"," GFS"," NFS")&amp;"_"&amp;MID($HB83,7,1)
&amp; " RR"&amp;TEXT(SUM($EB83:$EC83),"+00%;-00%;    ;@")
&amp; " GP"&amp;TEXT($EW83,"?00%")        &amp;    " WP"&amp;TEXT($ET83*$NZ83*$OB83,"?00%")        &amp;     " MP"&amp;TEXT($EU83*$NY83*$OA83,"?00%")
&amp; " ("&amp;IF($CY83,"P","E")   &amp;IF($CX83,"T","t")        &amp;     "_F"&amp;IF($HP83&lt;&gt;FALSE,3,0)+COUNTIF($HI83:$HM83,TRUE)+COUNTIF($BS83:$BT83,"&gt;0")&amp;IF($HN83&lt;&gt;FALSE,3,0)+COUNTIF($BS83:$BT83,"&gt;0")&amp;"N"&amp;IF($HS83&lt;&gt;"-",$HS83,$DC83)&amp;IF($HT83&lt;&gt;"-",$HT83,$DD83)&amp;"L"&amp;$IE83&amp;$IF83&amp;")"</f>
        <v>GEPEP cali 00004 SE GSW     TOLWin Scan0 GFS_ RR     GP100% WP100% MP100% (Et_F33N11L00)</v>
      </c>
      <c r="AY83" s="8" t="str">
        <f ca="1">IF(COUNTIF(AX$5:AX83,AX83)=1,"-","Dup")</f>
        <v>-</v>
      </c>
      <c r="AZ83" s="8"/>
      <c r="BA83" s="575" t="b" cm="1">
        <f t="array" ref="BA83">INDEX(BA$5:BA82,$B83+1,1)</f>
        <v>1</v>
      </c>
      <c r="BB83" s="575" t="b" cm="1">
        <f t="array" ref="BB83">INDEX(BB$5:BB82,$B83+1,1)</f>
        <v>1</v>
      </c>
      <c r="BC83" s="575" t="b" cm="1">
        <f t="array" ref="BC83">INDEX(BC$5:BC82,$B83+1,1)</f>
        <v>1</v>
      </c>
      <c r="BD83" s="575" t="b" cm="1">
        <f t="array" ref="BD83">INDEX(BD$5:BD82,$B83+1,1)</f>
        <v>1</v>
      </c>
      <c r="BE83" s="575" t="b" cm="1">
        <f t="array" ref="BE83">INDEX(BE$5:BE82,$B83+1,1)</f>
        <v>1</v>
      </c>
      <c r="BF83" s="575" t="b" cm="1">
        <f t="array" ref="BF83">INDEX(BF$5:BF82,$B83+1,1)</f>
        <v>1</v>
      </c>
      <c r="BG83" s="575" t="b" cm="1">
        <f t="array" ref="BG83">INDEX(BG$5:BG82,$B83+1,1)</f>
        <v>1</v>
      </c>
      <c r="BH83" s="575" t="b" cm="1">
        <f t="array" ref="BH83">INDEX(BH$5:BH82,$B83+1,1)</f>
        <v>1</v>
      </c>
      <c r="BI83" s="575" t="b" cm="1">
        <f t="array" ref="BI83">INDEX(BI$5:BI82,$B83+1,1)</f>
        <v>1</v>
      </c>
      <c r="BJ83" s="8"/>
      <c r="BK83" s="575" t="b" cm="1">
        <f t="array" ref="BK83">INDEX(BK$5:BK82,$B83+1,1)</f>
        <v>1</v>
      </c>
      <c r="BL83" s="575" t="str" cm="1">
        <f t="array" ref="BL83">INDEX(BL$5:BL82,$B83+1,1)</f>
        <v>-</v>
      </c>
      <c r="BM83" s="575" t="b" cm="1">
        <f t="array" ref="BM83">INDEX(BM$5:BM82,$B83+1,1)</f>
        <v>0</v>
      </c>
      <c r="BN83" s="575" t="str" cm="1">
        <f t="array" ref="BN83">INDEX(BN$5:BN82,$B83+1,1)</f>
        <v>-</v>
      </c>
      <c r="BO83" s="575" t="str" cm="1">
        <f t="array" ref="BO83">INDEX(BO$5:BO82,$B83+1,1)</f>
        <v>-</v>
      </c>
      <c r="BP83" s="575" t="str" cm="1">
        <f t="array" ref="BP83">INDEX(BP$5:BP82,$B83+1,1)</f>
        <v>-</v>
      </c>
      <c r="BQ83" s="575" t="str" cm="1">
        <f t="array" ref="BQ83">INDEX(BQ$5:BQ82,$B83+1,1)</f>
        <v>-</v>
      </c>
      <c r="BR83" s="575" t="str" cm="1">
        <f t="array" ref="BR83">INDEX(BR$5:BR82,$B83+1,1)</f>
        <v>-</v>
      </c>
      <c r="BS83" s="575" t="str" cm="1">
        <f t="array" ref="BS83">INDEX(BS$5:BS82,$B83+1,1)</f>
        <v>-</v>
      </c>
      <c r="BT83" s="575" t="str" cm="1">
        <f t="array" ref="BT83">INDEX(BT$5:BT82,$B83+1,1)</f>
        <v>-</v>
      </c>
      <c r="BU83" s="575" t="str" cm="1">
        <f t="array" ref="BU83">INDEX(BU$5:BU82,$B83+1,1)</f>
        <v>-</v>
      </c>
      <c r="BV83" s="575" t="str" cm="1">
        <f t="array" ref="BV83">INDEX(BV$5:BV82,$B83+1,1)</f>
        <v>-</v>
      </c>
      <c r="BW83" s="575" t="b" cm="1">
        <f t="array" ref="BW83">INDEX(BW$5:BW82,$B83+1,1)</f>
        <v>0</v>
      </c>
      <c r="BX83" s="575" cm="1">
        <f t="array" ref="BX83">INDEX(BX$5:BX82,$B83+1,1)</f>
        <v>0</v>
      </c>
      <c r="BY83" s="575" cm="1">
        <f t="array" ref="BY83">INDEX(BY$5:BY82,$B83+1,1)</f>
        <v>6</v>
      </c>
      <c r="BZ83" s="575" cm="1">
        <f t="array" ref="BZ83">INDEX(BZ$5:BZ82,$B83+1,1)</f>
        <v>4</v>
      </c>
      <c r="CA83" s="575" t="b" cm="1">
        <f t="array" ref="CA83">INDEX(CA$5:CA82,$B83+1,1)</f>
        <v>1</v>
      </c>
      <c r="CB83" s="8"/>
      <c r="CC83" s="575" t="str" cm="1">
        <f t="array" ref="CC83">INDEX(CC$5:CC82,$B83+1,1)</f>
        <v>-</v>
      </c>
      <c r="CD83" s="444" t="str">
        <f t="shared" ca="1" si="196"/>
        <v>-</v>
      </c>
      <c r="CE83" s="444">
        <f t="shared" si="197"/>
        <v>1</v>
      </c>
      <c r="CF83" s="444">
        <f t="shared" si="197"/>
        <v>1</v>
      </c>
      <c r="CG83" s="575" t="str" cm="1">
        <f t="array" ref="CG83">INDEX(CG$5:CG82,$B83+1,1)</f>
        <v>-</v>
      </c>
      <c r="CH83" s="575" t="str" cm="1">
        <f t="array" ref="CH83">INDEX(CH$5:CH82,$B83+1,1)</f>
        <v>-</v>
      </c>
      <c r="CI83" s="575" t="str" cm="1">
        <f t="array" ref="CI83">INDEX(CI$5:CI82,$B83+1,1)</f>
        <v>-</v>
      </c>
      <c r="CJ83" s="444" t="str">
        <f t="shared" ca="1" si="198"/>
        <v>-</v>
      </c>
      <c r="CK83" s="444">
        <f t="shared" si="199"/>
        <v>1</v>
      </c>
      <c r="CL83" s="444">
        <f t="shared" si="199"/>
        <v>1</v>
      </c>
      <c r="CM83" s="575" t="str" cm="1">
        <f t="array" ref="CM83">INDEX(CM$5:CM82,$B83+1,1)</f>
        <v>-</v>
      </c>
      <c r="CN83" s="444" t="str">
        <f t="shared" ca="1" si="200"/>
        <v>-</v>
      </c>
      <c r="CO83" s="444">
        <f t="shared" si="201"/>
        <v>1</v>
      </c>
      <c r="CP83" s="575" t="str" cm="1">
        <f t="array" ref="CP83">INDEX(CP$5:CP82,$B83+1,1)</f>
        <v>-</v>
      </c>
      <c r="CQ83" s="575" t="str" cm="1">
        <f t="array" ref="CQ83">INDEX(CQ$5:CQ82,$B83+1,1)</f>
        <v>-</v>
      </c>
      <c r="CR83" s="444">
        <f t="shared" si="202"/>
        <v>1</v>
      </c>
      <c r="CS83" s="575" t="str" cm="1">
        <f t="array" ref="CS83">INDEX(CS$5:CS82,$B83+1,1)</f>
        <v>-</v>
      </c>
      <c r="CT83" s="444" t="str">
        <f t="shared" ca="1" si="203"/>
        <v>-</v>
      </c>
      <c r="CU83" s="444">
        <f t="shared" si="204"/>
        <v>1</v>
      </c>
      <c r="CV83" s="444">
        <f t="shared" si="204"/>
        <v>1</v>
      </c>
      <c r="CW83" s="8"/>
      <c r="CX83" s="575" t="b" cm="1">
        <f t="array" ref="CX83">INDEX(CX$5:CX82,$B83+1,1)</f>
        <v>0</v>
      </c>
      <c r="CY83" s="575" t="b" cm="1">
        <f t="array" ref="CY83">INDEX(CY$5:CY82,$B83+1,1)</f>
        <v>0</v>
      </c>
      <c r="CZ83" s="587">
        <f t="shared" si="205"/>
        <v>2520111</v>
      </c>
      <c r="DA83" s="575" t="b" cm="1">
        <f t="array" ref="DA83">INDEX(DA$5:DA82,$B83+1,1)</f>
        <v>1</v>
      </c>
      <c r="DB83" s="575" t="str" cm="1">
        <f t="array" ref="DB83">INDEX(DB$5:DB82,$B83+1,1)</f>
        <v>-</v>
      </c>
      <c r="DC83" s="575" cm="1">
        <f t="array" ref="DC83">INDEX(DC$5:DC82,$B83+1,1)</f>
        <v>1</v>
      </c>
      <c r="DD83" s="575" cm="1">
        <f t="array" ref="DD83">INDEX(DD$5:DD82,$B83+1,1)</f>
        <v>1</v>
      </c>
      <c r="DE83" s="583">
        <f t="shared" si="206"/>
        <v>652</v>
      </c>
      <c r="DF83" s="583">
        <f t="shared" si="206"/>
        <v>686</v>
      </c>
      <c r="DG83" s="583">
        <f t="shared" si="206"/>
        <v>721</v>
      </c>
      <c r="DH83" s="493">
        <f t="shared" si="207"/>
        <v>378</v>
      </c>
      <c r="DI83" s="493">
        <f t="shared" si="207"/>
        <v>413</v>
      </c>
      <c r="DJ83" s="493">
        <f t="shared" si="207"/>
        <v>448</v>
      </c>
      <c r="DK83" s="444">
        <f t="shared" si="208"/>
        <v>2</v>
      </c>
      <c r="DL83" s="444" t="b">
        <f t="shared" si="208"/>
        <v>0</v>
      </c>
      <c r="DM83" s="444" t="str">
        <f t="shared" si="208"/>
        <v>-</v>
      </c>
      <c r="DN83" s="444" t="str">
        <f t="shared" si="208"/>
        <v>-</v>
      </c>
      <c r="DO83" s="444" t="str">
        <f t="shared" si="208"/>
        <v>-</v>
      </c>
      <c r="DP83" s="444" t="str">
        <f t="shared" si="208"/>
        <v>-</v>
      </c>
      <c r="DQ83" s="444" t="str">
        <f t="shared" si="208"/>
        <v>-</v>
      </c>
      <c r="DR83" s="444" t="str">
        <f t="shared" si="208"/>
        <v>-</v>
      </c>
      <c r="DS83" s="444" t="str">
        <f t="shared" si="208"/>
        <v>-</v>
      </c>
      <c r="DT83" s="444" t="str">
        <f t="shared" si="208"/>
        <v>-</v>
      </c>
      <c r="DU83" s="444" t="str">
        <f t="shared" si="208"/>
        <v>-</v>
      </c>
      <c r="DV83" s="444" t="str">
        <f t="shared" si="208"/>
        <v>-</v>
      </c>
      <c r="DW83" s="444">
        <f t="shared" si="208"/>
        <v>500</v>
      </c>
      <c r="DX83" s="444">
        <f t="shared" si="208"/>
        <v>500</v>
      </c>
      <c r="DY83" s="444" t="str">
        <f t="shared" si="208"/>
        <v>-</v>
      </c>
      <c r="DZ83" s="444" t="str">
        <f t="shared" si="208"/>
        <v>-</v>
      </c>
      <c r="EA83" s="444" t="str">
        <f t="shared" si="209"/>
        <v>-</v>
      </c>
      <c r="EB83" s="444">
        <f t="shared" si="210"/>
        <v>0</v>
      </c>
      <c r="EC83" s="444">
        <f t="shared" si="211"/>
        <v>0</v>
      </c>
      <c r="ED83" s="444">
        <f t="shared" si="212"/>
        <v>0</v>
      </c>
      <c r="EE83" s="444">
        <f t="shared" si="212"/>
        <v>0</v>
      </c>
      <c r="EF83" s="444">
        <f t="shared" si="212"/>
        <v>0</v>
      </c>
      <c r="EG83" s="444">
        <f t="shared" si="212"/>
        <v>0</v>
      </c>
      <c r="EH83" s="444" t="b">
        <f t="shared" si="213"/>
        <v>0</v>
      </c>
      <c r="EI83" s="444" t="b">
        <f t="shared" si="213"/>
        <v>0</v>
      </c>
      <c r="EJ83" s="444" t="b">
        <f t="shared" si="213"/>
        <v>1</v>
      </c>
      <c r="EK83" s="444" t="b">
        <f t="shared" si="213"/>
        <v>1</v>
      </c>
      <c r="EL83" s="444">
        <f t="shared" si="214"/>
        <v>1</v>
      </c>
      <c r="EM83" s="444">
        <f>INDEX(i.dryman,($S83-1)*4+$R83,EM$7+IF($M83=5,2,$M83)-1)</f>
        <v>1</v>
      </c>
      <c r="EN83" s="444" t="b">
        <f t="shared" si="215"/>
        <v>0</v>
      </c>
      <c r="EO83" s="444" t="b">
        <f t="shared" si="216"/>
        <v>0</v>
      </c>
      <c r="EP83" s="444" t="b">
        <f t="shared" si="216"/>
        <v>1</v>
      </c>
      <c r="EQ83" s="444" t="b">
        <f t="shared" si="216"/>
        <v>0</v>
      </c>
      <c r="ER83" s="93">
        <f t="shared" si="217"/>
        <v>0</v>
      </c>
      <c r="ES83" s="93">
        <f t="shared" si="217"/>
        <v>0</v>
      </c>
      <c r="ET83" s="444">
        <f t="shared" si="218"/>
        <v>1</v>
      </c>
      <c r="EU83" s="444">
        <f t="shared" si="219"/>
        <v>1</v>
      </c>
      <c r="EV83" s="444">
        <f t="shared" si="219"/>
        <v>1</v>
      </c>
      <c r="EW83" s="444">
        <f t="shared" si="220"/>
        <v>1</v>
      </c>
      <c r="EX83" s="444">
        <f t="shared" si="221"/>
        <v>0.5</v>
      </c>
      <c r="EY83" s="444" t="b">
        <f t="shared" si="221"/>
        <v>1</v>
      </c>
      <c r="EZ83" s="444" t="b">
        <f t="shared" si="221"/>
        <v>0</v>
      </c>
      <c r="FA83" s="444" t="b">
        <f t="shared" si="221"/>
        <v>0</v>
      </c>
      <c r="FB83" s="444" t="b">
        <f t="shared" si="221"/>
        <v>0</v>
      </c>
      <c r="FC83" s="93">
        <f t="shared" si="222"/>
        <v>1</v>
      </c>
      <c r="FD83" s="93">
        <f t="shared" si="222"/>
        <v>1</v>
      </c>
      <c r="FE83" s="93">
        <f t="shared" si="222"/>
        <v>1</v>
      </c>
      <c r="FF83" s="93">
        <f t="shared" si="222"/>
        <v>1</v>
      </c>
      <c r="FG83" s="93">
        <f t="shared" si="222"/>
        <v>1</v>
      </c>
      <c r="FH83" s="93">
        <f t="shared" si="222"/>
        <v>1</v>
      </c>
      <c r="FI83" s="93">
        <f t="shared" si="222"/>
        <v>1</v>
      </c>
      <c r="FJ83" s="93">
        <f t="shared" si="222"/>
        <v>1</v>
      </c>
      <c r="FK83" s="8"/>
      <c r="FL83" s="575" t="str" cm="1">
        <f t="array" ref="FL83">INDEX(FL$5:FL82,$B83+1,1)</f>
        <v>-</v>
      </c>
      <c r="FM83" s="575" t="str" cm="1">
        <f t="array" ref="FM83">INDEX(FM$5:FM82,$B83+1,1)</f>
        <v>-</v>
      </c>
      <c r="FN83" s="575" t="str" cm="1">
        <f t="array" ref="FN83">INDEX(FN$5:FN82,$B83+1,1)</f>
        <v>-</v>
      </c>
      <c r="FO83" s="444" t="str">
        <f>IF(OR(OR($AA83="",$AA83="-"),$AA83&lt;&gt;FO$7),FO$5,INDEX(i.MLP_PvP,$AC83+IF($M83&lt;&gt;4,0,9),FO$8))</f>
        <v>-</v>
      </c>
      <c r="FP83" s="575" t="str" cm="1">
        <f t="array" ref="FP83">INDEX(FP$5:FP82,$B83+1,1)</f>
        <v>-</v>
      </c>
      <c r="FQ83" s="575" cm="1">
        <f t="array" ref="FQ83">INDEX(FQ$5:FQ82,$B83+1,1)</f>
        <v>1</v>
      </c>
      <c r="FR83" s="575" cm="1">
        <f t="array" ref="FR83">INDEX(FR$5:FR82,$B83+1,1)</f>
        <v>1</v>
      </c>
      <c r="FS83" s="575" t="str" cm="1">
        <f t="array" ref="FS83">INDEX(FS$5:FS82,$B83+1,1)</f>
        <v>-</v>
      </c>
      <c r="FT83" s="575" t="str" cm="1">
        <f t="array" ref="FT83">INDEX(FT$5:FT82,$B83+1,1)</f>
        <v>-</v>
      </c>
      <c r="FU83" s="575" t="str" cm="1">
        <f t="array" ref="FU83">INDEX(FU$5:FU82,$B83+1,1)</f>
        <v>-</v>
      </c>
      <c r="FV83" s="575" t="str" cm="1">
        <f t="array" ref="FV83">INDEX(FV$5:FV82,$B83+1,1)</f>
        <v>-</v>
      </c>
      <c r="FW83" s="575" t="str" cm="1">
        <f t="array" ref="FW83">INDEX(FW$5:FW82,$B83+1,1)</f>
        <v>-</v>
      </c>
      <c r="FX83" s="575" t="str" cm="1">
        <f t="array" ref="FX83">INDEX(FX$5:FX82,$B83+1,1)</f>
        <v>-</v>
      </c>
      <c r="FY83" s="575" t="str" cm="1">
        <f t="array" ref="FY83">INDEX(FY$5:FY82,$B83+1,1)</f>
        <v>-</v>
      </c>
      <c r="FZ83" s="575" t="str" cm="1">
        <f t="array" ref="FZ83">INDEX(FZ$5:FZ82,$B83+1,1)</f>
        <v>-</v>
      </c>
      <c r="GA83" s="575" t="str" cm="1">
        <f t="array" ref="GA83">INDEX(GA$5:GA82,$B83+1,1)</f>
        <v>-</v>
      </c>
      <c r="GB83" s="575" t="str" cm="1">
        <f t="array" ref="GB83">INDEX(GB$5:GB82,$B83+1,1)</f>
        <v>-</v>
      </c>
      <c r="GC83" s="575" t="str" cm="1">
        <f t="array" ref="GC83">INDEX(GC$5:GC82,$B83+1,1)</f>
        <v>-</v>
      </c>
      <c r="GD83" s="575" t="str" cm="1">
        <f t="array" ref="GD83">INDEX(GD$5:GD82,$B83+1,1)</f>
        <v>-</v>
      </c>
      <c r="GE83" s="575" t="str" cm="1">
        <f t="array" ref="GE83">INDEX(GE$5:GE82,$B83+1,1)</f>
        <v>-</v>
      </c>
      <c r="GF83" s="575" t="str" cm="1">
        <f t="array" ref="GF83">INDEX(GF$5:GF82,$B83+1,1)</f>
        <v>-</v>
      </c>
      <c r="GG83" s="575" t="str" cm="1">
        <f t="array" ref="GG83">INDEX(GG$5:GG82,$B83+1,1)</f>
        <v>-</v>
      </c>
      <c r="GH83" s="575" t="str" cm="1">
        <f t="array" ref="GH83">INDEX(GH$5:GH82,$B83+1,1)</f>
        <v>-</v>
      </c>
      <c r="GI83" s="575" t="str" cm="1">
        <f t="array" ref="GI83">INDEX(GI$5:GI82,$B83+1,1)</f>
        <v>-</v>
      </c>
      <c r="GJ83" s="575" t="str" cm="1">
        <f t="array" ref="GJ83">INDEX(GJ$5:GJ82,$B83+1,1)</f>
        <v>-</v>
      </c>
      <c r="GK83" s="444">
        <f>IF(OR(OR($AA83="",$AA83="-"),$AA83&lt;&gt;GK$7),GK$5,INDEX(i.MLP_PvP,$AC83+IF($M83&lt;&gt;4,0,9),GK$8))</f>
        <v>0</v>
      </c>
      <c r="GL83" s="575" t="str" cm="1">
        <f t="array" ref="GL83">INDEX(GL$5:GL82,$B83+1,1)</f>
        <v>-</v>
      </c>
      <c r="GM83" s="575" cm="1">
        <f t="array" ref="GM83">INDEX(GM$5:GM82,$B83+1,1)</f>
        <v>1</v>
      </c>
      <c r="GN83" s="444">
        <f>IF(OR(OR($AA83="",$AA83="-"),$AA83&lt;&gt;GN$7),GN$5,INDEX(i.MLP_PvP,$AC83+IF($M83&lt;&gt;4,0,9),GN$8))</f>
        <v>0</v>
      </c>
      <c r="GO83" s="575" cm="1">
        <f t="array" ref="GO83">INDEX(GO$5:GO82,$B83+1,1)</f>
        <v>0</v>
      </c>
      <c r="GP83" s="444">
        <f t="shared" si="223"/>
        <v>0</v>
      </c>
      <c r="GQ83" s="444">
        <f t="shared" si="223"/>
        <v>0</v>
      </c>
      <c r="GR83" s="444">
        <f t="shared" si="223"/>
        <v>0</v>
      </c>
      <c r="GS83" s="444">
        <f t="shared" si="223"/>
        <v>0</v>
      </c>
      <c r="GT83" s="444">
        <f t="shared" si="223"/>
        <v>1</v>
      </c>
      <c r="GU83" s="444">
        <f t="shared" si="223"/>
        <v>0</v>
      </c>
      <c r="GV83" s="575" cm="1">
        <f t="array" ref="GV83">INDEX(GV$5:GV82,$B83+1,1)</f>
        <v>0</v>
      </c>
      <c r="GW83" s="575" cm="1">
        <f t="array" ref="GW83">INDEX(GW$5:GW82,$B83+1,1)</f>
        <v>0</v>
      </c>
      <c r="GX83" s="575" cm="1">
        <f t="array" ref="GX83">INDEX(GX$5:GX82,$B83+1,1)</f>
        <v>0</v>
      </c>
      <c r="GY83" s="8"/>
      <c r="GZ83" s="575" t="str" cm="1">
        <f t="array" aca="1" ref="GZ83" ca="1">INDEX(GZ$5:GZ82,$B83+1,1)</f>
        <v>-</v>
      </c>
      <c r="HA83" s="575" t="str" cm="1">
        <f t="array" aca="1" ref="HA83" ca="1">INDEX(HA$5:HA82,$B83+1,1)</f>
        <v>-</v>
      </c>
      <c r="HB83" s="575" t="str" cm="1">
        <f t="array" aca="1" ref="HB83" ca="1">INDEX(HB$5:HB82,$B83+1,1)</f>
        <v>-</v>
      </c>
      <c r="HC83" s="575" t="str" cm="1">
        <f t="array" aca="1" ref="HC83" ca="1">INDEX(HC$5:HC82,$B83+1,1)</f>
        <v>-</v>
      </c>
      <c r="HD83" s="575" cm="1">
        <f t="array" aca="1" ref="HD83" ca="1">INDEX(HD$5:HD82,$B83+1,1)</f>
        <v>0</v>
      </c>
      <c r="HE83" s="575" t="str" cm="1">
        <f t="array" aca="1" ref="HE83" ca="1">INDEX(HE$5:HE82,$B83+1,1)</f>
        <v>-</v>
      </c>
      <c r="HF83" s="575" t="str" cm="1">
        <f t="array" ref="HF83">INDEX(HF$5:HF82,$B83+1,1)</f>
        <v>-</v>
      </c>
      <c r="HG83" s="576" t="str">
        <f t="shared" ca="1" si="244"/>
        <v>-</v>
      </c>
      <c r="HH83" s="575" t="str" cm="1">
        <f t="array" ref="HH83">INDEX(HH$5:HH82,$B83+1,1)</f>
        <v>-</v>
      </c>
      <c r="HI83" s="575" t="str" cm="1">
        <f t="array" ref="HI83">INDEX(HI$5:HI82,$B83+1,1)</f>
        <v>-</v>
      </c>
      <c r="HJ83" s="575" t="str" cm="1">
        <f t="array" ref="HJ83">INDEX(HJ$5:HJ82,$B83+1,1)</f>
        <v>-</v>
      </c>
      <c r="HK83" s="575" t="str" cm="1">
        <f t="array" ref="HK83">INDEX(HK$5:HK82,$B83+1,1)</f>
        <v>-</v>
      </c>
      <c r="HL83" s="575" t="str" cm="1">
        <f t="array" ref="HL83">INDEX(HL$5:HL82,$B83+1,1)</f>
        <v>-</v>
      </c>
      <c r="HM83" s="575" t="str" cm="1">
        <f t="array" ref="HM83">INDEX(HM$5:HM82,$B83+1,1)</f>
        <v>-</v>
      </c>
      <c r="HN83" s="575" t="str" cm="1">
        <f t="array" ref="HN83">INDEX(HN$5:HN82,$B83+1,1)</f>
        <v>-</v>
      </c>
      <c r="HO83" s="575" t="str" cm="1">
        <f t="array" ref="HO83">INDEX(HO$5:HO82,$B83+1,1)</f>
        <v>-</v>
      </c>
      <c r="HP83" s="575" t="str" cm="1">
        <f t="array" ref="HP83">INDEX(HP$5:HP82,$B83+1,1)</f>
        <v>-</v>
      </c>
      <c r="HQ83" s="575" t="str" cm="1">
        <f t="array" ref="HQ83">INDEX(HQ$5:HQ82,$B83+1,1)</f>
        <v>-</v>
      </c>
      <c r="HR83" s="575" t="str" cm="1">
        <f t="array" ref="HR83">INDEX(HR$5:HR82,$B83+1,1)</f>
        <v>-</v>
      </c>
      <c r="HS83" s="575" t="str" cm="1">
        <f t="array" ref="HS83">INDEX(HS$5:HS82,$B83+1,1)</f>
        <v>-</v>
      </c>
      <c r="HT83" s="575" t="str" cm="1">
        <f t="array" ref="HT83">INDEX(HT$5:HT82,$B83+1,1)</f>
        <v>-</v>
      </c>
      <c r="HU83" s="575" cm="1">
        <f t="array" ref="HU83">INDEX(HU$5:HU82,$B83+1,1)</f>
        <v>0</v>
      </c>
      <c r="HV83" s="575" t="str" cm="1">
        <f t="array" ref="HV83">INDEX(HV$5:HV82,$B83+1,1)</f>
        <v>-</v>
      </c>
      <c r="HW83" s="575" t="str" cm="1">
        <f t="array" ref="HW83">INDEX(HW$5:HW82,$B83+1,1)</f>
        <v>-</v>
      </c>
      <c r="HX83" s="575" t="str" cm="1">
        <f t="array" ref="HX83">INDEX(HX$5:HX82,$B83+1,1)</f>
        <v>-</v>
      </c>
      <c r="HY83" s="575" t="str" cm="1">
        <f t="array" ref="HY83">INDEX(HY$5:HY82,$B83+1,1)</f>
        <v>-</v>
      </c>
      <c r="HZ83" s="575" t="str" cm="1">
        <f t="array" ref="HZ83">INDEX(HZ$5:HZ82,$B83+1,1)</f>
        <v>-</v>
      </c>
      <c r="IA83" s="575" cm="1">
        <f t="array" ref="IA83">INDEX(IA$5:IA82,$B83+1,1)</f>
        <v>0</v>
      </c>
      <c r="IB83" s="575" t="str" cm="1">
        <f t="array" ref="IB83">INDEX(IB$5:IB82,$B83+1,1)</f>
        <v>-</v>
      </c>
      <c r="IC83" s="575" t="str" cm="1">
        <f t="array" ref="IC83">INDEX(IC$5:IC82,$B83+1,1)</f>
        <v>-</v>
      </c>
      <c r="ID83" s="575" t="str" cm="1">
        <f t="array" ref="ID83">INDEX(ID$5:ID82,$B83+1,1)</f>
        <v>-</v>
      </c>
      <c r="IE83" s="575" cm="1">
        <f t="array" ref="IE83">INDEX(IE$5:IE82,$B83+1,1)</f>
        <v>0</v>
      </c>
      <c r="IF83" s="575" cm="1">
        <f t="array" ref="IF83">INDEX(IF$5:IF82,$B83+1,1)</f>
        <v>0</v>
      </c>
      <c r="IG83" s="8"/>
      <c r="IH83" s="575" t="str" cm="1">
        <f t="array" ref="IH83">INDEX(IH$5:IH82,$B83+1,1)</f>
        <v>-</v>
      </c>
      <c r="II83" s="575" t="str" cm="1">
        <f t="array" ref="II83">INDEX(II$5:II82,$B83+1,1)</f>
        <v>-</v>
      </c>
      <c r="IJ83" s="575" t="str" cm="1">
        <f t="array" ref="IJ83">INDEX(IJ$5:IJ82,$B83+1,1)</f>
        <v>-</v>
      </c>
      <c r="IK83" s="575" t="str" cm="1">
        <f t="array" ref="IK83">INDEX(IK$5:IK82,$B83+1,1)</f>
        <v>-</v>
      </c>
      <c r="IL83" s="575" t="str" cm="1">
        <f t="array" ref="IL83">INDEX(IL$5:IL82,$B83+1,1)</f>
        <v>-</v>
      </c>
      <c r="IM83" s="575" t="str" cm="1">
        <f t="array" ref="IM83">INDEX(IM$5:IM82,$B83+1,1)</f>
        <v>-</v>
      </c>
      <c r="IN83" s="575" t="str" cm="1">
        <f t="array" ref="IN83">INDEX(IN$5:IN82,$B83+1,1)</f>
        <v>-</v>
      </c>
      <c r="IO83" s="575" t="str" cm="1">
        <f t="array" ref="IO83">INDEX(IO$5:IO82,$B83+1,1)</f>
        <v>-</v>
      </c>
      <c r="IP83" s="575" t="str" cm="1">
        <f t="array" ref="IP83">INDEX(IP$5:IP82,$B83+1,1)</f>
        <v>-</v>
      </c>
      <c r="IQ83" s="575" t="str" cm="1">
        <f t="array" ref="IQ83">INDEX(IQ$5:IQ82,$B83+1,1)</f>
        <v>-</v>
      </c>
      <c r="IR83" s="575" t="str" cm="1">
        <f t="array" ref="IR83">INDEX(IR$5:IR82,$B83+1,1)</f>
        <v>-</v>
      </c>
      <c r="IS83" s="575" t="str" cm="1">
        <f t="array" ref="IS83">INDEX(IS$5:IS82,$B83+1,1)</f>
        <v>-</v>
      </c>
      <c r="IT83" s="575" t="str" cm="1">
        <f t="array" ref="IT83">INDEX(IT$5:IT82,$B83+1,1)</f>
        <v>-</v>
      </c>
      <c r="IU83" s="575" t="str" cm="1">
        <f t="array" ref="IU83">INDEX(IU$5:IU82,$B83+1,1)</f>
        <v>-</v>
      </c>
      <c r="IV83" s="575" t="str" cm="1">
        <f t="array" ref="IV83">INDEX(IV$5:IV82,$B83+1,1)</f>
        <v>-</v>
      </c>
      <c r="IW83" s="575" t="str" cm="1">
        <f t="array" ref="IW83">INDEX(IW$5:IW82,$B83+1,1)</f>
        <v>-</v>
      </c>
      <c r="IX83" s="575" cm="1">
        <f t="array" ref="IX83">INDEX(IX$5:IX82,$B83+1,1)</f>
        <v>0</v>
      </c>
      <c r="IY83" s="583">
        <f t="shared" si="224"/>
        <v>0</v>
      </c>
      <c r="IZ83" s="583">
        <f t="shared" si="224"/>
        <v>0</v>
      </c>
      <c r="JA83" s="200">
        <f t="shared" si="225"/>
        <v>0</v>
      </c>
      <c r="JB83" s="200">
        <f t="shared" ca="1" si="225"/>
        <v>0</v>
      </c>
      <c r="JC83" s="200">
        <f t="shared" ca="1" si="225"/>
        <v>0</v>
      </c>
      <c r="JD83" s="200">
        <f t="shared" ca="1" si="225"/>
        <v>0</v>
      </c>
      <c r="JE83" s="200">
        <f t="shared" ca="1" si="225"/>
        <v>0</v>
      </c>
      <c r="JF83" s="243">
        <f t="shared" ca="1" si="226"/>
        <v>0</v>
      </c>
      <c r="JG83" s="200">
        <f t="shared" ca="1" si="227"/>
        <v>0</v>
      </c>
      <c r="JH83" s="200">
        <f t="shared" ca="1" si="227"/>
        <v>0</v>
      </c>
      <c r="JI83" s="200">
        <f t="shared" ca="1" si="227"/>
        <v>0</v>
      </c>
      <c r="JJ83" s="200">
        <f t="shared" ca="1" si="227"/>
        <v>0</v>
      </c>
      <c r="JK83" s="200">
        <f t="shared" ca="1" si="227"/>
        <v>0</v>
      </c>
      <c r="JL83" s="243">
        <f t="shared" ca="1" si="228"/>
        <v>0</v>
      </c>
      <c r="JM83" s="244">
        <f t="shared" ca="1" si="229"/>
        <v>0</v>
      </c>
      <c r="JN83" s="244">
        <f t="shared" ca="1" si="229"/>
        <v>0</v>
      </c>
      <c r="JO83" s="244">
        <f t="shared" ca="1" si="229"/>
        <v>0</v>
      </c>
      <c r="JP83" s="244">
        <f t="shared" ca="1" si="229"/>
        <v>0</v>
      </c>
      <c r="JQ83" s="584">
        <f t="shared" ca="1" si="230"/>
        <v>0</v>
      </c>
      <c r="JR83" s="244">
        <f t="shared" ca="1" si="231"/>
        <v>0</v>
      </c>
      <c r="JS83" s="244">
        <f t="shared" ca="1" si="231"/>
        <v>0</v>
      </c>
      <c r="JT83" s="244">
        <f t="shared" ca="1" si="231"/>
        <v>0</v>
      </c>
      <c r="JU83" s="244">
        <f t="shared" ca="1" si="231"/>
        <v>0</v>
      </c>
      <c r="JV83" s="584">
        <f t="shared" ca="1" si="232"/>
        <v>0</v>
      </c>
      <c r="JW83" s="584">
        <f t="shared" ca="1" si="232"/>
        <v>0</v>
      </c>
      <c r="JX83" s="584">
        <f t="shared" ca="1" si="232"/>
        <v>0</v>
      </c>
      <c r="JY83" s="584">
        <f t="shared" ca="1" si="232"/>
        <v>0</v>
      </c>
      <c r="JZ83" s="584">
        <f t="shared" ca="1" si="232"/>
        <v>0</v>
      </c>
      <c r="KA83" s="584">
        <f t="shared" ca="1" si="232"/>
        <v>0</v>
      </c>
      <c r="KB83" s="584">
        <f t="shared" ca="1" si="232"/>
        <v>0</v>
      </c>
      <c r="KC83" s="575" cm="1">
        <f t="array" ref="KC83">INDEX(KC$5:KC82,$B83+1,1)</f>
        <v>0</v>
      </c>
      <c r="KD83" s="444">
        <f t="shared" si="233"/>
        <v>43</v>
      </c>
      <c r="KE83" s="8"/>
      <c r="KF83" s="575" cm="1">
        <f t="array" ref="KF83">INDEX(KF$5:KF82,$B83+1,1)</f>
        <v>0</v>
      </c>
      <c r="KG83" s="444">
        <f t="shared" si="234"/>
        <v>0</v>
      </c>
      <c r="KH83" s="575" cm="1">
        <f t="array" ref="KH83">INDEX(KH$5:KH82,$B83+1,1)</f>
        <v>0</v>
      </c>
      <c r="KI83" s="575" t="str" cm="1">
        <f t="array" ref="KI83">INDEX(KI$5:KI82,$B83+1,1)</f>
        <v>-</v>
      </c>
      <c r="KJ83" s="575" t="str" cm="1">
        <f t="array" ref="KJ83">INDEX(KJ$5:KJ82,$B83+1,1)</f>
        <v>-</v>
      </c>
      <c r="KK83" s="575" t="str" cm="1">
        <f t="array" ref="KK83">INDEX(KK$5:KK82,$B83+1,1)</f>
        <v>-</v>
      </c>
      <c r="KL83" s="575" t="str" cm="1">
        <f t="array" ref="KL83">INDEX(KL$5:KL82,$B83+1,1)</f>
        <v>-</v>
      </c>
      <c r="KM83" s="575" t="str" cm="1">
        <f t="array" ref="KM83">INDEX(KM$5:KM82,$B83+1,1)</f>
        <v>-</v>
      </c>
      <c r="KN83" s="575" t="str" cm="1">
        <f t="array" ref="KN83">INDEX(KN$5:KN82,$B83+1,1)</f>
        <v>-</v>
      </c>
      <c r="KO83" s="575" t="str" cm="1">
        <f t="array" ref="KO83">INDEX(KO$5:KO82,$B83+1,1)</f>
        <v>-</v>
      </c>
      <c r="KP83" s="575" t="str" cm="1">
        <f t="array" ref="KP83">INDEX(KP$5:KP82,$B83+1,1)</f>
        <v>-</v>
      </c>
      <c r="KQ83" s="575" t="str" cm="1">
        <f t="array" ref="KQ83">INDEX(KQ$5:KQ82,$B83+1,1)</f>
        <v>-</v>
      </c>
      <c r="KR83" s="575" t="str" cm="1">
        <f t="array" ref="KR83">INDEX(KR$5:KR82,$B83+1,1)</f>
        <v>-</v>
      </c>
      <c r="KS83" s="575" t="str" cm="1">
        <f t="array" ref="KS83">INDEX(KS$5:KS82,$B83+1,1)</f>
        <v>-</v>
      </c>
      <c r="KT83" s="575" t="str" cm="1">
        <f t="array" ref="KT83">INDEX(KT$5:KT82,$B83+1,1)</f>
        <v>-</v>
      </c>
      <c r="KU83" s="575" t="str" cm="1">
        <f t="array" ref="KU83">INDEX(KU$5:KU82,$B83+1,1)</f>
        <v>-</v>
      </c>
      <c r="KV83" s="444">
        <f t="shared" si="235"/>
        <v>1</v>
      </c>
      <c r="KW83" s="444">
        <f t="shared" si="236"/>
        <v>0</v>
      </c>
      <c r="KX83" s="444">
        <f t="shared" si="236"/>
        <v>1</v>
      </c>
      <c r="KY83" s="444">
        <f t="shared" si="236"/>
        <v>1</v>
      </c>
      <c r="KZ83" s="444">
        <f t="shared" si="236"/>
        <v>1</v>
      </c>
      <c r="LA83" s="444">
        <f t="shared" si="236"/>
        <v>1</v>
      </c>
      <c r="LB83" s="444">
        <f t="shared" si="236"/>
        <v>1</v>
      </c>
      <c r="LC83" s="444">
        <f t="shared" si="236"/>
        <v>1</v>
      </c>
      <c r="LD83" s="444">
        <f t="shared" si="236"/>
        <v>0</v>
      </c>
      <c r="LE83" s="444">
        <f t="shared" si="236"/>
        <v>1</v>
      </c>
      <c r="LF83" s="575" cm="1">
        <f t="array" ref="LF83">INDEX(LF$5:LF82,$B83+1,1)</f>
        <v>0</v>
      </c>
      <c r="LG83" s="575" cm="1">
        <f t="array" ref="LG83">INDEX(LG$5:LG82,$B83+1,1)</f>
        <v>0</v>
      </c>
      <c r="LH83" s="575" cm="1">
        <f t="array" ref="LH83">INDEX(LH$5:LH82,$B83+1,1)</f>
        <v>0</v>
      </c>
      <c r="LI83" s="575" cm="1">
        <f t="array" ref="LI83">INDEX(LI$5:LI82,$B83+1,1)</f>
        <v>0</v>
      </c>
      <c r="LJ83" s="575" cm="1">
        <f t="array" ref="LJ83">INDEX(LJ$5:LJ82,$B83+1,1)</f>
        <v>0</v>
      </c>
      <c r="LK83" s="575" cm="1">
        <f t="array" ref="LK83">INDEX(LK$5:LK82,$B83+1,1)</f>
        <v>0</v>
      </c>
      <c r="LL83" s="575" cm="1">
        <f t="array" ref="LL83">INDEX(LL$5:LL82,$B83+1,1)</f>
        <v>0</v>
      </c>
      <c r="LM83" s="575" cm="1">
        <f t="array" ref="LM83">INDEX(LM$5:LM82,$B83+1,1)</f>
        <v>0</v>
      </c>
      <c r="LN83" s="575" cm="1">
        <f t="array" ref="LN83">INDEX(LN$5:LN82,$B83+1,1)</f>
        <v>0</v>
      </c>
      <c r="LO83" s="575" cm="1">
        <f t="array" ref="LO83">INDEX(LO$5:LO82,$B83+1,1)</f>
        <v>0</v>
      </c>
      <c r="LP83" s="575" cm="1">
        <f t="array" ref="LP83">INDEX(LP$5:LP82,$B83+1,1)</f>
        <v>0</v>
      </c>
      <c r="LQ83" s="575" cm="1">
        <f t="array" ref="LQ83">INDEX(LQ$5:LQ82,$B83+1,1)</f>
        <v>0</v>
      </c>
      <c r="LR83" s="575" cm="1">
        <f t="array" ref="LR83">INDEX(LR$5:LR82,$B83+1,1)</f>
        <v>0</v>
      </c>
      <c r="LS83" s="575" cm="1">
        <f t="array" ref="LS83">INDEX(LS$5:LS82,$B83+1,1)</f>
        <v>0</v>
      </c>
      <c r="LT83" s="575" cm="1">
        <f t="array" ref="LT83">INDEX(LT$5:LT82,$B83+1,1)</f>
        <v>0</v>
      </c>
      <c r="LU83" s="575" cm="1">
        <f t="array" ref="LU83">INDEX(LU$5:LU82,$B83+1,1)</f>
        <v>0</v>
      </c>
      <c r="LV83" s="575" cm="1">
        <f t="array" ref="LV83">INDEX(LV$5:LV82,$B83+1,1)</f>
        <v>0</v>
      </c>
      <c r="LW83" s="575" cm="1">
        <f t="array" ref="LW83">INDEX(LW$5:LW82,$B83+1,1)</f>
        <v>0</v>
      </c>
      <c r="LX83" s="575" cm="1">
        <f t="array" ref="LX83">INDEX(LX$5:LX82,$B83+1,1)</f>
        <v>0</v>
      </c>
      <c r="LY83" s="575" cm="1">
        <f t="array" ref="LY83">INDEX(LY$5:LY82,$B83+1,1)</f>
        <v>0</v>
      </c>
      <c r="LZ83" s="575" cm="1">
        <f t="array" ref="LZ83">INDEX(LZ$5:LZ82,$B83+1,1)</f>
        <v>0</v>
      </c>
      <c r="MA83" s="575" cm="1">
        <f t="array" ref="MA83">INDEX(MA$5:MA82,$B83+1,1)</f>
        <v>0</v>
      </c>
      <c r="MB83" s="575" cm="1">
        <f t="array" ref="MB83">INDEX(MB$5:MB82,$B83+1,1)</f>
        <v>0</v>
      </c>
      <c r="MC83" s="575" cm="1">
        <f t="array" ref="MC83">INDEX(MC$5:MC82,$B83+1,1)</f>
        <v>0</v>
      </c>
      <c r="MD83" s="575" cm="1">
        <f t="array" ref="MD83">INDEX(MD$5:MD82,$B83+1,1)</f>
        <v>0</v>
      </c>
      <c r="ME83" s="575" cm="1">
        <f t="array" ref="ME83">INDEX(ME$5:ME82,$B83+1,1)</f>
        <v>0</v>
      </c>
      <c r="MF83" s="575" cm="1">
        <f t="array" ref="MF83">INDEX(MF$5:MF82,$B83+1,1)</f>
        <v>0</v>
      </c>
      <c r="MG83" s="575" cm="1">
        <f t="array" ref="MG83">INDEX(MG$5:MG82,$B83+1,1)</f>
        <v>0</v>
      </c>
      <c r="MH83" s="575" cm="1">
        <f t="array" ref="MH83">INDEX(MH$5:MH82,$B83+1,1)</f>
        <v>0</v>
      </c>
      <c r="MI83" s="575" cm="1">
        <f t="array" ref="MI83">INDEX(MI$5:MI82,$B83+1,1)</f>
        <v>1</v>
      </c>
      <c r="MJ83" s="575" cm="1">
        <f t="array" ref="MJ83">INDEX(MJ$5:MJ82,$B83+1,1)</f>
        <v>0</v>
      </c>
      <c r="MK83" s="575" cm="1">
        <f t="array" ref="MK83">INDEX(MK$5:MK82,$B83+1,1)</f>
        <v>0</v>
      </c>
      <c r="ML83" s="575" cm="1">
        <f t="array" ref="ML83">INDEX(ML$5:ML82,$B83+1,1)</f>
        <v>0</v>
      </c>
      <c r="MM83" s="575" cm="1">
        <f t="array" ref="MM83">INDEX(MM$5:MM82,$B83+1,1)</f>
        <v>0</v>
      </c>
      <c r="MN83" s="575" cm="1">
        <f t="array" ref="MN83">INDEX(MN$5:MN82,$B83+1,1)</f>
        <v>1</v>
      </c>
      <c r="MO83" s="8"/>
      <c r="MP83" s="444" t="b">
        <f ca="1">IF($W83&lt;&gt;0,INDEX(i.cropgraze_inc,$W83,MP$7),OFFSET(MP$5,$B83,0))</f>
        <v>0</v>
      </c>
      <c r="MQ83" s="575" t="str" cm="1">
        <f t="array" ref="MQ83">INDEX(MQ$5:MQ82,$B83+1,1)</f>
        <v>-</v>
      </c>
      <c r="MR83" s="575" t="str" cm="1">
        <f t="array" ref="MR83">INDEX(MR$5:MR82,$B83+1,1)</f>
        <v>-</v>
      </c>
      <c r="MS83" s="575" t="str" cm="1">
        <f t="array" ref="MS83">INDEX(MS$5:MS82,$B83+1,1)</f>
        <v>-</v>
      </c>
      <c r="MT83" s="575" t="str" cm="1">
        <f t="array" ref="MT83">INDEX(MT$5:MT82,$B83+1,1)</f>
        <v>-</v>
      </c>
      <c r="MU83" s="444" t="str">
        <f>IF(OR(OR($AA83="",$AA83="-"),$AA83&lt;&gt;MU$7),MU$5,INDEX(i.MLP_PvP,$AC83,MU$8))</f>
        <v>-</v>
      </c>
      <c r="MV83" s="444" t="str">
        <f>IF(OR(OR($AA83="",$AA83="-"),$AA83&lt;&gt;MV$7),MV$5,INDEX(i.MLP_PvP,$AC83,MV$8))</f>
        <v>-</v>
      </c>
      <c r="MW83" s="575" t="str" cm="1">
        <f t="array" ref="MW83">INDEX(MW$5:MW82,$B83+1,1)</f>
        <v>-</v>
      </c>
      <c r="MX83" s="444" t="str" cm="1">
        <f t="array" ref="MX83">IF(OR(MY83:MY83&lt;&gt;"-"),TRUE,"-")</f>
        <v>-</v>
      </c>
      <c r="MY83" s="575" t="str" cm="1">
        <f t="array" ref="MY83">INDEX(MY$5:MY82,$B83+1,1)</f>
        <v>-</v>
      </c>
      <c r="MZ83" s="575" cm="1">
        <f t="array" ref="MZ83">INDEX(MZ$5:MZ82,$B83+1,1)</f>
        <v>0</v>
      </c>
      <c r="NA83" s="575" cm="1">
        <f t="array" ref="NA83">INDEX(NA$5:NA82,$B83+1,1)</f>
        <v>999999</v>
      </c>
      <c r="NB83" s="575" cm="1">
        <f t="array" ref="NB83">INDEX(NB$5:NB82,$B83+1,1)</f>
        <v>999999</v>
      </c>
      <c r="NC83" s="575" cm="1">
        <f t="array" ref="NC83">INDEX(NC$5:NC82,$B83+1,1)</f>
        <v>999999</v>
      </c>
      <c r="ND83" s="575" cm="1">
        <f t="array" ref="ND83">INDEX(ND$5:ND82,$B83+1,1)</f>
        <v>999999</v>
      </c>
      <c r="NE83" s="575" cm="1">
        <f t="array" ref="NE83">INDEX(NE$5:NE82,$B83+1,1)</f>
        <v>999999</v>
      </c>
      <c r="NF83" s="575" cm="1">
        <f t="array" ref="NF83">INDEX(NF$5:NF82,$B83+1,1)</f>
        <v>999999</v>
      </c>
      <c r="NG83" s="575" t="str" cm="1">
        <f t="array" ref="NG83">INDEX(NG$5:NG82,$B83+1,1)</f>
        <v>-</v>
      </c>
      <c r="NH83" s="575" t="str" cm="1">
        <f t="array" ref="NH83">INDEX(NH$5:NH82,$B83+1,1)</f>
        <v>-</v>
      </c>
      <c r="NI83" s="575" t="str" cm="1">
        <f t="array" ref="NI83">INDEX(NI$5:NI82,$B83+1,1)</f>
        <v>-</v>
      </c>
      <c r="NJ83" s="575" t="b" cm="1">
        <f t="array" ref="NJ83">INDEX(NJ$5:NJ82,$B83+1,1)</f>
        <v>1</v>
      </c>
      <c r="NK83" s="575" t="str" cm="1">
        <f t="array" ref="NK83">INDEX(NK$5:NK82,$B83+1,1)</f>
        <v>-</v>
      </c>
      <c r="NL83" s="575" cm="1">
        <f t="array" ref="NL83">INDEX(NL$5:NL82,$B83+1,1)</f>
        <v>0</v>
      </c>
      <c r="NM83" s="575" cm="1">
        <f t="array" ref="NM83">INDEX(NM$5:NM82,$B83+1,1)</f>
        <v>0</v>
      </c>
      <c r="NN83" s="575" cm="1">
        <f t="array" ref="NN83">INDEX(NN$5:NN82,$B83+1,1)</f>
        <v>0</v>
      </c>
      <c r="NO83" s="575" t="str" cm="1">
        <f t="array" ref="NO83">INDEX(NO$5:NO82,$B83+1,1)</f>
        <v>-</v>
      </c>
      <c r="NP83" s="575" t="str" cm="1">
        <f t="array" ref="NP83">INDEX(NP$5:NP82,$B83+1,1)</f>
        <v>-</v>
      </c>
      <c r="NQ83" s="444">
        <f t="shared" si="237"/>
        <v>0</v>
      </c>
      <c r="NR83" s="575" t="str" cm="1">
        <f t="array" ref="NR83">INDEX(NR$5:NR82,$B83+1,1)</f>
        <v>-</v>
      </c>
      <c r="NS83" s="444" t="str">
        <f>IF(OR(OR($AA83="",$AA83="-"),$AA83&lt;&gt;NS$7),NS$5,INDEX(i.MLP_PvP,$AC83,NS$8))</f>
        <v>-</v>
      </c>
      <c r="NT83" s="8"/>
      <c r="NU83" s="575" cm="1">
        <f t="array" ref="NU83">INDEX(NU$5:NU82,$B83+1,1)</f>
        <v>50</v>
      </c>
      <c r="NV83" s="575" cm="1">
        <f t="array" ref="NV83">INDEX(NV$5:NV82,$B83+1,1)</f>
        <v>50</v>
      </c>
      <c r="NW83" s="575" cm="1">
        <f t="array" ref="NW83">INDEX(NW$5:NW82,$B83+1,1)</f>
        <v>50</v>
      </c>
      <c r="NX83" s="575" cm="1">
        <f t="array" ref="NX83">INDEX(NX$5:NX82,$B83+1,1)</f>
        <v>50</v>
      </c>
      <c r="NY83" s="575" cm="1">
        <f t="array" ref="NY83">INDEX(NY$5:NY82,$B83+1,1)</f>
        <v>1</v>
      </c>
      <c r="NZ83" s="575" cm="1">
        <f t="array" ref="NZ83">INDEX(NZ$5:NZ82,$B83+1,1)</f>
        <v>1</v>
      </c>
      <c r="OA83" s="575" cm="1">
        <f t="array" ref="OA83">INDEX(OA$5:OA82,$B83+1,1)</f>
        <v>1</v>
      </c>
      <c r="OB83" s="575" cm="1">
        <f t="array" ref="OB83">INDEX(OB$5:OB82,$B83+1,1)</f>
        <v>1</v>
      </c>
      <c r="OC83" s="8"/>
      <c r="OD83" s="575" cm="1">
        <f t="array" ref="OD83">INDEX(OD$5:OD82,$B83+1,1)</f>
        <v>0</v>
      </c>
      <c r="OE83" s="575" t="str" cm="1">
        <f t="array" ref="OE83">INDEX(OE$5:OE82,$B83+1,1)</f>
        <v>-</v>
      </c>
      <c r="OF83" s="575" cm="1">
        <f t="array" ref="OF83">INDEX(OF$5:OF82,$B83+1,1)</f>
        <v>1</v>
      </c>
      <c r="OG83" s="444">
        <f t="shared" si="238"/>
        <v>1.5</v>
      </c>
      <c r="OH83" s="8"/>
      <c r="OI83" s="585" t="str">
        <f t="shared" si="239"/>
        <v>-</v>
      </c>
      <c r="OJ83" s="585" t="str">
        <f t="shared" si="239"/>
        <v>-</v>
      </c>
      <c r="OK83" s="585" t="str">
        <f t="shared" si="239"/>
        <v>-</v>
      </c>
      <c r="OL83" s="585" t="str">
        <f t="shared" si="239"/>
        <v>-</v>
      </c>
      <c r="OM83" s="575" cm="1">
        <f t="array" ref="OM83">INDEX(OM$5:OM82,$B83+1,1)</f>
        <v>0</v>
      </c>
      <c r="ON83" s="519">
        <v>0</v>
      </c>
    </row>
    <row r="84" spans="1:404" outlineLevel="2">
      <c r="A84" s="18">
        <f t="shared" si="191"/>
        <v>79</v>
      </c>
      <c r="B84" s="606">
        <f t="shared" si="242"/>
        <v>74</v>
      </c>
      <c r="C84" s="110">
        <f>C$72 + CHOOSE(ExptNo+1, $L84*100, $L84*100 + $M84*10, $L84*100 + $M84*10 +$N84) + 0</f>
        <v>2200</v>
      </c>
      <c r="D84" s="127" t="str">
        <f t="shared" si="192"/>
        <v>GSW</v>
      </c>
      <c r="E84" t="b">
        <v>0</v>
      </c>
      <c r="F84" t="b">
        <v>0</v>
      </c>
      <c r="G84" t="b">
        <f t="shared" si="243"/>
        <v>0</v>
      </c>
      <c r="H84" s="203">
        <f t="shared" si="240"/>
        <v>5</v>
      </c>
      <c r="I84" s="575" cm="1">
        <f t="array" ref="I84">INDEX(I$5:I83,$B84+1,1)</f>
        <v>1</v>
      </c>
      <c r="J84" s="575" cm="1">
        <f t="array" ref="J84">INDEX(J$5:J83,$B84+1,1)</f>
        <v>0</v>
      </c>
      <c r="K84" s="243">
        <f t="shared" si="241"/>
        <v>1</v>
      </c>
      <c r="L84" s="575" cm="1">
        <f t="array" ref="L84">INDEX(L$5:L83,$B84+1,1)</f>
        <v>2</v>
      </c>
      <c r="M84" s="575" cm="1">
        <f t="array" ref="M84">INDEX(M$5:M83,$B84+1,1)</f>
        <v>5</v>
      </c>
      <c r="N84" s="243">
        <f t="shared" si="194"/>
        <v>3</v>
      </c>
      <c r="O84" s="444">
        <f t="shared" si="195"/>
        <v>2</v>
      </c>
      <c r="P84" s="444">
        <f t="shared" si="195"/>
        <v>0</v>
      </c>
      <c r="Q84" s="444">
        <f>INDEX(i.StdELMan,($L84-1)*12+(IF($M84=5,2,$M84)-1)*3+$N84,Q$7)</f>
        <v>6</v>
      </c>
      <c r="R84" s="575" cm="1">
        <f t="array" ref="R84">INDEX(R$5:R83,$B84+1,1)</f>
        <v>2</v>
      </c>
      <c r="S84" s="575" cm="1">
        <f t="array" ref="S84">INDEX(S$5:S83,$B84+1,1)</f>
        <v>2</v>
      </c>
      <c r="T84" s="575" cm="1">
        <f t="array" ref="T84">INDEX(T$5:T83,$B84+1,1)</f>
        <v>0</v>
      </c>
      <c r="U84" s="575" cm="1">
        <f t="array" ref="U84">INDEX(U$5:U83,$B84+1,1)</f>
        <v>1</v>
      </c>
      <c r="V84" s="575" cm="1">
        <f t="array" ref="V84">INDEX(V$5:V83,$B84+1,1)</f>
        <v>0</v>
      </c>
      <c r="W84" s="575" cm="1">
        <f t="array" ref="W84">INDEX(W$5:W83,$B84+1,1)</f>
        <v>2</v>
      </c>
      <c r="X84" s="575" cm="1">
        <f t="array" ref="X84">INDEX(X$5:X83,$B84+1,1)</f>
        <v>1</v>
      </c>
      <c r="Y84" s="575" cm="1">
        <f t="array" ref="Y84">INDEX(Y$5:Y83,$B84+1,1)</f>
        <v>1</v>
      </c>
      <c r="Z84" s="575" cm="1">
        <f t="array" ref="Z84">INDEX(Z$5:Z83,$B84+1,1)</f>
        <v>1</v>
      </c>
      <c r="AA84" s="575" t="str" cm="1">
        <f t="array" ref="AA84">INDEX(AA$5:AA83,$B84+1,1)</f>
        <v>-</v>
      </c>
      <c r="AB84" s="444"/>
      <c r="AC84" s="575" cm="1">
        <f t="array" ref="AC84">INDEX(AC$5:AC83,$B84+1,1)</f>
        <v>1</v>
      </c>
      <c r="AD84" s="575" cm="1">
        <f t="array" ref="AD84">INDEX(AD$5:AD83,$B84+1,1)</f>
        <v>0</v>
      </c>
      <c r="AE84" s="575" cm="1">
        <f t="array" ref="AE84">INDEX(AE$5:AE83,$B84+1,1)</f>
        <v>0</v>
      </c>
      <c r="AF84" s="575" cm="1">
        <f t="array" ref="AF84">INDEX(AF$5:AF83,$B84+1,1)</f>
        <v>0</v>
      </c>
      <c r="AG84" s="575" cm="1">
        <f t="array" ref="AG84">INDEX(AG$5:AG83,$B84+1,1)</f>
        <v>0</v>
      </c>
      <c r="AH84" s="119"/>
      <c r="AI84" s="119"/>
      <c r="AJ84" s="119"/>
      <c r="AK84" s="119"/>
      <c r="AL84" s="119"/>
      <c r="AM84" s="119"/>
      <c r="AN84" s="119"/>
      <c r="AO84" s="119"/>
      <c r="AP84" s="119"/>
      <c r="AQ84" s="119"/>
      <c r="AR84" s="119"/>
      <c r="AS84" s="119"/>
      <c r="AT84" s="119"/>
      <c r="AU84" s="119"/>
      <c r="AV84" s="119"/>
      <c r="AW84" s="119"/>
      <c r="AX84" s="330" t="str">
        <f ca="1">LEFT(AX83,10)        &amp; TEXT($H84," 00000 ")        &amp; INDEX(i.ModelStructure,$I84,1)    &amp;" "
&amp; $D84        &amp;       IF($DK84=0," FWM","")&amp;IF($DK84=1," MWM","")&amp;IF($DK84=5," Mat","")&amp;IF($DL84=TRUE,"&amp;BBT","    ")        &amp;      " TOL"&amp;INDEX(i.TOL_Desc,1,$N84)
&amp; " Scan"&amp;$T84       &amp;       CHOOSE($K84+1," CFS"," GFS"," NFS")&amp;"_"&amp;MID($HB84,7,1)
&amp; " RR"&amp;TEXT(SUM($EB84:$EC84),"+00%;-00%;    ;@")
&amp; " GP"&amp;TEXT($EW84,"?00%")        &amp;    " WP"&amp;TEXT($ET84*$NZ84*$OB84,"?00%")        &amp;     " MP"&amp;TEXT($EU84*$NY84*$OA84,"?00%")
&amp; " ("&amp;IF($CY84,"P","E")   &amp;IF($CX84,"T","t")        &amp;     "_F"&amp;IF($HP84&lt;&gt;FALSE,3,0)+COUNTIF($HI84:$HM84,TRUE)+COUNTIF($BS84:$BT84,"&gt;0")&amp;IF($HN84&lt;&gt;FALSE,3,0)+COUNTIF($BS84:$BT84,"&gt;0")&amp;"N"&amp;IF($HS84&lt;&gt;"-",$HS84,$DC84)&amp;IF($HT84&lt;&gt;"-",$HT84,$DD84)&amp;"L"&amp;$IE84&amp;$IF84&amp;")"</f>
        <v>GEPEP cali 00005 SE GSW     TOLSpr Scan0 GFS_ RR     GP100% WP100% MP100% (Et_F33N11L00)</v>
      </c>
      <c r="AY84" s="8" t="str">
        <f ca="1">IF(COUNTIF(AX$5:AX84,AX84)=1,"-","Dup")</f>
        <v>-</v>
      </c>
      <c r="AZ84" s="8"/>
      <c r="BA84" s="575" t="b" cm="1">
        <f t="array" ref="BA84">INDEX(BA$5:BA83,$B84+1,1)</f>
        <v>1</v>
      </c>
      <c r="BB84" s="575" t="b" cm="1">
        <f t="array" ref="BB84">INDEX(BB$5:BB83,$B84+1,1)</f>
        <v>1</v>
      </c>
      <c r="BC84" s="575" t="b" cm="1">
        <f t="array" ref="BC84">INDEX(BC$5:BC83,$B84+1,1)</f>
        <v>1</v>
      </c>
      <c r="BD84" s="575" t="b" cm="1">
        <f t="array" ref="BD84">INDEX(BD$5:BD83,$B84+1,1)</f>
        <v>1</v>
      </c>
      <c r="BE84" s="575" t="b" cm="1">
        <f t="array" ref="BE84">INDEX(BE$5:BE83,$B84+1,1)</f>
        <v>1</v>
      </c>
      <c r="BF84" s="575" t="b" cm="1">
        <f t="array" ref="BF84">INDEX(BF$5:BF83,$B84+1,1)</f>
        <v>1</v>
      </c>
      <c r="BG84" s="575" t="b" cm="1">
        <f t="array" ref="BG84">INDEX(BG$5:BG83,$B84+1,1)</f>
        <v>1</v>
      </c>
      <c r="BH84" s="575" t="b" cm="1">
        <f t="array" ref="BH84">INDEX(BH$5:BH83,$B84+1,1)</f>
        <v>1</v>
      </c>
      <c r="BI84" s="575" t="b" cm="1">
        <f t="array" ref="BI84">INDEX(BI$5:BI83,$B84+1,1)</f>
        <v>1</v>
      </c>
      <c r="BJ84" s="8"/>
      <c r="BK84" s="575" t="b" cm="1">
        <f t="array" ref="BK84">INDEX(BK$5:BK83,$B84+1,1)</f>
        <v>1</v>
      </c>
      <c r="BL84" s="575" t="str" cm="1">
        <f t="array" ref="BL84">INDEX(BL$5:BL83,$B84+1,1)</f>
        <v>-</v>
      </c>
      <c r="BM84" s="575" t="b" cm="1">
        <f t="array" ref="BM84">INDEX(BM$5:BM83,$B84+1,1)</f>
        <v>0</v>
      </c>
      <c r="BN84" s="575" t="str" cm="1">
        <f t="array" ref="BN84">INDEX(BN$5:BN83,$B84+1,1)</f>
        <v>-</v>
      </c>
      <c r="BO84" s="575" t="str" cm="1">
        <f t="array" ref="BO84">INDEX(BO$5:BO83,$B84+1,1)</f>
        <v>-</v>
      </c>
      <c r="BP84" s="575" t="str" cm="1">
        <f t="array" ref="BP84">INDEX(BP$5:BP83,$B84+1,1)</f>
        <v>-</v>
      </c>
      <c r="BQ84" s="575" t="str" cm="1">
        <f t="array" ref="BQ84">INDEX(BQ$5:BQ83,$B84+1,1)</f>
        <v>-</v>
      </c>
      <c r="BR84" s="575" t="str" cm="1">
        <f t="array" ref="BR84">INDEX(BR$5:BR83,$B84+1,1)</f>
        <v>-</v>
      </c>
      <c r="BS84" s="575" t="str" cm="1">
        <f t="array" ref="BS84">INDEX(BS$5:BS83,$B84+1,1)</f>
        <v>-</v>
      </c>
      <c r="BT84" s="575" t="str" cm="1">
        <f t="array" ref="BT84">INDEX(BT$5:BT83,$B84+1,1)</f>
        <v>-</v>
      </c>
      <c r="BU84" s="575" t="str" cm="1">
        <f t="array" ref="BU84">INDEX(BU$5:BU83,$B84+1,1)</f>
        <v>-</v>
      </c>
      <c r="BV84" s="575" t="str" cm="1">
        <f t="array" ref="BV84">INDEX(BV$5:BV83,$B84+1,1)</f>
        <v>-</v>
      </c>
      <c r="BW84" s="575" t="b" cm="1">
        <f t="array" ref="BW84">INDEX(BW$5:BW83,$B84+1,1)</f>
        <v>0</v>
      </c>
      <c r="BX84" s="575" cm="1">
        <f t="array" ref="BX84">INDEX(BX$5:BX83,$B84+1,1)</f>
        <v>0</v>
      </c>
      <c r="BY84" s="575" cm="1">
        <f t="array" ref="BY84">INDEX(BY$5:BY83,$B84+1,1)</f>
        <v>6</v>
      </c>
      <c r="BZ84" s="575" cm="1">
        <f t="array" ref="BZ84">INDEX(BZ$5:BZ83,$B84+1,1)</f>
        <v>4</v>
      </c>
      <c r="CA84" s="575" t="b" cm="1">
        <f t="array" ref="CA84">INDEX(CA$5:CA83,$B84+1,1)</f>
        <v>1</v>
      </c>
      <c r="CB84" s="8"/>
      <c r="CC84" s="575" t="str" cm="1">
        <f t="array" ref="CC84">INDEX(CC$5:CC83,$B84+1,1)</f>
        <v>-</v>
      </c>
      <c r="CD84" s="444" t="str">
        <f t="shared" ca="1" si="196"/>
        <v>-</v>
      </c>
      <c r="CE84" s="444">
        <f t="shared" si="197"/>
        <v>1</v>
      </c>
      <c r="CF84" s="444">
        <f t="shared" si="197"/>
        <v>1</v>
      </c>
      <c r="CG84" s="575" t="str" cm="1">
        <f t="array" ref="CG84">INDEX(CG$5:CG83,$B84+1,1)</f>
        <v>-</v>
      </c>
      <c r="CH84" s="575" t="str" cm="1">
        <f t="array" ref="CH84">INDEX(CH$5:CH83,$B84+1,1)</f>
        <v>-</v>
      </c>
      <c r="CI84" s="575" t="str" cm="1">
        <f t="array" ref="CI84">INDEX(CI$5:CI83,$B84+1,1)</f>
        <v>-</v>
      </c>
      <c r="CJ84" s="444" t="str">
        <f t="shared" ca="1" si="198"/>
        <v>-</v>
      </c>
      <c r="CK84" s="444">
        <f t="shared" si="199"/>
        <v>1</v>
      </c>
      <c r="CL84" s="444">
        <f t="shared" si="199"/>
        <v>1</v>
      </c>
      <c r="CM84" s="575" t="str" cm="1">
        <f t="array" ref="CM84">INDEX(CM$5:CM83,$B84+1,1)</f>
        <v>-</v>
      </c>
      <c r="CN84" s="444" t="str">
        <f t="shared" ca="1" si="200"/>
        <v>-</v>
      </c>
      <c r="CO84" s="444">
        <f t="shared" si="201"/>
        <v>1</v>
      </c>
      <c r="CP84" s="575" t="str" cm="1">
        <f t="array" ref="CP84">INDEX(CP$5:CP83,$B84+1,1)</f>
        <v>-</v>
      </c>
      <c r="CQ84" s="575" t="str" cm="1">
        <f t="array" ref="CQ84">INDEX(CQ$5:CQ83,$B84+1,1)</f>
        <v>-</v>
      </c>
      <c r="CR84" s="444">
        <f t="shared" si="202"/>
        <v>1</v>
      </c>
      <c r="CS84" s="575" t="str" cm="1">
        <f t="array" ref="CS84">INDEX(CS$5:CS83,$B84+1,1)</f>
        <v>-</v>
      </c>
      <c r="CT84" s="444" t="str">
        <f t="shared" ca="1" si="203"/>
        <v>-</v>
      </c>
      <c r="CU84" s="444">
        <f t="shared" si="204"/>
        <v>1</v>
      </c>
      <c r="CV84" s="444">
        <f t="shared" si="204"/>
        <v>1</v>
      </c>
      <c r="CW84" s="8"/>
      <c r="CX84" s="575" t="b" cm="1">
        <f t="array" ref="CX84">INDEX(CX$5:CX83,$B84+1,1)</f>
        <v>0</v>
      </c>
      <c r="CY84" s="575" t="b" cm="1">
        <f t="array" ref="CY84">INDEX(CY$5:CY83,$B84+1,1)</f>
        <v>0</v>
      </c>
      <c r="CZ84" s="587">
        <f t="shared" si="205"/>
        <v>2530111</v>
      </c>
      <c r="DA84" s="575" t="b" cm="1">
        <f t="array" ref="DA84">INDEX(DA$5:DA83,$B84+1,1)</f>
        <v>1</v>
      </c>
      <c r="DB84" s="575" t="str" cm="1">
        <f t="array" ref="DB84">INDEX(DB$5:DB83,$B84+1,1)</f>
        <v>-</v>
      </c>
      <c r="DC84" s="575" cm="1">
        <f t="array" ref="DC84">INDEX(DC$5:DC83,$B84+1,1)</f>
        <v>1</v>
      </c>
      <c r="DD84" s="575" cm="1">
        <f t="array" ref="DD84">INDEX(DD$5:DD83,$B84+1,1)</f>
        <v>1</v>
      </c>
      <c r="DE84" s="583">
        <f t="shared" si="206"/>
        <v>652</v>
      </c>
      <c r="DF84" s="583">
        <f t="shared" si="206"/>
        <v>686</v>
      </c>
      <c r="DG84" s="583">
        <f t="shared" si="206"/>
        <v>721</v>
      </c>
      <c r="DH84" s="493">
        <f t="shared" si="207"/>
        <v>378</v>
      </c>
      <c r="DI84" s="493">
        <f t="shared" si="207"/>
        <v>413</v>
      </c>
      <c r="DJ84" s="493">
        <f t="shared" si="207"/>
        <v>448</v>
      </c>
      <c r="DK84" s="444">
        <f t="shared" si="208"/>
        <v>2</v>
      </c>
      <c r="DL84" s="444" t="b">
        <f t="shared" si="208"/>
        <v>0</v>
      </c>
      <c r="DM84" s="444" t="str">
        <f t="shared" si="208"/>
        <v>-</v>
      </c>
      <c r="DN84" s="444" t="str">
        <f t="shared" si="208"/>
        <v>-</v>
      </c>
      <c r="DO84" s="444" t="str">
        <f t="shared" si="208"/>
        <v>-</v>
      </c>
      <c r="DP84" s="444" t="str">
        <f t="shared" si="208"/>
        <v>-</v>
      </c>
      <c r="DQ84" s="444" t="str">
        <f t="shared" si="208"/>
        <v>-</v>
      </c>
      <c r="DR84" s="444" t="str">
        <f t="shared" si="208"/>
        <v>-</v>
      </c>
      <c r="DS84" s="444" t="str">
        <f t="shared" si="208"/>
        <v>-</v>
      </c>
      <c r="DT84" s="444" t="str">
        <f t="shared" si="208"/>
        <v>-</v>
      </c>
      <c r="DU84" s="444" t="str">
        <f t="shared" si="208"/>
        <v>-</v>
      </c>
      <c r="DV84" s="444" t="str">
        <f t="shared" si="208"/>
        <v>-</v>
      </c>
      <c r="DW84" s="444">
        <f t="shared" si="208"/>
        <v>500</v>
      </c>
      <c r="DX84" s="444">
        <f t="shared" si="208"/>
        <v>500</v>
      </c>
      <c r="DY84" s="444" t="str">
        <f t="shared" si="208"/>
        <v>-</v>
      </c>
      <c r="DZ84" s="444" t="str">
        <f t="shared" si="208"/>
        <v>-</v>
      </c>
      <c r="EA84" s="444" t="str">
        <f t="shared" si="209"/>
        <v>-</v>
      </c>
      <c r="EB84" s="444">
        <f t="shared" si="210"/>
        <v>0</v>
      </c>
      <c r="EC84" s="444">
        <f t="shared" si="211"/>
        <v>0</v>
      </c>
      <c r="ED84" s="444">
        <f t="shared" si="212"/>
        <v>0</v>
      </c>
      <c r="EE84" s="444">
        <f t="shared" si="212"/>
        <v>0</v>
      </c>
      <c r="EF84" s="444">
        <f t="shared" si="212"/>
        <v>0</v>
      </c>
      <c r="EG84" s="444">
        <f t="shared" si="212"/>
        <v>0</v>
      </c>
      <c r="EH84" s="444" t="b">
        <f t="shared" si="213"/>
        <v>0</v>
      </c>
      <c r="EI84" s="444" t="b">
        <f t="shared" si="213"/>
        <v>0</v>
      </c>
      <c r="EJ84" s="444" t="b">
        <f t="shared" si="213"/>
        <v>1</v>
      </c>
      <c r="EK84" s="444" t="b">
        <f t="shared" si="213"/>
        <v>1</v>
      </c>
      <c r="EL84" s="444">
        <f t="shared" si="214"/>
        <v>1</v>
      </c>
      <c r="EM84" s="444">
        <f>INDEX(i.dryman,($S84-1)*4+$R84,EM$7+IF($M84=5,2,$M84)-1)</f>
        <v>1</v>
      </c>
      <c r="EN84" s="444" t="b">
        <f t="shared" si="215"/>
        <v>0</v>
      </c>
      <c r="EO84" s="444" t="b">
        <f t="shared" si="216"/>
        <v>0</v>
      </c>
      <c r="EP84" s="444" t="b">
        <f t="shared" si="216"/>
        <v>0</v>
      </c>
      <c r="EQ84" s="444" t="b">
        <f t="shared" si="216"/>
        <v>1</v>
      </c>
      <c r="ER84" s="93">
        <f t="shared" si="217"/>
        <v>0</v>
      </c>
      <c r="ES84" s="93">
        <f t="shared" si="217"/>
        <v>0</v>
      </c>
      <c r="ET84" s="444">
        <f t="shared" si="218"/>
        <v>1</v>
      </c>
      <c r="EU84" s="444">
        <f t="shared" si="219"/>
        <v>1</v>
      </c>
      <c r="EV84" s="444">
        <f t="shared" si="219"/>
        <v>1</v>
      </c>
      <c r="EW84" s="444">
        <f t="shared" si="220"/>
        <v>1</v>
      </c>
      <c r="EX84" s="444">
        <f t="shared" si="221"/>
        <v>0.5</v>
      </c>
      <c r="EY84" s="444" t="b">
        <f t="shared" si="221"/>
        <v>1</v>
      </c>
      <c r="EZ84" s="444" t="b">
        <f t="shared" si="221"/>
        <v>0</v>
      </c>
      <c r="FA84" s="444" t="b">
        <f t="shared" si="221"/>
        <v>0</v>
      </c>
      <c r="FB84" s="444" t="b">
        <f t="shared" si="221"/>
        <v>0</v>
      </c>
      <c r="FC84" s="93">
        <f t="shared" si="222"/>
        <v>1</v>
      </c>
      <c r="FD84" s="93">
        <f t="shared" si="222"/>
        <v>1</v>
      </c>
      <c r="FE84" s="93">
        <f t="shared" si="222"/>
        <v>1</v>
      </c>
      <c r="FF84" s="93">
        <f t="shared" si="222"/>
        <v>1</v>
      </c>
      <c r="FG84" s="93">
        <f t="shared" si="222"/>
        <v>1</v>
      </c>
      <c r="FH84" s="93">
        <f t="shared" si="222"/>
        <v>1</v>
      </c>
      <c r="FI84" s="93">
        <f t="shared" si="222"/>
        <v>1</v>
      </c>
      <c r="FJ84" s="93">
        <f t="shared" si="222"/>
        <v>1</v>
      </c>
      <c r="FK84" s="8"/>
      <c r="FL84" s="575" t="str" cm="1">
        <f t="array" ref="FL84">INDEX(FL$5:FL83,$B84+1,1)</f>
        <v>-</v>
      </c>
      <c r="FM84" s="575" t="str" cm="1">
        <f t="array" ref="FM84">INDEX(FM$5:FM83,$B84+1,1)</f>
        <v>-</v>
      </c>
      <c r="FN84" s="575" t="str" cm="1">
        <f t="array" ref="FN84">INDEX(FN$5:FN83,$B84+1,1)</f>
        <v>-</v>
      </c>
      <c r="FO84" s="444" t="str">
        <f>IF(OR(OR($AA84="",$AA84="-"),$AA84&lt;&gt;FO$7),FO$5,INDEX(i.MLP_PvP,$AC84+IF($M84&lt;&gt;4,0,9),FO$8))</f>
        <v>-</v>
      </c>
      <c r="FP84" s="575" t="str" cm="1">
        <f t="array" ref="FP84">INDEX(FP$5:FP83,$B84+1,1)</f>
        <v>-</v>
      </c>
      <c r="FQ84" s="575" cm="1">
        <f t="array" ref="FQ84">INDEX(FQ$5:FQ83,$B84+1,1)</f>
        <v>1</v>
      </c>
      <c r="FR84" s="575" cm="1">
        <f t="array" ref="FR84">INDEX(FR$5:FR83,$B84+1,1)</f>
        <v>1</v>
      </c>
      <c r="FS84" s="575" t="str" cm="1">
        <f t="array" ref="FS84">INDEX(FS$5:FS83,$B84+1,1)</f>
        <v>-</v>
      </c>
      <c r="FT84" s="575" t="str" cm="1">
        <f t="array" ref="FT84">INDEX(FT$5:FT83,$B84+1,1)</f>
        <v>-</v>
      </c>
      <c r="FU84" s="575" t="str" cm="1">
        <f t="array" ref="FU84">INDEX(FU$5:FU83,$B84+1,1)</f>
        <v>-</v>
      </c>
      <c r="FV84" s="575" t="str" cm="1">
        <f t="array" ref="FV84">INDEX(FV$5:FV83,$B84+1,1)</f>
        <v>-</v>
      </c>
      <c r="FW84" s="575" t="str" cm="1">
        <f t="array" ref="FW84">INDEX(FW$5:FW83,$B84+1,1)</f>
        <v>-</v>
      </c>
      <c r="FX84" s="575" t="str" cm="1">
        <f t="array" ref="FX84">INDEX(FX$5:FX83,$B84+1,1)</f>
        <v>-</v>
      </c>
      <c r="FY84" s="575" t="str" cm="1">
        <f t="array" ref="FY84">INDEX(FY$5:FY83,$B84+1,1)</f>
        <v>-</v>
      </c>
      <c r="FZ84" s="575" t="str" cm="1">
        <f t="array" ref="FZ84">INDEX(FZ$5:FZ83,$B84+1,1)</f>
        <v>-</v>
      </c>
      <c r="GA84" s="575" t="str" cm="1">
        <f t="array" ref="GA84">INDEX(GA$5:GA83,$B84+1,1)</f>
        <v>-</v>
      </c>
      <c r="GB84" s="575" t="str" cm="1">
        <f t="array" ref="GB84">INDEX(GB$5:GB83,$B84+1,1)</f>
        <v>-</v>
      </c>
      <c r="GC84" s="575" t="str" cm="1">
        <f t="array" ref="GC84">INDEX(GC$5:GC83,$B84+1,1)</f>
        <v>-</v>
      </c>
      <c r="GD84" s="575" t="str" cm="1">
        <f t="array" ref="GD84">INDEX(GD$5:GD83,$B84+1,1)</f>
        <v>-</v>
      </c>
      <c r="GE84" s="575" t="str" cm="1">
        <f t="array" ref="GE84">INDEX(GE$5:GE83,$B84+1,1)</f>
        <v>-</v>
      </c>
      <c r="GF84" s="575" t="str" cm="1">
        <f t="array" ref="GF84">INDEX(GF$5:GF83,$B84+1,1)</f>
        <v>-</v>
      </c>
      <c r="GG84" s="575" t="str" cm="1">
        <f t="array" ref="GG84">INDEX(GG$5:GG83,$B84+1,1)</f>
        <v>-</v>
      </c>
      <c r="GH84" s="575" t="str" cm="1">
        <f t="array" ref="GH84">INDEX(GH$5:GH83,$B84+1,1)</f>
        <v>-</v>
      </c>
      <c r="GI84" s="575" t="str" cm="1">
        <f t="array" ref="GI84">INDEX(GI$5:GI83,$B84+1,1)</f>
        <v>-</v>
      </c>
      <c r="GJ84" s="575" t="str" cm="1">
        <f t="array" ref="GJ84">INDEX(GJ$5:GJ83,$B84+1,1)</f>
        <v>-</v>
      </c>
      <c r="GK84" s="444">
        <f>IF(OR(OR($AA84="",$AA84="-"),$AA84&lt;&gt;GK$7),GK$5,INDEX(i.MLP_PvP,$AC84+IF($M84&lt;&gt;4,0,9),GK$8))</f>
        <v>0</v>
      </c>
      <c r="GL84" s="575" t="str" cm="1">
        <f t="array" ref="GL84">INDEX(GL$5:GL83,$B84+1,1)</f>
        <v>-</v>
      </c>
      <c r="GM84" s="575" cm="1">
        <f t="array" ref="GM84">INDEX(GM$5:GM83,$B84+1,1)</f>
        <v>1</v>
      </c>
      <c r="GN84" s="444">
        <f>IF(OR(OR($AA84="",$AA84="-"),$AA84&lt;&gt;GN$7),GN$5,INDEX(i.MLP_PvP,$AC84+IF($M84&lt;&gt;4,0,9),GN$8))</f>
        <v>0</v>
      </c>
      <c r="GO84" s="575" cm="1">
        <f t="array" ref="GO84">INDEX(GO$5:GO83,$B84+1,1)</f>
        <v>0</v>
      </c>
      <c r="GP84" s="444">
        <f t="shared" si="223"/>
        <v>0</v>
      </c>
      <c r="GQ84" s="444">
        <f t="shared" si="223"/>
        <v>0</v>
      </c>
      <c r="GR84" s="444">
        <f t="shared" si="223"/>
        <v>0</v>
      </c>
      <c r="GS84" s="444">
        <f t="shared" si="223"/>
        <v>0</v>
      </c>
      <c r="GT84" s="444">
        <f t="shared" si="223"/>
        <v>1</v>
      </c>
      <c r="GU84" s="444">
        <f t="shared" si="223"/>
        <v>0</v>
      </c>
      <c r="GV84" s="575" cm="1">
        <f t="array" ref="GV84">INDEX(GV$5:GV83,$B84+1,1)</f>
        <v>0</v>
      </c>
      <c r="GW84" s="575" cm="1">
        <f t="array" ref="GW84">INDEX(GW$5:GW83,$B84+1,1)</f>
        <v>0</v>
      </c>
      <c r="GX84" s="575" cm="1">
        <f t="array" ref="GX84">INDEX(GX$5:GX83,$B84+1,1)</f>
        <v>0</v>
      </c>
      <c r="GY84" s="8"/>
      <c r="GZ84" s="575" t="str" cm="1">
        <f t="array" aca="1" ref="GZ84" ca="1">INDEX(GZ$5:GZ83,$B84+1,1)</f>
        <v>-</v>
      </c>
      <c r="HA84" s="575" t="str" cm="1">
        <f t="array" aca="1" ref="HA84" ca="1">INDEX(HA$5:HA83,$B84+1,1)</f>
        <v>-</v>
      </c>
      <c r="HB84" s="575" t="str" cm="1">
        <f t="array" aca="1" ref="HB84" ca="1">INDEX(HB$5:HB83,$B84+1,1)</f>
        <v>-</v>
      </c>
      <c r="HC84" s="575" t="str" cm="1">
        <f t="array" aca="1" ref="HC84" ca="1">INDEX(HC$5:HC83,$B84+1,1)</f>
        <v>-</v>
      </c>
      <c r="HD84" s="575" cm="1">
        <f t="array" aca="1" ref="HD84" ca="1">INDEX(HD$5:HD83,$B84+1,1)</f>
        <v>0</v>
      </c>
      <c r="HE84" s="575" t="str" cm="1">
        <f t="array" aca="1" ref="HE84" ca="1">INDEX(HE$5:HE83,$B84+1,1)</f>
        <v>-</v>
      </c>
      <c r="HF84" s="575" t="str" cm="1">
        <f t="array" ref="HF84">INDEX(HF$5:HF83,$B84+1,1)</f>
        <v>-</v>
      </c>
      <c r="HG84" s="576" t="str">
        <f t="shared" ca="1" si="244"/>
        <v>-</v>
      </c>
      <c r="HH84" s="575" t="str" cm="1">
        <f t="array" ref="HH84">INDEX(HH$5:HH83,$B84+1,1)</f>
        <v>-</v>
      </c>
      <c r="HI84" s="575" t="str" cm="1">
        <f t="array" ref="HI84">INDEX(HI$5:HI83,$B84+1,1)</f>
        <v>-</v>
      </c>
      <c r="HJ84" s="575" t="str" cm="1">
        <f t="array" ref="HJ84">INDEX(HJ$5:HJ83,$B84+1,1)</f>
        <v>-</v>
      </c>
      <c r="HK84" s="575" t="str" cm="1">
        <f t="array" ref="HK84">INDEX(HK$5:HK83,$B84+1,1)</f>
        <v>-</v>
      </c>
      <c r="HL84" s="575" t="str" cm="1">
        <f t="array" ref="HL84">INDEX(HL$5:HL83,$B84+1,1)</f>
        <v>-</v>
      </c>
      <c r="HM84" s="575" t="str" cm="1">
        <f t="array" ref="HM84">INDEX(HM$5:HM83,$B84+1,1)</f>
        <v>-</v>
      </c>
      <c r="HN84" s="575" t="str" cm="1">
        <f t="array" ref="HN84">INDEX(HN$5:HN83,$B84+1,1)</f>
        <v>-</v>
      </c>
      <c r="HO84" s="575" t="str" cm="1">
        <f t="array" ref="HO84">INDEX(HO$5:HO83,$B84+1,1)</f>
        <v>-</v>
      </c>
      <c r="HP84" s="575" t="str" cm="1">
        <f t="array" ref="HP84">INDEX(HP$5:HP83,$B84+1,1)</f>
        <v>-</v>
      </c>
      <c r="HQ84" s="575" t="str" cm="1">
        <f t="array" ref="HQ84">INDEX(HQ$5:HQ83,$B84+1,1)</f>
        <v>-</v>
      </c>
      <c r="HR84" s="575" t="str" cm="1">
        <f t="array" ref="HR84">INDEX(HR$5:HR83,$B84+1,1)</f>
        <v>-</v>
      </c>
      <c r="HS84" s="575" t="str" cm="1">
        <f t="array" ref="HS84">INDEX(HS$5:HS83,$B84+1,1)</f>
        <v>-</v>
      </c>
      <c r="HT84" s="575" t="str" cm="1">
        <f t="array" ref="HT84">INDEX(HT$5:HT83,$B84+1,1)</f>
        <v>-</v>
      </c>
      <c r="HU84" s="575" cm="1">
        <f t="array" ref="HU84">INDEX(HU$5:HU83,$B84+1,1)</f>
        <v>0</v>
      </c>
      <c r="HV84" s="575" t="str" cm="1">
        <f t="array" ref="HV84">INDEX(HV$5:HV83,$B84+1,1)</f>
        <v>-</v>
      </c>
      <c r="HW84" s="575" t="str" cm="1">
        <f t="array" ref="HW84">INDEX(HW$5:HW83,$B84+1,1)</f>
        <v>-</v>
      </c>
      <c r="HX84" s="575" t="str" cm="1">
        <f t="array" ref="HX84">INDEX(HX$5:HX83,$B84+1,1)</f>
        <v>-</v>
      </c>
      <c r="HY84" s="575" t="str" cm="1">
        <f t="array" ref="HY84">INDEX(HY$5:HY83,$B84+1,1)</f>
        <v>-</v>
      </c>
      <c r="HZ84" s="575" t="str" cm="1">
        <f t="array" ref="HZ84">INDEX(HZ$5:HZ83,$B84+1,1)</f>
        <v>-</v>
      </c>
      <c r="IA84" s="575" cm="1">
        <f t="array" ref="IA84">INDEX(IA$5:IA83,$B84+1,1)</f>
        <v>0</v>
      </c>
      <c r="IB84" s="575" t="str" cm="1">
        <f t="array" ref="IB84">INDEX(IB$5:IB83,$B84+1,1)</f>
        <v>-</v>
      </c>
      <c r="IC84" s="575" t="str" cm="1">
        <f t="array" ref="IC84">INDEX(IC$5:IC83,$B84+1,1)</f>
        <v>-</v>
      </c>
      <c r="ID84" s="575" t="str" cm="1">
        <f t="array" ref="ID84">INDEX(ID$5:ID83,$B84+1,1)</f>
        <v>-</v>
      </c>
      <c r="IE84" s="575" cm="1">
        <f t="array" ref="IE84">INDEX(IE$5:IE83,$B84+1,1)</f>
        <v>0</v>
      </c>
      <c r="IF84" s="575" cm="1">
        <f t="array" ref="IF84">INDEX(IF$5:IF83,$B84+1,1)</f>
        <v>0</v>
      </c>
      <c r="IG84" s="8"/>
      <c r="IH84" s="575" t="str" cm="1">
        <f t="array" ref="IH84">INDEX(IH$5:IH83,$B84+1,1)</f>
        <v>-</v>
      </c>
      <c r="II84" s="575" t="str" cm="1">
        <f t="array" ref="II84">INDEX(II$5:II83,$B84+1,1)</f>
        <v>-</v>
      </c>
      <c r="IJ84" s="575" t="str" cm="1">
        <f t="array" ref="IJ84">INDEX(IJ$5:IJ83,$B84+1,1)</f>
        <v>-</v>
      </c>
      <c r="IK84" s="575" t="str" cm="1">
        <f t="array" ref="IK84">INDEX(IK$5:IK83,$B84+1,1)</f>
        <v>-</v>
      </c>
      <c r="IL84" s="575" t="str" cm="1">
        <f t="array" ref="IL84">INDEX(IL$5:IL83,$B84+1,1)</f>
        <v>-</v>
      </c>
      <c r="IM84" s="575" t="str" cm="1">
        <f t="array" ref="IM84">INDEX(IM$5:IM83,$B84+1,1)</f>
        <v>-</v>
      </c>
      <c r="IN84" s="575" t="str" cm="1">
        <f t="array" ref="IN84">INDEX(IN$5:IN83,$B84+1,1)</f>
        <v>-</v>
      </c>
      <c r="IO84" s="575" t="str" cm="1">
        <f t="array" ref="IO84">INDEX(IO$5:IO83,$B84+1,1)</f>
        <v>-</v>
      </c>
      <c r="IP84" s="575" t="str" cm="1">
        <f t="array" ref="IP84">INDEX(IP$5:IP83,$B84+1,1)</f>
        <v>-</v>
      </c>
      <c r="IQ84" s="575" t="str" cm="1">
        <f t="array" ref="IQ84">INDEX(IQ$5:IQ83,$B84+1,1)</f>
        <v>-</v>
      </c>
      <c r="IR84" s="575" t="str" cm="1">
        <f t="array" ref="IR84">INDEX(IR$5:IR83,$B84+1,1)</f>
        <v>-</v>
      </c>
      <c r="IS84" s="575" t="str" cm="1">
        <f t="array" ref="IS84">INDEX(IS$5:IS83,$B84+1,1)</f>
        <v>-</v>
      </c>
      <c r="IT84" s="575" t="str" cm="1">
        <f t="array" ref="IT84">INDEX(IT$5:IT83,$B84+1,1)</f>
        <v>-</v>
      </c>
      <c r="IU84" s="575" t="str" cm="1">
        <f t="array" ref="IU84">INDEX(IU$5:IU83,$B84+1,1)</f>
        <v>-</v>
      </c>
      <c r="IV84" s="575" t="str" cm="1">
        <f t="array" ref="IV84">INDEX(IV$5:IV83,$B84+1,1)</f>
        <v>-</v>
      </c>
      <c r="IW84" s="575" t="str" cm="1">
        <f t="array" ref="IW84">INDEX(IW$5:IW83,$B84+1,1)</f>
        <v>-</v>
      </c>
      <c r="IX84" s="575" cm="1">
        <f t="array" ref="IX84">INDEX(IX$5:IX83,$B84+1,1)</f>
        <v>0</v>
      </c>
      <c r="IY84" s="583">
        <f t="shared" si="224"/>
        <v>0</v>
      </c>
      <c r="IZ84" s="583">
        <f t="shared" si="224"/>
        <v>0</v>
      </c>
      <c r="JA84" s="200">
        <f t="shared" si="225"/>
        <v>0</v>
      </c>
      <c r="JB84" s="200">
        <f t="shared" ca="1" si="225"/>
        <v>0</v>
      </c>
      <c r="JC84" s="200">
        <f t="shared" ca="1" si="225"/>
        <v>0</v>
      </c>
      <c r="JD84" s="200">
        <f t="shared" ca="1" si="225"/>
        <v>0</v>
      </c>
      <c r="JE84" s="200">
        <f t="shared" ca="1" si="225"/>
        <v>0</v>
      </c>
      <c r="JF84" s="243">
        <f t="shared" ca="1" si="226"/>
        <v>0</v>
      </c>
      <c r="JG84" s="200">
        <f t="shared" ca="1" si="227"/>
        <v>0</v>
      </c>
      <c r="JH84" s="200">
        <f t="shared" ca="1" si="227"/>
        <v>0</v>
      </c>
      <c r="JI84" s="200">
        <f t="shared" ca="1" si="227"/>
        <v>0</v>
      </c>
      <c r="JJ84" s="200">
        <f t="shared" ca="1" si="227"/>
        <v>0</v>
      </c>
      <c r="JK84" s="200">
        <f t="shared" ca="1" si="227"/>
        <v>0</v>
      </c>
      <c r="JL84" s="243">
        <f t="shared" ca="1" si="228"/>
        <v>0</v>
      </c>
      <c r="JM84" s="244">
        <f t="shared" ca="1" si="229"/>
        <v>0</v>
      </c>
      <c r="JN84" s="244">
        <f t="shared" ca="1" si="229"/>
        <v>0</v>
      </c>
      <c r="JO84" s="244">
        <f t="shared" ca="1" si="229"/>
        <v>0</v>
      </c>
      <c r="JP84" s="244">
        <f t="shared" ca="1" si="229"/>
        <v>0</v>
      </c>
      <c r="JQ84" s="584">
        <f t="shared" ca="1" si="230"/>
        <v>0</v>
      </c>
      <c r="JR84" s="244">
        <f t="shared" ca="1" si="231"/>
        <v>0</v>
      </c>
      <c r="JS84" s="244">
        <f t="shared" ca="1" si="231"/>
        <v>0</v>
      </c>
      <c r="JT84" s="244">
        <f t="shared" ca="1" si="231"/>
        <v>0</v>
      </c>
      <c r="JU84" s="244">
        <f t="shared" ca="1" si="231"/>
        <v>0</v>
      </c>
      <c r="JV84" s="584">
        <f t="shared" ca="1" si="232"/>
        <v>0</v>
      </c>
      <c r="JW84" s="584">
        <f t="shared" ca="1" si="232"/>
        <v>0</v>
      </c>
      <c r="JX84" s="584">
        <f t="shared" ca="1" si="232"/>
        <v>0</v>
      </c>
      <c r="JY84" s="584">
        <f t="shared" ca="1" si="232"/>
        <v>0</v>
      </c>
      <c r="JZ84" s="584">
        <f t="shared" ca="1" si="232"/>
        <v>0</v>
      </c>
      <c r="KA84" s="584">
        <f t="shared" ca="1" si="232"/>
        <v>0</v>
      </c>
      <c r="KB84" s="584">
        <f t="shared" ca="1" si="232"/>
        <v>0</v>
      </c>
      <c r="KC84" s="575" cm="1">
        <f t="array" ref="KC84">INDEX(KC$5:KC83,$B84+1,1)</f>
        <v>0</v>
      </c>
      <c r="KD84" s="444">
        <f t="shared" si="233"/>
        <v>67</v>
      </c>
      <c r="KE84" s="8"/>
      <c r="KF84" s="575" cm="1">
        <f t="array" ref="KF84">INDEX(KF$5:KF83,$B84+1,1)</f>
        <v>0</v>
      </c>
      <c r="KG84" s="444">
        <f t="shared" si="234"/>
        <v>0</v>
      </c>
      <c r="KH84" s="575" cm="1">
        <f t="array" ref="KH84">INDEX(KH$5:KH83,$B84+1,1)</f>
        <v>0</v>
      </c>
      <c r="KI84" s="575" t="str" cm="1">
        <f t="array" ref="KI84">INDEX(KI$5:KI83,$B84+1,1)</f>
        <v>-</v>
      </c>
      <c r="KJ84" s="575" t="str" cm="1">
        <f t="array" ref="KJ84">INDEX(KJ$5:KJ83,$B84+1,1)</f>
        <v>-</v>
      </c>
      <c r="KK84" s="575" t="str" cm="1">
        <f t="array" ref="KK84">INDEX(KK$5:KK83,$B84+1,1)</f>
        <v>-</v>
      </c>
      <c r="KL84" s="575" t="str" cm="1">
        <f t="array" ref="KL84">INDEX(KL$5:KL83,$B84+1,1)</f>
        <v>-</v>
      </c>
      <c r="KM84" s="575" t="str" cm="1">
        <f t="array" ref="KM84">INDEX(KM$5:KM83,$B84+1,1)</f>
        <v>-</v>
      </c>
      <c r="KN84" s="575" t="str" cm="1">
        <f t="array" ref="KN84">INDEX(KN$5:KN83,$B84+1,1)</f>
        <v>-</v>
      </c>
      <c r="KO84" s="575" t="str" cm="1">
        <f t="array" ref="KO84">INDEX(KO$5:KO83,$B84+1,1)</f>
        <v>-</v>
      </c>
      <c r="KP84" s="575" t="str" cm="1">
        <f t="array" ref="KP84">INDEX(KP$5:KP83,$B84+1,1)</f>
        <v>-</v>
      </c>
      <c r="KQ84" s="575" t="str" cm="1">
        <f t="array" ref="KQ84">INDEX(KQ$5:KQ83,$B84+1,1)</f>
        <v>-</v>
      </c>
      <c r="KR84" s="575" t="str" cm="1">
        <f t="array" ref="KR84">INDEX(KR$5:KR83,$B84+1,1)</f>
        <v>-</v>
      </c>
      <c r="KS84" s="575" t="str" cm="1">
        <f t="array" ref="KS84">INDEX(KS$5:KS83,$B84+1,1)</f>
        <v>-</v>
      </c>
      <c r="KT84" s="575" t="str" cm="1">
        <f t="array" ref="KT84">INDEX(KT$5:KT83,$B84+1,1)</f>
        <v>-</v>
      </c>
      <c r="KU84" s="575" t="str" cm="1">
        <f t="array" ref="KU84">INDEX(KU$5:KU83,$B84+1,1)</f>
        <v>-</v>
      </c>
      <c r="KV84" s="444">
        <f t="shared" si="235"/>
        <v>1</v>
      </c>
      <c r="KW84" s="444">
        <f t="shared" si="236"/>
        <v>0</v>
      </c>
      <c r="KX84" s="444">
        <f t="shared" si="236"/>
        <v>1</v>
      </c>
      <c r="KY84" s="444">
        <f t="shared" si="236"/>
        <v>1</v>
      </c>
      <c r="KZ84" s="444">
        <f t="shared" si="236"/>
        <v>1</v>
      </c>
      <c r="LA84" s="444">
        <f t="shared" si="236"/>
        <v>1</v>
      </c>
      <c r="LB84" s="444">
        <f t="shared" si="236"/>
        <v>1</v>
      </c>
      <c r="LC84" s="444">
        <f t="shared" si="236"/>
        <v>1</v>
      </c>
      <c r="LD84" s="444">
        <f t="shared" si="236"/>
        <v>0</v>
      </c>
      <c r="LE84" s="444">
        <f t="shared" si="236"/>
        <v>1</v>
      </c>
      <c r="LF84" s="575" cm="1">
        <f t="array" ref="LF84">INDEX(LF$5:LF83,$B84+1,1)</f>
        <v>0</v>
      </c>
      <c r="LG84" s="575" cm="1">
        <f t="array" ref="LG84">INDEX(LG$5:LG83,$B84+1,1)</f>
        <v>0</v>
      </c>
      <c r="LH84" s="575" cm="1">
        <f t="array" ref="LH84">INDEX(LH$5:LH83,$B84+1,1)</f>
        <v>0</v>
      </c>
      <c r="LI84" s="575" cm="1">
        <f t="array" ref="LI84">INDEX(LI$5:LI83,$B84+1,1)</f>
        <v>0</v>
      </c>
      <c r="LJ84" s="575" cm="1">
        <f t="array" ref="LJ84">INDEX(LJ$5:LJ83,$B84+1,1)</f>
        <v>0</v>
      </c>
      <c r="LK84" s="575" cm="1">
        <f t="array" ref="LK84">INDEX(LK$5:LK83,$B84+1,1)</f>
        <v>0</v>
      </c>
      <c r="LL84" s="575" cm="1">
        <f t="array" ref="LL84">INDEX(LL$5:LL83,$B84+1,1)</f>
        <v>0</v>
      </c>
      <c r="LM84" s="575" cm="1">
        <f t="array" ref="LM84">INDEX(LM$5:LM83,$B84+1,1)</f>
        <v>0</v>
      </c>
      <c r="LN84" s="575" cm="1">
        <f t="array" ref="LN84">INDEX(LN$5:LN83,$B84+1,1)</f>
        <v>0</v>
      </c>
      <c r="LO84" s="575" cm="1">
        <f t="array" ref="LO84">INDEX(LO$5:LO83,$B84+1,1)</f>
        <v>0</v>
      </c>
      <c r="LP84" s="575" cm="1">
        <f t="array" ref="LP84">INDEX(LP$5:LP83,$B84+1,1)</f>
        <v>0</v>
      </c>
      <c r="LQ84" s="575" cm="1">
        <f t="array" ref="LQ84">INDEX(LQ$5:LQ83,$B84+1,1)</f>
        <v>0</v>
      </c>
      <c r="LR84" s="575" cm="1">
        <f t="array" ref="LR84">INDEX(LR$5:LR83,$B84+1,1)</f>
        <v>0</v>
      </c>
      <c r="LS84" s="575" cm="1">
        <f t="array" ref="LS84">INDEX(LS$5:LS83,$B84+1,1)</f>
        <v>0</v>
      </c>
      <c r="LT84" s="575" cm="1">
        <f t="array" ref="LT84">INDEX(LT$5:LT83,$B84+1,1)</f>
        <v>0</v>
      </c>
      <c r="LU84" s="575" cm="1">
        <f t="array" ref="LU84">INDEX(LU$5:LU83,$B84+1,1)</f>
        <v>0</v>
      </c>
      <c r="LV84" s="575" cm="1">
        <f t="array" ref="LV84">INDEX(LV$5:LV83,$B84+1,1)</f>
        <v>0</v>
      </c>
      <c r="LW84" s="575" cm="1">
        <f t="array" ref="LW84">INDEX(LW$5:LW83,$B84+1,1)</f>
        <v>0</v>
      </c>
      <c r="LX84" s="575" cm="1">
        <f t="array" ref="LX84">INDEX(LX$5:LX83,$B84+1,1)</f>
        <v>0</v>
      </c>
      <c r="LY84" s="575" cm="1">
        <f t="array" ref="LY84">INDEX(LY$5:LY83,$B84+1,1)</f>
        <v>0</v>
      </c>
      <c r="LZ84" s="575" cm="1">
        <f t="array" ref="LZ84">INDEX(LZ$5:LZ83,$B84+1,1)</f>
        <v>0</v>
      </c>
      <c r="MA84" s="575" cm="1">
        <f t="array" ref="MA84">INDEX(MA$5:MA83,$B84+1,1)</f>
        <v>0</v>
      </c>
      <c r="MB84" s="575" cm="1">
        <f t="array" ref="MB84">INDEX(MB$5:MB83,$B84+1,1)</f>
        <v>0</v>
      </c>
      <c r="MC84" s="575" cm="1">
        <f t="array" ref="MC84">INDEX(MC$5:MC83,$B84+1,1)</f>
        <v>0</v>
      </c>
      <c r="MD84" s="575" cm="1">
        <f t="array" ref="MD84">INDEX(MD$5:MD83,$B84+1,1)</f>
        <v>0</v>
      </c>
      <c r="ME84" s="575" cm="1">
        <f t="array" ref="ME84">INDEX(ME$5:ME83,$B84+1,1)</f>
        <v>0</v>
      </c>
      <c r="MF84" s="575" cm="1">
        <f t="array" ref="MF84">INDEX(MF$5:MF83,$B84+1,1)</f>
        <v>0</v>
      </c>
      <c r="MG84" s="575" cm="1">
        <f t="array" ref="MG84">INDEX(MG$5:MG83,$B84+1,1)</f>
        <v>0</v>
      </c>
      <c r="MH84" s="575" cm="1">
        <f t="array" ref="MH84">INDEX(MH$5:MH83,$B84+1,1)</f>
        <v>0</v>
      </c>
      <c r="MI84" s="575" cm="1">
        <f t="array" ref="MI84">INDEX(MI$5:MI83,$B84+1,1)</f>
        <v>1</v>
      </c>
      <c r="MJ84" s="575" cm="1">
        <f t="array" ref="MJ84">INDEX(MJ$5:MJ83,$B84+1,1)</f>
        <v>0</v>
      </c>
      <c r="MK84" s="575" cm="1">
        <f t="array" ref="MK84">INDEX(MK$5:MK83,$B84+1,1)</f>
        <v>0</v>
      </c>
      <c r="ML84" s="575" cm="1">
        <f t="array" ref="ML84">INDEX(ML$5:ML83,$B84+1,1)</f>
        <v>0</v>
      </c>
      <c r="MM84" s="575" cm="1">
        <f t="array" ref="MM84">INDEX(MM$5:MM83,$B84+1,1)</f>
        <v>0</v>
      </c>
      <c r="MN84" s="575" cm="1">
        <f t="array" ref="MN84">INDEX(MN$5:MN83,$B84+1,1)</f>
        <v>1</v>
      </c>
      <c r="MO84" s="8"/>
      <c r="MP84" s="444" t="b">
        <f ca="1">IF($W84&lt;&gt;0,INDEX(i.cropgraze_inc,$W84,MP$7),OFFSET(MP$5,$B84,0))</f>
        <v>0</v>
      </c>
      <c r="MQ84" s="575" t="str" cm="1">
        <f t="array" ref="MQ84">INDEX(MQ$5:MQ83,$B84+1,1)</f>
        <v>-</v>
      </c>
      <c r="MR84" s="575" t="str" cm="1">
        <f t="array" ref="MR84">INDEX(MR$5:MR83,$B84+1,1)</f>
        <v>-</v>
      </c>
      <c r="MS84" s="575" t="str" cm="1">
        <f t="array" ref="MS84">INDEX(MS$5:MS83,$B84+1,1)</f>
        <v>-</v>
      </c>
      <c r="MT84" s="575" t="str" cm="1">
        <f t="array" ref="MT84">INDEX(MT$5:MT83,$B84+1,1)</f>
        <v>-</v>
      </c>
      <c r="MU84" s="444" t="str">
        <f>IF(OR(OR($AA84="",$AA84="-"),$AA84&lt;&gt;MU$7),MU$5,INDEX(i.MLP_PvP,$AC84,MU$8))</f>
        <v>-</v>
      </c>
      <c r="MV84" s="444" t="str">
        <f>IF(OR(OR($AA84="",$AA84="-"),$AA84&lt;&gt;MV$7),MV$5,INDEX(i.MLP_PvP,$AC84,MV$8))</f>
        <v>-</v>
      </c>
      <c r="MW84" s="575" t="str" cm="1">
        <f t="array" ref="MW84">INDEX(MW$5:MW83,$B84+1,1)</f>
        <v>-</v>
      </c>
      <c r="MX84" s="444" t="str" cm="1">
        <f t="array" ref="MX84">IF(OR(MY84:MY84&lt;&gt;"-"),TRUE,"-")</f>
        <v>-</v>
      </c>
      <c r="MY84" s="575" t="str" cm="1">
        <f t="array" ref="MY84">INDEX(MY$5:MY83,$B84+1,1)</f>
        <v>-</v>
      </c>
      <c r="MZ84" s="575" cm="1">
        <f t="array" ref="MZ84">INDEX(MZ$5:MZ83,$B84+1,1)</f>
        <v>0</v>
      </c>
      <c r="NA84" s="575" cm="1">
        <f t="array" ref="NA84">INDEX(NA$5:NA83,$B84+1,1)</f>
        <v>999999</v>
      </c>
      <c r="NB84" s="575" cm="1">
        <f t="array" ref="NB84">INDEX(NB$5:NB83,$B84+1,1)</f>
        <v>999999</v>
      </c>
      <c r="NC84" s="575" cm="1">
        <f t="array" ref="NC84">INDEX(NC$5:NC83,$B84+1,1)</f>
        <v>999999</v>
      </c>
      <c r="ND84" s="575" cm="1">
        <f t="array" ref="ND84">INDEX(ND$5:ND83,$B84+1,1)</f>
        <v>999999</v>
      </c>
      <c r="NE84" s="575" cm="1">
        <f t="array" ref="NE84">INDEX(NE$5:NE83,$B84+1,1)</f>
        <v>999999</v>
      </c>
      <c r="NF84" s="575" cm="1">
        <f t="array" ref="NF84">INDEX(NF$5:NF83,$B84+1,1)</f>
        <v>999999</v>
      </c>
      <c r="NG84" s="575" t="str" cm="1">
        <f t="array" ref="NG84">INDEX(NG$5:NG83,$B84+1,1)</f>
        <v>-</v>
      </c>
      <c r="NH84" s="575" t="str" cm="1">
        <f t="array" ref="NH84">INDEX(NH$5:NH83,$B84+1,1)</f>
        <v>-</v>
      </c>
      <c r="NI84" s="575" t="str" cm="1">
        <f t="array" ref="NI84">INDEX(NI$5:NI83,$B84+1,1)</f>
        <v>-</v>
      </c>
      <c r="NJ84" s="575" t="b" cm="1">
        <f t="array" ref="NJ84">INDEX(NJ$5:NJ83,$B84+1,1)</f>
        <v>1</v>
      </c>
      <c r="NK84" s="575" t="str" cm="1">
        <f t="array" ref="NK84">INDEX(NK$5:NK83,$B84+1,1)</f>
        <v>-</v>
      </c>
      <c r="NL84" s="575" cm="1">
        <f t="array" ref="NL84">INDEX(NL$5:NL83,$B84+1,1)</f>
        <v>0</v>
      </c>
      <c r="NM84" s="575" cm="1">
        <f t="array" ref="NM84">INDEX(NM$5:NM83,$B84+1,1)</f>
        <v>0</v>
      </c>
      <c r="NN84" s="575" cm="1">
        <f t="array" ref="NN84">INDEX(NN$5:NN83,$B84+1,1)</f>
        <v>0</v>
      </c>
      <c r="NO84" s="575" t="str" cm="1">
        <f t="array" ref="NO84">INDEX(NO$5:NO83,$B84+1,1)</f>
        <v>-</v>
      </c>
      <c r="NP84" s="575" t="str" cm="1">
        <f t="array" ref="NP84">INDEX(NP$5:NP83,$B84+1,1)</f>
        <v>-</v>
      </c>
      <c r="NQ84" s="444">
        <f t="shared" si="237"/>
        <v>0</v>
      </c>
      <c r="NR84" s="575" t="str" cm="1">
        <f t="array" ref="NR84">INDEX(NR$5:NR83,$B84+1,1)</f>
        <v>-</v>
      </c>
      <c r="NS84" s="444" t="str">
        <f>IF(OR(OR($AA84="",$AA84="-"),$AA84&lt;&gt;NS$7),NS$5,INDEX(i.MLP_PvP,$AC84,NS$8))</f>
        <v>-</v>
      </c>
      <c r="NT84" s="8"/>
      <c r="NU84" s="575" cm="1">
        <f t="array" ref="NU84">INDEX(NU$5:NU83,$B84+1,1)</f>
        <v>50</v>
      </c>
      <c r="NV84" s="575" cm="1">
        <f t="array" ref="NV84">INDEX(NV$5:NV83,$B84+1,1)</f>
        <v>50</v>
      </c>
      <c r="NW84" s="575" cm="1">
        <f t="array" ref="NW84">INDEX(NW$5:NW83,$B84+1,1)</f>
        <v>50</v>
      </c>
      <c r="NX84" s="575" cm="1">
        <f t="array" ref="NX84">INDEX(NX$5:NX83,$B84+1,1)</f>
        <v>50</v>
      </c>
      <c r="NY84" s="575" cm="1">
        <f t="array" ref="NY84">INDEX(NY$5:NY83,$B84+1,1)</f>
        <v>1</v>
      </c>
      <c r="NZ84" s="575" cm="1">
        <f t="array" ref="NZ84">INDEX(NZ$5:NZ83,$B84+1,1)</f>
        <v>1</v>
      </c>
      <c r="OA84" s="575" cm="1">
        <f t="array" ref="OA84">INDEX(OA$5:OA83,$B84+1,1)</f>
        <v>1</v>
      </c>
      <c r="OB84" s="575" cm="1">
        <f t="array" ref="OB84">INDEX(OB$5:OB83,$B84+1,1)</f>
        <v>1</v>
      </c>
      <c r="OC84" s="8"/>
      <c r="OD84" s="575" cm="1">
        <f t="array" ref="OD84">INDEX(OD$5:OD83,$B84+1,1)</f>
        <v>0</v>
      </c>
      <c r="OE84" s="575" t="str" cm="1">
        <f t="array" ref="OE84">INDEX(OE$5:OE83,$B84+1,1)</f>
        <v>-</v>
      </c>
      <c r="OF84" s="575" cm="1">
        <f t="array" ref="OF84">INDEX(OF$5:OF83,$B84+1,1)</f>
        <v>1</v>
      </c>
      <c r="OG84" s="444">
        <f t="shared" si="238"/>
        <v>1.5</v>
      </c>
      <c r="OH84" s="8"/>
      <c r="OI84" s="585" t="str">
        <f t="shared" si="239"/>
        <v>-</v>
      </c>
      <c r="OJ84" s="585" t="str">
        <f t="shared" si="239"/>
        <v>-</v>
      </c>
      <c r="OK84" s="585" t="str">
        <f t="shared" si="239"/>
        <v>-</v>
      </c>
      <c r="OL84" s="585" t="str">
        <f t="shared" si="239"/>
        <v>-</v>
      </c>
      <c r="OM84" s="575" cm="1">
        <f t="array" ref="OM84">INDEX(OM$5:OM83,$B84+1,1)</f>
        <v>0</v>
      </c>
      <c r="ON84" s="519">
        <v>0</v>
      </c>
    </row>
    <row r="85" spans="1:404" outlineLevel="2">
      <c r="A85" s="18">
        <f>ROW(A85)-5</f>
        <v>80</v>
      </c>
      <c r="B85" s="18"/>
      <c r="D85" s="12"/>
      <c r="E85" t="b">
        <v>0</v>
      </c>
      <c r="H85" s="119"/>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19"/>
      <c r="AI85" s="119"/>
      <c r="AJ85" s="119"/>
      <c r="AK85" s="119"/>
      <c r="AL85" s="119"/>
      <c r="AM85" s="119"/>
      <c r="AN85" s="119"/>
      <c r="AO85" s="119"/>
      <c r="AP85" s="119"/>
      <c r="AQ85" s="119"/>
      <c r="AR85" s="119"/>
      <c r="AS85" s="119"/>
      <c r="AT85" s="119"/>
      <c r="AU85" s="119"/>
      <c r="AV85" s="119"/>
      <c r="AW85" s="119"/>
      <c r="AX85" s="215" t="str">
        <f>"blank "&amp;TEXT(ROW($A85),"0")</f>
        <v>blank 85</v>
      </c>
      <c r="AY85" s="8" t="str">
        <f ca="1">IF(COUNTIF(AX$5:AX85,AX85)=1,"-","Dup")</f>
        <v>-</v>
      </c>
      <c r="AZ85" s="8"/>
      <c r="BA85" s="557"/>
      <c r="BB85" s="557"/>
      <c r="BC85" s="557"/>
      <c r="BD85" s="557"/>
      <c r="BE85" s="557"/>
      <c r="BF85" s="557"/>
      <c r="BG85" s="557"/>
      <c r="BH85" s="557"/>
      <c r="BI85" s="557"/>
      <c r="BJ85" s="8"/>
      <c r="BK85" s="557"/>
      <c r="BL85" s="557"/>
      <c r="BM85" s="557"/>
      <c r="BN85" s="557"/>
      <c r="BO85" s="557"/>
      <c r="BP85" s="557"/>
      <c r="BQ85" s="557"/>
      <c r="BR85" s="557"/>
      <c r="BS85" s="557"/>
      <c r="BT85" s="557"/>
      <c r="BU85" s="557"/>
      <c r="BV85" s="557"/>
      <c r="BW85" s="557"/>
      <c r="BX85" s="557"/>
      <c r="BY85" s="557"/>
      <c r="BZ85" s="557"/>
      <c r="CA85" s="557"/>
      <c r="CB85" s="8"/>
      <c r="CC85" s="557"/>
      <c r="CD85" s="557"/>
      <c r="CE85" s="557"/>
      <c r="CF85" s="557"/>
      <c r="CG85" s="557"/>
      <c r="CH85" s="557"/>
      <c r="CI85" s="557"/>
      <c r="CJ85" s="557"/>
      <c r="CK85" s="557"/>
      <c r="CL85" s="557"/>
      <c r="CM85" s="557"/>
      <c r="CN85" s="557"/>
      <c r="CO85" s="557"/>
      <c r="CP85" s="557"/>
      <c r="CQ85" s="557"/>
      <c r="CR85" s="557"/>
      <c r="CS85" s="557"/>
      <c r="CT85" s="557"/>
      <c r="CU85" s="557"/>
      <c r="CV85" s="557"/>
      <c r="CW85" s="8"/>
      <c r="CX85" s="557"/>
      <c r="CY85" s="557"/>
      <c r="CZ85" s="558"/>
      <c r="DA85" s="557"/>
      <c r="DB85" s="557"/>
      <c r="DC85" s="557"/>
      <c r="DD85" s="557"/>
      <c r="DE85" s="557"/>
      <c r="DF85" s="557"/>
      <c r="DG85" s="557"/>
      <c r="DH85" s="557"/>
      <c r="DI85" s="557"/>
      <c r="DJ85" s="557"/>
      <c r="DK85" s="557"/>
      <c r="DL85" s="557"/>
      <c r="DM85" s="557"/>
      <c r="DN85" s="557"/>
      <c r="DO85" s="557"/>
      <c r="DP85" s="557"/>
      <c r="DQ85" s="557"/>
      <c r="DR85" s="557"/>
      <c r="DS85" s="557"/>
      <c r="DT85" s="557"/>
      <c r="DU85" s="557"/>
      <c r="DV85" s="557"/>
      <c r="DW85" s="557"/>
      <c r="DX85" s="557"/>
      <c r="DY85" s="557"/>
      <c r="DZ85" s="557"/>
      <c r="EA85" s="557"/>
      <c r="EB85" s="557"/>
      <c r="EC85" s="557"/>
      <c r="ED85" s="557"/>
      <c r="EE85" s="557"/>
      <c r="EF85" s="557"/>
      <c r="EG85" s="557"/>
      <c r="EH85" s="557"/>
      <c r="EI85" s="557"/>
      <c r="EJ85" s="557"/>
      <c r="EK85" s="557"/>
      <c r="EL85" s="557"/>
      <c r="EM85" s="557"/>
      <c r="EN85" s="557"/>
      <c r="EO85" s="557"/>
      <c r="EP85" s="557"/>
      <c r="EQ85" s="557"/>
      <c r="ER85" s="557"/>
      <c r="ES85" s="557"/>
      <c r="ET85" s="557"/>
      <c r="EU85" s="557"/>
      <c r="EV85" s="557"/>
      <c r="EW85" s="557"/>
      <c r="EX85" s="557"/>
      <c r="EY85" s="557"/>
      <c r="EZ85" s="557"/>
      <c r="FA85" s="557"/>
      <c r="FB85" s="557"/>
      <c r="FC85" s="557"/>
      <c r="FD85" s="557"/>
      <c r="FE85" s="557"/>
      <c r="FF85" s="557"/>
      <c r="FG85" s="557"/>
      <c r="FH85" s="557"/>
      <c r="FI85" s="557"/>
      <c r="FJ85" s="557"/>
      <c r="FK85" s="8"/>
      <c r="FL85" s="557"/>
      <c r="FM85" s="557"/>
      <c r="FN85" s="557"/>
      <c r="FO85" s="557"/>
      <c r="FP85" s="557"/>
      <c r="FQ85" s="557"/>
      <c r="FR85" s="557"/>
      <c r="FS85" s="557"/>
      <c r="FT85" s="557"/>
      <c r="FU85" s="557"/>
      <c r="FV85" s="557"/>
      <c r="FW85" s="557"/>
      <c r="FX85" s="557"/>
      <c r="FY85" s="557"/>
      <c r="FZ85" s="557"/>
      <c r="GA85" s="557"/>
      <c r="GB85" s="557"/>
      <c r="GC85" s="557"/>
      <c r="GD85" s="557"/>
      <c r="GE85" s="557"/>
      <c r="GF85" s="557"/>
      <c r="GG85" s="557"/>
      <c r="GH85" s="557"/>
      <c r="GI85" s="557"/>
      <c r="GJ85" s="557"/>
      <c r="GK85" s="557"/>
      <c r="GL85" s="557"/>
      <c r="GM85" s="557"/>
      <c r="GN85" s="557"/>
      <c r="GO85" s="557"/>
      <c r="GP85" s="557"/>
      <c r="GQ85" s="557"/>
      <c r="GR85" s="557"/>
      <c r="GS85" s="557"/>
      <c r="GT85" s="557"/>
      <c r="GU85" s="557"/>
      <c r="GV85" s="557"/>
      <c r="GW85" s="557"/>
      <c r="GX85" s="557"/>
      <c r="GY85" s="8"/>
      <c r="GZ85" s="557"/>
      <c r="HA85" s="557"/>
      <c r="HB85" s="558"/>
      <c r="HC85" s="557"/>
      <c r="HD85" s="557"/>
      <c r="HE85" s="557"/>
      <c r="HF85" s="557"/>
      <c r="HG85" s="558"/>
      <c r="HH85" s="557"/>
      <c r="HI85" s="557"/>
      <c r="HJ85" s="557"/>
      <c r="HK85" s="557"/>
      <c r="HL85" s="557"/>
      <c r="HM85" s="557"/>
      <c r="HN85" s="557"/>
      <c r="HO85" s="557"/>
      <c r="HP85" s="557"/>
      <c r="HQ85" s="557"/>
      <c r="HR85" s="557"/>
      <c r="HS85" s="557"/>
      <c r="HT85" s="557"/>
      <c r="HU85" s="557"/>
      <c r="HV85" s="557"/>
      <c r="HW85" s="557"/>
      <c r="HX85" s="557"/>
      <c r="HY85" s="557"/>
      <c r="HZ85" s="557"/>
      <c r="IA85" s="557"/>
      <c r="IB85" s="557"/>
      <c r="IC85" s="557"/>
      <c r="ID85" s="557"/>
      <c r="IE85" s="557"/>
      <c r="IF85" s="557"/>
      <c r="IG85" s="8"/>
      <c r="IH85" s="557"/>
      <c r="II85" s="557"/>
      <c r="IJ85" s="557"/>
      <c r="IK85" s="557"/>
      <c r="IL85" s="557"/>
      <c r="IM85" s="557"/>
      <c r="IN85" s="557"/>
      <c r="IO85" s="557"/>
      <c r="IP85" s="557"/>
      <c r="IQ85" s="557"/>
      <c r="IR85" s="557"/>
      <c r="IS85" s="557"/>
      <c r="IT85" s="557"/>
      <c r="IU85" s="557"/>
      <c r="IV85" s="557"/>
      <c r="IW85" s="557"/>
      <c r="IX85" s="557"/>
      <c r="IY85" s="557"/>
      <c r="IZ85" s="557"/>
      <c r="JA85" s="557"/>
      <c r="JB85" s="557"/>
      <c r="JC85" s="557"/>
      <c r="JD85" s="557"/>
      <c r="JE85" s="557"/>
      <c r="JF85" s="557"/>
      <c r="JG85" s="557"/>
      <c r="JH85" s="557"/>
      <c r="JI85" s="557"/>
      <c r="JJ85" s="557"/>
      <c r="JK85" s="557"/>
      <c r="JL85" s="557"/>
      <c r="JM85" s="557"/>
      <c r="JN85" s="557"/>
      <c r="JO85" s="557"/>
      <c r="JP85" s="557"/>
      <c r="JQ85" s="557"/>
      <c r="JR85" s="557"/>
      <c r="JS85" s="557"/>
      <c r="JT85" s="557"/>
      <c r="JU85" s="557"/>
      <c r="JV85" s="557"/>
      <c r="JW85" s="557"/>
      <c r="JX85" s="557"/>
      <c r="JY85" s="557"/>
      <c r="JZ85" s="557"/>
      <c r="KA85" s="557"/>
      <c r="KB85" s="557"/>
      <c r="KC85" s="557"/>
      <c r="KD85" s="557"/>
      <c r="KE85" s="8"/>
      <c r="KF85" s="557"/>
      <c r="KG85" s="557"/>
      <c r="KH85" s="557"/>
      <c r="KI85" s="557"/>
      <c r="KJ85" s="557"/>
      <c r="KK85" s="557"/>
      <c r="KL85" s="557"/>
      <c r="KM85" s="557"/>
      <c r="KN85" s="557"/>
      <c r="KO85" s="557"/>
      <c r="KP85" s="557"/>
      <c r="KQ85" s="557"/>
      <c r="KR85" s="557"/>
      <c r="KS85" s="557"/>
      <c r="KT85" s="557"/>
      <c r="KU85" s="557"/>
      <c r="KV85" s="557"/>
      <c r="KW85" s="557"/>
      <c r="KX85" s="557"/>
      <c r="KY85" s="557"/>
      <c r="KZ85" s="557"/>
      <c r="LA85" s="557"/>
      <c r="LB85" s="557"/>
      <c r="LC85" s="557"/>
      <c r="LD85" s="557"/>
      <c r="LE85" s="557"/>
      <c r="LF85" s="557"/>
      <c r="LG85" s="557"/>
      <c r="LH85" s="557"/>
      <c r="LI85" s="557"/>
      <c r="LJ85" s="557"/>
      <c r="LK85" s="557"/>
      <c r="LL85" s="557"/>
      <c r="LM85" s="557"/>
      <c r="LN85" s="557"/>
      <c r="LO85" s="557"/>
      <c r="LP85" s="557"/>
      <c r="LQ85" s="557"/>
      <c r="LR85" s="557"/>
      <c r="LS85" s="557"/>
      <c r="LT85" s="557"/>
      <c r="LU85" s="557"/>
      <c r="LV85" s="557"/>
      <c r="LW85" s="557"/>
      <c r="LX85" s="557"/>
      <c r="LY85" s="557"/>
      <c r="LZ85" s="557"/>
      <c r="MA85" s="557"/>
      <c r="MB85" s="557"/>
      <c r="MC85" s="557"/>
      <c r="MD85" s="557"/>
      <c r="ME85" s="557"/>
      <c r="MF85" s="557"/>
      <c r="MG85" s="557"/>
      <c r="MH85" s="557"/>
      <c r="MI85" s="557"/>
      <c r="MJ85" s="557"/>
      <c r="MK85" s="557"/>
      <c r="ML85" s="557"/>
      <c r="MM85" s="557"/>
      <c r="MN85" s="557"/>
      <c r="MO85" s="8"/>
      <c r="MP85" s="557"/>
      <c r="MQ85" s="557"/>
      <c r="MR85" s="557"/>
      <c r="MS85" s="557"/>
      <c r="MT85" s="557"/>
      <c r="MU85" s="557"/>
      <c r="MV85" s="557"/>
      <c r="MW85" s="557"/>
      <c r="MX85" s="557"/>
      <c r="MY85" s="557"/>
      <c r="MZ85" s="557"/>
      <c r="NA85" s="557"/>
      <c r="NB85" s="557"/>
      <c r="NC85" s="557"/>
      <c r="ND85" s="557"/>
      <c r="NE85" s="557"/>
      <c r="NF85" s="557"/>
      <c r="NG85" s="557"/>
      <c r="NH85" s="557"/>
      <c r="NI85" s="557"/>
      <c r="NJ85" s="557"/>
      <c r="NK85" s="557"/>
      <c r="NL85" s="557"/>
      <c r="NM85" s="557"/>
      <c r="NN85" s="557"/>
      <c r="NO85" s="557"/>
      <c r="NP85" s="557"/>
      <c r="NQ85" s="557"/>
      <c r="NR85" s="557"/>
      <c r="NS85" s="557"/>
      <c r="NT85" s="8"/>
      <c r="NU85" s="557"/>
      <c r="NV85" s="557"/>
      <c r="NW85" s="557"/>
      <c r="NX85" s="557"/>
      <c r="NY85" s="557"/>
      <c r="NZ85" s="557"/>
      <c r="OA85" s="557"/>
      <c r="OB85" s="557"/>
      <c r="OC85" s="8"/>
      <c r="OD85" s="557"/>
      <c r="OE85" s="557"/>
      <c r="OF85" s="557"/>
      <c r="OG85" s="557"/>
      <c r="OH85" s="8"/>
      <c r="OI85" s="557"/>
      <c r="OJ85" s="557"/>
      <c r="OK85" s="557"/>
      <c r="OL85" s="557"/>
      <c r="OM85" s="557"/>
      <c r="ON85" s="519">
        <v>0</v>
      </c>
    </row>
    <row r="86" spans="1:404">
      <c r="A86" s="18">
        <f t="shared" ref="A86:A102" si="245">ROW(A86)-5</f>
        <v>81</v>
      </c>
      <c r="B86" s="18"/>
      <c r="C86" s="11">
        <v>3000</v>
      </c>
      <c r="D86" s="478"/>
      <c r="E86" t="b">
        <v>0</v>
      </c>
      <c r="G86" s="25" t="s">
        <v>1793</v>
      </c>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577">
        <v>1</v>
      </c>
      <c r="AV86" s="577">
        <v>1</v>
      </c>
      <c r="AW86" s="577">
        <v>1</v>
      </c>
      <c r="AX86" s="22" t="s">
        <v>2460</v>
      </c>
      <c r="AY86" s="8"/>
      <c r="AZ86" s="8"/>
      <c r="BA86" s="565"/>
      <c r="BB86" s="565"/>
      <c r="BC86" s="565"/>
      <c r="BD86" s="565"/>
      <c r="BE86" s="565"/>
      <c r="BF86" s="565"/>
      <c r="BG86" s="565"/>
      <c r="BH86" s="565"/>
      <c r="BI86" s="565"/>
      <c r="BJ86" s="8"/>
      <c r="BK86" s="565"/>
      <c r="BL86" s="565"/>
      <c r="BM86" s="565"/>
      <c r="BN86" s="565"/>
      <c r="BO86" s="565"/>
      <c r="BP86" s="565"/>
      <c r="BQ86" s="565"/>
      <c r="BR86" s="565"/>
      <c r="BS86" s="565"/>
      <c r="BT86" s="565"/>
      <c r="BU86" s="565"/>
      <c r="BV86" s="565"/>
      <c r="BW86" s="565"/>
      <c r="BX86" s="565"/>
      <c r="BY86" s="565"/>
      <c r="BZ86" s="565"/>
      <c r="CA86" s="565"/>
      <c r="CB86" s="8"/>
      <c r="CC86" s="565"/>
      <c r="CD86" s="565"/>
      <c r="CE86" s="565"/>
      <c r="CF86" s="565"/>
      <c r="CG86" s="565"/>
      <c r="CH86" s="565"/>
      <c r="CI86" s="565"/>
      <c r="CJ86" s="565"/>
      <c r="CK86" s="565"/>
      <c r="CL86" s="565"/>
      <c r="CM86" s="565"/>
      <c r="CN86" s="565"/>
      <c r="CO86" s="565"/>
      <c r="CP86" s="565"/>
      <c r="CQ86" s="565"/>
      <c r="CR86" s="565"/>
      <c r="CS86" s="565"/>
      <c r="CT86" s="565"/>
      <c r="CU86" s="565"/>
      <c r="CV86" s="565"/>
      <c r="CW86" s="8"/>
      <c r="CX86" s="565"/>
      <c r="CY86" s="565"/>
      <c r="CZ86" s="582"/>
      <c r="DA86" s="565"/>
      <c r="DB86" s="565"/>
      <c r="DC86" s="565"/>
      <c r="DD86" s="565"/>
      <c r="DE86" s="565"/>
      <c r="DF86" s="565"/>
      <c r="DG86" s="565"/>
      <c r="DH86" s="565"/>
      <c r="DI86" s="565"/>
      <c r="DJ86" s="565"/>
      <c r="DK86" s="565"/>
      <c r="DL86" s="565"/>
      <c r="DM86" s="565"/>
      <c r="DN86" s="565"/>
      <c r="DO86" s="565"/>
      <c r="DP86" s="565"/>
      <c r="DQ86" s="565"/>
      <c r="DR86" s="565"/>
      <c r="DS86" s="565"/>
      <c r="DT86" s="565"/>
      <c r="DU86" s="565"/>
      <c r="DV86" s="565"/>
      <c r="DW86" s="565"/>
      <c r="DX86" s="565"/>
      <c r="DY86" s="565"/>
      <c r="DZ86" s="565"/>
      <c r="EA86" s="565"/>
      <c r="EB86" s="565"/>
      <c r="EC86" s="565"/>
      <c r="ED86" s="565"/>
      <c r="EE86" s="565"/>
      <c r="EF86" s="565"/>
      <c r="EG86" s="565"/>
      <c r="EH86" s="565"/>
      <c r="EI86" s="565"/>
      <c r="EJ86" s="565"/>
      <c r="EK86" s="565"/>
      <c r="EL86" s="565"/>
      <c r="EM86" s="565"/>
      <c r="EN86" s="565"/>
      <c r="EO86" s="565"/>
      <c r="EP86" s="565"/>
      <c r="EQ86" s="565"/>
      <c r="ER86" s="565"/>
      <c r="ES86" s="565"/>
      <c r="ET86" s="565"/>
      <c r="EU86" s="565"/>
      <c r="EV86" s="565"/>
      <c r="EW86" s="565"/>
      <c r="EX86" s="565"/>
      <c r="EY86" s="565"/>
      <c r="EZ86" s="565"/>
      <c r="FA86" s="565"/>
      <c r="FB86" s="565"/>
      <c r="FC86" s="565"/>
      <c r="FD86" s="565"/>
      <c r="FE86" s="565"/>
      <c r="FF86" s="565"/>
      <c r="FG86" s="565"/>
      <c r="FH86" s="565"/>
      <c r="FI86" s="565"/>
      <c r="FJ86" s="565"/>
      <c r="FK86" s="8"/>
      <c r="FL86" s="565"/>
      <c r="FM86" s="565"/>
      <c r="FN86" s="565"/>
      <c r="FO86" s="565"/>
      <c r="FP86" s="565"/>
      <c r="FQ86" s="565"/>
      <c r="FR86" s="565"/>
      <c r="FS86" s="565"/>
      <c r="FT86" s="565"/>
      <c r="FU86" s="565"/>
      <c r="FV86" s="565"/>
      <c r="FW86" s="565"/>
      <c r="FX86" s="565"/>
      <c r="FY86" s="565"/>
      <c r="FZ86" s="565"/>
      <c r="GA86" s="565"/>
      <c r="GB86" s="565"/>
      <c r="GC86" s="565"/>
      <c r="GD86" s="565"/>
      <c r="GE86" s="565"/>
      <c r="GF86" s="565"/>
      <c r="GG86" s="565"/>
      <c r="GH86" s="565"/>
      <c r="GI86" s="565"/>
      <c r="GJ86" s="565"/>
      <c r="GK86" s="565"/>
      <c r="GL86" s="565"/>
      <c r="GM86" s="565"/>
      <c r="GN86" s="565"/>
      <c r="GO86" s="565"/>
      <c r="GP86" s="565"/>
      <c r="GQ86" s="565"/>
      <c r="GR86" s="565"/>
      <c r="GS86" s="565"/>
      <c r="GT86" s="565"/>
      <c r="GU86" s="565"/>
      <c r="GV86" s="565"/>
      <c r="GW86" s="565"/>
      <c r="GX86" s="565"/>
      <c r="GY86" s="8"/>
      <c r="GZ86" s="565"/>
      <c r="HA86" s="565"/>
      <c r="HB86" s="582"/>
      <c r="HC86" s="565"/>
      <c r="HD86" s="565"/>
      <c r="HE86" s="565"/>
      <c r="HF86" s="565"/>
      <c r="HG86" s="582"/>
      <c r="HH86" s="565"/>
      <c r="HI86" s="565"/>
      <c r="HJ86" s="565"/>
      <c r="HK86" s="565"/>
      <c r="HL86" s="565"/>
      <c r="HM86" s="565"/>
      <c r="HN86" s="565"/>
      <c r="HO86" s="565"/>
      <c r="HP86" s="565"/>
      <c r="HQ86" s="565"/>
      <c r="HR86" s="565"/>
      <c r="HS86" s="565"/>
      <c r="HT86" s="565"/>
      <c r="HU86" s="565"/>
      <c r="HV86" s="565"/>
      <c r="HW86" s="565"/>
      <c r="HX86" s="565"/>
      <c r="HY86" s="565"/>
      <c r="HZ86" s="565"/>
      <c r="IA86" s="565"/>
      <c r="IB86" s="565"/>
      <c r="IC86" s="565"/>
      <c r="ID86" s="565"/>
      <c r="IE86" s="565"/>
      <c r="IF86" s="565"/>
      <c r="IG86" s="8"/>
      <c r="IH86" s="565"/>
      <c r="II86" s="565"/>
      <c r="IJ86" s="565"/>
      <c r="IK86" s="565"/>
      <c r="IL86" s="565"/>
      <c r="IM86" s="565"/>
      <c r="IN86" s="565"/>
      <c r="IO86" s="565"/>
      <c r="IP86" s="565"/>
      <c r="IQ86" s="565"/>
      <c r="IR86" s="565"/>
      <c r="IS86" s="565"/>
      <c r="IT86" s="565"/>
      <c r="IU86" s="565"/>
      <c r="IV86" s="565"/>
      <c r="IW86" s="565"/>
      <c r="IX86" s="565"/>
      <c r="IY86" s="565"/>
      <c r="IZ86" s="565"/>
      <c r="JA86" s="565"/>
      <c r="JB86" s="565"/>
      <c r="JC86" s="565"/>
      <c r="JD86" s="565"/>
      <c r="JE86" s="565"/>
      <c r="JF86" s="565"/>
      <c r="JG86" s="565"/>
      <c r="JH86" s="565"/>
      <c r="JI86" s="565"/>
      <c r="JJ86" s="565"/>
      <c r="JK86" s="565"/>
      <c r="JL86" s="565"/>
      <c r="JM86" s="565"/>
      <c r="JN86" s="565"/>
      <c r="JO86" s="565"/>
      <c r="JP86" s="565"/>
      <c r="JQ86" s="565"/>
      <c r="JR86" s="565"/>
      <c r="JS86" s="565"/>
      <c r="JT86" s="565"/>
      <c r="JU86" s="565"/>
      <c r="JV86" s="565"/>
      <c r="JW86" s="565"/>
      <c r="JX86" s="565"/>
      <c r="JY86" s="565"/>
      <c r="JZ86" s="565"/>
      <c r="KA86" s="565"/>
      <c r="KB86" s="565"/>
      <c r="KC86" s="565"/>
      <c r="KD86" s="565"/>
      <c r="KE86" s="8"/>
      <c r="KF86" s="565"/>
      <c r="KG86" s="565"/>
      <c r="KH86" s="565"/>
      <c r="KI86" s="565"/>
      <c r="KJ86" s="565"/>
      <c r="KK86" s="565"/>
      <c r="KL86" s="565"/>
      <c r="KM86" s="565"/>
      <c r="KN86" s="565"/>
      <c r="KO86" s="565"/>
      <c r="KP86" s="565"/>
      <c r="KQ86" s="565"/>
      <c r="KR86" s="565"/>
      <c r="KS86" s="565"/>
      <c r="KT86" s="565"/>
      <c r="KU86" s="565"/>
      <c r="KV86" s="565"/>
      <c r="KW86" s="565"/>
      <c r="KX86" s="565"/>
      <c r="KY86" s="565"/>
      <c r="KZ86" s="565"/>
      <c r="LA86" s="565"/>
      <c r="LB86" s="565"/>
      <c r="LC86" s="565"/>
      <c r="LD86" s="565"/>
      <c r="LE86" s="565"/>
      <c r="LF86" s="565"/>
      <c r="LG86" s="565"/>
      <c r="LH86" s="565"/>
      <c r="LI86" s="565"/>
      <c r="LJ86" s="565"/>
      <c r="LK86" s="565"/>
      <c r="LL86" s="565"/>
      <c r="LM86" s="565"/>
      <c r="LN86" s="565"/>
      <c r="LO86" s="565"/>
      <c r="LP86" s="565"/>
      <c r="LQ86" s="565"/>
      <c r="LR86" s="565"/>
      <c r="LS86" s="565"/>
      <c r="LT86" s="565"/>
      <c r="LU86" s="565"/>
      <c r="LV86" s="565"/>
      <c r="LW86" s="565"/>
      <c r="LX86" s="565"/>
      <c r="LY86" s="565"/>
      <c r="LZ86" s="565"/>
      <c r="MA86" s="565"/>
      <c r="MB86" s="565"/>
      <c r="MC86" s="565"/>
      <c r="MD86" s="565"/>
      <c r="ME86" s="565"/>
      <c r="MF86" s="565"/>
      <c r="MG86" s="565"/>
      <c r="MH86" s="565"/>
      <c r="MI86" s="565"/>
      <c r="MJ86" s="565"/>
      <c r="MK86" s="565"/>
      <c r="ML86" s="565"/>
      <c r="MM86" s="565"/>
      <c r="MN86" s="565"/>
      <c r="MO86" s="8"/>
      <c r="MP86" s="565"/>
      <c r="MQ86" s="565"/>
      <c r="MR86" s="565"/>
      <c r="MS86" s="565"/>
      <c r="MT86" s="565"/>
      <c r="MU86" s="565"/>
      <c r="MV86" s="565"/>
      <c r="MW86" s="565"/>
      <c r="MX86" s="565"/>
      <c r="MY86" s="565"/>
      <c r="MZ86" s="565"/>
      <c r="NA86" s="565"/>
      <c r="NB86" s="565"/>
      <c r="NC86" s="565"/>
      <c r="ND86" s="565"/>
      <c r="NE86" s="565"/>
      <c r="NF86" s="565"/>
      <c r="NG86" s="565"/>
      <c r="NH86" s="565"/>
      <c r="NI86" s="565"/>
      <c r="NJ86" s="565"/>
      <c r="NK86" s="565"/>
      <c r="NL86" s="565"/>
      <c r="NM86" s="565"/>
      <c r="NN86" s="565"/>
      <c r="NO86" s="565"/>
      <c r="NP86" s="565"/>
      <c r="NQ86" s="565"/>
      <c r="NR86" s="565"/>
      <c r="NS86" s="565"/>
      <c r="NT86" s="8"/>
      <c r="NU86" s="565"/>
      <c r="NV86" s="565"/>
      <c r="NW86" s="565"/>
      <c r="NX86" s="565"/>
      <c r="NY86" s="565"/>
      <c r="NZ86" s="565"/>
      <c r="OA86" s="565"/>
      <c r="OB86" s="565"/>
      <c r="OC86" s="8"/>
      <c r="OD86" s="565"/>
      <c r="OE86" s="565"/>
      <c r="OF86" s="565"/>
      <c r="OG86" s="565"/>
      <c r="OH86" s="8"/>
      <c r="OI86" s="565"/>
      <c r="OJ86" s="565"/>
      <c r="OK86" s="565"/>
      <c r="OL86" s="565"/>
      <c r="OM86" s="565"/>
      <c r="ON86" s="519"/>
    </row>
    <row r="87" spans="1:404" outlineLevel="2">
      <c r="A87" s="18">
        <f t="shared" si="245"/>
        <v>82</v>
      </c>
      <c r="B87" s="18"/>
      <c r="D87" s="478"/>
      <c r="E87" t="b">
        <v>0</v>
      </c>
      <c r="G87" s="25" t="s">
        <v>1687</v>
      </c>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c r="AS87" s="119"/>
      <c r="AT87" s="119"/>
      <c r="AU87" s="611">
        <f>PRODUCT($AV86:$AV87)</f>
        <v>1</v>
      </c>
      <c r="AV87" s="577">
        <v>1</v>
      </c>
      <c r="AW87" s="119">
        <f>MAX($I87:$AV87)*INDEX($I86:$AV86,1,MATCH(MAX($I87:$AV87),$I87:$AV87,0))</f>
        <v>1</v>
      </c>
      <c r="AX87" s="11" t="s">
        <v>2459</v>
      </c>
      <c r="AY87" s="8" t="str">
        <f ca="1">IF(COUNTIF(AX$5:AX92,AX88)=1,"-","Dup")</f>
        <v>-</v>
      </c>
      <c r="AZ87" s="8"/>
      <c r="BA87" s="565"/>
      <c r="BB87" s="565"/>
      <c r="BC87" s="565"/>
      <c r="BD87" s="565"/>
      <c r="BE87" s="565"/>
      <c r="BF87" s="565"/>
      <c r="BG87" s="565"/>
      <c r="BH87" s="565"/>
      <c r="BI87" s="565"/>
      <c r="BJ87" s="8"/>
      <c r="BK87" s="565"/>
      <c r="BL87" s="565"/>
      <c r="BM87" s="565"/>
      <c r="BN87" s="565"/>
      <c r="BO87" s="565"/>
      <c r="BP87" s="565"/>
      <c r="BQ87" s="565"/>
      <c r="BR87" s="565"/>
      <c r="BS87" s="565"/>
      <c r="BT87" s="565"/>
      <c r="BU87" s="565"/>
      <c r="BV87" s="565"/>
      <c r="BW87" s="565"/>
      <c r="BX87" s="565"/>
      <c r="BY87" s="565"/>
      <c r="BZ87" s="565"/>
      <c r="CA87" s="565"/>
      <c r="CB87" s="8"/>
      <c r="CC87" s="565"/>
      <c r="CD87" s="565"/>
      <c r="CE87" s="565"/>
      <c r="CF87" s="565"/>
      <c r="CG87" s="565"/>
      <c r="CH87" s="565"/>
      <c r="CI87" s="565"/>
      <c r="CJ87" s="565"/>
      <c r="CK87" s="565"/>
      <c r="CL87" s="565"/>
      <c r="CM87" s="565"/>
      <c r="CN87" s="565"/>
      <c r="CO87" s="565"/>
      <c r="CP87" s="565"/>
      <c r="CQ87" s="565"/>
      <c r="CR87" s="565"/>
      <c r="CS87" s="565"/>
      <c r="CT87" s="565"/>
      <c r="CU87" s="565"/>
      <c r="CV87" s="565"/>
      <c r="CW87" s="8"/>
      <c r="CX87" s="565"/>
      <c r="CY87" s="565"/>
      <c r="CZ87" s="582"/>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c r="FA87" s="565"/>
      <c r="FB87" s="565"/>
      <c r="FC87" s="565"/>
      <c r="FD87" s="565"/>
      <c r="FE87" s="565"/>
      <c r="FF87" s="565"/>
      <c r="FG87" s="565"/>
      <c r="FH87" s="565"/>
      <c r="FI87" s="565"/>
      <c r="FJ87" s="565"/>
      <c r="FK87" s="8"/>
      <c r="FL87" s="565"/>
      <c r="FM87" s="565"/>
      <c r="FN87" s="565"/>
      <c r="FO87" s="565"/>
      <c r="FP87" s="565"/>
      <c r="FQ87" s="565"/>
      <c r="FR87" s="565"/>
      <c r="FS87" s="565"/>
      <c r="FT87" s="565"/>
      <c r="FU87" s="565"/>
      <c r="FV87" s="565"/>
      <c r="FW87" s="565"/>
      <c r="FX87" s="565"/>
      <c r="FY87" s="565"/>
      <c r="FZ87" s="565"/>
      <c r="GA87" s="565"/>
      <c r="GB87" s="565"/>
      <c r="GC87" s="565"/>
      <c r="GD87" s="565"/>
      <c r="GE87" s="565"/>
      <c r="GF87" s="565"/>
      <c r="GG87" s="565"/>
      <c r="GH87" s="565"/>
      <c r="GI87" s="565"/>
      <c r="GJ87" s="565"/>
      <c r="GK87" s="565"/>
      <c r="GL87" s="565"/>
      <c r="GM87" s="565"/>
      <c r="GN87" s="565"/>
      <c r="GO87" s="565"/>
      <c r="GP87" s="565"/>
      <c r="GQ87" s="565"/>
      <c r="GR87" s="565"/>
      <c r="GS87" s="565"/>
      <c r="GT87" s="565"/>
      <c r="GU87" s="565"/>
      <c r="GV87" s="565"/>
      <c r="GW87" s="565"/>
      <c r="GX87" s="565"/>
      <c r="GY87" s="565"/>
      <c r="GZ87" s="565"/>
      <c r="HA87" s="565"/>
      <c r="HB87" s="565"/>
      <c r="HC87" s="565"/>
      <c r="HD87" s="565"/>
      <c r="HE87" s="565"/>
      <c r="HF87" s="565"/>
      <c r="HG87" s="565"/>
      <c r="HH87" s="565"/>
      <c r="HI87" s="565"/>
      <c r="HJ87" s="565"/>
      <c r="HK87" s="565"/>
      <c r="HL87" s="565"/>
      <c r="HM87" s="565"/>
      <c r="HN87" s="565"/>
      <c r="HO87" s="565"/>
      <c r="HP87" s="565"/>
      <c r="HQ87" s="565"/>
      <c r="HR87" s="565"/>
      <c r="HS87" s="565"/>
      <c r="HT87" s="565"/>
      <c r="HU87" s="565"/>
      <c r="HV87" s="565"/>
      <c r="HW87" s="565"/>
      <c r="HX87" s="565"/>
      <c r="HY87" s="565"/>
      <c r="HZ87" s="565"/>
      <c r="IA87" s="565"/>
      <c r="IB87" s="565"/>
      <c r="IC87" s="565"/>
      <c r="ID87" s="565"/>
      <c r="IE87" s="565"/>
      <c r="IF87" s="565"/>
      <c r="IG87" s="565"/>
      <c r="IH87" s="565"/>
      <c r="II87" s="565"/>
      <c r="IJ87" s="565"/>
      <c r="IK87" s="565"/>
      <c r="IL87" s="565"/>
      <c r="IM87" s="565"/>
      <c r="IN87" s="565"/>
      <c r="IO87" s="565"/>
      <c r="IP87" s="565"/>
      <c r="IQ87" s="565"/>
      <c r="IR87" s="565"/>
      <c r="IS87" s="565"/>
      <c r="IT87" s="565"/>
      <c r="IU87" s="565"/>
      <c r="IV87" s="565"/>
      <c r="IW87" s="565"/>
      <c r="IX87" s="565"/>
      <c r="IY87" s="565"/>
      <c r="IZ87" s="565"/>
      <c r="JA87" s="565"/>
      <c r="JB87" s="565"/>
      <c r="JC87" s="565"/>
      <c r="JD87" s="565"/>
      <c r="JE87" s="565"/>
      <c r="JF87" s="565"/>
      <c r="JG87" s="565"/>
      <c r="JH87" s="565"/>
      <c r="JI87" s="565"/>
      <c r="JJ87" s="565"/>
      <c r="JK87" s="565"/>
      <c r="JL87" s="565"/>
      <c r="JM87" s="565"/>
      <c r="JN87" s="565"/>
      <c r="JO87" s="565"/>
      <c r="JP87" s="565"/>
      <c r="JQ87" s="565"/>
      <c r="JR87" s="565"/>
      <c r="JS87" s="565"/>
      <c r="JT87" s="565"/>
      <c r="JU87" s="565"/>
      <c r="JV87" s="565"/>
      <c r="JW87" s="565"/>
      <c r="JX87" s="565"/>
      <c r="JY87" s="565"/>
      <c r="JZ87" s="565"/>
      <c r="KA87" s="565"/>
      <c r="KB87" s="565"/>
      <c r="KC87" s="565"/>
      <c r="KD87" s="565"/>
      <c r="KE87" s="565"/>
      <c r="KF87" s="565"/>
      <c r="KG87" s="565"/>
      <c r="KH87" s="565"/>
      <c r="KI87" s="565"/>
      <c r="KJ87" s="565"/>
      <c r="KK87" s="565"/>
      <c r="KL87" s="565"/>
      <c r="KM87" s="565"/>
      <c r="KN87" s="565"/>
      <c r="KO87" s="565"/>
      <c r="KP87" s="565"/>
      <c r="KQ87" s="565"/>
      <c r="KR87" s="565"/>
      <c r="KS87" s="565"/>
      <c r="KT87" s="565"/>
      <c r="KU87" s="565"/>
      <c r="KV87" s="565"/>
      <c r="KW87" s="565"/>
      <c r="KX87" s="565"/>
      <c r="KY87" s="565"/>
      <c r="KZ87" s="565"/>
      <c r="LA87" s="565"/>
      <c r="LB87" s="565"/>
      <c r="LC87" s="565"/>
      <c r="LD87" s="565"/>
      <c r="LE87" s="565"/>
      <c r="LF87" s="565"/>
      <c r="LG87" s="565"/>
      <c r="LH87" s="565"/>
      <c r="LI87" s="565"/>
      <c r="LJ87" s="565"/>
      <c r="LK87" s="565"/>
      <c r="LL87" s="565"/>
      <c r="LM87" s="565"/>
      <c r="LN87" s="565"/>
      <c r="LO87" s="565"/>
      <c r="LP87" s="565"/>
      <c r="LQ87" s="565"/>
      <c r="LR87" s="565"/>
      <c r="LS87" s="565"/>
      <c r="LT87" s="565"/>
      <c r="LU87" s="565"/>
      <c r="LV87" s="565"/>
      <c r="LW87" s="565"/>
      <c r="LX87" s="565"/>
      <c r="LY87" s="565"/>
      <c r="LZ87" s="565"/>
      <c r="MA87" s="565"/>
      <c r="MB87" s="565"/>
      <c r="MC87" s="565"/>
      <c r="MD87" s="565"/>
      <c r="ME87" s="565"/>
      <c r="MF87" s="565"/>
      <c r="MG87" s="565"/>
      <c r="MH87" s="565"/>
      <c r="MI87" s="565"/>
      <c r="MJ87" s="565"/>
      <c r="MK87" s="565"/>
      <c r="ML87" s="565"/>
      <c r="MM87" s="565"/>
      <c r="MN87" s="565"/>
      <c r="MO87" s="565"/>
      <c r="MP87" s="565"/>
      <c r="MQ87" s="565"/>
      <c r="MR87" s="565"/>
      <c r="MS87" s="565"/>
      <c r="MT87" s="565"/>
      <c r="MU87" s="565"/>
      <c r="MV87" s="565"/>
      <c r="MW87" s="565"/>
      <c r="MX87" s="565"/>
      <c r="MY87" s="565"/>
      <c r="MZ87" s="565"/>
      <c r="NA87" s="565"/>
      <c r="NB87" s="565"/>
      <c r="NC87" s="565"/>
      <c r="ND87" s="565"/>
      <c r="NE87" s="565"/>
      <c r="NF87" s="565"/>
      <c r="NG87" s="565"/>
      <c r="NH87" s="565"/>
      <c r="NI87" s="565"/>
      <c r="NJ87" s="565"/>
      <c r="NK87" s="565"/>
      <c r="NL87" s="565"/>
      <c r="NM87" s="565"/>
      <c r="NN87" s="565"/>
      <c r="NO87" s="565"/>
      <c r="NP87" s="565"/>
      <c r="NQ87" s="565"/>
      <c r="NR87" s="565"/>
      <c r="NS87" s="565"/>
      <c r="NT87" s="565"/>
      <c r="NU87" s="565"/>
      <c r="NV87" s="565"/>
      <c r="NW87" s="565"/>
      <c r="NX87" s="565"/>
      <c r="NY87" s="565"/>
      <c r="NZ87" s="565"/>
      <c r="OA87" s="565"/>
      <c r="OB87" s="565"/>
      <c r="OC87" s="565"/>
      <c r="OD87" s="565"/>
      <c r="OE87" s="565"/>
      <c r="OF87" s="565"/>
      <c r="OG87" s="565"/>
      <c r="OH87" s="565"/>
      <c r="OI87" s="565"/>
      <c r="OJ87" s="565"/>
      <c r="OK87" s="565"/>
      <c r="OL87" s="565"/>
      <c r="OM87" s="565"/>
      <c r="ON87" s="519">
        <v>0</v>
      </c>
    </row>
    <row r="88" spans="1:404" outlineLevel="1">
      <c r="A88" s="18">
        <f t="shared" si="245"/>
        <v>83</v>
      </c>
      <c r="B88" s="18"/>
      <c r="D88" s="478"/>
      <c r="E88" t="b">
        <v>0</v>
      </c>
      <c r="G88" s="25" t="s">
        <v>2299</v>
      </c>
      <c r="H88" s="623"/>
      <c r="I88" s="607"/>
      <c r="J88" s="607"/>
      <c r="K88" s="607"/>
      <c r="L88" s="607"/>
      <c r="M88" s="607"/>
      <c r="N88" s="607"/>
      <c r="O88" s="607"/>
      <c r="P88" s="607"/>
      <c r="Q88" s="607"/>
      <c r="R88" s="607"/>
      <c r="S88" s="607"/>
      <c r="T88" s="607"/>
      <c r="U88" s="607"/>
      <c r="V88" s="607"/>
      <c r="W88" s="607"/>
      <c r="X88" s="607"/>
      <c r="Y88" s="607"/>
      <c r="Z88" s="607"/>
      <c r="AA88" s="607"/>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24"/>
      <c r="AX88" s="500" t="str">
        <f>AX86&amp;" "&amp;$AW87&amp;" trials (if complete)"</f>
        <v>Test calibration coefficient range experiment 1 trials (if complete)</v>
      </c>
      <c r="AY88" s="8" t="str">
        <f ca="1">IF(COUNTIF(AX$5:AX88,AX86)=1,"-","Dup")</f>
        <v>-</v>
      </c>
      <c r="AZ88" s="8"/>
      <c r="BA88" s="565"/>
      <c r="BB88" s="565"/>
      <c r="BC88" s="565"/>
      <c r="BD88" s="565"/>
      <c r="BE88" s="565"/>
      <c r="BF88" s="565"/>
      <c r="BG88" s="565"/>
      <c r="BH88" s="565"/>
      <c r="BI88" s="565"/>
      <c r="BJ88" s="8"/>
      <c r="BK88" s="565"/>
      <c r="BL88" s="565"/>
      <c r="BM88" s="565"/>
      <c r="BN88" s="565"/>
      <c r="BO88" s="565"/>
      <c r="BP88" s="565"/>
      <c r="BQ88" s="565"/>
      <c r="BR88" s="565"/>
      <c r="BS88" s="565"/>
      <c r="BT88" s="565"/>
      <c r="BU88" s="565"/>
      <c r="BV88" s="565"/>
      <c r="BW88" s="565"/>
      <c r="BX88" s="565"/>
      <c r="BY88" s="565"/>
      <c r="BZ88" s="565"/>
      <c r="CA88" s="565"/>
      <c r="CB88" s="8"/>
      <c r="CC88" s="565"/>
      <c r="CD88" s="565"/>
      <c r="CE88" s="565"/>
      <c r="CF88" s="565"/>
      <c r="CG88" s="565"/>
      <c r="CH88" s="565"/>
      <c r="CI88" s="565"/>
      <c r="CJ88" s="565"/>
      <c r="CK88" s="565"/>
      <c r="CL88" s="565"/>
      <c r="CM88" s="565"/>
      <c r="CN88" s="565"/>
      <c r="CO88" s="565"/>
      <c r="CP88" s="565"/>
      <c r="CQ88" s="565"/>
      <c r="CR88" s="565"/>
      <c r="CS88" s="565"/>
      <c r="CT88" s="565"/>
      <c r="CU88" s="565"/>
      <c r="CV88" s="565"/>
      <c r="CW88" s="8"/>
      <c r="CX88" s="565"/>
      <c r="CY88" s="565"/>
      <c r="CZ88" s="582"/>
      <c r="DA88" s="565"/>
      <c r="DB88" s="565"/>
      <c r="DC88" s="565"/>
      <c r="DD88" s="565"/>
      <c r="DE88" s="565"/>
      <c r="DF88" s="565"/>
      <c r="DG88" s="565"/>
      <c r="DH88" s="565"/>
      <c r="DI88" s="565"/>
      <c r="DJ88" s="565"/>
      <c r="DK88" s="565"/>
      <c r="DL88" s="565"/>
      <c r="DM88" s="565"/>
      <c r="DN88" s="565"/>
      <c r="DO88" s="565"/>
      <c r="DP88" s="565"/>
      <c r="DQ88" s="565"/>
      <c r="DR88" s="565"/>
      <c r="DS88" s="565"/>
      <c r="DT88" s="565"/>
      <c r="DU88" s="565"/>
      <c r="DV88" s="565"/>
      <c r="DW88" s="565"/>
      <c r="DX88" s="565"/>
      <c r="DY88" s="565"/>
      <c r="DZ88" s="565"/>
      <c r="EA88" s="565"/>
      <c r="EB88" s="565"/>
      <c r="EC88" s="565"/>
      <c r="ED88" s="565"/>
      <c r="EE88" s="565"/>
      <c r="EF88" s="565"/>
      <c r="EG88" s="565"/>
      <c r="EH88" s="565"/>
      <c r="EI88" s="565"/>
      <c r="EJ88" s="565"/>
      <c r="EK88" s="565"/>
      <c r="EL88" s="565"/>
      <c r="EM88" s="565"/>
      <c r="EN88" s="565"/>
      <c r="EO88" s="565"/>
      <c r="EP88" s="565"/>
      <c r="EQ88" s="565"/>
      <c r="ER88" s="565"/>
      <c r="ES88" s="565"/>
      <c r="ET88" s="565"/>
      <c r="EU88" s="565"/>
      <c r="EV88" s="565"/>
      <c r="EW88" s="565"/>
      <c r="EX88" s="565"/>
      <c r="EY88" s="565"/>
      <c r="EZ88" s="565"/>
      <c r="FA88" s="565"/>
      <c r="FB88" s="565"/>
      <c r="FC88" s="565"/>
      <c r="FD88" s="565"/>
      <c r="FE88" s="565"/>
      <c r="FF88" s="565"/>
      <c r="FG88" s="565"/>
      <c r="FH88" s="565"/>
      <c r="FI88" s="565"/>
      <c r="FJ88" s="565"/>
      <c r="FK88" s="8"/>
      <c r="FL88" s="565"/>
      <c r="FM88" s="565"/>
      <c r="FN88" s="565"/>
      <c r="FO88" s="565"/>
      <c r="FP88" s="565"/>
      <c r="FQ88" s="565"/>
      <c r="FR88" s="565"/>
      <c r="FS88" s="565"/>
      <c r="FT88" s="565"/>
      <c r="FU88" s="565"/>
      <c r="FV88" s="565"/>
      <c r="FW88" s="565"/>
      <c r="FX88" s="565"/>
      <c r="FY88" s="565"/>
      <c r="FZ88" s="565"/>
      <c r="GA88" s="565"/>
      <c r="GB88" s="565"/>
      <c r="GC88" s="565"/>
      <c r="GD88" s="565"/>
      <c r="GE88" s="565"/>
      <c r="GF88" s="565"/>
      <c r="GG88" s="565"/>
      <c r="GH88" s="565"/>
      <c r="GI88" s="565"/>
      <c r="GJ88" s="565"/>
      <c r="GK88" s="565"/>
      <c r="GL88" s="565"/>
      <c r="GM88" s="565"/>
      <c r="GN88" s="565"/>
      <c r="GO88" s="565"/>
      <c r="GP88" s="565"/>
      <c r="GQ88" s="565"/>
      <c r="GR88" s="565"/>
      <c r="GS88" s="565"/>
      <c r="GT88" s="565"/>
      <c r="GU88" s="565"/>
      <c r="GV88" s="565"/>
      <c r="GW88" s="565"/>
      <c r="GX88" s="565"/>
      <c r="GY88" s="8"/>
      <c r="GZ88" s="565"/>
      <c r="HA88" s="565"/>
      <c r="HB88" s="582"/>
      <c r="HC88" s="565"/>
      <c r="HD88" s="565"/>
      <c r="HE88" s="565"/>
      <c r="HF88" s="565"/>
      <c r="HG88" s="582"/>
      <c r="HH88" s="565"/>
      <c r="HI88" s="565"/>
      <c r="HJ88" s="565"/>
      <c r="HK88" s="565"/>
      <c r="HL88" s="565"/>
      <c r="HM88" s="565"/>
      <c r="HN88" s="565"/>
      <c r="HO88" s="565"/>
      <c r="HP88" s="565"/>
      <c r="HQ88" s="565"/>
      <c r="HR88" s="565"/>
      <c r="HS88" s="565"/>
      <c r="HT88" s="565"/>
      <c r="HU88" s="565"/>
      <c r="HV88" s="565"/>
      <c r="HW88" s="565"/>
      <c r="HX88" s="565"/>
      <c r="HY88" s="565"/>
      <c r="HZ88" s="565"/>
      <c r="IA88" s="565"/>
      <c r="IB88" s="565"/>
      <c r="IC88" s="565"/>
      <c r="ID88" s="565"/>
      <c r="IE88" s="565"/>
      <c r="IF88" s="565"/>
      <c r="IG88" s="8"/>
      <c r="IH88" s="565"/>
      <c r="II88" s="565"/>
      <c r="IJ88" s="565"/>
      <c r="IK88" s="565"/>
      <c r="IL88" s="565"/>
      <c r="IM88" s="565"/>
      <c r="IN88" s="565"/>
      <c r="IO88" s="565"/>
      <c r="IP88" s="565"/>
      <c r="IQ88" s="565"/>
      <c r="IR88" s="565"/>
      <c r="IS88" s="565"/>
      <c r="IT88" s="565"/>
      <c r="IU88" s="565"/>
      <c r="IV88" s="565"/>
      <c r="IW88" s="565"/>
      <c r="IX88" s="565"/>
      <c r="IY88" s="565"/>
      <c r="IZ88" s="565"/>
      <c r="JA88" s="565"/>
      <c r="JB88" s="565"/>
      <c r="JC88" s="565"/>
      <c r="JD88" s="565"/>
      <c r="JE88" s="565"/>
      <c r="JF88" s="565"/>
      <c r="JG88" s="565"/>
      <c r="JH88" s="565"/>
      <c r="JI88" s="565"/>
      <c r="JJ88" s="565"/>
      <c r="JK88" s="565"/>
      <c r="JL88" s="565"/>
      <c r="JM88" s="565"/>
      <c r="JN88" s="565"/>
      <c r="JO88" s="565"/>
      <c r="JP88" s="565"/>
      <c r="JQ88" s="565"/>
      <c r="JR88" s="565"/>
      <c r="JS88" s="565"/>
      <c r="JT88" s="565"/>
      <c r="JU88" s="565"/>
      <c r="JV88" s="565"/>
      <c r="JW88" s="565"/>
      <c r="JX88" s="565"/>
      <c r="JY88" s="565"/>
      <c r="JZ88" s="565"/>
      <c r="KA88" s="565"/>
      <c r="KB88" s="565"/>
      <c r="KC88" s="565"/>
      <c r="KD88" s="565"/>
      <c r="KE88" s="8"/>
      <c r="KF88" s="565"/>
      <c r="KG88" s="565"/>
      <c r="KH88" s="565"/>
      <c r="KI88" s="565"/>
      <c r="KJ88" s="565"/>
      <c r="KK88" s="565"/>
      <c r="KL88" s="565"/>
      <c r="KM88" s="565"/>
      <c r="KN88" s="565"/>
      <c r="KO88" s="565"/>
      <c r="KP88" s="565"/>
      <c r="KQ88" s="565"/>
      <c r="KR88" s="565"/>
      <c r="KS88" s="565"/>
      <c r="KT88" s="565"/>
      <c r="KU88" s="565"/>
      <c r="KV88" s="565"/>
      <c r="KW88" s="565"/>
      <c r="KX88" s="565"/>
      <c r="KY88" s="565"/>
      <c r="KZ88" s="565"/>
      <c r="LA88" s="565"/>
      <c r="LB88" s="565"/>
      <c r="LC88" s="565"/>
      <c r="LD88" s="565"/>
      <c r="LE88" s="565"/>
      <c r="LF88" s="565"/>
      <c r="LG88" s="565"/>
      <c r="LH88" s="565"/>
      <c r="LI88" s="565"/>
      <c r="LJ88" s="565"/>
      <c r="LK88" s="565"/>
      <c r="LL88" s="565"/>
      <c r="LM88" s="565"/>
      <c r="LN88" s="565"/>
      <c r="LO88" s="565"/>
      <c r="LP88" s="565"/>
      <c r="LQ88" s="565"/>
      <c r="LR88" s="565"/>
      <c r="LS88" s="565"/>
      <c r="LT88" s="565"/>
      <c r="LU88" s="565"/>
      <c r="LV88" s="565"/>
      <c r="LW88" s="565"/>
      <c r="LX88" s="565"/>
      <c r="LY88" s="565"/>
      <c r="LZ88" s="565"/>
      <c r="MA88" s="565"/>
      <c r="MB88" s="565"/>
      <c r="MC88" s="565"/>
      <c r="MD88" s="565"/>
      <c r="ME88" s="565"/>
      <c r="MF88" s="565"/>
      <c r="MG88" s="565"/>
      <c r="MH88" s="565"/>
      <c r="MI88" s="565"/>
      <c r="MJ88" s="565"/>
      <c r="MK88" s="565"/>
      <c r="ML88" s="565"/>
      <c r="MM88" s="565"/>
      <c r="MN88" s="565"/>
      <c r="MO88" s="8"/>
      <c r="MP88" s="565"/>
      <c r="MQ88" s="565"/>
      <c r="MR88" s="565"/>
      <c r="MS88" s="565"/>
      <c r="MT88" s="565"/>
      <c r="MU88" s="565"/>
      <c r="MV88" s="565"/>
      <c r="MW88" s="565"/>
      <c r="MX88" s="565"/>
      <c r="MY88" s="565"/>
      <c r="MZ88" s="565"/>
      <c r="NA88" s="565"/>
      <c r="NB88" s="565"/>
      <c r="NC88" s="565"/>
      <c r="ND88" s="565"/>
      <c r="NE88" s="565"/>
      <c r="NF88" s="565"/>
      <c r="NG88" s="565"/>
      <c r="NH88" s="565"/>
      <c r="NI88" s="565"/>
      <c r="NJ88" s="565"/>
      <c r="NK88" s="565"/>
      <c r="NL88" s="565"/>
      <c r="NM88" s="565"/>
      <c r="NN88" s="565"/>
      <c r="NO88" s="565"/>
      <c r="NP88" s="565"/>
      <c r="NQ88" s="565"/>
      <c r="NR88" s="565"/>
      <c r="NS88" s="565"/>
      <c r="NT88" s="8"/>
      <c r="NU88" s="565"/>
      <c r="NV88" s="565"/>
      <c r="NW88" s="565"/>
      <c r="NX88" s="565"/>
      <c r="NY88" s="565"/>
      <c r="NZ88" s="565"/>
      <c r="OA88" s="565"/>
      <c r="OB88" s="565"/>
      <c r="OC88" s="8"/>
      <c r="OD88" s="565"/>
      <c r="OE88" s="565"/>
      <c r="OF88" s="565"/>
      <c r="OG88" s="565"/>
      <c r="OH88" s="8"/>
      <c r="OI88" s="565"/>
      <c r="OJ88" s="565"/>
      <c r="OK88" s="565"/>
      <c r="OL88" s="565"/>
      <c r="OM88" s="565"/>
      <c r="ON88" s="519">
        <v>0</v>
      </c>
    </row>
    <row r="89" spans="1:404" outlineLevel="2">
      <c r="A89" s="18">
        <f t="shared" si="245"/>
        <v>84</v>
      </c>
      <c r="B89" s="18"/>
      <c r="C89" s="12"/>
      <c r="D89" s="12"/>
      <c r="E89" t="b">
        <v>0</v>
      </c>
      <c r="G89" s="25" t="s">
        <v>1792</v>
      </c>
      <c r="H89" s="118"/>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22"/>
      <c r="AY89" s="8"/>
      <c r="AZ89" s="8"/>
      <c r="BA89" s="550"/>
      <c r="BB89" s="550"/>
      <c r="BC89" s="550"/>
      <c r="BD89" s="550"/>
      <c r="BE89" s="550"/>
      <c r="BF89" s="550"/>
      <c r="BG89" s="550"/>
      <c r="BH89" s="550"/>
      <c r="BI89" s="550"/>
      <c r="BJ89" s="8"/>
      <c r="BK89" s="550"/>
      <c r="BL89" s="550"/>
      <c r="BM89" s="550"/>
      <c r="BN89" s="550"/>
      <c r="BO89" s="550"/>
      <c r="BP89" s="550"/>
      <c r="BQ89" s="550"/>
      <c r="BR89" s="550"/>
      <c r="BS89" s="550"/>
      <c r="BT89" s="550"/>
      <c r="BU89" s="550"/>
      <c r="BV89" s="550"/>
      <c r="BW89" s="550"/>
      <c r="BX89" s="550"/>
      <c r="BY89" s="550"/>
      <c r="BZ89" s="550"/>
      <c r="CA89" s="550"/>
      <c r="CB89" s="8"/>
      <c r="CC89" s="550"/>
      <c r="CD89" s="550"/>
      <c r="CE89" s="550"/>
      <c r="CF89" s="550"/>
      <c r="CG89" s="550"/>
      <c r="CH89" s="550"/>
      <c r="CI89" s="550"/>
      <c r="CJ89" s="550"/>
      <c r="CK89" s="550"/>
      <c r="CL89" s="550"/>
      <c r="CM89" s="550"/>
      <c r="CN89" s="550"/>
      <c r="CO89" s="550"/>
      <c r="CP89" s="550"/>
      <c r="CQ89" s="550"/>
      <c r="CR89" s="550"/>
      <c r="CS89" s="550"/>
      <c r="CT89" s="550"/>
      <c r="CU89" s="550"/>
      <c r="CV89" s="550"/>
      <c r="CW89" s="8"/>
      <c r="CX89" s="550"/>
      <c r="CY89" s="550"/>
      <c r="CZ89" s="551"/>
      <c r="DA89" s="550"/>
      <c r="DB89" s="552"/>
      <c r="DC89" s="550"/>
      <c r="DD89" s="550"/>
      <c r="DE89" s="550"/>
      <c r="DF89" s="550"/>
      <c r="DG89" s="550"/>
      <c r="DH89" s="550"/>
      <c r="DI89" s="550"/>
      <c r="DJ89" s="550"/>
      <c r="DK89" s="550"/>
      <c r="DL89" s="550"/>
      <c r="DM89" s="550"/>
      <c r="DN89" s="550"/>
      <c r="DO89" s="550"/>
      <c r="DP89" s="550"/>
      <c r="DQ89" s="550"/>
      <c r="DR89" s="550"/>
      <c r="DS89" s="550"/>
      <c r="DT89" s="550"/>
      <c r="DU89" s="550"/>
      <c r="DV89" s="550"/>
      <c r="DW89" s="550"/>
      <c r="DX89" s="550"/>
      <c r="DY89" s="550"/>
      <c r="DZ89" s="550"/>
      <c r="EA89" s="550"/>
      <c r="EB89" s="550"/>
      <c r="EC89" s="550"/>
      <c r="ED89" s="550"/>
      <c r="EE89" s="550"/>
      <c r="EF89" s="550"/>
      <c r="EG89" s="550"/>
      <c r="EH89" s="550"/>
      <c r="EI89" s="550"/>
      <c r="EJ89" s="550"/>
      <c r="EK89" s="550"/>
      <c r="EL89" s="550"/>
      <c r="EM89" s="550"/>
      <c r="EN89" s="550"/>
      <c r="EO89" s="550"/>
      <c r="EP89" s="550"/>
      <c r="EQ89" s="550"/>
      <c r="ER89" s="550"/>
      <c r="ES89" s="550"/>
      <c r="ET89" s="550"/>
      <c r="EU89" s="550"/>
      <c r="EV89" s="550"/>
      <c r="EW89" s="550"/>
      <c r="EX89" s="550"/>
      <c r="EY89" s="550"/>
      <c r="EZ89" s="550"/>
      <c r="FA89" s="550"/>
      <c r="FB89" s="550"/>
      <c r="FC89" s="550"/>
      <c r="FD89" s="550"/>
      <c r="FE89" s="550"/>
      <c r="FF89" s="550"/>
      <c r="FG89" s="550"/>
      <c r="FH89" s="550"/>
      <c r="FI89" s="550"/>
      <c r="FJ89" s="550"/>
      <c r="FK89" s="8"/>
      <c r="FL89" s="550"/>
      <c r="FM89" s="550"/>
      <c r="FN89" s="550"/>
      <c r="FO89" s="550"/>
      <c r="FP89" s="550"/>
      <c r="FQ89" s="550"/>
      <c r="FR89" s="550"/>
      <c r="FS89" s="550"/>
      <c r="FT89" s="550"/>
      <c r="FU89" s="550"/>
      <c r="FV89" s="550"/>
      <c r="FW89" s="550"/>
      <c r="FX89" s="550"/>
      <c r="FY89" s="550"/>
      <c r="FZ89" s="550"/>
      <c r="GA89" s="550"/>
      <c r="GB89" s="550"/>
      <c r="GC89" s="550"/>
      <c r="GD89" s="550"/>
      <c r="GE89" s="550"/>
      <c r="GF89" s="550"/>
      <c r="GG89" s="550"/>
      <c r="GH89" s="550"/>
      <c r="GI89" s="550"/>
      <c r="GJ89" s="550"/>
      <c r="GK89" s="550"/>
      <c r="GL89" s="550"/>
      <c r="GM89" s="550"/>
      <c r="GN89" s="550"/>
      <c r="GO89" s="550"/>
      <c r="GP89" s="550"/>
      <c r="GQ89" s="550"/>
      <c r="GR89" s="550"/>
      <c r="GS89" s="550"/>
      <c r="GT89" s="550"/>
      <c r="GU89" s="550"/>
      <c r="GV89" s="550"/>
      <c r="GW89" s="550"/>
      <c r="GX89" s="550"/>
      <c r="GY89" s="8"/>
      <c r="GZ89" s="550"/>
      <c r="HA89" s="550"/>
      <c r="HB89" s="551"/>
      <c r="HC89" s="550"/>
      <c r="HD89" s="552"/>
      <c r="HE89" s="552"/>
      <c r="HF89" s="550"/>
      <c r="HG89" s="551"/>
      <c r="HH89" s="550"/>
      <c r="HI89" s="550"/>
      <c r="HJ89" s="550"/>
      <c r="HK89" s="550"/>
      <c r="HL89" s="550"/>
      <c r="HM89" s="550"/>
      <c r="HN89" s="550"/>
      <c r="HO89" s="550"/>
      <c r="HP89" s="550"/>
      <c r="HQ89" s="550"/>
      <c r="HR89" s="550"/>
      <c r="HS89" s="550"/>
      <c r="HT89" s="550"/>
      <c r="HU89" s="550"/>
      <c r="HV89" s="550"/>
      <c r="HW89" s="550"/>
      <c r="HX89" s="550"/>
      <c r="HY89" s="550"/>
      <c r="HZ89" s="550"/>
      <c r="IA89" s="550"/>
      <c r="IB89" s="550"/>
      <c r="IC89" s="550"/>
      <c r="ID89" s="550"/>
      <c r="IE89" s="550"/>
      <c r="IF89" s="550"/>
      <c r="IG89" s="8"/>
      <c r="IH89" s="550"/>
      <c r="II89" s="550"/>
      <c r="IJ89" s="550"/>
      <c r="IK89" s="550"/>
      <c r="IL89" s="550"/>
      <c r="IM89" s="550"/>
      <c r="IN89" s="550"/>
      <c r="IO89" s="550"/>
      <c r="IP89" s="550"/>
      <c r="IQ89" s="550"/>
      <c r="IR89" s="550"/>
      <c r="IS89" s="550"/>
      <c r="IT89" s="550"/>
      <c r="IU89" s="550"/>
      <c r="IV89" s="550"/>
      <c r="IW89" s="550"/>
      <c r="IX89" s="550"/>
      <c r="IY89" s="553"/>
      <c r="IZ89" s="553"/>
      <c r="JA89" s="553"/>
      <c r="JB89" s="553"/>
      <c r="JC89" s="553"/>
      <c r="JD89" s="553"/>
      <c r="JE89" s="553"/>
      <c r="JF89" s="553"/>
      <c r="JG89" s="554"/>
      <c r="JH89" s="554"/>
      <c r="JI89" s="554"/>
      <c r="JJ89" s="554"/>
      <c r="JK89" s="554"/>
      <c r="JL89" s="554"/>
      <c r="JM89" s="553"/>
      <c r="JN89" s="553"/>
      <c r="JO89" s="553"/>
      <c r="JP89" s="553"/>
      <c r="JQ89" s="553"/>
      <c r="JR89" s="553"/>
      <c r="JS89" s="553"/>
      <c r="JT89" s="553"/>
      <c r="JU89" s="553"/>
      <c r="JV89" s="553"/>
      <c r="JW89" s="553"/>
      <c r="JX89" s="553"/>
      <c r="JY89" s="553"/>
      <c r="JZ89" s="553"/>
      <c r="KA89" s="553"/>
      <c r="KB89" s="553"/>
      <c r="KC89" s="553"/>
      <c r="KD89" s="550"/>
      <c r="KE89" s="8"/>
      <c r="KF89" s="550"/>
      <c r="KG89" s="550"/>
      <c r="KH89" s="550"/>
      <c r="KI89" s="550"/>
      <c r="KJ89" s="550"/>
      <c r="KK89" s="550"/>
      <c r="KL89" s="550"/>
      <c r="KM89" s="550"/>
      <c r="KN89" s="550"/>
      <c r="KO89" s="550"/>
      <c r="KP89" s="550"/>
      <c r="KQ89" s="550"/>
      <c r="KR89" s="550"/>
      <c r="KS89" s="550"/>
      <c r="KT89" s="550"/>
      <c r="KU89" s="550"/>
      <c r="KV89" s="550"/>
      <c r="KW89" s="550"/>
      <c r="KX89" s="550"/>
      <c r="KY89" s="550"/>
      <c r="KZ89" s="550"/>
      <c r="LA89" s="550"/>
      <c r="LB89" s="550"/>
      <c r="LC89" s="550"/>
      <c r="LD89" s="550"/>
      <c r="LE89" s="550"/>
      <c r="LF89" s="550"/>
      <c r="LG89" s="550"/>
      <c r="LH89" s="550"/>
      <c r="LI89" s="550"/>
      <c r="LJ89" s="550"/>
      <c r="LK89" s="550"/>
      <c r="LL89" s="550"/>
      <c r="LM89" s="550"/>
      <c r="LN89" s="550"/>
      <c r="LO89" s="550"/>
      <c r="LP89" s="550"/>
      <c r="LQ89" s="550"/>
      <c r="LR89" s="550"/>
      <c r="LS89" s="550"/>
      <c r="LT89" s="550"/>
      <c r="LU89" s="550"/>
      <c r="LV89" s="550"/>
      <c r="LW89" s="550"/>
      <c r="LX89" s="550"/>
      <c r="LY89" s="550"/>
      <c r="LZ89" s="550"/>
      <c r="MA89" s="550"/>
      <c r="MB89" s="550"/>
      <c r="MC89" s="550"/>
      <c r="MD89" s="550"/>
      <c r="ME89" s="550"/>
      <c r="MF89" s="550"/>
      <c r="MG89" s="550"/>
      <c r="MH89" s="550"/>
      <c r="MI89" s="550"/>
      <c r="MJ89" s="550"/>
      <c r="MK89" s="550"/>
      <c r="ML89" s="550"/>
      <c r="MM89" s="550"/>
      <c r="MN89" s="550"/>
      <c r="MO89" s="8"/>
      <c r="MP89" s="550"/>
      <c r="MQ89" s="550"/>
      <c r="MR89" s="550"/>
      <c r="MS89" s="550"/>
      <c r="MT89" s="550"/>
      <c r="MU89" s="550"/>
      <c r="MV89" s="550"/>
      <c r="MW89" s="550"/>
      <c r="MX89" s="550"/>
      <c r="MY89" s="550"/>
      <c r="MZ89" s="550"/>
      <c r="NA89" s="550"/>
      <c r="NB89" s="550"/>
      <c r="NC89" s="550"/>
      <c r="ND89" s="550"/>
      <c r="NE89" s="550"/>
      <c r="NF89" s="550"/>
      <c r="NG89" s="550"/>
      <c r="NH89" s="550"/>
      <c r="NI89" s="550"/>
      <c r="NJ89" s="550"/>
      <c r="NK89" s="550"/>
      <c r="NL89" s="550"/>
      <c r="NM89" s="550"/>
      <c r="NN89" s="550"/>
      <c r="NO89" s="550"/>
      <c r="NP89" s="550"/>
      <c r="NQ89" s="550"/>
      <c r="NR89" s="550"/>
      <c r="NS89" s="550"/>
      <c r="NT89" s="8"/>
      <c r="NU89" s="550"/>
      <c r="NV89" s="550"/>
      <c r="NW89" s="550"/>
      <c r="NX89" s="550"/>
      <c r="NY89" s="550"/>
      <c r="NZ89" s="550"/>
      <c r="OA89" s="550"/>
      <c r="OB89" s="550"/>
      <c r="OC89" s="8"/>
      <c r="OD89" s="550"/>
      <c r="OE89" s="550"/>
      <c r="OF89" s="550"/>
      <c r="OG89" s="550"/>
      <c r="OH89" s="8"/>
      <c r="OI89" s="485"/>
      <c r="OJ89" s="485"/>
      <c r="OK89" s="555"/>
      <c r="OL89" s="555"/>
      <c r="OM89" s="550"/>
      <c r="ON89" s="519">
        <v>0</v>
      </c>
    </row>
    <row r="90" spans="1:404" outlineLevel="2">
      <c r="A90" s="18">
        <f t="shared" si="245"/>
        <v>85</v>
      </c>
      <c r="B90" s="18"/>
      <c r="C90" s="12"/>
      <c r="D90" s="12"/>
      <c r="E90" t="b">
        <v>0</v>
      </c>
      <c r="G90" s="25" t="str">
        <f>"SA level "&amp;RIGHT(G89,2)+1</f>
        <v>SA level 2</v>
      </c>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22"/>
      <c r="AY90" s="8"/>
      <c r="AZ90" s="8"/>
      <c r="BA90" s="550"/>
      <c r="BB90" s="550"/>
      <c r="BC90" s="550"/>
      <c r="BD90" s="550"/>
      <c r="BE90" s="550"/>
      <c r="BF90" s="550"/>
      <c r="BG90" s="550"/>
      <c r="BH90" s="550"/>
      <c r="BI90" s="550"/>
      <c r="BJ90" s="8"/>
      <c r="BK90" s="550"/>
      <c r="BL90" s="550"/>
      <c r="BM90" s="550"/>
      <c r="BN90" s="550"/>
      <c r="BO90" s="550"/>
      <c r="BP90" s="550"/>
      <c r="BQ90" s="550"/>
      <c r="BR90" s="550"/>
      <c r="BS90" s="550"/>
      <c r="BT90" s="550"/>
      <c r="BU90" s="550"/>
      <c r="BV90" s="550"/>
      <c r="BW90" s="550"/>
      <c r="BX90" s="550"/>
      <c r="BY90" s="550"/>
      <c r="BZ90" s="550"/>
      <c r="CA90" s="550"/>
      <c r="CB90" s="8"/>
      <c r="CC90" s="550"/>
      <c r="CD90" s="550"/>
      <c r="CE90" s="550"/>
      <c r="CF90" s="550"/>
      <c r="CG90" s="550"/>
      <c r="CH90" s="550"/>
      <c r="CI90" s="550"/>
      <c r="CJ90" s="550"/>
      <c r="CK90" s="550"/>
      <c r="CL90" s="550"/>
      <c r="CM90" s="550"/>
      <c r="CN90" s="550"/>
      <c r="CO90" s="550"/>
      <c r="CP90" s="550"/>
      <c r="CQ90" s="550"/>
      <c r="CR90" s="550"/>
      <c r="CS90" s="550"/>
      <c r="CT90" s="550"/>
      <c r="CU90" s="550"/>
      <c r="CV90" s="550"/>
      <c r="CW90" s="8"/>
      <c r="CX90" s="550"/>
      <c r="CY90" s="550"/>
      <c r="CZ90" s="551"/>
      <c r="DA90" s="550"/>
      <c r="DB90" s="552"/>
      <c r="DC90" s="550"/>
      <c r="DD90" s="550"/>
      <c r="DE90" s="550"/>
      <c r="DF90" s="550"/>
      <c r="DG90" s="550"/>
      <c r="DH90" s="550"/>
      <c r="DI90" s="550"/>
      <c r="DJ90" s="550"/>
      <c r="DK90" s="556"/>
      <c r="DL90" s="556"/>
      <c r="DM90" s="550"/>
      <c r="DN90" s="556"/>
      <c r="DO90" s="556"/>
      <c r="DP90" s="556"/>
      <c r="DQ90" s="556"/>
      <c r="DR90" s="550"/>
      <c r="DS90" s="550"/>
      <c r="DT90" s="550"/>
      <c r="DU90" s="550"/>
      <c r="DV90" s="550"/>
      <c r="DW90" s="556"/>
      <c r="DX90" s="556"/>
      <c r="DY90" s="550"/>
      <c r="DZ90" s="550"/>
      <c r="EA90" s="550"/>
      <c r="EB90" s="550"/>
      <c r="EC90" s="550"/>
      <c r="ED90" s="550"/>
      <c r="EE90" s="550"/>
      <c r="EF90" s="550"/>
      <c r="EG90" s="550"/>
      <c r="EH90" s="550"/>
      <c r="EI90" s="550"/>
      <c r="EJ90" s="550"/>
      <c r="EK90" s="550"/>
      <c r="EL90" s="550"/>
      <c r="EM90" s="550"/>
      <c r="EN90" s="550"/>
      <c r="EO90" s="556"/>
      <c r="EP90" s="556"/>
      <c r="EQ90" s="556"/>
      <c r="ER90" s="556"/>
      <c r="ES90" s="556"/>
      <c r="ET90" s="550"/>
      <c r="EU90" s="550"/>
      <c r="EV90" s="550"/>
      <c r="EW90" s="550"/>
      <c r="EX90" s="550"/>
      <c r="EY90" s="550"/>
      <c r="EZ90" s="550"/>
      <c r="FA90" s="550"/>
      <c r="FB90" s="550"/>
      <c r="FC90" s="550"/>
      <c r="FD90" s="550"/>
      <c r="FE90" s="550"/>
      <c r="FF90" s="550"/>
      <c r="FG90" s="550"/>
      <c r="FH90" s="550"/>
      <c r="FI90" s="550"/>
      <c r="FJ90" s="550"/>
      <c r="FK90" s="8"/>
      <c r="FL90" s="550"/>
      <c r="FM90" s="550"/>
      <c r="FN90" s="550"/>
      <c r="FO90" s="550"/>
      <c r="FP90" s="550"/>
      <c r="FQ90" s="550"/>
      <c r="FR90" s="550"/>
      <c r="FS90" s="550"/>
      <c r="FT90" s="550"/>
      <c r="FU90" s="550"/>
      <c r="FV90" s="550"/>
      <c r="FW90" s="550"/>
      <c r="FX90" s="550"/>
      <c r="FY90" s="550"/>
      <c r="FZ90" s="550"/>
      <c r="GA90" s="550"/>
      <c r="GB90" s="550"/>
      <c r="GC90" s="550"/>
      <c r="GD90" s="550"/>
      <c r="GE90" s="550"/>
      <c r="GF90" s="550"/>
      <c r="GG90" s="550"/>
      <c r="GH90" s="550"/>
      <c r="GI90" s="550"/>
      <c r="GJ90" s="550"/>
      <c r="GK90" s="550"/>
      <c r="GL90" s="556"/>
      <c r="GM90" s="556"/>
      <c r="GN90" s="550"/>
      <c r="GO90" s="550"/>
      <c r="GP90" s="550"/>
      <c r="GQ90" s="550"/>
      <c r="GR90" s="550"/>
      <c r="GS90" s="550"/>
      <c r="GT90" s="550"/>
      <c r="GU90" s="550"/>
      <c r="GV90" s="550"/>
      <c r="GW90" s="550"/>
      <c r="GX90" s="550"/>
      <c r="GY90" s="8"/>
      <c r="GZ90" s="550"/>
      <c r="HA90" s="550"/>
      <c r="HB90" s="551"/>
      <c r="HC90" s="550"/>
      <c r="HD90" s="552"/>
      <c r="HE90" s="552"/>
      <c r="HF90" s="550"/>
      <c r="HG90" s="551"/>
      <c r="HH90" s="550"/>
      <c r="HI90" s="550"/>
      <c r="HJ90" s="550"/>
      <c r="HK90" s="550"/>
      <c r="HL90" s="550"/>
      <c r="HM90" s="550"/>
      <c r="HN90" s="550"/>
      <c r="HO90" s="550"/>
      <c r="HP90" s="550"/>
      <c r="HQ90" s="550"/>
      <c r="HR90" s="550"/>
      <c r="HS90" s="550"/>
      <c r="HT90" s="550"/>
      <c r="HU90" s="550"/>
      <c r="HV90" s="550"/>
      <c r="HW90" s="550"/>
      <c r="HX90" s="550"/>
      <c r="HY90" s="550"/>
      <c r="HZ90" s="550"/>
      <c r="IA90" s="550"/>
      <c r="IB90" s="550"/>
      <c r="IC90" s="550"/>
      <c r="ID90" s="550"/>
      <c r="IE90" s="550"/>
      <c r="IF90" s="550"/>
      <c r="IG90" s="8"/>
      <c r="IH90" s="550"/>
      <c r="II90" s="550"/>
      <c r="IJ90" s="550"/>
      <c r="IK90" s="550"/>
      <c r="IL90" s="550"/>
      <c r="IM90" s="550"/>
      <c r="IN90" s="550"/>
      <c r="IO90" s="550"/>
      <c r="IP90" s="550"/>
      <c r="IQ90" s="550"/>
      <c r="IR90" s="550"/>
      <c r="IS90" s="550"/>
      <c r="IT90" s="550"/>
      <c r="IU90" s="550"/>
      <c r="IV90" s="550"/>
      <c r="IW90" s="550"/>
      <c r="IX90" s="550"/>
      <c r="IY90" s="553"/>
      <c r="IZ90" s="553"/>
      <c r="JA90" s="553"/>
      <c r="JB90" s="553"/>
      <c r="JC90" s="553"/>
      <c r="JD90" s="553"/>
      <c r="JE90" s="553"/>
      <c r="JF90" s="553"/>
      <c r="JG90" s="93"/>
      <c r="JH90" s="93"/>
      <c r="JI90" s="93"/>
      <c r="JJ90" s="93"/>
      <c r="JK90" s="93"/>
      <c r="JL90" s="93"/>
      <c r="JM90" s="553"/>
      <c r="JN90" s="553"/>
      <c r="JO90" s="553"/>
      <c r="JP90" s="553"/>
      <c r="JQ90" s="553"/>
      <c r="JR90" s="553"/>
      <c r="JS90" s="553"/>
      <c r="JT90" s="553"/>
      <c r="JU90" s="553"/>
      <c r="JV90" s="553"/>
      <c r="JW90" s="553"/>
      <c r="JX90" s="553"/>
      <c r="JY90" s="553"/>
      <c r="JZ90" s="553"/>
      <c r="KA90" s="553"/>
      <c r="KB90" s="553"/>
      <c r="KC90" s="553"/>
      <c r="KD90" s="550"/>
      <c r="KE90" s="8"/>
      <c r="KF90" s="550"/>
      <c r="KG90" s="550"/>
      <c r="KH90" s="550"/>
      <c r="KI90" s="556"/>
      <c r="KJ90" s="556"/>
      <c r="KK90" s="556"/>
      <c r="KL90" s="556"/>
      <c r="KM90" s="556"/>
      <c r="KN90" s="556"/>
      <c r="KO90" s="556"/>
      <c r="KP90" s="556"/>
      <c r="KQ90" s="556"/>
      <c r="KR90" s="556"/>
      <c r="KS90" s="556"/>
      <c r="KT90" s="556"/>
      <c r="KU90" s="556"/>
      <c r="KV90" s="550"/>
      <c r="KW90" s="550"/>
      <c r="KX90" s="550"/>
      <c r="KY90" s="550"/>
      <c r="KZ90" s="550"/>
      <c r="LA90" s="550"/>
      <c r="LB90" s="550"/>
      <c r="LC90" s="550"/>
      <c r="LD90" s="550"/>
      <c r="LE90" s="550"/>
      <c r="LF90" s="550"/>
      <c r="LG90" s="550"/>
      <c r="LH90" s="550"/>
      <c r="LI90" s="550"/>
      <c r="LJ90" s="550"/>
      <c r="LK90" s="550"/>
      <c r="LL90" s="550"/>
      <c r="LM90" s="550"/>
      <c r="LN90" s="550"/>
      <c r="LO90" s="550"/>
      <c r="LP90" s="550"/>
      <c r="LQ90" s="550"/>
      <c r="LR90" s="550"/>
      <c r="LS90" s="550"/>
      <c r="LT90" s="550"/>
      <c r="LU90" s="550"/>
      <c r="LV90" s="550"/>
      <c r="LW90" s="550"/>
      <c r="LX90" s="550"/>
      <c r="LY90" s="550"/>
      <c r="LZ90" s="550"/>
      <c r="MA90" s="550"/>
      <c r="MB90" s="550"/>
      <c r="MC90" s="550"/>
      <c r="MD90" s="550"/>
      <c r="ME90" s="550"/>
      <c r="MF90" s="550"/>
      <c r="MG90" s="550"/>
      <c r="MH90" s="550"/>
      <c r="MI90" s="550"/>
      <c r="MJ90" s="550"/>
      <c r="MK90" s="550"/>
      <c r="ML90" s="550"/>
      <c r="MM90" s="550"/>
      <c r="MN90" s="550"/>
      <c r="MO90" s="8"/>
      <c r="MP90" s="550"/>
      <c r="MQ90" s="550"/>
      <c r="MR90" s="550"/>
      <c r="MS90" s="550"/>
      <c r="MT90" s="550"/>
      <c r="MU90" s="550"/>
      <c r="MV90" s="550"/>
      <c r="MW90" s="550"/>
      <c r="MX90" s="550"/>
      <c r="MY90" s="550"/>
      <c r="MZ90" s="556"/>
      <c r="NA90" s="556"/>
      <c r="NB90" s="556"/>
      <c r="NC90" s="556"/>
      <c r="ND90" s="556"/>
      <c r="NE90" s="556"/>
      <c r="NF90" s="556"/>
      <c r="NG90" s="550"/>
      <c r="NH90" s="550"/>
      <c r="NI90" s="550"/>
      <c r="NJ90" s="556"/>
      <c r="NK90" s="556"/>
      <c r="NL90" s="550"/>
      <c r="NM90" s="550"/>
      <c r="NN90" s="550"/>
      <c r="NO90" s="550"/>
      <c r="NP90" s="550"/>
      <c r="NQ90" s="550"/>
      <c r="NR90" s="550"/>
      <c r="NS90" s="550"/>
      <c r="NT90" s="8"/>
      <c r="NU90" s="550"/>
      <c r="NV90" s="550"/>
      <c r="NW90" s="550"/>
      <c r="NX90" s="550"/>
      <c r="NY90" s="550"/>
      <c r="NZ90" s="550"/>
      <c r="OA90" s="550"/>
      <c r="OB90" s="550"/>
      <c r="OC90" s="8"/>
      <c r="OD90" s="550"/>
      <c r="OE90" s="550"/>
      <c r="OF90" s="550"/>
      <c r="OG90" s="550"/>
      <c r="OH90" s="8"/>
      <c r="OI90" s="22"/>
      <c r="OJ90" s="22"/>
      <c r="OK90" s="555"/>
      <c r="OL90" s="555"/>
      <c r="OM90" s="556"/>
      <c r="ON90" s="519">
        <v>0</v>
      </c>
    </row>
    <row r="91" spans="1:404" outlineLevel="2">
      <c r="A91" s="18">
        <f t="shared" si="245"/>
        <v>86</v>
      </c>
      <c r="B91" s="18"/>
      <c r="C91" s="12"/>
      <c r="D91" s="12"/>
      <c r="E91" t="b">
        <v>0</v>
      </c>
      <c r="G91" s="25" t="str">
        <f>"SA level "&amp;RIGHT(G90,2)+1</f>
        <v>SA level 3</v>
      </c>
      <c r="H91" s="118"/>
      <c r="I91" s="118"/>
      <c r="J91" s="118"/>
      <c r="K91" s="118"/>
      <c r="L91" s="118"/>
      <c r="M91" s="226"/>
      <c r="N91" s="226"/>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22"/>
      <c r="AY91" s="8"/>
      <c r="AZ91" s="8"/>
      <c r="BA91" s="550"/>
      <c r="BB91" s="550"/>
      <c r="BC91" s="550"/>
      <c r="BD91" s="550"/>
      <c r="BE91" s="550"/>
      <c r="BF91" s="550"/>
      <c r="BG91" s="550"/>
      <c r="BH91" s="550"/>
      <c r="BI91" s="550"/>
      <c r="BJ91" s="8"/>
      <c r="BK91" s="550"/>
      <c r="BL91" s="550"/>
      <c r="BM91" s="550"/>
      <c r="BN91" s="550"/>
      <c r="BO91" s="550"/>
      <c r="BP91" s="550"/>
      <c r="BQ91" s="550"/>
      <c r="BR91" s="550"/>
      <c r="BS91" s="550"/>
      <c r="BT91" s="550"/>
      <c r="BU91" s="550"/>
      <c r="BV91" s="550"/>
      <c r="BW91" s="550"/>
      <c r="BX91" s="550"/>
      <c r="BY91" s="550"/>
      <c r="BZ91" s="550"/>
      <c r="CA91" s="550"/>
      <c r="CB91" s="8"/>
      <c r="CC91" s="550"/>
      <c r="CD91" s="550"/>
      <c r="CE91" s="550"/>
      <c r="CF91" s="550"/>
      <c r="CG91" s="550"/>
      <c r="CH91" s="550"/>
      <c r="CI91" s="550"/>
      <c r="CJ91" s="550"/>
      <c r="CK91" s="550"/>
      <c r="CL91" s="550"/>
      <c r="CM91" s="550"/>
      <c r="CN91" s="550"/>
      <c r="CO91" s="550"/>
      <c r="CP91" s="550"/>
      <c r="CQ91" s="550"/>
      <c r="CR91" s="550"/>
      <c r="CS91" s="550"/>
      <c r="CT91" s="550"/>
      <c r="CU91" s="550"/>
      <c r="CV91" s="550"/>
      <c r="CW91" s="8"/>
      <c r="CX91" s="550"/>
      <c r="CY91" s="550"/>
      <c r="CZ91" s="551"/>
      <c r="DA91" s="550"/>
      <c r="DB91" s="552"/>
      <c r="DC91" s="550"/>
      <c r="DD91" s="550"/>
      <c r="DE91" s="550"/>
      <c r="DF91" s="550"/>
      <c r="DG91" s="550"/>
      <c r="DH91" s="550"/>
      <c r="DI91" s="550"/>
      <c r="DJ91" s="550"/>
      <c r="DK91" s="556"/>
      <c r="DL91" s="556"/>
      <c r="DM91" s="550"/>
      <c r="DN91" s="556"/>
      <c r="DO91" s="556"/>
      <c r="DP91" s="556"/>
      <c r="DQ91" s="556"/>
      <c r="DR91" s="550"/>
      <c r="DS91" s="550"/>
      <c r="DT91" s="550"/>
      <c r="DU91" s="550"/>
      <c r="DV91" s="550"/>
      <c r="DW91" s="556"/>
      <c r="DX91" s="556"/>
      <c r="DY91" s="550"/>
      <c r="DZ91" s="550"/>
      <c r="EA91" s="550"/>
      <c r="EB91" s="550"/>
      <c r="EC91" s="550"/>
      <c r="ED91" s="550"/>
      <c r="EE91" s="550"/>
      <c r="EF91" s="550"/>
      <c r="EG91" s="550"/>
      <c r="EH91" s="550"/>
      <c r="EI91" s="550"/>
      <c r="EJ91" s="550"/>
      <c r="EK91" s="550"/>
      <c r="EL91" s="550"/>
      <c r="EM91" s="550"/>
      <c r="EN91" s="550"/>
      <c r="EO91" s="556"/>
      <c r="EP91" s="556"/>
      <c r="EQ91" s="556"/>
      <c r="ER91" s="556"/>
      <c r="ES91" s="556"/>
      <c r="ET91" s="550"/>
      <c r="EU91" s="550"/>
      <c r="EV91" s="550"/>
      <c r="EW91" s="550"/>
      <c r="EX91" s="550"/>
      <c r="EY91" s="550"/>
      <c r="EZ91" s="550"/>
      <c r="FA91" s="550"/>
      <c r="FB91" s="550"/>
      <c r="FC91" s="550"/>
      <c r="FD91" s="550"/>
      <c r="FE91" s="550"/>
      <c r="FF91" s="550"/>
      <c r="FG91" s="550"/>
      <c r="FH91" s="550"/>
      <c r="FI91" s="550"/>
      <c r="FJ91" s="550"/>
      <c r="FK91" s="8"/>
      <c r="FL91" s="550"/>
      <c r="FM91" s="550"/>
      <c r="FN91" s="550"/>
      <c r="FO91" s="550"/>
      <c r="FP91" s="550"/>
      <c r="FQ91" s="550"/>
      <c r="FR91" s="550"/>
      <c r="FS91" s="550"/>
      <c r="FT91" s="550"/>
      <c r="FU91" s="550"/>
      <c r="FV91" s="550"/>
      <c r="FW91" s="550"/>
      <c r="FX91" s="550"/>
      <c r="FY91" s="550"/>
      <c r="FZ91" s="550"/>
      <c r="GA91" s="550"/>
      <c r="GB91" s="550"/>
      <c r="GC91" s="550"/>
      <c r="GD91" s="550"/>
      <c r="GE91" s="550"/>
      <c r="GF91" s="550"/>
      <c r="GG91" s="550"/>
      <c r="GH91" s="550"/>
      <c r="GI91" s="550"/>
      <c r="GJ91" s="550"/>
      <c r="GK91" s="550"/>
      <c r="GL91" s="556"/>
      <c r="GM91" s="556"/>
      <c r="GN91" s="550"/>
      <c r="GO91" s="550"/>
      <c r="GP91" s="550"/>
      <c r="GQ91" s="550"/>
      <c r="GR91" s="550"/>
      <c r="GS91" s="550"/>
      <c r="GT91" s="550"/>
      <c r="GU91" s="550"/>
      <c r="GV91" s="550"/>
      <c r="GW91" s="550"/>
      <c r="GX91" s="550"/>
      <c r="GY91" s="8"/>
      <c r="GZ91" s="550"/>
      <c r="HA91" s="550"/>
      <c r="HB91" s="551"/>
      <c r="HC91" s="550"/>
      <c r="HD91" s="552"/>
      <c r="HE91" s="552"/>
      <c r="HF91" s="550"/>
      <c r="HG91" s="551"/>
      <c r="HH91" s="550"/>
      <c r="HI91" s="550"/>
      <c r="HJ91" s="550"/>
      <c r="HK91" s="550"/>
      <c r="HL91" s="550"/>
      <c r="HM91" s="550"/>
      <c r="HN91" s="550"/>
      <c r="HO91" s="550"/>
      <c r="HP91" s="550"/>
      <c r="HQ91" s="550"/>
      <c r="HR91" s="550"/>
      <c r="HS91" s="550"/>
      <c r="HT91" s="550"/>
      <c r="HU91" s="550"/>
      <c r="HV91" s="550"/>
      <c r="HW91" s="550"/>
      <c r="HX91" s="550"/>
      <c r="HY91" s="550"/>
      <c r="HZ91" s="550"/>
      <c r="IA91" s="550"/>
      <c r="IB91" s="550"/>
      <c r="IC91" s="550"/>
      <c r="ID91" s="550"/>
      <c r="IE91" s="550"/>
      <c r="IF91" s="550"/>
      <c r="IG91" s="8"/>
      <c r="IH91" s="550"/>
      <c r="II91" s="550"/>
      <c r="IJ91" s="550"/>
      <c r="IK91" s="550"/>
      <c r="IL91" s="550"/>
      <c r="IM91" s="550"/>
      <c r="IN91" s="550"/>
      <c r="IO91" s="550"/>
      <c r="IP91" s="550"/>
      <c r="IQ91" s="550"/>
      <c r="IR91" s="550"/>
      <c r="IS91" s="550"/>
      <c r="IT91" s="550"/>
      <c r="IU91" s="550"/>
      <c r="IV91" s="550"/>
      <c r="IW91" s="550"/>
      <c r="IX91" s="550"/>
      <c r="IY91" s="553"/>
      <c r="IZ91" s="553"/>
      <c r="JA91" s="553"/>
      <c r="JB91" s="553"/>
      <c r="JC91" s="553"/>
      <c r="JD91" s="553"/>
      <c r="JE91" s="553"/>
      <c r="JF91" s="553"/>
      <c r="JG91" s="93"/>
      <c r="JH91" s="93"/>
      <c r="JI91" s="93"/>
      <c r="JJ91" s="93"/>
      <c r="JK91" s="93"/>
      <c r="JL91" s="93"/>
      <c r="JM91" s="553"/>
      <c r="JN91" s="553"/>
      <c r="JO91" s="553"/>
      <c r="JP91" s="553"/>
      <c r="JQ91" s="553"/>
      <c r="JR91" s="553"/>
      <c r="JS91" s="553"/>
      <c r="JT91" s="553"/>
      <c r="JU91" s="553"/>
      <c r="JV91" s="553"/>
      <c r="JW91" s="553"/>
      <c r="JX91" s="553"/>
      <c r="JY91" s="553"/>
      <c r="JZ91" s="553"/>
      <c r="KA91" s="553"/>
      <c r="KB91" s="553"/>
      <c r="KC91" s="553"/>
      <c r="KD91" s="550"/>
      <c r="KE91" s="8"/>
      <c r="KF91" s="550"/>
      <c r="KG91" s="550"/>
      <c r="KH91" s="550"/>
      <c r="KI91" s="556"/>
      <c r="KJ91" s="556"/>
      <c r="KK91" s="556"/>
      <c r="KL91" s="556"/>
      <c r="KM91" s="556"/>
      <c r="KN91" s="556"/>
      <c r="KO91" s="556"/>
      <c r="KP91" s="556"/>
      <c r="KQ91" s="556"/>
      <c r="KR91" s="556"/>
      <c r="KS91" s="556"/>
      <c r="KT91" s="556"/>
      <c r="KU91" s="556"/>
      <c r="KV91" s="550"/>
      <c r="KW91" s="550"/>
      <c r="KX91" s="550"/>
      <c r="KY91" s="550"/>
      <c r="KZ91" s="550"/>
      <c r="LA91" s="550"/>
      <c r="LB91" s="550"/>
      <c r="LC91" s="550"/>
      <c r="LD91" s="550"/>
      <c r="LE91" s="550"/>
      <c r="LF91" s="550"/>
      <c r="LG91" s="550"/>
      <c r="LH91" s="550"/>
      <c r="LI91" s="550"/>
      <c r="LJ91" s="550"/>
      <c r="LK91" s="550"/>
      <c r="LL91" s="550"/>
      <c r="LM91" s="550"/>
      <c r="LN91" s="550"/>
      <c r="LO91" s="550"/>
      <c r="LP91" s="550"/>
      <c r="LQ91" s="550"/>
      <c r="LR91" s="550"/>
      <c r="LS91" s="550"/>
      <c r="LT91" s="550"/>
      <c r="LU91" s="550"/>
      <c r="LV91" s="550"/>
      <c r="LW91" s="550"/>
      <c r="LX91" s="550"/>
      <c r="LY91" s="550"/>
      <c r="LZ91" s="550"/>
      <c r="MA91" s="550"/>
      <c r="MB91" s="550"/>
      <c r="MC91" s="550"/>
      <c r="MD91" s="550"/>
      <c r="ME91" s="550"/>
      <c r="MF91" s="550"/>
      <c r="MG91" s="550"/>
      <c r="MH91" s="550"/>
      <c r="MI91" s="550"/>
      <c r="MJ91" s="550"/>
      <c r="MK91" s="550"/>
      <c r="ML91" s="550"/>
      <c r="MM91" s="550"/>
      <c r="MN91" s="550"/>
      <c r="MO91" s="8"/>
      <c r="MP91" s="550"/>
      <c r="MQ91" s="550"/>
      <c r="MR91" s="550"/>
      <c r="MS91" s="550"/>
      <c r="MT91" s="550"/>
      <c r="MU91" s="550"/>
      <c r="MV91" s="550"/>
      <c r="MW91" s="550"/>
      <c r="MX91" s="550"/>
      <c r="MY91" s="550"/>
      <c r="MZ91" s="556"/>
      <c r="NA91" s="556"/>
      <c r="NB91" s="556"/>
      <c r="NC91" s="556"/>
      <c r="ND91" s="556"/>
      <c r="NE91" s="556"/>
      <c r="NF91" s="556"/>
      <c r="NG91" s="550"/>
      <c r="NH91" s="550"/>
      <c r="NI91" s="550"/>
      <c r="NJ91" s="556"/>
      <c r="NK91" s="556"/>
      <c r="NL91" s="550"/>
      <c r="NM91" s="550"/>
      <c r="NN91" s="550"/>
      <c r="NO91" s="550"/>
      <c r="NP91" s="550"/>
      <c r="NQ91" s="550"/>
      <c r="NR91" s="550"/>
      <c r="NS91" s="550"/>
      <c r="NT91" s="8"/>
      <c r="NU91" s="550"/>
      <c r="NV91" s="550"/>
      <c r="NW91" s="550"/>
      <c r="NX91" s="550"/>
      <c r="NY91" s="550"/>
      <c r="NZ91" s="550"/>
      <c r="OA91" s="550"/>
      <c r="OB91" s="550"/>
      <c r="OC91" s="8"/>
      <c r="OD91" s="550"/>
      <c r="OE91" s="550"/>
      <c r="OF91" s="550"/>
      <c r="OG91" s="550"/>
      <c r="OH91" s="8"/>
      <c r="OI91" s="22"/>
      <c r="OJ91" s="22"/>
      <c r="OK91" s="555"/>
      <c r="OL91" s="555"/>
      <c r="OM91" s="556"/>
      <c r="ON91" s="519">
        <v>0</v>
      </c>
    </row>
    <row r="92" spans="1:404" ht="6.75" customHeight="1" outlineLevel="2">
      <c r="A92" s="18">
        <f t="shared" si="245"/>
        <v>87</v>
      </c>
      <c r="B92" s="18"/>
      <c r="C92" s="12"/>
      <c r="D92" s="12"/>
      <c r="E92" t="b">
        <v>0</v>
      </c>
      <c r="G92" s="25"/>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396" t="str">
        <f>AX86</f>
        <v>Test calibration coefficient range experiment</v>
      </c>
      <c r="AY92" s="8"/>
      <c r="AZ92" s="550"/>
      <c r="BA92" s="550"/>
      <c r="BB92" s="550"/>
      <c r="BC92" s="550"/>
      <c r="BD92" s="550"/>
      <c r="BE92" s="550"/>
      <c r="BF92" s="550"/>
      <c r="BG92" s="550"/>
      <c r="BH92" s="550"/>
      <c r="BI92" s="550"/>
      <c r="BJ92" s="550"/>
      <c r="BK92" s="550"/>
      <c r="BL92" s="550"/>
      <c r="BM92" s="550"/>
      <c r="BN92" s="550"/>
      <c r="BO92" s="550"/>
      <c r="BP92" s="550"/>
      <c r="BQ92" s="550"/>
      <c r="BR92" s="550"/>
      <c r="BS92" s="550"/>
      <c r="BT92" s="550"/>
      <c r="BU92" s="550"/>
      <c r="BV92" s="550"/>
      <c r="BW92" s="550"/>
      <c r="BX92" s="550"/>
      <c r="BY92" s="550"/>
      <c r="BZ92" s="550"/>
      <c r="CA92" s="550"/>
      <c r="CB92" s="550"/>
      <c r="CC92" s="550"/>
      <c r="CD92" s="550"/>
      <c r="CE92" s="550"/>
      <c r="CF92" s="550"/>
      <c r="CG92" s="550"/>
      <c r="CH92" s="550"/>
      <c r="CI92" s="550"/>
      <c r="CJ92" s="550"/>
      <c r="CK92" s="550"/>
      <c r="CL92" s="550"/>
      <c r="CM92" s="550"/>
      <c r="CN92" s="550"/>
      <c r="CO92" s="550"/>
      <c r="CP92" s="550"/>
      <c r="CQ92" s="550"/>
      <c r="CR92" s="550"/>
      <c r="CS92" s="550"/>
      <c r="CT92" s="550"/>
      <c r="CU92" s="550"/>
      <c r="CV92" s="550"/>
      <c r="CW92" s="550"/>
      <c r="CX92" s="550"/>
      <c r="CY92" s="550"/>
      <c r="CZ92" s="550"/>
      <c r="DA92" s="550"/>
      <c r="DB92" s="550"/>
      <c r="DC92" s="550"/>
      <c r="DD92" s="550"/>
      <c r="DE92" s="550"/>
      <c r="DF92" s="550"/>
      <c r="DG92" s="550"/>
      <c r="DH92" s="550"/>
      <c r="DI92" s="550"/>
      <c r="DJ92" s="550"/>
      <c r="DK92" s="550"/>
      <c r="DL92" s="550"/>
      <c r="DM92" s="550"/>
      <c r="DN92" s="550"/>
      <c r="DO92" s="550"/>
      <c r="DP92" s="550"/>
      <c r="DQ92" s="550"/>
      <c r="DR92" s="550"/>
      <c r="DS92" s="550"/>
      <c r="DT92" s="550"/>
      <c r="DU92" s="550"/>
      <c r="DV92" s="550"/>
      <c r="DW92" s="550"/>
      <c r="DX92" s="550"/>
      <c r="DY92" s="550"/>
      <c r="DZ92" s="550"/>
      <c r="EA92" s="550"/>
      <c r="EB92" s="550"/>
      <c r="EC92" s="550"/>
      <c r="ED92" s="550"/>
      <c r="EE92" s="550"/>
      <c r="EF92" s="550"/>
      <c r="EG92" s="550"/>
      <c r="EH92" s="550"/>
      <c r="EI92" s="550"/>
      <c r="EJ92" s="550"/>
      <c r="EK92" s="550"/>
      <c r="EL92" s="550"/>
      <c r="EM92" s="550"/>
      <c r="EN92" s="550"/>
      <c r="EO92" s="550"/>
      <c r="EP92" s="550"/>
      <c r="EQ92" s="550"/>
      <c r="ER92" s="550"/>
      <c r="ES92" s="550"/>
      <c r="ET92" s="550"/>
      <c r="EU92" s="550"/>
      <c r="EV92" s="550"/>
      <c r="EW92" s="550"/>
      <c r="EX92" s="550"/>
      <c r="EY92" s="550"/>
      <c r="EZ92" s="550"/>
      <c r="FA92" s="550"/>
      <c r="FB92" s="550"/>
      <c r="FC92" s="550"/>
      <c r="FD92" s="550"/>
      <c r="FE92" s="550"/>
      <c r="FF92" s="550"/>
      <c r="FG92" s="550"/>
      <c r="FH92" s="550"/>
      <c r="FI92" s="550"/>
      <c r="FJ92" s="550"/>
      <c r="FK92" s="550"/>
      <c r="FL92" s="550"/>
      <c r="FM92" s="550"/>
      <c r="FN92" s="550"/>
      <c r="FO92" s="550"/>
      <c r="FP92" s="550"/>
      <c r="FQ92" s="550"/>
      <c r="FR92" s="550"/>
      <c r="FS92" s="550"/>
      <c r="FT92" s="550"/>
      <c r="FU92" s="550"/>
      <c r="FV92" s="550"/>
      <c r="FW92" s="550"/>
      <c r="FX92" s="550"/>
      <c r="FY92" s="550"/>
      <c r="FZ92" s="550"/>
      <c r="GA92" s="550"/>
      <c r="GB92" s="550"/>
      <c r="GC92" s="550"/>
      <c r="GD92" s="550"/>
      <c r="GE92" s="550"/>
      <c r="GF92" s="550"/>
      <c r="GG92" s="550"/>
      <c r="GH92" s="550"/>
      <c r="GI92" s="550"/>
      <c r="GJ92" s="550"/>
      <c r="GK92" s="550"/>
      <c r="GL92" s="550"/>
      <c r="GM92" s="550"/>
      <c r="GN92" s="550"/>
      <c r="GO92" s="550"/>
      <c r="GP92" s="550"/>
      <c r="GQ92" s="550"/>
      <c r="GR92" s="550"/>
      <c r="GS92" s="550"/>
      <c r="GT92" s="550"/>
      <c r="GU92" s="550"/>
      <c r="GV92" s="550"/>
      <c r="GW92" s="550"/>
      <c r="GX92" s="550"/>
      <c r="GY92" s="550"/>
      <c r="GZ92" s="550"/>
      <c r="HA92" s="550"/>
      <c r="HB92" s="550"/>
      <c r="HC92" s="550"/>
      <c r="HD92" s="550"/>
      <c r="HE92" s="550"/>
      <c r="HF92" s="550"/>
      <c r="HG92" s="550"/>
      <c r="HH92" s="550"/>
      <c r="HI92" s="550"/>
      <c r="HJ92" s="550"/>
      <c r="HK92" s="550"/>
      <c r="HL92" s="550"/>
      <c r="HM92" s="550"/>
      <c r="HN92" s="550"/>
      <c r="HO92" s="550"/>
      <c r="HP92" s="550"/>
      <c r="HQ92" s="550"/>
      <c r="HR92" s="550"/>
      <c r="HS92" s="550"/>
      <c r="HT92" s="550"/>
      <c r="HU92" s="550"/>
      <c r="HV92" s="550"/>
      <c r="HW92" s="550"/>
      <c r="HX92" s="550"/>
      <c r="HY92" s="550"/>
      <c r="HZ92" s="550"/>
      <c r="IA92" s="550"/>
      <c r="IB92" s="550"/>
      <c r="IC92" s="550"/>
      <c r="ID92" s="550"/>
      <c r="IE92" s="550"/>
      <c r="IF92" s="550"/>
      <c r="IG92" s="550"/>
      <c r="IH92" s="550"/>
      <c r="II92" s="550"/>
      <c r="IJ92" s="550"/>
      <c r="IK92" s="550"/>
      <c r="IL92" s="550"/>
      <c r="IM92" s="550"/>
      <c r="IN92" s="550"/>
      <c r="IO92" s="550"/>
      <c r="IP92" s="550"/>
      <c r="IQ92" s="550"/>
      <c r="IR92" s="550"/>
      <c r="IS92" s="550"/>
      <c r="IT92" s="550"/>
      <c r="IU92" s="550"/>
      <c r="IV92" s="550"/>
      <c r="IW92" s="550"/>
      <c r="IX92" s="550"/>
      <c r="IY92" s="550"/>
      <c r="IZ92" s="550"/>
      <c r="JA92" s="550"/>
      <c r="JB92" s="550"/>
      <c r="JC92" s="550"/>
      <c r="JD92" s="550"/>
      <c r="JE92" s="550"/>
      <c r="JF92" s="550"/>
      <c r="JG92" s="550"/>
      <c r="JH92" s="550"/>
      <c r="JI92" s="550"/>
      <c r="JJ92" s="550"/>
      <c r="JK92" s="550"/>
      <c r="JL92" s="550"/>
      <c r="JM92" s="550"/>
      <c r="JN92" s="550"/>
      <c r="JO92" s="550"/>
      <c r="JP92" s="550"/>
      <c r="JQ92" s="550"/>
      <c r="JR92" s="550"/>
      <c r="JS92" s="550"/>
      <c r="JT92" s="550"/>
      <c r="JU92" s="550"/>
      <c r="JV92" s="550"/>
      <c r="JW92" s="550"/>
      <c r="JX92" s="550"/>
      <c r="JY92" s="550"/>
      <c r="JZ92" s="550"/>
      <c r="KA92" s="550"/>
      <c r="KB92" s="550"/>
      <c r="KC92" s="550"/>
      <c r="KD92" s="550"/>
      <c r="KE92" s="550"/>
      <c r="KF92" s="550"/>
      <c r="KG92" s="550"/>
      <c r="KH92" s="550"/>
      <c r="KI92" s="550"/>
      <c r="KJ92" s="550"/>
      <c r="KK92" s="550"/>
      <c r="KL92" s="550"/>
      <c r="KM92" s="550"/>
      <c r="KN92" s="550"/>
      <c r="KO92" s="550"/>
      <c r="KP92" s="550"/>
      <c r="KQ92" s="550"/>
      <c r="KR92" s="550"/>
      <c r="KS92" s="550"/>
      <c r="KT92" s="550"/>
      <c r="KU92" s="550"/>
      <c r="KV92" s="550"/>
      <c r="KW92" s="550"/>
      <c r="KX92" s="550"/>
      <c r="KY92" s="550"/>
      <c r="KZ92" s="550"/>
      <c r="LA92" s="550"/>
      <c r="LB92" s="550"/>
      <c r="LC92" s="550"/>
      <c r="LD92" s="550"/>
      <c r="LE92" s="550"/>
      <c r="LF92" s="550"/>
      <c r="LG92" s="550"/>
      <c r="LH92" s="550"/>
      <c r="LI92" s="550"/>
      <c r="LJ92" s="550"/>
      <c r="LK92" s="550"/>
      <c r="LL92" s="550"/>
      <c r="LM92" s="550"/>
      <c r="LN92" s="550"/>
      <c r="LO92" s="550"/>
      <c r="LP92" s="550"/>
      <c r="LQ92" s="550"/>
      <c r="LR92" s="550"/>
      <c r="LS92" s="550"/>
      <c r="LT92" s="550"/>
      <c r="LU92" s="550"/>
      <c r="LV92" s="550"/>
      <c r="LW92" s="550"/>
      <c r="LX92" s="550"/>
      <c r="LY92" s="550"/>
      <c r="LZ92" s="550"/>
      <c r="MA92" s="550"/>
      <c r="MB92" s="550"/>
      <c r="MC92" s="550"/>
      <c r="MD92" s="550"/>
      <c r="ME92" s="550"/>
      <c r="MF92" s="550"/>
      <c r="MG92" s="550"/>
      <c r="MH92" s="550"/>
      <c r="MI92" s="550"/>
      <c r="MJ92" s="550"/>
      <c r="MK92" s="550"/>
      <c r="ML92" s="550"/>
      <c r="MM92" s="550"/>
      <c r="MN92" s="550"/>
      <c r="MO92" s="550"/>
      <c r="MP92" s="550"/>
      <c r="MQ92" s="550"/>
      <c r="MR92" s="550"/>
      <c r="MS92" s="550"/>
      <c r="MT92" s="550"/>
      <c r="MU92" s="550"/>
      <c r="MV92" s="550"/>
      <c r="MW92" s="550"/>
      <c r="MX92" s="550"/>
      <c r="MY92" s="550"/>
      <c r="MZ92" s="550"/>
      <c r="NA92" s="550"/>
      <c r="NB92" s="550"/>
      <c r="NC92" s="550"/>
      <c r="ND92" s="550"/>
      <c r="NE92" s="550"/>
      <c r="NF92" s="550"/>
      <c r="NG92" s="550"/>
      <c r="NH92" s="550"/>
      <c r="NI92" s="550"/>
      <c r="NJ92" s="550"/>
      <c r="NK92" s="550"/>
      <c r="NL92" s="550"/>
      <c r="NM92" s="550"/>
      <c r="NN92" s="550"/>
      <c r="NO92" s="550"/>
      <c r="NP92" s="550"/>
      <c r="NQ92" s="550"/>
      <c r="NR92" s="550"/>
      <c r="NS92" s="550"/>
      <c r="NT92" s="550"/>
      <c r="NU92" s="550"/>
      <c r="NV92" s="550"/>
      <c r="NW92" s="550"/>
      <c r="NX92" s="550"/>
      <c r="NY92" s="550"/>
      <c r="NZ92" s="550"/>
      <c r="OA92" s="550"/>
      <c r="OB92" s="550"/>
      <c r="OC92" s="550"/>
      <c r="OD92" s="550"/>
      <c r="OE92" s="550"/>
      <c r="OF92" s="550"/>
      <c r="OG92" s="550"/>
      <c r="OH92" s="550"/>
      <c r="OI92" s="550"/>
      <c r="OJ92" s="550"/>
      <c r="OK92" s="550"/>
      <c r="OL92" s="550"/>
      <c r="OM92" s="550"/>
      <c r="ON92" s="519">
        <v>0</v>
      </c>
    </row>
    <row r="93" spans="1:404" outlineLevel="1">
      <c r="A93" s="18">
        <f t="shared" si="245"/>
        <v>88</v>
      </c>
      <c r="B93" s="22">
        <f>$A$15</f>
        <v>10</v>
      </c>
      <c r="C93" s="110">
        <f>C$86 + CHOOSE(ExptNo+1, $L93*100, $L93*100 + $M93*10, $L93*100 + $M93*10 +$N93) + 0</f>
        <v>3200</v>
      </c>
      <c r="D93" s="127" t="str">
        <f t="shared" ref="D93:D102" si="246">INDEX(i.Region_Desc,1,$L93)</f>
        <v>GSW</v>
      </c>
      <c r="E93" t="b">
        <v>1</v>
      </c>
      <c r="F93" t="b">
        <v>0</v>
      </c>
      <c r="G93" t="b">
        <f t="shared" ref="G93:G102" si="247">E93</f>
        <v>1</v>
      </c>
      <c r="H93" s="22">
        <v>0</v>
      </c>
      <c r="I93" s="575" cm="1">
        <f t="array" ref="I93">INDEX(I$5:I92,$B93+1,1)</f>
        <v>1</v>
      </c>
      <c r="J93" s="575" cm="1">
        <f t="array" ref="J93">INDEX(J$5:J92,$B93+1,1)</f>
        <v>0</v>
      </c>
      <c r="K93" s="575" cm="1">
        <f t="array" ref="K93">INDEX(K$5:K92,$B93+1,1)</f>
        <v>1</v>
      </c>
      <c r="L93" s="575" cm="1">
        <f t="array" ref="L93">INDEX(L$5:L92,$B93+1,1)</f>
        <v>2</v>
      </c>
      <c r="M93" s="22">
        <v>5</v>
      </c>
      <c r="N93" s="22">
        <v>3</v>
      </c>
      <c r="O93" s="444">
        <f t="shared" ref="O93:P102" si="248">INDEX(i.FlkStrctr,$M93,O$7)</f>
        <v>2</v>
      </c>
      <c r="P93" s="444">
        <f t="shared" si="248"/>
        <v>0</v>
      </c>
      <c r="Q93" s="444">
        <f t="shared" ref="Q93:Q102" si="249">INDEX(i.StdELMan,($L93-1)*12+($M93-1)*3+$N93,Q$7)</f>
        <v>6</v>
      </c>
      <c r="R93" s="22">
        <v>2</v>
      </c>
      <c r="S93" s="22">
        <v>2</v>
      </c>
      <c r="T93" s="22">
        <v>0</v>
      </c>
      <c r="U93" s="22">
        <v>1</v>
      </c>
      <c r="V93" s="575" cm="1">
        <f t="array" ref="V93">INDEX(V$5:V92,$B93+1,1)</f>
        <v>0</v>
      </c>
      <c r="W93" s="22">
        <v>2</v>
      </c>
      <c r="X93" s="22">
        <v>1</v>
      </c>
      <c r="Y93" s="22">
        <v>1</v>
      </c>
      <c r="Z93" s="22">
        <v>1</v>
      </c>
      <c r="AA93" s="22" t="s">
        <v>30</v>
      </c>
      <c r="AB93" s="444"/>
      <c r="AC93" s="22">
        <v>1</v>
      </c>
      <c r="AD93" s="575" cm="1">
        <f t="array" ref="AD93">INDEX(AD$5:AD92,$B93+1,1)</f>
        <v>0</v>
      </c>
      <c r="AE93" s="575" cm="1">
        <f t="array" ref="AE93">INDEX(AE$5:AE92,$B93+1,1)</f>
        <v>0</v>
      </c>
      <c r="AF93" s="575" cm="1">
        <f t="array" ref="AF93">INDEX(AF$5:AF92,$B93+1,1)</f>
        <v>0</v>
      </c>
      <c r="AG93" s="575" cm="1">
        <f t="array" ref="AG93">INDEX(AG$5:AG92,$B93+1,1)</f>
        <v>0</v>
      </c>
      <c r="AH93" s="119"/>
      <c r="AI93" s="119"/>
      <c r="AJ93" s="119"/>
      <c r="AK93" s="119"/>
      <c r="AL93" s="119"/>
      <c r="AM93" s="119"/>
      <c r="AN93" s="119"/>
      <c r="AO93" s="119"/>
      <c r="AP93" s="119"/>
      <c r="AQ93" s="119"/>
      <c r="AR93" s="119"/>
      <c r="AS93" s="119"/>
      <c r="AT93" s="119"/>
      <c r="AU93" s="119"/>
      <c r="AV93" s="119"/>
      <c r="AW93" s="119"/>
      <c r="AX93" s="330" t="str">
        <f ca="1">LEFT(AX92,10)        &amp; TEXT($H93," 00000 ")        &amp; INDEX(i.ModelStructure,$I93,1)    &amp;" "
&amp; $D93        &amp;       IF($DK93=0," FWM","")&amp;IF($DK93=1," MWM","")&amp;IF($DK93=5," Mat","")&amp;IF($DL93=TRUE,"&amp;BBT","    ")        &amp;      " TOL"&amp;INDEX(i.TOL_Desc,1,$N93)
&amp; " Scan"&amp;$T93       &amp;       CHOOSE($K93+1," CFS"," GFS"," NFS")&amp;"_"&amp;MID($HB93,7,1)
&amp; " RR"&amp;TEXT(SUM($EB93:$EC93),"+00%;-00%;    ;@")
&amp; " GP"&amp;TEXT($EW93,"?00%")        &amp;    " WP"&amp;TEXT($ET93*$NZ93*$OB93,"?00%")        &amp;     " MP"&amp;TEXT($EU93*$NY93*$OA93,"?00%")
&amp; " cl[0] "  &amp;TEXT($GM93,"0.00")
&amp; " ("&amp;IF($CY93,"P","E")   &amp;IF($CX93,"T","t")        &amp;     "_F"&amp;IF($HP93&lt;&gt;FALSE,3,0)+COUNTIF($HI93:$HM93,TRUE)+COUNTIF($BS93:$BT93,"&gt;0")&amp;IF($HN93&lt;&gt;FALSE,3,0)+COUNTIF($BS93:$BT93,"&gt;0")&amp;"N"&amp;IF($HS93&lt;&gt;"-",$HS93,$DC93)&amp;IF($HT93&lt;&gt;"-",$HT93,$DD93)&amp;"L"&amp;$IE93&amp;$IF93&amp;")"</f>
        <v>Test calib 00000 SE GSW     TOLSpr Scan0 GFS_ RR     GP100% WP100% MP100% cl[0] 1.00 (Et_F33N11L00)</v>
      </c>
      <c r="AY93" s="8" t="str">
        <f ca="1">IF(COUNTIF(AX$5:AX93,AX93)=1,"-","Dup")</f>
        <v>-</v>
      </c>
      <c r="AZ93" s="8"/>
      <c r="BA93" s="575" t="str" cm="1">
        <f t="array" ref="BA93">INDEX(BA$5:BA92,$B93+1,1)</f>
        <v>-</v>
      </c>
      <c r="BB93" s="575" t="str" cm="1">
        <f t="array" ref="BB93">INDEX(BB$5:BB92,$B93+1,1)</f>
        <v>-</v>
      </c>
      <c r="BC93" s="575" t="str" cm="1">
        <f t="array" ref="BC93">INDEX(BC$5:BC92,$B93+1,1)</f>
        <v>-</v>
      </c>
      <c r="BD93" s="575" t="str" cm="1">
        <f t="array" ref="BD93">INDEX(BD$5:BD92,$B93+1,1)</f>
        <v>-</v>
      </c>
      <c r="BE93" s="575" t="str" cm="1">
        <f t="array" ref="BE93">INDEX(BE$5:BE92,$B93+1,1)</f>
        <v>-</v>
      </c>
      <c r="BF93" s="575" t="str" cm="1">
        <f t="array" ref="BF93">INDEX(BF$5:BF92,$B93+1,1)</f>
        <v>-</v>
      </c>
      <c r="BG93" s="575" t="str" cm="1">
        <f t="array" ref="BG93">INDEX(BG$5:BG92,$B93+1,1)</f>
        <v>-</v>
      </c>
      <c r="BH93" s="575" t="str" cm="1">
        <f t="array" ref="BH93">INDEX(BH$5:BH92,$B93+1,1)</f>
        <v>-</v>
      </c>
      <c r="BI93" s="575" t="str" cm="1">
        <f t="array" ref="BI93">INDEX(BI$5:BI92,$B93+1,1)</f>
        <v>-</v>
      </c>
      <c r="BJ93" s="8"/>
      <c r="BK93" s="575" t="b" cm="1">
        <f t="array" ref="BK93">INDEX(BK$5:BK92,$B93+1,1)</f>
        <v>1</v>
      </c>
      <c r="BL93" s="575" t="str" cm="1">
        <f t="array" ref="BL93">INDEX(BL$5:BL92,$B93+1,1)</f>
        <v>-</v>
      </c>
      <c r="BM93" s="575" t="b" cm="1">
        <f t="array" ref="BM93">INDEX(BM$5:BM92,$B93+1,1)</f>
        <v>0</v>
      </c>
      <c r="BN93" s="575" t="str" cm="1">
        <f t="array" ref="BN93">INDEX(BN$5:BN92,$B93+1,1)</f>
        <v>-</v>
      </c>
      <c r="BO93" s="575" t="str" cm="1">
        <f t="array" ref="BO93">INDEX(BO$5:BO92,$B93+1,1)</f>
        <v>-</v>
      </c>
      <c r="BP93" s="575" t="str" cm="1">
        <f t="array" ref="BP93">INDEX(BP$5:BP92,$B93+1,1)</f>
        <v>-</v>
      </c>
      <c r="BQ93" s="575" t="str" cm="1">
        <f t="array" ref="BQ93">INDEX(BQ$5:BQ92,$B93+1,1)</f>
        <v>-</v>
      </c>
      <c r="BR93" s="575" t="str" cm="1">
        <f t="array" ref="BR93">INDEX(BR$5:BR92,$B93+1,1)</f>
        <v>-</v>
      </c>
      <c r="BS93" s="575" t="str" cm="1">
        <f t="array" ref="BS93">INDEX(BS$5:BS92,$B93+1,1)</f>
        <v>-</v>
      </c>
      <c r="BT93" s="575" t="str" cm="1">
        <f t="array" ref="BT93">INDEX(BT$5:BT92,$B93+1,1)</f>
        <v>-</v>
      </c>
      <c r="BU93" s="575" t="str" cm="1">
        <f t="array" ref="BU93">INDEX(BU$5:BU92,$B93+1,1)</f>
        <v>-</v>
      </c>
      <c r="BV93" s="575" t="str" cm="1">
        <f t="array" ref="BV93">INDEX(BV$5:BV92,$B93+1,1)</f>
        <v>-</v>
      </c>
      <c r="BW93" s="575" t="b" cm="1">
        <f t="array" ref="BW93">INDEX(BW$5:BW92,$B93+1,1)</f>
        <v>0</v>
      </c>
      <c r="BX93" s="575" cm="1">
        <f t="array" ref="BX93">INDEX(BX$5:BX92,$B93+1,1)</f>
        <v>0</v>
      </c>
      <c r="BY93" s="22">
        <v>6</v>
      </c>
      <c r="BZ93" s="22">
        <v>4</v>
      </c>
      <c r="CA93" s="575" t="b" cm="1">
        <f t="array" ref="CA93">INDEX(CA$5:CA92,$B93+1,1)</f>
        <v>1</v>
      </c>
      <c r="CB93" s="8"/>
      <c r="CC93" s="575" t="str" cm="1">
        <f t="array" ref="CC93">INDEX(CC$5:CC92,$B93+1,1)</f>
        <v>-</v>
      </c>
      <c r="CD93" s="444" t="str">
        <f t="shared" ref="CD93:CD102" ca="1" si="250">IF($M93&lt;&gt;4,OFFSET(CD$5,$B93,0),1)</f>
        <v>-</v>
      </c>
      <c r="CE93" s="444">
        <f t="shared" ref="CE93:CF102" si="251">$K93</f>
        <v>1</v>
      </c>
      <c r="CF93" s="444">
        <f t="shared" si="251"/>
        <v>1</v>
      </c>
      <c r="CG93" s="575" t="str" cm="1">
        <f t="array" ref="CG93">INDEX(CG$5:CG92,$B93+1,1)</f>
        <v>-</v>
      </c>
      <c r="CH93" s="575" t="str" cm="1">
        <f t="array" ref="CH93">INDEX(CH$5:CH92,$B93+1,1)</f>
        <v>-</v>
      </c>
      <c r="CI93" s="575" t="str" cm="1">
        <f t="array" ref="CI93">INDEX(CI$5:CI92,$B93+1,1)</f>
        <v>-</v>
      </c>
      <c r="CJ93" s="444" t="str">
        <f t="shared" ref="CJ93:CJ102" ca="1" si="252">IF($M93&lt;&gt;4,OFFSET(CJ$5,$B93,0),1)</f>
        <v>-</v>
      </c>
      <c r="CK93" s="444">
        <f t="shared" ref="CK93:CL102" si="253">$K93</f>
        <v>1</v>
      </c>
      <c r="CL93" s="444">
        <f t="shared" si="253"/>
        <v>1</v>
      </c>
      <c r="CM93" s="575" t="str" cm="1">
        <f t="array" ref="CM93">INDEX(CM$5:CM92,$B93+1,1)</f>
        <v>-</v>
      </c>
      <c r="CN93" s="444" t="str">
        <f t="shared" ref="CN93:CN102" ca="1" si="254">IF($M93&lt;&gt;4,OFFSET(CN$5,$B93,0),1)</f>
        <v>-</v>
      </c>
      <c r="CO93" s="444">
        <f t="shared" ref="CO93:CO102" si="255">$K93</f>
        <v>1</v>
      </c>
      <c r="CP93" s="575" t="str" cm="1">
        <f t="array" ref="CP93">INDEX(CP$5:CP92,$B93+1,1)</f>
        <v>-</v>
      </c>
      <c r="CQ93" s="575" t="str" cm="1">
        <f t="array" ref="CQ93">INDEX(CQ$5:CQ92,$B93+1,1)</f>
        <v>-</v>
      </c>
      <c r="CR93" s="444">
        <f t="shared" ref="CR93:CR102" si="256">$K93</f>
        <v>1</v>
      </c>
      <c r="CS93" s="575" t="str" cm="1">
        <f t="array" ref="CS93">INDEX(CS$5:CS92,$B93+1,1)</f>
        <v>-</v>
      </c>
      <c r="CT93" s="444" t="str">
        <f t="shared" ref="CT93:CT102" ca="1" si="257">IF($M93&lt;&gt;4,OFFSET(CT$5,$B93,0),1)</f>
        <v>-</v>
      </c>
      <c r="CU93" s="444">
        <f t="shared" ref="CU93:CV102" si="258">$K93</f>
        <v>1</v>
      </c>
      <c r="CV93" s="444">
        <f t="shared" si="258"/>
        <v>1</v>
      </c>
      <c r="CW93" s="8"/>
      <c r="CX93" s="22" t="b">
        <v>0</v>
      </c>
      <c r="CY93" s="22" t="b">
        <v>0</v>
      </c>
      <c r="CZ93" s="587">
        <f t="shared" ref="CZ93:CZ102" si="259">VALUE($L93&amp;$M93&amp;$N93&amp;$T93&amp;IFERROR(VALUE($K93),0)&amp;$Z93&amp;1)</f>
        <v>2530111</v>
      </c>
      <c r="DA93" s="575" t="b" cm="1">
        <f t="array" ref="DA93">INDEX(DA$5:DA92,$B93+1,1)</f>
        <v>1</v>
      </c>
      <c r="DB93" s="575" cm="1">
        <f t="array" ref="DB93">INDEX(DB$5:DB92,$B93+1,1)</f>
        <v>0</v>
      </c>
      <c r="DC93" s="22">
        <v>1</v>
      </c>
      <c r="DD93" s="22">
        <v>1</v>
      </c>
      <c r="DE93" s="583">
        <f t="shared" ref="DE93:DG102" si="260">INDEX(i.UserPeriod0,$Q93,DE$7)</f>
        <v>652</v>
      </c>
      <c r="DF93" s="583">
        <f t="shared" si="260"/>
        <v>686</v>
      </c>
      <c r="DG93" s="583">
        <f t="shared" si="260"/>
        <v>721</v>
      </c>
      <c r="DH93" s="493">
        <f t="shared" ref="DH93:DJ102" si="261">7*INDEX(i.end_joining,1,DH$7+($Q93-1)*3)</f>
        <v>378</v>
      </c>
      <c r="DI93" s="493">
        <f t="shared" si="261"/>
        <v>413</v>
      </c>
      <c r="DJ93" s="493">
        <f t="shared" si="261"/>
        <v>448</v>
      </c>
      <c r="DK93" s="444">
        <f t="shared" ref="DK93:DZ102" si="262">INDEX(i.FlkStrctr,$M93,DK$7)</f>
        <v>2</v>
      </c>
      <c r="DL93" s="444" t="b">
        <f t="shared" si="262"/>
        <v>0</v>
      </c>
      <c r="DM93" s="444" t="str">
        <f t="shared" si="262"/>
        <v>-</v>
      </c>
      <c r="DN93" s="444" t="str">
        <f t="shared" si="262"/>
        <v>-</v>
      </c>
      <c r="DO93" s="444" t="str">
        <f t="shared" si="262"/>
        <v>-</v>
      </c>
      <c r="DP93" s="444" t="str">
        <f t="shared" si="262"/>
        <v>-</v>
      </c>
      <c r="DQ93" s="444" t="str">
        <f t="shared" si="262"/>
        <v>-</v>
      </c>
      <c r="DR93" s="444" t="str">
        <f t="shared" si="262"/>
        <v>-</v>
      </c>
      <c r="DS93" s="444" t="str">
        <f t="shared" si="262"/>
        <v>-</v>
      </c>
      <c r="DT93" s="444" t="str">
        <f t="shared" si="262"/>
        <v>-</v>
      </c>
      <c r="DU93" s="444" t="str">
        <f t="shared" si="262"/>
        <v>-</v>
      </c>
      <c r="DV93" s="444" t="str">
        <f t="shared" si="262"/>
        <v>-</v>
      </c>
      <c r="DW93" s="444">
        <f t="shared" si="262"/>
        <v>500</v>
      </c>
      <c r="DX93" s="444">
        <f t="shared" si="262"/>
        <v>500</v>
      </c>
      <c r="DY93" s="444" t="str">
        <f t="shared" si="262"/>
        <v>-</v>
      </c>
      <c r="DZ93" s="444" t="str">
        <f t="shared" si="262"/>
        <v>-</v>
      </c>
      <c r="EA93" s="444" t="str">
        <f t="shared" ref="EA93:EA102" si="263">INDEX(i.FlkStrctr,$M93,EA$7)</f>
        <v>-</v>
      </c>
      <c r="EB93" s="444">
        <f t="shared" ref="EB93:EB102" si="264">IF($U93=0,EB$5,INDEX(i.RR_scenario,$U93,$M93))</f>
        <v>0</v>
      </c>
      <c r="EC93" s="444">
        <f t="shared" ref="EC93:EC102" si="265">INDEX(i.dryman,($S93-1)*4+$R93,EC$7)</f>
        <v>0</v>
      </c>
      <c r="ED93" s="444">
        <f t="shared" ref="ED93:EG102" si="266">INDEX(i.dryman,($S93-1)*4+$R93,ED$8)</f>
        <v>0</v>
      </c>
      <c r="EE93" s="444">
        <f t="shared" si="266"/>
        <v>0</v>
      </c>
      <c r="EF93" s="444">
        <f t="shared" si="266"/>
        <v>0</v>
      </c>
      <c r="EG93" s="444">
        <f t="shared" si="266"/>
        <v>0</v>
      </c>
      <c r="EH93" s="444" t="b">
        <f t="shared" ref="EH93:EK102" si="267">INDEX(i.dryman,($S93-1)*4+$R93,EH$7)</f>
        <v>0</v>
      </c>
      <c r="EI93" s="444" t="b">
        <f t="shared" si="267"/>
        <v>0</v>
      </c>
      <c r="EJ93" s="444" t="b">
        <f t="shared" si="267"/>
        <v>1</v>
      </c>
      <c r="EK93" s="444" t="b">
        <f t="shared" si="267"/>
        <v>1</v>
      </c>
      <c r="EL93" s="444">
        <f t="shared" ref="EL93:EM102" si="268">INDEX(i.dryman,($S93-1)*4+$R93,EL$7+$M93-1)</f>
        <v>1</v>
      </c>
      <c r="EM93" s="444">
        <f>INDEX(i.dryman,($S93-1)*4+$R93,EM$7+IF($M93=5,2,$M93)-1)</f>
        <v>1</v>
      </c>
      <c r="EN93" s="444" t="b">
        <f t="shared" ref="EN93:EN102" si="269">AND(INDEX(i.dryman,($S93-1)*4+$R93,EN$7),($ES93&gt;0))</f>
        <v>0</v>
      </c>
      <c r="EO93" s="444" t="b">
        <f t="shared" ref="EO93:EQ102" si="270">($N93=EO$11)</f>
        <v>0</v>
      </c>
      <c r="EP93" s="444" t="b">
        <f t="shared" si="270"/>
        <v>0</v>
      </c>
      <c r="EQ93" s="444" t="b">
        <f t="shared" si="270"/>
        <v>1</v>
      </c>
      <c r="ER93" s="93">
        <f t="shared" ref="ER93:ES102" si="271">$T93</f>
        <v>0</v>
      </c>
      <c r="ES93" s="93">
        <f t="shared" si="271"/>
        <v>0</v>
      </c>
      <c r="ET93" s="444">
        <f t="shared" ref="ET93:ET102" si="272">INDEX(i.WoolPrices,$Y93,ET$7)</f>
        <v>1</v>
      </c>
      <c r="EU93" s="444">
        <f t="shared" ref="EU93:EV102" si="273">INDEX(i.MeatPrices,$Z93,EU$7)</f>
        <v>1</v>
      </c>
      <c r="EV93" s="444">
        <f t="shared" si="273"/>
        <v>1</v>
      </c>
      <c r="EW93" s="444">
        <f t="shared" ref="EW93:EW102" si="274">INDEX(i.GrainPrices,$X93,EW$7)</f>
        <v>1</v>
      </c>
      <c r="EX93" s="444">
        <f t="shared" ref="EX93:FB102" si="275">INDEX(IF($M93&lt;&gt;4,i.ProdnCal_Mer,i.ProdnCal_Mat),$N93,($L93-1)*10+EX$7)</f>
        <v>0.5</v>
      </c>
      <c r="EY93" s="444" t="b">
        <f t="shared" si="275"/>
        <v>1</v>
      </c>
      <c r="EZ93" s="444" t="b">
        <f t="shared" si="275"/>
        <v>0</v>
      </c>
      <c r="FA93" s="444" t="b">
        <f t="shared" si="275"/>
        <v>0</v>
      </c>
      <c r="FB93" s="444" t="b">
        <f t="shared" si="275"/>
        <v>0</v>
      </c>
      <c r="FC93" s="93">
        <f t="shared" ref="FC93:FJ102" si="276">INDEX(i.PGRscalar,1,($L93-1)*10+FC$7)</f>
        <v>1</v>
      </c>
      <c r="FD93" s="93">
        <f t="shared" si="276"/>
        <v>1</v>
      </c>
      <c r="FE93" s="93">
        <f t="shared" si="276"/>
        <v>1</v>
      </c>
      <c r="FF93" s="93">
        <f t="shared" si="276"/>
        <v>1</v>
      </c>
      <c r="FG93" s="93">
        <f t="shared" si="276"/>
        <v>1</v>
      </c>
      <c r="FH93" s="93">
        <f t="shared" si="276"/>
        <v>1</v>
      </c>
      <c r="FI93" s="93">
        <f t="shared" si="276"/>
        <v>1</v>
      </c>
      <c r="FJ93" s="93">
        <f t="shared" si="276"/>
        <v>1</v>
      </c>
      <c r="FK93" s="8"/>
      <c r="FL93" s="575" t="str" cm="1">
        <f t="array" ref="FL93">INDEX(FL$5:FL92,$B93+1,1)</f>
        <v>-</v>
      </c>
      <c r="FM93" s="575" t="str" cm="1">
        <f t="array" ref="FM93">INDEX(FM$5:FM92,$B93+1,1)</f>
        <v>-</v>
      </c>
      <c r="FN93" s="575" t="str" cm="1">
        <f t="array" ref="FN93">INDEX(FN$5:FN92,$B93+1,1)</f>
        <v>-</v>
      </c>
      <c r="FO93" s="444" t="str">
        <f t="shared" ref="FO93:FO102" si="277">IF(OR(OR($AA93="",$AA93="-"),$AA93&lt;&gt;FO$7),FO$5,INDEX(i.MLP_PvP,$AC93+IF($M93&lt;&gt;4,0,9),FO$8))</f>
        <v>-</v>
      </c>
      <c r="FP93" s="575" t="str" cm="1">
        <f t="array" ref="FP93">INDEX(FP$5:FP92,$B93+1,1)</f>
        <v>-</v>
      </c>
      <c r="FQ93" s="575" cm="1">
        <f t="array" ref="FQ93">INDEX(FQ$5:FQ92,$B93+1,1)</f>
        <v>1</v>
      </c>
      <c r="FR93" s="575" cm="1">
        <f t="array" ref="FR93">INDEX(FR$5:FR92,$B93+1,1)</f>
        <v>1</v>
      </c>
      <c r="FS93" s="575" t="str" cm="1">
        <f t="array" ref="FS93">INDEX(FS$5:FS92,$B93+1,1)</f>
        <v>-</v>
      </c>
      <c r="FT93" s="575" t="str" cm="1">
        <f t="array" ref="FT93">INDEX(FT$5:FT92,$B93+1,1)</f>
        <v>-</v>
      </c>
      <c r="FU93" s="575" t="str" cm="1">
        <f t="array" ref="FU93">INDEX(FU$5:FU92,$B93+1,1)</f>
        <v>-</v>
      </c>
      <c r="FV93" s="575" t="str" cm="1">
        <f t="array" ref="FV93">INDEX(FV$5:FV92,$B93+1,1)</f>
        <v>-</v>
      </c>
      <c r="FW93" s="575" t="str" cm="1">
        <f t="array" ref="FW93">INDEX(FW$5:FW92,$B93+1,1)</f>
        <v>-</v>
      </c>
      <c r="FX93" s="575" t="str" cm="1">
        <f t="array" ref="FX93">INDEX(FX$5:FX92,$B93+1,1)</f>
        <v>-</v>
      </c>
      <c r="FY93" s="575" t="str" cm="1">
        <f t="array" ref="FY93">INDEX(FY$5:FY92,$B93+1,1)</f>
        <v>-</v>
      </c>
      <c r="FZ93" s="575" t="str" cm="1">
        <f t="array" ref="FZ93">INDEX(FZ$5:FZ92,$B93+1,1)</f>
        <v>-</v>
      </c>
      <c r="GA93" s="575" t="str" cm="1">
        <f t="array" ref="GA93">INDEX(GA$5:GA92,$B93+1,1)</f>
        <v>-</v>
      </c>
      <c r="GB93" s="575" t="str" cm="1">
        <f t="array" ref="GB93">INDEX(GB$5:GB92,$B93+1,1)</f>
        <v>-</v>
      </c>
      <c r="GC93" s="575" t="str" cm="1">
        <f t="array" ref="GC93">INDEX(GC$5:GC92,$B93+1,1)</f>
        <v>-</v>
      </c>
      <c r="GD93" s="575" t="str" cm="1">
        <f t="array" ref="GD93">INDEX(GD$5:GD92,$B93+1,1)</f>
        <v>-</v>
      </c>
      <c r="GE93" s="575" t="str" cm="1">
        <f t="array" ref="GE93">INDEX(GE$5:GE92,$B93+1,1)</f>
        <v>-</v>
      </c>
      <c r="GF93" s="575" t="str" cm="1">
        <f t="array" ref="GF93">INDEX(GF$5:GF92,$B93+1,1)</f>
        <v>-</v>
      </c>
      <c r="GG93" s="575" t="str" cm="1">
        <f t="array" ref="GG93">INDEX(GG$5:GG92,$B93+1,1)</f>
        <v>-</v>
      </c>
      <c r="GH93" s="575" t="str" cm="1">
        <f t="array" ref="GH93">INDEX(GH$5:GH92,$B93+1,1)</f>
        <v>-</v>
      </c>
      <c r="GI93" s="575" t="str" cm="1">
        <f t="array" ref="GI93">INDEX(GI$5:GI92,$B93+1,1)</f>
        <v>-</v>
      </c>
      <c r="GJ93" s="575" t="str" cm="1">
        <f t="array" ref="GJ93">INDEX(GJ$5:GJ92,$B93+1,1)</f>
        <v>-</v>
      </c>
      <c r="GK93" s="444">
        <f t="shared" ref="GK93:GK102" si="278">IF(OR(OR($AA93="",$AA93="-"),$AA93&lt;&gt;GK$7),GK$5,INDEX(i.MLP_PvP,$AC93+IF($M93&lt;&gt;4,0,9),GK$8))</f>
        <v>0</v>
      </c>
      <c r="GL93" s="575" t="str" cm="1">
        <f t="array" ref="GL93">INDEX(GL$5:GL92,$B93+1,1)</f>
        <v>-</v>
      </c>
      <c r="GM93" s="22" cm="1">
        <f t="array" ref="GM93">INDEX(GM$5:GM92,$B93+1,1)</f>
        <v>1</v>
      </c>
      <c r="GN93" s="444">
        <f t="shared" ref="GN93:GN102" si="279">IF(OR(OR($AA93="",$AA93="-"),$AA93&lt;&gt;GN$7),GN$5,INDEX(i.MLP_PvP,$AC93+IF($M93&lt;&gt;4,0,9),GN$8))</f>
        <v>0</v>
      </c>
      <c r="GO93" s="575" cm="1">
        <f t="array" ref="GO93">INDEX(GO$5:GO92,$B93+1,1)</f>
        <v>0</v>
      </c>
      <c r="GP93" s="444">
        <f t="shared" ref="GP93:GU102" si="280">IF(OR(OR($AA93="",$AA93="-"),$AA93&lt;&gt;GP$7),GP$5,INDEX(i.MLP_PvP,$AC93+IF($M93&lt;&gt;4,0,9),GP$8))</f>
        <v>0</v>
      </c>
      <c r="GQ93" s="444">
        <f t="shared" si="280"/>
        <v>0</v>
      </c>
      <c r="GR93" s="444">
        <f t="shared" si="280"/>
        <v>0</v>
      </c>
      <c r="GS93" s="444">
        <f t="shared" si="280"/>
        <v>0</v>
      </c>
      <c r="GT93" s="444">
        <f t="shared" si="280"/>
        <v>1</v>
      </c>
      <c r="GU93" s="444">
        <f t="shared" si="280"/>
        <v>0</v>
      </c>
      <c r="GV93" s="575" cm="1">
        <f t="array" ref="GV93">INDEX(GV$5:GV92,$B93+1,1)</f>
        <v>0</v>
      </c>
      <c r="GW93" s="575" cm="1">
        <f t="array" ref="GW93">INDEX(GW$5:GW92,$B93+1,1)</f>
        <v>0</v>
      </c>
      <c r="GX93" s="575" cm="1">
        <f t="array" ref="GX93">INDEX(GX$5:GX92,$B93+1,1)</f>
        <v>0</v>
      </c>
      <c r="GY93" s="8"/>
      <c r="GZ93" s="575" t="str" cm="1">
        <f t="array" aca="1" ref="GZ93" ca="1">INDEX(GZ$5:GZ92,$B93+1,1)</f>
        <v>-</v>
      </c>
      <c r="HA93" s="575" t="str" cm="1">
        <f t="array" aca="1" ref="HA93" ca="1">INDEX(HA$5:HA92,$B93+1,1)</f>
        <v>-</v>
      </c>
      <c r="HB93" s="575" t="str" cm="1">
        <f t="array" aca="1" ref="HB93" ca="1">INDEX(HB$5:HB92,$B93+1,1)</f>
        <v>-</v>
      </c>
      <c r="HC93" s="575" t="str" cm="1">
        <f t="array" aca="1" ref="HC93" ca="1">INDEX(HC$5:HC92,$B93+1,1)</f>
        <v>-</v>
      </c>
      <c r="HD93" s="575" cm="1">
        <f t="array" aca="1" ref="HD93" ca="1">INDEX(HD$5:HD92,$B93+1,1)</f>
        <v>0</v>
      </c>
      <c r="HE93" s="575" t="str" cm="1">
        <f t="array" aca="1" ref="HE93" ca="1">INDEX(HE$5:HE92,$B93+1,1)</f>
        <v>-</v>
      </c>
      <c r="HF93" s="575" t="str" cm="1">
        <f t="array" ref="HF93">INDEX(HF$5:HF92,$B93+1,1)</f>
        <v>-</v>
      </c>
      <c r="HG93" s="576" t="str">
        <f ca="1">OFFSET(HG$5,$B93,0)</f>
        <v>-</v>
      </c>
      <c r="HH93" s="575" t="str" cm="1">
        <f t="array" ref="HH93">INDEX(HH$5:HH92,$B93+1,1)</f>
        <v>-</v>
      </c>
      <c r="HI93" s="575" t="str" cm="1">
        <f t="array" ref="HI93">INDEX(HI$5:HI92,$B93+1,1)</f>
        <v>-</v>
      </c>
      <c r="HJ93" s="575" t="str" cm="1">
        <f t="array" ref="HJ93">INDEX(HJ$5:HJ92,$B93+1,1)</f>
        <v>-</v>
      </c>
      <c r="HK93" s="575" t="str" cm="1">
        <f t="array" ref="HK93">INDEX(HK$5:HK92,$B93+1,1)</f>
        <v>-</v>
      </c>
      <c r="HL93" s="575" t="str" cm="1">
        <f t="array" ref="HL93">INDEX(HL$5:HL92,$B93+1,1)</f>
        <v>-</v>
      </c>
      <c r="HM93" s="575" t="str" cm="1">
        <f t="array" ref="HM93">INDEX(HM$5:HM92,$B93+1,1)</f>
        <v>-</v>
      </c>
      <c r="HN93" s="575" t="str" cm="1">
        <f t="array" ref="HN93">INDEX(HN$5:HN92,$B93+1,1)</f>
        <v>-</v>
      </c>
      <c r="HO93" s="575" t="str" cm="1">
        <f t="array" ref="HO93">INDEX(HO$5:HO92,$B93+1,1)</f>
        <v>-</v>
      </c>
      <c r="HP93" s="575" t="str" cm="1">
        <f t="array" ref="HP93">INDEX(HP$5:HP92,$B93+1,1)</f>
        <v>-</v>
      </c>
      <c r="HQ93" s="575" t="str" cm="1">
        <f t="array" ref="HQ93">INDEX(HQ$5:HQ92,$B93+1,1)</f>
        <v>-</v>
      </c>
      <c r="HR93" s="575" t="str" cm="1">
        <f t="array" ref="HR93">INDEX(HR$5:HR92,$B93+1,1)</f>
        <v>-</v>
      </c>
      <c r="HS93" s="575" t="str" cm="1">
        <f t="array" ref="HS93">INDEX(HS$5:HS92,$B93+1,1)</f>
        <v>-</v>
      </c>
      <c r="HT93" s="575" t="str" cm="1">
        <f t="array" ref="HT93">INDEX(HT$5:HT92,$B93+1,1)</f>
        <v>-</v>
      </c>
      <c r="HU93" s="575" cm="1">
        <f t="array" ref="HU93">INDEX(HU$5:HU92,$B93+1,1)</f>
        <v>0</v>
      </c>
      <c r="HV93" s="575" t="str" cm="1">
        <f t="array" ref="HV93">INDEX(HV$5:HV92,$B93+1,1)</f>
        <v>-</v>
      </c>
      <c r="HW93" s="575" t="str" cm="1">
        <f t="array" ref="HW93">INDEX(HW$5:HW92,$B93+1,1)</f>
        <v>-</v>
      </c>
      <c r="HX93" s="575" t="str" cm="1">
        <f t="array" ref="HX93">INDEX(HX$5:HX92,$B93+1,1)</f>
        <v>-</v>
      </c>
      <c r="HY93" s="575" t="str" cm="1">
        <f t="array" ref="HY93">INDEX(HY$5:HY92,$B93+1,1)</f>
        <v>-</v>
      </c>
      <c r="HZ93" s="575" t="str" cm="1">
        <f t="array" ref="HZ93">INDEX(HZ$5:HZ92,$B93+1,1)</f>
        <v>-</v>
      </c>
      <c r="IA93" s="575" cm="1">
        <f t="array" ref="IA93">INDEX(IA$5:IA92,$B93+1,1)</f>
        <v>0</v>
      </c>
      <c r="IB93" s="575" t="str" cm="1">
        <f t="array" ref="IB93">INDEX(IB$5:IB92,$B93+1,1)</f>
        <v>-</v>
      </c>
      <c r="IC93" s="575" t="str" cm="1">
        <f t="array" ref="IC93">INDEX(IC$5:IC92,$B93+1,1)</f>
        <v>-</v>
      </c>
      <c r="ID93" s="575" t="str" cm="1">
        <f t="array" ref="ID93">INDEX(ID$5:ID92,$B93+1,1)</f>
        <v>-</v>
      </c>
      <c r="IE93" s="22">
        <v>0</v>
      </c>
      <c r="IF93" s="22">
        <v>0</v>
      </c>
      <c r="IG93" s="8"/>
      <c r="IH93" s="575" t="str" cm="1">
        <f t="array" ref="IH93">INDEX(IH$5:IH92,$B93+1,1)</f>
        <v>-</v>
      </c>
      <c r="II93" s="575" t="str" cm="1">
        <f t="array" ref="II93">INDEX(II$5:II92,$B93+1,1)</f>
        <v>-</v>
      </c>
      <c r="IJ93" s="575" t="str" cm="1">
        <f t="array" ref="IJ93">INDEX(IJ$5:IJ92,$B93+1,1)</f>
        <v>-</v>
      </c>
      <c r="IK93" s="575" t="str" cm="1">
        <f t="array" ref="IK93">INDEX(IK$5:IK92,$B93+1,1)</f>
        <v>-</v>
      </c>
      <c r="IL93" s="575" t="str" cm="1">
        <f t="array" ref="IL93">INDEX(IL$5:IL92,$B93+1,1)</f>
        <v>-</v>
      </c>
      <c r="IM93" s="575" t="str" cm="1">
        <f t="array" ref="IM93">INDEX(IM$5:IM92,$B93+1,1)</f>
        <v>-</v>
      </c>
      <c r="IN93" s="575" t="str" cm="1">
        <f t="array" ref="IN93">INDEX(IN$5:IN92,$B93+1,1)</f>
        <v>-</v>
      </c>
      <c r="IO93" s="575" t="str" cm="1">
        <f t="array" ref="IO93">INDEX(IO$5:IO92,$B93+1,1)</f>
        <v>-</v>
      </c>
      <c r="IP93" s="575" t="str" cm="1">
        <f t="array" ref="IP93">INDEX(IP$5:IP92,$B93+1,1)</f>
        <v>-</v>
      </c>
      <c r="IQ93" s="575" t="str" cm="1">
        <f t="array" ref="IQ93">INDEX(IQ$5:IQ92,$B93+1,1)</f>
        <v>-</v>
      </c>
      <c r="IR93" s="575" t="str" cm="1">
        <f t="array" ref="IR93">INDEX(IR$5:IR92,$B93+1,1)</f>
        <v>-</v>
      </c>
      <c r="IS93" s="575" t="str" cm="1">
        <f t="array" ref="IS93">INDEX(IS$5:IS92,$B93+1,1)</f>
        <v>-</v>
      </c>
      <c r="IT93" s="575" t="str" cm="1">
        <f t="array" ref="IT93">INDEX(IT$5:IT92,$B93+1,1)</f>
        <v>-</v>
      </c>
      <c r="IU93" s="575" t="str" cm="1">
        <f t="array" ref="IU93">INDEX(IU$5:IU92,$B93+1,1)</f>
        <v>-</v>
      </c>
      <c r="IV93" s="575" t="str" cm="1">
        <f t="array" ref="IV93">INDEX(IV$5:IV92,$B93+1,1)</f>
        <v>-</v>
      </c>
      <c r="IW93" s="575" t="str" cm="1">
        <f t="array" ref="IW93">INDEX(IW$5:IW92,$B93+1,1)</f>
        <v>-</v>
      </c>
      <c r="IX93" s="575" cm="1">
        <f t="array" ref="IX93">INDEX(IX$5:IX92,$B93+1,1)</f>
        <v>0</v>
      </c>
      <c r="IY93" s="583">
        <f t="shared" ref="IY93:IZ102" si="281">IF(AND($N93=IY$11,$AN93&lt;&gt;0,$Q93=IY$13),INDEX(i.LTWFeedLevels,$AN93,MOD(IY$7-1,7)+1),0)</f>
        <v>0</v>
      </c>
      <c r="IZ93" s="583">
        <f t="shared" si="281"/>
        <v>0</v>
      </c>
      <c r="JA93" s="200">
        <f t="shared" ref="JA93:JE102" si="282">IF(AND($L93=JA$9,$N93=JA$11,$AQ93=JA$8,OR($T93=JA$12,JA$12=1),$Q93=JA$13),INDEX(i.FS_Strategy,$AR93+1,$AQ93),0)</f>
        <v>0</v>
      </c>
      <c r="JB93" s="200">
        <f t="shared" ca="1" si="282"/>
        <v>0</v>
      </c>
      <c r="JC93" s="200">
        <f t="shared" ca="1" si="282"/>
        <v>0</v>
      </c>
      <c r="JD93" s="200">
        <f t="shared" ca="1" si="282"/>
        <v>0</v>
      </c>
      <c r="JE93" s="200">
        <f t="shared" ca="1" si="282"/>
        <v>0</v>
      </c>
      <c r="JF93" s="243">
        <f t="shared" ref="JF93:JF102" ca="1" si="283">IF(AND($L93=JF$9,$N93=JF$11,$AQ93=JF$8,OR($T93=JF$12,JF$12=1),$Q93=JF$13),INDEX(i.FS_Strategy,$AS93+1,$AQ93),0)</f>
        <v>0</v>
      </c>
      <c r="JG93" s="200">
        <f t="shared" ref="JG93:JK102" ca="1" si="284">IF(AND($L93=JG$9,$N93=JG$11,$AQ93=JG$8,OR($T93=JG$12,JG$12=1),$Q93=JG$13),INDEX(i.FS_Strategy,$AR93+1,$AQ93),0)</f>
        <v>0</v>
      </c>
      <c r="JH93" s="200">
        <f t="shared" ca="1" si="284"/>
        <v>0</v>
      </c>
      <c r="JI93" s="200">
        <f t="shared" ca="1" si="284"/>
        <v>0</v>
      </c>
      <c r="JJ93" s="200">
        <f t="shared" ca="1" si="284"/>
        <v>0</v>
      </c>
      <c r="JK93" s="200">
        <f t="shared" ca="1" si="284"/>
        <v>0</v>
      </c>
      <c r="JL93" s="243">
        <f t="shared" ref="JL93:JL102" ca="1" si="285">IF(AND($L93=JL$9,$N93=JL$11,$AQ93=JL$8,OR($T93=JL$12,JL$12=1),$Q93=JL$13),INDEX(i.FS_Strategy,$AS93+1,$AQ93),0)</f>
        <v>0</v>
      </c>
      <c r="JM93" s="244">
        <f t="shared" ref="JM93:JP102" ca="1" si="286">IF(AND($L93=JM$9,$N93=JM$11,$AQ93=JM$8,OR($T93=JM$12,JM$12=1)),INDEX(i.FS_Strategy,$AS93+1,$AQ93),0)</f>
        <v>0</v>
      </c>
      <c r="JN93" s="244">
        <f t="shared" ca="1" si="286"/>
        <v>0</v>
      </c>
      <c r="JO93" s="244">
        <f t="shared" ca="1" si="286"/>
        <v>0</v>
      </c>
      <c r="JP93" s="244">
        <f t="shared" ca="1" si="286"/>
        <v>0</v>
      </c>
      <c r="JQ93" s="584">
        <f t="shared" ref="JQ93:JQ102" ca="1" si="287">IF(AND($L93=JQ$9,$N93=JQ$11,$AQ93=JQ$8,OR($T93=JQ$12,JQ$12=1)),INDEX(i.FS_Strategy,$AT93+1,$AQ93),0)</f>
        <v>0</v>
      </c>
      <c r="JR93" s="244">
        <f t="shared" ref="JR93:JU102" ca="1" si="288">IF(AND($L93=JR$9,$N93=JR$11,$AQ93=JR$8,OR($T93=JR$12,JR$12=1)),INDEX(i.FS_Strategy,$AS93+1,$AQ93),0)</f>
        <v>0</v>
      </c>
      <c r="JS93" s="244">
        <f t="shared" ca="1" si="288"/>
        <v>0</v>
      </c>
      <c r="JT93" s="244">
        <f t="shared" ca="1" si="288"/>
        <v>0</v>
      </c>
      <c r="JU93" s="244">
        <f t="shared" ca="1" si="288"/>
        <v>0</v>
      </c>
      <c r="JV93" s="584">
        <f t="shared" ref="JV93:KB102" ca="1" si="289">IF(AND($L93=JV$9,$N93=JV$11,$AQ93=JV$8,OR($T93=JV$12,JV$12=1)),INDEX(i.FS_Strategy,$AT93+1,$AQ93),0)</f>
        <v>0</v>
      </c>
      <c r="JW93" s="584">
        <f t="shared" ca="1" si="289"/>
        <v>0</v>
      </c>
      <c r="JX93" s="584">
        <f t="shared" ca="1" si="289"/>
        <v>0</v>
      </c>
      <c r="JY93" s="584">
        <f t="shared" ca="1" si="289"/>
        <v>0</v>
      </c>
      <c r="JZ93" s="584">
        <f t="shared" ca="1" si="289"/>
        <v>0</v>
      </c>
      <c r="KA93" s="584">
        <f t="shared" ca="1" si="289"/>
        <v>0</v>
      </c>
      <c r="KB93" s="584">
        <f t="shared" ca="1" si="289"/>
        <v>0</v>
      </c>
      <c r="KC93" s="575" cm="1">
        <f t="array" ref="KC93">INDEX(KC$5:KC92,$B93+1,1)</f>
        <v>0</v>
      </c>
      <c r="KD93" s="444">
        <f t="shared" ref="KD93:KD102" si="290">INDEX(i.TOL,$N93,KD$7)</f>
        <v>67</v>
      </c>
      <c r="KE93" s="8"/>
      <c r="KF93" s="575" cm="1">
        <f t="array" ref="KF93">INDEX(KF$5:KF92,$B93+1,1)</f>
        <v>0</v>
      </c>
      <c r="KG93" s="444">
        <f t="shared" ref="KG93:KG102" si="291">INDEX(i.Triplets_mortality,$AL93+1,KG$7)</f>
        <v>0</v>
      </c>
      <c r="KH93" s="575" cm="1">
        <f t="array" ref="KH93">INDEX(KH$5:KH92,$B93+1,1)</f>
        <v>0</v>
      </c>
      <c r="KI93" s="575" t="str" cm="1">
        <f t="array" ref="KI93">INDEX(KI$5:KI92,$B93+1,1)</f>
        <v>-</v>
      </c>
      <c r="KJ93" s="575" t="str" cm="1">
        <f t="array" ref="KJ93">INDEX(KJ$5:KJ92,$B93+1,1)</f>
        <v>-</v>
      </c>
      <c r="KK93" s="575" t="str" cm="1">
        <f t="array" ref="KK93">INDEX(KK$5:KK92,$B93+1,1)</f>
        <v>-</v>
      </c>
      <c r="KL93" s="575" t="str" cm="1">
        <f t="array" ref="KL93">INDEX(KL$5:KL92,$B93+1,1)</f>
        <v>-</v>
      </c>
      <c r="KM93" s="575" t="str" cm="1">
        <f t="array" ref="KM93">INDEX(KM$5:KM92,$B93+1,1)</f>
        <v>-</v>
      </c>
      <c r="KN93" s="575" t="str" cm="1">
        <f t="array" ref="KN93">INDEX(KN$5:KN92,$B93+1,1)</f>
        <v>-</v>
      </c>
      <c r="KO93" s="575" t="str" cm="1">
        <f t="array" ref="KO93">INDEX(KO$5:KO92,$B93+1,1)</f>
        <v>-</v>
      </c>
      <c r="KP93" s="575" t="str" cm="1">
        <f t="array" ref="KP93">INDEX(KP$5:KP92,$B93+1,1)</f>
        <v>-</v>
      </c>
      <c r="KQ93" s="575" t="str" cm="1">
        <f t="array" ref="KQ93">INDEX(KQ$5:KQ92,$B93+1,1)</f>
        <v>-</v>
      </c>
      <c r="KR93" s="575" t="str" cm="1">
        <f t="array" ref="KR93">INDEX(KR$5:KR92,$B93+1,1)</f>
        <v>-</v>
      </c>
      <c r="KS93" s="575" t="str" cm="1">
        <f t="array" ref="KS93">INDEX(KS$5:KS92,$B93+1,1)</f>
        <v>-</v>
      </c>
      <c r="KT93" s="575" t="str" cm="1">
        <f t="array" ref="KT93">INDEX(KT$5:KT92,$B93+1,1)</f>
        <v>-</v>
      </c>
      <c r="KU93" s="575" t="str" cm="1">
        <f t="array" ref="KU93">INDEX(KU$5:KU92,$B93+1,1)</f>
        <v>-</v>
      </c>
      <c r="KV93" s="444">
        <f t="shared" ref="KV93:KV102" si="292">INDEX(i.Triplet_pi_yatf,$AM93+1,KV$7)</f>
        <v>1</v>
      </c>
      <c r="KW93" s="444">
        <f t="shared" ref="KW93:LE102" si="293">IF(OR(OR($AA93="",$AA93="-"),$AA93&lt;&gt;KW$7),KW$5,INDEX(i.REVsSA,$AC93,KW$8))</f>
        <v>0</v>
      </c>
      <c r="KX93" s="444">
        <f t="shared" si="293"/>
        <v>1</v>
      </c>
      <c r="KY93" s="444">
        <f t="shared" si="293"/>
        <v>1</v>
      </c>
      <c r="KZ93" s="444">
        <f t="shared" si="293"/>
        <v>1</v>
      </c>
      <c r="LA93" s="444">
        <f t="shared" si="293"/>
        <v>1</v>
      </c>
      <c r="LB93" s="444">
        <f t="shared" si="293"/>
        <v>1</v>
      </c>
      <c r="LC93" s="444">
        <f t="shared" si="293"/>
        <v>1</v>
      </c>
      <c r="LD93" s="444">
        <f t="shared" si="293"/>
        <v>0</v>
      </c>
      <c r="LE93" s="444">
        <f t="shared" si="293"/>
        <v>1</v>
      </c>
      <c r="LF93" s="575" cm="1">
        <f t="array" ref="LF93">INDEX(LF$5:LF92,$B93+1,1)</f>
        <v>0</v>
      </c>
      <c r="LG93" s="575" cm="1">
        <f t="array" ref="LG93">INDEX(LG$5:LG92,$B93+1,1)</f>
        <v>0</v>
      </c>
      <c r="LH93" s="575" cm="1">
        <f t="array" ref="LH93">INDEX(LH$5:LH92,$B93+1,1)</f>
        <v>0</v>
      </c>
      <c r="LI93" s="575" cm="1">
        <f t="array" ref="LI93">INDEX(LI$5:LI92,$B93+1,1)</f>
        <v>0</v>
      </c>
      <c r="LJ93" s="575" cm="1">
        <f t="array" ref="LJ93">INDEX(LJ$5:LJ92,$B93+1,1)</f>
        <v>0</v>
      </c>
      <c r="LK93" s="575" cm="1">
        <f t="array" ref="LK93">INDEX(LK$5:LK92,$B93+1,1)</f>
        <v>0</v>
      </c>
      <c r="LL93" s="575" cm="1">
        <f t="array" ref="LL93">INDEX(LL$5:LL92,$B93+1,1)</f>
        <v>0</v>
      </c>
      <c r="LM93" s="575" cm="1">
        <f t="array" ref="LM93">INDEX(LM$5:LM92,$B93+1,1)</f>
        <v>0</v>
      </c>
      <c r="LN93" s="575" cm="1">
        <f t="array" ref="LN93">INDEX(LN$5:LN92,$B93+1,1)</f>
        <v>0</v>
      </c>
      <c r="LO93" s="575" cm="1">
        <f t="array" ref="LO93">INDEX(LO$5:LO92,$B93+1,1)</f>
        <v>0</v>
      </c>
      <c r="LP93" s="575" cm="1">
        <f t="array" ref="LP93">INDEX(LP$5:LP92,$B93+1,1)</f>
        <v>0</v>
      </c>
      <c r="LQ93" s="575" cm="1">
        <f t="array" ref="LQ93">INDEX(LQ$5:LQ92,$B93+1,1)</f>
        <v>0</v>
      </c>
      <c r="LR93" s="575" cm="1">
        <f t="array" ref="LR93">INDEX(LR$5:LR92,$B93+1,1)</f>
        <v>0</v>
      </c>
      <c r="LS93" s="575" cm="1">
        <f t="array" ref="LS93">INDEX(LS$5:LS92,$B93+1,1)</f>
        <v>0</v>
      </c>
      <c r="LT93" s="575" cm="1">
        <f t="array" ref="LT93">INDEX(LT$5:LT92,$B93+1,1)</f>
        <v>0</v>
      </c>
      <c r="LU93" s="575" cm="1">
        <f t="array" ref="LU93">INDEX(LU$5:LU92,$B93+1,1)</f>
        <v>0</v>
      </c>
      <c r="LV93" s="575" cm="1">
        <f t="array" ref="LV93">INDEX(LV$5:LV92,$B93+1,1)</f>
        <v>0</v>
      </c>
      <c r="LW93" s="575" cm="1">
        <f t="array" ref="LW93">INDEX(LW$5:LW92,$B93+1,1)</f>
        <v>0</v>
      </c>
      <c r="LX93" s="575" cm="1">
        <f t="array" ref="LX93">INDEX(LX$5:LX92,$B93+1,1)</f>
        <v>0</v>
      </c>
      <c r="LY93" s="575" cm="1">
        <f t="array" ref="LY93">INDEX(LY$5:LY92,$B93+1,1)</f>
        <v>0</v>
      </c>
      <c r="LZ93" s="575" cm="1">
        <f t="array" ref="LZ93">INDEX(LZ$5:LZ92,$B93+1,1)</f>
        <v>0</v>
      </c>
      <c r="MA93" s="575" cm="1">
        <f t="array" ref="MA93">INDEX(MA$5:MA92,$B93+1,1)</f>
        <v>0</v>
      </c>
      <c r="MB93" s="575" cm="1">
        <f t="array" ref="MB93">INDEX(MB$5:MB92,$B93+1,1)</f>
        <v>0</v>
      </c>
      <c r="MC93" s="575" cm="1">
        <f t="array" ref="MC93">INDEX(MC$5:MC92,$B93+1,1)</f>
        <v>0</v>
      </c>
      <c r="MD93" s="575" cm="1">
        <f t="array" ref="MD93">INDEX(MD$5:MD92,$B93+1,1)</f>
        <v>0</v>
      </c>
      <c r="ME93" s="575" cm="1">
        <f t="array" ref="ME93">INDEX(ME$5:ME92,$B93+1,1)</f>
        <v>0</v>
      </c>
      <c r="MF93" s="575" cm="1">
        <f t="array" ref="MF93">INDEX(MF$5:MF92,$B93+1,1)</f>
        <v>0</v>
      </c>
      <c r="MG93" s="575" cm="1">
        <f t="array" ref="MG93">INDEX(MG$5:MG92,$B93+1,1)</f>
        <v>0</v>
      </c>
      <c r="MH93" s="575" cm="1">
        <f t="array" ref="MH93">INDEX(MH$5:MH92,$B93+1,1)</f>
        <v>0</v>
      </c>
      <c r="MI93" s="575" cm="1">
        <f t="array" ref="MI93">INDEX(MI$5:MI92,$B93+1,1)</f>
        <v>1</v>
      </c>
      <c r="MJ93" s="575" cm="1">
        <f t="array" ref="MJ93">INDEX(MJ$5:MJ92,$B93+1,1)</f>
        <v>0</v>
      </c>
      <c r="MK93" s="575" cm="1">
        <f t="array" ref="MK93">INDEX(MK$5:MK92,$B93+1,1)</f>
        <v>0</v>
      </c>
      <c r="ML93" s="575" cm="1">
        <f t="array" ref="ML93">INDEX(ML$5:ML92,$B93+1,1)</f>
        <v>0</v>
      </c>
      <c r="MM93" s="575" cm="1">
        <f t="array" ref="MM93">INDEX(MM$5:MM92,$B93+1,1)</f>
        <v>0</v>
      </c>
      <c r="MN93" s="575" cm="1">
        <f t="array" ref="MN93">INDEX(MN$5:MN92,$B93+1,1)</f>
        <v>1</v>
      </c>
      <c r="MO93" s="8"/>
      <c r="MP93" s="444" t="b">
        <f t="shared" ref="MP93:MP102" ca="1" si="294">IF($W93&lt;&gt;0,INDEX(i.cropgraze_inc,$W93,MP$7),OFFSET(MP$5,$B93,0))</f>
        <v>0</v>
      </c>
      <c r="MQ93" s="575" t="str" cm="1">
        <f t="array" ref="MQ93">INDEX(MQ$5:MQ92,$B93+1,1)</f>
        <v>-</v>
      </c>
      <c r="MR93" s="575" t="str" cm="1">
        <f t="array" ref="MR93">INDEX(MR$5:MR92,$B93+1,1)</f>
        <v>-</v>
      </c>
      <c r="MS93" s="575" t="str" cm="1">
        <f t="array" ref="MS93">INDEX(MS$5:MS92,$B93+1,1)</f>
        <v>-</v>
      </c>
      <c r="MT93" s="575" t="str" cm="1">
        <f t="array" ref="MT93">INDEX(MT$5:MT92,$B93+1,1)</f>
        <v>-</v>
      </c>
      <c r="MU93" s="444" t="str">
        <f t="shared" ref="MU93:MV102" si="295">IF(OR(OR($AA93="",$AA93="-"),$AA93&lt;&gt;MU$7),MU$5,INDEX(i.MLP_PvP,$AC93,MU$8))</f>
        <v>-</v>
      </c>
      <c r="MV93" s="444" t="str">
        <f t="shared" si="295"/>
        <v>-</v>
      </c>
      <c r="MW93" s="575" t="str" cm="1">
        <f t="array" ref="MW93">INDEX(MW$5:MW92,$B93+1,1)</f>
        <v>-</v>
      </c>
      <c r="MX93" s="444" t="str" cm="1">
        <f t="array" ref="MX93">IF(OR(MY93:MY93&lt;&gt;"-"),TRUE,"-")</f>
        <v>-</v>
      </c>
      <c r="MY93" s="575" t="str" cm="1">
        <f t="array" ref="MY93">INDEX(MY$5:MY92,$B93+1,1)</f>
        <v>-</v>
      </c>
      <c r="MZ93" s="575" cm="1">
        <f t="array" ref="MZ93">INDEX(MZ$5:MZ92,$B93+1,1)</f>
        <v>0</v>
      </c>
      <c r="NA93" s="575" cm="1">
        <f t="array" ref="NA93">INDEX(NA$5:NA92,$B93+1,1)</f>
        <v>999999</v>
      </c>
      <c r="NB93" s="575" cm="1">
        <f t="array" ref="NB93">INDEX(NB$5:NB92,$B93+1,1)</f>
        <v>999999</v>
      </c>
      <c r="NC93" s="575" cm="1">
        <f t="array" ref="NC93">INDEX(NC$5:NC92,$B93+1,1)</f>
        <v>999999</v>
      </c>
      <c r="ND93" s="575" cm="1">
        <f t="array" ref="ND93">INDEX(ND$5:ND92,$B93+1,1)</f>
        <v>999999</v>
      </c>
      <c r="NE93" s="575" cm="1">
        <f t="array" ref="NE93">INDEX(NE$5:NE92,$B93+1,1)</f>
        <v>999999</v>
      </c>
      <c r="NF93" s="575" cm="1">
        <f t="array" ref="NF93">INDEX(NF$5:NF92,$B93+1,1)</f>
        <v>999999</v>
      </c>
      <c r="NG93" s="575" t="str" cm="1">
        <f t="array" ref="NG93">INDEX(NG$5:NG92,$B93+1,1)</f>
        <v>-</v>
      </c>
      <c r="NH93" s="575" t="str" cm="1">
        <f t="array" ref="NH93">INDEX(NH$5:NH92,$B93+1,1)</f>
        <v>-</v>
      </c>
      <c r="NI93" s="575" t="str" cm="1">
        <f t="array" ref="NI93">INDEX(NI$5:NI92,$B93+1,1)</f>
        <v>-</v>
      </c>
      <c r="NJ93" s="575" t="b" cm="1">
        <f t="array" ref="NJ93">INDEX(NJ$5:NJ92,$B93+1,1)</f>
        <v>1</v>
      </c>
      <c r="NK93" s="575" t="str" cm="1">
        <f t="array" ref="NK93">INDEX(NK$5:NK92,$B93+1,1)</f>
        <v>-</v>
      </c>
      <c r="NL93" s="575" cm="1">
        <f t="array" ref="NL93">INDEX(NL$5:NL92,$B93+1,1)</f>
        <v>0</v>
      </c>
      <c r="NM93" s="575" cm="1">
        <f t="array" ref="NM93">INDEX(NM$5:NM92,$B93+1,1)</f>
        <v>0</v>
      </c>
      <c r="NN93" s="575" cm="1">
        <f t="array" ref="NN93">INDEX(NN$5:NN92,$B93+1,1)</f>
        <v>0</v>
      </c>
      <c r="NO93" s="575" t="str" cm="1">
        <f t="array" ref="NO93">INDEX(NO$5:NO92,$B93+1,1)</f>
        <v>-</v>
      </c>
      <c r="NP93" s="575" t="str" cm="1">
        <f t="array" ref="NP93">INDEX(NP$5:NP92,$B93+1,1)</f>
        <v>-</v>
      </c>
      <c r="NQ93" s="444">
        <f t="shared" ref="NQ93:NQ102" si="296">IF($DK93=5,0.75,0)</f>
        <v>0</v>
      </c>
      <c r="NR93" s="575" t="str" cm="1">
        <f t="array" ref="NR93">INDEX(NR$5:NR92,$B93+1,1)</f>
        <v>-</v>
      </c>
      <c r="NS93" s="444" t="str">
        <f t="shared" ref="NS93:NS102" si="297">IF(OR(OR($AA93="",$AA93="-"),$AA93&lt;&gt;NS$7),NS$5,INDEX(i.MLP_PvP,$AC93,NS$8))</f>
        <v>-</v>
      </c>
      <c r="NT93" s="8"/>
      <c r="NU93" s="575" cm="1">
        <f t="array" ref="NU93">INDEX(NU$5:NU92,$B93+1,1)</f>
        <v>50</v>
      </c>
      <c r="NV93" s="575" cm="1">
        <f t="array" ref="NV93">INDEX(NV$5:NV92,$B93+1,1)</f>
        <v>50</v>
      </c>
      <c r="NW93" s="575" cm="1">
        <f t="array" ref="NW93">INDEX(NW$5:NW92,$B93+1,1)</f>
        <v>50</v>
      </c>
      <c r="NX93" s="575" cm="1">
        <f t="array" ref="NX93">INDEX(NX$5:NX92,$B93+1,1)</f>
        <v>50</v>
      </c>
      <c r="NY93" s="575" cm="1">
        <f t="array" ref="NY93">INDEX(NY$5:NY92,$B93+1,1)</f>
        <v>1</v>
      </c>
      <c r="NZ93" s="575" cm="1">
        <f t="array" ref="NZ93">INDEX(NZ$5:NZ92,$B93+1,1)</f>
        <v>1</v>
      </c>
      <c r="OA93" s="575" cm="1">
        <f t="array" ref="OA93">INDEX(OA$5:OA92,$B93+1,1)</f>
        <v>1</v>
      </c>
      <c r="OB93" s="575" cm="1">
        <f t="array" ref="OB93">INDEX(OB$5:OB92,$B93+1,1)</f>
        <v>1</v>
      </c>
      <c r="OC93" s="8"/>
      <c r="OD93" s="575" cm="1">
        <f t="array" ref="OD93">INDEX(OD$5:OD92,$B93+1,1)</f>
        <v>0</v>
      </c>
      <c r="OE93" s="575" t="str" cm="1">
        <f t="array" ref="OE93">INDEX(OE$5:OE92,$B93+1,1)</f>
        <v>-</v>
      </c>
      <c r="OF93" s="575" cm="1">
        <f t="array" ref="OF93">INDEX(OF$5:OF92,$B93+1,1)</f>
        <v>1</v>
      </c>
      <c r="OG93" s="444">
        <f t="shared" ref="OG93:OG102" si="298">INDEX(i.conservation,$V93+1,$N93)</f>
        <v>1.5</v>
      </c>
      <c r="OH93" s="8"/>
      <c r="OI93" s="585" t="str">
        <f t="shared" ref="OI93:OL102" si="299">IF(AND($N93=OI$11, $Q93=OI$13),TRUE,"-")</f>
        <v>-</v>
      </c>
      <c r="OJ93" s="585" t="str">
        <f t="shared" si="299"/>
        <v>-</v>
      </c>
      <c r="OK93" s="585" t="str">
        <f t="shared" si="299"/>
        <v>-</v>
      </c>
      <c r="OL93" s="585" t="str">
        <f t="shared" si="299"/>
        <v>-</v>
      </c>
      <c r="OM93" s="575" cm="1">
        <f t="array" ref="OM93">INDEX(OM$5:OM92,$B93+1,1)</f>
        <v>0</v>
      </c>
      <c r="ON93" s="519">
        <v>0</v>
      </c>
    </row>
    <row r="94" spans="1:404" outlineLevel="2">
      <c r="A94" s="18">
        <f t="shared" si="245"/>
        <v>89</v>
      </c>
      <c r="B94" s="606">
        <f t="shared" ref="B94:B102" si="300">$A$93</f>
        <v>88</v>
      </c>
      <c r="C94" s="110">
        <f>C$86 + CHOOSE(ExptNo+1, $L94*100, $L94*100 + $M94*10, $L94*100 + $M94*10 +$N94) + 0</f>
        <v>3200</v>
      </c>
      <c r="D94" s="127" t="str">
        <f t="shared" si="246"/>
        <v>GSW</v>
      </c>
      <c r="E94" t="b">
        <v>1</v>
      </c>
      <c r="F94" t="b">
        <v>0</v>
      </c>
      <c r="G94" t="b">
        <f t="shared" si="247"/>
        <v>1</v>
      </c>
      <c r="H94" s="203">
        <f t="shared" ref="H94:H102" si="301">H93+1</f>
        <v>1</v>
      </c>
      <c r="I94" s="575" cm="1">
        <f t="array" ref="I94">INDEX(I$5:I93,$B94+1,1)</f>
        <v>1</v>
      </c>
      <c r="J94" s="575" cm="1">
        <f t="array" ref="J94">INDEX(J$5:J93,$B94+1,1)</f>
        <v>0</v>
      </c>
      <c r="K94" s="575" cm="1">
        <f t="array" ref="K94">INDEX(K$5:K93,$B94+1,1)</f>
        <v>1</v>
      </c>
      <c r="L94" s="575" cm="1">
        <f t="array" ref="L94">INDEX(L$5:L93,$B94+1,1)</f>
        <v>2</v>
      </c>
      <c r="M94" s="575" cm="1">
        <f t="array" ref="M94">INDEX(M$5:M93,$B94+1,1)</f>
        <v>5</v>
      </c>
      <c r="N94" s="575" cm="1">
        <f t="array" ref="N94">INDEX(N$5:N93,$B94+1,1)</f>
        <v>3</v>
      </c>
      <c r="O94" s="444">
        <f t="shared" si="248"/>
        <v>2</v>
      </c>
      <c r="P94" s="444">
        <f t="shared" si="248"/>
        <v>0</v>
      </c>
      <c r="Q94" s="444">
        <f t="shared" si="249"/>
        <v>6</v>
      </c>
      <c r="R94" s="575" cm="1">
        <f t="array" ref="R94">INDEX(R$5:R93,$B94+1,1)</f>
        <v>2</v>
      </c>
      <c r="S94" s="575" cm="1">
        <f t="array" ref="S94">INDEX(S$5:S93,$B94+1,1)</f>
        <v>2</v>
      </c>
      <c r="T94" s="575" cm="1">
        <f t="array" ref="T94">INDEX(T$5:T93,$B94+1,1)</f>
        <v>0</v>
      </c>
      <c r="U94" s="575" cm="1">
        <f t="array" ref="U94">INDEX(U$5:U93,$B94+1,1)</f>
        <v>1</v>
      </c>
      <c r="V94" s="575" cm="1">
        <f t="array" ref="V94">INDEX(V$5:V93,$B94+1,1)</f>
        <v>0</v>
      </c>
      <c r="W94" s="575" cm="1">
        <f t="array" ref="W94">INDEX(W$5:W93,$B94+1,1)</f>
        <v>2</v>
      </c>
      <c r="X94" s="575" cm="1">
        <f t="array" ref="X94">INDEX(X$5:X93,$B94+1,1)</f>
        <v>1</v>
      </c>
      <c r="Y94" s="575" cm="1">
        <f t="array" ref="Y94">INDEX(Y$5:Y93,$B94+1,1)</f>
        <v>1</v>
      </c>
      <c r="Z94" s="575" cm="1">
        <f t="array" ref="Z94">INDEX(Z$5:Z93,$B94+1,1)</f>
        <v>1</v>
      </c>
      <c r="AA94" s="575" t="str" cm="1">
        <f t="array" ref="AA94">INDEX(AA$5:AA93,$B94+1,1)</f>
        <v>-</v>
      </c>
      <c r="AB94" s="444"/>
      <c r="AC94" s="575" cm="1">
        <f t="array" ref="AC94">INDEX(AC$5:AC93,$B94+1,1)</f>
        <v>1</v>
      </c>
      <c r="AD94" s="575" cm="1">
        <f t="array" ref="AD94">INDEX(AD$5:AD93,$B94+1,1)</f>
        <v>0</v>
      </c>
      <c r="AE94" s="575" cm="1">
        <f t="array" ref="AE94">INDEX(AE$5:AE93,$B94+1,1)</f>
        <v>0</v>
      </c>
      <c r="AF94" s="575" cm="1">
        <f t="array" ref="AF94">INDEX(AF$5:AF93,$B94+1,1)</f>
        <v>0</v>
      </c>
      <c r="AG94" s="575" cm="1">
        <f t="array" ref="AG94">INDEX(AG$5:AG93,$B94+1,1)</f>
        <v>0</v>
      </c>
      <c r="AH94" s="119"/>
      <c r="AI94" s="119"/>
      <c r="AJ94" s="119"/>
      <c r="AK94" s="119"/>
      <c r="AL94" s="119"/>
      <c r="AM94" s="119"/>
      <c r="AN94" s="119"/>
      <c r="AO94" s="119"/>
      <c r="AP94" s="119"/>
      <c r="AQ94" s="119"/>
      <c r="AR94" s="119"/>
      <c r="AS94" s="119"/>
      <c r="AT94" s="119"/>
      <c r="AU94" s="119"/>
      <c r="AV94" s="119"/>
      <c r="AW94" s="119"/>
      <c r="AX94" s="330" t="str">
        <f ca="1">LEFT(AX93,10)        &amp; TEXT($H94," 00000 ")        &amp; INDEX(i.ModelStructure,$I94,1)    &amp;" "
&amp; $D94        &amp;       IF($DK94=0," FWM","")&amp;IF($DK94=1," MWM","")&amp;IF($DK94=5," Mat","")&amp;IF($DL94=TRUE,"&amp;BBT","    ")        &amp;      " TOL"&amp;INDEX(i.TOL_Desc,1,$N94)
&amp; " Scan"&amp;$T94       &amp;       CHOOSE($K94+1," CFS"," GFS"," NFS")&amp;"_"&amp;MID($HB94,7,1)
&amp; " RR"&amp;TEXT(SUM($EB94:$EC94),"+00%;-00%;    ;@")
&amp; " GP"&amp;TEXT($EW94,"?00%")        &amp;    " WP"&amp;TEXT($ET94*$NZ94*$OB94,"?00%")        &amp;     " MP"&amp;TEXT($EU94*$NY94*$OA94,"?00%")
&amp; " cl[0] "  &amp;TEXT($GM94,"0.00")
&amp; " ("&amp;IF($CY94,"P","E")   &amp;IF($CX94,"T","t")        &amp;     "_F"&amp;IF($HP94&lt;&gt;FALSE,3,0)+COUNTIF($HI94:$HM94,TRUE)+COUNTIF($BS94:$BT94,"&gt;0")&amp;IF($HN94&lt;&gt;FALSE,3,0)+COUNTIF($BS94:$BT94,"&gt;0")&amp;"N"&amp;IF($HS94&lt;&gt;"-",$HS94,$DC94)&amp;IF($HT94&lt;&gt;"-",$HT94,$DD94)&amp;"L"&amp;$IE94&amp;$IF94&amp;")"</f>
        <v>Test calib 00001 SE GSW     TOLSpr Scan0 GFS_ RR     GP100% WP100% MP100% cl[0] 0.80 (Et_F33N11L00)</v>
      </c>
      <c r="AY94" s="8" t="str">
        <f ca="1">IF(COUNTIF(AX$5:AX94,AX94)=1,"-","Dup")</f>
        <v>-</v>
      </c>
      <c r="AZ94" s="8"/>
      <c r="BA94" s="575" t="str" cm="1">
        <f t="array" ref="BA94">INDEX(BA$5:BA93,$B94+1,1)</f>
        <v>-</v>
      </c>
      <c r="BB94" s="575" t="str" cm="1">
        <f t="array" ref="BB94">INDEX(BB$5:BB93,$B94+1,1)</f>
        <v>-</v>
      </c>
      <c r="BC94" s="575" t="str" cm="1">
        <f t="array" ref="BC94">INDEX(BC$5:BC93,$B94+1,1)</f>
        <v>-</v>
      </c>
      <c r="BD94" s="575" t="str" cm="1">
        <f t="array" ref="BD94">INDEX(BD$5:BD93,$B94+1,1)</f>
        <v>-</v>
      </c>
      <c r="BE94" s="575" t="str" cm="1">
        <f t="array" ref="BE94">INDEX(BE$5:BE93,$B94+1,1)</f>
        <v>-</v>
      </c>
      <c r="BF94" s="575" t="str" cm="1">
        <f t="array" ref="BF94">INDEX(BF$5:BF93,$B94+1,1)</f>
        <v>-</v>
      </c>
      <c r="BG94" s="575" t="str" cm="1">
        <f t="array" ref="BG94">INDEX(BG$5:BG93,$B94+1,1)</f>
        <v>-</v>
      </c>
      <c r="BH94" s="575" t="str" cm="1">
        <f t="array" ref="BH94">INDEX(BH$5:BH93,$B94+1,1)</f>
        <v>-</v>
      </c>
      <c r="BI94" s="575" t="str" cm="1">
        <f t="array" ref="BI94">INDEX(BI$5:BI93,$B94+1,1)</f>
        <v>-</v>
      </c>
      <c r="BJ94" s="8"/>
      <c r="BK94" s="575" t="b" cm="1">
        <f t="array" ref="BK94">INDEX(BK$5:BK93,$B94+1,1)</f>
        <v>1</v>
      </c>
      <c r="BL94" s="575" t="str" cm="1">
        <f t="array" ref="BL94">INDEX(BL$5:BL93,$B94+1,1)</f>
        <v>-</v>
      </c>
      <c r="BM94" s="575" t="b" cm="1">
        <f t="array" ref="BM94">INDEX(BM$5:BM93,$B94+1,1)</f>
        <v>0</v>
      </c>
      <c r="BN94" s="575" t="str" cm="1">
        <f t="array" ref="BN94">INDEX(BN$5:BN93,$B94+1,1)</f>
        <v>-</v>
      </c>
      <c r="BO94" s="575" t="str" cm="1">
        <f t="array" ref="BO94">INDEX(BO$5:BO93,$B94+1,1)</f>
        <v>-</v>
      </c>
      <c r="BP94" s="575" t="str" cm="1">
        <f t="array" ref="BP94">INDEX(BP$5:BP93,$B94+1,1)</f>
        <v>-</v>
      </c>
      <c r="BQ94" s="575" t="str" cm="1">
        <f t="array" ref="BQ94">INDEX(BQ$5:BQ93,$B94+1,1)</f>
        <v>-</v>
      </c>
      <c r="BR94" s="575" t="str" cm="1">
        <f t="array" ref="BR94">INDEX(BR$5:BR93,$B94+1,1)</f>
        <v>-</v>
      </c>
      <c r="BS94" s="575" t="str" cm="1">
        <f t="array" ref="BS94">INDEX(BS$5:BS93,$B94+1,1)</f>
        <v>-</v>
      </c>
      <c r="BT94" s="575" t="str" cm="1">
        <f t="array" ref="BT94">INDEX(BT$5:BT93,$B94+1,1)</f>
        <v>-</v>
      </c>
      <c r="BU94" s="575" t="str" cm="1">
        <f t="array" ref="BU94">INDEX(BU$5:BU93,$B94+1,1)</f>
        <v>-</v>
      </c>
      <c r="BV94" s="575" t="str" cm="1">
        <f t="array" ref="BV94">INDEX(BV$5:BV93,$B94+1,1)</f>
        <v>-</v>
      </c>
      <c r="BW94" s="575" t="b" cm="1">
        <f t="array" ref="BW94">INDEX(BW$5:BW93,$B94+1,1)</f>
        <v>0</v>
      </c>
      <c r="BX94" s="575" cm="1">
        <f t="array" ref="BX94">INDEX(BX$5:BX93,$B94+1,1)</f>
        <v>0</v>
      </c>
      <c r="BY94" s="575" cm="1">
        <f t="array" ref="BY94">INDEX(BY$5:BY93,$B94+1,1)</f>
        <v>6</v>
      </c>
      <c r="BZ94" s="575" cm="1">
        <f t="array" ref="BZ94">INDEX(BZ$5:BZ93,$B94+1,1)</f>
        <v>4</v>
      </c>
      <c r="CA94" s="575" t="b" cm="1">
        <f t="array" ref="CA94">INDEX(CA$5:CA93,$B94+1,1)</f>
        <v>1</v>
      </c>
      <c r="CB94" s="8"/>
      <c r="CC94" s="575" t="str" cm="1">
        <f t="array" ref="CC94">INDEX(CC$5:CC93,$B94+1,1)</f>
        <v>-</v>
      </c>
      <c r="CD94" s="444" t="str">
        <f t="shared" ca="1" si="250"/>
        <v>-</v>
      </c>
      <c r="CE94" s="444">
        <f t="shared" si="251"/>
        <v>1</v>
      </c>
      <c r="CF94" s="444">
        <f t="shared" si="251"/>
        <v>1</v>
      </c>
      <c r="CG94" s="575" t="str" cm="1">
        <f t="array" ref="CG94">INDEX(CG$5:CG93,$B94+1,1)</f>
        <v>-</v>
      </c>
      <c r="CH94" s="575" t="str" cm="1">
        <f t="array" ref="CH94">INDEX(CH$5:CH93,$B94+1,1)</f>
        <v>-</v>
      </c>
      <c r="CI94" s="575" t="str" cm="1">
        <f t="array" ref="CI94">INDEX(CI$5:CI93,$B94+1,1)</f>
        <v>-</v>
      </c>
      <c r="CJ94" s="444" t="str">
        <f t="shared" ca="1" si="252"/>
        <v>-</v>
      </c>
      <c r="CK94" s="444">
        <f t="shared" si="253"/>
        <v>1</v>
      </c>
      <c r="CL94" s="444">
        <f t="shared" si="253"/>
        <v>1</v>
      </c>
      <c r="CM94" s="575" t="str" cm="1">
        <f t="array" ref="CM94">INDEX(CM$5:CM93,$B94+1,1)</f>
        <v>-</v>
      </c>
      <c r="CN94" s="444" t="str">
        <f t="shared" ca="1" si="254"/>
        <v>-</v>
      </c>
      <c r="CO94" s="444">
        <f t="shared" si="255"/>
        <v>1</v>
      </c>
      <c r="CP94" s="575" t="str" cm="1">
        <f t="array" ref="CP94">INDEX(CP$5:CP93,$B94+1,1)</f>
        <v>-</v>
      </c>
      <c r="CQ94" s="575" t="str" cm="1">
        <f t="array" ref="CQ94">INDEX(CQ$5:CQ93,$B94+1,1)</f>
        <v>-</v>
      </c>
      <c r="CR94" s="444">
        <f t="shared" si="256"/>
        <v>1</v>
      </c>
      <c r="CS94" s="575" t="str" cm="1">
        <f t="array" ref="CS94">INDEX(CS$5:CS93,$B94+1,1)</f>
        <v>-</v>
      </c>
      <c r="CT94" s="444" t="str">
        <f t="shared" ca="1" si="257"/>
        <v>-</v>
      </c>
      <c r="CU94" s="444">
        <f t="shared" si="258"/>
        <v>1</v>
      </c>
      <c r="CV94" s="444">
        <f t="shared" si="258"/>
        <v>1</v>
      </c>
      <c r="CW94" s="8"/>
      <c r="CX94" s="575" t="b" cm="1">
        <f t="array" ref="CX94">INDEX(CX$5:CX93,$B94+1,1)</f>
        <v>0</v>
      </c>
      <c r="CY94" s="575" t="b" cm="1">
        <f t="array" ref="CY94">INDEX(CY$5:CY93,$B94+1,1)</f>
        <v>0</v>
      </c>
      <c r="CZ94" s="587">
        <f t="shared" si="259"/>
        <v>2530111</v>
      </c>
      <c r="DA94" s="575" t="b" cm="1">
        <f t="array" ref="DA94">INDEX(DA$5:DA93,$B94+1,1)</f>
        <v>1</v>
      </c>
      <c r="DB94" s="575" cm="1">
        <f t="array" ref="DB94">INDEX(DB$5:DB93,$B94+1,1)</f>
        <v>0</v>
      </c>
      <c r="DC94" s="575" cm="1">
        <f t="array" ref="DC94">INDEX(DC$5:DC93,$B94+1,1)</f>
        <v>1</v>
      </c>
      <c r="DD94" s="575" cm="1">
        <f t="array" ref="DD94">INDEX(DD$5:DD93,$B94+1,1)</f>
        <v>1</v>
      </c>
      <c r="DE94" s="583">
        <f t="shared" si="260"/>
        <v>652</v>
      </c>
      <c r="DF94" s="583">
        <f t="shared" si="260"/>
        <v>686</v>
      </c>
      <c r="DG94" s="583">
        <f t="shared" si="260"/>
        <v>721</v>
      </c>
      <c r="DH94" s="493">
        <f t="shared" si="261"/>
        <v>378</v>
      </c>
      <c r="DI94" s="493">
        <f t="shared" si="261"/>
        <v>413</v>
      </c>
      <c r="DJ94" s="493">
        <f t="shared" si="261"/>
        <v>448</v>
      </c>
      <c r="DK94" s="444">
        <f t="shared" si="262"/>
        <v>2</v>
      </c>
      <c r="DL94" s="444" t="b">
        <f t="shared" si="262"/>
        <v>0</v>
      </c>
      <c r="DM94" s="444" t="str">
        <f t="shared" si="262"/>
        <v>-</v>
      </c>
      <c r="DN94" s="444" t="str">
        <f t="shared" si="262"/>
        <v>-</v>
      </c>
      <c r="DO94" s="444" t="str">
        <f t="shared" si="262"/>
        <v>-</v>
      </c>
      <c r="DP94" s="444" t="str">
        <f t="shared" si="262"/>
        <v>-</v>
      </c>
      <c r="DQ94" s="444" t="str">
        <f t="shared" si="262"/>
        <v>-</v>
      </c>
      <c r="DR94" s="444" t="str">
        <f t="shared" si="262"/>
        <v>-</v>
      </c>
      <c r="DS94" s="444" t="str">
        <f t="shared" si="262"/>
        <v>-</v>
      </c>
      <c r="DT94" s="444" t="str">
        <f t="shared" si="262"/>
        <v>-</v>
      </c>
      <c r="DU94" s="444" t="str">
        <f t="shared" si="262"/>
        <v>-</v>
      </c>
      <c r="DV94" s="444" t="str">
        <f t="shared" si="262"/>
        <v>-</v>
      </c>
      <c r="DW94" s="444">
        <f t="shared" si="262"/>
        <v>500</v>
      </c>
      <c r="DX94" s="444">
        <f t="shared" si="262"/>
        <v>500</v>
      </c>
      <c r="DY94" s="444" t="str">
        <f t="shared" si="262"/>
        <v>-</v>
      </c>
      <c r="DZ94" s="444" t="str">
        <f t="shared" si="262"/>
        <v>-</v>
      </c>
      <c r="EA94" s="444" t="str">
        <f t="shared" si="263"/>
        <v>-</v>
      </c>
      <c r="EB94" s="444">
        <f t="shared" si="264"/>
        <v>0</v>
      </c>
      <c r="EC94" s="444">
        <f t="shared" si="265"/>
        <v>0</v>
      </c>
      <c r="ED94" s="444">
        <f t="shared" si="266"/>
        <v>0</v>
      </c>
      <c r="EE94" s="444">
        <f t="shared" si="266"/>
        <v>0</v>
      </c>
      <c r="EF94" s="444">
        <f t="shared" si="266"/>
        <v>0</v>
      </c>
      <c r="EG94" s="444">
        <f t="shared" si="266"/>
        <v>0</v>
      </c>
      <c r="EH94" s="444" t="b">
        <f t="shared" si="267"/>
        <v>0</v>
      </c>
      <c r="EI94" s="444" t="b">
        <f t="shared" si="267"/>
        <v>0</v>
      </c>
      <c r="EJ94" s="444" t="b">
        <f t="shared" si="267"/>
        <v>1</v>
      </c>
      <c r="EK94" s="444" t="b">
        <f t="shared" si="267"/>
        <v>1</v>
      </c>
      <c r="EL94" s="444">
        <f t="shared" si="268"/>
        <v>1</v>
      </c>
      <c r="EM94" s="444">
        <f>INDEX(i.dryman,($S94-1)*4+$R94,EM$7+IF($M94=5,2,$M94)-1)</f>
        <v>1</v>
      </c>
      <c r="EN94" s="444" t="b">
        <f t="shared" si="269"/>
        <v>0</v>
      </c>
      <c r="EO94" s="444" t="b">
        <f t="shared" si="270"/>
        <v>0</v>
      </c>
      <c r="EP94" s="444" t="b">
        <f t="shared" si="270"/>
        <v>0</v>
      </c>
      <c r="EQ94" s="444" t="b">
        <f t="shared" si="270"/>
        <v>1</v>
      </c>
      <c r="ER94" s="93">
        <f t="shared" si="271"/>
        <v>0</v>
      </c>
      <c r="ES94" s="93">
        <f t="shared" si="271"/>
        <v>0</v>
      </c>
      <c r="ET94" s="444">
        <f t="shared" si="272"/>
        <v>1</v>
      </c>
      <c r="EU94" s="444">
        <f t="shared" si="273"/>
        <v>1</v>
      </c>
      <c r="EV94" s="444">
        <f t="shared" si="273"/>
        <v>1</v>
      </c>
      <c r="EW94" s="444">
        <f t="shared" si="274"/>
        <v>1</v>
      </c>
      <c r="EX94" s="444">
        <f t="shared" si="275"/>
        <v>0.5</v>
      </c>
      <c r="EY94" s="444" t="b">
        <f t="shared" si="275"/>
        <v>1</v>
      </c>
      <c r="EZ94" s="444" t="b">
        <f t="shared" si="275"/>
        <v>0</v>
      </c>
      <c r="FA94" s="444" t="b">
        <f t="shared" si="275"/>
        <v>0</v>
      </c>
      <c r="FB94" s="444" t="b">
        <f t="shared" si="275"/>
        <v>0</v>
      </c>
      <c r="FC94" s="93">
        <f t="shared" si="276"/>
        <v>1</v>
      </c>
      <c r="FD94" s="93">
        <f t="shared" si="276"/>
        <v>1</v>
      </c>
      <c r="FE94" s="93">
        <f t="shared" si="276"/>
        <v>1</v>
      </c>
      <c r="FF94" s="93">
        <f t="shared" si="276"/>
        <v>1</v>
      </c>
      <c r="FG94" s="93">
        <f t="shared" si="276"/>
        <v>1</v>
      </c>
      <c r="FH94" s="93">
        <f t="shared" si="276"/>
        <v>1</v>
      </c>
      <c r="FI94" s="93">
        <f t="shared" si="276"/>
        <v>1</v>
      </c>
      <c r="FJ94" s="93">
        <f t="shared" si="276"/>
        <v>1</v>
      </c>
      <c r="FK94" s="8"/>
      <c r="FL94" s="575" t="str" cm="1">
        <f t="array" ref="FL94">INDEX(FL$5:FL93,$B94+1,1)</f>
        <v>-</v>
      </c>
      <c r="FM94" s="575" t="str" cm="1">
        <f t="array" ref="FM94">INDEX(FM$5:FM93,$B94+1,1)</f>
        <v>-</v>
      </c>
      <c r="FN94" s="575" t="str" cm="1">
        <f t="array" ref="FN94">INDEX(FN$5:FN93,$B94+1,1)</f>
        <v>-</v>
      </c>
      <c r="FO94" s="444" t="str">
        <f t="shared" si="277"/>
        <v>-</v>
      </c>
      <c r="FP94" s="575" t="str" cm="1">
        <f t="array" ref="FP94">INDEX(FP$5:FP93,$B94+1,1)</f>
        <v>-</v>
      </c>
      <c r="FQ94" s="575" cm="1">
        <f t="array" ref="FQ94">INDEX(FQ$5:FQ93,$B94+1,1)</f>
        <v>1</v>
      </c>
      <c r="FR94" s="575" cm="1">
        <f t="array" ref="FR94">INDEX(FR$5:FR93,$B94+1,1)</f>
        <v>1</v>
      </c>
      <c r="FS94" s="575" t="str" cm="1">
        <f t="array" ref="FS94">INDEX(FS$5:FS93,$B94+1,1)</f>
        <v>-</v>
      </c>
      <c r="FT94" s="575" t="str" cm="1">
        <f t="array" ref="FT94">INDEX(FT$5:FT93,$B94+1,1)</f>
        <v>-</v>
      </c>
      <c r="FU94" s="575" t="str" cm="1">
        <f t="array" ref="FU94">INDEX(FU$5:FU93,$B94+1,1)</f>
        <v>-</v>
      </c>
      <c r="FV94" s="575" t="str" cm="1">
        <f t="array" ref="FV94">INDEX(FV$5:FV93,$B94+1,1)</f>
        <v>-</v>
      </c>
      <c r="FW94" s="575" t="str" cm="1">
        <f t="array" ref="FW94">INDEX(FW$5:FW93,$B94+1,1)</f>
        <v>-</v>
      </c>
      <c r="FX94" s="575" t="str" cm="1">
        <f t="array" ref="FX94">INDEX(FX$5:FX93,$B94+1,1)</f>
        <v>-</v>
      </c>
      <c r="FY94" s="575" t="str" cm="1">
        <f t="array" ref="FY94">INDEX(FY$5:FY93,$B94+1,1)</f>
        <v>-</v>
      </c>
      <c r="FZ94" s="575" t="str" cm="1">
        <f t="array" ref="FZ94">INDEX(FZ$5:FZ93,$B94+1,1)</f>
        <v>-</v>
      </c>
      <c r="GA94" s="575" t="str" cm="1">
        <f t="array" ref="GA94">INDEX(GA$5:GA93,$B94+1,1)</f>
        <v>-</v>
      </c>
      <c r="GB94" s="575" t="str" cm="1">
        <f t="array" ref="GB94">INDEX(GB$5:GB93,$B94+1,1)</f>
        <v>-</v>
      </c>
      <c r="GC94" s="575" t="str" cm="1">
        <f t="array" ref="GC94">INDEX(GC$5:GC93,$B94+1,1)</f>
        <v>-</v>
      </c>
      <c r="GD94" s="575" t="str" cm="1">
        <f t="array" ref="GD94">INDEX(GD$5:GD93,$B94+1,1)</f>
        <v>-</v>
      </c>
      <c r="GE94" s="575" t="str" cm="1">
        <f t="array" ref="GE94">INDEX(GE$5:GE93,$B94+1,1)</f>
        <v>-</v>
      </c>
      <c r="GF94" s="575" t="str" cm="1">
        <f t="array" ref="GF94">INDEX(GF$5:GF93,$B94+1,1)</f>
        <v>-</v>
      </c>
      <c r="GG94" s="575" t="str" cm="1">
        <f t="array" ref="GG94">INDEX(GG$5:GG93,$B94+1,1)</f>
        <v>-</v>
      </c>
      <c r="GH94" s="575" t="str" cm="1">
        <f t="array" ref="GH94">INDEX(GH$5:GH93,$B94+1,1)</f>
        <v>-</v>
      </c>
      <c r="GI94" s="575" t="str" cm="1">
        <f t="array" ref="GI94">INDEX(GI$5:GI93,$B94+1,1)</f>
        <v>-</v>
      </c>
      <c r="GJ94" s="575" t="str" cm="1">
        <f t="array" ref="GJ94">INDEX(GJ$5:GJ93,$B94+1,1)</f>
        <v>-</v>
      </c>
      <c r="GK94" s="444">
        <f t="shared" si="278"/>
        <v>0</v>
      </c>
      <c r="GL94" s="575" t="str" cm="1">
        <f t="array" ref="GL94">INDEX(GL$5:GL93,$B94+1,1)</f>
        <v>-</v>
      </c>
      <c r="GM94" s="22">
        <v>0.8</v>
      </c>
      <c r="GN94" s="444">
        <f t="shared" si="279"/>
        <v>0</v>
      </c>
      <c r="GO94" s="575" cm="1">
        <f t="array" ref="GO94">INDEX(GO$5:GO93,$B94+1,1)</f>
        <v>0</v>
      </c>
      <c r="GP94" s="444">
        <f t="shared" si="280"/>
        <v>0</v>
      </c>
      <c r="GQ94" s="444">
        <f t="shared" si="280"/>
        <v>0</v>
      </c>
      <c r="GR94" s="444">
        <f t="shared" si="280"/>
        <v>0</v>
      </c>
      <c r="GS94" s="444">
        <f t="shared" si="280"/>
        <v>0</v>
      </c>
      <c r="GT94" s="444">
        <f t="shared" si="280"/>
        <v>1</v>
      </c>
      <c r="GU94" s="444">
        <f t="shared" si="280"/>
        <v>0</v>
      </c>
      <c r="GV94" s="575" cm="1">
        <f t="array" ref="GV94">INDEX(GV$5:GV93,$B94+1,1)</f>
        <v>0</v>
      </c>
      <c r="GW94" s="575" cm="1">
        <f t="array" ref="GW94">INDEX(GW$5:GW93,$B94+1,1)</f>
        <v>0</v>
      </c>
      <c r="GX94" s="575" cm="1">
        <f t="array" ref="GX94">INDEX(GX$5:GX93,$B94+1,1)</f>
        <v>0</v>
      </c>
      <c r="GY94" s="8"/>
      <c r="GZ94" s="575" t="str" cm="1">
        <f t="array" aca="1" ref="GZ94" ca="1">INDEX(GZ$5:GZ93,$B94+1,1)</f>
        <v>-</v>
      </c>
      <c r="HA94" s="575" t="str" cm="1">
        <f t="array" aca="1" ref="HA94" ca="1">INDEX(HA$5:HA93,$B94+1,1)</f>
        <v>-</v>
      </c>
      <c r="HB94" s="575" t="str" cm="1">
        <f t="array" aca="1" ref="HB94" ca="1">INDEX(HB$5:HB93,$B94+1,1)</f>
        <v>-</v>
      </c>
      <c r="HC94" s="575" t="str" cm="1">
        <f t="array" aca="1" ref="HC94" ca="1">INDEX(HC$5:HC93,$B94+1,1)</f>
        <v>-</v>
      </c>
      <c r="HD94" s="575" cm="1">
        <f t="array" aca="1" ref="HD94" ca="1">INDEX(HD$5:HD93,$B94+1,1)</f>
        <v>0</v>
      </c>
      <c r="HE94" s="575" t="str" cm="1">
        <f t="array" aca="1" ref="HE94" ca="1">INDEX(HE$5:HE93,$B94+1,1)</f>
        <v>-</v>
      </c>
      <c r="HF94" s="575" t="str" cm="1">
        <f t="array" ref="HF94">INDEX(HF$5:HF93,$B94+1,1)</f>
        <v>-</v>
      </c>
      <c r="HG94" s="576" t="str">
        <f ca="1">OFFSET(HG$5,$B94,0)</f>
        <v>-</v>
      </c>
      <c r="HH94" s="575" t="str" cm="1">
        <f t="array" ref="HH94">INDEX(HH$5:HH93,$B94+1,1)</f>
        <v>-</v>
      </c>
      <c r="HI94" s="575" t="str" cm="1">
        <f t="array" ref="HI94">INDEX(HI$5:HI93,$B94+1,1)</f>
        <v>-</v>
      </c>
      <c r="HJ94" s="575" t="str" cm="1">
        <f t="array" ref="HJ94">INDEX(HJ$5:HJ93,$B94+1,1)</f>
        <v>-</v>
      </c>
      <c r="HK94" s="575" t="str" cm="1">
        <f t="array" ref="HK94">INDEX(HK$5:HK93,$B94+1,1)</f>
        <v>-</v>
      </c>
      <c r="HL94" s="575" t="str" cm="1">
        <f t="array" ref="HL94">INDEX(HL$5:HL93,$B94+1,1)</f>
        <v>-</v>
      </c>
      <c r="HM94" s="575" t="str" cm="1">
        <f t="array" ref="HM94">INDEX(HM$5:HM93,$B94+1,1)</f>
        <v>-</v>
      </c>
      <c r="HN94" s="575" t="str" cm="1">
        <f t="array" ref="HN94">INDEX(HN$5:HN93,$B94+1,1)</f>
        <v>-</v>
      </c>
      <c r="HO94" s="575" t="str" cm="1">
        <f t="array" ref="HO94">INDEX(HO$5:HO93,$B94+1,1)</f>
        <v>-</v>
      </c>
      <c r="HP94" s="575" t="str" cm="1">
        <f t="array" ref="HP94">INDEX(HP$5:HP93,$B94+1,1)</f>
        <v>-</v>
      </c>
      <c r="HQ94" s="575" t="str" cm="1">
        <f t="array" ref="HQ94">INDEX(HQ$5:HQ93,$B94+1,1)</f>
        <v>-</v>
      </c>
      <c r="HR94" s="575" t="str" cm="1">
        <f t="array" ref="HR94">INDEX(HR$5:HR93,$B94+1,1)</f>
        <v>-</v>
      </c>
      <c r="HS94" s="575" t="str" cm="1">
        <f t="array" ref="HS94">INDEX(HS$5:HS93,$B94+1,1)</f>
        <v>-</v>
      </c>
      <c r="HT94" s="575" t="str" cm="1">
        <f t="array" ref="HT94">INDEX(HT$5:HT93,$B94+1,1)</f>
        <v>-</v>
      </c>
      <c r="HU94" s="575" cm="1">
        <f t="array" ref="HU94">INDEX(HU$5:HU93,$B94+1,1)</f>
        <v>0</v>
      </c>
      <c r="HV94" s="575" t="str" cm="1">
        <f t="array" ref="HV94">INDEX(HV$5:HV93,$B94+1,1)</f>
        <v>-</v>
      </c>
      <c r="HW94" s="575" t="str" cm="1">
        <f t="array" ref="HW94">INDEX(HW$5:HW93,$B94+1,1)</f>
        <v>-</v>
      </c>
      <c r="HX94" s="575" t="str" cm="1">
        <f t="array" ref="HX94">INDEX(HX$5:HX93,$B94+1,1)</f>
        <v>-</v>
      </c>
      <c r="HY94" s="575" t="str" cm="1">
        <f t="array" ref="HY94">INDEX(HY$5:HY93,$B94+1,1)</f>
        <v>-</v>
      </c>
      <c r="HZ94" s="575" t="str" cm="1">
        <f t="array" ref="HZ94">INDEX(HZ$5:HZ93,$B94+1,1)</f>
        <v>-</v>
      </c>
      <c r="IA94" s="575" cm="1">
        <f t="array" ref="IA94">INDEX(IA$5:IA93,$B94+1,1)</f>
        <v>0</v>
      </c>
      <c r="IB94" s="575" t="str" cm="1">
        <f t="array" ref="IB94">INDEX(IB$5:IB93,$B94+1,1)</f>
        <v>-</v>
      </c>
      <c r="IC94" s="575" t="str" cm="1">
        <f t="array" ref="IC94">INDEX(IC$5:IC93,$B94+1,1)</f>
        <v>-</v>
      </c>
      <c r="ID94" s="575" t="str" cm="1">
        <f t="array" ref="ID94">INDEX(ID$5:ID93,$B94+1,1)</f>
        <v>-</v>
      </c>
      <c r="IE94" s="575" cm="1">
        <f t="array" ref="IE94">INDEX(IE$5:IE93,$B94+1,1)</f>
        <v>0</v>
      </c>
      <c r="IF94" s="575" cm="1">
        <f t="array" ref="IF94">INDEX(IF$5:IF93,$B94+1,1)</f>
        <v>0</v>
      </c>
      <c r="IG94" s="8"/>
      <c r="IH94" s="575" t="str" cm="1">
        <f t="array" ref="IH94">INDEX(IH$5:IH93,$B94+1,1)</f>
        <v>-</v>
      </c>
      <c r="II94" s="575" t="str" cm="1">
        <f t="array" ref="II94">INDEX(II$5:II93,$B94+1,1)</f>
        <v>-</v>
      </c>
      <c r="IJ94" s="575" t="str" cm="1">
        <f t="array" ref="IJ94">INDEX(IJ$5:IJ93,$B94+1,1)</f>
        <v>-</v>
      </c>
      <c r="IK94" s="575" t="str" cm="1">
        <f t="array" ref="IK94">INDEX(IK$5:IK93,$B94+1,1)</f>
        <v>-</v>
      </c>
      <c r="IL94" s="575" t="str" cm="1">
        <f t="array" ref="IL94">INDEX(IL$5:IL93,$B94+1,1)</f>
        <v>-</v>
      </c>
      <c r="IM94" s="575" t="str" cm="1">
        <f t="array" ref="IM94">INDEX(IM$5:IM93,$B94+1,1)</f>
        <v>-</v>
      </c>
      <c r="IN94" s="575" t="str" cm="1">
        <f t="array" ref="IN94">INDEX(IN$5:IN93,$B94+1,1)</f>
        <v>-</v>
      </c>
      <c r="IO94" s="575" t="str" cm="1">
        <f t="array" ref="IO94">INDEX(IO$5:IO93,$B94+1,1)</f>
        <v>-</v>
      </c>
      <c r="IP94" s="575" t="str" cm="1">
        <f t="array" ref="IP94">INDEX(IP$5:IP93,$B94+1,1)</f>
        <v>-</v>
      </c>
      <c r="IQ94" s="575" t="str" cm="1">
        <f t="array" ref="IQ94">INDEX(IQ$5:IQ93,$B94+1,1)</f>
        <v>-</v>
      </c>
      <c r="IR94" s="575" t="str" cm="1">
        <f t="array" ref="IR94">INDEX(IR$5:IR93,$B94+1,1)</f>
        <v>-</v>
      </c>
      <c r="IS94" s="575" t="str" cm="1">
        <f t="array" ref="IS94">INDEX(IS$5:IS93,$B94+1,1)</f>
        <v>-</v>
      </c>
      <c r="IT94" s="575" t="str" cm="1">
        <f t="array" ref="IT94">INDEX(IT$5:IT93,$B94+1,1)</f>
        <v>-</v>
      </c>
      <c r="IU94" s="575" t="str" cm="1">
        <f t="array" ref="IU94">INDEX(IU$5:IU93,$B94+1,1)</f>
        <v>-</v>
      </c>
      <c r="IV94" s="575" t="str" cm="1">
        <f t="array" ref="IV94">INDEX(IV$5:IV93,$B94+1,1)</f>
        <v>-</v>
      </c>
      <c r="IW94" s="575" t="str" cm="1">
        <f t="array" ref="IW94">INDEX(IW$5:IW93,$B94+1,1)</f>
        <v>-</v>
      </c>
      <c r="IX94" s="575" cm="1">
        <f t="array" ref="IX94">INDEX(IX$5:IX93,$B94+1,1)</f>
        <v>0</v>
      </c>
      <c r="IY94" s="583">
        <f t="shared" si="281"/>
        <v>0</v>
      </c>
      <c r="IZ94" s="583">
        <f t="shared" si="281"/>
        <v>0</v>
      </c>
      <c r="JA94" s="200">
        <f t="shared" si="282"/>
        <v>0</v>
      </c>
      <c r="JB94" s="200">
        <f t="shared" ca="1" si="282"/>
        <v>0</v>
      </c>
      <c r="JC94" s="200">
        <f t="shared" ca="1" si="282"/>
        <v>0</v>
      </c>
      <c r="JD94" s="200">
        <f t="shared" ca="1" si="282"/>
        <v>0</v>
      </c>
      <c r="JE94" s="200">
        <f t="shared" ca="1" si="282"/>
        <v>0</v>
      </c>
      <c r="JF94" s="243">
        <f t="shared" ca="1" si="283"/>
        <v>0</v>
      </c>
      <c r="JG94" s="200">
        <f t="shared" ca="1" si="284"/>
        <v>0</v>
      </c>
      <c r="JH94" s="200">
        <f t="shared" ca="1" si="284"/>
        <v>0</v>
      </c>
      <c r="JI94" s="200">
        <f t="shared" ca="1" si="284"/>
        <v>0</v>
      </c>
      <c r="JJ94" s="200">
        <f t="shared" ca="1" si="284"/>
        <v>0</v>
      </c>
      <c r="JK94" s="200">
        <f t="shared" ca="1" si="284"/>
        <v>0</v>
      </c>
      <c r="JL94" s="243">
        <f t="shared" ca="1" si="285"/>
        <v>0</v>
      </c>
      <c r="JM94" s="244">
        <f t="shared" ca="1" si="286"/>
        <v>0</v>
      </c>
      <c r="JN94" s="244">
        <f t="shared" ca="1" si="286"/>
        <v>0</v>
      </c>
      <c r="JO94" s="244">
        <f t="shared" ca="1" si="286"/>
        <v>0</v>
      </c>
      <c r="JP94" s="244">
        <f t="shared" ca="1" si="286"/>
        <v>0</v>
      </c>
      <c r="JQ94" s="584">
        <f t="shared" ca="1" si="287"/>
        <v>0</v>
      </c>
      <c r="JR94" s="244">
        <f t="shared" ca="1" si="288"/>
        <v>0</v>
      </c>
      <c r="JS94" s="244">
        <f t="shared" ca="1" si="288"/>
        <v>0</v>
      </c>
      <c r="JT94" s="244">
        <f t="shared" ca="1" si="288"/>
        <v>0</v>
      </c>
      <c r="JU94" s="244">
        <f t="shared" ca="1" si="288"/>
        <v>0</v>
      </c>
      <c r="JV94" s="584">
        <f t="shared" ca="1" si="289"/>
        <v>0</v>
      </c>
      <c r="JW94" s="584">
        <f t="shared" ca="1" si="289"/>
        <v>0</v>
      </c>
      <c r="JX94" s="584">
        <f t="shared" ca="1" si="289"/>
        <v>0</v>
      </c>
      <c r="JY94" s="584">
        <f t="shared" ca="1" si="289"/>
        <v>0</v>
      </c>
      <c r="JZ94" s="584">
        <f t="shared" ca="1" si="289"/>
        <v>0</v>
      </c>
      <c r="KA94" s="584">
        <f t="shared" ca="1" si="289"/>
        <v>0</v>
      </c>
      <c r="KB94" s="584">
        <f t="shared" ca="1" si="289"/>
        <v>0</v>
      </c>
      <c r="KC94" s="575" cm="1">
        <f t="array" ref="KC94">INDEX(KC$5:KC93,$B94+1,1)</f>
        <v>0</v>
      </c>
      <c r="KD94" s="444">
        <f t="shared" si="290"/>
        <v>67</v>
      </c>
      <c r="KE94" s="8"/>
      <c r="KF94" s="575" cm="1">
        <f t="array" ref="KF94">INDEX(KF$5:KF93,$B94+1,1)</f>
        <v>0</v>
      </c>
      <c r="KG94" s="444">
        <f t="shared" si="291"/>
        <v>0</v>
      </c>
      <c r="KH94" s="575" cm="1">
        <f t="array" ref="KH94">INDEX(KH$5:KH93,$B94+1,1)</f>
        <v>0</v>
      </c>
      <c r="KI94" s="575" t="str" cm="1">
        <f t="array" ref="KI94">INDEX(KI$5:KI93,$B94+1,1)</f>
        <v>-</v>
      </c>
      <c r="KJ94" s="575" t="str" cm="1">
        <f t="array" ref="KJ94">INDEX(KJ$5:KJ93,$B94+1,1)</f>
        <v>-</v>
      </c>
      <c r="KK94" s="575" t="str" cm="1">
        <f t="array" ref="KK94">INDEX(KK$5:KK93,$B94+1,1)</f>
        <v>-</v>
      </c>
      <c r="KL94" s="575" t="str" cm="1">
        <f t="array" ref="KL94">INDEX(KL$5:KL93,$B94+1,1)</f>
        <v>-</v>
      </c>
      <c r="KM94" s="575" t="str" cm="1">
        <f t="array" ref="KM94">INDEX(KM$5:KM93,$B94+1,1)</f>
        <v>-</v>
      </c>
      <c r="KN94" s="575" t="str" cm="1">
        <f t="array" ref="KN94">INDEX(KN$5:KN93,$B94+1,1)</f>
        <v>-</v>
      </c>
      <c r="KO94" s="575" t="str" cm="1">
        <f t="array" ref="KO94">INDEX(KO$5:KO93,$B94+1,1)</f>
        <v>-</v>
      </c>
      <c r="KP94" s="575" t="str" cm="1">
        <f t="array" ref="KP94">INDEX(KP$5:KP93,$B94+1,1)</f>
        <v>-</v>
      </c>
      <c r="KQ94" s="575" t="str" cm="1">
        <f t="array" ref="KQ94">INDEX(KQ$5:KQ93,$B94+1,1)</f>
        <v>-</v>
      </c>
      <c r="KR94" s="575" t="str" cm="1">
        <f t="array" ref="KR94">INDEX(KR$5:KR93,$B94+1,1)</f>
        <v>-</v>
      </c>
      <c r="KS94" s="575" t="str" cm="1">
        <f t="array" ref="KS94">INDEX(KS$5:KS93,$B94+1,1)</f>
        <v>-</v>
      </c>
      <c r="KT94" s="575" t="str" cm="1">
        <f t="array" ref="KT94">INDEX(KT$5:KT93,$B94+1,1)</f>
        <v>-</v>
      </c>
      <c r="KU94" s="575" t="str" cm="1">
        <f t="array" ref="KU94">INDEX(KU$5:KU93,$B94+1,1)</f>
        <v>-</v>
      </c>
      <c r="KV94" s="444">
        <f t="shared" si="292"/>
        <v>1</v>
      </c>
      <c r="KW94" s="444">
        <f t="shared" si="293"/>
        <v>0</v>
      </c>
      <c r="KX94" s="444">
        <f t="shared" si="293"/>
        <v>1</v>
      </c>
      <c r="KY94" s="444">
        <f t="shared" si="293"/>
        <v>1</v>
      </c>
      <c r="KZ94" s="444">
        <f t="shared" si="293"/>
        <v>1</v>
      </c>
      <c r="LA94" s="444">
        <f t="shared" si="293"/>
        <v>1</v>
      </c>
      <c r="LB94" s="444">
        <f t="shared" si="293"/>
        <v>1</v>
      </c>
      <c r="LC94" s="444">
        <f t="shared" si="293"/>
        <v>1</v>
      </c>
      <c r="LD94" s="444">
        <f t="shared" si="293"/>
        <v>0</v>
      </c>
      <c r="LE94" s="444">
        <f t="shared" si="293"/>
        <v>1</v>
      </c>
      <c r="LF94" s="575" cm="1">
        <f t="array" ref="LF94">INDEX(LF$5:LF93,$B94+1,1)</f>
        <v>0</v>
      </c>
      <c r="LG94" s="575" cm="1">
        <f t="array" ref="LG94">INDEX(LG$5:LG93,$B94+1,1)</f>
        <v>0</v>
      </c>
      <c r="LH94" s="575" cm="1">
        <f t="array" ref="LH94">INDEX(LH$5:LH93,$B94+1,1)</f>
        <v>0</v>
      </c>
      <c r="LI94" s="575" cm="1">
        <f t="array" ref="LI94">INDEX(LI$5:LI93,$B94+1,1)</f>
        <v>0</v>
      </c>
      <c r="LJ94" s="575" cm="1">
        <f t="array" ref="LJ94">INDEX(LJ$5:LJ93,$B94+1,1)</f>
        <v>0</v>
      </c>
      <c r="LK94" s="575" cm="1">
        <f t="array" ref="LK94">INDEX(LK$5:LK93,$B94+1,1)</f>
        <v>0</v>
      </c>
      <c r="LL94" s="575" cm="1">
        <f t="array" ref="LL94">INDEX(LL$5:LL93,$B94+1,1)</f>
        <v>0</v>
      </c>
      <c r="LM94" s="575" cm="1">
        <f t="array" ref="LM94">INDEX(LM$5:LM93,$B94+1,1)</f>
        <v>0</v>
      </c>
      <c r="LN94" s="575" cm="1">
        <f t="array" ref="LN94">INDEX(LN$5:LN93,$B94+1,1)</f>
        <v>0</v>
      </c>
      <c r="LO94" s="575" cm="1">
        <f t="array" ref="LO94">INDEX(LO$5:LO93,$B94+1,1)</f>
        <v>0</v>
      </c>
      <c r="LP94" s="575" cm="1">
        <f t="array" ref="LP94">INDEX(LP$5:LP93,$B94+1,1)</f>
        <v>0</v>
      </c>
      <c r="LQ94" s="575" cm="1">
        <f t="array" ref="LQ94">INDEX(LQ$5:LQ93,$B94+1,1)</f>
        <v>0</v>
      </c>
      <c r="LR94" s="575" cm="1">
        <f t="array" ref="LR94">INDEX(LR$5:LR93,$B94+1,1)</f>
        <v>0</v>
      </c>
      <c r="LS94" s="575" cm="1">
        <f t="array" ref="LS94">INDEX(LS$5:LS93,$B94+1,1)</f>
        <v>0</v>
      </c>
      <c r="LT94" s="575" cm="1">
        <f t="array" ref="LT94">INDEX(LT$5:LT93,$B94+1,1)</f>
        <v>0</v>
      </c>
      <c r="LU94" s="575" cm="1">
        <f t="array" ref="LU94">INDEX(LU$5:LU93,$B94+1,1)</f>
        <v>0</v>
      </c>
      <c r="LV94" s="575" cm="1">
        <f t="array" ref="LV94">INDEX(LV$5:LV93,$B94+1,1)</f>
        <v>0</v>
      </c>
      <c r="LW94" s="575" cm="1">
        <f t="array" ref="LW94">INDEX(LW$5:LW93,$B94+1,1)</f>
        <v>0</v>
      </c>
      <c r="LX94" s="575" cm="1">
        <f t="array" ref="LX94">INDEX(LX$5:LX93,$B94+1,1)</f>
        <v>0</v>
      </c>
      <c r="LY94" s="575" cm="1">
        <f t="array" ref="LY94">INDEX(LY$5:LY93,$B94+1,1)</f>
        <v>0</v>
      </c>
      <c r="LZ94" s="575" cm="1">
        <f t="array" ref="LZ94">INDEX(LZ$5:LZ93,$B94+1,1)</f>
        <v>0</v>
      </c>
      <c r="MA94" s="575" cm="1">
        <f t="array" ref="MA94">INDEX(MA$5:MA93,$B94+1,1)</f>
        <v>0</v>
      </c>
      <c r="MB94" s="575" cm="1">
        <f t="array" ref="MB94">INDEX(MB$5:MB93,$B94+1,1)</f>
        <v>0</v>
      </c>
      <c r="MC94" s="575" cm="1">
        <f t="array" ref="MC94">INDEX(MC$5:MC93,$B94+1,1)</f>
        <v>0</v>
      </c>
      <c r="MD94" s="575" cm="1">
        <f t="array" ref="MD94">INDEX(MD$5:MD93,$B94+1,1)</f>
        <v>0</v>
      </c>
      <c r="ME94" s="575" cm="1">
        <f t="array" ref="ME94">INDEX(ME$5:ME93,$B94+1,1)</f>
        <v>0</v>
      </c>
      <c r="MF94" s="575" cm="1">
        <f t="array" ref="MF94">INDEX(MF$5:MF93,$B94+1,1)</f>
        <v>0</v>
      </c>
      <c r="MG94" s="575" cm="1">
        <f t="array" ref="MG94">INDEX(MG$5:MG93,$B94+1,1)</f>
        <v>0</v>
      </c>
      <c r="MH94" s="575" cm="1">
        <f t="array" ref="MH94">INDEX(MH$5:MH93,$B94+1,1)</f>
        <v>0</v>
      </c>
      <c r="MI94" s="575" cm="1">
        <f t="array" ref="MI94">INDEX(MI$5:MI93,$B94+1,1)</f>
        <v>1</v>
      </c>
      <c r="MJ94" s="575" cm="1">
        <f t="array" ref="MJ94">INDEX(MJ$5:MJ93,$B94+1,1)</f>
        <v>0</v>
      </c>
      <c r="MK94" s="575" cm="1">
        <f t="array" ref="MK94">INDEX(MK$5:MK93,$B94+1,1)</f>
        <v>0</v>
      </c>
      <c r="ML94" s="575" cm="1">
        <f t="array" ref="ML94">INDEX(ML$5:ML93,$B94+1,1)</f>
        <v>0</v>
      </c>
      <c r="MM94" s="575" cm="1">
        <f t="array" ref="MM94">INDEX(MM$5:MM93,$B94+1,1)</f>
        <v>0</v>
      </c>
      <c r="MN94" s="575" cm="1">
        <f t="array" ref="MN94">INDEX(MN$5:MN93,$B94+1,1)</f>
        <v>1</v>
      </c>
      <c r="MO94" s="8"/>
      <c r="MP94" s="444" t="b">
        <f t="shared" ca="1" si="294"/>
        <v>0</v>
      </c>
      <c r="MQ94" s="575" t="str" cm="1">
        <f t="array" ref="MQ94">INDEX(MQ$5:MQ93,$B94+1,1)</f>
        <v>-</v>
      </c>
      <c r="MR94" s="575" t="str" cm="1">
        <f t="array" ref="MR94">INDEX(MR$5:MR93,$B94+1,1)</f>
        <v>-</v>
      </c>
      <c r="MS94" s="575" t="str" cm="1">
        <f t="array" ref="MS94">INDEX(MS$5:MS93,$B94+1,1)</f>
        <v>-</v>
      </c>
      <c r="MT94" s="575" t="str" cm="1">
        <f t="array" ref="MT94">INDEX(MT$5:MT93,$B94+1,1)</f>
        <v>-</v>
      </c>
      <c r="MU94" s="444" t="str">
        <f t="shared" si="295"/>
        <v>-</v>
      </c>
      <c r="MV94" s="444" t="str">
        <f t="shared" si="295"/>
        <v>-</v>
      </c>
      <c r="MW94" s="575" t="str" cm="1">
        <f t="array" ref="MW94">INDEX(MW$5:MW93,$B94+1,1)</f>
        <v>-</v>
      </c>
      <c r="MX94" s="444" t="str" cm="1">
        <f t="array" ref="MX94">IF(OR(MY94:MY94&lt;&gt;"-"),TRUE,"-")</f>
        <v>-</v>
      </c>
      <c r="MY94" s="575" t="str" cm="1">
        <f t="array" ref="MY94">INDEX(MY$5:MY93,$B94+1,1)</f>
        <v>-</v>
      </c>
      <c r="MZ94" s="575" cm="1">
        <f t="array" ref="MZ94">INDEX(MZ$5:MZ93,$B94+1,1)</f>
        <v>0</v>
      </c>
      <c r="NA94" s="575" cm="1">
        <f t="array" ref="NA94">INDEX(NA$5:NA93,$B94+1,1)</f>
        <v>999999</v>
      </c>
      <c r="NB94" s="575" cm="1">
        <f t="array" ref="NB94">INDEX(NB$5:NB93,$B94+1,1)</f>
        <v>999999</v>
      </c>
      <c r="NC94" s="575" cm="1">
        <f t="array" ref="NC94">INDEX(NC$5:NC93,$B94+1,1)</f>
        <v>999999</v>
      </c>
      <c r="ND94" s="575" cm="1">
        <f t="array" ref="ND94">INDEX(ND$5:ND93,$B94+1,1)</f>
        <v>999999</v>
      </c>
      <c r="NE94" s="575" cm="1">
        <f t="array" ref="NE94">INDEX(NE$5:NE93,$B94+1,1)</f>
        <v>999999</v>
      </c>
      <c r="NF94" s="575" cm="1">
        <f t="array" ref="NF94">INDEX(NF$5:NF93,$B94+1,1)</f>
        <v>999999</v>
      </c>
      <c r="NG94" s="575" t="str" cm="1">
        <f t="array" ref="NG94">INDEX(NG$5:NG93,$B94+1,1)</f>
        <v>-</v>
      </c>
      <c r="NH94" s="575" t="str" cm="1">
        <f t="array" ref="NH94">INDEX(NH$5:NH93,$B94+1,1)</f>
        <v>-</v>
      </c>
      <c r="NI94" s="575" t="str" cm="1">
        <f t="array" ref="NI94">INDEX(NI$5:NI93,$B94+1,1)</f>
        <v>-</v>
      </c>
      <c r="NJ94" s="575" t="b" cm="1">
        <f t="array" ref="NJ94">INDEX(NJ$5:NJ93,$B94+1,1)</f>
        <v>1</v>
      </c>
      <c r="NK94" s="575" t="str" cm="1">
        <f t="array" ref="NK94">INDEX(NK$5:NK93,$B94+1,1)</f>
        <v>-</v>
      </c>
      <c r="NL94" s="575" cm="1">
        <f t="array" ref="NL94">INDEX(NL$5:NL93,$B94+1,1)</f>
        <v>0</v>
      </c>
      <c r="NM94" s="575" cm="1">
        <f t="array" ref="NM94">INDEX(NM$5:NM93,$B94+1,1)</f>
        <v>0</v>
      </c>
      <c r="NN94" s="575" cm="1">
        <f t="array" ref="NN94">INDEX(NN$5:NN93,$B94+1,1)</f>
        <v>0</v>
      </c>
      <c r="NO94" s="575" t="str" cm="1">
        <f t="array" ref="NO94">INDEX(NO$5:NO93,$B94+1,1)</f>
        <v>-</v>
      </c>
      <c r="NP94" s="575" t="str" cm="1">
        <f t="array" ref="NP94">INDEX(NP$5:NP93,$B94+1,1)</f>
        <v>-</v>
      </c>
      <c r="NQ94" s="444">
        <f t="shared" si="296"/>
        <v>0</v>
      </c>
      <c r="NR94" s="575" t="str" cm="1">
        <f t="array" ref="NR94">INDEX(NR$5:NR93,$B94+1,1)</f>
        <v>-</v>
      </c>
      <c r="NS94" s="444" t="str">
        <f t="shared" si="297"/>
        <v>-</v>
      </c>
      <c r="NT94" s="8"/>
      <c r="NU94" s="575" cm="1">
        <f t="array" ref="NU94">INDEX(NU$5:NU93,$B94+1,1)</f>
        <v>50</v>
      </c>
      <c r="NV94" s="575" cm="1">
        <f t="array" ref="NV94">INDEX(NV$5:NV93,$B94+1,1)</f>
        <v>50</v>
      </c>
      <c r="NW94" s="575" cm="1">
        <f t="array" ref="NW94">INDEX(NW$5:NW93,$B94+1,1)</f>
        <v>50</v>
      </c>
      <c r="NX94" s="575" cm="1">
        <f t="array" ref="NX94">INDEX(NX$5:NX93,$B94+1,1)</f>
        <v>50</v>
      </c>
      <c r="NY94" s="575" cm="1">
        <f t="array" ref="NY94">INDEX(NY$5:NY93,$B94+1,1)</f>
        <v>1</v>
      </c>
      <c r="NZ94" s="575" cm="1">
        <f t="array" ref="NZ94">INDEX(NZ$5:NZ93,$B94+1,1)</f>
        <v>1</v>
      </c>
      <c r="OA94" s="575" cm="1">
        <f t="array" ref="OA94">INDEX(OA$5:OA93,$B94+1,1)</f>
        <v>1</v>
      </c>
      <c r="OB94" s="575" cm="1">
        <f t="array" ref="OB94">INDEX(OB$5:OB93,$B94+1,1)</f>
        <v>1</v>
      </c>
      <c r="OC94" s="8"/>
      <c r="OD94" s="575" cm="1">
        <f t="array" ref="OD94">INDEX(OD$5:OD93,$B94+1,1)</f>
        <v>0</v>
      </c>
      <c r="OE94" s="575" t="str" cm="1">
        <f t="array" ref="OE94">INDEX(OE$5:OE93,$B94+1,1)</f>
        <v>-</v>
      </c>
      <c r="OF94" s="575" cm="1">
        <f t="array" ref="OF94">INDEX(OF$5:OF93,$B94+1,1)</f>
        <v>1</v>
      </c>
      <c r="OG94" s="444">
        <f t="shared" si="298"/>
        <v>1.5</v>
      </c>
      <c r="OH94" s="8"/>
      <c r="OI94" s="585" t="str">
        <f t="shared" si="299"/>
        <v>-</v>
      </c>
      <c r="OJ94" s="585" t="str">
        <f t="shared" si="299"/>
        <v>-</v>
      </c>
      <c r="OK94" s="585" t="str">
        <f t="shared" si="299"/>
        <v>-</v>
      </c>
      <c r="OL94" s="585" t="str">
        <f t="shared" si="299"/>
        <v>-</v>
      </c>
      <c r="OM94" s="575" cm="1">
        <f t="array" ref="OM94">INDEX(OM$5:OM93,$B94+1,1)</f>
        <v>0</v>
      </c>
      <c r="ON94" s="519">
        <v>0</v>
      </c>
    </row>
    <row r="95" spans="1:404" outlineLevel="2">
      <c r="A95" s="18">
        <f t="shared" si="245"/>
        <v>90</v>
      </c>
      <c r="B95" s="606">
        <f t="shared" si="300"/>
        <v>88</v>
      </c>
      <c r="C95" s="110">
        <f>C$86 + CHOOSE(ExptNo+1, $L95*100, $L95*100 + $M95*10, $L95*100 + $M95*10 +$N95) + 0</f>
        <v>3200</v>
      </c>
      <c r="D95" s="127" t="str">
        <f t="shared" si="246"/>
        <v>GSW</v>
      </c>
      <c r="E95" t="b">
        <v>1</v>
      </c>
      <c r="F95" t="b">
        <v>0</v>
      </c>
      <c r="G95" t="b">
        <f t="shared" si="247"/>
        <v>1</v>
      </c>
      <c r="H95" s="203">
        <f t="shared" si="301"/>
        <v>2</v>
      </c>
      <c r="I95" s="575" cm="1">
        <f t="array" ref="I95">INDEX(I$5:I94,$B95+1,1)</f>
        <v>1</v>
      </c>
      <c r="J95" s="575" cm="1">
        <f t="array" ref="J95">INDEX(J$5:J94,$B95+1,1)</f>
        <v>0</v>
      </c>
      <c r="K95" s="575" cm="1">
        <f t="array" ref="K95">INDEX(K$5:K94,$B95+1,1)</f>
        <v>1</v>
      </c>
      <c r="L95" s="575" cm="1">
        <f t="array" ref="L95">INDEX(L$5:L94,$B95+1,1)</f>
        <v>2</v>
      </c>
      <c r="M95" s="575" cm="1">
        <f t="array" ref="M95">INDEX(M$5:M94,$B95+1,1)</f>
        <v>5</v>
      </c>
      <c r="N95" s="575" cm="1">
        <f t="array" ref="N95">INDEX(N$5:N94,$B95+1,1)</f>
        <v>3</v>
      </c>
      <c r="O95" s="444">
        <f t="shared" si="248"/>
        <v>2</v>
      </c>
      <c r="P95" s="444">
        <f t="shared" si="248"/>
        <v>0</v>
      </c>
      <c r="Q95" s="444">
        <f t="shared" si="249"/>
        <v>6</v>
      </c>
      <c r="R95" s="575" cm="1">
        <f t="array" ref="R95">INDEX(R$5:R94,$B95+1,1)</f>
        <v>2</v>
      </c>
      <c r="S95" s="575" cm="1">
        <f t="array" ref="S95">INDEX(S$5:S94,$B95+1,1)</f>
        <v>2</v>
      </c>
      <c r="T95" s="575" cm="1">
        <f t="array" ref="T95">INDEX(T$5:T94,$B95+1,1)</f>
        <v>0</v>
      </c>
      <c r="U95" s="575" cm="1">
        <f t="array" ref="U95">INDEX(U$5:U94,$B95+1,1)</f>
        <v>1</v>
      </c>
      <c r="V95" s="575" cm="1">
        <f t="array" ref="V95">INDEX(V$5:V94,$B95+1,1)</f>
        <v>0</v>
      </c>
      <c r="W95" s="575" cm="1">
        <f t="array" ref="W95">INDEX(W$5:W94,$B95+1,1)</f>
        <v>2</v>
      </c>
      <c r="X95" s="575" cm="1">
        <f t="array" ref="X95">INDEX(X$5:X94,$B95+1,1)</f>
        <v>1</v>
      </c>
      <c r="Y95" s="575" cm="1">
        <f t="array" ref="Y95">INDEX(Y$5:Y94,$B95+1,1)</f>
        <v>1</v>
      </c>
      <c r="Z95" s="575" cm="1">
        <f t="array" ref="Z95">INDEX(Z$5:Z94,$B95+1,1)</f>
        <v>1</v>
      </c>
      <c r="AA95" s="575" t="str" cm="1">
        <f t="array" ref="AA95">INDEX(AA$5:AA94,$B95+1,1)</f>
        <v>-</v>
      </c>
      <c r="AB95" s="444"/>
      <c r="AC95" s="575" cm="1">
        <f t="array" ref="AC95">INDEX(AC$5:AC94,$B95+1,1)</f>
        <v>1</v>
      </c>
      <c r="AD95" s="575" cm="1">
        <f t="array" ref="AD95">INDEX(AD$5:AD94,$B95+1,1)</f>
        <v>0</v>
      </c>
      <c r="AE95" s="575" cm="1">
        <f t="array" ref="AE95">INDEX(AE$5:AE94,$B95+1,1)</f>
        <v>0</v>
      </c>
      <c r="AF95" s="575" cm="1">
        <f t="array" ref="AF95">INDEX(AF$5:AF94,$B95+1,1)</f>
        <v>0</v>
      </c>
      <c r="AG95" s="575" cm="1">
        <f t="array" ref="AG95">INDEX(AG$5:AG94,$B95+1,1)</f>
        <v>0</v>
      </c>
      <c r="AH95" s="119"/>
      <c r="AI95" s="119"/>
      <c r="AJ95" s="119"/>
      <c r="AK95" s="119"/>
      <c r="AL95" s="119"/>
      <c r="AM95" s="119"/>
      <c r="AN95" s="119"/>
      <c r="AO95" s="119"/>
      <c r="AP95" s="119"/>
      <c r="AQ95" s="119"/>
      <c r="AR95" s="119"/>
      <c r="AS95" s="119"/>
      <c r="AT95" s="119"/>
      <c r="AU95" s="119"/>
      <c r="AV95" s="119"/>
      <c r="AW95" s="119"/>
      <c r="AX95" s="330" t="str">
        <f ca="1">LEFT(AX94,10)        &amp; TEXT($H95," 00000 ")        &amp; INDEX(i.ModelStructure,$I95,1)    &amp;" "
&amp; $D95        &amp;       IF($DK95=0," FWM","")&amp;IF($DK95=1," MWM","")&amp;IF($DK95=5," Mat","")&amp;IF($DL95=TRUE,"&amp;BBT","    ")        &amp;      " TOL"&amp;INDEX(i.TOL_Desc,1,$N95)
&amp; " Scan"&amp;$T95       &amp;       CHOOSE($K95+1," CFS"," GFS"," NFS")&amp;"_"&amp;MID($HB95,7,1)
&amp; " RR"&amp;TEXT(SUM($EB95:$EC95),"+00%;-00%;    ;@")
&amp; " GP"&amp;TEXT($EW95,"?00%")        &amp;    " WP"&amp;TEXT($ET95*$NZ95*$OB95,"?00%")        &amp;     " MP"&amp;TEXT($EU95*$NY95*$OA95,"?00%")
&amp; " cl[0] "  &amp;TEXT($GM95,"0.00")
&amp; " ("&amp;IF($CY95,"P","E")   &amp;IF($CX95,"T","t")        &amp;     "_F"&amp;IF($HP95&lt;&gt;FALSE,3,0)+COUNTIF($HI95:$HM95,TRUE)+COUNTIF($BS95:$BT95,"&gt;0")&amp;IF($HN95&lt;&gt;FALSE,3,0)+COUNTIF($BS95:$BT95,"&gt;0")&amp;"N"&amp;IF($HS95&lt;&gt;"-",$HS95,$DC95)&amp;IF($HT95&lt;&gt;"-",$HT95,$DD95)&amp;"L"&amp;$IE95&amp;$IF95&amp;")"</f>
        <v>Test calib 00002 SE GSW     TOLSpr Scan0 GFS_ RR     GP100% WP100% MP100% cl[0] 0.90 (Et_F33N11L00)</v>
      </c>
      <c r="AY95" s="8" t="str">
        <f ca="1">IF(COUNTIF(AX$5:AX95,AX95)=1,"-","Dup")</f>
        <v>-</v>
      </c>
      <c r="AZ95" s="8"/>
      <c r="BA95" s="575" t="str" cm="1">
        <f t="array" ref="BA95">INDEX(BA$5:BA94,$B95+1,1)</f>
        <v>-</v>
      </c>
      <c r="BB95" s="575" t="str" cm="1">
        <f t="array" ref="BB95">INDEX(BB$5:BB94,$B95+1,1)</f>
        <v>-</v>
      </c>
      <c r="BC95" s="575" t="str" cm="1">
        <f t="array" ref="BC95">INDEX(BC$5:BC94,$B95+1,1)</f>
        <v>-</v>
      </c>
      <c r="BD95" s="575" t="str" cm="1">
        <f t="array" ref="BD95">INDEX(BD$5:BD94,$B95+1,1)</f>
        <v>-</v>
      </c>
      <c r="BE95" s="575" t="str" cm="1">
        <f t="array" ref="BE95">INDEX(BE$5:BE94,$B95+1,1)</f>
        <v>-</v>
      </c>
      <c r="BF95" s="575" t="str" cm="1">
        <f t="array" ref="BF95">INDEX(BF$5:BF94,$B95+1,1)</f>
        <v>-</v>
      </c>
      <c r="BG95" s="575" t="str" cm="1">
        <f t="array" ref="BG95">INDEX(BG$5:BG94,$B95+1,1)</f>
        <v>-</v>
      </c>
      <c r="BH95" s="575" t="str" cm="1">
        <f t="array" ref="BH95">INDEX(BH$5:BH94,$B95+1,1)</f>
        <v>-</v>
      </c>
      <c r="BI95" s="575" t="str" cm="1">
        <f t="array" ref="BI95">INDEX(BI$5:BI94,$B95+1,1)</f>
        <v>-</v>
      </c>
      <c r="BJ95" s="8"/>
      <c r="BK95" s="575" t="b" cm="1">
        <f t="array" ref="BK95">INDEX(BK$5:BK94,$B95+1,1)</f>
        <v>1</v>
      </c>
      <c r="BL95" s="575" t="str" cm="1">
        <f t="array" ref="BL95">INDEX(BL$5:BL94,$B95+1,1)</f>
        <v>-</v>
      </c>
      <c r="BM95" s="575" t="b" cm="1">
        <f t="array" ref="BM95">INDEX(BM$5:BM94,$B95+1,1)</f>
        <v>0</v>
      </c>
      <c r="BN95" s="575" t="str" cm="1">
        <f t="array" ref="BN95">INDEX(BN$5:BN94,$B95+1,1)</f>
        <v>-</v>
      </c>
      <c r="BO95" s="575" t="str" cm="1">
        <f t="array" ref="BO95">INDEX(BO$5:BO94,$B95+1,1)</f>
        <v>-</v>
      </c>
      <c r="BP95" s="575" t="str" cm="1">
        <f t="array" ref="BP95">INDEX(BP$5:BP94,$B95+1,1)</f>
        <v>-</v>
      </c>
      <c r="BQ95" s="575" t="str" cm="1">
        <f t="array" ref="BQ95">INDEX(BQ$5:BQ94,$B95+1,1)</f>
        <v>-</v>
      </c>
      <c r="BR95" s="575" t="str" cm="1">
        <f t="array" ref="BR95">INDEX(BR$5:BR94,$B95+1,1)</f>
        <v>-</v>
      </c>
      <c r="BS95" s="575" t="str" cm="1">
        <f t="array" ref="BS95">INDEX(BS$5:BS94,$B95+1,1)</f>
        <v>-</v>
      </c>
      <c r="BT95" s="575" t="str" cm="1">
        <f t="array" ref="BT95">INDEX(BT$5:BT94,$B95+1,1)</f>
        <v>-</v>
      </c>
      <c r="BU95" s="575" t="str" cm="1">
        <f t="array" ref="BU95">INDEX(BU$5:BU94,$B95+1,1)</f>
        <v>-</v>
      </c>
      <c r="BV95" s="575" t="str" cm="1">
        <f t="array" ref="BV95">INDEX(BV$5:BV94,$B95+1,1)</f>
        <v>-</v>
      </c>
      <c r="BW95" s="575" t="b" cm="1">
        <f t="array" ref="BW95">INDEX(BW$5:BW94,$B95+1,1)</f>
        <v>0</v>
      </c>
      <c r="BX95" s="575" cm="1">
        <f t="array" ref="BX95">INDEX(BX$5:BX94,$B95+1,1)</f>
        <v>0</v>
      </c>
      <c r="BY95" s="575" cm="1">
        <f t="array" ref="BY95">INDEX(BY$5:BY94,$B95+1,1)</f>
        <v>6</v>
      </c>
      <c r="BZ95" s="575" cm="1">
        <f t="array" ref="BZ95">INDEX(BZ$5:BZ94,$B95+1,1)</f>
        <v>4</v>
      </c>
      <c r="CA95" s="575" t="b" cm="1">
        <f t="array" ref="CA95">INDEX(CA$5:CA94,$B95+1,1)</f>
        <v>1</v>
      </c>
      <c r="CB95" s="8"/>
      <c r="CC95" s="575" t="str" cm="1">
        <f t="array" ref="CC95">INDEX(CC$5:CC94,$B95+1,1)</f>
        <v>-</v>
      </c>
      <c r="CD95" s="444" t="str">
        <f t="shared" ca="1" si="250"/>
        <v>-</v>
      </c>
      <c r="CE95" s="444">
        <f t="shared" si="251"/>
        <v>1</v>
      </c>
      <c r="CF95" s="444">
        <f t="shared" si="251"/>
        <v>1</v>
      </c>
      <c r="CG95" s="575" t="str" cm="1">
        <f t="array" ref="CG95">INDEX(CG$5:CG94,$B95+1,1)</f>
        <v>-</v>
      </c>
      <c r="CH95" s="575" t="str" cm="1">
        <f t="array" ref="CH95">INDEX(CH$5:CH94,$B95+1,1)</f>
        <v>-</v>
      </c>
      <c r="CI95" s="575" t="str" cm="1">
        <f t="array" ref="CI95">INDEX(CI$5:CI94,$B95+1,1)</f>
        <v>-</v>
      </c>
      <c r="CJ95" s="444" t="str">
        <f t="shared" ca="1" si="252"/>
        <v>-</v>
      </c>
      <c r="CK95" s="444">
        <f t="shared" si="253"/>
        <v>1</v>
      </c>
      <c r="CL95" s="444">
        <f t="shared" si="253"/>
        <v>1</v>
      </c>
      <c r="CM95" s="575" t="str" cm="1">
        <f t="array" ref="CM95">INDEX(CM$5:CM94,$B95+1,1)</f>
        <v>-</v>
      </c>
      <c r="CN95" s="444" t="str">
        <f t="shared" ca="1" si="254"/>
        <v>-</v>
      </c>
      <c r="CO95" s="444">
        <f t="shared" si="255"/>
        <v>1</v>
      </c>
      <c r="CP95" s="575" t="str" cm="1">
        <f t="array" ref="CP95">INDEX(CP$5:CP94,$B95+1,1)</f>
        <v>-</v>
      </c>
      <c r="CQ95" s="575" t="str" cm="1">
        <f t="array" ref="CQ95">INDEX(CQ$5:CQ94,$B95+1,1)</f>
        <v>-</v>
      </c>
      <c r="CR95" s="444">
        <f t="shared" si="256"/>
        <v>1</v>
      </c>
      <c r="CS95" s="575" t="str" cm="1">
        <f t="array" ref="CS95">INDEX(CS$5:CS94,$B95+1,1)</f>
        <v>-</v>
      </c>
      <c r="CT95" s="444" t="str">
        <f t="shared" ca="1" si="257"/>
        <v>-</v>
      </c>
      <c r="CU95" s="444">
        <f t="shared" si="258"/>
        <v>1</v>
      </c>
      <c r="CV95" s="444">
        <f t="shared" si="258"/>
        <v>1</v>
      </c>
      <c r="CW95" s="8"/>
      <c r="CX95" s="575" t="b" cm="1">
        <f t="array" ref="CX95">INDEX(CX$5:CX94,$B95+1,1)</f>
        <v>0</v>
      </c>
      <c r="CY95" s="575" t="b" cm="1">
        <f t="array" ref="CY95">INDEX(CY$5:CY94,$B95+1,1)</f>
        <v>0</v>
      </c>
      <c r="CZ95" s="587">
        <f t="shared" si="259"/>
        <v>2530111</v>
      </c>
      <c r="DA95" s="575" t="b" cm="1">
        <f t="array" ref="DA95">INDEX(DA$5:DA94,$B95+1,1)</f>
        <v>1</v>
      </c>
      <c r="DB95" s="575" cm="1">
        <f t="array" ref="DB95">INDEX(DB$5:DB94,$B95+1,1)</f>
        <v>0</v>
      </c>
      <c r="DC95" s="575" cm="1">
        <f t="array" ref="DC95">INDEX(DC$5:DC94,$B95+1,1)</f>
        <v>1</v>
      </c>
      <c r="DD95" s="575" cm="1">
        <f t="array" ref="DD95">INDEX(DD$5:DD94,$B95+1,1)</f>
        <v>1</v>
      </c>
      <c r="DE95" s="583">
        <f t="shared" si="260"/>
        <v>652</v>
      </c>
      <c r="DF95" s="583">
        <f t="shared" si="260"/>
        <v>686</v>
      </c>
      <c r="DG95" s="583">
        <f t="shared" si="260"/>
        <v>721</v>
      </c>
      <c r="DH95" s="493">
        <f t="shared" si="261"/>
        <v>378</v>
      </c>
      <c r="DI95" s="493">
        <f t="shared" si="261"/>
        <v>413</v>
      </c>
      <c r="DJ95" s="493">
        <f t="shared" si="261"/>
        <v>448</v>
      </c>
      <c r="DK95" s="444">
        <f t="shared" si="262"/>
        <v>2</v>
      </c>
      <c r="DL95" s="444" t="b">
        <f t="shared" si="262"/>
        <v>0</v>
      </c>
      <c r="DM95" s="444" t="str">
        <f t="shared" si="262"/>
        <v>-</v>
      </c>
      <c r="DN95" s="444" t="str">
        <f t="shared" si="262"/>
        <v>-</v>
      </c>
      <c r="DO95" s="444" t="str">
        <f t="shared" si="262"/>
        <v>-</v>
      </c>
      <c r="DP95" s="444" t="str">
        <f t="shared" si="262"/>
        <v>-</v>
      </c>
      <c r="DQ95" s="444" t="str">
        <f t="shared" si="262"/>
        <v>-</v>
      </c>
      <c r="DR95" s="444" t="str">
        <f t="shared" si="262"/>
        <v>-</v>
      </c>
      <c r="DS95" s="444" t="str">
        <f t="shared" si="262"/>
        <v>-</v>
      </c>
      <c r="DT95" s="444" t="str">
        <f t="shared" si="262"/>
        <v>-</v>
      </c>
      <c r="DU95" s="444" t="str">
        <f t="shared" si="262"/>
        <v>-</v>
      </c>
      <c r="DV95" s="444" t="str">
        <f t="shared" si="262"/>
        <v>-</v>
      </c>
      <c r="DW95" s="444">
        <f t="shared" si="262"/>
        <v>500</v>
      </c>
      <c r="DX95" s="444">
        <f t="shared" si="262"/>
        <v>500</v>
      </c>
      <c r="DY95" s="444" t="str">
        <f t="shared" si="262"/>
        <v>-</v>
      </c>
      <c r="DZ95" s="444" t="str">
        <f t="shared" si="262"/>
        <v>-</v>
      </c>
      <c r="EA95" s="444" t="str">
        <f t="shared" si="263"/>
        <v>-</v>
      </c>
      <c r="EB95" s="444">
        <f t="shared" si="264"/>
        <v>0</v>
      </c>
      <c r="EC95" s="444">
        <f t="shared" si="265"/>
        <v>0</v>
      </c>
      <c r="ED95" s="444">
        <f t="shared" si="266"/>
        <v>0</v>
      </c>
      <c r="EE95" s="444">
        <f t="shared" si="266"/>
        <v>0</v>
      </c>
      <c r="EF95" s="444">
        <f t="shared" si="266"/>
        <v>0</v>
      </c>
      <c r="EG95" s="444">
        <f t="shared" si="266"/>
        <v>0</v>
      </c>
      <c r="EH95" s="444" t="b">
        <f t="shared" si="267"/>
        <v>0</v>
      </c>
      <c r="EI95" s="444" t="b">
        <f t="shared" si="267"/>
        <v>0</v>
      </c>
      <c r="EJ95" s="444" t="b">
        <f t="shared" si="267"/>
        <v>1</v>
      </c>
      <c r="EK95" s="444" t="b">
        <f t="shared" si="267"/>
        <v>1</v>
      </c>
      <c r="EL95" s="444">
        <f t="shared" si="268"/>
        <v>1</v>
      </c>
      <c r="EM95" s="444">
        <f>INDEX(i.dryman,($S95-1)*4+$R95,EM$7+IF($M95=5,2,$M95)-1)</f>
        <v>1</v>
      </c>
      <c r="EN95" s="444" t="b">
        <f t="shared" si="269"/>
        <v>0</v>
      </c>
      <c r="EO95" s="444" t="b">
        <f t="shared" si="270"/>
        <v>0</v>
      </c>
      <c r="EP95" s="444" t="b">
        <f t="shared" si="270"/>
        <v>0</v>
      </c>
      <c r="EQ95" s="444" t="b">
        <f t="shared" si="270"/>
        <v>1</v>
      </c>
      <c r="ER95" s="93">
        <f t="shared" si="271"/>
        <v>0</v>
      </c>
      <c r="ES95" s="93">
        <f t="shared" si="271"/>
        <v>0</v>
      </c>
      <c r="ET95" s="444">
        <f t="shared" si="272"/>
        <v>1</v>
      </c>
      <c r="EU95" s="444">
        <f t="shared" si="273"/>
        <v>1</v>
      </c>
      <c r="EV95" s="444">
        <f t="shared" si="273"/>
        <v>1</v>
      </c>
      <c r="EW95" s="444">
        <f t="shared" si="274"/>
        <v>1</v>
      </c>
      <c r="EX95" s="444">
        <f t="shared" si="275"/>
        <v>0.5</v>
      </c>
      <c r="EY95" s="444" t="b">
        <f t="shared" si="275"/>
        <v>1</v>
      </c>
      <c r="EZ95" s="444" t="b">
        <f t="shared" si="275"/>
        <v>0</v>
      </c>
      <c r="FA95" s="444" t="b">
        <f t="shared" si="275"/>
        <v>0</v>
      </c>
      <c r="FB95" s="444" t="b">
        <f t="shared" si="275"/>
        <v>0</v>
      </c>
      <c r="FC95" s="93">
        <f t="shared" si="276"/>
        <v>1</v>
      </c>
      <c r="FD95" s="93">
        <f t="shared" si="276"/>
        <v>1</v>
      </c>
      <c r="FE95" s="93">
        <f t="shared" si="276"/>
        <v>1</v>
      </c>
      <c r="FF95" s="93">
        <f t="shared" si="276"/>
        <v>1</v>
      </c>
      <c r="FG95" s="93">
        <f t="shared" si="276"/>
        <v>1</v>
      </c>
      <c r="FH95" s="93">
        <f t="shared" si="276"/>
        <v>1</v>
      </c>
      <c r="FI95" s="93">
        <f t="shared" si="276"/>
        <v>1</v>
      </c>
      <c r="FJ95" s="93">
        <f t="shared" si="276"/>
        <v>1</v>
      </c>
      <c r="FK95" s="8"/>
      <c r="FL95" s="575" t="str" cm="1">
        <f t="array" ref="FL95">INDEX(FL$5:FL94,$B95+1,1)</f>
        <v>-</v>
      </c>
      <c r="FM95" s="575" t="str" cm="1">
        <f t="array" ref="FM95">INDEX(FM$5:FM94,$B95+1,1)</f>
        <v>-</v>
      </c>
      <c r="FN95" s="575" t="str" cm="1">
        <f t="array" ref="FN95">INDEX(FN$5:FN94,$B95+1,1)</f>
        <v>-</v>
      </c>
      <c r="FO95" s="444" t="str">
        <f t="shared" si="277"/>
        <v>-</v>
      </c>
      <c r="FP95" s="575" t="str" cm="1">
        <f t="array" ref="FP95">INDEX(FP$5:FP94,$B95+1,1)</f>
        <v>-</v>
      </c>
      <c r="FQ95" s="575" cm="1">
        <f t="array" ref="FQ95">INDEX(FQ$5:FQ94,$B95+1,1)</f>
        <v>1</v>
      </c>
      <c r="FR95" s="575" cm="1">
        <f t="array" ref="FR95">INDEX(FR$5:FR94,$B95+1,1)</f>
        <v>1</v>
      </c>
      <c r="FS95" s="575" t="str" cm="1">
        <f t="array" ref="FS95">INDEX(FS$5:FS94,$B95+1,1)</f>
        <v>-</v>
      </c>
      <c r="FT95" s="575" t="str" cm="1">
        <f t="array" ref="FT95">INDEX(FT$5:FT94,$B95+1,1)</f>
        <v>-</v>
      </c>
      <c r="FU95" s="575" t="str" cm="1">
        <f t="array" ref="FU95">INDEX(FU$5:FU94,$B95+1,1)</f>
        <v>-</v>
      </c>
      <c r="FV95" s="575" t="str" cm="1">
        <f t="array" ref="FV95">INDEX(FV$5:FV94,$B95+1,1)</f>
        <v>-</v>
      </c>
      <c r="FW95" s="575" t="str" cm="1">
        <f t="array" ref="FW95">INDEX(FW$5:FW94,$B95+1,1)</f>
        <v>-</v>
      </c>
      <c r="FX95" s="575" t="str" cm="1">
        <f t="array" ref="FX95">INDEX(FX$5:FX94,$B95+1,1)</f>
        <v>-</v>
      </c>
      <c r="FY95" s="575" t="str" cm="1">
        <f t="array" ref="FY95">INDEX(FY$5:FY94,$B95+1,1)</f>
        <v>-</v>
      </c>
      <c r="FZ95" s="575" t="str" cm="1">
        <f t="array" ref="FZ95">INDEX(FZ$5:FZ94,$B95+1,1)</f>
        <v>-</v>
      </c>
      <c r="GA95" s="575" t="str" cm="1">
        <f t="array" ref="GA95">INDEX(GA$5:GA94,$B95+1,1)</f>
        <v>-</v>
      </c>
      <c r="GB95" s="575" t="str" cm="1">
        <f t="array" ref="GB95">INDEX(GB$5:GB94,$B95+1,1)</f>
        <v>-</v>
      </c>
      <c r="GC95" s="575" t="str" cm="1">
        <f t="array" ref="GC95">INDEX(GC$5:GC94,$B95+1,1)</f>
        <v>-</v>
      </c>
      <c r="GD95" s="575" t="str" cm="1">
        <f t="array" ref="GD95">INDEX(GD$5:GD94,$B95+1,1)</f>
        <v>-</v>
      </c>
      <c r="GE95" s="575" t="str" cm="1">
        <f t="array" ref="GE95">INDEX(GE$5:GE94,$B95+1,1)</f>
        <v>-</v>
      </c>
      <c r="GF95" s="575" t="str" cm="1">
        <f t="array" ref="GF95">INDEX(GF$5:GF94,$B95+1,1)</f>
        <v>-</v>
      </c>
      <c r="GG95" s="575" t="str" cm="1">
        <f t="array" ref="GG95">INDEX(GG$5:GG94,$B95+1,1)</f>
        <v>-</v>
      </c>
      <c r="GH95" s="575" t="str" cm="1">
        <f t="array" ref="GH95">INDEX(GH$5:GH94,$B95+1,1)</f>
        <v>-</v>
      </c>
      <c r="GI95" s="575" t="str" cm="1">
        <f t="array" ref="GI95">INDEX(GI$5:GI94,$B95+1,1)</f>
        <v>-</v>
      </c>
      <c r="GJ95" s="575" t="str" cm="1">
        <f t="array" ref="GJ95">INDEX(GJ$5:GJ94,$B95+1,1)</f>
        <v>-</v>
      </c>
      <c r="GK95" s="444">
        <f t="shared" si="278"/>
        <v>0</v>
      </c>
      <c r="GL95" s="575" t="str" cm="1">
        <f t="array" ref="GL95">INDEX(GL$5:GL94,$B95+1,1)</f>
        <v>-</v>
      </c>
      <c r="GM95" s="22">
        <v>0.9</v>
      </c>
      <c r="GN95" s="444">
        <f t="shared" si="279"/>
        <v>0</v>
      </c>
      <c r="GO95" s="575" cm="1">
        <f t="array" ref="GO95">INDEX(GO$5:GO94,$B95+1,1)</f>
        <v>0</v>
      </c>
      <c r="GP95" s="444">
        <f t="shared" si="280"/>
        <v>0</v>
      </c>
      <c r="GQ95" s="444">
        <f t="shared" si="280"/>
        <v>0</v>
      </c>
      <c r="GR95" s="444">
        <f t="shared" si="280"/>
        <v>0</v>
      </c>
      <c r="GS95" s="444">
        <f t="shared" si="280"/>
        <v>0</v>
      </c>
      <c r="GT95" s="444">
        <f t="shared" si="280"/>
        <v>1</v>
      </c>
      <c r="GU95" s="444">
        <f t="shared" si="280"/>
        <v>0</v>
      </c>
      <c r="GV95" s="575" cm="1">
        <f t="array" ref="GV95">INDEX(GV$5:GV94,$B95+1,1)</f>
        <v>0</v>
      </c>
      <c r="GW95" s="575" cm="1">
        <f t="array" ref="GW95">INDEX(GW$5:GW94,$B95+1,1)</f>
        <v>0</v>
      </c>
      <c r="GX95" s="575" cm="1">
        <f t="array" ref="GX95">INDEX(GX$5:GX94,$B95+1,1)</f>
        <v>0</v>
      </c>
      <c r="GY95" s="8"/>
      <c r="GZ95" s="575" t="str" cm="1">
        <f t="array" aca="1" ref="GZ95" ca="1">INDEX(GZ$5:GZ94,$B95+1,1)</f>
        <v>-</v>
      </c>
      <c r="HA95" s="575" t="str" cm="1">
        <f t="array" aca="1" ref="HA95" ca="1">INDEX(HA$5:HA94,$B95+1,1)</f>
        <v>-</v>
      </c>
      <c r="HB95" s="575" t="str" cm="1">
        <f t="array" aca="1" ref="HB95" ca="1">INDEX(HB$5:HB94,$B95+1,1)</f>
        <v>-</v>
      </c>
      <c r="HC95" s="575" t="str" cm="1">
        <f t="array" aca="1" ref="HC95" ca="1">INDEX(HC$5:HC94,$B95+1,1)</f>
        <v>-</v>
      </c>
      <c r="HD95" s="575" cm="1">
        <f t="array" aca="1" ref="HD95" ca="1">INDEX(HD$5:HD94,$B95+1,1)</f>
        <v>0</v>
      </c>
      <c r="HE95" s="575" t="str" cm="1">
        <f t="array" aca="1" ref="HE95" ca="1">INDEX(HE$5:HE94,$B95+1,1)</f>
        <v>-</v>
      </c>
      <c r="HF95" s="575" t="str" cm="1">
        <f t="array" ref="HF95">INDEX(HF$5:HF94,$B95+1,1)</f>
        <v>-</v>
      </c>
      <c r="HG95" s="576" t="str">
        <f t="shared" ref="HG95:HG98" ca="1" si="302">OFFSET(HG$5,$B95,0)</f>
        <v>-</v>
      </c>
      <c r="HH95" s="575" t="str" cm="1">
        <f t="array" ref="HH95">INDEX(HH$5:HH94,$B95+1,1)</f>
        <v>-</v>
      </c>
      <c r="HI95" s="575" t="str" cm="1">
        <f t="array" ref="HI95">INDEX(HI$5:HI94,$B95+1,1)</f>
        <v>-</v>
      </c>
      <c r="HJ95" s="575" t="str" cm="1">
        <f t="array" ref="HJ95">INDEX(HJ$5:HJ94,$B95+1,1)</f>
        <v>-</v>
      </c>
      <c r="HK95" s="575" t="str" cm="1">
        <f t="array" ref="HK95">INDEX(HK$5:HK94,$B95+1,1)</f>
        <v>-</v>
      </c>
      <c r="HL95" s="575" t="str" cm="1">
        <f t="array" ref="HL95">INDEX(HL$5:HL94,$B95+1,1)</f>
        <v>-</v>
      </c>
      <c r="HM95" s="575" t="str" cm="1">
        <f t="array" ref="HM95">INDEX(HM$5:HM94,$B95+1,1)</f>
        <v>-</v>
      </c>
      <c r="HN95" s="575" t="str" cm="1">
        <f t="array" ref="HN95">INDEX(HN$5:HN94,$B95+1,1)</f>
        <v>-</v>
      </c>
      <c r="HO95" s="575" t="str" cm="1">
        <f t="array" ref="HO95">INDEX(HO$5:HO94,$B95+1,1)</f>
        <v>-</v>
      </c>
      <c r="HP95" s="575" t="str" cm="1">
        <f t="array" ref="HP95">INDEX(HP$5:HP94,$B95+1,1)</f>
        <v>-</v>
      </c>
      <c r="HQ95" s="575" t="str" cm="1">
        <f t="array" ref="HQ95">INDEX(HQ$5:HQ94,$B95+1,1)</f>
        <v>-</v>
      </c>
      <c r="HR95" s="575" t="str" cm="1">
        <f t="array" ref="HR95">INDEX(HR$5:HR94,$B95+1,1)</f>
        <v>-</v>
      </c>
      <c r="HS95" s="575" t="str" cm="1">
        <f t="array" ref="HS95">INDEX(HS$5:HS94,$B95+1,1)</f>
        <v>-</v>
      </c>
      <c r="HT95" s="575" t="str" cm="1">
        <f t="array" ref="HT95">INDEX(HT$5:HT94,$B95+1,1)</f>
        <v>-</v>
      </c>
      <c r="HU95" s="575" cm="1">
        <f t="array" ref="HU95">INDEX(HU$5:HU94,$B95+1,1)</f>
        <v>0</v>
      </c>
      <c r="HV95" s="575" t="str" cm="1">
        <f t="array" ref="HV95">INDEX(HV$5:HV94,$B95+1,1)</f>
        <v>-</v>
      </c>
      <c r="HW95" s="575" t="str" cm="1">
        <f t="array" ref="HW95">INDEX(HW$5:HW94,$B95+1,1)</f>
        <v>-</v>
      </c>
      <c r="HX95" s="575" t="str" cm="1">
        <f t="array" ref="HX95">INDEX(HX$5:HX94,$B95+1,1)</f>
        <v>-</v>
      </c>
      <c r="HY95" s="575" t="str" cm="1">
        <f t="array" ref="HY95">INDEX(HY$5:HY94,$B95+1,1)</f>
        <v>-</v>
      </c>
      <c r="HZ95" s="575" t="str" cm="1">
        <f t="array" ref="HZ95">INDEX(HZ$5:HZ94,$B95+1,1)</f>
        <v>-</v>
      </c>
      <c r="IA95" s="575" cm="1">
        <f t="array" ref="IA95">INDEX(IA$5:IA94,$B95+1,1)</f>
        <v>0</v>
      </c>
      <c r="IB95" s="575" t="str" cm="1">
        <f t="array" ref="IB95">INDEX(IB$5:IB94,$B95+1,1)</f>
        <v>-</v>
      </c>
      <c r="IC95" s="575" t="str" cm="1">
        <f t="array" ref="IC95">INDEX(IC$5:IC94,$B95+1,1)</f>
        <v>-</v>
      </c>
      <c r="ID95" s="575" t="str" cm="1">
        <f t="array" ref="ID95">INDEX(ID$5:ID94,$B95+1,1)</f>
        <v>-</v>
      </c>
      <c r="IE95" s="575" cm="1">
        <f t="array" ref="IE95">INDEX(IE$5:IE94,$B95+1,1)</f>
        <v>0</v>
      </c>
      <c r="IF95" s="575" cm="1">
        <f t="array" ref="IF95">INDEX(IF$5:IF94,$B95+1,1)</f>
        <v>0</v>
      </c>
      <c r="IG95" s="8"/>
      <c r="IH95" s="575" t="str" cm="1">
        <f t="array" ref="IH95">INDEX(IH$5:IH94,$B95+1,1)</f>
        <v>-</v>
      </c>
      <c r="II95" s="575" t="str" cm="1">
        <f t="array" ref="II95">INDEX(II$5:II94,$B95+1,1)</f>
        <v>-</v>
      </c>
      <c r="IJ95" s="575" t="str" cm="1">
        <f t="array" ref="IJ95">INDEX(IJ$5:IJ94,$B95+1,1)</f>
        <v>-</v>
      </c>
      <c r="IK95" s="575" t="str" cm="1">
        <f t="array" ref="IK95">INDEX(IK$5:IK94,$B95+1,1)</f>
        <v>-</v>
      </c>
      <c r="IL95" s="575" t="str" cm="1">
        <f t="array" ref="IL95">INDEX(IL$5:IL94,$B95+1,1)</f>
        <v>-</v>
      </c>
      <c r="IM95" s="575" t="str" cm="1">
        <f t="array" ref="IM95">INDEX(IM$5:IM94,$B95+1,1)</f>
        <v>-</v>
      </c>
      <c r="IN95" s="575" t="str" cm="1">
        <f t="array" ref="IN95">INDEX(IN$5:IN94,$B95+1,1)</f>
        <v>-</v>
      </c>
      <c r="IO95" s="575" t="str" cm="1">
        <f t="array" ref="IO95">INDEX(IO$5:IO94,$B95+1,1)</f>
        <v>-</v>
      </c>
      <c r="IP95" s="575" t="str" cm="1">
        <f t="array" ref="IP95">INDEX(IP$5:IP94,$B95+1,1)</f>
        <v>-</v>
      </c>
      <c r="IQ95" s="575" t="str" cm="1">
        <f t="array" ref="IQ95">INDEX(IQ$5:IQ94,$B95+1,1)</f>
        <v>-</v>
      </c>
      <c r="IR95" s="575" t="str" cm="1">
        <f t="array" ref="IR95">INDEX(IR$5:IR94,$B95+1,1)</f>
        <v>-</v>
      </c>
      <c r="IS95" s="575" t="str" cm="1">
        <f t="array" ref="IS95">INDEX(IS$5:IS94,$B95+1,1)</f>
        <v>-</v>
      </c>
      <c r="IT95" s="575" t="str" cm="1">
        <f t="array" ref="IT95">INDEX(IT$5:IT94,$B95+1,1)</f>
        <v>-</v>
      </c>
      <c r="IU95" s="575" t="str" cm="1">
        <f t="array" ref="IU95">INDEX(IU$5:IU94,$B95+1,1)</f>
        <v>-</v>
      </c>
      <c r="IV95" s="575" t="str" cm="1">
        <f t="array" ref="IV95">INDEX(IV$5:IV94,$B95+1,1)</f>
        <v>-</v>
      </c>
      <c r="IW95" s="575" t="str" cm="1">
        <f t="array" ref="IW95">INDEX(IW$5:IW94,$B95+1,1)</f>
        <v>-</v>
      </c>
      <c r="IX95" s="575" cm="1">
        <f t="array" ref="IX95">INDEX(IX$5:IX94,$B95+1,1)</f>
        <v>0</v>
      </c>
      <c r="IY95" s="583">
        <f t="shared" si="281"/>
        <v>0</v>
      </c>
      <c r="IZ95" s="583">
        <f t="shared" si="281"/>
        <v>0</v>
      </c>
      <c r="JA95" s="200">
        <f t="shared" si="282"/>
        <v>0</v>
      </c>
      <c r="JB95" s="200">
        <f t="shared" ca="1" si="282"/>
        <v>0</v>
      </c>
      <c r="JC95" s="200">
        <f t="shared" ca="1" si="282"/>
        <v>0</v>
      </c>
      <c r="JD95" s="200">
        <f t="shared" ca="1" si="282"/>
        <v>0</v>
      </c>
      <c r="JE95" s="200">
        <f t="shared" ca="1" si="282"/>
        <v>0</v>
      </c>
      <c r="JF95" s="243">
        <f t="shared" ca="1" si="283"/>
        <v>0</v>
      </c>
      <c r="JG95" s="200">
        <f t="shared" ca="1" si="284"/>
        <v>0</v>
      </c>
      <c r="JH95" s="200">
        <f t="shared" ca="1" si="284"/>
        <v>0</v>
      </c>
      <c r="JI95" s="200">
        <f t="shared" ca="1" si="284"/>
        <v>0</v>
      </c>
      <c r="JJ95" s="200">
        <f t="shared" ca="1" si="284"/>
        <v>0</v>
      </c>
      <c r="JK95" s="200">
        <f t="shared" ca="1" si="284"/>
        <v>0</v>
      </c>
      <c r="JL95" s="243">
        <f t="shared" ca="1" si="285"/>
        <v>0</v>
      </c>
      <c r="JM95" s="244">
        <f t="shared" ca="1" si="286"/>
        <v>0</v>
      </c>
      <c r="JN95" s="244">
        <f t="shared" ca="1" si="286"/>
        <v>0</v>
      </c>
      <c r="JO95" s="244">
        <f t="shared" ca="1" si="286"/>
        <v>0</v>
      </c>
      <c r="JP95" s="244">
        <f t="shared" ca="1" si="286"/>
        <v>0</v>
      </c>
      <c r="JQ95" s="584">
        <f t="shared" ca="1" si="287"/>
        <v>0</v>
      </c>
      <c r="JR95" s="244">
        <f t="shared" ca="1" si="288"/>
        <v>0</v>
      </c>
      <c r="JS95" s="244">
        <f t="shared" ca="1" si="288"/>
        <v>0</v>
      </c>
      <c r="JT95" s="244">
        <f t="shared" ca="1" si="288"/>
        <v>0</v>
      </c>
      <c r="JU95" s="244">
        <f t="shared" ca="1" si="288"/>
        <v>0</v>
      </c>
      <c r="JV95" s="584">
        <f t="shared" ca="1" si="289"/>
        <v>0</v>
      </c>
      <c r="JW95" s="584">
        <f t="shared" ca="1" si="289"/>
        <v>0</v>
      </c>
      <c r="JX95" s="584">
        <f t="shared" ca="1" si="289"/>
        <v>0</v>
      </c>
      <c r="JY95" s="584">
        <f t="shared" ca="1" si="289"/>
        <v>0</v>
      </c>
      <c r="JZ95" s="584">
        <f t="shared" ca="1" si="289"/>
        <v>0</v>
      </c>
      <c r="KA95" s="584">
        <f t="shared" ca="1" si="289"/>
        <v>0</v>
      </c>
      <c r="KB95" s="584">
        <f t="shared" ca="1" si="289"/>
        <v>0</v>
      </c>
      <c r="KC95" s="575" cm="1">
        <f t="array" ref="KC95">INDEX(KC$5:KC94,$B95+1,1)</f>
        <v>0</v>
      </c>
      <c r="KD95" s="444">
        <f t="shared" si="290"/>
        <v>67</v>
      </c>
      <c r="KE95" s="8"/>
      <c r="KF95" s="575" cm="1">
        <f t="array" ref="KF95">INDEX(KF$5:KF94,$B95+1,1)</f>
        <v>0</v>
      </c>
      <c r="KG95" s="444">
        <f t="shared" si="291"/>
        <v>0</v>
      </c>
      <c r="KH95" s="575" cm="1">
        <f t="array" ref="KH95">INDEX(KH$5:KH94,$B95+1,1)</f>
        <v>0</v>
      </c>
      <c r="KI95" s="575" t="str" cm="1">
        <f t="array" ref="KI95">INDEX(KI$5:KI94,$B95+1,1)</f>
        <v>-</v>
      </c>
      <c r="KJ95" s="575" t="str" cm="1">
        <f t="array" ref="KJ95">INDEX(KJ$5:KJ94,$B95+1,1)</f>
        <v>-</v>
      </c>
      <c r="KK95" s="575" t="str" cm="1">
        <f t="array" ref="KK95">INDEX(KK$5:KK94,$B95+1,1)</f>
        <v>-</v>
      </c>
      <c r="KL95" s="575" t="str" cm="1">
        <f t="array" ref="KL95">INDEX(KL$5:KL94,$B95+1,1)</f>
        <v>-</v>
      </c>
      <c r="KM95" s="575" t="str" cm="1">
        <f t="array" ref="KM95">INDEX(KM$5:KM94,$B95+1,1)</f>
        <v>-</v>
      </c>
      <c r="KN95" s="575" t="str" cm="1">
        <f t="array" ref="KN95">INDEX(KN$5:KN94,$B95+1,1)</f>
        <v>-</v>
      </c>
      <c r="KO95" s="575" t="str" cm="1">
        <f t="array" ref="KO95">INDEX(KO$5:KO94,$B95+1,1)</f>
        <v>-</v>
      </c>
      <c r="KP95" s="575" t="str" cm="1">
        <f t="array" ref="KP95">INDEX(KP$5:KP94,$B95+1,1)</f>
        <v>-</v>
      </c>
      <c r="KQ95" s="575" t="str" cm="1">
        <f t="array" ref="KQ95">INDEX(KQ$5:KQ94,$B95+1,1)</f>
        <v>-</v>
      </c>
      <c r="KR95" s="575" t="str" cm="1">
        <f t="array" ref="KR95">INDEX(KR$5:KR94,$B95+1,1)</f>
        <v>-</v>
      </c>
      <c r="KS95" s="575" t="str" cm="1">
        <f t="array" ref="KS95">INDEX(KS$5:KS94,$B95+1,1)</f>
        <v>-</v>
      </c>
      <c r="KT95" s="575" t="str" cm="1">
        <f t="array" ref="KT95">INDEX(KT$5:KT94,$B95+1,1)</f>
        <v>-</v>
      </c>
      <c r="KU95" s="575" t="str" cm="1">
        <f t="array" ref="KU95">INDEX(KU$5:KU94,$B95+1,1)</f>
        <v>-</v>
      </c>
      <c r="KV95" s="444">
        <f t="shared" si="292"/>
        <v>1</v>
      </c>
      <c r="KW95" s="444">
        <f t="shared" si="293"/>
        <v>0</v>
      </c>
      <c r="KX95" s="444">
        <f t="shared" si="293"/>
        <v>1</v>
      </c>
      <c r="KY95" s="444">
        <f t="shared" si="293"/>
        <v>1</v>
      </c>
      <c r="KZ95" s="444">
        <f t="shared" si="293"/>
        <v>1</v>
      </c>
      <c r="LA95" s="444">
        <f t="shared" si="293"/>
        <v>1</v>
      </c>
      <c r="LB95" s="444">
        <f t="shared" si="293"/>
        <v>1</v>
      </c>
      <c r="LC95" s="444">
        <f t="shared" si="293"/>
        <v>1</v>
      </c>
      <c r="LD95" s="444">
        <f t="shared" si="293"/>
        <v>0</v>
      </c>
      <c r="LE95" s="444">
        <f t="shared" si="293"/>
        <v>1</v>
      </c>
      <c r="LF95" s="575" cm="1">
        <f t="array" ref="LF95">INDEX(LF$5:LF94,$B95+1,1)</f>
        <v>0</v>
      </c>
      <c r="LG95" s="575" cm="1">
        <f t="array" ref="LG95">INDEX(LG$5:LG94,$B95+1,1)</f>
        <v>0</v>
      </c>
      <c r="LH95" s="575" cm="1">
        <f t="array" ref="LH95">INDEX(LH$5:LH94,$B95+1,1)</f>
        <v>0</v>
      </c>
      <c r="LI95" s="575" cm="1">
        <f t="array" ref="LI95">INDEX(LI$5:LI94,$B95+1,1)</f>
        <v>0</v>
      </c>
      <c r="LJ95" s="575" cm="1">
        <f t="array" ref="LJ95">INDEX(LJ$5:LJ94,$B95+1,1)</f>
        <v>0</v>
      </c>
      <c r="LK95" s="575" cm="1">
        <f t="array" ref="LK95">INDEX(LK$5:LK94,$B95+1,1)</f>
        <v>0</v>
      </c>
      <c r="LL95" s="575" cm="1">
        <f t="array" ref="LL95">INDEX(LL$5:LL94,$B95+1,1)</f>
        <v>0</v>
      </c>
      <c r="LM95" s="575" cm="1">
        <f t="array" ref="LM95">INDEX(LM$5:LM94,$B95+1,1)</f>
        <v>0</v>
      </c>
      <c r="LN95" s="575" cm="1">
        <f t="array" ref="LN95">INDEX(LN$5:LN94,$B95+1,1)</f>
        <v>0</v>
      </c>
      <c r="LO95" s="575" cm="1">
        <f t="array" ref="LO95">INDEX(LO$5:LO94,$B95+1,1)</f>
        <v>0</v>
      </c>
      <c r="LP95" s="575" cm="1">
        <f t="array" ref="LP95">INDEX(LP$5:LP94,$B95+1,1)</f>
        <v>0</v>
      </c>
      <c r="LQ95" s="575" cm="1">
        <f t="array" ref="LQ95">INDEX(LQ$5:LQ94,$B95+1,1)</f>
        <v>0</v>
      </c>
      <c r="LR95" s="575" cm="1">
        <f t="array" ref="LR95">INDEX(LR$5:LR94,$B95+1,1)</f>
        <v>0</v>
      </c>
      <c r="LS95" s="575" cm="1">
        <f t="array" ref="LS95">INDEX(LS$5:LS94,$B95+1,1)</f>
        <v>0</v>
      </c>
      <c r="LT95" s="575" cm="1">
        <f t="array" ref="LT95">INDEX(LT$5:LT94,$B95+1,1)</f>
        <v>0</v>
      </c>
      <c r="LU95" s="575" cm="1">
        <f t="array" ref="LU95">INDEX(LU$5:LU94,$B95+1,1)</f>
        <v>0</v>
      </c>
      <c r="LV95" s="575" cm="1">
        <f t="array" ref="LV95">INDEX(LV$5:LV94,$B95+1,1)</f>
        <v>0</v>
      </c>
      <c r="LW95" s="575" cm="1">
        <f t="array" ref="LW95">INDEX(LW$5:LW94,$B95+1,1)</f>
        <v>0</v>
      </c>
      <c r="LX95" s="575" cm="1">
        <f t="array" ref="LX95">INDEX(LX$5:LX94,$B95+1,1)</f>
        <v>0</v>
      </c>
      <c r="LY95" s="575" cm="1">
        <f t="array" ref="LY95">INDEX(LY$5:LY94,$B95+1,1)</f>
        <v>0</v>
      </c>
      <c r="LZ95" s="575" cm="1">
        <f t="array" ref="LZ95">INDEX(LZ$5:LZ94,$B95+1,1)</f>
        <v>0</v>
      </c>
      <c r="MA95" s="575" cm="1">
        <f t="array" ref="MA95">INDEX(MA$5:MA94,$B95+1,1)</f>
        <v>0</v>
      </c>
      <c r="MB95" s="575" cm="1">
        <f t="array" ref="MB95">INDEX(MB$5:MB94,$B95+1,1)</f>
        <v>0</v>
      </c>
      <c r="MC95" s="575" cm="1">
        <f t="array" ref="MC95">INDEX(MC$5:MC94,$B95+1,1)</f>
        <v>0</v>
      </c>
      <c r="MD95" s="575" cm="1">
        <f t="array" ref="MD95">INDEX(MD$5:MD94,$B95+1,1)</f>
        <v>0</v>
      </c>
      <c r="ME95" s="575" cm="1">
        <f t="array" ref="ME95">INDEX(ME$5:ME94,$B95+1,1)</f>
        <v>0</v>
      </c>
      <c r="MF95" s="575" cm="1">
        <f t="array" ref="MF95">INDEX(MF$5:MF94,$B95+1,1)</f>
        <v>0</v>
      </c>
      <c r="MG95" s="575" cm="1">
        <f t="array" ref="MG95">INDEX(MG$5:MG94,$B95+1,1)</f>
        <v>0</v>
      </c>
      <c r="MH95" s="575" cm="1">
        <f t="array" ref="MH95">INDEX(MH$5:MH94,$B95+1,1)</f>
        <v>0</v>
      </c>
      <c r="MI95" s="575" cm="1">
        <f t="array" ref="MI95">INDEX(MI$5:MI94,$B95+1,1)</f>
        <v>1</v>
      </c>
      <c r="MJ95" s="575" cm="1">
        <f t="array" ref="MJ95">INDEX(MJ$5:MJ94,$B95+1,1)</f>
        <v>0</v>
      </c>
      <c r="MK95" s="575" cm="1">
        <f t="array" ref="MK95">INDEX(MK$5:MK94,$B95+1,1)</f>
        <v>0</v>
      </c>
      <c r="ML95" s="575" cm="1">
        <f t="array" ref="ML95">INDEX(ML$5:ML94,$B95+1,1)</f>
        <v>0</v>
      </c>
      <c r="MM95" s="575" cm="1">
        <f t="array" ref="MM95">INDEX(MM$5:MM94,$B95+1,1)</f>
        <v>0</v>
      </c>
      <c r="MN95" s="575" cm="1">
        <f t="array" ref="MN95">INDEX(MN$5:MN94,$B95+1,1)</f>
        <v>1</v>
      </c>
      <c r="MO95" s="8"/>
      <c r="MP95" s="444" t="b">
        <f t="shared" ca="1" si="294"/>
        <v>0</v>
      </c>
      <c r="MQ95" s="575" t="str" cm="1">
        <f t="array" ref="MQ95">INDEX(MQ$5:MQ94,$B95+1,1)</f>
        <v>-</v>
      </c>
      <c r="MR95" s="575" t="str" cm="1">
        <f t="array" ref="MR95">INDEX(MR$5:MR94,$B95+1,1)</f>
        <v>-</v>
      </c>
      <c r="MS95" s="575" t="str" cm="1">
        <f t="array" ref="MS95">INDEX(MS$5:MS94,$B95+1,1)</f>
        <v>-</v>
      </c>
      <c r="MT95" s="575" t="str" cm="1">
        <f t="array" ref="MT95">INDEX(MT$5:MT94,$B95+1,1)</f>
        <v>-</v>
      </c>
      <c r="MU95" s="444" t="str">
        <f t="shared" si="295"/>
        <v>-</v>
      </c>
      <c r="MV95" s="444" t="str">
        <f t="shared" si="295"/>
        <v>-</v>
      </c>
      <c r="MW95" s="575" t="str" cm="1">
        <f t="array" ref="MW95">INDEX(MW$5:MW94,$B95+1,1)</f>
        <v>-</v>
      </c>
      <c r="MX95" s="444" t="str" cm="1">
        <f t="array" ref="MX95">IF(OR(MY95:MY95&lt;&gt;"-"),TRUE,"-")</f>
        <v>-</v>
      </c>
      <c r="MY95" s="575" t="str" cm="1">
        <f t="array" ref="MY95">INDEX(MY$5:MY94,$B95+1,1)</f>
        <v>-</v>
      </c>
      <c r="MZ95" s="575" cm="1">
        <f t="array" ref="MZ95">INDEX(MZ$5:MZ94,$B95+1,1)</f>
        <v>0</v>
      </c>
      <c r="NA95" s="575" cm="1">
        <f t="array" ref="NA95">INDEX(NA$5:NA94,$B95+1,1)</f>
        <v>999999</v>
      </c>
      <c r="NB95" s="575" cm="1">
        <f t="array" ref="NB95">INDEX(NB$5:NB94,$B95+1,1)</f>
        <v>999999</v>
      </c>
      <c r="NC95" s="575" cm="1">
        <f t="array" ref="NC95">INDEX(NC$5:NC94,$B95+1,1)</f>
        <v>999999</v>
      </c>
      <c r="ND95" s="575" cm="1">
        <f t="array" ref="ND95">INDEX(ND$5:ND94,$B95+1,1)</f>
        <v>999999</v>
      </c>
      <c r="NE95" s="575" cm="1">
        <f t="array" ref="NE95">INDEX(NE$5:NE94,$B95+1,1)</f>
        <v>999999</v>
      </c>
      <c r="NF95" s="575" cm="1">
        <f t="array" ref="NF95">INDEX(NF$5:NF94,$B95+1,1)</f>
        <v>999999</v>
      </c>
      <c r="NG95" s="575" t="str" cm="1">
        <f t="array" ref="NG95">INDEX(NG$5:NG94,$B95+1,1)</f>
        <v>-</v>
      </c>
      <c r="NH95" s="575" t="str" cm="1">
        <f t="array" ref="NH95">INDEX(NH$5:NH94,$B95+1,1)</f>
        <v>-</v>
      </c>
      <c r="NI95" s="575" t="str" cm="1">
        <f t="array" ref="NI95">INDEX(NI$5:NI94,$B95+1,1)</f>
        <v>-</v>
      </c>
      <c r="NJ95" s="575" t="b" cm="1">
        <f t="array" ref="NJ95">INDEX(NJ$5:NJ94,$B95+1,1)</f>
        <v>1</v>
      </c>
      <c r="NK95" s="575" t="str" cm="1">
        <f t="array" ref="NK95">INDEX(NK$5:NK94,$B95+1,1)</f>
        <v>-</v>
      </c>
      <c r="NL95" s="575" cm="1">
        <f t="array" ref="NL95">INDEX(NL$5:NL94,$B95+1,1)</f>
        <v>0</v>
      </c>
      <c r="NM95" s="575" cm="1">
        <f t="array" ref="NM95">INDEX(NM$5:NM94,$B95+1,1)</f>
        <v>0</v>
      </c>
      <c r="NN95" s="575" cm="1">
        <f t="array" ref="NN95">INDEX(NN$5:NN94,$B95+1,1)</f>
        <v>0</v>
      </c>
      <c r="NO95" s="575" t="str" cm="1">
        <f t="array" ref="NO95">INDEX(NO$5:NO94,$B95+1,1)</f>
        <v>-</v>
      </c>
      <c r="NP95" s="575" t="str" cm="1">
        <f t="array" ref="NP95">INDEX(NP$5:NP94,$B95+1,1)</f>
        <v>-</v>
      </c>
      <c r="NQ95" s="444">
        <f t="shared" si="296"/>
        <v>0</v>
      </c>
      <c r="NR95" s="575" t="str" cm="1">
        <f t="array" ref="NR95">INDEX(NR$5:NR94,$B95+1,1)</f>
        <v>-</v>
      </c>
      <c r="NS95" s="444" t="str">
        <f t="shared" si="297"/>
        <v>-</v>
      </c>
      <c r="NT95" s="8"/>
      <c r="NU95" s="575" cm="1">
        <f t="array" ref="NU95">INDEX(NU$5:NU94,$B95+1,1)</f>
        <v>50</v>
      </c>
      <c r="NV95" s="575" cm="1">
        <f t="array" ref="NV95">INDEX(NV$5:NV94,$B95+1,1)</f>
        <v>50</v>
      </c>
      <c r="NW95" s="575" cm="1">
        <f t="array" ref="NW95">INDEX(NW$5:NW94,$B95+1,1)</f>
        <v>50</v>
      </c>
      <c r="NX95" s="575" cm="1">
        <f t="array" ref="NX95">INDEX(NX$5:NX94,$B95+1,1)</f>
        <v>50</v>
      </c>
      <c r="NY95" s="575" cm="1">
        <f t="array" ref="NY95">INDEX(NY$5:NY94,$B95+1,1)</f>
        <v>1</v>
      </c>
      <c r="NZ95" s="575" cm="1">
        <f t="array" ref="NZ95">INDEX(NZ$5:NZ94,$B95+1,1)</f>
        <v>1</v>
      </c>
      <c r="OA95" s="575" cm="1">
        <f t="array" ref="OA95">INDEX(OA$5:OA94,$B95+1,1)</f>
        <v>1</v>
      </c>
      <c r="OB95" s="575" cm="1">
        <f t="array" ref="OB95">INDEX(OB$5:OB94,$B95+1,1)</f>
        <v>1</v>
      </c>
      <c r="OC95" s="8"/>
      <c r="OD95" s="575" cm="1">
        <f t="array" ref="OD95">INDEX(OD$5:OD94,$B95+1,1)</f>
        <v>0</v>
      </c>
      <c r="OE95" s="575" t="str" cm="1">
        <f t="array" ref="OE95">INDEX(OE$5:OE94,$B95+1,1)</f>
        <v>-</v>
      </c>
      <c r="OF95" s="575" cm="1">
        <f t="array" ref="OF95">INDEX(OF$5:OF94,$B95+1,1)</f>
        <v>1</v>
      </c>
      <c r="OG95" s="444">
        <f t="shared" si="298"/>
        <v>1.5</v>
      </c>
      <c r="OH95" s="8"/>
      <c r="OI95" s="585" t="str">
        <f t="shared" si="299"/>
        <v>-</v>
      </c>
      <c r="OJ95" s="585" t="str">
        <f t="shared" si="299"/>
        <v>-</v>
      </c>
      <c r="OK95" s="585" t="str">
        <f t="shared" si="299"/>
        <v>-</v>
      </c>
      <c r="OL95" s="585" t="str">
        <f t="shared" si="299"/>
        <v>-</v>
      </c>
      <c r="OM95" s="575" cm="1">
        <f t="array" ref="OM95">INDEX(OM$5:OM94,$B95+1,1)</f>
        <v>0</v>
      </c>
      <c r="ON95" s="519">
        <v>0</v>
      </c>
    </row>
    <row r="96" spans="1:404" outlineLevel="2">
      <c r="A96" s="18">
        <f t="shared" si="245"/>
        <v>91</v>
      </c>
      <c r="B96" s="606">
        <f t="shared" si="300"/>
        <v>88</v>
      </c>
      <c r="C96" s="110">
        <f>C$86 + CHOOSE(ExptNo+1, $L96*100, $L96*100 + $M96*10, $L96*100 + $M96*10 +$N96) + 0</f>
        <v>3200</v>
      </c>
      <c r="D96" s="127" t="str">
        <f t="shared" si="246"/>
        <v>GSW</v>
      </c>
      <c r="E96" t="b">
        <v>1</v>
      </c>
      <c r="F96" t="b">
        <v>0</v>
      </c>
      <c r="G96" t="b">
        <f t="shared" si="247"/>
        <v>1</v>
      </c>
      <c r="H96" s="203">
        <f t="shared" si="301"/>
        <v>3</v>
      </c>
      <c r="I96" s="575" cm="1">
        <f t="array" ref="I96">INDEX(I$5:I95,$B96+1,1)</f>
        <v>1</v>
      </c>
      <c r="J96" s="575" cm="1">
        <f t="array" ref="J96">INDEX(J$5:J95,$B96+1,1)</f>
        <v>0</v>
      </c>
      <c r="K96" s="575" cm="1">
        <f t="array" ref="K96">INDEX(K$5:K95,$B96+1,1)</f>
        <v>1</v>
      </c>
      <c r="L96" s="575" cm="1">
        <f t="array" ref="L96">INDEX(L$5:L95,$B96+1,1)</f>
        <v>2</v>
      </c>
      <c r="M96" s="575" cm="1">
        <f t="array" ref="M96">INDEX(M$5:M95,$B96+1,1)</f>
        <v>5</v>
      </c>
      <c r="N96" s="575" cm="1">
        <f t="array" ref="N96">INDEX(N$5:N95,$B96+1,1)</f>
        <v>3</v>
      </c>
      <c r="O96" s="444">
        <f t="shared" si="248"/>
        <v>2</v>
      </c>
      <c r="P96" s="444">
        <f t="shared" si="248"/>
        <v>0</v>
      </c>
      <c r="Q96" s="444">
        <f t="shared" si="249"/>
        <v>6</v>
      </c>
      <c r="R96" s="575" cm="1">
        <f t="array" ref="R96">INDEX(R$5:R95,$B96+1,1)</f>
        <v>2</v>
      </c>
      <c r="S96" s="575" cm="1">
        <f t="array" ref="S96">INDEX(S$5:S95,$B96+1,1)</f>
        <v>2</v>
      </c>
      <c r="T96" s="575" cm="1">
        <f t="array" ref="T96">INDEX(T$5:T95,$B96+1,1)</f>
        <v>0</v>
      </c>
      <c r="U96" s="575" cm="1">
        <f t="array" ref="U96">INDEX(U$5:U95,$B96+1,1)</f>
        <v>1</v>
      </c>
      <c r="V96" s="575" cm="1">
        <f t="array" ref="V96">INDEX(V$5:V95,$B96+1,1)</f>
        <v>0</v>
      </c>
      <c r="W96" s="575" cm="1">
        <f t="array" ref="W96">INDEX(W$5:W95,$B96+1,1)</f>
        <v>2</v>
      </c>
      <c r="X96" s="575" cm="1">
        <f t="array" ref="X96">INDEX(X$5:X95,$B96+1,1)</f>
        <v>1</v>
      </c>
      <c r="Y96" s="575" cm="1">
        <f t="array" ref="Y96">INDEX(Y$5:Y95,$B96+1,1)</f>
        <v>1</v>
      </c>
      <c r="Z96" s="575" cm="1">
        <f t="array" ref="Z96">INDEX(Z$5:Z95,$B96+1,1)</f>
        <v>1</v>
      </c>
      <c r="AA96" s="575" t="str" cm="1">
        <f t="array" ref="AA96">INDEX(AA$5:AA95,$B96+1,1)</f>
        <v>-</v>
      </c>
      <c r="AB96" s="444"/>
      <c r="AC96" s="575" cm="1">
        <f t="array" ref="AC96">INDEX(AC$5:AC95,$B96+1,1)</f>
        <v>1</v>
      </c>
      <c r="AD96" s="575" cm="1">
        <f t="array" ref="AD96">INDEX(AD$5:AD95,$B96+1,1)</f>
        <v>0</v>
      </c>
      <c r="AE96" s="575" cm="1">
        <f t="array" ref="AE96">INDEX(AE$5:AE95,$B96+1,1)</f>
        <v>0</v>
      </c>
      <c r="AF96" s="575" cm="1">
        <f t="array" ref="AF96">INDEX(AF$5:AF95,$B96+1,1)</f>
        <v>0</v>
      </c>
      <c r="AG96" s="575" cm="1">
        <f t="array" ref="AG96">INDEX(AG$5:AG95,$B96+1,1)</f>
        <v>0</v>
      </c>
      <c r="AH96" s="119"/>
      <c r="AI96" s="119"/>
      <c r="AJ96" s="119"/>
      <c r="AK96" s="119"/>
      <c r="AL96" s="119"/>
      <c r="AM96" s="119"/>
      <c r="AN96" s="119"/>
      <c r="AO96" s="119"/>
      <c r="AP96" s="119"/>
      <c r="AQ96" s="119"/>
      <c r="AR96" s="119"/>
      <c r="AS96" s="119"/>
      <c r="AT96" s="119"/>
      <c r="AU96" s="119"/>
      <c r="AV96" s="119"/>
      <c r="AW96" s="119"/>
      <c r="AX96" s="330" t="str">
        <f ca="1">LEFT(AX95,10)        &amp; TEXT($H96," 00000 ")        &amp; INDEX(i.ModelStructure,$I96,1)    &amp;" "
&amp; $D96        &amp;       IF($DK96=0," FWM","")&amp;IF($DK96=1," MWM","")&amp;IF($DK96=5," Mat","")&amp;IF($DL96=TRUE,"&amp;BBT","    ")        &amp;      " TOL"&amp;INDEX(i.TOL_Desc,1,$N96)
&amp; " Scan"&amp;$T96       &amp;       CHOOSE($K96+1," CFS"," GFS"," NFS")&amp;"_"&amp;MID($HB96,7,1)
&amp; " RR"&amp;TEXT(SUM($EB96:$EC96),"+00%;-00%;    ;@")
&amp; " GP"&amp;TEXT($EW96,"?00%")        &amp;    " WP"&amp;TEXT($ET96*$NZ96*$OB96,"?00%")        &amp;     " MP"&amp;TEXT($EU96*$NY96*$OA96,"?00%")
&amp; " cl[0] "  &amp;TEXT($GM96,"0.00")
&amp; " ("&amp;IF($CY96,"P","E")   &amp;IF($CX96,"T","t")        &amp;     "_F"&amp;IF($HP96&lt;&gt;FALSE,3,0)+COUNTIF($HI96:$HM96,TRUE)+COUNTIF($BS96:$BT96,"&gt;0")&amp;IF($HN96&lt;&gt;FALSE,3,0)+COUNTIF($BS96:$BT96,"&gt;0")&amp;"N"&amp;IF($HS96&lt;&gt;"-",$HS96,$DC96)&amp;IF($HT96&lt;&gt;"-",$HT96,$DD96)&amp;"L"&amp;$IE96&amp;$IF96&amp;")"</f>
        <v>Test calib 00003 SE GSW     TOLSpr Scan0 GFS_ RR     GP100% WP100% MP100% cl[0] 0.95 (Et_F33N11L00)</v>
      </c>
      <c r="AY96" s="8" t="str">
        <f ca="1">IF(COUNTIF(AX$5:AX96,AX96)=1,"-","Dup")</f>
        <v>-</v>
      </c>
      <c r="AZ96" s="8"/>
      <c r="BA96" s="575" t="str" cm="1">
        <f t="array" ref="BA96">INDEX(BA$5:BA95,$B96+1,1)</f>
        <v>-</v>
      </c>
      <c r="BB96" s="575" t="str" cm="1">
        <f t="array" ref="BB96">INDEX(BB$5:BB95,$B96+1,1)</f>
        <v>-</v>
      </c>
      <c r="BC96" s="575" t="str" cm="1">
        <f t="array" ref="BC96">INDEX(BC$5:BC95,$B96+1,1)</f>
        <v>-</v>
      </c>
      <c r="BD96" s="575" t="str" cm="1">
        <f t="array" ref="BD96">INDEX(BD$5:BD95,$B96+1,1)</f>
        <v>-</v>
      </c>
      <c r="BE96" s="575" t="str" cm="1">
        <f t="array" ref="BE96">INDEX(BE$5:BE95,$B96+1,1)</f>
        <v>-</v>
      </c>
      <c r="BF96" s="575" t="str" cm="1">
        <f t="array" ref="BF96">INDEX(BF$5:BF95,$B96+1,1)</f>
        <v>-</v>
      </c>
      <c r="BG96" s="575" t="str" cm="1">
        <f t="array" ref="BG96">INDEX(BG$5:BG95,$B96+1,1)</f>
        <v>-</v>
      </c>
      <c r="BH96" s="575" t="str" cm="1">
        <f t="array" ref="BH96">INDEX(BH$5:BH95,$B96+1,1)</f>
        <v>-</v>
      </c>
      <c r="BI96" s="575" t="str" cm="1">
        <f t="array" ref="BI96">INDEX(BI$5:BI95,$B96+1,1)</f>
        <v>-</v>
      </c>
      <c r="BJ96" s="8"/>
      <c r="BK96" s="575" t="b" cm="1">
        <f t="array" ref="BK96">INDEX(BK$5:BK95,$B96+1,1)</f>
        <v>1</v>
      </c>
      <c r="BL96" s="575" t="str" cm="1">
        <f t="array" ref="BL96">INDEX(BL$5:BL95,$B96+1,1)</f>
        <v>-</v>
      </c>
      <c r="BM96" s="575" t="b" cm="1">
        <f t="array" ref="BM96">INDEX(BM$5:BM95,$B96+1,1)</f>
        <v>0</v>
      </c>
      <c r="BN96" s="575" t="str" cm="1">
        <f t="array" ref="BN96">INDEX(BN$5:BN95,$B96+1,1)</f>
        <v>-</v>
      </c>
      <c r="BO96" s="575" t="str" cm="1">
        <f t="array" ref="BO96">INDEX(BO$5:BO95,$B96+1,1)</f>
        <v>-</v>
      </c>
      <c r="BP96" s="575" t="str" cm="1">
        <f t="array" ref="BP96">INDEX(BP$5:BP95,$B96+1,1)</f>
        <v>-</v>
      </c>
      <c r="BQ96" s="575" t="str" cm="1">
        <f t="array" ref="BQ96">INDEX(BQ$5:BQ95,$B96+1,1)</f>
        <v>-</v>
      </c>
      <c r="BR96" s="575" t="str" cm="1">
        <f t="array" ref="BR96">INDEX(BR$5:BR95,$B96+1,1)</f>
        <v>-</v>
      </c>
      <c r="BS96" s="575" t="str" cm="1">
        <f t="array" ref="BS96">INDEX(BS$5:BS95,$B96+1,1)</f>
        <v>-</v>
      </c>
      <c r="BT96" s="575" t="str" cm="1">
        <f t="array" ref="BT96">INDEX(BT$5:BT95,$B96+1,1)</f>
        <v>-</v>
      </c>
      <c r="BU96" s="575" t="str" cm="1">
        <f t="array" ref="BU96">INDEX(BU$5:BU95,$B96+1,1)</f>
        <v>-</v>
      </c>
      <c r="BV96" s="575" t="str" cm="1">
        <f t="array" ref="BV96">INDEX(BV$5:BV95,$B96+1,1)</f>
        <v>-</v>
      </c>
      <c r="BW96" s="575" t="b" cm="1">
        <f t="array" ref="BW96">INDEX(BW$5:BW95,$B96+1,1)</f>
        <v>0</v>
      </c>
      <c r="BX96" s="575" cm="1">
        <f t="array" ref="BX96">INDEX(BX$5:BX95,$B96+1,1)</f>
        <v>0</v>
      </c>
      <c r="BY96" s="575" cm="1">
        <f t="array" ref="BY96">INDEX(BY$5:BY95,$B96+1,1)</f>
        <v>6</v>
      </c>
      <c r="BZ96" s="575" cm="1">
        <f t="array" ref="BZ96">INDEX(BZ$5:BZ95,$B96+1,1)</f>
        <v>4</v>
      </c>
      <c r="CA96" s="575" t="b" cm="1">
        <f t="array" ref="CA96">INDEX(CA$5:CA95,$B96+1,1)</f>
        <v>1</v>
      </c>
      <c r="CB96" s="8"/>
      <c r="CC96" s="575" t="str" cm="1">
        <f t="array" ref="CC96">INDEX(CC$5:CC95,$B96+1,1)</f>
        <v>-</v>
      </c>
      <c r="CD96" s="444" t="str">
        <f t="shared" ca="1" si="250"/>
        <v>-</v>
      </c>
      <c r="CE96" s="444">
        <f t="shared" si="251"/>
        <v>1</v>
      </c>
      <c r="CF96" s="444">
        <f t="shared" si="251"/>
        <v>1</v>
      </c>
      <c r="CG96" s="575" t="str" cm="1">
        <f t="array" ref="CG96">INDEX(CG$5:CG95,$B96+1,1)</f>
        <v>-</v>
      </c>
      <c r="CH96" s="575" t="str" cm="1">
        <f t="array" ref="CH96">INDEX(CH$5:CH95,$B96+1,1)</f>
        <v>-</v>
      </c>
      <c r="CI96" s="575" t="str" cm="1">
        <f t="array" ref="CI96">INDEX(CI$5:CI95,$B96+1,1)</f>
        <v>-</v>
      </c>
      <c r="CJ96" s="444" t="str">
        <f t="shared" ca="1" si="252"/>
        <v>-</v>
      </c>
      <c r="CK96" s="444">
        <f t="shared" si="253"/>
        <v>1</v>
      </c>
      <c r="CL96" s="444">
        <f t="shared" si="253"/>
        <v>1</v>
      </c>
      <c r="CM96" s="575" t="str" cm="1">
        <f t="array" ref="CM96">INDEX(CM$5:CM95,$B96+1,1)</f>
        <v>-</v>
      </c>
      <c r="CN96" s="444" t="str">
        <f t="shared" ca="1" si="254"/>
        <v>-</v>
      </c>
      <c r="CO96" s="444">
        <f t="shared" si="255"/>
        <v>1</v>
      </c>
      <c r="CP96" s="575" t="str" cm="1">
        <f t="array" ref="CP96">INDEX(CP$5:CP95,$B96+1,1)</f>
        <v>-</v>
      </c>
      <c r="CQ96" s="575" t="str" cm="1">
        <f t="array" ref="CQ96">INDEX(CQ$5:CQ95,$B96+1,1)</f>
        <v>-</v>
      </c>
      <c r="CR96" s="444">
        <f t="shared" si="256"/>
        <v>1</v>
      </c>
      <c r="CS96" s="575" t="str" cm="1">
        <f t="array" ref="CS96">INDEX(CS$5:CS95,$B96+1,1)</f>
        <v>-</v>
      </c>
      <c r="CT96" s="444" t="str">
        <f t="shared" ca="1" si="257"/>
        <v>-</v>
      </c>
      <c r="CU96" s="444">
        <f t="shared" si="258"/>
        <v>1</v>
      </c>
      <c r="CV96" s="444">
        <f t="shared" si="258"/>
        <v>1</v>
      </c>
      <c r="CW96" s="8"/>
      <c r="CX96" s="575" t="b" cm="1">
        <f t="array" ref="CX96">INDEX(CX$5:CX95,$B96+1,1)</f>
        <v>0</v>
      </c>
      <c r="CY96" s="575" t="b" cm="1">
        <f t="array" ref="CY96">INDEX(CY$5:CY95,$B96+1,1)</f>
        <v>0</v>
      </c>
      <c r="CZ96" s="587">
        <f t="shared" si="259"/>
        <v>2530111</v>
      </c>
      <c r="DA96" s="575" t="b" cm="1">
        <f t="array" ref="DA96">INDEX(DA$5:DA95,$B96+1,1)</f>
        <v>1</v>
      </c>
      <c r="DB96" s="575" cm="1">
        <f t="array" ref="DB96">INDEX(DB$5:DB95,$B96+1,1)</f>
        <v>0</v>
      </c>
      <c r="DC96" s="575" cm="1">
        <f t="array" ref="DC96">INDEX(DC$5:DC95,$B96+1,1)</f>
        <v>1</v>
      </c>
      <c r="DD96" s="575" cm="1">
        <f t="array" ref="DD96">INDEX(DD$5:DD95,$B96+1,1)</f>
        <v>1</v>
      </c>
      <c r="DE96" s="583">
        <f t="shared" si="260"/>
        <v>652</v>
      </c>
      <c r="DF96" s="583">
        <f t="shared" si="260"/>
        <v>686</v>
      </c>
      <c r="DG96" s="583">
        <f t="shared" si="260"/>
        <v>721</v>
      </c>
      <c r="DH96" s="493">
        <f t="shared" si="261"/>
        <v>378</v>
      </c>
      <c r="DI96" s="493">
        <f t="shared" si="261"/>
        <v>413</v>
      </c>
      <c r="DJ96" s="493">
        <f t="shared" si="261"/>
        <v>448</v>
      </c>
      <c r="DK96" s="444">
        <f t="shared" si="262"/>
        <v>2</v>
      </c>
      <c r="DL96" s="444" t="b">
        <f t="shared" si="262"/>
        <v>0</v>
      </c>
      <c r="DM96" s="444" t="str">
        <f t="shared" si="262"/>
        <v>-</v>
      </c>
      <c r="DN96" s="444" t="str">
        <f t="shared" si="262"/>
        <v>-</v>
      </c>
      <c r="DO96" s="444" t="str">
        <f t="shared" si="262"/>
        <v>-</v>
      </c>
      <c r="DP96" s="444" t="str">
        <f t="shared" si="262"/>
        <v>-</v>
      </c>
      <c r="DQ96" s="444" t="str">
        <f t="shared" si="262"/>
        <v>-</v>
      </c>
      <c r="DR96" s="444" t="str">
        <f t="shared" si="262"/>
        <v>-</v>
      </c>
      <c r="DS96" s="444" t="str">
        <f t="shared" si="262"/>
        <v>-</v>
      </c>
      <c r="DT96" s="444" t="str">
        <f t="shared" si="262"/>
        <v>-</v>
      </c>
      <c r="DU96" s="444" t="str">
        <f t="shared" si="262"/>
        <v>-</v>
      </c>
      <c r="DV96" s="444" t="str">
        <f t="shared" si="262"/>
        <v>-</v>
      </c>
      <c r="DW96" s="444">
        <f t="shared" si="262"/>
        <v>500</v>
      </c>
      <c r="DX96" s="444">
        <f t="shared" si="262"/>
        <v>500</v>
      </c>
      <c r="DY96" s="444" t="str">
        <f t="shared" si="262"/>
        <v>-</v>
      </c>
      <c r="DZ96" s="444" t="str">
        <f t="shared" si="262"/>
        <v>-</v>
      </c>
      <c r="EA96" s="444" t="str">
        <f t="shared" si="263"/>
        <v>-</v>
      </c>
      <c r="EB96" s="444">
        <f t="shared" si="264"/>
        <v>0</v>
      </c>
      <c r="EC96" s="444">
        <f t="shared" si="265"/>
        <v>0</v>
      </c>
      <c r="ED96" s="444">
        <f t="shared" si="266"/>
        <v>0</v>
      </c>
      <c r="EE96" s="444">
        <f t="shared" si="266"/>
        <v>0</v>
      </c>
      <c r="EF96" s="444">
        <f t="shared" si="266"/>
        <v>0</v>
      </c>
      <c r="EG96" s="444">
        <f t="shared" si="266"/>
        <v>0</v>
      </c>
      <c r="EH96" s="444" t="b">
        <f t="shared" si="267"/>
        <v>0</v>
      </c>
      <c r="EI96" s="444" t="b">
        <f t="shared" si="267"/>
        <v>0</v>
      </c>
      <c r="EJ96" s="444" t="b">
        <f t="shared" si="267"/>
        <v>1</v>
      </c>
      <c r="EK96" s="444" t="b">
        <f t="shared" si="267"/>
        <v>1</v>
      </c>
      <c r="EL96" s="444">
        <f t="shared" si="268"/>
        <v>1</v>
      </c>
      <c r="EM96" s="444">
        <f>INDEX(i.dryman,($S96-1)*4+$R96,EM$7+IF($M96=5,2,$M96)-1)</f>
        <v>1</v>
      </c>
      <c r="EN96" s="444" t="b">
        <f t="shared" si="269"/>
        <v>0</v>
      </c>
      <c r="EO96" s="444" t="b">
        <f t="shared" si="270"/>
        <v>0</v>
      </c>
      <c r="EP96" s="444" t="b">
        <f t="shared" si="270"/>
        <v>0</v>
      </c>
      <c r="EQ96" s="444" t="b">
        <f t="shared" si="270"/>
        <v>1</v>
      </c>
      <c r="ER96" s="93">
        <f t="shared" si="271"/>
        <v>0</v>
      </c>
      <c r="ES96" s="93">
        <f t="shared" si="271"/>
        <v>0</v>
      </c>
      <c r="ET96" s="444">
        <f t="shared" si="272"/>
        <v>1</v>
      </c>
      <c r="EU96" s="444">
        <f t="shared" si="273"/>
        <v>1</v>
      </c>
      <c r="EV96" s="444">
        <f t="shared" si="273"/>
        <v>1</v>
      </c>
      <c r="EW96" s="444">
        <f t="shared" si="274"/>
        <v>1</v>
      </c>
      <c r="EX96" s="444">
        <f t="shared" si="275"/>
        <v>0.5</v>
      </c>
      <c r="EY96" s="444" t="b">
        <f t="shared" si="275"/>
        <v>1</v>
      </c>
      <c r="EZ96" s="444" t="b">
        <f t="shared" si="275"/>
        <v>0</v>
      </c>
      <c r="FA96" s="444" t="b">
        <f t="shared" si="275"/>
        <v>0</v>
      </c>
      <c r="FB96" s="444" t="b">
        <f t="shared" si="275"/>
        <v>0</v>
      </c>
      <c r="FC96" s="93">
        <f t="shared" si="276"/>
        <v>1</v>
      </c>
      <c r="FD96" s="93">
        <f t="shared" si="276"/>
        <v>1</v>
      </c>
      <c r="FE96" s="93">
        <f t="shared" si="276"/>
        <v>1</v>
      </c>
      <c r="FF96" s="93">
        <f t="shared" si="276"/>
        <v>1</v>
      </c>
      <c r="FG96" s="93">
        <f t="shared" si="276"/>
        <v>1</v>
      </c>
      <c r="FH96" s="93">
        <f t="shared" si="276"/>
        <v>1</v>
      </c>
      <c r="FI96" s="93">
        <f t="shared" si="276"/>
        <v>1</v>
      </c>
      <c r="FJ96" s="93">
        <f t="shared" si="276"/>
        <v>1</v>
      </c>
      <c r="FK96" s="8"/>
      <c r="FL96" s="575" t="str" cm="1">
        <f t="array" ref="FL96">INDEX(FL$5:FL95,$B96+1,1)</f>
        <v>-</v>
      </c>
      <c r="FM96" s="575" t="str" cm="1">
        <f t="array" ref="FM96">INDEX(FM$5:FM95,$B96+1,1)</f>
        <v>-</v>
      </c>
      <c r="FN96" s="575" t="str" cm="1">
        <f t="array" ref="FN96">INDEX(FN$5:FN95,$B96+1,1)</f>
        <v>-</v>
      </c>
      <c r="FO96" s="444" t="str">
        <f t="shared" si="277"/>
        <v>-</v>
      </c>
      <c r="FP96" s="575" t="str" cm="1">
        <f t="array" ref="FP96">INDEX(FP$5:FP95,$B96+1,1)</f>
        <v>-</v>
      </c>
      <c r="FQ96" s="575" cm="1">
        <f t="array" ref="FQ96">INDEX(FQ$5:FQ95,$B96+1,1)</f>
        <v>1</v>
      </c>
      <c r="FR96" s="575" cm="1">
        <f t="array" ref="FR96">INDEX(FR$5:FR95,$B96+1,1)</f>
        <v>1</v>
      </c>
      <c r="FS96" s="575" t="str" cm="1">
        <f t="array" ref="FS96">INDEX(FS$5:FS95,$B96+1,1)</f>
        <v>-</v>
      </c>
      <c r="FT96" s="575" t="str" cm="1">
        <f t="array" ref="FT96">INDEX(FT$5:FT95,$B96+1,1)</f>
        <v>-</v>
      </c>
      <c r="FU96" s="575" t="str" cm="1">
        <f t="array" ref="FU96">INDEX(FU$5:FU95,$B96+1,1)</f>
        <v>-</v>
      </c>
      <c r="FV96" s="575" t="str" cm="1">
        <f t="array" ref="FV96">INDEX(FV$5:FV95,$B96+1,1)</f>
        <v>-</v>
      </c>
      <c r="FW96" s="575" t="str" cm="1">
        <f t="array" ref="FW96">INDEX(FW$5:FW95,$B96+1,1)</f>
        <v>-</v>
      </c>
      <c r="FX96" s="575" t="str" cm="1">
        <f t="array" ref="FX96">INDEX(FX$5:FX95,$B96+1,1)</f>
        <v>-</v>
      </c>
      <c r="FY96" s="575" t="str" cm="1">
        <f t="array" ref="FY96">INDEX(FY$5:FY95,$B96+1,1)</f>
        <v>-</v>
      </c>
      <c r="FZ96" s="575" t="str" cm="1">
        <f t="array" ref="FZ96">INDEX(FZ$5:FZ95,$B96+1,1)</f>
        <v>-</v>
      </c>
      <c r="GA96" s="575" t="str" cm="1">
        <f t="array" ref="GA96">INDEX(GA$5:GA95,$B96+1,1)</f>
        <v>-</v>
      </c>
      <c r="GB96" s="575" t="str" cm="1">
        <f t="array" ref="GB96">INDEX(GB$5:GB95,$B96+1,1)</f>
        <v>-</v>
      </c>
      <c r="GC96" s="575" t="str" cm="1">
        <f t="array" ref="GC96">INDEX(GC$5:GC95,$B96+1,1)</f>
        <v>-</v>
      </c>
      <c r="GD96" s="575" t="str" cm="1">
        <f t="array" ref="GD96">INDEX(GD$5:GD95,$B96+1,1)</f>
        <v>-</v>
      </c>
      <c r="GE96" s="575" t="str" cm="1">
        <f t="array" ref="GE96">INDEX(GE$5:GE95,$B96+1,1)</f>
        <v>-</v>
      </c>
      <c r="GF96" s="575" t="str" cm="1">
        <f t="array" ref="GF96">INDEX(GF$5:GF95,$B96+1,1)</f>
        <v>-</v>
      </c>
      <c r="GG96" s="575" t="str" cm="1">
        <f t="array" ref="GG96">INDEX(GG$5:GG95,$B96+1,1)</f>
        <v>-</v>
      </c>
      <c r="GH96" s="575" t="str" cm="1">
        <f t="array" ref="GH96">INDEX(GH$5:GH95,$B96+1,1)</f>
        <v>-</v>
      </c>
      <c r="GI96" s="575" t="str" cm="1">
        <f t="array" ref="GI96">INDEX(GI$5:GI95,$B96+1,1)</f>
        <v>-</v>
      </c>
      <c r="GJ96" s="575" t="str" cm="1">
        <f t="array" ref="GJ96">INDEX(GJ$5:GJ95,$B96+1,1)</f>
        <v>-</v>
      </c>
      <c r="GK96" s="444">
        <f t="shared" si="278"/>
        <v>0</v>
      </c>
      <c r="GL96" s="575" t="str" cm="1">
        <f t="array" ref="GL96">INDEX(GL$5:GL95,$B96+1,1)</f>
        <v>-</v>
      </c>
      <c r="GM96" s="22">
        <v>0.95</v>
      </c>
      <c r="GN96" s="444">
        <f t="shared" si="279"/>
        <v>0</v>
      </c>
      <c r="GO96" s="575" cm="1">
        <f t="array" ref="GO96">INDEX(GO$5:GO95,$B96+1,1)</f>
        <v>0</v>
      </c>
      <c r="GP96" s="444">
        <f t="shared" si="280"/>
        <v>0</v>
      </c>
      <c r="GQ96" s="444">
        <f t="shared" si="280"/>
        <v>0</v>
      </c>
      <c r="GR96" s="444">
        <f t="shared" si="280"/>
        <v>0</v>
      </c>
      <c r="GS96" s="444">
        <f t="shared" si="280"/>
        <v>0</v>
      </c>
      <c r="GT96" s="444">
        <f t="shared" si="280"/>
        <v>1</v>
      </c>
      <c r="GU96" s="444">
        <f t="shared" si="280"/>
        <v>0</v>
      </c>
      <c r="GV96" s="575" cm="1">
        <f t="array" ref="GV96">INDEX(GV$5:GV95,$B96+1,1)</f>
        <v>0</v>
      </c>
      <c r="GW96" s="575" cm="1">
        <f t="array" ref="GW96">INDEX(GW$5:GW95,$B96+1,1)</f>
        <v>0</v>
      </c>
      <c r="GX96" s="575" cm="1">
        <f t="array" ref="GX96">INDEX(GX$5:GX95,$B96+1,1)</f>
        <v>0</v>
      </c>
      <c r="GY96" s="8"/>
      <c r="GZ96" s="575" t="str" cm="1">
        <f t="array" aca="1" ref="GZ96" ca="1">INDEX(GZ$5:GZ95,$B96+1,1)</f>
        <v>-</v>
      </c>
      <c r="HA96" s="575" t="str" cm="1">
        <f t="array" aca="1" ref="HA96" ca="1">INDEX(HA$5:HA95,$B96+1,1)</f>
        <v>-</v>
      </c>
      <c r="HB96" s="575" t="str" cm="1">
        <f t="array" aca="1" ref="HB96" ca="1">INDEX(HB$5:HB95,$B96+1,1)</f>
        <v>-</v>
      </c>
      <c r="HC96" s="575" t="str" cm="1">
        <f t="array" aca="1" ref="HC96" ca="1">INDEX(HC$5:HC95,$B96+1,1)</f>
        <v>-</v>
      </c>
      <c r="HD96" s="575" cm="1">
        <f t="array" aca="1" ref="HD96" ca="1">INDEX(HD$5:HD95,$B96+1,1)</f>
        <v>0</v>
      </c>
      <c r="HE96" s="575" t="str" cm="1">
        <f t="array" aca="1" ref="HE96" ca="1">INDEX(HE$5:HE95,$B96+1,1)</f>
        <v>-</v>
      </c>
      <c r="HF96" s="575" t="str" cm="1">
        <f t="array" ref="HF96">INDEX(HF$5:HF95,$B96+1,1)</f>
        <v>-</v>
      </c>
      <c r="HG96" s="576" t="str">
        <f t="shared" ca="1" si="302"/>
        <v>-</v>
      </c>
      <c r="HH96" s="575" t="str" cm="1">
        <f t="array" ref="HH96">INDEX(HH$5:HH95,$B96+1,1)</f>
        <v>-</v>
      </c>
      <c r="HI96" s="575" t="str" cm="1">
        <f t="array" ref="HI96">INDEX(HI$5:HI95,$B96+1,1)</f>
        <v>-</v>
      </c>
      <c r="HJ96" s="575" t="str" cm="1">
        <f t="array" ref="HJ96">INDEX(HJ$5:HJ95,$B96+1,1)</f>
        <v>-</v>
      </c>
      <c r="HK96" s="575" t="str" cm="1">
        <f t="array" ref="HK96">INDEX(HK$5:HK95,$B96+1,1)</f>
        <v>-</v>
      </c>
      <c r="HL96" s="575" t="str" cm="1">
        <f t="array" ref="HL96">INDEX(HL$5:HL95,$B96+1,1)</f>
        <v>-</v>
      </c>
      <c r="HM96" s="575" t="str" cm="1">
        <f t="array" ref="HM96">INDEX(HM$5:HM95,$B96+1,1)</f>
        <v>-</v>
      </c>
      <c r="HN96" s="575" t="str" cm="1">
        <f t="array" ref="HN96">INDEX(HN$5:HN95,$B96+1,1)</f>
        <v>-</v>
      </c>
      <c r="HO96" s="575" t="str" cm="1">
        <f t="array" ref="HO96">INDEX(HO$5:HO95,$B96+1,1)</f>
        <v>-</v>
      </c>
      <c r="HP96" s="575" t="str" cm="1">
        <f t="array" ref="HP96">INDEX(HP$5:HP95,$B96+1,1)</f>
        <v>-</v>
      </c>
      <c r="HQ96" s="575" t="str" cm="1">
        <f t="array" ref="HQ96">INDEX(HQ$5:HQ95,$B96+1,1)</f>
        <v>-</v>
      </c>
      <c r="HR96" s="575" t="str" cm="1">
        <f t="array" ref="HR96">INDEX(HR$5:HR95,$B96+1,1)</f>
        <v>-</v>
      </c>
      <c r="HS96" s="575" t="str" cm="1">
        <f t="array" ref="HS96">INDEX(HS$5:HS95,$B96+1,1)</f>
        <v>-</v>
      </c>
      <c r="HT96" s="575" t="str" cm="1">
        <f t="array" ref="HT96">INDEX(HT$5:HT95,$B96+1,1)</f>
        <v>-</v>
      </c>
      <c r="HU96" s="575" cm="1">
        <f t="array" ref="HU96">INDEX(HU$5:HU95,$B96+1,1)</f>
        <v>0</v>
      </c>
      <c r="HV96" s="575" t="str" cm="1">
        <f t="array" ref="HV96">INDEX(HV$5:HV95,$B96+1,1)</f>
        <v>-</v>
      </c>
      <c r="HW96" s="575" t="str" cm="1">
        <f t="array" ref="HW96">INDEX(HW$5:HW95,$B96+1,1)</f>
        <v>-</v>
      </c>
      <c r="HX96" s="575" t="str" cm="1">
        <f t="array" ref="HX96">INDEX(HX$5:HX95,$B96+1,1)</f>
        <v>-</v>
      </c>
      <c r="HY96" s="575" t="str" cm="1">
        <f t="array" ref="HY96">INDEX(HY$5:HY95,$B96+1,1)</f>
        <v>-</v>
      </c>
      <c r="HZ96" s="575" t="str" cm="1">
        <f t="array" ref="HZ96">INDEX(HZ$5:HZ95,$B96+1,1)</f>
        <v>-</v>
      </c>
      <c r="IA96" s="575" cm="1">
        <f t="array" ref="IA96">INDEX(IA$5:IA95,$B96+1,1)</f>
        <v>0</v>
      </c>
      <c r="IB96" s="575" t="str" cm="1">
        <f t="array" ref="IB96">INDEX(IB$5:IB95,$B96+1,1)</f>
        <v>-</v>
      </c>
      <c r="IC96" s="575" t="str" cm="1">
        <f t="array" ref="IC96">INDEX(IC$5:IC95,$B96+1,1)</f>
        <v>-</v>
      </c>
      <c r="ID96" s="575" t="str" cm="1">
        <f t="array" ref="ID96">INDEX(ID$5:ID95,$B96+1,1)</f>
        <v>-</v>
      </c>
      <c r="IE96" s="575" cm="1">
        <f t="array" ref="IE96">INDEX(IE$5:IE95,$B96+1,1)</f>
        <v>0</v>
      </c>
      <c r="IF96" s="575" cm="1">
        <f t="array" ref="IF96">INDEX(IF$5:IF95,$B96+1,1)</f>
        <v>0</v>
      </c>
      <c r="IG96" s="8"/>
      <c r="IH96" s="575" t="str" cm="1">
        <f t="array" ref="IH96">INDEX(IH$5:IH95,$B96+1,1)</f>
        <v>-</v>
      </c>
      <c r="II96" s="575" t="str" cm="1">
        <f t="array" ref="II96">INDEX(II$5:II95,$B96+1,1)</f>
        <v>-</v>
      </c>
      <c r="IJ96" s="575" t="str" cm="1">
        <f t="array" ref="IJ96">INDEX(IJ$5:IJ95,$B96+1,1)</f>
        <v>-</v>
      </c>
      <c r="IK96" s="575" t="str" cm="1">
        <f t="array" ref="IK96">INDEX(IK$5:IK95,$B96+1,1)</f>
        <v>-</v>
      </c>
      <c r="IL96" s="575" t="str" cm="1">
        <f t="array" ref="IL96">INDEX(IL$5:IL95,$B96+1,1)</f>
        <v>-</v>
      </c>
      <c r="IM96" s="575" t="str" cm="1">
        <f t="array" ref="IM96">INDEX(IM$5:IM95,$B96+1,1)</f>
        <v>-</v>
      </c>
      <c r="IN96" s="575" t="str" cm="1">
        <f t="array" ref="IN96">INDEX(IN$5:IN95,$B96+1,1)</f>
        <v>-</v>
      </c>
      <c r="IO96" s="575" t="str" cm="1">
        <f t="array" ref="IO96">INDEX(IO$5:IO95,$B96+1,1)</f>
        <v>-</v>
      </c>
      <c r="IP96" s="575" t="str" cm="1">
        <f t="array" ref="IP96">INDEX(IP$5:IP95,$B96+1,1)</f>
        <v>-</v>
      </c>
      <c r="IQ96" s="575" t="str" cm="1">
        <f t="array" ref="IQ96">INDEX(IQ$5:IQ95,$B96+1,1)</f>
        <v>-</v>
      </c>
      <c r="IR96" s="575" t="str" cm="1">
        <f t="array" ref="IR96">INDEX(IR$5:IR95,$B96+1,1)</f>
        <v>-</v>
      </c>
      <c r="IS96" s="575" t="str" cm="1">
        <f t="array" ref="IS96">INDEX(IS$5:IS95,$B96+1,1)</f>
        <v>-</v>
      </c>
      <c r="IT96" s="575" t="str" cm="1">
        <f t="array" ref="IT96">INDEX(IT$5:IT95,$B96+1,1)</f>
        <v>-</v>
      </c>
      <c r="IU96" s="575" t="str" cm="1">
        <f t="array" ref="IU96">INDEX(IU$5:IU95,$B96+1,1)</f>
        <v>-</v>
      </c>
      <c r="IV96" s="575" t="str" cm="1">
        <f t="array" ref="IV96">INDEX(IV$5:IV95,$B96+1,1)</f>
        <v>-</v>
      </c>
      <c r="IW96" s="575" t="str" cm="1">
        <f t="array" ref="IW96">INDEX(IW$5:IW95,$B96+1,1)</f>
        <v>-</v>
      </c>
      <c r="IX96" s="575" cm="1">
        <f t="array" ref="IX96">INDEX(IX$5:IX95,$B96+1,1)</f>
        <v>0</v>
      </c>
      <c r="IY96" s="583">
        <f t="shared" si="281"/>
        <v>0</v>
      </c>
      <c r="IZ96" s="583">
        <f t="shared" si="281"/>
        <v>0</v>
      </c>
      <c r="JA96" s="200">
        <f t="shared" si="282"/>
        <v>0</v>
      </c>
      <c r="JB96" s="200">
        <f t="shared" ca="1" si="282"/>
        <v>0</v>
      </c>
      <c r="JC96" s="200">
        <f t="shared" ca="1" si="282"/>
        <v>0</v>
      </c>
      <c r="JD96" s="200">
        <f t="shared" ca="1" si="282"/>
        <v>0</v>
      </c>
      <c r="JE96" s="200">
        <f t="shared" ca="1" si="282"/>
        <v>0</v>
      </c>
      <c r="JF96" s="243">
        <f t="shared" ca="1" si="283"/>
        <v>0</v>
      </c>
      <c r="JG96" s="200">
        <f t="shared" ca="1" si="284"/>
        <v>0</v>
      </c>
      <c r="JH96" s="200">
        <f t="shared" ca="1" si="284"/>
        <v>0</v>
      </c>
      <c r="JI96" s="200">
        <f t="shared" ca="1" si="284"/>
        <v>0</v>
      </c>
      <c r="JJ96" s="200">
        <f t="shared" ca="1" si="284"/>
        <v>0</v>
      </c>
      <c r="JK96" s="200">
        <f t="shared" ca="1" si="284"/>
        <v>0</v>
      </c>
      <c r="JL96" s="243">
        <f t="shared" ca="1" si="285"/>
        <v>0</v>
      </c>
      <c r="JM96" s="244">
        <f t="shared" ca="1" si="286"/>
        <v>0</v>
      </c>
      <c r="JN96" s="244">
        <f t="shared" ca="1" si="286"/>
        <v>0</v>
      </c>
      <c r="JO96" s="244">
        <f t="shared" ca="1" si="286"/>
        <v>0</v>
      </c>
      <c r="JP96" s="244">
        <f t="shared" ca="1" si="286"/>
        <v>0</v>
      </c>
      <c r="JQ96" s="584">
        <f t="shared" ca="1" si="287"/>
        <v>0</v>
      </c>
      <c r="JR96" s="244">
        <f t="shared" ca="1" si="288"/>
        <v>0</v>
      </c>
      <c r="JS96" s="244">
        <f t="shared" ca="1" si="288"/>
        <v>0</v>
      </c>
      <c r="JT96" s="244">
        <f t="shared" ca="1" si="288"/>
        <v>0</v>
      </c>
      <c r="JU96" s="244">
        <f t="shared" ca="1" si="288"/>
        <v>0</v>
      </c>
      <c r="JV96" s="584">
        <f t="shared" ca="1" si="289"/>
        <v>0</v>
      </c>
      <c r="JW96" s="584">
        <f t="shared" ca="1" si="289"/>
        <v>0</v>
      </c>
      <c r="JX96" s="584">
        <f t="shared" ca="1" si="289"/>
        <v>0</v>
      </c>
      <c r="JY96" s="584">
        <f t="shared" ca="1" si="289"/>
        <v>0</v>
      </c>
      <c r="JZ96" s="584">
        <f t="shared" ca="1" si="289"/>
        <v>0</v>
      </c>
      <c r="KA96" s="584">
        <f t="shared" ca="1" si="289"/>
        <v>0</v>
      </c>
      <c r="KB96" s="584">
        <f t="shared" ca="1" si="289"/>
        <v>0</v>
      </c>
      <c r="KC96" s="575" cm="1">
        <f t="array" ref="KC96">INDEX(KC$5:KC95,$B96+1,1)</f>
        <v>0</v>
      </c>
      <c r="KD96" s="444">
        <f t="shared" si="290"/>
        <v>67</v>
      </c>
      <c r="KE96" s="8"/>
      <c r="KF96" s="575" cm="1">
        <f t="array" ref="KF96">INDEX(KF$5:KF95,$B96+1,1)</f>
        <v>0</v>
      </c>
      <c r="KG96" s="444">
        <f t="shared" si="291"/>
        <v>0</v>
      </c>
      <c r="KH96" s="575" cm="1">
        <f t="array" ref="KH96">INDEX(KH$5:KH95,$B96+1,1)</f>
        <v>0</v>
      </c>
      <c r="KI96" s="575" t="str" cm="1">
        <f t="array" ref="KI96">INDEX(KI$5:KI95,$B96+1,1)</f>
        <v>-</v>
      </c>
      <c r="KJ96" s="575" t="str" cm="1">
        <f t="array" ref="KJ96">INDEX(KJ$5:KJ95,$B96+1,1)</f>
        <v>-</v>
      </c>
      <c r="KK96" s="575" t="str" cm="1">
        <f t="array" ref="KK96">INDEX(KK$5:KK95,$B96+1,1)</f>
        <v>-</v>
      </c>
      <c r="KL96" s="575" t="str" cm="1">
        <f t="array" ref="KL96">INDEX(KL$5:KL95,$B96+1,1)</f>
        <v>-</v>
      </c>
      <c r="KM96" s="575" t="str" cm="1">
        <f t="array" ref="KM96">INDEX(KM$5:KM95,$B96+1,1)</f>
        <v>-</v>
      </c>
      <c r="KN96" s="575" t="str" cm="1">
        <f t="array" ref="KN96">INDEX(KN$5:KN95,$B96+1,1)</f>
        <v>-</v>
      </c>
      <c r="KO96" s="575" t="str" cm="1">
        <f t="array" ref="KO96">INDEX(KO$5:KO95,$B96+1,1)</f>
        <v>-</v>
      </c>
      <c r="KP96" s="575" t="str" cm="1">
        <f t="array" ref="KP96">INDEX(KP$5:KP95,$B96+1,1)</f>
        <v>-</v>
      </c>
      <c r="KQ96" s="575" t="str" cm="1">
        <f t="array" ref="KQ96">INDEX(KQ$5:KQ95,$B96+1,1)</f>
        <v>-</v>
      </c>
      <c r="KR96" s="575" t="str" cm="1">
        <f t="array" ref="KR96">INDEX(KR$5:KR95,$B96+1,1)</f>
        <v>-</v>
      </c>
      <c r="KS96" s="575" t="str" cm="1">
        <f t="array" ref="KS96">INDEX(KS$5:KS95,$B96+1,1)</f>
        <v>-</v>
      </c>
      <c r="KT96" s="575" t="str" cm="1">
        <f t="array" ref="KT96">INDEX(KT$5:KT95,$B96+1,1)</f>
        <v>-</v>
      </c>
      <c r="KU96" s="575" t="str" cm="1">
        <f t="array" ref="KU96">INDEX(KU$5:KU95,$B96+1,1)</f>
        <v>-</v>
      </c>
      <c r="KV96" s="444">
        <f t="shared" si="292"/>
        <v>1</v>
      </c>
      <c r="KW96" s="444">
        <f t="shared" si="293"/>
        <v>0</v>
      </c>
      <c r="KX96" s="444">
        <f t="shared" si="293"/>
        <v>1</v>
      </c>
      <c r="KY96" s="444">
        <f t="shared" si="293"/>
        <v>1</v>
      </c>
      <c r="KZ96" s="444">
        <f t="shared" si="293"/>
        <v>1</v>
      </c>
      <c r="LA96" s="444">
        <f t="shared" si="293"/>
        <v>1</v>
      </c>
      <c r="LB96" s="444">
        <f t="shared" si="293"/>
        <v>1</v>
      </c>
      <c r="LC96" s="444">
        <f t="shared" si="293"/>
        <v>1</v>
      </c>
      <c r="LD96" s="444">
        <f t="shared" si="293"/>
        <v>0</v>
      </c>
      <c r="LE96" s="444">
        <f t="shared" si="293"/>
        <v>1</v>
      </c>
      <c r="LF96" s="575" cm="1">
        <f t="array" ref="LF96">INDEX(LF$5:LF95,$B96+1,1)</f>
        <v>0</v>
      </c>
      <c r="LG96" s="575" cm="1">
        <f t="array" ref="LG96">INDEX(LG$5:LG95,$B96+1,1)</f>
        <v>0</v>
      </c>
      <c r="LH96" s="575" cm="1">
        <f t="array" ref="LH96">INDEX(LH$5:LH95,$B96+1,1)</f>
        <v>0</v>
      </c>
      <c r="LI96" s="575" cm="1">
        <f t="array" ref="LI96">INDEX(LI$5:LI95,$B96+1,1)</f>
        <v>0</v>
      </c>
      <c r="LJ96" s="575" cm="1">
        <f t="array" ref="LJ96">INDEX(LJ$5:LJ95,$B96+1,1)</f>
        <v>0</v>
      </c>
      <c r="LK96" s="575" cm="1">
        <f t="array" ref="LK96">INDEX(LK$5:LK95,$B96+1,1)</f>
        <v>0</v>
      </c>
      <c r="LL96" s="575" cm="1">
        <f t="array" ref="LL96">INDEX(LL$5:LL95,$B96+1,1)</f>
        <v>0</v>
      </c>
      <c r="LM96" s="575" cm="1">
        <f t="array" ref="LM96">INDEX(LM$5:LM95,$B96+1,1)</f>
        <v>0</v>
      </c>
      <c r="LN96" s="575" cm="1">
        <f t="array" ref="LN96">INDEX(LN$5:LN95,$B96+1,1)</f>
        <v>0</v>
      </c>
      <c r="LO96" s="575" cm="1">
        <f t="array" ref="LO96">INDEX(LO$5:LO95,$B96+1,1)</f>
        <v>0</v>
      </c>
      <c r="LP96" s="575" cm="1">
        <f t="array" ref="LP96">INDEX(LP$5:LP95,$B96+1,1)</f>
        <v>0</v>
      </c>
      <c r="LQ96" s="575" cm="1">
        <f t="array" ref="LQ96">INDEX(LQ$5:LQ95,$B96+1,1)</f>
        <v>0</v>
      </c>
      <c r="LR96" s="575" cm="1">
        <f t="array" ref="LR96">INDEX(LR$5:LR95,$B96+1,1)</f>
        <v>0</v>
      </c>
      <c r="LS96" s="575" cm="1">
        <f t="array" ref="LS96">INDEX(LS$5:LS95,$B96+1,1)</f>
        <v>0</v>
      </c>
      <c r="LT96" s="575" cm="1">
        <f t="array" ref="LT96">INDEX(LT$5:LT95,$B96+1,1)</f>
        <v>0</v>
      </c>
      <c r="LU96" s="575" cm="1">
        <f t="array" ref="LU96">INDEX(LU$5:LU95,$B96+1,1)</f>
        <v>0</v>
      </c>
      <c r="LV96" s="575" cm="1">
        <f t="array" ref="LV96">INDEX(LV$5:LV95,$B96+1,1)</f>
        <v>0</v>
      </c>
      <c r="LW96" s="575" cm="1">
        <f t="array" ref="LW96">INDEX(LW$5:LW95,$B96+1,1)</f>
        <v>0</v>
      </c>
      <c r="LX96" s="575" cm="1">
        <f t="array" ref="LX96">INDEX(LX$5:LX95,$B96+1,1)</f>
        <v>0</v>
      </c>
      <c r="LY96" s="575" cm="1">
        <f t="array" ref="LY96">INDEX(LY$5:LY95,$B96+1,1)</f>
        <v>0</v>
      </c>
      <c r="LZ96" s="575" cm="1">
        <f t="array" ref="LZ96">INDEX(LZ$5:LZ95,$B96+1,1)</f>
        <v>0</v>
      </c>
      <c r="MA96" s="575" cm="1">
        <f t="array" ref="MA96">INDEX(MA$5:MA95,$B96+1,1)</f>
        <v>0</v>
      </c>
      <c r="MB96" s="575" cm="1">
        <f t="array" ref="MB96">INDEX(MB$5:MB95,$B96+1,1)</f>
        <v>0</v>
      </c>
      <c r="MC96" s="575" cm="1">
        <f t="array" ref="MC96">INDEX(MC$5:MC95,$B96+1,1)</f>
        <v>0</v>
      </c>
      <c r="MD96" s="575" cm="1">
        <f t="array" ref="MD96">INDEX(MD$5:MD95,$B96+1,1)</f>
        <v>0</v>
      </c>
      <c r="ME96" s="575" cm="1">
        <f t="array" ref="ME96">INDEX(ME$5:ME95,$B96+1,1)</f>
        <v>0</v>
      </c>
      <c r="MF96" s="575" cm="1">
        <f t="array" ref="MF96">INDEX(MF$5:MF95,$B96+1,1)</f>
        <v>0</v>
      </c>
      <c r="MG96" s="575" cm="1">
        <f t="array" ref="MG96">INDEX(MG$5:MG95,$B96+1,1)</f>
        <v>0</v>
      </c>
      <c r="MH96" s="575" cm="1">
        <f t="array" ref="MH96">INDEX(MH$5:MH95,$B96+1,1)</f>
        <v>0</v>
      </c>
      <c r="MI96" s="575" cm="1">
        <f t="array" ref="MI96">INDEX(MI$5:MI95,$B96+1,1)</f>
        <v>1</v>
      </c>
      <c r="MJ96" s="575" cm="1">
        <f t="array" ref="MJ96">INDEX(MJ$5:MJ95,$B96+1,1)</f>
        <v>0</v>
      </c>
      <c r="MK96" s="575" cm="1">
        <f t="array" ref="MK96">INDEX(MK$5:MK95,$B96+1,1)</f>
        <v>0</v>
      </c>
      <c r="ML96" s="575" cm="1">
        <f t="array" ref="ML96">INDEX(ML$5:ML95,$B96+1,1)</f>
        <v>0</v>
      </c>
      <c r="MM96" s="575" cm="1">
        <f t="array" ref="MM96">INDEX(MM$5:MM95,$B96+1,1)</f>
        <v>0</v>
      </c>
      <c r="MN96" s="575" cm="1">
        <f t="array" ref="MN96">INDEX(MN$5:MN95,$B96+1,1)</f>
        <v>1</v>
      </c>
      <c r="MO96" s="8"/>
      <c r="MP96" s="444" t="b">
        <f t="shared" ca="1" si="294"/>
        <v>0</v>
      </c>
      <c r="MQ96" s="575" t="str" cm="1">
        <f t="array" ref="MQ96">INDEX(MQ$5:MQ95,$B96+1,1)</f>
        <v>-</v>
      </c>
      <c r="MR96" s="575" t="str" cm="1">
        <f t="array" ref="MR96">INDEX(MR$5:MR95,$B96+1,1)</f>
        <v>-</v>
      </c>
      <c r="MS96" s="575" t="str" cm="1">
        <f t="array" ref="MS96">INDEX(MS$5:MS95,$B96+1,1)</f>
        <v>-</v>
      </c>
      <c r="MT96" s="575" t="str" cm="1">
        <f t="array" ref="MT96">INDEX(MT$5:MT95,$B96+1,1)</f>
        <v>-</v>
      </c>
      <c r="MU96" s="444" t="str">
        <f t="shared" si="295"/>
        <v>-</v>
      </c>
      <c r="MV96" s="444" t="str">
        <f t="shared" si="295"/>
        <v>-</v>
      </c>
      <c r="MW96" s="575" t="str" cm="1">
        <f t="array" ref="MW96">INDEX(MW$5:MW95,$B96+1,1)</f>
        <v>-</v>
      </c>
      <c r="MX96" s="444" t="str" cm="1">
        <f t="array" ref="MX96">IF(OR(MY96:MY96&lt;&gt;"-"),TRUE,"-")</f>
        <v>-</v>
      </c>
      <c r="MY96" s="575" t="str" cm="1">
        <f t="array" ref="MY96">INDEX(MY$5:MY95,$B96+1,1)</f>
        <v>-</v>
      </c>
      <c r="MZ96" s="575" cm="1">
        <f t="array" ref="MZ96">INDEX(MZ$5:MZ95,$B96+1,1)</f>
        <v>0</v>
      </c>
      <c r="NA96" s="575" cm="1">
        <f t="array" ref="NA96">INDEX(NA$5:NA95,$B96+1,1)</f>
        <v>999999</v>
      </c>
      <c r="NB96" s="575" cm="1">
        <f t="array" ref="NB96">INDEX(NB$5:NB95,$B96+1,1)</f>
        <v>999999</v>
      </c>
      <c r="NC96" s="575" cm="1">
        <f t="array" ref="NC96">INDEX(NC$5:NC95,$B96+1,1)</f>
        <v>999999</v>
      </c>
      <c r="ND96" s="575" cm="1">
        <f t="array" ref="ND96">INDEX(ND$5:ND95,$B96+1,1)</f>
        <v>999999</v>
      </c>
      <c r="NE96" s="575" cm="1">
        <f t="array" ref="NE96">INDEX(NE$5:NE95,$B96+1,1)</f>
        <v>999999</v>
      </c>
      <c r="NF96" s="575" cm="1">
        <f t="array" ref="NF96">INDEX(NF$5:NF95,$B96+1,1)</f>
        <v>999999</v>
      </c>
      <c r="NG96" s="575" t="str" cm="1">
        <f t="array" ref="NG96">INDEX(NG$5:NG95,$B96+1,1)</f>
        <v>-</v>
      </c>
      <c r="NH96" s="575" t="str" cm="1">
        <f t="array" ref="NH96">INDEX(NH$5:NH95,$B96+1,1)</f>
        <v>-</v>
      </c>
      <c r="NI96" s="575" t="str" cm="1">
        <f t="array" ref="NI96">INDEX(NI$5:NI95,$B96+1,1)</f>
        <v>-</v>
      </c>
      <c r="NJ96" s="575" t="b" cm="1">
        <f t="array" ref="NJ96">INDEX(NJ$5:NJ95,$B96+1,1)</f>
        <v>1</v>
      </c>
      <c r="NK96" s="575" t="str" cm="1">
        <f t="array" ref="NK96">INDEX(NK$5:NK95,$B96+1,1)</f>
        <v>-</v>
      </c>
      <c r="NL96" s="575" cm="1">
        <f t="array" ref="NL96">INDEX(NL$5:NL95,$B96+1,1)</f>
        <v>0</v>
      </c>
      <c r="NM96" s="575" cm="1">
        <f t="array" ref="NM96">INDEX(NM$5:NM95,$B96+1,1)</f>
        <v>0</v>
      </c>
      <c r="NN96" s="575" cm="1">
        <f t="array" ref="NN96">INDEX(NN$5:NN95,$B96+1,1)</f>
        <v>0</v>
      </c>
      <c r="NO96" s="575" t="str" cm="1">
        <f t="array" ref="NO96">INDEX(NO$5:NO95,$B96+1,1)</f>
        <v>-</v>
      </c>
      <c r="NP96" s="575" t="str" cm="1">
        <f t="array" ref="NP96">INDEX(NP$5:NP95,$B96+1,1)</f>
        <v>-</v>
      </c>
      <c r="NQ96" s="444">
        <f t="shared" si="296"/>
        <v>0</v>
      </c>
      <c r="NR96" s="575" t="str" cm="1">
        <f t="array" ref="NR96">INDEX(NR$5:NR95,$B96+1,1)</f>
        <v>-</v>
      </c>
      <c r="NS96" s="444" t="str">
        <f t="shared" si="297"/>
        <v>-</v>
      </c>
      <c r="NT96" s="8"/>
      <c r="NU96" s="575" cm="1">
        <f t="array" ref="NU96">INDEX(NU$5:NU95,$B96+1,1)</f>
        <v>50</v>
      </c>
      <c r="NV96" s="575" cm="1">
        <f t="array" ref="NV96">INDEX(NV$5:NV95,$B96+1,1)</f>
        <v>50</v>
      </c>
      <c r="NW96" s="575" cm="1">
        <f t="array" ref="NW96">INDEX(NW$5:NW95,$B96+1,1)</f>
        <v>50</v>
      </c>
      <c r="NX96" s="575" cm="1">
        <f t="array" ref="NX96">INDEX(NX$5:NX95,$B96+1,1)</f>
        <v>50</v>
      </c>
      <c r="NY96" s="575" cm="1">
        <f t="array" ref="NY96">INDEX(NY$5:NY95,$B96+1,1)</f>
        <v>1</v>
      </c>
      <c r="NZ96" s="575" cm="1">
        <f t="array" ref="NZ96">INDEX(NZ$5:NZ95,$B96+1,1)</f>
        <v>1</v>
      </c>
      <c r="OA96" s="575" cm="1">
        <f t="array" ref="OA96">INDEX(OA$5:OA95,$B96+1,1)</f>
        <v>1</v>
      </c>
      <c r="OB96" s="575" cm="1">
        <f t="array" ref="OB96">INDEX(OB$5:OB95,$B96+1,1)</f>
        <v>1</v>
      </c>
      <c r="OC96" s="8"/>
      <c r="OD96" s="575" cm="1">
        <f t="array" ref="OD96">INDEX(OD$5:OD95,$B96+1,1)</f>
        <v>0</v>
      </c>
      <c r="OE96" s="575" t="str" cm="1">
        <f t="array" ref="OE96">INDEX(OE$5:OE95,$B96+1,1)</f>
        <v>-</v>
      </c>
      <c r="OF96" s="575" cm="1">
        <f t="array" ref="OF96">INDEX(OF$5:OF95,$B96+1,1)</f>
        <v>1</v>
      </c>
      <c r="OG96" s="444">
        <f t="shared" si="298"/>
        <v>1.5</v>
      </c>
      <c r="OH96" s="8"/>
      <c r="OI96" s="585" t="str">
        <f t="shared" si="299"/>
        <v>-</v>
      </c>
      <c r="OJ96" s="585" t="str">
        <f t="shared" si="299"/>
        <v>-</v>
      </c>
      <c r="OK96" s="585" t="str">
        <f t="shared" si="299"/>
        <v>-</v>
      </c>
      <c r="OL96" s="585" t="str">
        <f t="shared" si="299"/>
        <v>-</v>
      </c>
      <c r="OM96" s="575" cm="1">
        <f t="array" ref="OM96">INDEX(OM$5:OM95,$B96+1,1)</f>
        <v>0</v>
      </c>
      <c r="ON96" s="519">
        <v>0</v>
      </c>
    </row>
    <row r="97" spans="1:404" outlineLevel="2">
      <c r="A97" s="18">
        <f t="shared" si="245"/>
        <v>92</v>
      </c>
      <c r="B97" s="606">
        <f t="shared" si="300"/>
        <v>88</v>
      </c>
      <c r="C97" s="110">
        <f>C$86 + CHOOSE(ExptNo+1, $L97*100, $L97*100 + $M97*10, $L97*100 + $M97*10 +$N97) + 0</f>
        <v>3200</v>
      </c>
      <c r="D97" s="127" t="str">
        <f t="shared" si="246"/>
        <v>GSW</v>
      </c>
      <c r="E97" t="b">
        <v>1</v>
      </c>
      <c r="F97" t="b">
        <v>0</v>
      </c>
      <c r="G97" t="b">
        <f t="shared" si="247"/>
        <v>1</v>
      </c>
      <c r="H97" s="203">
        <f t="shared" si="301"/>
        <v>4</v>
      </c>
      <c r="I97" s="575" cm="1">
        <f t="array" ref="I97">INDEX(I$5:I96,$B97+1,1)</f>
        <v>1</v>
      </c>
      <c r="J97" s="575" cm="1">
        <f t="array" ref="J97">INDEX(J$5:J96,$B97+1,1)</f>
        <v>0</v>
      </c>
      <c r="K97" s="575" cm="1">
        <f t="array" ref="K97">INDEX(K$5:K96,$B97+1,1)</f>
        <v>1</v>
      </c>
      <c r="L97" s="575" cm="1">
        <f t="array" ref="L97">INDEX(L$5:L96,$B97+1,1)</f>
        <v>2</v>
      </c>
      <c r="M97" s="575" cm="1">
        <f t="array" ref="M97">INDEX(M$5:M96,$B97+1,1)</f>
        <v>5</v>
      </c>
      <c r="N97" s="575" cm="1">
        <f t="array" ref="N97">INDEX(N$5:N96,$B97+1,1)</f>
        <v>3</v>
      </c>
      <c r="O97" s="444">
        <f t="shared" si="248"/>
        <v>2</v>
      </c>
      <c r="P97" s="444">
        <f t="shared" si="248"/>
        <v>0</v>
      </c>
      <c r="Q97" s="444">
        <f t="shared" si="249"/>
        <v>6</v>
      </c>
      <c r="R97" s="575" cm="1">
        <f t="array" ref="R97">INDEX(R$5:R96,$B97+1,1)</f>
        <v>2</v>
      </c>
      <c r="S97" s="575" cm="1">
        <f t="array" ref="S97">INDEX(S$5:S96,$B97+1,1)</f>
        <v>2</v>
      </c>
      <c r="T97" s="575" cm="1">
        <f t="array" ref="T97">INDEX(T$5:T96,$B97+1,1)</f>
        <v>0</v>
      </c>
      <c r="U97" s="575" cm="1">
        <f t="array" ref="U97">INDEX(U$5:U96,$B97+1,1)</f>
        <v>1</v>
      </c>
      <c r="V97" s="575" cm="1">
        <f t="array" ref="V97">INDEX(V$5:V96,$B97+1,1)</f>
        <v>0</v>
      </c>
      <c r="W97" s="575" cm="1">
        <f t="array" ref="W97">INDEX(W$5:W96,$B97+1,1)</f>
        <v>2</v>
      </c>
      <c r="X97" s="575" cm="1">
        <f t="array" ref="X97">INDEX(X$5:X96,$B97+1,1)</f>
        <v>1</v>
      </c>
      <c r="Y97" s="575" cm="1">
        <f t="array" ref="Y97">INDEX(Y$5:Y96,$B97+1,1)</f>
        <v>1</v>
      </c>
      <c r="Z97" s="575" cm="1">
        <f t="array" ref="Z97">INDEX(Z$5:Z96,$B97+1,1)</f>
        <v>1</v>
      </c>
      <c r="AA97" s="575" t="str" cm="1">
        <f t="array" ref="AA97">INDEX(AA$5:AA96,$B97+1,1)</f>
        <v>-</v>
      </c>
      <c r="AB97" s="444"/>
      <c r="AC97" s="575" cm="1">
        <f t="array" ref="AC97">INDEX(AC$5:AC96,$B97+1,1)</f>
        <v>1</v>
      </c>
      <c r="AD97" s="575" cm="1">
        <f t="array" ref="AD97">INDEX(AD$5:AD96,$B97+1,1)</f>
        <v>0</v>
      </c>
      <c r="AE97" s="575" cm="1">
        <f t="array" ref="AE97">INDEX(AE$5:AE96,$B97+1,1)</f>
        <v>0</v>
      </c>
      <c r="AF97" s="575" cm="1">
        <f t="array" ref="AF97">INDEX(AF$5:AF96,$B97+1,1)</f>
        <v>0</v>
      </c>
      <c r="AG97" s="575" cm="1">
        <f t="array" ref="AG97">INDEX(AG$5:AG96,$B97+1,1)</f>
        <v>0</v>
      </c>
      <c r="AH97" s="119"/>
      <c r="AI97" s="119"/>
      <c r="AJ97" s="119"/>
      <c r="AK97" s="119"/>
      <c r="AL97" s="119"/>
      <c r="AM97" s="119"/>
      <c r="AN97" s="119"/>
      <c r="AO97" s="119"/>
      <c r="AP97" s="119"/>
      <c r="AQ97" s="119"/>
      <c r="AR97" s="119"/>
      <c r="AS97" s="119"/>
      <c r="AT97" s="119"/>
      <c r="AU97" s="119"/>
      <c r="AV97" s="119"/>
      <c r="AW97" s="119"/>
      <c r="AX97" s="330" t="str">
        <f ca="1">LEFT(AX96,10)        &amp; TEXT($H97," 00000 ")        &amp; INDEX(i.ModelStructure,$I97,1)    &amp;" "
&amp; $D97        &amp;       IF($DK97=0," FWM","")&amp;IF($DK97=1," MWM","")&amp;IF($DK97=5," Mat","")&amp;IF($DL97=TRUE,"&amp;BBT","    ")        &amp;      " TOL"&amp;INDEX(i.TOL_Desc,1,$N97)
&amp; " Scan"&amp;$T97       &amp;       CHOOSE($K97+1," CFS"," GFS"," NFS")&amp;"_"&amp;MID($HB97,7,1)
&amp; " RR"&amp;TEXT(SUM($EB97:$EC97),"+00%;-00%;    ;@")
&amp; " GP"&amp;TEXT($EW97,"?00%")        &amp;    " WP"&amp;TEXT($ET97*$NZ97*$OB97,"?00%")        &amp;     " MP"&amp;TEXT($EU97*$NY97*$OA97,"?00%")
&amp; " cl[0] "  &amp;TEXT($GM97,"0.00")
&amp; " ("&amp;IF($CY97,"P","E")   &amp;IF($CX97,"T","t")        &amp;     "_F"&amp;IF($HP97&lt;&gt;FALSE,3,0)+COUNTIF($HI97:$HM97,TRUE)+COUNTIF($BS97:$BT97,"&gt;0")&amp;IF($HN97&lt;&gt;FALSE,3,0)+COUNTIF($BS97:$BT97,"&gt;0")&amp;"N"&amp;IF($HS97&lt;&gt;"-",$HS97,$DC97)&amp;IF($HT97&lt;&gt;"-",$HT97,$DD97)&amp;"L"&amp;$IE97&amp;$IF97&amp;")"</f>
        <v>Test calib 00004 SE GSW     TOLSpr Scan0 GFS_ RR     GP100% WP100% MP100% cl[0] 1.05 (Et_F33N11L00)</v>
      </c>
      <c r="AY97" s="8" t="str">
        <f ca="1">IF(COUNTIF(AX$5:AX97,AX97)=1,"-","Dup")</f>
        <v>-</v>
      </c>
      <c r="AZ97" s="8"/>
      <c r="BA97" s="575" t="str" cm="1">
        <f t="array" ref="BA97">INDEX(BA$5:BA96,$B97+1,1)</f>
        <v>-</v>
      </c>
      <c r="BB97" s="575" t="str" cm="1">
        <f t="array" ref="BB97">INDEX(BB$5:BB96,$B97+1,1)</f>
        <v>-</v>
      </c>
      <c r="BC97" s="575" t="str" cm="1">
        <f t="array" ref="BC97">INDEX(BC$5:BC96,$B97+1,1)</f>
        <v>-</v>
      </c>
      <c r="BD97" s="575" t="str" cm="1">
        <f t="array" ref="BD97">INDEX(BD$5:BD96,$B97+1,1)</f>
        <v>-</v>
      </c>
      <c r="BE97" s="575" t="str" cm="1">
        <f t="array" ref="BE97">INDEX(BE$5:BE96,$B97+1,1)</f>
        <v>-</v>
      </c>
      <c r="BF97" s="575" t="str" cm="1">
        <f t="array" ref="BF97">INDEX(BF$5:BF96,$B97+1,1)</f>
        <v>-</v>
      </c>
      <c r="BG97" s="575" t="str" cm="1">
        <f t="array" ref="BG97">INDEX(BG$5:BG96,$B97+1,1)</f>
        <v>-</v>
      </c>
      <c r="BH97" s="575" t="str" cm="1">
        <f t="array" ref="BH97">INDEX(BH$5:BH96,$B97+1,1)</f>
        <v>-</v>
      </c>
      <c r="BI97" s="575" t="str" cm="1">
        <f t="array" ref="BI97">INDEX(BI$5:BI96,$B97+1,1)</f>
        <v>-</v>
      </c>
      <c r="BJ97" s="8"/>
      <c r="BK97" s="575" t="b" cm="1">
        <f t="array" ref="BK97">INDEX(BK$5:BK96,$B97+1,1)</f>
        <v>1</v>
      </c>
      <c r="BL97" s="575" t="str" cm="1">
        <f t="array" ref="BL97">INDEX(BL$5:BL96,$B97+1,1)</f>
        <v>-</v>
      </c>
      <c r="BM97" s="575" t="b" cm="1">
        <f t="array" ref="BM97">INDEX(BM$5:BM96,$B97+1,1)</f>
        <v>0</v>
      </c>
      <c r="BN97" s="575" t="str" cm="1">
        <f t="array" ref="BN97">INDEX(BN$5:BN96,$B97+1,1)</f>
        <v>-</v>
      </c>
      <c r="BO97" s="575" t="str" cm="1">
        <f t="array" ref="BO97">INDEX(BO$5:BO96,$B97+1,1)</f>
        <v>-</v>
      </c>
      <c r="BP97" s="575" t="str" cm="1">
        <f t="array" ref="BP97">INDEX(BP$5:BP96,$B97+1,1)</f>
        <v>-</v>
      </c>
      <c r="BQ97" s="575" t="str" cm="1">
        <f t="array" ref="BQ97">INDEX(BQ$5:BQ96,$B97+1,1)</f>
        <v>-</v>
      </c>
      <c r="BR97" s="575" t="str" cm="1">
        <f t="array" ref="BR97">INDEX(BR$5:BR96,$B97+1,1)</f>
        <v>-</v>
      </c>
      <c r="BS97" s="575" t="str" cm="1">
        <f t="array" ref="BS97">INDEX(BS$5:BS96,$B97+1,1)</f>
        <v>-</v>
      </c>
      <c r="BT97" s="575" t="str" cm="1">
        <f t="array" ref="BT97">INDEX(BT$5:BT96,$B97+1,1)</f>
        <v>-</v>
      </c>
      <c r="BU97" s="575" t="str" cm="1">
        <f t="array" ref="BU97">INDEX(BU$5:BU96,$B97+1,1)</f>
        <v>-</v>
      </c>
      <c r="BV97" s="575" t="str" cm="1">
        <f t="array" ref="BV97">INDEX(BV$5:BV96,$B97+1,1)</f>
        <v>-</v>
      </c>
      <c r="BW97" s="575" t="b" cm="1">
        <f t="array" ref="BW97">INDEX(BW$5:BW96,$B97+1,1)</f>
        <v>0</v>
      </c>
      <c r="BX97" s="575" cm="1">
        <f t="array" ref="BX97">INDEX(BX$5:BX96,$B97+1,1)</f>
        <v>0</v>
      </c>
      <c r="BY97" s="575" cm="1">
        <f t="array" ref="BY97">INDEX(BY$5:BY96,$B97+1,1)</f>
        <v>6</v>
      </c>
      <c r="BZ97" s="575" cm="1">
        <f t="array" ref="BZ97">INDEX(BZ$5:BZ96,$B97+1,1)</f>
        <v>4</v>
      </c>
      <c r="CA97" s="575" t="b" cm="1">
        <f t="array" ref="CA97">INDEX(CA$5:CA96,$B97+1,1)</f>
        <v>1</v>
      </c>
      <c r="CB97" s="8"/>
      <c r="CC97" s="575" t="str" cm="1">
        <f t="array" ref="CC97">INDEX(CC$5:CC96,$B97+1,1)</f>
        <v>-</v>
      </c>
      <c r="CD97" s="444" t="str">
        <f t="shared" ca="1" si="250"/>
        <v>-</v>
      </c>
      <c r="CE97" s="444">
        <f t="shared" si="251"/>
        <v>1</v>
      </c>
      <c r="CF97" s="444">
        <f t="shared" si="251"/>
        <v>1</v>
      </c>
      <c r="CG97" s="575" t="str" cm="1">
        <f t="array" ref="CG97">INDEX(CG$5:CG96,$B97+1,1)</f>
        <v>-</v>
      </c>
      <c r="CH97" s="575" t="str" cm="1">
        <f t="array" ref="CH97">INDEX(CH$5:CH96,$B97+1,1)</f>
        <v>-</v>
      </c>
      <c r="CI97" s="575" t="str" cm="1">
        <f t="array" ref="CI97">INDEX(CI$5:CI96,$B97+1,1)</f>
        <v>-</v>
      </c>
      <c r="CJ97" s="444" t="str">
        <f t="shared" ca="1" si="252"/>
        <v>-</v>
      </c>
      <c r="CK97" s="444">
        <f t="shared" si="253"/>
        <v>1</v>
      </c>
      <c r="CL97" s="444">
        <f t="shared" si="253"/>
        <v>1</v>
      </c>
      <c r="CM97" s="575" t="str" cm="1">
        <f t="array" ref="CM97">INDEX(CM$5:CM96,$B97+1,1)</f>
        <v>-</v>
      </c>
      <c r="CN97" s="444" t="str">
        <f t="shared" ca="1" si="254"/>
        <v>-</v>
      </c>
      <c r="CO97" s="444">
        <f t="shared" si="255"/>
        <v>1</v>
      </c>
      <c r="CP97" s="575" t="str" cm="1">
        <f t="array" ref="CP97">INDEX(CP$5:CP96,$B97+1,1)</f>
        <v>-</v>
      </c>
      <c r="CQ97" s="575" t="str" cm="1">
        <f t="array" ref="CQ97">INDEX(CQ$5:CQ96,$B97+1,1)</f>
        <v>-</v>
      </c>
      <c r="CR97" s="444">
        <f t="shared" si="256"/>
        <v>1</v>
      </c>
      <c r="CS97" s="575" t="str" cm="1">
        <f t="array" ref="CS97">INDEX(CS$5:CS96,$B97+1,1)</f>
        <v>-</v>
      </c>
      <c r="CT97" s="444" t="str">
        <f t="shared" ca="1" si="257"/>
        <v>-</v>
      </c>
      <c r="CU97" s="444">
        <f t="shared" si="258"/>
        <v>1</v>
      </c>
      <c r="CV97" s="444">
        <f t="shared" si="258"/>
        <v>1</v>
      </c>
      <c r="CW97" s="8"/>
      <c r="CX97" s="575" t="b" cm="1">
        <f t="array" ref="CX97">INDEX(CX$5:CX96,$B97+1,1)</f>
        <v>0</v>
      </c>
      <c r="CY97" s="575" t="b" cm="1">
        <f t="array" ref="CY97">INDEX(CY$5:CY96,$B97+1,1)</f>
        <v>0</v>
      </c>
      <c r="CZ97" s="587">
        <f t="shared" si="259"/>
        <v>2530111</v>
      </c>
      <c r="DA97" s="575" t="b" cm="1">
        <f t="array" ref="DA97">INDEX(DA$5:DA96,$B97+1,1)</f>
        <v>1</v>
      </c>
      <c r="DB97" s="575" cm="1">
        <f t="array" ref="DB97">INDEX(DB$5:DB96,$B97+1,1)</f>
        <v>0</v>
      </c>
      <c r="DC97" s="575" cm="1">
        <f t="array" ref="DC97">INDEX(DC$5:DC96,$B97+1,1)</f>
        <v>1</v>
      </c>
      <c r="DD97" s="575" cm="1">
        <f t="array" ref="DD97">INDEX(DD$5:DD96,$B97+1,1)</f>
        <v>1</v>
      </c>
      <c r="DE97" s="583">
        <f t="shared" si="260"/>
        <v>652</v>
      </c>
      <c r="DF97" s="583">
        <f t="shared" si="260"/>
        <v>686</v>
      </c>
      <c r="DG97" s="583">
        <f t="shared" si="260"/>
        <v>721</v>
      </c>
      <c r="DH97" s="493">
        <f t="shared" si="261"/>
        <v>378</v>
      </c>
      <c r="DI97" s="493">
        <f t="shared" si="261"/>
        <v>413</v>
      </c>
      <c r="DJ97" s="493">
        <f t="shared" si="261"/>
        <v>448</v>
      </c>
      <c r="DK97" s="444">
        <f t="shared" si="262"/>
        <v>2</v>
      </c>
      <c r="DL97" s="444" t="b">
        <f t="shared" si="262"/>
        <v>0</v>
      </c>
      <c r="DM97" s="444" t="str">
        <f t="shared" si="262"/>
        <v>-</v>
      </c>
      <c r="DN97" s="444" t="str">
        <f t="shared" si="262"/>
        <v>-</v>
      </c>
      <c r="DO97" s="444" t="str">
        <f t="shared" si="262"/>
        <v>-</v>
      </c>
      <c r="DP97" s="444" t="str">
        <f t="shared" si="262"/>
        <v>-</v>
      </c>
      <c r="DQ97" s="444" t="str">
        <f t="shared" si="262"/>
        <v>-</v>
      </c>
      <c r="DR97" s="444" t="str">
        <f t="shared" si="262"/>
        <v>-</v>
      </c>
      <c r="DS97" s="444" t="str">
        <f t="shared" si="262"/>
        <v>-</v>
      </c>
      <c r="DT97" s="444" t="str">
        <f t="shared" si="262"/>
        <v>-</v>
      </c>
      <c r="DU97" s="444" t="str">
        <f t="shared" si="262"/>
        <v>-</v>
      </c>
      <c r="DV97" s="444" t="str">
        <f t="shared" si="262"/>
        <v>-</v>
      </c>
      <c r="DW97" s="444">
        <f t="shared" si="262"/>
        <v>500</v>
      </c>
      <c r="DX97" s="444">
        <f t="shared" si="262"/>
        <v>500</v>
      </c>
      <c r="DY97" s="444" t="str">
        <f t="shared" si="262"/>
        <v>-</v>
      </c>
      <c r="DZ97" s="444" t="str">
        <f t="shared" si="262"/>
        <v>-</v>
      </c>
      <c r="EA97" s="444" t="str">
        <f t="shared" si="263"/>
        <v>-</v>
      </c>
      <c r="EB97" s="444">
        <f t="shared" si="264"/>
        <v>0</v>
      </c>
      <c r="EC97" s="444">
        <f t="shared" si="265"/>
        <v>0</v>
      </c>
      <c r="ED97" s="444">
        <f t="shared" si="266"/>
        <v>0</v>
      </c>
      <c r="EE97" s="444">
        <f t="shared" si="266"/>
        <v>0</v>
      </c>
      <c r="EF97" s="444">
        <f t="shared" si="266"/>
        <v>0</v>
      </c>
      <c r="EG97" s="444">
        <f t="shared" si="266"/>
        <v>0</v>
      </c>
      <c r="EH97" s="444" t="b">
        <f t="shared" si="267"/>
        <v>0</v>
      </c>
      <c r="EI97" s="444" t="b">
        <f t="shared" si="267"/>
        <v>0</v>
      </c>
      <c r="EJ97" s="444" t="b">
        <f t="shared" si="267"/>
        <v>1</v>
      </c>
      <c r="EK97" s="444" t="b">
        <f t="shared" si="267"/>
        <v>1</v>
      </c>
      <c r="EL97" s="444">
        <f t="shared" si="268"/>
        <v>1</v>
      </c>
      <c r="EM97" s="444">
        <f>INDEX(i.dryman,($S97-1)*4+$R97,EM$7+IF($M97=5,2,$M97)-1)</f>
        <v>1</v>
      </c>
      <c r="EN97" s="444" t="b">
        <f t="shared" si="269"/>
        <v>0</v>
      </c>
      <c r="EO97" s="444" t="b">
        <f t="shared" si="270"/>
        <v>0</v>
      </c>
      <c r="EP97" s="444" t="b">
        <f t="shared" si="270"/>
        <v>0</v>
      </c>
      <c r="EQ97" s="444" t="b">
        <f t="shared" si="270"/>
        <v>1</v>
      </c>
      <c r="ER97" s="93">
        <f t="shared" si="271"/>
        <v>0</v>
      </c>
      <c r="ES97" s="93">
        <f t="shared" si="271"/>
        <v>0</v>
      </c>
      <c r="ET97" s="444">
        <f t="shared" si="272"/>
        <v>1</v>
      </c>
      <c r="EU97" s="444">
        <f t="shared" si="273"/>
        <v>1</v>
      </c>
      <c r="EV97" s="444">
        <f t="shared" si="273"/>
        <v>1</v>
      </c>
      <c r="EW97" s="444">
        <f t="shared" si="274"/>
        <v>1</v>
      </c>
      <c r="EX97" s="444">
        <f t="shared" si="275"/>
        <v>0.5</v>
      </c>
      <c r="EY97" s="444" t="b">
        <f t="shared" si="275"/>
        <v>1</v>
      </c>
      <c r="EZ97" s="444" t="b">
        <f t="shared" si="275"/>
        <v>0</v>
      </c>
      <c r="FA97" s="444" t="b">
        <f t="shared" si="275"/>
        <v>0</v>
      </c>
      <c r="FB97" s="444" t="b">
        <f t="shared" si="275"/>
        <v>0</v>
      </c>
      <c r="FC97" s="93">
        <f t="shared" si="276"/>
        <v>1</v>
      </c>
      <c r="FD97" s="93">
        <f t="shared" si="276"/>
        <v>1</v>
      </c>
      <c r="FE97" s="93">
        <f t="shared" si="276"/>
        <v>1</v>
      </c>
      <c r="FF97" s="93">
        <f t="shared" si="276"/>
        <v>1</v>
      </c>
      <c r="FG97" s="93">
        <f t="shared" si="276"/>
        <v>1</v>
      </c>
      <c r="FH97" s="93">
        <f t="shared" si="276"/>
        <v>1</v>
      </c>
      <c r="FI97" s="93">
        <f t="shared" si="276"/>
        <v>1</v>
      </c>
      <c r="FJ97" s="93">
        <f t="shared" si="276"/>
        <v>1</v>
      </c>
      <c r="FK97" s="8"/>
      <c r="FL97" s="575" t="str" cm="1">
        <f t="array" ref="FL97">INDEX(FL$5:FL96,$B97+1,1)</f>
        <v>-</v>
      </c>
      <c r="FM97" s="575" t="str" cm="1">
        <f t="array" ref="FM97">INDEX(FM$5:FM96,$B97+1,1)</f>
        <v>-</v>
      </c>
      <c r="FN97" s="575" t="str" cm="1">
        <f t="array" ref="FN97">INDEX(FN$5:FN96,$B97+1,1)</f>
        <v>-</v>
      </c>
      <c r="FO97" s="444" t="str">
        <f t="shared" si="277"/>
        <v>-</v>
      </c>
      <c r="FP97" s="575" t="str" cm="1">
        <f t="array" ref="FP97">INDEX(FP$5:FP96,$B97+1,1)</f>
        <v>-</v>
      </c>
      <c r="FQ97" s="575" cm="1">
        <f t="array" ref="FQ97">INDEX(FQ$5:FQ96,$B97+1,1)</f>
        <v>1</v>
      </c>
      <c r="FR97" s="575" cm="1">
        <f t="array" ref="FR97">INDEX(FR$5:FR96,$B97+1,1)</f>
        <v>1</v>
      </c>
      <c r="FS97" s="575" t="str" cm="1">
        <f t="array" ref="FS97">INDEX(FS$5:FS96,$B97+1,1)</f>
        <v>-</v>
      </c>
      <c r="FT97" s="575" t="str" cm="1">
        <f t="array" ref="FT97">INDEX(FT$5:FT96,$B97+1,1)</f>
        <v>-</v>
      </c>
      <c r="FU97" s="575" t="str" cm="1">
        <f t="array" ref="FU97">INDEX(FU$5:FU96,$B97+1,1)</f>
        <v>-</v>
      </c>
      <c r="FV97" s="575" t="str" cm="1">
        <f t="array" ref="FV97">INDEX(FV$5:FV96,$B97+1,1)</f>
        <v>-</v>
      </c>
      <c r="FW97" s="575" t="str" cm="1">
        <f t="array" ref="FW97">INDEX(FW$5:FW96,$B97+1,1)</f>
        <v>-</v>
      </c>
      <c r="FX97" s="575" t="str" cm="1">
        <f t="array" ref="FX97">INDEX(FX$5:FX96,$B97+1,1)</f>
        <v>-</v>
      </c>
      <c r="FY97" s="575" t="str" cm="1">
        <f t="array" ref="FY97">INDEX(FY$5:FY96,$B97+1,1)</f>
        <v>-</v>
      </c>
      <c r="FZ97" s="575" t="str" cm="1">
        <f t="array" ref="FZ97">INDEX(FZ$5:FZ96,$B97+1,1)</f>
        <v>-</v>
      </c>
      <c r="GA97" s="575" t="str" cm="1">
        <f t="array" ref="GA97">INDEX(GA$5:GA96,$B97+1,1)</f>
        <v>-</v>
      </c>
      <c r="GB97" s="575" t="str" cm="1">
        <f t="array" ref="GB97">INDEX(GB$5:GB96,$B97+1,1)</f>
        <v>-</v>
      </c>
      <c r="GC97" s="575" t="str" cm="1">
        <f t="array" ref="GC97">INDEX(GC$5:GC96,$B97+1,1)</f>
        <v>-</v>
      </c>
      <c r="GD97" s="575" t="str" cm="1">
        <f t="array" ref="GD97">INDEX(GD$5:GD96,$B97+1,1)</f>
        <v>-</v>
      </c>
      <c r="GE97" s="575" t="str" cm="1">
        <f t="array" ref="GE97">INDEX(GE$5:GE96,$B97+1,1)</f>
        <v>-</v>
      </c>
      <c r="GF97" s="575" t="str" cm="1">
        <f t="array" ref="GF97">INDEX(GF$5:GF96,$B97+1,1)</f>
        <v>-</v>
      </c>
      <c r="GG97" s="575" t="str" cm="1">
        <f t="array" ref="GG97">INDEX(GG$5:GG96,$B97+1,1)</f>
        <v>-</v>
      </c>
      <c r="GH97" s="575" t="str" cm="1">
        <f t="array" ref="GH97">INDEX(GH$5:GH96,$B97+1,1)</f>
        <v>-</v>
      </c>
      <c r="GI97" s="575" t="str" cm="1">
        <f t="array" ref="GI97">INDEX(GI$5:GI96,$B97+1,1)</f>
        <v>-</v>
      </c>
      <c r="GJ97" s="575" t="str" cm="1">
        <f t="array" ref="GJ97">INDEX(GJ$5:GJ96,$B97+1,1)</f>
        <v>-</v>
      </c>
      <c r="GK97" s="444">
        <f t="shared" si="278"/>
        <v>0</v>
      </c>
      <c r="GL97" s="575" t="str" cm="1">
        <f t="array" ref="GL97">INDEX(GL$5:GL96,$B97+1,1)</f>
        <v>-</v>
      </c>
      <c r="GM97" s="22">
        <v>1.05</v>
      </c>
      <c r="GN97" s="444">
        <f t="shared" si="279"/>
        <v>0</v>
      </c>
      <c r="GO97" s="575" cm="1">
        <f t="array" ref="GO97">INDEX(GO$5:GO96,$B97+1,1)</f>
        <v>0</v>
      </c>
      <c r="GP97" s="444">
        <f t="shared" si="280"/>
        <v>0</v>
      </c>
      <c r="GQ97" s="444">
        <f t="shared" si="280"/>
        <v>0</v>
      </c>
      <c r="GR97" s="444">
        <f t="shared" si="280"/>
        <v>0</v>
      </c>
      <c r="GS97" s="444">
        <f t="shared" si="280"/>
        <v>0</v>
      </c>
      <c r="GT97" s="444">
        <f t="shared" si="280"/>
        <v>1</v>
      </c>
      <c r="GU97" s="444">
        <f t="shared" si="280"/>
        <v>0</v>
      </c>
      <c r="GV97" s="575" cm="1">
        <f t="array" ref="GV97">INDEX(GV$5:GV96,$B97+1,1)</f>
        <v>0</v>
      </c>
      <c r="GW97" s="575" cm="1">
        <f t="array" ref="GW97">INDEX(GW$5:GW96,$B97+1,1)</f>
        <v>0</v>
      </c>
      <c r="GX97" s="575" cm="1">
        <f t="array" ref="GX97">INDEX(GX$5:GX96,$B97+1,1)</f>
        <v>0</v>
      </c>
      <c r="GY97" s="8"/>
      <c r="GZ97" s="575" t="str" cm="1">
        <f t="array" aca="1" ref="GZ97" ca="1">INDEX(GZ$5:GZ96,$B97+1,1)</f>
        <v>-</v>
      </c>
      <c r="HA97" s="575" t="str" cm="1">
        <f t="array" aca="1" ref="HA97" ca="1">INDEX(HA$5:HA96,$B97+1,1)</f>
        <v>-</v>
      </c>
      <c r="HB97" s="575" t="str" cm="1">
        <f t="array" aca="1" ref="HB97" ca="1">INDEX(HB$5:HB96,$B97+1,1)</f>
        <v>-</v>
      </c>
      <c r="HC97" s="575" t="str" cm="1">
        <f t="array" aca="1" ref="HC97" ca="1">INDEX(HC$5:HC96,$B97+1,1)</f>
        <v>-</v>
      </c>
      <c r="HD97" s="575" cm="1">
        <f t="array" aca="1" ref="HD97" ca="1">INDEX(HD$5:HD96,$B97+1,1)</f>
        <v>0</v>
      </c>
      <c r="HE97" s="575" t="str" cm="1">
        <f t="array" aca="1" ref="HE97" ca="1">INDEX(HE$5:HE96,$B97+1,1)</f>
        <v>-</v>
      </c>
      <c r="HF97" s="575" t="str" cm="1">
        <f t="array" ref="HF97">INDEX(HF$5:HF96,$B97+1,1)</f>
        <v>-</v>
      </c>
      <c r="HG97" s="576" t="str">
        <f t="shared" ca="1" si="302"/>
        <v>-</v>
      </c>
      <c r="HH97" s="575" t="str" cm="1">
        <f t="array" ref="HH97">INDEX(HH$5:HH96,$B97+1,1)</f>
        <v>-</v>
      </c>
      <c r="HI97" s="575" t="str" cm="1">
        <f t="array" ref="HI97">INDEX(HI$5:HI96,$B97+1,1)</f>
        <v>-</v>
      </c>
      <c r="HJ97" s="575" t="str" cm="1">
        <f t="array" ref="HJ97">INDEX(HJ$5:HJ96,$B97+1,1)</f>
        <v>-</v>
      </c>
      <c r="HK97" s="575" t="str" cm="1">
        <f t="array" ref="HK97">INDEX(HK$5:HK96,$B97+1,1)</f>
        <v>-</v>
      </c>
      <c r="HL97" s="575" t="str" cm="1">
        <f t="array" ref="HL97">INDEX(HL$5:HL96,$B97+1,1)</f>
        <v>-</v>
      </c>
      <c r="HM97" s="575" t="str" cm="1">
        <f t="array" ref="HM97">INDEX(HM$5:HM96,$B97+1,1)</f>
        <v>-</v>
      </c>
      <c r="HN97" s="575" t="str" cm="1">
        <f t="array" ref="HN97">INDEX(HN$5:HN96,$B97+1,1)</f>
        <v>-</v>
      </c>
      <c r="HO97" s="575" t="str" cm="1">
        <f t="array" ref="HO97">INDEX(HO$5:HO96,$B97+1,1)</f>
        <v>-</v>
      </c>
      <c r="HP97" s="575" t="str" cm="1">
        <f t="array" ref="HP97">INDEX(HP$5:HP96,$B97+1,1)</f>
        <v>-</v>
      </c>
      <c r="HQ97" s="575" t="str" cm="1">
        <f t="array" ref="HQ97">INDEX(HQ$5:HQ96,$B97+1,1)</f>
        <v>-</v>
      </c>
      <c r="HR97" s="575" t="str" cm="1">
        <f t="array" ref="HR97">INDEX(HR$5:HR96,$B97+1,1)</f>
        <v>-</v>
      </c>
      <c r="HS97" s="575" t="str" cm="1">
        <f t="array" ref="HS97">INDEX(HS$5:HS96,$B97+1,1)</f>
        <v>-</v>
      </c>
      <c r="HT97" s="575" t="str" cm="1">
        <f t="array" ref="HT97">INDEX(HT$5:HT96,$B97+1,1)</f>
        <v>-</v>
      </c>
      <c r="HU97" s="575" cm="1">
        <f t="array" ref="HU97">INDEX(HU$5:HU96,$B97+1,1)</f>
        <v>0</v>
      </c>
      <c r="HV97" s="575" t="str" cm="1">
        <f t="array" ref="HV97">INDEX(HV$5:HV96,$B97+1,1)</f>
        <v>-</v>
      </c>
      <c r="HW97" s="575" t="str" cm="1">
        <f t="array" ref="HW97">INDEX(HW$5:HW96,$B97+1,1)</f>
        <v>-</v>
      </c>
      <c r="HX97" s="575" t="str" cm="1">
        <f t="array" ref="HX97">INDEX(HX$5:HX96,$B97+1,1)</f>
        <v>-</v>
      </c>
      <c r="HY97" s="575" t="str" cm="1">
        <f t="array" ref="HY97">INDEX(HY$5:HY96,$B97+1,1)</f>
        <v>-</v>
      </c>
      <c r="HZ97" s="575" t="str" cm="1">
        <f t="array" ref="HZ97">INDEX(HZ$5:HZ96,$B97+1,1)</f>
        <v>-</v>
      </c>
      <c r="IA97" s="575" cm="1">
        <f t="array" ref="IA97">INDEX(IA$5:IA96,$B97+1,1)</f>
        <v>0</v>
      </c>
      <c r="IB97" s="575" t="str" cm="1">
        <f t="array" ref="IB97">INDEX(IB$5:IB96,$B97+1,1)</f>
        <v>-</v>
      </c>
      <c r="IC97" s="575" t="str" cm="1">
        <f t="array" ref="IC97">INDEX(IC$5:IC96,$B97+1,1)</f>
        <v>-</v>
      </c>
      <c r="ID97" s="575" t="str" cm="1">
        <f t="array" ref="ID97">INDEX(ID$5:ID96,$B97+1,1)</f>
        <v>-</v>
      </c>
      <c r="IE97" s="575" cm="1">
        <f t="array" ref="IE97">INDEX(IE$5:IE96,$B97+1,1)</f>
        <v>0</v>
      </c>
      <c r="IF97" s="575" cm="1">
        <f t="array" ref="IF97">INDEX(IF$5:IF96,$B97+1,1)</f>
        <v>0</v>
      </c>
      <c r="IG97" s="8"/>
      <c r="IH97" s="575" t="str" cm="1">
        <f t="array" ref="IH97">INDEX(IH$5:IH96,$B97+1,1)</f>
        <v>-</v>
      </c>
      <c r="II97" s="575" t="str" cm="1">
        <f t="array" ref="II97">INDEX(II$5:II96,$B97+1,1)</f>
        <v>-</v>
      </c>
      <c r="IJ97" s="575" t="str" cm="1">
        <f t="array" ref="IJ97">INDEX(IJ$5:IJ96,$B97+1,1)</f>
        <v>-</v>
      </c>
      <c r="IK97" s="575" t="str" cm="1">
        <f t="array" ref="IK97">INDEX(IK$5:IK96,$B97+1,1)</f>
        <v>-</v>
      </c>
      <c r="IL97" s="575" t="str" cm="1">
        <f t="array" ref="IL97">INDEX(IL$5:IL96,$B97+1,1)</f>
        <v>-</v>
      </c>
      <c r="IM97" s="575" t="str" cm="1">
        <f t="array" ref="IM97">INDEX(IM$5:IM96,$B97+1,1)</f>
        <v>-</v>
      </c>
      <c r="IN97" s="575" t="str" cm="1">
        <f t="array" ref="IN97">INDEX(IN$5:IN96,$B97+1,1)</f>
        <v>-</v>
      </c>
      <c r="IO97" s="575" t="str" cm="1">
        <f t="array" ref="IO97">INDEX(IO$5:IO96,$B97+1,1)</f>
        <v>-</v>
      </c>
      <c r="IP97" s="575" t="str" cm="1">
        <f t="array" ref="IP97">INDEX(IP$5:IP96,$B97+1,1)</f>
        <v>-</v>
      </c>
      <c r="IQ97" s="575" t="str" cm="1">
        <f t="array" ref="IQ97">INDEX(IQ$5:IQ96,$B97+1,1)</f>
        <v>-</v>
      </c>
      <c r="IR97" s="575" t="str" cm="1">
        <f t="array" ref="IR97">INDEX(IR$5:IR96,$B97+1,1)</f>
        <v>-</v>
      </c>
      <c r="IS97" s="575" t="str" cm="1">
        <f t="array" ref="IS97">INDEX(IS$5:IS96,$B97+1,1)</f>
        <v>-</v>
      </c>
      <c r="IT97" s="575" t="str" cm="1">
        <f t="array" ref="IT97">INDEX(IT$5:IT96,$B97+1,1)</f>
        <v>-</v>
      </c>
      <c r="IU97" s="575" t="str" cm="1">
        <f t="array" ref="IU97">INDEX(IU$5:IU96,$B97+1,1)</f>
        <v>-</v>
      </c>
      <c r="IV97" s="575" t="str" cm="1">
        <f t="array" ref="IV97">INDEX(IV$5:IV96,$B97+1,1)</f>
        <v>-</v>
      </c>
      <c r="IW97" s="575" t="str" cm="1">
        <f t="array" ref="IW97">INDEX(IW$5:IW96,$B97+1,1)</f>
        <v>-</v>
      </c>
      <c r="IX97" s="575" cm="1">
        <f t="array" ref="IX97">INDEX(IX$5:IX96,$B97+1,1)</f>
        <v>0</v>
      </c>
      <c r="IY97" s="583">
        <f t="shared" si="281"/>
        <v>0</v>
      </c>
      <c r="IZ97" s="583">
        <f t="shared" si="281"/>
        <v>0</v>
      </c>
      <c r="JA97" s="200">
        <f t="shared" si="282"/>
        <v>0</v>
      </c>
      <c r="JB97" s="200">
        <f t="shared" ca="1" si="282"/>
        <v>0</v>
      </c>
      <c r="JC97" s="200">
        <f t="shared" ca="1" si="282"/>
        <v>0</v>
      </c>
      <c r="JD97" s="200">
        <f t="shared" ca="1" si="282"/>
        <v>0</v>
      </c>
      <c r="JE97" s="200">
        <f t="shared" ca="1" si="282"/>
        <v>0</v>
      </c>
      <c r="JF97" s="243">
        <f t="shared" ca="1" si="283"/>
        <v>0</v>
      </c>
      <c r="JG97" s="200">
        <f t="shared" ca="1" si="284"/>
        <v>0</v>
      </c>
      <c r="JH97" s="200">
        <f t="shared" ca="1" si="284"/>
        <v>0</v>
      </c>
      <c r="JI97" s="200">
        <f t="shared" ca="1" si="284"/>
        <v>0</v>
      </c>
      <c r="JJ97" s="200">
        <f t="shared" ca="1" si="284"/>
        <v>0</v>
      </c>
      <c r="JK97" s="200">
        <f t="shared" ca="1" si="284"/>
        <v>0</v>
      </c>
      <c r="JL97" s="243">
        <f t="shared" ca="1" si="285"/>
        <v>0</v>
      </c>
      <c r="JM97" s="244">
        <f t="shared" ca="1" si="286"/>
        <v>0</v>
      </c>
      <c r="JN97" s="244">
        <f t="shared" ca="1" si="286"/>
        <v>0</v>
      </c>
      <c r="JO97" s="244">
        <f t="shared" ca="1" si="286"/>
        <v>0</v>
      </c>
      <c r="JP97" s="244">
        <f t="shared" ca="1" si="286"/>
        <v>0</v>
      </c>
      <c r="JQ97" s="584">
        <f t="shared" ca="1" si="287"/>
        <v>0</v>
      </c>
      <c r="JR97" s="244">
        <f t="shared" ca="1" si="288"/>
        <v>0</v>
      </c>
      <c r="JS97" s="244">
        <f t="shared" ca="1" si="288"/>
        <v>0</v>
      </c>
      <c r="JT97" s="244">
        <f t="shared" ca="1" si="288"/>
        <v>0</v>
      </c>
      <c r="JU97" s="244">
        <f t="shared" ca="1" si="288"/>
        <v>0</v>
      </c>
      <c r="JV97" s="584">
        <f t="shared" ca="1" si="289"/>
        <v>0</v>
      </c>
      <c r="JW97" s="584">
        <f t="shared" ca="1" si="289"/>
        <v>0</v>
      </c>
      <c r="JX97" s="584">
        <f t="shared" ca="1" si="289"/>
        <v>0</v>
      </c>
      <c r="JY97" s="584">
        <f t="shared" ca="1" si="289"/>
        <v>0</v>
      </c>
      <c r="JZ97" s="584">
        <f t="shared" ca="1" si="289"/>
        <v>0</v>
      </c>
      <c r="KA97" s="584">
        <f t="shared" ca="1" si="289"/>
        <v>0</v>
      </c>
      <c r="KB97" s="584">
        <f t="shared" ca="1" si="289"/>
        <v>0</v>
      </c>
      <c r="KC97" s="575" cm="1">
        <f t="array" ref="KC97">INDEX(KC$5:KC96,$B97+1,1)</f>
        <v>0</v>
      </c>
      <c r="KD97" s="444">
        <f t="shared" si="290"/>
        <v>67</v>
      </c>
      <c r="KE97" s="8"/>
      <c r="KF97" s="575" cm="1">
        <f t="array" ref="KF97">INDEX(KF$5:KF96,$B97+1,1)</f>
        <v>0</v>
      </c>
      <c r="KG97" s="444">
        <f t="shared" si="291"/>
        <v>0</v>
      </c>
      <c r="KH97" s="575" cm="1">
        <f t="array" ref="KH97">INDEX(KH$5:KH96,$B97+1,1)</f>
        <v>0</v>
      </c>
      <c r="KI97" s="575" t="str" cm="1">
        <f t="array" ref="KI97">INDEX(KI$5:KI96,$B97+1,1)</f>
        <v>-</v>
      </c>
      <c r="KJ97" s="575" t="str" cm="1">
        <f t="array" ref="KJ97">INDEX(KJ$5:KJ96,$B97+1,1)</f>
        <v>-</v>
      </c>
      <c r="KK97" s="575" t="str" cm="1">
        <f t="array" ref="KK97">INDEX(KK$5:KK96,$B97+1,1)</f>
        <v>-</v>
      </c>
      <c r="KL97" s="575" t="str" cm="1">
        <f t="array" ref="KL97">INDEX(KL$5:KL96,$B97+1,1)</f>
        <v>-</v>
      </c>
      <c r="KM97" s="575" t="str" cm="1">
        <f t="array" ref="KM97">INDEX(KM$5:KM96,$B97+1,1)</f>
        <v>-</v>
      </c>
      <c r="KN97" s="575" t="str" cm="1">
        <f t="array" ref="KN97">INDEX(KN$5:KN96,$B97+1,1)</f>
        <v>-</v>
      </c>
      <c r="KO97" s="575" t="str" cm="1">
        <f t="array" ref="KO97">INDEX(KO$5:KO96,$B97+1,1)</f>
        <v>-</v>
      </c>
      <c r="KP97" s="575" t="str" cm="1">
        <f t="array" ref="KP97">INDEX(KP$5:KP96,$B97+1,1)</f>
        <v>-</v>
      </c>
      <c r="KQ97" s="575" t="str" cm="1">
        <f t="array" ref="KQ97">INDEX(KQ$5:KQ96,$B97+1,1)</f>
        <v>-</v>
      </c>
      <c r="KR97" s="575" t="str" cm="1">
        <f t="array" ref="KR97">INDEX(KR$5:KR96,$B97+1,1)</f>
        <v>-</v>
      </c>
      <c r="KS97" s="575" t="str" cm="1">
        <f t="array" ref="KS97">INDEX(KS$5:KS96,$B97+1,1)</f>
        <v>-</v>
      </c>
      <c r="KT97" s="575" t="str" cm="1">
        <f t="array" ref="KT97">INDEX(KT$5:KT96,$B97+1,1)</f>
        <v>-</v>
      </c>
      <c r="KU97" s="575" t="str" cm="1">
        <f t="array" ref="KU97">INDEX(KU$5:KU96,$B97+1,1)</f>
        <v>-</v>
      </c>
      <c r="KV97" s="444">
        <f t="shared" si="292"/>
        <v>1</v>
      </c>
      <c r="KW97" s="444">
        <f t="shared" si="293"/>
        <v>0</v>
      </c>
      <c r="KX97" s="444">
        <f t="shared" si="293"/>
        <v>1</v>
      </c>
      <c r="KY97" s="444">
        <f t="shared" si="293"/>
        <v>1</v>
      </c>
      <c r="KZ97" s="444">
        <f t="shared" si="293"/>
        <v>1</v>
      </c>
      <c r="LA97" s="444">
        <f t="shared" si="293"/>
        <v>1</v>
      </c>
      <c r="LB97" s="444">
        <f t="shared" si="293"/>
        <v>1</v>
      </c>
      <c r="LC97" s="444">
        <f t="shared" si="293"/>
        <v>1</v>
      </c>
      <c r="LD97" s="444">
        <f t="shared" si="293"/>
        <v>0</v>
      </c>
      <c r="LE97" s="444">
        <f t="shared" si="293"/>
        <v>1</v>
      </c>
      <c r="LF97" s="575" cm="1">
        <f t="array" ref="LF97">INDEX(LF$5:LF96,$B97+1,1)</f>
        <v>0</v>
      </c>
      <c r="LG97" s="575" cm="1">
        <f t="array" ref="LG97">INDEX(LG$5:LG96,$B97+1,1)</f>
        <v>0</v>
      </c>
      <c r="LH97" s="575" cm="1">
        <f t="array" ref="LH97">INDEX(LH$5:LH96,$B97+1,1)</f>
        <v>0</v>
      </c>
      <c r="LI97" s="575" cm="1">
        <f t="array" ref="LI97">INDEX(LI$5:LI96,$B97+1,1)</f>
        <v>0</v>
      </c>
      <c r="LJ97" s="575" cm="1">
        <f t="array" ref="LJ97">INDEX(LJ$5:LJ96,$B97+1,1)</f>
        <v>0</v>
      </c>
      <c r="LK97" s="575" cm="1">
        <f t="array" ref="LK97">INDEX(LK$5:LK96,$B97+1,1)</f>
        <v>0</v>
      </c>
      <c r="LL97" s="575" cm="1">
        <f t="array" ref="LL97">INDEX(LL$5:LL96,$B97+1,1)</f>
        <v>0</v>
      </c>
      <c r="LM97" s="575" cm="1">
        <f t="array" ref="LM97">INDEX(LM$5:LM96,$B97+1,1)</f>
        <v>0</v>
      </c>
      <c r="LN97" s="575" cm="1">
        <f t="array" ref="LN97">INDEX(LN$5:LN96,$B97+1,1)</f>
        <v>0</v>
      </c>
      <c r="LO97" s="575" cm="1">
        <f t="array" ref="LO97">INDEX(LO$5:LO96,$B97+1,1)</f>
        <v>0</v>
      </c>
      <c r="LP97" s="575" cm="1">
        <f t="array" ref="LP97">INDEX(LP$5:LP96,$B97+1,1)</f>
        <v>0</v>
      </c>
      <c r="LQ97" s="575" cm="1">
        <f t="array" ref="LQ97">INDEX(LQ$5:LQ96,$B97+1,1)</f>
        <v>0</v>
      </c>
      <c r="LR97" s="575" cm="1">
        <f t="array" ref="LR97">INDEX(LR$5:LR96,$B97+1,1)</f>
        <v>0</v>
      </c>
      <c r="LS97" s="575" cm="1">
        <f t="array" ref="LS97">INDEX(LS$5:LS96,$B97+1,1)</f>
        <v>0</v>
      </c>
      <c r="LT97" s="575" cm="1">
        <f t="array" ref="LT97">INDEX(LT$5:LT96,$B97+1,1)</f>
        <v>0</v>
      </c>
      <c r="LU97" s="575" cm="1">
        <f t="array" ref="LU97">INDEX(LU$5:LU96,$B97+1,1)</f>
        <v>0</v>
      </c>
      <c r="LV97" s="575" cm="1">
        <f t="array" ref="LV97">INDEX(LV$5:LV96,$B97+1,1)</f>
        <v>0</v>
      </c>
      <c r="LW97" s="575" cm="1">
        <f t="array" ref="LW97">INDEX(LW$5:LW96,$B97+1,1)</f>
        <v>0</v>
      </c>
      <c r="LX97" s="575" cm="1">
        <f t="array" ref="LX97">INDEX(LX$5:LX96,$B97+1,1)</f>
        <v>0</v>
      </c>
      <c r="LY97" s="575" cm="1">
        <f t="array" ref="LY97">INDEX(LY$5:LY96,$B97+1,1)</f>
        <v>0</v>
      </c>
      <c r="LZ97" s="575" cm="1">
        <f t="array" ref="LZ97">INDEX(LZ$5:LZ96,$B97+1,1)</f>
        <v>0</v>
      </c>
      <c r="MA97" s="575" cm="1">
        <f t="array" ref="MA97">INDEX(MA$5:MA96,$B97+1,1)</f>
        <v>0</v>
      </c>
      <c r="MB97" s="575" cm="1">
        <f t="array" ref="MB97">INDEX(MB$5:MB96,$B97+1,1)</f>
        <v>0</v>
      </c>
      <c r="MC97" s="575" cm="1">
        <f t="array" ref="MC97">INDEX(MC$5:MC96,$B97+1,1)</f>
        <v>0</v>
      </c>
      <c r="MD97" s="575" cm="1">
        <f t="array" ref="MD97">INDEX(MD$5:MD96,$B97+1,1)</f>
        <v>0</v>
      </c>
      <c r="ME97" s="575" cm="1">
        <f t="array" ref="ME97">INDEX(ME$5:ME96,$B97+1,1)</f>
        <v>0</v>
      </c>
      <c r="MF97" s="575" cm="1">
        <f t="array" ref="MF97">INDEX(MF$5:MF96,$B97+1,1)</f>
        <v>0</v>
      </c>
      <c r="MG97" s="575" cm="1">
        <f t="array" ref="MG97">INDEX(MG$5:MG96,$B97+1,1)</f>
        <v>0</v>
      </c>
      <c r="MH97" s="575" cm="1">
        <f t="array" ref="MH97">INDEX(MH$5:MH96,$B97+1,1)</f>
        <v>0</v>
      </c>
      <c r="MI97" s="575" cm="1">
        <f t="array" ref="MI97">INDEX(MI$5:MI96,$B97+1,1)</f>
        <v>1</v>
      </c>
      <c r="MJ97" s="575" cm="1">
        <f t="array" ref="MJ97">INDEX(MJ$5:MJ96,$B97+1,1)</f>
        <v>0</v>
      </c>
      <c r="MK97" s="575" cm="1">
        <f t="array" ref="MK97">INDEX(MK$5:MK96,$B97+1,1)</f>
        <v>0</v>
      </c>
      <c r="ML97" s="575" cm="1">
        <f t="array" ref="ML97">INDEX(ML$5:ML96,$B97+1,1)</f>
        <v>0</v>
      </c>
      <c r="MM97" s="575" cm="1">
        <f t="array" ref="MM97">INDEX(MM$5:MM96,$B97+1,1)</f>
        <v>0</v>
      </c>
      <c r="MN97" s="575" cm="1">
        <f t="array" ref="MN97">INDEX(MN$5:MN96,$B97+1,1)</f>
        <v>1</v>
      </c>
      <c r="MO97" s="8"/>
      <c r="MP97" s="444" t="b">
        <f t="shared" ca="1" si="294"/>
        <v>0</v>
      </c>
      <c r="MQ97" s="575" t="str" cm="1">
        <f t="array" ref="MQ97">INDEX(MQ$5:MQ96,$B97+1,1)</f>
        <v>-</v>
      </c>
      <c r="MR97" s="575" t="str" cm="1">
        <f t="array" ref="MR97">INDEX(MR$5:MR96,$B97+1,1)</f>
        <v>-</v>
      </c>
      <c r="MS97" s="575" t="str" cm="1">
        <f t="array" ref="MS97">INDEX(MS$5:MS96,$B97+1,1)</f>
        <v>-</v>
      </c>
      <c r="MT97" s="575" t="str" cm="1">
        <f t="array" ref="MT97">INDEX(MT$5:MT96,$B97+1,1)</f>
        <v>-</v>
      </c>
      <c r="MU97" s="444" t="str">
        <f t="shared" si="295"/>
        <v>-</v>
      </c>
      <c r="MV97" s="444" t="str">
        <f t="shared" si="295"/>
        <v>-</v>
      </c>
      <c r="MW97" s="575" t="str" cm="1">
        <f t="array" ref="MW97">INDEX(MW$5:MW96,$B97+1,1)</f>
        <v>-</v>
      </c>
      <c r="MX97" s="444" t="str" cm="1">
        <f t="array" ref="MX97">IF(OR(MY97:MY97&lt;&gt;"-"),TRUE,"-")</f>
        <v>-</v>
      </c>
      <c r="MY97" s="575" t="str" cm="1">
        <f t="array" ref="MY97">INDEX(MY$5:MY96,$B97+1,1)</f>
        <v>-</v>
      </c>
      <c r="MZ97" s="575" cm="1">
        <f t="array" ref="MZ97">INDEX(MZ$5:MZ96,$B97+1,1)</f>
        <v>0</v>
      </c>
      <c r="NA97" s="575" cm="1">
        <f t="array" ref="NA97">INDEX(NA$5:NA96,$B97+1,1)</f>
        <v>999999</v>
      </c>
      <c r="NB97" s="575" cm="1">
        <f t="array" ref="NB97">INDEX(NB$5:NB96,$B97+1,1)</f>
        <v>999999</v>
      </c>
      <c r="NC97" s="575" cm="1">
        <f t="array" ref="NC97">INDEX(NC$5:NC96,$B97+1,1)</f>
        <v>999999</v>
      </c>
      <c r="ND97" s="575" cm="1">
        <f t="array" ref="ND97">INDEX(ND$5:ND96,$B97+1,1)</f>
        <v>999999</v>
      </c>
      <c r="NE97" s="575" cm="1">
        <f t="array" ref="NE97">INDEX(NE$5:NE96,$B97+1,1)</f>
        <v>999999</v>
      </c>
      <c r="NF97" s="575" cm="1">
        <f t="array" ref="NF97">INDEX(NF$5:NF96,$B97+1,1)</f>
        <v>999999</v>
      </c>
      <c r="NG97" s="575" t="str" cm="1">
        <f t="array" ref="NG97">INDEX(NG$5:NG96,$B97+1,1)</f>
        <v>-</v>
      </c>
      <c r="NH97" s="575" t="str" cm="1">
        <f t="array" ref="NH97">INDEX(NH$5:NH96,$B97+1,1)</f>
        <v>-</v>
      </c>
      <c r="NI97" s="575" t="str" cm="1">
        <f t="array" ref="NI97">INDEX(NI$5:NI96,$B97+1,1)</f>
        <v>-</v>
      </c>
      <c r="NJ97" s="575" t="b" cm="1">
        <f t="array" ref="NJ97">INDEX(NJ$5:NJ96,$B97+1,1)</f>
        <v>1</v>
      </c>
      <c r="NK97" s="575" t="str" cm="1">
        <f t="array" ref="NK97">INDEX(NK$5:NK96,$B97+1,1)</f>
        <v>-</v>
      </c>
      <c r="NL97" s="575" cm="1">
        <f t="array" ref="NL97">INDEX(NL$5:NL96,$B97+1,1)</f>
        <v>0</v>
      </c>
      <c r="NM97" s="575" cm="1">
        <f t="array" ref="NM97">INDEX(NM$5:NM96,$B97+1,1)</f>
        <v>0</v>
      </c>
      <c r="NN97" s="575" cm="1">
        <f t="array" ref="NN97">INDEX(NN$5:NN96,$B97+1,1)</f>
        <v>0</v>
      </c>
      <c r="NO97" s="575" t="str" cm="1">
        <f t="array" ref="NO97">INDEX(NO$5:NO96,$B97+1,1)</f>
        <v>-</v>
      </c>
      <c r="NP97" s="575" t="str" cm="1">
        <f t="array" ref="NP97">INDEX(NP$5:NP96,$B97+1,1)</f>
        <v>-</v>
      </c>
      <c r="NQ97" s="444">
        <f t="shared" si="296"/>
        <v>0</v>
      </c>
      <c r="NR97" s="575" t="str" cm="1">
        <f t="array" ref="NR97">INDEX(NR$5:NR96,$B97+1,1)</f>
        <v>-</v>
      </c>
      <c r="NS97" s="444" t="str">
        <f t="shared" si="297"/>
        <v>-</v>
      </c>
      <c r="NT97" s="8"/>
      <c r="NU97" s="575" cm="1">
        <f t="array" ref="NU97">INDEX(NU$5:NU96,$B97+1,1)</f>
        <v>50</v>
      </c>
      <c r="NV97" s="575" cm="1">
        <f t="array" ref="NV97">INDEX(NV$5:NV96,$B97+1,1)</f>
        <v>50</v>
      </c>
      <c r="NW97" s="575" cm="1">
        <f t="array" ref="NW97">INDEX(NW$5:NW96,$B97+1,1)</f>
        <v>50</v>
      </c>
      <c r="NX97" s="575" cm="1">
        <f t="array" ref="NX97">INDEX(NX$5:NX96,$B97+1,1)</f>
        <v>50</v>
      </c>
      <c r="NY97" s="575" cm="1">
        <f t="array" ref="NY97">INDEX(NY$5:NY96,$B97+1,1)</f>
        <v>1</v>
      </c>
      <c r="NZ97" s="575" cm="1">
        <f t="array" ref="NZ97">INDEX(NZ$5:NZ96,$B97+1,1)</f>
        <v>1</v>
      </c>
      <c r="OA97" s="575" cm="1">
        <f t="array" ref="OA97">INDEX(OA$5:OA96,$B97+1,1)</f>
        <v>1</v>
      </c>
      <c r="OB97" s="575" cm="1">
        <f t="array" ref="OB97">INDEX(OB$5:OB96,$B97+1,1)</f>
        <v>1</v>
      </c>
      <c r="OC97" s="8"/>
      <c r="OD97" s="575" cm="1">
        <f t="array" ref="OD97">INDEX(OD$5:OD96,$B97+1,1)</f>
        <v>0</v>
      </c>
      <c r="OE97" s="575" t="str" cm="1">
        <f t="array" ref="OE97">INDEX(OE$5:OE96,$B97+1,1)</f>
        <v>-</v>
      </c>
      <c r="OF97" s="575" cm="1">
        <f t="array" ref="OF97">INDEX(OF$5:OF96,$B97+1,1)</f>
        <v>1</v>
      </c>
      <c r="OG97" s="444">
        <f t="shared" si="298"/>
        <v>1.5</v>
      </c>
      <c r="OH97" s="8"/>
      <c r="OI97" s="585" t="str">
        <f t="shared" si="299"/>
        <v>-</v>
      </c>
      <c r="OJ97" s="585" t="str">
        <f t="shared" si="299"/>
        <v>-</v>
      </c>
      <c r="OK97" s="585" t="str">
        <f t="shared" si="299"/>
        <v>-</v>
      </c>
      <c r="OL97" s="585" t="str">
        <f t="shared" si="299"/>
        <v>-</v>
      </c>
      <c r="OM97" s="575" cm="1">
        <f t="array" ref="OM97">INDEX(OM$5:OM96,$B97+1,1)</f>
        <v>0</v>
      </c>
      <c r="ON97" s="519">
        <v>0</v>
      </c>
    </row>
    <row r="98" spans="1:404" outlineLevel="2">
      <c r="A98" s="18">
        <f t="shared" si="245"/>
        <v>93</v>
      </c>
      <c r="B98" s="606">
        <f t="shared" si="300"/>
        <v>88</v>
      </c>
      <c r="C98" s="110">
        <f>C$86 + CHOOSE(ExptNo+1, $L98*100, $L98*100 + $M98*10, $L98*100 + $M98*10 +$N98) + 0</f>
        <v>3200</v>
      </c>
      <c r="D98" s="127" t="str">
        <f t="shared" si="246"/>
        <v>GSW</v>
      </c>
      <c r="E98" t="b">
        <v>1</v>
      </c>
      <c r="F98" t="b">
        <v>0</v>
      </c>
      <c r="G98" t="b">
        <f t="shared" si="247"/>
        <v>1</v>
      </c>
      <c r="H98" s="203">
        <f t="shared" si="301"/>
        <v>5</v>
      </c>
      <c r="I98" s="575" cm="1">
        <f t="array" ref="I98">INDEX(I$5:I97,$B98+1,1)</f>
        <v>1</v>
      </c>
      <c r="J98" s="575" cm="1">
        <f t="array" ref="J98">INDEX(J$5:J97,$B98+1,1)</f>
        <v>0</v>
      </c>
      <c r="K98" s="575" cm="1">
        <f t="array" ref="K98">INDEX(K$5:K97,$B98+1,1)</f>
        <v>1</v>
      </c>
      <c r="L98" s="575" cm="1">
        <f t="array" ref="L98">INDEX(L$5:L97,$B98+1,1)</f>
        <v>2</v>
      </c>
      <c r="M98" s="575" cm="1">
        <f t="array" ref="M98">INDEX(M$5:M97,$B98+1,1)</f>
        <v>5</v>
      </c>
      <c r="N98" s="575" cm="1">
        <f t="array" ref="N98">INDEX(N$5:N97,$B98+1,1)</f>
        <v>3</v>
      </c>
      <c r="O98" s="444">
        <f t="shared" si="248"/>
        <v>2</v>
      </c>
      <c r="P98" s="444">
        <f t="shared" si="248"/>
        <v>0</v>
      </c>
      <c r="Q98" s="444">
        <f t="shared" si="249"/>
        <v>6</v>
      </c>
      <c r="R98" s="575" cm="1">
        <f t="array" ref="R98">INDEX(R$5:R97,$B98+1,1)</f>
        <v>2</v>
      </c>
      <c r="S98" s="575" cm="1">
        <f t="array" ref="S98">INDEX(S$5:S97,$B98+1,1)</f>
        <v>2</v>
      </c>
      <c r="T98" s="575" cm="1">
        <f t="array" ref="T98">INDEX(T$5:T97,$B98+1,1)</f>
        <v>0</v>
      </c>
      <c r="U98" s="575" cm="1">
        <f t="array" ref="U98">INDEX(U$5:U97,$B98+1,1)</f>
        <v>1</v>
      </c>
      <c r="V98" s="575" cm="1">
        <f t="array" ref="V98">INDEX(V$5:V97,$B98+1,1)</f>
        <v>0</v>
      </c>
      <c r="W98" s="575" cm="1">
        <f t="array" ref="W98">INDEX(W$5:W97,$B98+1,1)</f>
        <v>2</v>
      </c>
      <c r="X98" s="575" cm="1">
        <f t="array" ref="X98">INDEX(X$5:X97,$B98+1,1)</f>
        <v>1</v>
      </c>
      <c r="Y98" s="575" cm="1">
        <f t="array" ref="Y98">INDEX(Y$5:Y97,$B98+1,1)</f>
        <v>1</v>
      </c>
      <c r="Z98" s="575" cm="1">
        <f t="array" ref="Z98">INDEX(Z$5:Z97,$B98+1,1)</f>
        <v>1</v>
      </c>
      <c r="AA98" s="575" t="str" cm="1">
        <f t="array" ref="AA98">INDEX(AA$5:AA97,$B98+1,1)</f>
        <v>-</v>
      </c>
      <c r="AB98" s="444"/>
      <c r="AC98" s="575" cm="1">
        <f t="array" ref="AC98">INDEX(AC$5:AC97,$B98+1,1)</f>
        <v>1</v>
      </c>
      <c r="AD98" s="575" cm="1">
        <f t="array" ref="AD98">INDEX(AD$5:AD97,$B98+1,1)</f>
        <v>0</v>
      </c>
      <c r="AE98" s="575" cm="1">
        <f t="array" ref="AE98">INDEX(AE$5:AE97,$B98+1,1)</f>
        <v>0</v>
      </c>
      <c r="AF98" s="575" cm="1">
        <f t="array" ref="AF98">INDEX(AF$5:AF97,$B98+1,1)</f>
        <v>0</v>
      </c>
      <c r="AG98" s="575" cm="1">
        <f t="array" ref="AG98">INDEX(AG$5:AG97,$B98+1,1)</f>
        <v>0</v>
      </c>
      <c r="AH98" s="119"/>
      <c r="AI98" s="119"/>
      <c r="AJ98" s="119"/>
      <c r="AK98" s="119"/>
      <c r="AL98" s="119"/>
      <c r="AM98" s="119"/>
      <c r="AN98" s="119"/>
      <c r="AO98" s="119"/>
      <c r="AP98" s="119"/>
      <c r="AQ98" s="119"/>
      <c r="AR98" s="119"/>
      <c r="AS98" s="119"/>
      <c r="AT98" s="119"/>
      <c r="AU98" s="119"/>
      <c r="AV98" s="119"/>
      <c r="AW98" s="119"/>
      <c r="AX98" s="330" t="str">
        <f ca="1">LEFT(AX97,10)        &amp; TEXT($H98," 00000 ")        &amp; INDEX(i.ModelStructure,$I98,1)    &amp;" "
&amp; $D98        &amp;       IF($DK98=0," FWM","")&amp;IF($DK98=1," MWM","")&amp;IF($DK98=5," Mat","")&amp;IF($DL98=TRUE,"&amp;BBT","    ")        &amp;      " TOL"&amp;INDEX(i.TOL_Desc,1,$N98)
&amp; " Scan"&amp;$T98       &amp;       CHOOSE($K98+1," CFS"," GFS"," NFS")&amp;"_"&amp;MID($HB98,7,1)
&amp; " RR"&amp;TEXT(SUM($EB98:$EC98),"+00%;-00%;    ;@")
&amp; " GP"&amp;TEXT($EW98,"?00%")        &amp;    " WP"&amp;TEXT($ET98*$NZ98*$OB98,"?00%")        &amp;     " MP"&amp;TEXT($EU98*$NY98*$OA98,"?00%")
&amp; " cl[0] "  &amp;TEXT($GM98,"0.00")
&amp; " ("&amp;IF($CY98,"P","E")   &amp;IF($CX98,"T","t")        &amp;     "_F"&amp;IF($HP98&lt;&gt;FALSE,3,0)+COUNTIF($HI98:$HM98,TRUE)+COUNTIF($BS98:$BT98,"&gt;0")&amp;IF($HN98&lt;&gt;FALSE,3,0)+COUNTIF($BS98:$BT98,"&gt;0")&amp;"N"&amp;IF($HS98&lt;&gt;"-",$HS98,$DC98)&amp;IF($HT98&lt;&gt;"-",$HT98,$DD98)&amp;"L"&amp;$IE98&amp;$IF98&amp;")"</f>
        <v>Test calib 00005 SE GSW     TOLSpr Scan0 GFS_ RR     GP100% WP100% MP100% cl[0] 1.10 (Et_F33N11L00)</v>
      </c>
      <c r="AY98" s="8" t="str">
        <f ca="1">IF(COUNTIF(AX$5:AX98,AX98)=1,"-","Dup")</f>
        <v>-</v>
      </c>
      <c r="AZ98" s="8"/>
      <c r="BA98" s="575" t="str" cm="1">
        <f t="array" ref="BA98">INDEX(BA$5:BA97,$B98+1,1)</f>
        <v>-</v>
      </c>
      <c r="BB98" s="575" t="str" cm="1">
        <f t="array" ref="BB98">INDEX(BB$5:BB97,$B98+1,1)</f>
        <v>-</v>
      </c>
      <c r="BC98" s="575" t="str" cm="1">
        <f t="array" ref="BC98">INDEX(BC$5:BC97,$B98+1,1)</f>
        <v>-</v>
      </c>
      <c r="BD98" s="575" t="str" cm="1">
        <f t="array" ref="BD98">INDEX(BD$5:BD97,$B98+1,1)</f>
        <v>-</v>
      </c>
      <c r="BE98" s="575" t="str" cm="1">
        <f t="array" ref="BE98">INDEX(BE$5:BE97,$B98+1,1)</f>
        <v>-</v>
      </c>
      <c r="BF98" s="575" t="str" cm="1">
        <f t="array" ref="BF98">INDEX(BF$5:BF97,$B98+1,1)</f>
        <v>-</v>
      </c>
      <c r="BG98" s="575" t="str" cm="1">
        <f t="array" ref="BG98">INDEX(BG$5:BG97,$B98+1,1)</f>
        <v>-</v>
      </c>
      <c r="BH98" s="575" t="str" cm="1">
        <f t="array" ref="BH98">INDEX(BH$5:BH97,$B98+1,1)</f>
        <v>-</v>
      </c>
      <c r="BI98" s="575" t="str" cm="1">
        <f t="array" ref="BI98">INDEX(BI$5:BI97,$B98+1,1)</f>
        <v>-</v>
      </c>
      <c r="BJ98" s="8"/>
      <c r="BK98" s="575" t="b" cm="1">
        <f t="array" ref="BK98">INDEX(BK$5:BK97,$B98+1,1)</f>
        <v>1</v>
      </c>
      <c r="BL98" s="575" t="str" cm="1">
        <f t="array" ref="BL98">INDEX(BL$5:BL97,$B98+1,1)</f>
        <v>-</v>
      </c>
      <c r="BM98" s="575" t="b" cm="1">
        <f t="array" ref="BM98">INDEX(BM$5:BM97,$B98+1,1)</f>
        <v>0</v>
      </c>
      <c r="BN98" s="575" t="str" cm="1">
        <f t="array" ref="BN98">INDEX(BN$5:BN97,$B98+1,1)</f>
        <v>-</v>
      </c>
      <c r="BO98" s="575" t="str" cm="1">
        <f t="array" ref="BO98">INDEX(BO$5:BO97,$B98+1,1)</f>
        <v>-</v>
      </c>
      <c r="BP98" s="575" t="str" cm="1">
        <f t="array" ref="BP98">INDEX(BP$5:BP97,$B98+1,1)</f>
        <v>-</v>
      </c>
      <c r="BQ98" s="575" t="str" cm="1">
        <f t="array" ref="BQ98">INDEX(BQ$5:BQ97,$B98+1,1)</f>
        <v>-</v>
      </c>
      <c r="BR98" s="575" t="str" cm="1">
        <f t="array" ref="BR98">INDEX(BR$5:BR97,$B98+1,1)</f>
        <v>-</v>
      </c>
      <c r="BS98" s="575" t="str" cm="1">
        <f t="array" ref="BS98">INDEX(BS$5:BS97,$B98+1,1)</f>
        <v>-</v>
      </c>
      <c r="BT98" s="575" t="str" cm="1">
        <f t="array" ref="BT98">INDEX(BT$5:BT97,$B98+1,1)</f>
        <v>-</v>
      </c>
      <c r="BU98" s="575" t="str" cm="1">
        <f t="array" ref="BU98">INDEX(BU$5:BU97,$B98+1,1)</f>
        <v>-</v>
      </c>
      <c r="BV98" s="575" t="str" cm="1">
        <f t="array" ref="BV98">INDEX(BV$5:BV97,$B98+1,1)</f>
        <v>-</v>
      </c>
      <c r="BW98" s="575" t="b" cm="1">
        <f t="array" ref="BW98">INDEX(BW$5:BW97,$B98+1,1)</f>
        <v>0</v>
      </c>
      <c r="BX98" s="575" cm="1">
        <f t="array" ref="BX98">INDEX(BX$5:BX97,$B98+1,1)</f>
        <v>0</v>
      </c>
      <c r="BY98" s="575" cm="1">
        <f t="array" ref="BY98">INDEX(BY$5:BY97,$B98+1,1)</f>
        <v>6</v>
      </c>
      <c r="BZ98" s="575" cm="1">
        <f t="array" ref="BZ98">INDEX(BZ$5:BZ97,$B98+1,1)</f>
        <v>4</v>
      </c>
      <c r="CA98" s="575" t="b" cm="1">
        <f t="array" ref="CA98">INDEX(CA$5:CA97,$B98+1,1)</f>
        <v>1</v>
      </c>
      <c r="CB98" s="8"/>
      <c r="CC98" s="575" t="str" cm="1">
        <f t="array" ref="CC98">INDEX(CC$5:CC97,$B98+1,1)</f>
        <v>-</v>
      </c>
      <c r="CD98" s="444" t="str">
        <f t="shared" ca="1" si="250"/>
        <v>-</v>
      </c>
      <c r="CE98" s="444">
        <f t="shared" si="251"/>
        <v>1</v>
      </c>
      <c r="CF98" s="444">
        <f t="shared" si="251"/>
        <v>1</v>
      </c>
      <c r="CG98" s="575" t="str" cm="1">
        <f t="array" ref="CG98">INDEX(CG$5:CG97,$B98+1,1)</f>
        <v>-</v>
      </c>
      <c r="CH98" s="575" t="str" cm="1">
        <f t="array" ref="CH98">INDEX(CH$5:CH97,$B98+1,1)</f>
        <v>-</v>
      </c>
      <c r="CI98" s="575" t="str" cm="1">
        <f t="array" ref="CI98">INDEX(CI$5:CI97,$B98+1,1)</f>
        <v>-</v>
      </c>
      <c r="CJ98" s="444" t="str">
        <f t="shared" ca="1" si="252"/>
        <v>-</v>
      </c>
      <c r="CK98" s="444">
        <f t="shared" si="253"/>
        <v>1</v>
      </c>
      <c r="CL98" s="444">
        <f t="shared" si="253"/>
        <v>1</v>
      </c>
      <c r="CM98" s="575" t="str" cm="1">
        <f t="array" ref="CM98">INDEX(CM$5:CM97,$B98+1,1)</f>
        <v>-</v>
      </c>
      <c r="CN98" s="444" t="str">
        <f t="shared" ca="1" si="254"/>
        <v>-</v>
      </c>
      <c r="CO98" s="444">
        <f t="shared" si="255"/>
        <v>1</v>
      </c>
      <c r="CP98" s="575" t="str" cm="1">
        <f t="array" ref="CP98">INDEX(CP$5:CP97,$B98+1,1)</f>
        <v>-</v>
      </c>
      <c r="CQ98" s="575" t="str" cm="1">
        <f t="array" ref="CQ98">INDEX(CQ$5:CQ97,$B98+1,1)</f>
        <v>-</v>
      </c>
      <c r="CR98" s="444">
        <f t="shared" si="256"/>
        <v>1</v>
      </c>
      <c r="CS98" s="575" t="str" cm="1">
        <f t="array" ref="CS98">INDEX(CS$5:CS97,$B98+1,1)</f>
        <v>-</v>
      </c>
      <c r="CT98" s="444" t="str">
        <f t="shared" ca="1" si="257"/>
        <v>-</v>
      </c>
      <c r="CU98" s="444">
        <f t="shared" si="258"/>
        <v>1</v>
      </c>
      <c r="CV98" s="444">
        <f t="shared" si="258"/>
        <v>1</v>
      </c>
      <c r="CW98" s="8"/>
      <c r="CX98" s="575" t="b" cm="1">
        <f t="array" ref="CX98">INDEX(CX$5:CX97,$B98+1,1)</f>
        <v>0</v>
      </c>
      <c r="CY98" s="575" t="b" cm="1">
        <f t="array" ref="CY98">INDEX(CY$5:CY97,$B98+1,1)</f>
        <v>0</v>
      </c>
      <c r="CZ98" s="587">
        <f t="shared" si="259"/>
        <v>2530111</v>
      </c>
      <c r="DA98" s="575" t="b" cm="1">
        <f t="array" ref="DA98">INDEX(DA$5:DA97,$B98+1,1)</f>
        <v>1</v>
      </c>
      <c r="DB98" s="575" cm="1">
        <f t="array" ref="DB98">INDEX(DB$5:DB97,$B98+1,1)</f>
        <v>0</v>
      </c>
      <c r="DC98" s="575" cm="1">
        <f t="array" ref="DC98">INDEX(DC$5:DC97,$B98+1,1)</f>
        <v>1</v>
      </c>
      <c r="DD98" s="575" cm="1">
        <f t="array" ref="DD98">INDEX(DD$5:DD97,$B98+1,1)</f>
        <v>1</v>
      </c>
      <c r="DE98" s="583">
        <f t="shared" si="260"/>
        <v>652</v>
      </c>
      <c r="DF98" s="583">
        <f t="shared" si="260"/>
        <v>686</v>
      </c>
      <c r="DG98" s="583">
        <f t="shared" si="260"/>
        <v>721</v>
      </c>
      <c r="DH98" s="493">
        <f t="shared" si="261"/>
        <v>378</v>
      </c>
      <c r="DI98" s="493">
        <f t="shared" si="261"/>
        <v>413</v>
      </c>
      <c r="DJ98" s="493">
        <f t="shared" si="261"/>
        <v>448</v>
      </c>
      <c r="DK98" s="444">
        <f t="shared" si="262"/>
        <v>2</v>
      </c>
      <c r="DL98" s="444" t="b">
        <f t="shared" si="262"/>
        <v>0</v>
      </c>
      <c r="DM98" s="444" t="str">
        <f t="shared" si="262"/>
        <v>-</v>
      </c>
      <c r="DN98" s="444" t="str">
        <f t="shared" si="262"/>
        <v>-</v>
      </c>
      <c r="DO98" s="444" t="str">
        <f t="shared" si="262"/>
        <v>-</v>
      </c>
      <c r="DP98" s="444" t="str">
        <f t="shared" si="262"/>
        <v>-</v>
      </c>
      <c r="DQ98" s="444" t="str">
        <f t="shared" si="262"/>
        <v>-</v>
      </c>
      <c r="DR98" s="444" t="str">
        <f t="shared" si="262"/>
        <v>-</v>
      </c>
      <c r="DS98" s="444" t="str">
        <f t="shared" si="262"/>
        <v>-</v>
      </c>
      <c r="DT98" s="444" t="str">
        <f t="shared" si="262"/>
        <v>-</v>
      </c>
      <c r="DU98" s="444" t="str">
        <f t="shared" si="262"/>
        <v>-</v>
      </c>
      <c r="DV98" s="444" t="str">
        <f t="shared" si="262"/>
        <v>-</v>
      </c>
      <c r="DW98" s="444">
        <f t="shared" si="262"/>
        <v>500</v>
      </c>
      <c r="DX98" s="444">
        <f t="shared" si="262"/>
        <v>500</v>
      </c>
      <c r="DY98" s="444" t="str">
        <f t="shared" si="262"/>
        <v>-</v>
      </c>
      <c r="DZ98" s="444" t="str">
        <f t="shared" si="262"/>
        <v>-</v>
      </c>
      <c r="EA98" s="444" t="str">
        <f t="shared" si="263"/>
        <v>-</v>
      </c>
      <c r="EB98" s="444">
        <f t="shared" si="264"/>
        <v>0</v>
      </c>
      <c r="EC98" s="444">
        <f t="shared" si="265"/>
        <v>0</v>
      </c>
      <c r="ED98" s="444">
        <f t="shared" si="266"/>
        <v>0</v>
      </c>
      <c r="EE98" s="444">
        <f t="shared" si="266"/>
        <v>0</v>
      </c>
      <c r="EF98" s="444">
        <f t="shared" si="266"/>
        <v>0</v>
      </c>
      <c r="EG98" s="444">
        <f t="shared" si="266"/>
        <v>0</v>
      </c>
      <c r="EH98" s="444" t="b">
        <f t="shared" si="267"/>
        <v>0</v>
      </c>
      <c r="EI98" s="444" t="b">
        <f t="shared" si="267"/>
        <v>0</v>
      </c>
      <c r="EJ98" s="444" t="b">
        <f t="shared" si="267"/>
        <v>1</v>
      </c>
      <c r="EK98" s="444" t="b">
        <f t="shared" si="267"/>
        <v>1</v>
      </c>
      <c r="EL98" s="444">
        <f t="shared" si="268"/>
        <v>1</v>
      </c>
      <c r="EM98" s="444">
        <f>INDEX(i.dryman,($S98-1)*4+$R98,EM$7+IF($M98=5,2,$M98)-1)</f>
        <v>1</v>
      </c>
      <c r="EN98" s="444" t="b">
        <f t="shared" si="269"/>
        <v>0</v>
      </c>
      <c r="EO98" s="444" t="b">
        <f t="shared" si="270"/>
        <v>0</v>
      </c>
      <c r="EP98" s="444" t="b">
        <f t="shared" si="270"/>
        <v>0</v>
      </c>
      <c r="EQ98" s="444" t="b">
        <f t="shared" si="270"/>
        <v>1</v>
      </c>
      <c r="ER98" s="93">
        <f t="shared" si="271"/>
        <v>0</v>
      </c>
      <c r="ES98" s="93">
        <f t="shared" si="271"/>
        <v>0</v>
      </c>
      <c r="ET98" s="444">
        <f t="shared" si="272"/>
        <v>1</v>
      </c>
      <c r="EU98" s="444">
        <f t="shared" si="273"/>
        <v>1</v>
      </c>
      <c r="EV98" s="444">
        <f t="shared" si="273"/>
        <v>1</v>
      </c>
      <c r="EW98" s="444">
        <f t="shared" si="274"/>
        <v>1</v>
      </c>
      <c r="EX98" s="444">
        <f t="shared" si="275"/>
        <v>0.5</v>
      </c>
      <c r="EY98" s="444" t="b">
        <f t="shared" si="275"/>
        <v>1</v>
      </c>
      <c r="EZ98" s="444" t="b">
        <f t="shared" si="275"/>
        <v>0</v>
      </c>
      <c r="FA98" s="444" t="b">
        <f t="shared" si="275"/>
        <v>0</v>
      </c>
      <c r="FB98" s="444" t="b">
        <f t="shared" si="275"/>
        <v>0</v>
      </c>
      <c r="FC98" s="93">
        <f t="shared" si="276"/>
        <v>1</v>
      </c>
      <c r="FD98" s="93">
        <f t="shared" si="276"/>
        <v>1</v>
      </c>
      <c r="FE98" s="93">
        <f t="shared" si="276"/>
        <v>1</v>
      </c>
      <c r="FF98" s="93">
        <f t="shared" si="276"/>
        <v>1</v>
      </c>
      <c r="FG98" s="93">
        <f t="shared" si="276"/>
        <v>1</v>
      </c>
      <c r="FH98" s="93">
        <f t="shared" si="276"/>
        <v>1</v>
      </c>
      <c r="FI98" s="93">
        <f t="shared" si="276"/>
        <v>1</v>
      </c>
      <c r="FJ98" s="93">
        <f t="shared" si="276"/>
        <v>1</v>
      </c>
      <c r="FK98" s="8"/>
      <c r="FL98" s="575" t="str" cm="1">
        <f t="array" ref="FL98">INDEX(FL$5:FL97,$B98+1,1)</f>
        <v>-</v>
      </c>
      <c r="FM98" s="575" t="str" cm="1">
        <f t="array" ref="FM98">INDEX(FM$5:FM97,$B98+1,1)</f>
        <v>-</v>
      </c>
      <c r="FN98" s="575" t="str" cm="1">
        <f t="array" ref="FN98">INDEX(FN$5:FN97,$B98+1,1)</f>
        <v>-</v>
      </c>
      <c r="FO98" s="444" t="str">
        <f t="shared" si="277"/>
        <v>-</v>
      </c>
      <c r="FP98" s="575" t="str" cm="1">
        <f t="array" ref="FP98">INDEX(FP$5:FP97,$B98+1,1)</f>
        <v>-</v>
      </c>
      <c r="FQ98" s="575" cm="1">
        <f t="array" ref="FQ98">INDEX(FQ$5:FQ97,$B98+1,1)</f>
        <v>1</v>
      </c>
      <c r="FR98" s="575" cm="1">
        <f t="array" ref="FR98">INDEX(FR$5:FR97,$B98+1,1)</f>
        <v>1</v>
      </c>
      <c r="FS98" s="575" t="str" cm="1">
        <f t="array" ref="FS98">INDEX(FS$5:FS97,$B98+1,1)</f>
        <v>-</v>
      </c>
      <c r="FT98" s="575" t="str" cm="1">
        <f t="array" ref="FT98">INDEX(FT$5:FT97,$B98+1,1)</f>
        <v>-</v>
      </c>
      <c r="FU98" s="575" t="str" cm="1">
        <f t="array" ref="FU98">INDEX(FU$5:FU97,$B98+1,1)</f>
        <v>-</v>
      </c>
      <c r="FV98" s="575" t="str" cm="1">
        <f t="array" ref="FV98">INDEX(FV$5:FV97,$B98+1,1)</f>
        <v>-</v>
      </c>
      <c r="FW98" s="575" t="str" cm="1">
        <f t="array" ref="FW98">INDEX(FW$5:FW97,$B98+1,1)</f>
        <v>-</v>
      </c>
      <c r="FX98" s="575" t="str" cm="1">
        <f t="array" ref="FX98">INDEX(FX$5:FX97,$B98+1,1)</f>
        <v>-</v>
      </c>
      <c r="FY98" s="575" t="str" cm="1">
        <f t="array" ref="FY98">INDEX(FY$5:FY97,$B98+1,1)</f>
        <v>-</v>
      </c>
      <c r="FZ98" s="575" t="str" cm="1">
        <f t="array" ref="FZ98">INDEX(FZ$5:FZ97,$B98+1,1)</f>
        <v>-</v>
      </c>
      <c r="GA98" s="575" t="str" cm="1">
        <f t="array" ref="GA98">INDEX(GA$5:GA97,$B98+1,1)</f>
        <v>-</v>
      </c>
      <c r="GB98" s="575" t="str" cm="1">
        <f t="array" ref="GB98">INDEX(GB$5:GB97,$B98+1,1)</f>
        <v>-</v>
      </c>
      <c r="GC98" s="575" t="str" cm="1">
        <f t="array" ref="GC98">INDEX(GC$5:GC97,$B98+1,1)</f>
        <v>-</v>
      </c>
      <c r="GD98" s="575" t="str" cm="1">
        <f t="array" ref="GD98">INDEX(GD$5:GD97,$B98+1,1)</f>
        <v>-</v>
      </c>
      <c r="GE98" s="575" t="str" cm="1">
        <f t="array" ref="GE98">INDEX(GE$5:GE97,$B98+1,1)</f>
        <v>-</v>
      </c>
      <c r="GF98" s="575" t="str" cm="1">
        <f t="array" ref="GF98">INDEX(GF$5:GF97,$B98+1,1)</f>
        <v>-</v>
      </c>
      <c r="GG98" s="575" t="str" cm="1">
        <f t="array" ref="GG98">INDEX(GG$5:GG97,$B98+1,1)</f>
        <v>-</v>
      </c>
      <c r="GH98" s="575" t="str" cm="1">
        <f t="array" ref="GH98">INDEX(GH$5:GH97,$B98+1,1)</f>
        <v>-</v>
      </c>
      <c r="GI98" s="575" t="str" cm="1">
        <f t="array" ref="GI98">INDEX(GI$5:GI97,$B98+1,1)</f>
        <v>-</v>
      </c>
      <c r="GJ98" s="575" t="str" cm="1">
        <f t="array" ref="GJ98">INDEX(GJ$5:GJ97,$B98+1,1)</f>
        <v>-</v>
      </c>
      <c r="GK98" s="444">
        <f t="shared" si="278"/>
        <v>0</v>
      </c>
      <c r="GL98" s="575" t="str" cm="1">
        <f t="array" ref="GL98">INDEX(GL$5:GL97,$B98+1,1)</f>
        <v>-</v>
      </c>
      <c r="GM98" s="22">
        <v>1.1000000000000001</v>
      </c>
      <c r="GN98" s="444">
        <f t="shared" si="279"/>
        <v>0</v>
      </c>
      <c r="GO98" s="575" cm="1">
        <f t="array" ref="GO98">INDEX(GO$5:GO97,$B98+1,1)</f>
        <v>0</v>
      </c>
      <c r="GP98" s="444">
        <f t="shared" si="280"/>
        <v>0</v>
      </c>
      <c r="GQ98" s="444">
        <f t="shared" si="280"/>
        <v>0</v>
      </c>
      <c r="GR98" s="444">
        <f t="shared" si="280"/>
        <v>0</v>
      </c>
      <c r="GS98" s="444">
        <f t="shared" si="280"/>
        <v>0</v>
      </c>
      <c r="GT98" s="444">
        <f t="shared" si="280"/>
        <v>1</v>
      </c>
      <c r="GU98" s="444">
        <f t="shared" si="280"/>
        <v>0</v>
      </c>
      <c r="GV98" s="575" cm="1">
        <f t="array" ref="GV98">INDEX(GV$5:GV97,$B98+1,1)</f>
        <v>0</v>
      </c>
      <c r="GW98" s="575" cm="1">
        <f t="array" ref="GW98">INDEX(GW$5:GW97,$B98+1,1)</f>
        <v>0</v>
      </c>
      <c r="GX98" s="575" cm="1">
        <f t="array" ref="GX98">INDEX(GX$5:GX97,$B98+1,1)</f>
        <v>0</v>
      </c>
      <c r="GY98" s="8"/>
      <c r="GZ98" s="575" t="str" cm="1">
        <f t="array" aca="1" ref="GZ98" ca="1">INDEX(GZ$5:GZ97,$B98+1,1)</f>
        <v>-</v>
      </c>
      <c r="HA98" s="575" t="str" cm="1">
        <f t="array" aca="1" ref="HA98" ca="1">INDEX(HA$5:HA97,$B98+1,1)</f>
        <v>-</v>
      </c>
      <c r="HB98" s="575" t="str" cm="1">
        <f t="array" aca="1" ref="HB98" ca="1">INDEX(HB$5:HB97,$B98+1,1)</f>
        <v>-</v>
      </c>
      <c r="HC98" s="575" t="str" cm="1">
        <f t="array" aca="1" ref="HC98" ca="1">INDEX(HC$5:HC97,$B98+1,1)</f>
        <v>-</v>
      </c>
      <c r="HD98" s="575" cm="1">
        <f t="array" aca="1" ref="HD98" ca="1">INDEX(HD$5:HD97,$B98+1,1)</f>
        <v>0</v>
      </c>
      <c r="HE98" s="575" t="str" cm="1">
        <f t="array" aca="1" ref="HE98" ca="1">INDEX(HE$5:HE97,$B98+1,1)</f>
        <v>-</v>
      </c>
      <c r="HF98" s="575" t="str" cm="1">
        <f t="array" ref="HF98">INDEX(HF$5:HF97,$B98+1,1)</f>
        <v>-</v>
      </c>
      <c r="HG98" s="576" t="str">
        <f t="shared" ca="1" si="302"/>
        <v>-</v>
      </c>
      <c r="HH98" s="575" t="str" cm="1">
        <f t="array" ref="HH98">INDEX(HH$5:HH97,$B98+1,1)</f>
        <v>-</v>
      </c>
      <c r="HI98" s="575" t="str" cm="1">
        <f t="array" ref="HI98">INDEX(HI$5:HI97,$B98+1,1)</f>
        <v>-</v>
      </c>
      <c r="HJ98" s="575" t="str" cm="1">
        <f t="array" ref="HJ98">INDEX(HJ$5:HJ97,$B98+1,1)</f>
        <v>-</v>
      </c>
      <c r="HK98" s="575" t="str" cm="1">
        <f t="array" ref="HK98">INDEX(HK$5:HK97,$B98+1,1)</f>
        <v>-</v>
      </c>
      <c r="HL98" s="575" t="str" cm="1">
        <f t="array" ref="HL98">INDEX(HL$5:HL97,$B98+1,1)</f>
        <v>-</v>
      </c>
      <c r="HM98" s="575" t="str" cm="1">
        <f t="array" ref="HM98">INDEX(HM$5:HM97,$B98+1,1)</f>
        <v>-</v>
      </c>
      <c r="HN98" s="575" t="str" cm="1">
        <f t="array" ref="HN98">INDEX(HN$5:HN97,$B98+1,1)</f>
        <v>-</v>
      </c>
      <c r="HO98" s="575" t="str" cm="1">
        <f t="array" ref="HO98">INDEX(HO$5:HO97,$B98+1,1)</f>
        <v>-</v>
      </c>
      <c r="HP98" s="575" t="str" cm="1">
        <f t="array" ref="HP98">INDEX(HP$5:HP97,$B98+1,1)</f>
        <v>-</v>
      </c>
      <c r="HQ98" s="575" t="str" cm="1">
        <f t="array" ref="HQ98">INDEX(HQ$5:HQ97,$B98+1,1)</f>
        <v>-</v>
      </c>
      <c r="HR98" s="575" t="str" cm="1">
        <f t="array" ref="HR98">INDEX(HR$5:HR97,$B98+1,1)</f>
        <v>-</v>
      </c>
      <c r="HS98" s="575" t="str" cm="1">
        <f t="array" ref="HS98">INDEX(HS$5:HS97,$B98+1,1)</f>
        <v>-</v>
      </c>
      <c r="HT98" s="575" t="str" cm="1">
        <f t="array" ref="HT98">INDEX(HT$5:HT97,$B98+1,1)</f>
        <v>-</v>
      </c>
      <c r="HU98" s="575" cm="1">
        <f t="array" ref="HU98">INDEX(HU$5:HU97,$B98+1,1)</f>
        <v>0</v>
      </c>
      <c r="HV98" s="575" t="str" cm="1">
        <f t="array" ref="HV98">INDEX(HV$5:HV97,$B98+1,1)</f>
        <v>-</v>
      </c>
      <c r="HW98" s="575" t="str" cm="1">
        <f t="array" ref="HW98">INDEX(HW$5:HW97,$B98+1,1)</f>
        <v>-</v>
      </c>
      <c r="HX98" s="575" t="str" cm="1">
        <f t="array" ref="HX98">INDEX(HX$5:HX97,$B98+1,1)</f>
        <v>-</v>
      </c>
      <c r="HY98" s="575" t="str" cm="1">
        <f t="array" ref="HY98">INDEX(HY$5:HY97,$B98+1,1)</f>
        <v>-</v>
      </c>
      <c r="HZ98" s="575" t="str" cm="1">
        <f t="array" ref="HZ98">INDEX(HZ$5:HZ97,$B98+1,1)</f>
        <v>-</v>
      </c>
      <c r="IA98" s="575" cm="1">
        <f t="array" ref="IA98">INDEX(IA$5:IA97,$B98+1,1)</f>
        <v>0</v>
      </c>
      <c r="IB98" s="575" t="str" cm="1">
        <f t="array" ref="IB98">INDEX(IB$5:IB97,$B98+1,1)</f>
        <v>-</v>
      </c>
      <c r="IC98" s="575" t="str" cm="1">
        <f t="array" ref="IC98">INDEX(IC$5:IC97,$B98+1,1)</f>
        <v>-</v>
      </c>
      <c r="ID98" s="575" t="str" cm="1">
        <f t="array" ref="ID98">INDEX(ID$5:ID97,$B98+1,1)</f>
        <v>-</v>
      </c>
      <c r="IE98" s="575" cm="1">
        <f t="array" ref="IE98">INDEX(IE$5:IE97,$B98+1,1)</f>
        <v>0</v>
      </c>
      <c r="IF98" s="575" cm="1">
        <f t="array" ref="IF98">INDEX(IF$5:IF97,$B98+1,1)</f>
        <v>0</v>
      </c>
      <c r="IG98" s="8"/>
      <c r="IH98" s="575" t="str" cm="1">
        <f t="array" ref="IH98">INDEX(IH$5:IH97,$B98+1,1)</f>
        <v>-</v>
      </c>
      <c r="II98" s="575" t="str" cm="1">
        <f t="array" ref="II98">INDEX(II$5:II97,$B98+1,1)</f>
        <v>-</v>
      </c>
      <c r="IJ98" s="575" t="str" cm="1">
        <f t="array" ref="IJ98">INDEX(IJ$5:IJ97,$B98+1,1)</f>
        <v>-</v>
      </c>
      <c r="IK98" s="575" t="str" cm="1">
        <f t="array" ref="IK98">INDEX(IK$5:IK97,$B98+1,1)</f>
        <v>-</v>
      </c>
      <c r="IL98" s="575" t="str" cm="1">
        <f t="array" ref="IL98">INDEX(IL$5:IL97,$B98+1,1)</f>
        <v>-</v>
      </c>
      <c r="IM98" s="575" t="str" cm="1">
        <f t="array" ref="IM98">INDEX(IM$5:IM97,$B98+1,1)</f>
        <v>-</v>
      </c>
      <c r="IN98" s="575" t="str" cm="1">
        <f t="array" ref="IN98">INDEX(IN$5:IN97,$B98+1,1)</f>
        <v>-</v>
      </c>
      <c r="IO98" s="575" t="str" cm="1">
        <f t="array" ref="IO98">INDEX(IO$5:IO97,$B98+1,1)</f>
        <v>-</v>
      </c>
      <c r="IP98" s="575" t="str" cm="1">
        <f t="array" ref="IP98">INDEX(IP$5:IP97,$B98+1,1)</f>
        <v>-</v>
      </c>
      <c r="IQ98" s="575" t="str" cm="1">
        <f t="array" ref="IQ98">INDEX(IQ$5:IQ97,$B98+1,1)</f>
        <v>-</v>
      </c>
      <c r="IR98" s="575" t="str" cm="1">
        <f t="array" ref="IR98">INDEX(IR$5:IR97,$B98+1,1)</f>
        <v>-</v>
      </c>
      <c r="IS98" s="575" t="str" cm="1">
        <f t="array" ref="IS98">INDEX(IS$5:IS97,$B98+1,1)</f>
        <v>-</v>
      </c>
      <c r="IT98" s="575" t="str" cm="1">
        <f t="array" ref="IT98">INDEX(IT$5:IT97,$B98+1,1)</f>
        <v>-</v>
      </c>
      <c r="IU98" s="575" t="str" cm="1">
        <f t="array" ref="IU98">INDEX(IU$5:IU97,$B98+1,1)</f>
        <v>-</v>
      </c>
      <c r="IV98" s="575" t="str" cm="1">
        <f t="array" ref="IV98">INDEX(IV$5:IV97,$B98+1,1)</f>
        <v>-</v>
      </c>
      <c r="IW98" s="575" t="str" cm="1">
        <f t="array" ref="IW98">INDEX(IW$5:IW97,$B98+1,1)</f>
        <v>-</v>
      </c>
      <c r="IX98" s="575" cm="1">
        <f t="array" ref="IX98">INDEX(IX$5:IX97,$B98+1,1)</f>
        <v>0</v>
      </c>
      <c r="IY98" s="583">
        <f t="shared" si="281"/>
        <v>0</v>
      </c>
      <c r="IZ98" s="583">
        <f t="shared" si="281"/>
        <v>0</v>
      </c>
      <c r="JA98" s="200">
        <f t="shared" si="282"/>
        <v>0</v>
      </c>
      <c r="JB98" s="200">
        <f t="shared" ca="1" si="282"/>
        <v>0</v>
      </c>
      <c r="JC98" s="200">
        <f t="shared" ca="1" si="282"/>
        <v>0</v>
      </c>
      <c r="JD98" s="200">
        <f t="shared" ca="1" si="282"/>
        <v>0</v>
      </c>
      <c r="JE98" s="200">
        <f t="shared" ca="1" si="282"/>
        <v>0</v>
      </c>
      <c r="JF98" s="243">
        <f t="shared" ca="1" si="283"/>
        <v>0</v>
      </c>
      <c r="JG98" s="200">
        <f t="shared" ca="1" si="284"/>
        <v>0</v>
      </c>
      <c r="JH98" s="200">
        <f t="shared" ca="1" si="284"/>
        <v>0</v>
      </c>
      <c r="JI98" s="200">
        <f t="shared" ca="1" si="284"/>
        <v>0</v>
      </c>
      <c r="JJ98" s="200">
        <f t="shared" ca="1" si="284"/>
        <v>0</v>
      </c>
      <c r="JK98" s="200">
        <f t="shared" ca="1" si="284"/>
        <v>0</v>
      </c>
      <c r="JL98" s="243">
        <f t="shared" ca="1" si="285"/>
        <v>0</v>
      </c>
      <c r="JM98" s="244">
        <f t="shared" ca="1" si="286"/>
        <v>0</v>
      </c>
      <c r="JN98" s="244">
        <f t="shared" ca="1" si="286"/>
        <v>0</v>
      </c>
      <c r="JO98" s="244">
        <f t="shared" ca="1" si="286"/>
        <v>0</v>
      </c>
      <c r="JP98" s="244">
        <f t="shared" ca="1" si="286"/>
        <v>0</v>
      </c>
      <c r="JQ98" s="584">
        <f t="shared" ca="1" si="287"/>
        <v>0</v>
      </c>
      <c r="JR98" s="244">
        <f t="shared" ca="1" si="288"/>
        <v>0</v>
      </c>
      <c r="JS98" s="244">
        <f t="shared" ca="1" si="288"/>
        <v>0</v>
      </c>
      <c r="JT98" s="244">
        <f t="shared" ca="1" si="288"/>
        <v>0</v>
      </c>
      <c r="JU98" s="244">
        <f t="shared" ca="1" si="288"/>
        <v>0</v>
      </c>
      <c r="JV98" s="584">
        <f t="shared" ca="1" si="289"/>
        <v>0</v>
      </c>
      <c r="JW98" s="584">
        <f t="shared" ca="1" si="289"/>
        <v>0</v>
      </c>
      <c r="JX98" s="584">
        <f t="shared" ca="1" si="289"/>
        <v>0</v>
      </c>
      <c r="JY98" s="584">
        <f t="shared" ca="1" si="289"/>
        <v>0</v>
      </c>
      <c r="JZ98" s="584">
        <f t="shared" ca="1" si="289"/>
        <v>0</v>
      </c>
      <c r="KA98" s="584">
        <f t="shared" ca="1" si="289"/>
        <v>0</v>
      </c>
      <c r="KB98" s="584">
        <f t="shared" ca="1" si="289"/>
        <v>0</v>
      </c>
      <c r="KC98" s="575" cm="1">
        <f t="array" ref="KC98">INDEX(KC$5:KC97,$B98+1,1)</f>
        <v>0</v>
      </c>
      <c r="KD98" s="444">
        <f t="shared" si="290"/>
        <v>67</v>
      </c>
      <c r="KE98" s="8"/>
      <c r="KF98" s="575" cm="1">
        <f t="array" ref="KF98">INDEX(KF$5:KF97,$B98+1,1)</f>
        <v>0</v>
      </c>
      <c r="KG98" s="444">
        <f t="shared" si="291"/>
        <v>0</v>
      </c>
      <c r="KH98" s="575" cm="1">
        <f t="array" ref="KH98">INDEX(KH$5:KH97,$B98+1,1)</f>
        <v>0</v>
      </c>
      <c r="KI98" s="575" t="str" cm="1">
        <f t="array" ref="KI98">INDEX(KI$5:KI97,$B98+1,1)</f>
        <v>-</v>
      </c>
      <c r="KJ98" s="575" t="str" cm="1">
        <f t="array" ref="KJ98">INDEX(KJ$5:KJ97,$B98+1,1)</f>
        <v>-</v>
      </c>
      <c r="KK98" s="575" t="str" cm="1">
        <f t="array" ref="KK98">INDEX(KK$5:KK97,$B98+1,1)</f>
        <v>-</v>
      </c>
      <c r="KL98" s="575" t="str" cm="1">
        <f t="array" ref="KL98">INDEX(KL$5:KL97,$B98+1,1)</f>
        <v>-</v>
      </c>
      <c r="KM98" s="575" t="str" cm="1">
        <f t="array" ref="KM98">INDEX(KM$5:KM97,$B98+1,1)</f>
        <v>-</v>
      </c>
      <c r="KN98" s="575" t="str" cm="1">
        <f t="array" ref="KN98">INDEX(KN$5:KN97,$B98+1,1)</f>
        <v>-</v>
      </c>
      <c r="KO98" s="575" t="str" cm="1">
        <f t="array" ref="KO98">INDEX(KO$5:KO97,$B98+1,1)</f>
        <v>-</v>
      </c>
      <c r="KP98" s="575" t="str" cm="1">
        <f t="array" ref="KP98">INDEX(KP$5:KP97,$B98+1,1)</f>
        <v>-</v>
      </c>
      <c r="KQ98" s="575" t="str" cm="1">
        <f t="array" ref="KQ98">INDEX(KQ$5:KQ97,$B98+1,1)</f>
        <v>-</v>
      </c>
      <c r="KR98" s="575" t="str" cm="1">
        <f t="array" ref="KR98">INDEX(KR$5:KR97,$B98+1,1)</f>
        <v>-</v>
      </c>
      <c r="KS98" s="575" t="str" cm="1">
        <f t="array" ref="KS98">INDEX(KS$5:KS97,$B98+1,1)</f>
        <v>-</v>
      </c>
      <c r="KT98" s="575" t="str" cm="1">
        <f t="array" ref="KT98">INDEX(KT$5:KT97,$B98+1,1)</f>
        <v>-</v>
      </c>
      <c r="KU98" s="575" t="str" cm="1">
        <f t="array" ref="KU98">INDEX(KU$5:KU97,$B98+1,1)</f>
        <v>-</v>
      </c>
      <c r="KV98" s="444">
        <f t="shared" si="292"/>
        <v>1</v>
      </c>
      <c r="KW98" s="444">
        <f t="shared" si="293"/>
        <v>0</v>
      </c>
      <c r="KX98" s="444">
        <f t="shared" si="293"/>
        <v>1</v>
      </c>
      <c r="KY98" s="444">
        <f t="shared" si="293"/>
        <v>1</v>
      </c>
      <c r="KZ98" s="444">
        <f t="shared" si="293"/>
        <v>1</v>
      </c>
      <c r="LA98" s="444">
        <f t="shared" si="293"/>
        <v>1</v>
      </c>
      <c r="LB98" s="444">
        <f t="shared" si="293"/>
        <v>1</v>
      </c>
      <c r="LC98" s="444">
        <f t="shared" si="293"/>
        <v>1</v>
      </c>
      <c r="LD98" s="444">
        <f t="shared" si="293"/>
        <v>0</v>
      </c>
      <c r="LE98" s="444">
        <f t="shared" si="293"/>
        <v>1</v>
      </c>
      <c r="LF98" s="575" cm="1">
        <f t="array" ref="LF98">INDEX(LF$5:LF97,$B98+1,1)</f>
        <v>0</v>
      </c>
      <c r="LG98" s="575" cm="1">
        <f t="array" ref="LG98">INDEX(LG$5:LG97,$B98+1,1)</f>
        <v>0</v>
      </c>
      <c r="LH98" s="575" cm="1">
        <f t="array" ref="LH98">INDEX(LH$5:LH97,$B98+1,1)</f>
        <v>0</v>
      </c>
      <c r="LI98" s="575" cm="1">
        <f t="array" ref="LI98">INDEX(LI$5:LI97,$B98+1,1)</f>
        <v>0</v>
      </c>
      <c r="LJ98" s="575" cm="1">
        <f t="array" ref="LJ98">INDEX(LJ$5:LJ97,$B98+1,1)</f>
        <v>0</v>
      </c>
      <c r="LK98" s="575" cm="1">
        <f t="array" ref="LK98">INDEX(LK$5:LK97,$B98+1,1)</f>
        <v>0</v>
      </c>
      <c r="LL98" s="575" cm="1">
        <f t="array" ref="LL98">INDEX(LL$5:LL97,$B98+1,1)</f>
        <v>0</v>
      </c>
      <c r="LM98" s="575" cm="1">
        <f t="array" ref="LM98">INDEX(LM$5:LM97,$B98+1,1)</f>
        <v>0</v>
      </c>
      <c r="LN98" s="575" cm="1">
        <f t="array" ref="LN98">INDEX(LN$5:LN97,$B98+1,1)</f>
        <v>0</v>
      </c>
      <c r="LO98" s="575" cm="1">
        <f t="array" ref="LO98">INDEX(LO$5:LO97,$B98+1,1)</f>
        <v>0</v>
      </c>
      <c r="LP98" s="575" cm="1">
        <f t="array" ref="LP98">INDEX(LP$5:LP97,$B98+1,1)</f>
        <v>0</v>
      </c>
      <c r="LQ98" s="575" cm="1">
        <f t="array" ref="LQ98">INDEX(LQ$5:LQ97,$B98+1,1)</f>
        <v>0</v>
      </c>
      <c r="LR98" s="575" cm="1">
        <f t="array" ref="LR98">INDEX(LR$5:LR97,$B98+1,1)</f>
        <v>0</v>
      </c>
      <c r="LS98" s="575" cm="1">
        <f t="array" ref="LS98">INDEX(LS$5:LS97,$B98+1,1)</f>
        <v>0</v>
      </c>
      <c r="LT98" s="575" cm="1">
        <f t="array" ref="LT98">INDEX(LT$5:LT97,$B98+1,1)</f>
        <v>0</v>
      </c>
      <c r="LU98" s="575" cm="1">
        <f t="array" ref="LU98">INDEX(LU$5:LU97,$B98+1,1)</f>
        <v>0</v>
      </c>
      <c r="LV98" s="575" cm="1">
        <f t="array" ref="LV98">INDEX(LV$5:LV97,$B98+1,1)</f>
        <v>0</v>
      </c>
      <c r="LW98" s="575" cm="1">
        <f t="array" ref="LW98">INDEX(LW$5:LW97,$B98+1,1)</f>
        <v>0</v>
      </c>
      <c r="LX98" s="575" cm="1">
        <f t="array" ref="LX98">INDEX(LX$5:LX97,$B98+1,1)</f>
        <v>0</v>
      </c>
      <c r="LY98" s="575" cm="1">
        <f t="array" ref="LY98">INDEX(LY$5:LY97,$B98+1,1)</f>
        <v>0</v>
      </c>
      <c r="LZ98" s="575" cm="1">
        <f t="array" ref="LZ98">INDEX(LZ$5:LZ97,$B98+1,1)</f>
        <v>0</v>
      </c>
      <c r="MA98" s="575" cm="1">
        <f t="array" ref="MA98">INDEX(MA$5:MA97,$B98+1,1)</f>
        <v>0</v>
      </c>
      <c r="MB98" s="575" cm="1">
        <f t="array" ref="MB98">INDEX(MB$5:MB97,$B98+1,1)</f>
        <v>0</v>
      </c>
      <c r="MC98" s="575" cm="1">
        <f t="array" ref="MC98">INDEX(MC$5:MC97,$B98+1,1)</f>
        <v>0</v>
      </c>
      <c r="MD98" s="575" cm="1">
        <f t="array" ref="MD98">INDEX(MD$5:MD97,$B98+1,1)</f>
        <v>0</v>
      </c>
      <c r="ME98" s="575" cm="1">
        <f t="array" ref="ME98">INDEX(ME$5:ME97,$B98+1,1)</f>
        <v>0</v>
      </c>
      <c r="MF98" s="575" cm="1">
        <f t="array" ref="MF98">INDEX(MF$5:MF97,$B98+1,1)</f>
        <v>0</v>
      </c>
      <c r="MG98" s="575" cm="1">
        <f t="array" ref="MG98">INDEX(MG$5:MG97,$B98+1,1)</f>
        <v>0</v>
      </c>
      <c r="MH98" s="575" cm="1">
        <f t="array" ref="MH98">INDEX(MH$5:MH97,$B98+1,1)</f>
        <v>0</v>
      </c>
      <c r="MI98" s="575" cm="1">
        <f t="array" ref="MI98">INDEX(MI$5:MI97,$B98+1,1)</f>
        <v>1</v>
      </c>
      <c r="MJ98" s="575" cm="1">
        <f t="array" ref="MJ98">INDEX(MJ$5:MJ97,$B98+1,1)</f>
        <v>0</v>
      </c>
      <c r="MK98" s="575" cm="1">
        <f t="array" ref="MK98">INDEX(MK$5:MK97,$B98+1,1)</f>
        <v>0</v>
      </c>
      <c r="ML98" s="575" cm="1">
        <f t="array" ref="ML98">INDEX(ML$5:ML97,$B98+1,1)</f>
        <v>0</v>
      </c>
      <c r="MM98" s="575" cm="1">
        <f t="array" ref="MM98">INDEX(MM$5:MM97,$B98+1,1)</f>
        <v>0</v>
      </c>
      <c r="MN98" s="575" cm="1">
        <f t="array" ref="MN98">INDEX(MN$5:MN97,$B98+1,1)</f>
        <v>1</v>
      </c>
      <c r="MO98" s="8"/>
      <c r="MP98" s="444" t="b">
        <f t="shared" ca="1" si="294"/>
        <v>0</v>
      </c>
      <c r="MQ98" s="575" t="str" cm="1">
        <f t="array" ref="MQ98">INDEX(MQ$5:MQ97,$B98+1,1)</f>
        <v>-</v>
      </c>
      <c r="MR98" s="575" t="str" cm="1">
        <f t="array" ref="MR98">INDEX(MR$5:MR97,$B98+1,1)</f>
        <v>-</v>
      </c>
      <c r="MS98" s="575" t="str" cm="1">
        <f t="array" ref="MS98">INDEX(MS$5:MS97,$B98+1,1)</f>
        <v>-</v>
      </c>
      <c r="MT98" s="575" t="str" cm="1">
        <f t="array" ref="MT98">INDEX(MT$5:MT97,$B98+1,1)</f>
        <v>-</v>
      </c>
      <c r="MU98" s="444" t="str">
        <f t="shared" si="295"/>
        <v>-</v>
      </c>
      <c r="MV98" s="444" t="str">
        <f t="shared" si="295"/>
        <v>-</v>
      </c>
      <c r="MW98" s="575" t="str" cm="1">
        <f t="array" ref="MW98">INDEX(MW$5:MW97,$B98+1,1)</f>
        <v>-</v>
      </c>
      <c r="MX98" s="444" t="str" cm="1">
        <f t="array" ref="MX98">IF(OR(MY98:MY98&lt;&gt;"-"),TRUE,"-")</f>
        <v>-</v>
      </c>
      <c r="MY98" s="575" t="str" cm="1">
        <f t="array" ref="MY98">INDEX(MY$5:MY97,$B98+1,1)</f>
        <v>-</v>
      </c>
      <c r="MZ98" s="575" cm="1">
        <f t="array" ref="MZ98">INDEX(MZ$5:MZ97,$B98+1,1)</f>
        <v>0</v>
      </c>
      <c r="NA98" s="575" cm="1">
        <f t="array" ref="NA98">INDEX(NA$5:NA97,$B98+1,1)</f>
        <v>999999</v>
      </c>
      <c r="NB98" s="575" cm="1">
        <f t="array" ref="NB98">INDEX(NB$5:NB97,$B98+1,1)</f>
        <v>999999</v>
      </c>
      <c r="NC98" s="575" cm="1">
        <f t="array" ref="NC98">INDEX(NC$5:NC97,$B98+1,1)</f>
        <v>999999</v>
      </c>
      <c r="ND98" s="575" cm="1">
        <f t="array" ref="ND98">INDEX(ND$5:ND97,$B98+1,1)</f>
        <v>999999</v>
      </c>
      <c r="NE98" s="575" cm="1">
        <f t="array" ref="NE98">INDEX(NE$5:NE97,$B98+1,1)</f>
        <v>999999</v>
      </c>
      <c r="NF98" s="575" cm="1">
        <f t="array" ref="NF98">INDEX(NF$5:NF97,$B98+1,1)</f>
        <v>999999</v>
      </c>
      <c r="NG98" s="575" t="str" cm="1">
        <f t="array" ref="NG98">INDEX(NG$5:NG97,$B98+1,1)</f>
        <v>-</v>
      </c>
      <c r="NH98" s="575" t="str" cm="1">
        <f t="array" ref="NH98">INDEX(NH$5:NH97,$B98+1,1)</f>
        <v>-</v>
      </c>
      <c r="NI98" s="575" t="str" cm="1">
        <f t="array" ref="NI98">INDEX(NI$5:NI97,$B98+1,1)</f>
        <v>-</v>
      </c>
      <c r="NJ98" s="575" t="b" cm="1">
        <f t="array" ref="NJ98">INDEX(NJ$5:NJ97,$B98+1,1)</f>
        <v>1</v>
      </c>
      <c r="NK98" s="575" t="str" cm="1">
        <f t="array" ref="NK98">INDEX(NK$5:NK97,$B98+1,1)</f>
        <v>-</v>
      </c>
      <c r="NL98" s="575" cm="1">
        <f t="array" ref="NL98">INDEX(NL$5:NL97,$B98+1,1)</f>
        <v>0</v>
      </c>
      <c r="NM98" s="575" cm="1">
        <f t="array" ref="NM98">INDEX(NM$5:NM97,$B98+1,1)</f>
        <v>0</v>
      </c>
      <c r="NN98" s="575" cm="1">
        <f t="array" ref="NN98">INDEX(NN$5:NN97,$B98+1,1)</f>
        <v>0</v>
      </c>
      <c r="NO98" s="575" t="str" cm="1">
        <f t="array" ref="NO98">INDEX(NO$5:NO97,$B98+1,1)</f>
        <v>-</v>
      </c>
      <c r="NP98" s="575" t="str" cm="1">
        <f t="array" ref="NP98">INDEX(NP$5:NP97,$B98+1,1)</f>
        <v>-</v>
      </c>
      <c r="NQ98" s="444">
        <f t="shared" si="296"/>
        <v>0</v>
      </c>
      <c r="NR98" s="575" t="str" cm="1">
        <f t="array" ref="NR98">INDEX(NR$5:NR97,$B98+1,1)</f>
        <v>-</v>
      </c>
      <c r="NS98" s="444" t="str">
        <f t="shared" si="297"/>
        <v>-</v>
      </c>
      <c r="NT98" s="8"/>
      <c r="NU98" s="575" cm="1">
        <f t="array" ref="NU98">INDEX(NU$5:NU97,$B98+1,1)</f>
        <v>50</v>
      </c>
      <c r="NV98" s="575" cm="1">
        <f t="array" ref="NV98">INDEX(NV$5:NV97,$B98+1,1)</f>
        <v>50</v>
      </c>
      <c r="NW98" s="575" cm="1">
        <f t="array" ref="NW98">INDEX(NW$5:NW97,$B98+1,1)</f>
        <v>50</v>
      </c>
      <c r="NX98" s="575" cm="1">
        <f t="array" ref="NX98">INDEX(NX$5:NX97,$B98+1,1)</f>
        <v>50</v>
      </c>
      <c r="NY98" s="575" cm="1">
        <f t="array" ref="NY98">INDEX(NY$5:NY97,$B98+1,1)</f>
        <v>1</v>
      </c>
      <c r="NZ98" s="575" cm="1">
        <f t="array" ref="NZ98">INDEX(NZ$5:NZ97,$B98+1,1)</f>
        <v>1</v>
      </c>
      <c r="OA98" s="575" cm="1">
        <f t="array" ref="OA98">INDEX(OA$5:OA97,$B98+1,1)</f>
        <v>1</v>
      </c>
      <c r="OB98" s="575" cm="1">
        <f t="array" ref="OB98">INDEX(OB$5:OB97,$B98+1,1)</f>
        <v>1</v>
      </c>
      <c r="OC98" s="8"/>
      <c r="OD98" s="575" cm="1">
        <f t="array" ref="OD98">INDEX(OD$5:OD97,$B98+1,1)</f>
        <v>0</v>
      </c>
      <c r="OE98" s="575" t="str" cm="1">
        <f t="array" ref="OE98">INDEX(OE$5:OE97,$B98+1,1)</f>
        <v>-</v>
      </c>
      <c r="OF98" s="575" cm="1">
        <f t="array" ref="OF98">INDEX(OF$5:OF97,$B98+1,1)</f>
        <v>1</v>
      </c>
      <c r="OG98" s="444">
        <f t="shared" si="298"/>
        <v>1.5</v>
      </c>
      <c r="OH98" s="8"/>
      <c r="OI98" s="585" t="str">
        <f t="shared" si="299"/>
        <v>-</v>
      </c>
      <c r="OJ98" s="585" t="str">
        <f t="shared" si="299"/>
        <v>-</v>
      </c>
      <c r="OK98" s="585" t="str">
        <f t="shared" si="299"/>
        <v>-</v>
      </c>
      <c r="OL98" s="585" t="str">
        <f t="shared" si="299"/>
        <v>-</v>
      </c>
      <c r="OM98" s="575" cm="1">
        <f t="array" ref="OM98">INDEX(OM$5:OM97,$B98+1,1)</f>
        <v>0</v>
      </c>
      <c r="ON98" s="519">
        <v>0</v>
      </c>
    </row>
    <row r="99" spans="1:404" outlineLevel="2">
      <c r="A99" s="18">
        <f t="shared" si="245"/>
        <v>94</v>
      </c>
      <c r="B99" s="606">
        <f t="shared" si="300"/>
        <v>88</v>
      </c>
      <c r="C99" s="110">
        <f>C$86 + CHOOSE(ExptNo+1, $L99*100, $L99*100 + $M99*10, $L99*100 + $M99*10 +$N99) + 0</f>
        <v>3200</v>
      </c>
      <c r="D99" s="127" t="str">
        <f t="shared" si="246"/>
        <v>GSW</v>
      </c>
      <c r="E99" t="b">
        <v>1</v>
      </c>
      <c r="F99" t="b">
        <v>0</v>
      </c>
      <c r="G99" t="b">
        <f t="shared" si="247"/>
        <v>1</v>
      </c>
      <c r="H99" s="203">
        <f t="shared" si="301"/>
        <v>6</v>
      </c>
      <c r="I99" s="575" cm="1">
        <f t="array" ref="I99">INDEX(I$5:I98,$B99+1,1)</f>
        <v>1</v>
      </c>
      <c r="J99" s="575" cm="1">
        <f t="array" ref="J99">INDEX(J$5:J98,$B99+1,1)</f>
        <v>0</v>
      </c>
      <c r="K99" s="575" cm="1">
        <f t="array" ref="K99">INDEX(K$5:K98,$B99+1,1)</f>
        <v>1</v>
      </c>
      <c r="L99" s="575" cm="1">
        <f t="array" ref="L99">INDEX(L$5:L98,$B99+1,1)</f>
        <v>2</v>
      </c>
      <c r="M99" s="575" cm="1">
        <f t="array" ref="M99">INDEX(M$5:M98,$B99+1,1)</f>
        <v>5</v>
      </c>
      <c r="N99" s="575" cm="1">
        <f t="array" ref="N99">INDEX(N$5:N98,$B99+1,1)</f>
        <v>3</v>
      </c>
      <c r="O99" s="444">
        <f t="shared" si="248"/>
        <v>2</v>
      </c>
      <c r="P99" s="444">
        <f t="shared" si="248"/>
        <v>0</v>
      </c>
      <c r="Q99" s="444">
        <f t="shared" si="249"/>
        <v>6</v>
      </c>
      <c r="R99" s="575" cm="1">
        <f t="array" ref="R99">INDEX(R$5:R98,$B99+1,1)</f>
        <v>2</v>
      </c>
      <c r="S99" s="575" cm="1">
        <f t="array" ref="S99">INDEX(S$5:S98,$B99+1,1)</f>
        <v>2</v>
      </c>
      <c r="T99" s="575" cm="1">
        <f t="array" ref="T99">INDEX(T$5:T98,$B99+1,1)</f>
        <v>0</v>
      </c>
      <c r="U99" s="575" cm="1">
        <f t="array" ref="U99">INDEX(U$5:U98,$B99+1,1)</f>
        <v>1</v>
      </c>
      <c r="V99" s="575" cm="1">
        <f t="array" ref="V99">INDEX(V$5:V98,$B99+1,1)</f>
        <v>0</v>
      </c>
      <c r="W99" s="575" cm="1">
        <f t="array" ref="W99">INDEX(W$5:W98,$B99+1,1)</f>
        <v>2</v>
      </c>
      <c r="X99" s="575" cm="1">
        <f t="array" ref="X99">INDEX(X$5:X98,$B99+1,1)</f>
        <v>1</v>
      </c>
      <c r="Y99" s="575" cm="1">
        <f t="array" ref="Y99">INDEX(Y$5:Y98,$B99+1,1)</f>
        <v>1</v>
      </c>
      <c r="Z99" s="575" cm="1">
        <f t="array" ref="Z99">INDEX(Z$5:Z98,$B99+1,1)</f>
        <v>1</v>
      </c>
      <c r="AA99" s="575" t="str" cm="1">
        <f t="array" ref="AA99">INDEX(AA$5:AA98,$B99+1,1)</f>
        <v>-</v>
      </c>
      <c r="AB99" s="444"/>
      <c r="AC99" s="575" cm="1">
        <f t="array" ref="AC99">INDEX(AC$5:AC98,$B99+1,1)</f>
        <v>1</v>
      </c>
      <c r="AD99" s="575" cm="1">
        <f t="array" ref="AD99">INDEX(AD$5:AD98,$B99+1,1)</f>
        <v>0</v>
      </c>
      <c r="AE99" s="575" cm="1">
        <f t="array" ref="AE99">INDEX(AE$5:AE98,$B99+1,1)</f>
        <v>0</v>
      </c>
      <c r="AF99" s="575" cm="1">
        <f t="array" ref="AF99">INDEX(AF$5:AF98,$B99+1,1)</f>
        <v>0</v>
      </c>
      <c r="AG99" s="575" cm="1">
        <f t="array" ref="AG99">INDEX(AG$5:AG98,$B99+1,1)</f>
        <v>0</v>
      </c>
      <c r="AH99" s="119"/>
      <c r="AI99" s="119"/>
      <c r="AJ99" s="119"/>
      <c r="AK99" s="119"/>
      <c r="AL99" s="119"/>
      <c r="AM99" s="119"/>
      <c r="AN99" s="119"/>
      <c r="AO99" s="119"/>
      <c r="AP99" s="119"/>
      <c r="AQ99" s="119"/>
      <c r="AR99" s="119"/>
      <c r="AS99" s="119"/>
      <c r="AT99" s="119"/>
      <c r="AU99" s="119"/>
      <c r="AV99" s="119"/>
      <c r="AW99" s="119"/>
      <c r="AX99" s="330" t="str">
        <f ca="1">LEFT(AX98,10)        &amp; TEXT($H99," 00000 ")        &amp; INDEX(i.ModelStructure,$I99,1)    &amp;" "
&amp; $D99        &amp;       IF($DK99=0," FWM","")&amp;IF($DK99=1," MWM","")&amp;IF($DK99=5," Mat","")&amp;IF($DL99=TRUE,"&amp;BBT","    ")        &amp;      " TOL"&amp;INDEX(i.TOL_Desc,1,$N99)
&amp; " Scan"&amp;$T99       &amp;       CHOOSE($K99+1," CFS"," GFS"," NFS")&amp;"_"&amp;MID($HB99,7,1)
&amp; " RR"&amp;TEXT(SUM($EB99:$EC99),"+00%;-00%;    ;@")
&amp; " GP"&amp;TEXT($EW99,"?00%")        &amp;    " WP"&amp;TEXT($ET99*$NZ99*$OB99,"?00%")        &amp;     " MP"&amp;TEXT($EU99*$NY99*$OA99,"?00%")
&amp; " cl[0] "  &amp;TEXT($GM99,"0.00")
&amp; " ("&amp;IF($CY99,"P","E")   &amp;IF($CX99,"T","t")        &amp;     "_F"&amp;IF($HP99&lt;&gt;FALSE,3,0)+COUNTIF($HI99:$HM99,TRUE)+COUNTIF($BS99:$BT99,"&gt;0")&amp;IF($HN99&lt;&gt;FALSE,3,0)+COUNTIF($BS99:$BT99,"&gt;0")&amp;"N"&amp;IF($HS99&lt;&gt;"-",$HS99,$DC99)&amp;IF($HT99&lt;&gt;"-",$HT99,$DD99)&amp;"L"&amp;$IE99&amp;$IF99&amp;")"</f>
        <v>Test calib 00006 SE GSW     TOLSpr Scan0 GFS_ RR     GP100% WP100% MP100% cl[0] 1.20 (Et_F33N11L00)</v>
      </c>
      <c r="AY99" s="8" t="str">
        <f ca="1">IF(COUNTIF(AX$5:AX99,AX99)=1,"-","Dup")</f>
        <v>-</v>
      </c>
      <c r="AZ99" s="8"/>
      <c r="BA99" s="575" t="str" cm="1">
        <f t="array" ref="BA99">INDEX(BA$5:BA98,$B99+1,1)</f>
        <v>-</v>
      </c>
      <c r="BB99" s="575" t="str" cm="1">
        <f t="array" ref="BB99">INDEX(BB$5:BB98,$B99+1,1)</f>
        <v>-</v>
      </c>
      <c r="BC99" s="575" t="str" cm="1">
        <f t="array" ref="BC99">INDEX(BC$5:BC98,$B99+1,1)</f>
        <v>-</v>
      </c>
      <c r="BD99" s="575" t="str" cm="1">
        <f t="array" ref="BD99">INDEX(BD$5:BD98,$B99+1,1)</f>
        <v>-</v>
      </c>
      <c r="BE99" s="575" t="str" cm="1">
        <f t="array" ref="BE99">INDEX(BE$5:BE98,$B99+1,1)</f>
        <v>-</v>
      </c>
      <c r="BF99" s="575" t="str" cm="1">
        <f t="array" ref="BF99">INDEX(BF$5:BF98,$B99+1,1)</f>
        <v>-</v>
      </c>
      <c r="BG99" s="575" t="str" cm="1">
        <f t="array" ref="BG99">INDEX(BG$5:BG98,$B99+1,1)</f>
        <v>-</v>
      </c>
      <c r="BH99" s="575" t="str" cm="1">
        <f t="array" ref="BH99">INDEX(BH$5:BH98,$B99+1,1)</f>
        <v>-</v>
      </c>
      <c r="BI99" s="575" t="str" cm="1">
        <f t="array" ref="BI99">INDEX(BI$5:BI98,$B99+1,1)</f>
        <v>-</v>
      </c>
      <c r="BJ99" s="8"/>
      <c r="BK99" s="575" t="b" cm="1">
        <f t="array" ref="BK99">INDEX(BK$5:BK98,$B99+1,1)</f>
        <v>1</v>
      </c>
      <c r="BL99" s="575" t="str" cm="1">
        <f t="array" ref="BL99">INDEX(BL$5:BL98,$B99+1,1)</f>
        <v>-</v>
      </c>
      <c r="BM99" s="575" t="b" cm="1">
        <f t="array" ref="BM99">INDEX(BM$5:BM98,$B99+1,1)</f>
        <v>0</v>
      </c>
      <c r="BN99" s="575" t="str" cm="1">
        <f t="array" ref="BN99">INDEX(BN$5:BN98,$B99+1,1)</f>
        <v>-</v>
      </c>
      <c r="BO99" s="575" t="str" cm="1">
        <f t="array" ref="BO99">INDEX(BO$5:BO98,$B99+1,1)</f>
        <v>-</v>
      </c>
      <c r="BP99" s="575" t="str" cm="1">
        <f t="array" ref="BP99">INDEX(BP$5:BP98,$B99+1,1)</f>
        <v>-</v>
      </c>
      <c r="BQ99" s="575" t="str" cm="1">
        <f t="array" ref="BQ99">INDEX(BQ$5:BQ98,$B99+1,1)</f>
        <v>-</v>
      </c>
      <c r="BR99" s="575" t="str" cm="1">
        <f t="array" ref="BR99">INDEX(BR$5:BR98,$B99+1,1)</f>
        <v>-</v>
      </c>
      <c r="BS99" s="575" t="str" cm="1">
        <f t="array" ref="BS99">INDEX(BS$5:BS98,$B99+1,1)</f>
        <v>-</v>
      </c>
      <c r="BT99" s="575" t="str" cm="1">
        <f t="array" ref="BT99">INDEX(BT$5:BT98,$B99+1,1)</f>
        <v>-</v>
      </c>
      <c r="BU99" s="575" t="str" cm="1">
        <f t="array" ref="BU99">INDEX(BU$5:BU98,$B99+1,1)</f>
        <v>-</v>
      </c>
      <c r="BV99" s="575" t="str" cm="1">
        <f t="array" ref="BV99">INDEX(BV$5:BV98,$B99+1,1)</f>
        <v>-</v>
      </c>
      <c r="BW99" s="575" t="b" cm="1">
        <f t="array" ref="BW99">INDEX(BW$5:BW98,$B99+1,1)</f>
        <v>0</v>
      </c>
      <c r="BX99" s="575" cm="1">
        <f t="array" ref="BX99">INDEX(BX$5:BX98,$B99+1,1)</f>
        <v>0</v>
      </c>
      <c r="BY99" s="575" cm="1">
        <f t="array" ref="BY99">INDEX(BY$5:BY98,$B99+1,1)</f>
        <v>6</v>
      </c>
      <c r="BZ99" s="575" cm="1">
        <f t="array" ref="BZ99">INDEX(BZ$5:BZ98,$B99+1,1)</f>
        <v>4</v>
      </c>
      <c r="CA99" s="575" t="b" cm="1">
        <f t="array" ref="CA99">INDEX(CA$5:CA98,$B99+1,1)</f>
        <v>1</v>
      </c>
      <c r="CB99" s="8"/>
      <c r="CC99" s="575" t="str" cm="1">
        <f t="array" ref="CC99">INDEX(CC$5:CC98,$B99+1,1)</f>
        <v>-</v>
      </c>
      <c r="CD99" s="444" t="str">
        <f t="shared" ca="1" si="250"/>
        <v>-</v>
      </c>
      <c r="CE99" s="444">
        <f t="shared" si="251"/>
        <v>1</v>
      </c>
      <c r="CF99" s="444">
        <f t="shared" si="251"/>
        <v>1</v>
      </c>
      <c r="CG99" s="575" t="str" cm="1">
        <f t="array" ref="CG99">INDEX(CG$5:CG98,$B99+1,1)</f>
        <v>-</v>
      </c>
      <c r="CH99" s="575" t="str" cm="1">
        <f t="array" ref="CH99">INDEX(CH$5:CH98,$B99+1,1)</f>
        <v>-</v>
      </c>
      <c r="CI99" s="575" t="str" cm="1">
        <f t="array" ref="CI99">INDEX(CI$5:CI98,$B99+1,1)</f>
        <v>-</v>
      </c>
      <c r="CJ99" s="444" t="str">
        <f t="shared" ca="1" si="252"/>
        <v>-</v>
      </c>
      <c r="CK99" s="444">
        <f t="shared" si="253"/>
        <v>1</v>
      </c>
      <c r="CL99" s="444">
        <f t="shared" si="253"/>
        <v>1</v>
      </c>
      <c r="CM99" s="575" t="str" cm="1">
        <f t="array" ref="CM99">INDEX(CM$5:CM98,$B99+1,1)</f>
        <v>-</v>
      </c>
      <c r="CN99" s="444" t="str">
        <f t="shared" ca="1" si="254"/>
        <v>-</v>
      </c>
      <c r="CO99" s="444">
        <f t="shared" si="255"/>
        <v>1</v>
      </c>
      <c r="CP99" s="575" t="str" cm="1">
        <f t="array" ref="CP99">INDEX(CP$5:CP98,$B99+1,1)</f>
        <v>-</v>
      </c>
      <c r="CQ99" s="575" t="str" cm="1">
        <f t="array" ref="CQ99">INDEX(CQ$5:CQ98,$B99+1,1)</f>
        <v>-</v>
      </c>
      <c r="CR99" s="444">
        <f t="shared" si="256"/>
        <v>1</v>
      </c>
      <c r="CS99" s="575" t="str" cm="1">
        <f t="array" ref="CS99">INDEX(CS$5:CS98,$B99+1,1)</f>
        <v>-</v>
      </c>
      <c r="CT99" s="444" t="str">
        <f t="shared" ca="1" si="257"/>
        <v>-</v>
      </c>
      <c r="CU99" s="444">
        <f t="shared" si="258"/>
        <v>1</v>
      </c>
      <c r="CV99" s="444">
        <f t="shared" si="258"/>
        <v>1</v>
      </c>
      <c r="CW99" s="8"/>
      <c r="CX99" s="575" t="b" cm="1">
        <f t="array" ref="CX99">INDEX(CX$5:CX98,$B99+1,1)</f>
        <v>0</v>
      </c>
      <c r="CY99" s="575" t="b" cm="1">
        <f t="array" ref="CY99">INDEX(CY$5:CY98,$B99+1,1)</f>
        <v>0</v>
      </c>
      <c r="CZ99" s="587">
        <f t="shared" si="259"/>
        <v>2530111</v>
      </c>
      <c r="DA99" s="575" t="b" cm="1">
        <f t="array" ref="DA99">INDEX(DA$5:DA98,$B99+1,1)</f>
        <v>1</v>
      </c>
      <c r="DB99" s="575" cm="1">
        <f t="array" ref="DB99">INDEX(DB$5:DB98,$B99+1,1)</f>
        <v>0</v>
      </c>
      <c r="DC99" s="575" cm="1">
        <f t="array" ref="DC99">INDEX(DC$5:DC98,$B99+1,1)</f>
        <v>1</v>
      </c>
      <c r="DD99" s="575" cm="1">
        <f t="array" ref="DD99">INDEX(DD$5:DD98,$B99+1,1)</f>
        <v>1</v>
      </c>
      <c r="DE99" s="583">
        <f t="shared" si="260"/>
        <v>652</v>
      </c>
      <c r="DF99" s="583">
        <f t="shared" si="260"/>
        <v>686</v>
      </c>
      <c r="DG99" s="583">
        <f t="shared" si="260"/>
        <v>721</v>
      </c>
      <c r="DH99" s="493">
        <f t="shared" si="261"/>
        <v>378</v>
      </c>
      <c r="DI99" s="493">
        <f t="shared" si="261"/>
        <v>413</v>
      </c>
      <c r="DJ99" s="493">
        <f t="shared" si="261"/>
        <v>448</v>
      </c>
      <c r="DK99" s="444">
        <f t="shared" si="262"/>
        <v>2</v>
      </c>
      <c r="DL99" s="444" t="b">
        <f t="shared" si="262"/>
        <v>0</v>
      </c>
      <c r="DM99" s="444" t="str">
        <f t="shared" si="262"/>
        <v>-</v>
      </c>
      <c r="DN99" s="444" t="str">
        <f t="shared" si="262"/>
        <v>-</v>
      </c>
      <c r="DO99" s="444" t="str">
        <f t="shared" si="262"/>
        <v>-</v>
      </c>
      <c r="DP99" s="444" t="str">
        <f t="shared" si="262"/>
        <v>-</v>
      </c>
      <c r="DQ99" s="444" t="str">
        <f t="shared" si="262"/>
        <v>-</v>
      </c>
      <c r="DR99" s="444" t="str">
        <f t="shared" si="262"/>
        <v>-</v>
      </c>
      <c r="DS99" s="444" t="str">
        <f t="shared" si="262"/>
        <v>-</v>
      </c>
      <c r="DT99" s="444" t="str">
        <f t="shared" si="262"/>
        <v>-</v>
      </c>
      <c r="DU99" s="444" t="str">
        <f t="shared" si="262"/>
        <v>-</v>
      </c>
      <c r="DV99" s="444" t="str">
        <f t="shared" si="262"/>
        <v>-</v>
      </c>
      <c r="DW99" s="444">
        <f t="shared" si="262"/>
        <v>500</v>
      </c>
      <c r="DX99" s="444">
        <f t="shared" si="262"/>
        <v>500</v>
      </c>
      <c r="DY99" s="444" t="str">
        <f t="shared" si="262"/>
        <v>-</v>
      </c>
      <c r="DZ99" s="444" t="str">
        <f t="shared" si="262"/>
        <v>-</v>
      </c>
      <c r="EA99" s="444" t="str">
        <f t="shared" si="263"/>
        <v>-</v>
      </c>
      <c r="EB99" s="444">
        <f t="shared" si="264"/>
        <v>0</v>
      </c>
      <c r="EC99" s="444">
        <f t="shared" si="265"/>
        <v>0</v>
      </c>
      <c r="ED99" s="444">
        <f t="shared" si="266"/>
        <v>0</v>
      </c>
      <c r="EE99" s="444">
        <f t="shared" si="266"/>
        <v>0</v>
      </c>
      <c r="EF99" s="444">
        <f t="shared" si="266"/>
        <v>0</v>
      </c>
      <c r="EG99" s="444">
        <f t="shared" si="266"/>
        <v>0</v>
      </c>
      <c r="EH99" s="444" t="b">
        <f t="shared" si="267"/>
        <v>0</v>
      </c>
      <c r="EI99" s="444" t="b">
        <f t="shared" si="267"/>
        <v>0</v>
      </c>
      <c r="EJ99" s="444" t="b">
        <f t="shared" si="267"/>
        <v>1</v>
      </c>
      <c r="EK99" s="444" t="b">
        <f t="shared" si="267"/>
        <v>1</v>
      </c>
      <c r="EL99" s="444">
        <f t="shared" si="268"/>
        <v>1</v>
      </c>
      <c r="EM99" s="444">
        <f>INDEX(i.dryman,($S99-1)*4+$R99,EM$7+IF($M99=5,2,$M99)-1)</f>
        <v>1</v>
      </c>
      <c r="EN99" s="444" t="b">
        <f t="shared" si="269"/>
        <v>0</v>
      </c>
      <c r="EO99" s="444" t="b">
        <f t="shared" si="270"/>
        <v>0</v>
      </c>
      <c r="EP99" s="444" t="b">
        <f t="shared" si="270"/>
        <v>0</v>
      </c>
      <c r="EQ99" s="444" t="b">
        <f t="shared" si="270"/>
        <v>1</v>
      </c>
      <c r="ER99" s="93">
        <f t="shared" si="271"/>
        <v>0</v>
      </c>
      <c r="ES99" s="93">
        <f t="shared" si="271"/>
        <v>0</v>
      </c>
      <c r="ET99" s="444">
        <f t="shared" si="272"/>
        <v>1</v>
      </c>
      <c r="EU99" s="444">
        <f t="shared" si="273"/>
        <v>1</v>
      </c>
      <c r="EV99" s="444">
        <f t="shared" si="273"/>
        <v>1</v>
      </c>
      <c r="EW99" s="444">
        <f t="shared" si="274"/>
        <v>1</v>
      </c>
      <c r="EX99" s="444">
        <f t="shared" si="275"/>
        <v>0.5</v>
      </c>
      <c r="EY99" s="444" t="b">
        <f t="shared" si="275"/>
        <v>1</v>
      </c>
      <c r="EZ99" s="444" t="b">
        <f t="shared" si="275"/>
        <v>0</v>
      </c>
      <c r="FA99" s="444" t="b">
        <f t="shared" si="275"/>
        <v>0</v>
      </c>
      <c r="FB99" s="444" t="b">
        <f t="shared" si="275"/>
        <v>0</v>
      </c>
      <c r="FC99" s="93">
        <f t="shared" si="276"/>
        <v>1</v>
      </c>
      <c r="FD99" s="93">
        <f t="shared" si="276"/>
        <v>1</v>
      </c>
      <c r="FE99" s="93">
        <f t="shared" si="276"/>
        <v>1</v>
      </c>
      <c r="FF99" s="93">
        <f t="shared" si="276"/>
        <v>1</v>
      </c>
      <c r="FG99" s="93">
        <f t="shared" si="276"/>
        <v>1</v>
      </c>
      <c r="FH99" s="93">
        <f t="shared" si="276"/>
        <v>1</v>
      </c>
      <c r="FI99" s="93">
        <f t="shared" si="276"/>
        <v>1</v>
      </c>
      <c r="FJ99" s="93">
        <f t="shared" si="276"/>
        <v>1</v>
      </c>
      <c r="FK99" s="8"/>
      <c r="FL99" s="575" t="str" cm="1">
        <f t="array" ref="FL99">INDEX(FL$5:FL98,$B99+1,1)</f>
        <v>-</v>
      </c>
      <c r="FM99" s="575" t="str" cm="1">
        <f t="array" ref="FM99">INDEX(FM$5:FM98,$B99+1,1)</f>
        <v>-</v>
      </c>
      <c r="FN99" s="575" t="str" cm="1">
        <f t="array" ref="FN99">INDEX(FN$5:FN98,$B99+1,1)</f>
        <v>-</v>
      </c>
      <c r="FO99" s="444" t="str">
        <f t="shared" si="277"/>
        <v>-</v>
      </c>
      <c r="FP99" s="575" t="str" cm="1">
        <f t="array" ref="FP99">INDEX(FP$5:FP98,$B99+1,1)</f>
        <v>-</v>
      </c>
      <c r="FQ99" s="575" cm="1">
        <f t="array" ref="FQ99">INDEX(FQ$5:FQ98,$B99+1,1)</f>
        <v>1</v>
      </c>
      <c r="FR99" s="575" cm="1">
        <f t="array" ref="FR99">INDEX(FR$5:FR98,$B99+1,1)</f>
        <v>1</v>
      </c>
      <c r="FS99" s="575" t="str" cm="1">
        <f t="array" ref="FS99">INDEX(FS$5:FS98,$B99+1,1)</f>
        <v>-</v>
      </c>
      <c r="FT99" s="575" t="str" cm="1">
        <f t="array" ref="FT99">INDEX(FT$5:FT98,$B99+1,1)</f>
        <v>-</v>
      </c>
      <c r="FU99" s="575" t="str" cm="1">
        <f t="array" ref="FU99">INDEX(FU$5:FU98,$B99+1,1)</f>
        <v>-</v>
      </c>
      <c r="FV99" s="575" t="str" cm="1">
        <f t="array" ref="FV99">INDEX(FV$5:FV98,$B99+1,1)</f>
        <v>-</v>
      </c>
      <c r="FW99" s="575" t="str" cm="1">
        <f t="array" ref="FW99">INDEX(FW$5:FW98,$B99+1,1)</f>
        <v>-</v>
      </c>
      <c r="FX99" s="575" t="str" cm="1">
        <f t="array" ref="FX99">INDEX(FX$5:FX98,$B99+1,1)</f>
        <v>-</v>
      </c>
      <c r="FY99" s="575" t="str" cm="1">
        <f t="array" ref="FY99">INDEX(FY$5:FY98,$B99+1,1)</f>
        <v>-</v>
      </c>
      <c r="FZ99" s="575" t="str" cm="1">
        <f t="array" ref="FZ99">INDEX(FZ$5:FZ98,$B99+1,1)</f>
        <v>-</v>
      </c>
      <c r="GA99" s="575" t="str" cm="1">
        <f t="array" ref="GA99">INDEX(GA$5:GA98,$B99+1,1)</f>
        <v>-</v>
      </c>
      <c r="GB99" s="575" t="str" cm="1">
        <f t="array" ref="GB99">INDEX(GB$5:GB98,$B99+1,1)</f>
        <v>-</v>
      </c>
      <c r="GC99" s="575" t="str" cm="1">
        <f t="array" ref="GC99">INDEX(GC$5:GC98,$B99+1,1)</f>
        <v>-</v>
      </c>
      <c r="GD99" s="575" t="str" cm="1">
        <f t="array" ref="GD99">INDEX(GD$5:GD98,$B99+1,1)</f>
        <v>-</v>
      </c>
      <c r="GE99" s="575" t="str" cm="1">
        <f t="array" ref="GE99">INDEX(GE$5:GE98,$B99+1,1)</f>
        <v>-</v>
      </c>
      <c r="GF99" s="575" t="str" cm="1">
        <f t="array" ref="GF99">INDEX(GF$5:GF98,$B99+1,1)</f>
        <v>-</v>
      </c>
      <c r="GG99" s="575" t="str" cm="1">
        <f t="array" ref="GG99">INDEX(GG$5:GG98,$B99+1,1)</f>
        <v>-</v>
      </c>
      <c r="GH99" s="575" t="str" cm="1">
        <f t="array" ref="GH99">INDEX(GH$5:GH98,$B99+1,1)</f>
        <v>-</v>
      </c>
      <c r="GI99" s="575" t="str" cm="1">
        <f t="array" ref="GI99">INDEX(GI$5:GI98,$B99+1,1)</f>
        <v>-</v>
      </c>
      <c r="GJ99" s="575" t="str" cm="1">
        <f t="array" ref="GJ99">INDEX(GJ$5:GJ98,$B99+1,1)</f>
        <v>-</v>
      </c>
      <c r="GK99" s="444">
        <f t="shared" si="278"/>
        <v>0</v>
      </c>
      <c r="GL99" s="575" t="str" cm="1">
        <f t="array" ref="GL99">INDEX(GL$5:GL98,$B99+1,1)</f>
        <v>-</v>
      </c>
      <c r="GM99" s="22">
        <v>1.2</v>
      </c>
      <c r="GN99" s="444">
        <f t="shared" si="279"/>
        <v>0</v>
      </c>
      <c r="GO99" s="575" cm="1">
        <f t="array" ref="GO99">INDEX(GO$5:GO98,$B99+1,1)</f>
        <v>0</v>
      </c>
      <c r="GP99" s="444">
        <f t="shared" si="280"/>
        <v>0</v>
      </c>
      <c r="GQ99" s="444">
        <f t="shared" si="280"/>
        <v>0</v>
      </c>
      <c r="GR99" s="444">
        <f t="shared" si="280"/>
        <v>0</v>
      </c>
      <c r="GS99" s="444">
        <f t="shared" si="280"/>
        <v>0</v>
      </c>
      <c r="GT99" s="444">
        <f t="shared" si="280"/>
        <v>1</v>
      </c>
      <c r="GU99" s="444">
        <f t="shared" si="280"/>
        <v>0</v>
      </c>
      <c r="GV99" s="575" cm="1">
        <f t="array" ref="GV99">INDEX(GV$5:GV98,$B99+1,1)</f>
        <v>0</v>
      </c>
      <c r="GW99" s="575" cm="1">
        <f t="array" ref="GW99">INDEX(GW$5:GW98,$B99+1,1)</f>
        <v>0</v>
      </c>
      <c r="GX99" s="575" cm="1">
        <f t="array" ref="GX99">INDEX(GX$5:GX98,$B99+1,1)</f>
        <v>0</v>
      </c>
      <c r="GY99" s="8"/>
      <c r="GZ99" s="575" t="str" cm="1">
        <f t="array" aca="1" ref="GZ99" ca="1">INDEX(GZ$5:GZ98,$B99+1,1)</f>
        <v>-</v>
      </c>
      <c r="HA99" s="575" t="str" cm="1">
        <f t="array" aca="1" ref="HA99" ca="1">INDEX(HA$5:HA98,$B99+1,1)</f>
        <v>-</v>
      </c>
      <c r="HB99" s="575" t="str" cm="1">
        <f t="array" aca="1" ref="HB99" ca="1">INDEX(HB$5:HB98,$B99+1,1)</f>
        <v>-</v>
      </c>
      <c r="HC99" s="575" t="str" cm="1">
        <f t="array" aca="1" ref="HC99" ca="1">INDEX(HC$5:HC98,$B99+1,1)</f>
        <v>-</v>
      </c>
      <c r="HD99" s="575" cm="1">
        <f t="array" aca="1" ref="HD99" ca="1">INDEX(HD$5:HD98,$B99+1,1)</f>
        <v>0</v>
      </c>
      <c r="HE99" s="575" t="str" cm="1">
        <f t="array" aca="1" ref="HE99" ca="1">INDEX(HE$5:HE98,$B99+1,1)</f>
        <v>-</v>
      </c>
      <c r="HF99" s="575" t="str" cm="1">
        <f t="array" ref="HF99">INDEX(HF$5:HF98,$B99+1,1)</f>
        <v>-</v>
      </c>
      <c r="HG99" s="576" t="str">
        <f ca="1">OFFSET(HG$5,$B99,0)</f>
        <v>-</v>
      </c>
      <c r="HH99" s="575" t="str" cm="1">
        <f t="array" ref="HH99">INDEX(HH$5:HH98,$B99+1,1)</f>
        <v>-</v>
      </c>
      <c r="HI99" s="575" t="str" cm="1">
        <f t="array" ref="HI99">INDEX(HI$5:HI98,$B99+1,1)</f>
        <v>-</v>
      </c>
      <c r="HJ99" s="575" t="str" cm="1">
        <f t="array" ref="HJ99">INDEX(HJ$5:HJ98,$B99+1,1)</f>
        <v>-</v>
      </c>
      <c r="HK99" s="575" t="str" cm="1">
        <f t="array" ref="HK99">INDEX(HK$5:HK98,$B99+1,1)</f>
        <v>-</v>
      </c>
      <c r="HL99" s="575" t="str" cm="1">
        <f t="array" ref="HL99">INDEX(HL$5:HL98,$B99+1,1)</f>
        <v>-</v>
      </c>
      <c r="HM99" s="575" t="str" cm="1">
        <f t="array" ref="HM99">INDEX(HM$5:HM98,$B99+1,1)</f>
        <v>-</v>
      </c>
      <c r="HN99" s="575" t="str" cm="1">
        <f t="array" ref="HN99">INDEX(HN$5:HN98,$B99+1,1)</f>
        <v>-</v>
      </c>
      <c r="HO99" s="575" t="str" cm="1">
        <f t="array" ref="HO99">INDEX(HO$5:HO98,$B99+1,1)</f>
        <v>-</v>
      </c>
      <c r="HP99" s="575" t="str" cm="1">
        <f t="array" ref="HP99">INDEX(HP$5:HP98,$B99+1,1)</f>
        <v>-</v>
      </c>
      <c r="HQ99" s="575" t="str" cm="1">
        <f t="array" ref="HQ99">INDEX(HQ$5:HQ98,$B99+1,1)</f>
        <v>-</v>
      </c>
      <c r="HR99" s="575" t="str" cm="1">
        <f t="array" ref="HR99">INDEX(HR$5:HR98,$B99+1,1)</f>
        <v>-</v>
      </c>
      <c r="HS99" s="575" t="str" cm="1">
        <f t="array" ref="HS99">INDEX(HS$5:HS98,$B99+1,1)</f>
        <v>-</v>
      </c>
      <c r="HT99" s="575" t="str" cm="1">
        <f t="array" ref="HT99">INDEX(HT$5:HT98,$B99+1,1)</f>
        <v>-</v>
      </c>
      <c r="HU99" s="575" cm="1">
        <f t="array" ref="HU99">INDEX(HU$5:HU98,$B99+1,1)</f>
        <v>0</v>
      </c>
      <c r="HV99" s="575" t="str" cm="1">
        <f t="array" ref="HV99">INDEX(HV$5:HV98,$B99+1,1)</f>
        <v>-</v>
      </c>
      <c r="HW99" s="575" t="str" cm="1">
        <f t="array" ref="HW99">INDEX(HW$5:HW98,$B99+1,1)</f>
        <v>-</v>
      </c>
      <c r="HX99" s="575" t="str" cm="1">
        <f t="array" ref="HX99">INDEX(HX$5:HX98,$B99+1,1)</f>
        <v>-</v>
      </c>
      <c r="HY99" s="575" t="str" cm="1">
        <f t="array" ref="HY99">INDEX(HY$5:HY98,$B99+1,1)</f>
        <v>-</v>
      </c>
      <c r="HZ99" s="575" t="str" cm="1">
        <f t="array" ref="HZ99">INDEX(HZ$5:HZ98,$B99+1,1)</f>
        <v>-</v>
      </c>
      <c r="IA99" s="575" cm="1">
        <f t="array" ref="IA99">INDEX(IA$5:IA98,$B99+1,1)</f>
        <v>0</v>
      </c>
      <c r="IB99" s="575" t="str" cm="1">
        <f t="array" ref="IB99">INDEX(IB$5:IB98,$B99+1,1)</f>
        <v>-</v>
      </c>
      <c r="IC99" s="575" t="str" cm="1">
        <f t="array" ref="IC99">INDEX(IC$5:IC98,$B99+1,1)</f>
        <v>-</v>
      </c>
      <c r="ID99" s="575" t="str" cm="1">
        <f t="array" ref="ID99">INDEX(ID$5:ID98,$B99+1,1)</f>
        <v>-</v>
      </c>
      <c r="IE99" s="575" cm="1">
        <f t="array" ref="IE99">INDEX(IE$5:IE98,$B99+1,1)</f>
        <v>0</v>
      </c>
      <c r="IF99" s="575" cm="1">
        <f t="array" ref="IF99">INDEX(IF$5:IF98,$B99+1,1)</f>
        <v>0</v>
      </c>
      <c r="IG99" s="8"/>
      <c r="IH99" s="575" t="str" cm="1">
        <f t="array" ref="IH99">INDEX(IH$5:IH98,$B99+1,1)</f>
        <v>-</v>
      </c>
      <c r="II99" s="575" t="str" cm="1">
        <f t="array" ref="II99">INDEX(II$5:II98,$B99+1,1)</f>
        <v>-</v>
      </c>
      <c r="IJ99" s="575" t="str" cm="1">
        <f t="array" ref="IJ99">INDEX(IJ$5:IJ98,$B99+1,1)</f>
        <v>-</v>
      </c>
      <c r="IK99" s="575" t="str" cm="1">
        <f t="array" ref="IK99">INDEX(IK$5:IK98,$B99+1,1)</f>
        <v>-</v>
      </c>
      <c r="IL99" s="575" t="str" cm="1">
        <f t="array" ref="IL99">INDEX(IL$5:IL98,$B99+1,1)</f>
        <v>-</v>
      </c>
      <c r="IM99" s="575" t="str" cm="1">
        <f t="array" ref="IM99">INDEX(IM$5:IM98,$B99+1,1)</f>
        <v>-</v>
      </c>
      <c r="IN99" s="575" t="str" cm="1">
        <f t="array" ref="IN99">INDEX(IN$5:IN98,$B99+1,1)</f>
        <v>-</v>
      </c>
      <c r="IO99" s="575" t="str" cm="1">
        <f t="array" ref="IO99">INDEX(IO$5:IO98,$B99+1,1)</f>
        <v>-</v>
      </c>
      <c r="IP99" s="575" t="str" cm="1">
        <f t="array" ref="IP99">INDEX(IP$5:IP98,$B99+1,1)</f>
        <v>-</v>
      </c>
      <c r="IQ99" s="575" t="str" cm="1">
        <f t="array" ref="IQ99">INDEX(IQ$5:IQ98,$B99+1,1)</f>
        <v>-</v>
      </c>
      <c r="IR99" s="575" t="str" cm="1">
        <f t="array" ref="IR99">INDEX(IR$5:IR98,$B99+1,1)</f>
        <v>-</v>
      </c>
      <c r="IS99" s="575" t="str" cm="1">
        <f t="array" ref="IS99">INDEX(IS$5:IS98,$B99+1,1)</f>
        <v>-</v>
      </c>
      <c r="IT99" s="575" t="str" cm="1">
        <f t="array" ref="IT99">INDEX(IT$5:IT98,$B99+1,1)</f>
        <v>-</v>
      </c>
      <c r="IU99" s="575" t="str" cm="1">
        <f t="array" ref="IU99">INDEX(IU$5:IU98,$B99+1,1)</f>
        <v>-</v>
      </c>
      <c r="IV99" s="575" t="str" cm="1">
        <f t="array" ref="IV99">INDEX(IV$5:IV98,$B99+1,1)</f>
        <v>-</v>
      </c>
      <c r="IW99" s="575" t="str" cm="1">
        <f t="array" ref="IW99">INDEX(IW$5:IW98,$B99+1,1)</f>
        <v>-</v>
      </c>
      <c r="IX99" s="575" cm="1">
        <f t="array" ref="IX99">INDEX(IX$5:IX98,$B99+1,1)</f>
        <v>0</v>
      </c>
      <c r="IY99" s="583">
        <f t="shared" si="281"/>
        <v>0</v>
      </c>
      <c r="IZ99" s="583">
        <f t="shared" si="281"/>
        <v>0</v>
      </c>
      <c r="JA99" s="200">
        <f t="shared" si="282"/>
        <v>0</v>
      </c>
      <c r="JB99" s="200">
        <f t="shared" ca="1" si="282"/>
        <v>0</v>
      </c>
      <c r="JC99" s="200">
        <f t="shared" ca="1" si="282"/>
        <v>0</v>
      </c>
      <c r="JD99" s="200">
        <f t="shared" ca="1" si="282"/>
        <v>0</v>
      </c>
      <c r="JE99" s="200">
        <f t="shared" ca="1" si="282"/>
        <v>0</v>
      </c>
      <c r="JF99" s="243">
        <f t="shared" ca="1" si="283"/>
        <v>0</v>
      </c>
      <c r="JG99" s="200">
        <f t="shared" ca="1" si="284"/>
        <v>0</v>
      </c>
      <c r="JH99" s="200">
        <f t="shared" ca="1" si="284"/>
        <v>0</v>
      </c>
      <c r="JI99" s="200">
        <f t="shared" ca="1" si="284"/>
        <v>0</v>
      </c>
      <c r="JJ99" s="200">
        <f t="shared" ca="1" si="284"/>
        <v>0</v>
      </c>
      <c r="JK99" s="200">
        <f t="shared" ca="1" si="284"/>
        <v>0</v>
      </c>
      <c r="JL99" s="243">
        <f t="shared" ca="1" si="285"/>
        <v>0</v>
      </c>
      <c r="JM99" s="244">
        <f t="shared" ca="1" si="286"/>
        <v>0</v>
      </c>
      <c r="JN99" s="244">
        <f t="shared" ca="1" si="286"/>
        <v>0</v>
      </c>
      <c r="JO99" s="244">
        <f t="shared" ca="1" si="286"/>
        <v>0</v>
      </c>
      <c r="JP99" s="244">
        <f t="shared" ca="1" si="286"/>
        <v>0</v>
      </c>
      <c r="JQ99" s="584">
        <f t="shared" ca="1" si="287"/>
        <v>0</v>
      </c>
      <c r="JR99" s="244">
        <f t="shared" ca="1" si="288"/>
        <v>0</v>
      </c>
      <c r="JS99" s="244">
        <f t="shared" ca="1" si="288"/>
        <v>0</v>
      </c>
      <c r="JT99" s="244">
        <f t="shared" ca="1" si="288"/>
        <v>0</v>
      </c>
      <c r="JU99" s="244">
        <f t="shared" ca="1" si="288"/>
        <v>0</v>
      </c>
      <c r="JV99" s="584">
        <f t="shared" ca="1" si="289"/>
        <v>0</v>
      </c>
      <c r="JW99" s="584">
        <f t="shared" ca="1" si="289"/>
        <v>0</v>
      </c>
      <c r="JX99" s="584">
        <f t="shared" ca="1" si="289"/>
        <v>0</v>
      </c>
      <c r="JY99" s="584">
        <f t="shared" ca="1" si="289"/>
        <v>0</v>
      </c>
      <c r="JZ99" s="584">
        <f t="shared" ca="1" si="289"/>
        <v>0</v>
      </c>
      <c r="KA99" s="584">
        <f t="shared" ca="1" si="289"/>
        <v>0</v>
      </c>
      <c r="KB99" s="584">
        <f t="shared" ca="1" si="289"/>
        <v>0</v>
      </c>
      <c r="KC99" s="575" cm="1">
        <f t="array" ref="KC99">INDEX(KC$5:KC98,$B99+1,1)</f>
        <v>0</v>
      </c>
      <c r="KD99" s="444">
        <f t="shared" si="290"/>
        <v>67</v>
      </c>
      <c r="KE99" s="8"/>
      <c r="KF99" s="575" cm="1">
        <f t="array" ref="KF99">INDEX(KF$5:KF98,$B99+1,1)</f>
        <v>0</v>
      </c>
      <c r="KG99" s="444">
        <f t="shared" si="291"/>
        <v>0</v>
      </c>
      <c r="KH99" s="575" cm="1">
        <f t="array" ref="KH99">INDEX(KH$5:KH98,$B99+1,1)</f>
        <v>0</v>
      </c>
      <c r="KI99" s="575" t="str" cm="1">
        <f t="array" ref="KI99">INDEX(KI$5:KI98,$B99+1,1)</f>
        <v>-</v>
      </c>
      <c r="KJ99" s="575" t="str" cm="1">
        <f t="array" ref="KJ99">INDEX(KJ$5:KJ98,$B99+1,1)</f>
        <v>-</v>
      </c>
      <c r="KK99" s="575" t="str" cm="1">
        <f t="array" ref="KK99">INDEX(KK$5:KK98,$B99+1,1)</f>
        <v>-</v>
      </c>
      <c r="KL99" s="575" t="str" cm="1">
        <f t="array" ref="KL99">INDEX(KL$5:KL98,$B99+1,1)</f>
        <v>-</v>
      </c>
      <c r="KM99" s="575" t="str" cm="1">
        <f t="array" ref="KM99">INDEX(KM$5:KM98,$B99+1,1)</f>
        <v>-</v>
      </c>
      <c r="KN99" s="575" t="str" cm="1">
        <f t="array" ref="KN99">INDEX(KN$5:KN98,$B99+1,1)</f>
        <v>-</v>
      </c>
      <c r="KO99" s="575" t="str" cm="1">
        <f t="array" ref="KO99">INDEX(KO$5:KO98,$B99+1,1)</f>
        <v>-</v>
      </c>
      <c r="KP99" s="575" t="str" cm="1">
        <f t="array" ref="KP99">INDEX(KP$5:KP98,$B99+1,1)</f>
        <v>-</v>
      </c>
      <c r="KQ99" s="575" t="str" cm="1">
        <f t="array" ref="KQ99">INDEX(KQ$5:KQ98,$B99+1,1)</f>
        <v>-</v>
      </c>
      <c r="KR99" s="575" t="str" cm="1">
        <f t="array" ref="KR99">INDEX(KR$5:KR98,$B99+1,1)</f>
        <v>-</v>
      </c>
      <c r="KS99" s="575" t="str" cm="1">
        <f t="array" ref="KS99">INDEX(KS$5:KS98,$B99+1,1)</f>
        <v>-</v>
      </c>
      <c r="KT99" s="575" t="str" cm="1">
        <f t="array" ref="KT99">INDEX(KT$5:KT98,$B99+1,1)</f>
        <v>-</v>
      </c>
      <c r="KU99" s="575" t="str" cm="1">
        <f t="array" ref="KU99">INDEX(KU$5:KU98,$B99+1,1)</f>
        <v>-</v>
      </c>
      <c r="KV99" s="444">
        <f t="shared" si="292"/>
        <v>1</v>
      </c>
      <c r="KW99" s="444">
        <f t="shared" si="293"/>
        <v>0</v>
      </c>
      <c r="KX99" s="444">
        <f t="shared" si="293"/>
        <v>1</v>
      </c>
      <c r="KY99" s="444">
        <f t="shared" si="293"/>
        <v>1</v>
      </c>
      <c r="KZ99" s="444">
        <f t="shared" si="293"/>
        <v>1</v>
      </c>
      <c r="LA99" s="444">
        <f t="shared" si="293"/>
        <v>1</v>
      </c>
      <c r="LB99" s="444">
        <f t="shared" si="293"/>
        <v>1</v>
      </c>
      <c r="LC99" s="444">
        <f t="shared" si="293"/>
        <v>1</v>
      </c>
      <c r="LD99" s="444">
        <f t="shared" si="293"/>
        <v>0</v>
      </c>
      <c r="LE99" s="444">
        <f t="shared" si="293"/>
        <v>1</v>
      </c>
      <c r="LF99" s="575" cm="1">
        <f t="array" ref="LF99">INDEX(LF$5:LF98,$B99+1,1)</f>
        <v>0</v>
      </c>
      <c r="LG99" s="575" cm="1">
        <f t="array" ref="LG99">INDEX(LG$5:LG98,$B99+1,1)</f>
        <v>0</v>
      </c>
      <c r="LH99" s="575" cm="1">
        <f t="array" ref="LH99">INDEX(LH$5:LH98,$B99+1,1)</f>
        <v>0</v>
      </c>
      <c r="LI99" s="575" cm="1">
        <f t="array" ref="LI99">INDEX(LI$5:LI98,$B99+1,1)</f>
        <v>0</v>
      </c>
      <c r="LJ99" s="575" cm="1">
        <f t="array" ref="LJ99">INDEX(LJ$5:LJ98,$B99+1,1)</f>
        <v>0</v>
      </c>
      <c r="LK99" s="575" cm="1">
        <f t="array" ref="LK99">INDEX(LK$5:LK98,$B99+1,1)</f>
        <v>0</v>
      </c>
      <c r="LL99" s="575" cm="1">
        <f t="array" ref="LL99">INDEX(LL$5:LL98,$B99+1,1)</f>
        <v>0</v>
      </c>
      <c r="LM99" s="575" cm="1">
        <f t="array" ref="LM99">INDEX(LM$5:LM98,$B99+1,1)</f>
        <v>0</v>
      </c>
      <c r="LN99" s="575" cm="1">
        <f t="array" ref="LN99">INDEX(LN$5:LN98,$B99+1,1)</f>
        <v>0</v>
      </c>
      <c r="LO99" s="575" cm="1">
        <f t="array" ref="LO99">INDEX(LO$5:LO98,$B99+1,1)</f>
        <v>0</v>
      </c>
      <c r="LP99" s="575" cm="1">
        <f t="array" ref="LP99">INDEX(LP$5:LP98,$B99+1,1)</f>
        <v>0</v>
      </c>
      <c r="LQ99" s="575" cm="1">
        <f t="array" ref="LQ99">INDEX(LQ$5:LQ98,$B99+1,1)</f>
        <v>0</v>
      </c>
      <c r="LR99" s="575" cm="1">
        <f t="array" ref="LR99">INDEX(LR$5:LR98,$B99+1,1)</f>
        <v>0</v>
      </c>
      <c r="LS99" s="575" cm="1">
        <f t="array" ref="LS99">INDEX(LS$5:LS98,$B99+1,1)</f>
        <v>0</v>
      </c>
      <c r="LT99" s="575" cm="1">
        <f t="array" ref="LT99">INDEX(LT$5:LT98,$B99+1,1)</f>
        <v>0</v>
      </c>
      <c r="LU99" s="575" cm="1">
        <f t="array" ref="LU99">INDEX(LU$5:LU98,$B99+1,1)</f>
        <v>0</v>
      </c>
      <c r="LV99" s="575" cm="1">
        <f t="array" ref="LV99">INDEX(LV$5:LV98,$B99+1,1)</f>
        <v>0</v>
      </c>
      <c r="LW99" s="575" cm="1">
        <f t="array" ref="LW99">INDEX(LW$5:LW98,$B99+1,1)</f>
        <v>0</v>
      </c>
      <c r="LX99" s="575" cm="1">
        <f t="array" ref="LX99">INDEX(LX$5:LX98,$B99+1,1)</f>
        <v>0</v>
      </c>
      <c r="LY99" s="575" cm="1">
        <f t="array" ref="LY99">INDEX(LY$5:LY98,$B99+1,1)</f>
        <v>0</v>
      </c>
      <c r="LZ99" s="575" cm="1">
        <f t="array" ref="LZ99">INDEX(LZ$5:LZ98,$B99+1,1)</f>
        <v>0</v>
      </c>
      <c r="MA99" s="575" cm="1">
        <f t="array" ref="MA99">INDEX(MA$5:MA98,$B99+1,1)</f>
        <v>0</v>
      </c>
      <c r="MB99" s="575" cm="1">
        <f t="array" ref="MB99">INDEX(MB$5:MB98,$B99+1,1)</f>
        <v>0</v>
      </c>
      <c r="MC99" s="575" cm="1">
        <f t="array" ref="MC99">INDEX(MC$5:MC98,$B99+1,1)</f>
        <v>0</v>
      </c>
      <c r="MD99" s="575" cm="1">
        <f t="array" ref="MD99">INDEX(MD$5:MD98,$B99+1,1)</f>
        <v>0</v>
      </c>
      <c r="ME99" s="575" cm="1">
        <f t="array" ref="ME99">INDEX(ME$5:ME98,$B99+1,1)</f>
        <v>0</v>
      </c>
      <c r="MF99" s="575" cm="1">
        <f t="array" ref="MF99">INDEX(MF$5:MF98,$B99+1,1)</f>
        <v>0</v>
      </c>
      <c r="MG99" s="575" cm="1">
        <f t="array" ref="MG99">INDEX(MG$5:MG98,$B99+1,1)</f>
        <v>0</v>
      </c>
      <c r="MH99" s="575" cm="1">
        <f t="array" ref="MH99">INDEX(MH$5:MH98,$B99+1,1)</f>
        <v>0</v>
      </c>
      <c r="MI99" s="575" cm="1">
        <f t="array" ref="MI99">INDEX(MI$5:MI98,$B99+1,1)</f>
        <v>1</v>
      </c>
      <c r="MJ99" s="575" cm="1">
        <f t="array" ref="MJ99">INDEX(MJ$5:MJ98,$B99+1,1)</f>
        <v>0</v>
      </c>
      <c r="MK99" s="575" cm="1">
        <f t="array" ref="MK99">INDEX(MK$5:MK98,$B99+1,1)</f>
        <v>0</v>
      </c>
      <c r="ML99" s="575" cm="1">
        <f t="array" ref="ML99">INDEX(ML$5:ML98,$B99+1,1)</f>
        <v>0</v>
      </c>
      <c r="MM99" s="575" cm="1">
        <f t="array" ref="MM99">INDEX(MM$5:MM98,$B99+1,1)</f>
        <v>0</v>
      </c>
      <c r="MN99" s="575" cm="1">
        <f t="array" ref="MN99">INDEX(MN$5:MN98,$B99+1,1)</f>
        <v>1</v>
      </c>
      <c r="MO99" s="8"/>
      <c r="MP99" s="444" t="b">
        <f t="shared" ca="1" si="294"/>
        <v>0</v>
      </c>
      <c r="MQ99" s="575" t="str" cm="1">
        <f t="array" ref="MQ99">INDEX(MQ$5:MQ98,$B99+1,1)</f>
        <v>-</v>
      </c>
      <c r="MR99" s="575" t="str" cm="1">
        <f t="array" ref="MR99">INDEX(MR$5:MR98,$B99+1,1)</f>
        <v>-</v>
      </c>
      <c r="MS99" s="575" t="str" cm="1">
        <f t="array" ref="MS99">INDEX(MS$5:MS98,$B99+1,1)</f>
        <v>-</v>
      </c>
      <c r="MT99" s="575" t="str" cm="1">
        <f t="array" ref="MT99">INDEX(MT$5:MT98,$B99+1,1)</f>
        <v>-</v>
      </c>
      <c r="MU99" s="444" t="str">
        <f t="shared" si="295"/>
        <v>-</v>
      </c>
      <c r="MV99" s="444" t="str">
        <f t="shared" si="295"/>
        <v>-</v>
      </c>
      <c r="MW99" s="575" t="str" cm="1">
        <f t="array" ref="MW99">INDEX(MW$5:MW98,$B99+1,1)</f>
        <v>-</v>
      </c>
      <c r="MX99" s="444" t="str" cm="1">
        <f t="array" ref="MX99">IF(OR(MY99:MY99&lt;&gt;"-"),TRUE,"-")</f>
        <v>-</v>
      </c>
      <c r="MY99" s="575" t="str" cm="1">
        <f t="array" ref="MY99">INDEX(MY$5:MY98,$B99+1,1)</f>
        <v>-</v>
      </c>
      <c r="MZ99" s="575" cm="1">
        <f t="array" ref="MZ99">INDEX(MZ$5:MZ98,$B99+1,1)</f>
        <v>0</v>
      </c>
      <c r="NA99" s="575" cm="1">
        <f t="array" ref="NA99">INDEX(NA$5:NA98,$B99+1,1)</f>
        <v>999999</v>
      </c>
      <c r="NB99" s="575" cm="1">
        <f t="array" ref="NB99">INDEX(NB$5:NB98,$B99+1,1)</f>
        <v>999999</v>
      </c>
      <c r="NC99" s="575" cm="1">
        <f t="array" ref="NC99">INDEX(NC$5:NC98,$B99+1,1)</f>
        <v>999999</v>
      </c>
      <c r="ND99" s="575" cm="1">
        <f t="array" ref="ND99">INDEX(ND$5:ND98,$B99+1,1)</f>
        <v>999999</v>
      </c>
      <c r="NE99" s="575" cm="1">
        <f t="array" ref="NE99">INDEX(NE$5:NE98,$B99+1,1)</f>
        <v>999999</v>
      </c>
      <c r="NF99" s="575" cm="1">
        <f t="array" ref="NF99">INDEX(NF$5:NF98,$B99+1,1)</f>
        <v>999999</v>
      </c>
      <c r="NG99" s="575" t="str" cm="1">
        <f t="array" ref="NG99">INDEX(NG$5:NG98,$B99+1,1)</f>
        <v>-</v>
      </c>
      <c r="NH99" s="575" t="str" cm="1">
        <f t="array" ref="NH99">INDEX(NH$5:NH98,$B99+1,1)</f>
        <v>-</v>
      </c>
      <c r="NI99" s="575" t="str" cm="1">
        <f t="array" ref="NI99">INDEX(NI$5:NI98,$B99+1,1)</f>
        <v>-</v>
      </c>
      <c r="NJ99" s="575" t="b" cm="1">
        <f t="array" ref="NJ99">INDEX(NJ$5:NJ98,$B99+1,1)</f>
        <v>1</v>
      </c>
      <c r="NK99" s="575" t="str" cm="1">
        <f t="array" ref="NK99">INDEX(NK$5:NK98,$B99+1,1)</f>
        <v>-</v>
      </c>
      <c r="NL99" s="575" cm="1">
        <f t="array" ref="NL99">INDEX(NL$5:NL98,$B99+1,1)</f>
        <v>0</v>
      </c>
      <c r="NM99" s="575" cm="1">
        <f t="array" ref="NM99">INDEX(NM$5:NM98,$B99+1,1)</f>
        <v>0</v>
      </c>
      <c r="NN99" s="575" cm="1">
        <f t="array" ref="NN99">INDEX(NN$5:NN98,$B99+1,1)</f>
        <v>0</v>
      </c>
      <c r="NO99" s="575" t="str" cm="1">
        <f t="array" ref="NO99">INDEX(NO$5:NO98,$B99+1,1)</f>
        <v>-</v>
      </c>
      <c r="NP99" s="575" t="str" cm="1">
        <f t="array" ref="NP99">INDEX(NP$5:NP98,$B99+1,1)</f>
        <v>-</v>
      </c>
      <c r="NQ99" s="444">
        <f t="shared" si="296"/>
        <v>0</v>
      </c>
      <c r="NR99" s="575" t="str" cm="1">
        <f t="array" ref="NR99">INDEX(NR$5:NR98,$B99+1,1)</f>
        <v>-</v>
      </c>
      <c r="NS99" s="444" t="str">
        <f t="shared" si="297"/>
        <v>-</v>
      </c>
      <c r="NT99" s="8"/>
      <c r="NU99" s="575" cm="1">
        <f t="array" ref="NU99">INDEX(NU$5:NU98,$B99+1,1)</f>
        <v>50</v>
      </c>
      <c r="NV99" s="575" cm="1">
        <f t="array" ref="NV99">INDEX(NV$5:NV98,$B99+1,1)</f>
        <v>50</v>
      </c>
      <c r="NW99" s="575" cm="1">
        <f t="array" ref="NW99">INDEX(NW$5:NW98,$B99+1,1)</f>
        <v>50</v>
      </c>
      <c r="NX99" s="575" cm="1">
        <f t="array" ref="NX99">INDEX(NX$5:NX98,$B99+1,1)</f>
        <v>50</v>
      </c>
      <c r="NY99" s="575" cm="1">
        <f t="array" ref="NY99">INDEX(NY$5:NY98,$B99+1,1)</f>
        <v>1</v>
      </c>
      <c r="NZ99" s="575" cm="1">
        <f t="array" ref="NZ99">INDEX(NZ$5:NZ98,$B99+1,1)</f>
        <v>1</v>
      </c>
      <c r="OA99" s="575" cm="1">
        <f t="array" ref="OA99">INDEX(OA$5:OA98,$B99+1,1)</f>
        <v>1</v>
      </c>
      <c r="OB99" s="575" cm="1">
        <f t="array" ref="OB99">INDEX(OB$5:OB98,$B99+1,1)</f>
        <v>1</v>
      </c>
      <c r="OC99" s="8"/>
      <c r="OD99" s="575" cm="1">
        <f t="array" ref="OD99">INDEX(OD$5:OD98,$B99+1,1)</f>
        <v>0</v>
      </c>
      <c r="OE99" s="575" t="str" cm="1">
        <f t="array" ref="OE99">INDEX(OE$5:OE98,$B99+1,1)</f>
        <v>-</v>
      </c>
      <c r="OF99" s="575" cm="1">
        <f t="array" ref="OF99">INDEX(OF$5:OF98,$B99+1,1)</f>
        <v>1</v>
      </c>
      <c r="OG99" s="444">
        <f t="shared" si="298"/>
        <v>1.5</v>
      </c>
      <c r="OH99" s="8"/>
      <c r="OI99" s="585" t="str">
        <f t="shared" si="299"/>
        <v>-</v>
      </c>
      <c r="OJ99" s="585" t="str">
        <f t="shared" si="299"/>
        <v>-</v>
      </c>
      <c r="OK99" s="585" t="str">
        <f t="shared" si="299"/>
        <v>-</v>
      </c>
      <c r="OL99" s="585" t="str">
        <f t="shared" si="299"/>
        <v>-</v>
      </c>
      <c r="OM99" s="575" cm="1">
        <f t="array" ref="OM99">INDEX(OM$5:OM98,$B99+1,1)</f>
        <v>0</v>
      </c>
      <c r="ON99" s="519">
        <v>0</v>
      </c>
    </row>
    <row r="100" spans="1:404" outlineLevel="2">
      <c r="A100" s="18">
        <f t="shared" si="245"/>
        <v>95</v>
      </c>
      <c r="B100" s="606">
        <f t="shared" si="300"/>
        <v>88</v>
      </c>
      <c r="C100" s="110">
        <f>C$86 + CHOOSE(ExptNo+1, $L100*100, $L100*100 + $M100*10, $L100*100 + $M100*10 +$N100) + 0</f>
        <v>3200</v>
      </c>
      <c r="D100" s="127" t="str">
        <f t="shared" si="246"/>
        <v>GSW</v>
      </c>
      <c r="E100" t="b">
        <v>0</v>
      </c>
      <c r="F100" t="b">
        <v>0</v>
      </c>
      <c r="G100" t="b">
        <f t="shared" si="247"/>
        <v>0</v>
      </c>
      <c r="H100" s="203">
        <f t="shared" si="301"/>
        <v>7</v>
      </c>
      <c r="I100" s="575" cm="1">
        <f t="array" ref="I100">INDEX(I$5:I99,$B100+1,1)</f>
        <v>1</v>
      </c>
      <c r="J100" s="575" cm="1">
        <f t="array" ref="J100">INDEX(J$5:J99,$B100+1,1)</f>
        <v>0</v>
      </c>
      <c r="K100" s="575" cm="1">
        <f t="array" ref="K100">INDEX(K$5:K99,$B100+1,1)</f>
        <v>1</v>
      </c>
      <c r="L100" s="575" cm="1">
        <f t="array" ref="L100">INDEX(L$5:L99,$B100+1,1)</f>
        <v>2</v>
      </c>
      <c r="M100" s="575" cm="1">
        <f t="array" ref="M100">INDEX(M$5:M99,$B100+1,1)</f>
        <v>5</v>
      </c>
      <c r="N100" s="575" cm="1">
        <f t="array" ref="N100">INDEX(N$5:N99,$B100+1,1)</f>
        <v>3</v>
      </c>
      <c r="O100" s="444">
        <f t="shared" si="248"/>
        <v>2</v>
      </c>
      <c r="P100" s="444">
        <f t="shared" si="248"/>
        <v>0</v>
      </c>
      <c r="Q100" s="444">
        <f t="shared" si="249"/>
        <v>6</v>
      </c>
      <c r="R100" s="575" cm="1">
        <f t="array" ref="R100">INDEX(R$5:R99,$B100+1,1)</f>
        <v>2</v>
      </c>
      <c r="S100" s="575" cm="1">
        <f t="array" ref="S100">INDEX(S$5:S99,$B100+1,1)</f>
        <v>2</v>
      </c>
      <c r="T100" s="575" cm="1">
        <f t="array" ref="T100">INDEX(T$5:T99,$B100+1,1)</f>
        <v>0</v>
      </c>
      <c r="U100" s="575" cm="1">
        <f t="array" ref="U100">INDEX(U$5:U99,$B100+1,1)</f>
        <v>1</v>
      </c>
      <c r="V100" s="575" cm="1">
        <f t="array" ref="V100">INDEX(V$5:V99,$B100+1,1)</f>
        <v>0</v>
      </c>
      <c r="W100" s="575" cm="1">
        <f t="array" ref="W100">INDEX(W$5:W99,$B100+1,1)</f>
        <v>2</v>
      </c>
      <c r="X100" s="575" cm="1">
        <f t="array" ref="X100">INDEX(X$5:X99,$B100+1,1)</f>
        <v>1</v>
      </c>
      <c r="Y100" s="575" cm="1">
        <f t="array" ref="Y100">INDEX(Y$5:Y99,$B100+1,1)</f>
        <v>1</v>
      </c>
      <c r="Z100" s="575" cm="1">
        <f t="array" ref="Z100">INDEX(Z$5:Z99,$B100+1,1)</f>
        <v>1</v>
      </c>
      <c r="AA100" s="575" t="str" cm="1">
        <f t="array" ref="AA100">INDEX(AA$5:AA99,$B100+1,1)</f>
        <v>-</v>
      </c>
      <c r="AB100" s="444"/>
      <c r="AC100" s="575" cm="1">
        <f t="array" ref="AC100">INDEX(AC$5:AC99,$B100+1,1)</f>
        <v>1</v>
      </c>
      <c r="AD100" s="575" cm="1">
        <f t="array" ref="AD100">INDEX(AD$5:AD99,$B100+1,1)</f>
        <v>0</v>
      </c>
      <c r="AE100" s="575" cm="1">
        <f t="array" ref="AE100">INDEX(AE$5:AE99,$B100+1,1)</f>
        <v>0</v>
      </c>
      <c r="AF100" s="575" cm="1">
        <f t="array" ref="AF100">INDEX(AF$5:AF99,$B100+1,1)</f>
        <v>0</v>
      </c>
      <c r="AG100" s="575" cm="1">
        <f t="array" ref="AG100">INDEX(AG$5:AG99,$B100+1,1)</f>
        <v>0</v>
      </c>
      <c r="AH100" s="119"/>
      <c r="AI100" s="119"/>
      <c r="AJ100" s="119"/>
      <c r="AK100" s="119"/>
      <c r="AL100" s="119"/>
      <c r="AM100" s="119"/>
      <c r="AN100" s="119"/>
      <c r="AO100" s="119"/>
      <c r="AP100" s="119"/>
      <c r="AQ100" s="119"/>
      <c r="AR100" s="119"/>
      <c r="AS100" s="119"/>
      <c r="AT100" s="119"/>
      <c r="AU100" s="119"/>
      <c r="AV100" s="119"/>
      <c r="AW100" s="119"/>
      <c r="AX100" s="330" t="str">
        <f ca="1">LEFT(AX99,10)        &amp; TEXT($H100," 00000 ")        &amp; INDEX(i.ModelStructure,$I100,1)    &amp;" "
&amp; $D100        &amp;       IF($DK100=0," FWM","")&amp;IF($DK100=1," MWM","")&amp;IF($DK100=5," Mat","")&amp;IF($DL100=TRUE,"&amp;BBT","    ")        &amp;      " TOL"&amp;INDEX(i.TOL_Desc,1,$N100)
&amp; " Scan"&amp;$T100       &amp;       CHOOSE($K100+1," CFS"," GFS"," NFS")&amp;"_"&amp;MID($HB100,7,1)
&amp; " RR"&amp;TEXT(SUM($EB100:$EC100),"+00%;-00%;    ;@")
&amp; " GP"&amp;TEXT($EW100,"?00%")        &amp;    " WP"&amp;TEXT($ET100*$NZ100*$OB100,"?00%")        &amp;     " MP"&amp;TEXT($EU100*$NY100*$OA100,"?00%")
&amp; " cl[0] "  &amp;TEXT($GM100,"0.00")
&amp; " ("&amp;IF($CY100,"P","E")   &amp;IF($CX100,"T","t")        &amp;     "_F"&amp;IF($HP100&lt;&gt;FALSE,3,0)+COUNTIF($HI100:$HM100,TRUE)+COUNTIF($BS100:$BT100,"&gt;0")&amp;IF($HN100&lt;&gt;FALSE,3,0)+COUNTIF($BS100:$BT100,"&gt;0")&amp;"N"&amp;IF($HS100&lt;&gt;"-",$HS100,$DC100)&amp;IF($HT100&lt;&gt;"-",$HT100,$DD100)&amp;"L"&amp;$IE100&amp;$IF100&amp;")"</f>
        <v>Test calib 00007 SE GSW     TOLSpr Scan0 GFS_ RR     GP100% WP100% MP100% cl[0] 1.00 (Et_F33N11L00)</v>
      </c>
      <c r="AY100" s="8" t="str">
        <f ca="1">IF(COUNTIF(AX$5:AX100,AX100)=1,"-","Dup")</f>
        <v>-</v>
      </c>
      <c r="AZ100" s="8"/>
      <c r="BA100" s="575" t="str" cm="1">
        <f t="array" ref="BA100">INDEX(BA$5:BA99,$B100+1,1)</f>
        <v>-</v>
      </c>
      <c r="BB100" s="575" t="str" cm="1">
        <f t="array" ref="BB100">INDEX(BB$5:BB99,$B100+1,1)</f>
        <v>-</v>
      </c>
      <c r="BC100" s="575" t="str" cm="1">
        <f t="array" ref="BC100">INDEX(BC$5:BC99,$B100+1,1)</f>
        <v>-</v>
      </c>
      <c r="BD100" s="575" t="str" cm="1">
        <f t="array" ref="BD100">INDEX(BD$5:BD99,$B100+1,1)</f>
        <v>-</v>
      </c>
      <c r="BE100" s="575" t="str" cm="1">
        <f t="array" ref="BE100">INDEX(BE$5:BE99,$B100+1,1)</f>
        <v>-</v>
      </c>
      <c r="BF100" s="575" t="str" cm="1">
        <f t="array" ref="BF100">INDEX(BF$5:BF99,$B100+1,1)</f>
        <v>-</v>
      </c>
      <c r="BG100" s="575" t="str" cm="1">
        <f t="array" ref="BG100">INDEX(BG$5:BG99,$B100+1,1)</f>
        <v>-</v>
      </c>
      <c r="BH100" s="575" t="str" cm="1">
        <f t="array" ref="BH100">INDEX(BH$5:BH99,$B100+1,1)</f>
        <v>-</v>
      </c>
      <c r="BI100" s="575" t="str" cm="1">
        <f t="array" ref="BI100">INDEX(BI$5:BI99,$B100+1,1)</f>
        <v>-</v>
      </c>
      <c r="BJ100" s="8"/>
      <c r="BK100" s="575" t="b" cm="1">
        <f t="array" ref="BK100">INDEX(BK$5:BK99,$B100+1,1)</f>
        <v>1</v>
      </c>
      <c r="BL100" s="575" t="str" cm="1">
        <f t="array" ref="BL100">INDEX(BL$5:BL99,$B100+1,1)</f>
        <v>-</v>
      </c>
      <c r="BM100" s="575" t="b" cm="1">
        <f t="array" ref="BM100">INDEX(BM$5:BM99,$B100+1,1)</f>
        <v>0</v>
      </c>
      <c r="BN100" s="575" t="str" cm="1">
        <f t="array" ref="BN100">INDEX(BN$5:BN99,$B100+1,1)</f>
        <v>-</v>
      </c>
      <c r="BO100" s="575" t="str" cm="1">
        <f t="array" ref="BO100">INDEX(BO$5:BO99,$B100+1,1)</f>
        <v>-</v>
      </c>
      <c r="BP100" s="575" t="str" cm="1">
        <f t="array" ref="BP100">INDEX(BP$5:BP99,$B100+1,1)</f>
        <v>-</v>
      </c>
      <c r="BQ100" s="575" t="str" cm="1">
        <f t="array" ref="BQ100">INDEX(BQ$5:BQ99,$B100+1,1)</f>
        <v>-</v>
      </c>
      <c r="BR100" s="575" t="str" cm="1">
        <f t="array" ref="BR100">INDEX(BR$5:BR99,$B100+1,1)</f>
        <v>-</v>
      </c>
      <c r="BS100" s="575" t="str" cm="1">
        <f t="array" ref="BS100">INDEX(BS$5:BS99,$B100+1,1)</f>
        <v>-</v>
      </c>
      <c r="BT100" s="575" t="str" cm="1">
        <f t="array" ref="BT100">INDEX(BT$5:BT99,$B100+1,1)</f>
        <v>-</v>
      </c>
      <c r="BU100" s="575" t="str" cm="1">
        <f t="array" ref="BU100">INDEX(BU$5:BU99,$B100+1,1)</f>
        <v>-</v>
      </c>
      <c r="BV100" s="575" t="str" cm="1">
        <f t="array" ref="BV100">INDEX(BV$5:BV99,$B100+1,1)</f>
        <v>-</v>
      </c>
      <c r="BW100" s="575" t="b" cm="1">
        <f t="array" ref="BW100">INDEX(BW$5:BW99,$B100+1,1)</f>
        <v>0</v>
      </c>
      <c r="BX100" s="575" cm="1">
        <f t="array" ref="BX100">INDEX(BX$5:BX99,$B100+1,1)</f>
        <v>0</v>
      </c>
      <c r="BY100" s="575" cm="1">
        <f t="array" ref="BY100">INDEX(BY$5:BY99,$B100+1,1)</f>
        <v>6</v>
      </c>
      <c r="BZ100" s="575" cm="1">
        <f t="array" ref="BZ100">INDEX(BZ$5:BZ99,$B100+1,1)</f>
        <v>4</v>
      </c>
      <c r="CA100" s="575" t="b" cm="1">
        <f t="array" ref="CA100">INDEX(CA$5:CA99,$B100+1,1)</f>
        <v>1</v>
      </c>
      <c r="CB100" s="8"/>
      <c r="CC100" s="575" t="str" cm="1">
        <f t="array" ref="CC100">INDEX(CC$5:CC99,$B100+1,1)</f>
        <v>-</v>
      </c>
      <c r="CD100" s="444" t="str">
        <f t="shared" ca="1" si="250"/>
        <v>-</v>
      </c>
      <c r="CE100" s="444">
        <f t="shared" si="251"/>
        <v>1</v>
      </c>
      <c r="CF100" s="444">
        <f t="shared" si="251"/>
        <v>1</v>
      </c>
      <c r="CG100" s="575" t="str" cm="1">
        <f t="array" ref="CG100">INDEX(CG$5:CG99,$B100+1,1)</f>
        <v>-</v>
      </c>
      <c r="CH100" s="575" t="str" cm="1">
        <f t="array" ref="CH100">INDEX(CH$5:CH99,$B100+1,1)</f>
        <v>-</v>
      </c>
      <c r="CI100" s="575" t="str" cm="1">
        <f t="array" ref="CI100">INDEX(CI$5:CI99,$B100+1,1)</f>
        <v>-</v>
      </c>
      <c r="CJ100" s="444" t="str">
        <f t="shared" ca="1" si="252"/>
        <v>-</v>
      </c>
      <c r="CK100" s="444">
        <f t="shared" si="253"/>
        <v>1</v>
      </c>
      <c r="CL100" s="444">
        <f t="shared" si="253"/>
        <v>1</v>
      </c>
      <c r="CM100" s="575" t="str" cm="1">
        <f t="array" ref="CM100">INDEX(CM$5:CM99,$B100+1,1)</f>
        <v>-</v>
      </c>
      <c r="CN100" s="444" t="str">
        <f t="shared" ca="1" si="254"/>
        <v>-</v>
      </c>
      <c r="CO100" s="444">
        <f t="shared" si="255"/>
        <v>1</v>
      </c>
      <c r="CP100" s="575" t="str" cm="1">
        <f t="array" ref="CP100">INDEX(CP$5:CP99,$B100+1,1)</f>
        <v>-</v>
      </c>
      <c r="CQ100" s="575" t="str" cm="1">
        <f t="array" ref="CQ100">INDEX(CQ$5:CQ99,$B100+1,1)</f>
        <v>-</v>
      </c>
      <c r="CR100" s="444">
        <f t="shared" si="256"/>
        <v>1</v>
      </c>
      <c r="CS100" s="575" t="str" cm="1">
        <f t="array" ref="CS100">INDEX(CS$5:CS99,$B100+1,1)</f>
        <v>-</v>
      </c>
      <c r="CT100" s="444" t="str">
        <f t="shared" ca="1" si="257"/>
        <v>-</v>
      </c>
      <c r="CU100" s="444">
        <f t="shared" si="258"/>
        <v>1</v>
      </c>
      <c r="CV100" s="444">
        <f t="shared" si="258"/>
        <v>1</v>
      </c>
      <c r="CW100" s="8"/>
      <c r="CX100" s="575" t="b" cm="1">
        <f t="array" ref="CX100">INDEX(CX$5:CX99,$B100+1,1)</f>
        <v>0</v>
      </c>
      <c r="CY100" s="575" t="b" cm="1">
        <f t="array" ref="CY100">INDEX(CY$5:CY99,$B100+1,1)</f>
        <v>0</v>
      </c>
      <c r="CZ100" s="587">
        <f t="shared" si="259"/>
        <v>2530111</v>
      </c>
      <c r="DA100" s="575" t="b" cm="1">
        <f t="array" ref="DA100">INDEX(DA$5:DA99,$B100+1,1)</f>
        <v>1</v>
      </c>
      <c r="DB100" s="575" cm="1">
        <f t="array" ref="DB100">INDEX(DB$5:DB99,$B100+1,1)</f>
        <v>0</v>
      </c>
      <c r="DC100" s="575" cm="1">
        <f t="array" ref="DC100">INDEX(DC$5:DC99,$B100+1,1)</f>
        <v>1</v>
      </c>
      <c r="DD100" s="575" cm="1">
        <f t="array" ref="DD100">INDEX(DD$5:DD99,$B100+1,1)</f>
        <v>1</v>
      </c>
      <c r="DE100" s="583">
        <f t="shared" si="260"/>
        <v>652</v>
      </c>
      <c r="DF100" s="583">
        <f t="shared" si="260"/>
        <v>686</v>
      </c>
      <c r="DG100" s="583">
        <f t="shared" si="260"/>
        <v>721</v>
      </c>
      <c r="DH100" s="493">
        <f t="shared" si="261"/>
        <v>378</v>
      </c>
      <c r="DI100" s="493">
        <f t="shared" si="261"/>
        <v>413</v>
      </c>
      <c r="DJ100" s="493">
        <f t="shared" si="261"/>
        <v>448</v>
      </c>
      <c r="DK100" s="444">
        <f t="shared" si="262"/>
        <v>2</v>
      </c>
      <c r="DL100" s="444" t="b">
        <f t="shared" si="262"/>
        <v>0</v>
      </c>
      <c r="DM100" s="444" t="str">
        <f t="shared" si="262"/>
        <v>-</v>
      </c>
      <c r="DN100" s="444" t="str">
        <f t="shared" si="262"/>
        <v>-</v>
      </c>
      <c r="DO100" s="444" t="str">
        <f t="shared" si="262"/>
        <v>-</v>
      </c>
      <c r="DP100" s="444" t="str">
        <f t="shared" si="262"/>
        <v>-</v>
      </c>
      <c r="DQ100" s="444" t="str">
        <f t="shared" si="262"/>
        <v>-</v>
      </c>
      <c r="DR100" s="444" t="str">
        <f t="shared" si="262"/>
        <v>-</v>
      </c>
      <c r="DS100" s="444" t="str">
        <f t="shared" si="262"/>
        <v>-</v>
      </c>
      <c r="DT100" s="444" t="str">
        <f t="shared" si="262"/>
        <v>-</v>
      </c>
      <c r="DU100" s="444" t="str">
        <f t="shared" si="262"/>
        <v>-</v>
      </c>
      <c r="DV100" s="444" t="str">
        <f t="shared" si="262"/>
        <v>-</v>
      </c>
      <c r="DW100" s="444">
        <f t="shared" si="262"/>
        <v>500</v>
      </c>
      <c r="DX100" s="444">
        <f t="shared" si="262"/>
        <v>500</v>
      </c>
      <c r="DY100" s="444" t="str">
        <f t="shared" si="262"/>
        <v>-</v>
      </c>
      <c r="DZ100" s="444" t="str">
        <f t="shared" si="262"/>
        <v>-</v>
      </c>
      <c r="EA100" s="444" t="str">
        <f t="shared" si="263"/>
        <v>-</v>
      </c>
      <c r="EB100" s="444">
        <f t="shared" si="264"/>
        <v>0</v>
      </c>
      <c r="EC100" s="444">
        <f t="shared" si="265"/>
        <v>0</v>
      </c>
      <c r="ED100" s="444">
        <f t="shared" si="266"/>
        <v>0</v>
      </c>
      <c r="EE100" s="444">
        <f t="shared" si="266"/>
        <v>0</v>
      </c>
      <c r="EF100" s="444">
        <f t="shared" si="266"/>
        <v>0</v>
      </c>
      <c r="EG100" s="444">
        <f t="shared" si="266"/>
        <v>0</v>
      </c>
      <c r="EH100" s="444" t="b">
        <f t="shared" si="267"/>
        <v>0</v>
      </c>
      <c r="EI100" s="444" t="b">
        <f t="shared" si="267"/>
        <v>0</v>
      </c>
      <c r="EJ100" s="444" t="b">
        <f t="shared" si="267"/>
        <v>1</v>
      </c>
      <c r="EK100" s="444" t="b">
        <f t="shared" si="267"/>
        <v>1</v>
      </c>
      <c r="EL100" s="444">
        <f t="shared" si="268"/>
        <v>1</v>
      </c>
      <c r="EM100" s="444">
        <f>INDEX(i.dryman,($S100-1)*4+$R100,EM$7+IF($M100=5,2,$M100)-1)</f>
        <v>1</v>
      </c>
      <c r="EN100" s="444" t="b">
        <f t="shared" si="269"/>
        <v>0</v>
      </c>
      <c r="EO100" s="444" t="b">
        <f t="shared" si="270"/>
        <v>0</v>
      </c>
      <c r="EP100" s="444" t="b">
        <f t="shared" si="270"/>
        <v>0</v>
      </c>
      <c r="EQ100" s="444" t="b">
        <f t="shared" si="270"/>
        <v>1</v>
      </c>
      <c r="ER100" s="93">
        <f t="shared" si="271"/>
        <v>0</v>
      </c>
      <c r="ES100" s="93">
        <f t="shared" si="271"/>
        <v>0</v>
      </c>
      <c r="ET100" s="444">
        <f t="shared" si="272"/>
        <v>1</v>
      </c>
      <c r="EU100" s="444">
        <f t="shared" si="273"/>
        <v>1</v>
      </c>
      <c r="EV100" s="444">
        <f t="shared" si="273"/>
        <v>1</v>
      </c>
      <c r="EW100" s="444">
        <f t="shared" si="274"/>
        <v>1</v>
      </c>
      <c r="EX100" s="444">
        <f t="shared" si="275"/>
        <v>0.5</v>
      </c>
      <c r="EY100" s="444" t="b">
        <f t="shared" si="275"/>
        <v>1</v>
      </c>
      <c r="EZ100" s="444" t="b">
        <f t="shared" si="275"/>
        <v>0</v>
      </c>
      <c r="FA100" s="444" t="b">
        <f t="shared" si="275"/>
        <v>0</v>
      </c>
      <c r="FB100" s="444" t="b">
        <f t="shared" si="275"/>
        <v>0</v>
      </c>
      <c r="FC100" s="93">
        <f t="shared" si="276"/>
        <v>1</v>
      </c>
      <c r="FD100" s="93">
        <f t="shared" si="276"/>
        <v>1</v>
      </c>
      <c r="FE100" s="93">
        <f t="shared" si="276"/>
        <v>1</v>
      </c>
      <c r="FF100" s="93">
        <f t="shared" si="276"/>
        <v>1</v>
      </c>
      <c r="FG100" s="93">
        <f t="shared" si="276"/>
        <v>1</v>
      </c>
      <c r="FH100" s="93">
        <f t="shared" si="276"/>
        <v>1</v>
      </c>
      <c r="FI100" s="93">
        <f t="shared" si="276"/>
        <v>1</v>
      </c>
      <c r="FJ100" s="93">
        <f t="shared" si="276"/>
        <v>1</v>
      </c>
      <c r="FK100" s="8"/>
      <c r="FL100" s="575" t="str" cm="1">
        <f t="array" ref="FL100">INDEX(FL$5:FL99,$B100+1,1)</f>
        <v>-</v>
      </c>
      <c r="FM100" s="575" t="str" cm="1">
        <f t="array" ref="FM100">INDEX(FM$5:FM99,$B100+1,1)</f>
        <v>-</v>
      </c>
      <c r="FN100" s="575" t="str" cm="1">
        <f t="array" ref="FN100">INDEX(FN$5:FN99,$B100+1,1)</f>
        <v>-</v>
      </c>
      <c r="FO100" s="444" t="str">
        <f t="shared" si="277"/>
        <v>-</v>
      </c>
      <c r="FP100" s="575" t="str" cm="1">
        <f t="array" ref="FP100">INDEX(FP$5:FP99,$B100+1,1)</f>
        <v>-</v>
      </c>
      <c r="FQ100" s="575" cm="1">
        <f t="array" ref="FQ100">INDEX(FQ$5:FQ99,$B100+1,1)</f>
        <v>1</v>
      </c>
      <c r="FR100" s="575" cm="1">
        <f t="array" ref="FR100">INDEX(FR$5:FR99,$B100+1,1)</f>
        <v>1</v>
      </c>
      <c r="FS100" s="575" t="str" cm="1">
        <f t="array" ref="FS100">INDEX(FS$5:FS99,$B100+1,1)</f>
        <v>-</v>
      </c>
      <c r="FT100" s="575" t="str" cm="1">
        <f t="array" ref="FT100">INDEX(FT$5:FT99,$B100+1,1)</f>
        <v>-</v>
      </c>
      <c r="FU100" s="575" t="str" cm="1">
        <f t="array" ref="FU100">INDEX(FU$5:FU99,$B100+1,1)</f>
        <v>-</v>
      </c>
      <c r="FV100" s="575" t="str" cm="1">
        <f t="array" ref="FV100">INDEX(FV$5:FV99,$B100+1,1)</f>
        <v>-</v>
      </c>
      <c r="FW100" s="575" t="str" cm="1">
        <f t="array" ref="FW100">INDEX(FW$5:FW99,$B100+1,1)</f>
        <v>-</v>
      </c>
      <c r="FX100" s="575" t="str" cm="1">
        <f t="array" ref="FX100">INDEX(FX$5:FX99,$B100+1,1)</f>
        <v>-</v>
      </c>
      <c r="FY100" s="575" t="str" cm="1">
        <f t="array" ref="FY100">INDEX(FY$5:FY99,$B100+1,1)</f>
        <v>-</v>
      </c>
      <c r="FZ100" s="575" t="str" cm="1">
        <f t="array" ref="FZ100">INDEX(FZ$5:FZ99,$B100+1,1)</f>
        <v>-</v>
      </c>
      <c r="GA100" s="575" t="str" cm="1">
        <f t="array" ref="GA100">INDEX(GA$5:GA99,$B100+1,1)</f>
        <v>-</v>
      </c>
      <c r="GB100" s="575" t="str" cm="1">
        <f t="array" ref="GB100">INDEX(GB$5:GB99,$B100+1,1)</f>
        <v>-</v>
      </c>
      <c r="GC100" s="575" t="str" cm="1">
        <f t="array" ref="GC100">INDEX(GC$5:GC99,$B100+1,1)</f>
        <v>-</v>
      </c>
      <c r="GD100" s="575" t="str" cm="1">
        <f t="array" ref="GD100">INDEX(GD$5:GD99,$B100+1,1)</f>
        <v>-</v>
      </c>
      <c r="GE100" s="575" t="str" cm="1">
        <f t="array" ref="GE100">INDEX(GE$5:GE99,$B100+1,1)</f>
        <v>-</v>
      </c>
      <c r="GF100" s="575" t="str" cm="1">
        <f t="array" ref="GF100">INDEX(GF$5:GF99,$B100+1,1)</f>
        <v>-</v>
      </c>
      <c r="GG100" s="575" t="str" cm="1">
        <f t="array" ref="GG100">INDEX(GG$5:GG99,$B100+1,1)</f>
        <v>-</v>
      </c>
      <c r="GH100" s="575" t="str" cm="1">
        <f t="array" ref="GH100">INDEX(GH$5:GH99,$B100+1,1)</f>
        <v>-</v>
      </c>
      <c r="GI100" s="575" t="str" cm="1">
        <f t="array" ref="GI100">INDEX(GI$5:GI99,$B100+1,1)</f>
        <v>-</v>
      </c>
      <c r="GJ100" s="575" t="str" cm="1">
        <f t="array" ref="GJ100">INDEX(GJ$5:GJ99,$B100+1,1)</f>
        <v>-</v>
      </c>
      <c r="GK100" s="444">
        <f t="shared" si="278"/>
        <v>0</v>
      </c>
      <c r="GL100" s="575" t="str" cm="1">
        <f t="array" ref="GL100">INDEX(GL$5:GL99,$B100+1,1)</f>
        <v>-</v>
      </c>
      <c r="GM100" s="22" cm="1">
        <f t="array" ref="GM100">INDEX(GM$5:GM99,$B100+1,1)</f>
        <v>1</v>
      </c>
      <c r="GN100" s="444">
        <f t="shared" si="279"/>
        <v>0</v>
      </c>
      <c r="GO100" s="575" cm="1">
        <f t="array" ref="GO100">INDEX(GO$5:GO99,$B100+1,1)</f>
        <v>0</v>
      </c>
      <c r="GP100" s="444">
        <f t="shared" si="280"/>
        <v>0</v>
      </c>
      <c r="GQ100" s="444">
        <f t="shared" si="280"/>
        <v>0</v>
      </c>
      <c r="GR100" s="444">
        <f t="shared" si="280"/>
        <v>0</v>
      </c>
      <c r="GS100" s="444">
        <f t="shared" si="280"/>
        <v>0</v>
      </c>
      <c r="GT100" s="444">
        <f t="shared" si="280"/>
        <v>1</v>
      </c>
      <c r="GU100" s="444">
        <f t="shared" si="280"/>
        <v>0</v>
      </c>
      <c r="GV100" s="575" cm="1">
        <f t="array" ref="GV100">INDEX(GV$5:GV99,$B100+1,1)</f>
        <v>0</v>
      </c>
      <c r="GW100" s="575" cm="1">
        <f t="array" ref="GW100">INDEX(GW$5:GW99,$B100+1,1)</f>
        <v>0</v>
      </c>
      <c r="GX100" s="575" cm="1">
        <f t="array" ref="GX100">INDEX(GX$5:GX99,$B100+1,1)</f>
        <v>0</v>
      </c>
      <c r="GY100" s="8"/>
      <c r="GZ100" s="575" t="str" cm="1">
        <f t="array" aca="1" ref="GZ100" ca="1">INDEX(GZ$5:GZ99,$B100+1,1)</f>
        <v>-</v>
      </c>
      <c r="HA100" s="575" t="str" cm="1">
        <f t="array" aca="1" ref="HA100" ca="1">INDEX(HA$5:HA99,$B100+1,1)</f>
        <v>-</v>
      </c>
      <c r="HB100" s="575" t="str" cm="1">
        <f t="array" aca="1" ref="HB100" ca="1">INDEX(HB$5:HB99,$B100+1,1)</f>
        <v>-</v>
      </c>
      <c r="HC100" s="575" t="str" cm="1">
        <f t="array" aca="1" ref="HC100" ca="1">INDEX(HC$5:HC99,$B100+1,1)</f>
        <v>-</v>
      </c>
      <c r="HD100" s="575" cm="1">
        <f t="array" aca="1" ref="HD100" ca="1">INDEX(HD$5:HD99,$B100+1,1)</f>
        <v>0</v>
      </c>
      <c r="HE100" s="575" t="str" cm="1">
        <f t="array" aca="1" ref="HE100" ca="1">INDEX(HE$5:HE99,$B100+1,1)</f>
        <v>-</v>
      </c>
      <c r="HF100" s="575" t="str" cm="1">
        <f t="array" ref="HF100">INDEX(HF$5:HF99,$B100+1,1)</f>
        <v>-</v>
      </c>
      <c r="HG100" s="576" t="str">
        <f ca="1">OFFSET(HG$5,$B100,0)</f>
        <v>-</v>
      </c>
      <c r="HH100" s="575" t="str" cm="1">
        <f t="array" ref="HH100">INDEX(HH$5:HH99,$B100+1,1)</f>
        <v>-</v>
      </c>
      <c r="HI100" s="575" t="str" cm="1">
        <f t="array" ref="HI100">INDEX(HI$5:HI99,$B100+1,1)</f>
        <v>-</v>
      </c>
      <c r="HJ100" s="575" t="str" cm="1">
        <f t="array" ref="HJ100">INDEX(HJ$5:HJ99,$B100+1,1)</f>
        <v>-</v>
      </c>
      <c r="HK100" s="575" t="str" cm="1">
        <f t="array" ref="HK100">INDEX(HK$5:HK99,$B100+1,1)</f>
        <v>-</v>
      </c>
      <c r="HL100" s="575" t="str" cm="1">
        <f t="array" ref="HL100">INDEX(HL$5:HL99,$B100+1,1)</f>
        <v>-</v>
      </c>
      <c r="HM100" s="575" t="str" cm="1">
        <f t="array" ref="HM100">INDEX(HM$5:HM99,$B100+1,1)</f>
        <v>-</v>
      </c>
      <c r="HN100" s="575" t="str" cm="1">
        <f t="array" ref="HN100">INDEX(HN$5:HN99,$B100+1,1)</f>
        <v>-</v>
      </c>
      <c r="HO100" s="575" t="str" cm="1">
        <f t="array" ref="HO100">INDEX(HO$5:HO99,$B100+1,1)</f>
        <v>-</v>
      </c>
      <c r="HP100" s="575" t="str" cm="1">
        <f t="array" ref="HP100">INDEX(HP$5:HP99,$B100+1,1)</f>
        <v>-</v>
      </c>
      <c r="HQ100" s="575" t="str" cm="1">
        <f t="array" ref="HQ100">INDEX(HQ$5:HQ99,$B100+1,1)</f>
        <v>-</v>
      </c>
      <c r="HR100" s="575" t="str" cm="1">
        <f t="array" ref="HR100">INDEX(HR$5:HR99,$B100+1,1)</f>
        <v>-</v>
      </c>
      <c r="HS100" s="575" t="str" cm="1">
        <f t="array" ref="HS100">INDEX(HS$5:HS99,$B100+1,1)</f>
        <v>-</v>
      </c>
      <c r="HT100" s="575" t="str" cm="1">
        <f t="array" ref="HT100">INDEX(HT$5:HT99,$B100+1,1)</f>
        <v>-</v>
      </c>
      <c r="HU100" s="575" cm="1">
        <f t="array" ref="HU100">INDEX(HU$5:HU99,$B100+1,1)</f>
        <v>0</v>
      </c>
      <c r="HV100" s="575" t="str" cm="1">
        <f t="array" ref="HV100">INDEX(HV$5:HV99,$B100+1,1)</f>
        <v>-</v>
      </c>
      <c r="HW100" s="575" t="str" cm="1">
        <f t="array" ref="HW100">INDEX(HW$5:HW99,$B100+1,1)</f>
        <v>-</v>
      </c>
      <c r="HX100" s="575" t="str" cm="1">
        <f t="array" ref="HX100">INDEX(HX$5:HX99,$B100+1,1)</f>
        <v>-</v>
      </c>
      <c r="HY100" s="575" t="str" cm="1">
        <f t="array" ref="HY100">INDEX(HY$5:HY99,$B100+1,1)</f>
        <v>-</v>
      </c>
      <c r="HZ100" s="575" t="str" cm="1">
        <f t="array" ref="HZ100">INDEX(HZ$5:HZ99,$B100+1,1)</f>
        <v>-</v>
      </c>
      <c r="IA100" s="575" cm="1">
        <f t="array" ref="IA100">INDEX(IA$5:IA99,$B100+1,1)</f>
        <v>0</v>
      </c>
      <c r="IB100" s="575" t="str" cm="1">
        <f t="array" ref="IB100">INDEX(IB$5:IB99,$B100+1,1)</f>
        <v>-</v>
      </c>
      <c r="IC100" s="575" t="str" cm="1">
        <f t="array" ref="IC100">INDEX(IC$5:IC99,$B100+1,1)</f>
        <v>-</v>
      </c>
      <c r="ID100" s="575" t="str" cm="1">
        <f t="array" ref="ID100">INDEX(ID$5:ID99,$B100+1,1)</f>
        <v>-</v>
      </c>
      <c r="IE100" s="575" cm="1">
        <f t="array" ref="IE100">INDEX(IE$5:IE99,$B100+1,1)</f>
        <v>0</v>
      </c>
      <c r="IF100" s="575" cm="1">
        <f t="array" ref="IF100">INDEX(IF$5:IF99,$B100+1,1)</f>
        <v>0</v>
      </c>
      <c r="IG100" s="8"/>
      <c r="IH100" s="575" t="str" cm="1">
        <f t="array" ref="IH100">INDEX(IH$5:IH99,$B100+1,1)</f>
        <v>-</v>
      </c>
      <c r="II100" s="575" t="str" cm="1">
        <f t="array" ref="II100">INDEX(II$5:II99,$B100+1,1)</f>
        <v>-</v>
      </c>
      <c r="IJ100" s="575" t="str" cm="1">
        <f t="array" ref="IJ100">INDEX(IJ$5:IJ99,$B100+1,1)</f>
        <v>-</v>
      </c>
      <c r="IK100" s="575" t="str" cm="1">
        <f t="array" ref="IK100">INDEX(IK$5:IK99,$B100+1,1)</f>
        <v>-</v>
      </c>
      <c r="IL100" s="575" t="str" cm="1">
        <f t="array" ref="IL100">INDEX(IL$5:IL99,$B100+1,1)</f>
        <v>-</v>
      </c>
      <c r="IM100" s="575" t="str" cm="1">
        <f t="array" ref="IM100">INDEX(IM$5:IM99,$B100+1,1)</f>
        <v>-</v>
      </c>
      <c r="IN100" s="575" t="str" cm="1">
        <f t="array" ref="IN100">INDEX(IN$5:IN99,$B100+1,1)</f>
        <v>-</v>
      </c>
      <c r="IO100" s="575" t="str" cm="1">
        <f t="array" ref="IO100">INDEX(IO$5:IO99,$B100+1,1)</f>
        <v>-</v>
      </c>
      <c r="IP100" s="575" t="str" cm="1">
        <f t="array" ref="IP100">INDEX(IP$5:IP99,$B100+1,1)</f>
        <v>-</v>
      </c>
      <c r="IQ100" s="575" t="str" cm="1">
        <f t="array" ref="IQ100">INDEX(IQ$5:IQ99,$B100+1,1)</f>
        <v>-</v>
      </c>
      <c r="IR100" s="575" t="str" cm="1">
        <f t="array" ref="IR100">INDEX(IR$5:IR99,$B100+1,1)</f>
        <v>-</v>
      </c>
      <c r="IS100" s="575" t="str" cm="1">
        <f t="array" ref="IS100">INDEX(IS$5:IS99,$B100+1,1)</f>
        <v>-</v>
      </c>
      <c r="IT100" s="575" t="str" cm="1">
        <f t="array" ref="IT100">INDEX(IT$5:IT99,$B100+1,1)</f>
        <v>-</v>
      </c>
      <c r="IU100" s="575" t="str" cm="1">
        <f t="array" ref="IU100">INDEX(IU$5:IU99,$B100+1,1)</f>
        <v>-</v>
      </c>
      <c r="IV100" s="575" t="str" cm="1">
        <f t="array" ref="IV100">INDEX(IV$5:IV99,$B100+1,1)</f>
        <v>-</v>
      </c>
      <c r="IW100" s="575" t="str" cm="1">
        <f t="array" ref="IW100">INDEX(IW$5:IW99,$B100+1,1)</f>
        <v>-</v>
      </c>
      <c r="IX100" s="575" cm="1">
        <f t="array" ref="IX100">INDEX(IX$5:IX99,$B100+1,1)</f>
        <v>0</v>
      </c>
      <c r="IY100" s="583">
        <f t="shared" si="281"/>
        <v>0</v>
      </c>
      <c r="IZ100" s="583">
        <f t="shared" si="281"/>
        <v>0</v>
      </c>
      <c r="JA100" s="200">
        <f t="shared" si="282"/>
        <v>0</v>
      </c>
      <c r="JB100" s="200">
        <f t="shared" ca="1" si="282"/>
        <v>0</v>
      </c>
      <c r="JC100" s="200">
        <f t="shared" ca="1" si="282"/>
        <v>0</v>
      </c>
      <c r="JD100" s="200">
        <f t="shared" ca="1" si="282"/>
        <v>0</v>
      </c>
      <c r="JE100" s="200">
        <f t="shared" ca="1" si="282"/>
        <v>0</v>
      </c>
      <c r="JF100" s="243">
        <f t="shared" ca="1" si="283"/>
        <v>0</v>
      </c>
      <c r="JG100" s="200">
        <f t="shared" ca="1" si="284"/>
        <v>0</v>
      </c>
      <c r="JH100" s="200">
        <f t="shared" ca="1" si="284"/>
        <v>0</v>
      </c>
      <c r="JI100" s="200">
        <f t="shared" ca="1" si="284"/>
        <v>0</v>
      </c>
      <c r="JJ100" s="200">
        <f t="shared" ca="1" si="284"/>
        <v>0</v>
      </c>
      <c r="JK100" s="200">
        <f t="shared" ca="1" si="284"/>
        <v>0</v>
      </c>
      <c r="JL100" s="243">
        <f t="shared" ca="1" si="285"/>
        <v>0</v>
      </c>
      <c r="JM100" s="244">
        <f t="shared" ca="1" si="286"/>
        <v>0</v>
      </c>
      <c r="JN100" s="244">
        <f t="shared" ca="1" si="286"/>
        <v>0</v>
      </c>
      <c r="JO100" s="244">
        <f t="shared" ca="1" si="286"/>
        <v>0</v>
      </c>
      <c r="JP100" s="244">
        <f t="shared" ca="1" si="286"/>
        <v>0</v>
      </c>
      <c r="JQ100" s="584">
        <f t="shared" ca="1" si="287"/>
        <v>0</v>
      </c>
      <c r="JR100" s="244">
        <f t="shared" ca="1" si="288"/>
        <v>0</v>
      </c>
      <c r="JS100" s="244">
        <f t="shared" ca="1" si="288"/>
        <v>0</v>
      </c>
      <c r="JT100" s="244">
        <f t="shared" ca="1" si="288"/>
        <v>0</v>
      </c>
      <c r="JU100" s="244">
        <f t="shared" ca="1" si="288"/>
        <v>0</v>
      </c>
      <c r="JV100" s="584">
        <f t="shared" ca="1" si="289"/>
        <v>0</v>
      </c>
      <c r="JW100" s="584">
        <f t="shared" ca="1" si="289"/>
        <v>0</v>
      </c>
      <c r="JX100" s="584">
        <f t="shared" ca="1" si="289"/>
        <v>0</v>
      </c>
      <c r="JY100" s="584">
        <f t="shared" ca="1" si="289"/>
        <v>0</v>
      </c>
      <c r="JZ100" s="584">
        <f t="shared" ca="1" si="289"/>
        <v>0</v>
      </c>
      <c r="KA100" s="584">
        <f t="shared" ca="1" si="289"/>
        <v>0</v>
      </c>
      <c r="KB100" s="584">
        <f t="shared" ca="1" si="289"/>
        <v>0</v>
      </c>
      <c r="KC100" s="575" cm="1">
        <f t="array" ref="KC100">INDEX(KC$5:KC99,$B100+1,1)</f>
        <v>0</v>
      </c>
      <c r="KD100" s="444">
        <f t="shared" si="290"/>
        <v>67</v>
      </c>
      <c r="KE100" s="8"/>
      <c r="KF100" s="575" cm="1">
        <f t="array" ref="KF100">INDEX(KF$5:KF99,$B100+1,1)</f>
        <v>0</v>
      </c>
      <c r="KG100" s="444">
        <f t="shared" si="291"/>
        <v>0</v>
      </c>
      <c r="KH100" s="575" cm="1">
        <f t="array" ref="KH100">INDEX(KH$5:KH99,$B100+1,1)</f>
        <v>0</v>
      </c>
      <c r="KI100" s="575" t="str" cm="1">
        <f t="array" ref="KI100">INDEX(KI$5:KI99,$B100+1,1)</f>
        <v>-</v>
      </c>
      <c r="KJ100" s="575" t="str" cm="1">
        <f t="array" ref="KJ100">INDEX(KJ$5:KJ99,$B100+1,1)</f>
        <v>-</v>
      </c>
      <c r="KK100" s="575" t="str" cm="1">
        <f t="array" ref="KK100">INDEX(KK$5:KK99,$B100+1,1)</f>
        <v>-</v>
      </c>
      <c r="KL100" s="575" t="str" cm="1">
        <f t="array" ref="KL100">INDEX(KL$5:KL99,$B100+1,1)</f>
        <v>-</v>
      </c>
      <c r="KM100" s="575" t="str" cm="1">
        <f t="array" ref="KM100">INDEX(KM$5:KM99,$B100+1,1)</f>
        <v>-</v>
      </c>
      <c r="KN100" s="575" t="str" cm="1">
        <f t="array" ref="KN100">INDEX(KN$5:KN99,$B100+1,1)</f>
        <v>-</v>
      </c>
      <c r="KO100" s="575" t="str" cm="1">
        <f t="array" ref="KO100">INDEX(KO$5:KO99,$B100+1,1)</f>
        <v>-</v>
      </c>
      <c r="KP100" s="575" t="str" cm="1">
        <f t="array" ref="KP100">INDEX(KP$5:KP99,$B100+1,1)</f>
        <v>-</v>
      </c>
      <c r="KQ100" s="575" t="str" cm="1">
        <f t="array" ref="KQ100">INDEX(KQ$5:KQ99,$B100+1,1)</f>
        <v>-</v>
      </c>
      <c r="KR100" s="575" t="str" cm="1">
        <f t="array" ref="KR100">INDEX(KR$5:KR99,$B100+1,1)</f>
        <v>-</v>
      </c>
      <c r="KS100" s="575" t="str" cm="1">
        <f t="array" ref="KS100">INDEX(KS$5:KS99,$B100+1,1)</f>
        <v>-</v>
      </c>
      <c r="KT100" s="575" t="str" cm="1">
        <f t="array" ref="KT100">INDEX(KT$5:KT99,$B100+1,1)</f>
        <v>-</v>
      </c>
      <c r="KU100" s="575" t="str" cm="1">
        <f t="array" ref="KU100">INDEX(KU$5:KU99,$B100+1,1)</f>
        <v>-</v>
      </c>
      <c r="KV100" s="444">
        <f t="shared" si="292"/>
        <v>1</v>
      </c>
      <c r="KW100" s="444">
        <f t="shared" si="293"/>
        <v>0</v>
      </c>
      <c r="KX100" s="444">
        <f t="shared" si="293"/>
        <v>1</v>
      </c>
      <c r="KY100" s="444">
        <f t="shared" si="293"/>
        <v>1</v>
      </c>
      <c r="KZ100" s="444">
        <f t="shared" si="293"/>
        <v>1</v>
      </c>
      <c r="LA100" s="444">
        <f t="shared" si="293"/>
        <v>1</v>
      </c>
      <c r="LB100" s="444">
        <f t="shared" si="293"/>
        <v>1</v>
      </c>
      <c r="LC100" s="444">
        <f t="shared" si="293"/>
        <v>1</v>
      </c>
      <c r="LD100" s="444">
        <f t="shared" si="293"/>
        <v>0</v>
      </c>
      <c r="LE100" s="444">
        <f t="shared" si="293"/>
        <v>1</v>
      </c>
      <c r="LF100" s="575" cm="1">
        <f t="array" ref="LF100">INDEX(LF$5:LF99,$B100+1,1)</f>
        <v>0</v>
      </c>
      <c r="LG100" s="575" cm="1">
        <f t="array" ref="LG100">INDEX(LG$5:LG99,$B100+1,1)</f>
        <v>0</v>
      </c>
      <c r="LH100" s="575" cm="1">
        <f t="array" ref="LH100">INDEX(LH$5:LH99,$B100+1,1)</f>
        <v>0</v>
      </c>
      <c r="LI100" s="575" cm="1">
        <f t="array" ref="LI100">INDEX(LI$5:LI99,$B100+1,1)</f>
        <v>0</v>
      </c>
      <c r="LJ100" s="575" cm="1">
        <f t="array" ref="LJ100">INDEX(LJ$5:LJ99,$B100+1,1)</f>
        <v>0</v>
      </c>
      <c r="LK100" s="575" cm="1">
        <f t="array" ref="LK100">INDEX(LK$5:LK99,$B100+1,1)</f>
        <v>0</v>
      </c>
      <c r="LL100" s="575" cm="1">
        <f t="array" ref="LL100">INDEX(LL$5:LL99,$B100+1,1)</f>
        <v>0</v>
      </c>
      <c r="LM100" s="575" cm="1">
        <f t="array" ref="LM100">INDEX(LM$5:LM99,$B100+1,1)</f>
        <v>0</v>
      </c>
      <c r="LN100" s="575" cm="1">
        <f t="array" ref="LN100">INDEX(LN$5:LN99,$B100+1,1)</f>
        <v>0</v>
      </c>
      <c r="LO100" s="575" cm="1">
        <f t="array" ref="LO100">INDEX(LO$5:LO99,$B100+1,1)</f>
        <v>0</v>
      </c>
      <c r="LP100" s="575" cm="1">
        <f t="array" ref="LP100">INDEX(LP$5:LP99,$B100+1,1)</f>
        <v>0</v>
      </c>
      <c r="LQ100" s="575" cm="1">
        <f t="array" ref="LQ100">INDEX(LQ$5:LQ99,$B100+1,1)</f>
        <v>0</v>
      </c>
      <c r="LR100" s="575" cm="1">
        <f t="array" ref="LR100">INDEX(LR$5:LR99,$B100+1,1)</f>
        <v>0</v>
      </c>
      <c r="LS100" s="575" cm="1">
        <f t="array" ref="LS100">INDEX(LS$5:LS99,$B100+1,1)</f>
        <v>0</v>
      </c>
      <c r="LT100" s="575" cm="1">
        <f t="array" ref="LT100">INDEX(LT$5:LT99,$B100+1,1)</f>
        <v>0</v>
      </c>
      <c r="LU100" s="575" cm="1">
        <f t="array" ref="LU100">INDEX(LU$5:LU99,$B100+1,1)</f>
        <v>0</v>
      </c>
      <c r="LV100" s="575" cm="1">
        <f t="array" ref="LV100">INDEX(LV$5:LV99,$B100+1,1)</f>
        <v>0</v>
      </c>
      <c r="LW100" s="575" cm="1">
        <f t="array" ref="LW100">INDEX(LW$5:LW99,$B100+1,1)</f>
        <v>0</v>
      </c>
      <c r="LX100" s="575" cm="1">
        <f t="array" ref="LX100">INDEX(LX$5:LX99,$B100+1,1)</f>
        <v>0</v>
      </c>
      <c r="LY100" s="575" cm="1">
        <f t="array" ref="LY100">INDEX(LY$5:LY99,$B100+1,1)</f>
        <v>0</v>
      </c>
      <c r="LZ100" s="575" cm="1">
        <f t="array" ref="LZ100">INDEX(LZ$5:LZ99,$B100+1,1)</f>
        <v>0</v>
      </c>
      <c r="MA100" s="575" cm="1">
        <f t="array" ref="MA100">INDEX(MA$5:MA99,$B100+1,1)</f>
        <v>0</v>
      </c>
      <c r="MB100" s="575" cm="1">
        <f t="array" ref="MB100">INDEX(MB$5:MB99,$B100+1,1)</f>
        <v>0</v>
      </c>
      <c r="MC100" s="575" cm="1">
        <f t="array" ref="MC100">INDEX(MC$5:MC99,$B100+1,1)</f>
        <v>0</v>
      </c>
      <c r="MD100" s="575" cm="1">
        <f t="array" ref="MD100">INDEX(MD$5:MD99,$B100+1,1)</f>
        <v>0</v>
      </c>
      <c r="ME100" s="575" cm="1">
        <f t="array" ref="ME100">INDEX(ME$5:ME99,$B100+1,1)</f>
        <v>0</v>
      </c>
      <c r="MF100" s="575" cm="1">
        <f t="array" ref="MF100">INDEX(MF$5:MF99,$B100+1,1)</f>
        <v>0</v>
      </c>
      <c r="MG100" s="575" cm="1">
        <f t="array" ref="MG100">INDEX(MG$5:MG99,$B100+1,1)</f>
        <v>0</v>
      </c>
      <c r="MH100" s="575" cm="1">
        <f t="array" ref="MH100">INDEX(MH$5:MH99,$B100+1,1)</f>
        <v>0</v>
      </c>
      <c r="MI100" s="575" cm="1">
        <f t="array" ref="MI100">INDEX(MI$5:MI99,$B100+1,1)</f>
        <v>1</v>
      </c>
      <c r="MJ100" s="575" cm="1">
        <f t="array" ref="MJ100">INDEX(MJ$5:MJ99,$B100+1,1)</f>
        <v>0</v>
      </c>
      <c r="MK100" s="575" cm="1">
        <f t="array" ref="MK100">INDEX(MK$5:MK99,$B100+1,1)</f>
        <v>0</v>
      </c>
      <c r="ML100" s="575" cm="1">
        <f t="array" ref="ML100">INDEX(ML$5:ML99,$B100+1,1)</f>
        <v>0</v>
      </c>
      <c r="MM100" s="575" cm="1">
        <f t="array" ref="MM100">INDEX(MM$5:MM99,$B100+1,1)</f>
        <v>0</v>
      </c>
      <c r="MN100" s="575" cm="1">
        <f t="array" ref="MN100">INDEX(MN$5:MN99,$B100+1,1)</f>
        <v>1</v>
      </c>
      <c r="MO100" s="8"/>
      <c r="MP100" s="444" t="b">
        <f t="shared" ca="1" si="294"/>
        <v>0</v>
      </c>
      <c r="MQ100" s="575" t="str" cm="1">
        <f t="array" ref="MQ100">INDEX(MQ$5:MQ99,$B100+1,1)</f>
        <v>-</v>
      </c>
      <c r="MR100" s="575" t="str" cm="1">
        <f t="array" ref="MR100">INDEX(MR$5:MR99,$B100+1,1)</f>
        <v>-</v>
      </c>
      <c r="MS100" s="575" t="str" cm="1">
        <f t="array" ref="MS100">INDEX(MS$5:MS99,$B100+1,1)</f>
        <v>-</v>
      </c>
      <c r="MT100" s="575" t="str" cm="1">
        <f t="array" ref="MT100">INDEX(MT$5:MT99,$B100+1,1)</f>
        <v>-</v>
      </c>
      <c r="MU100" s="444" t="str">
        <f t="shared" si="295"/>
        <v>-</v>
      </c>
      <c r="MV100" s="444" t="str">
        <f t="shared" si="295"/>
        <v>-</v>
      </c>
      <c r="MW100" s="575" t="str" cm="1">
        <f t="array" ref="MW100">INDEX(MW$5:MW99,$B100+1,1)</f>
        <v>-</v>
      </c>
      <c r="MX100" s="444" t="str" cm="1">
        <f t="array" ref="MX100">IF(OR(MY100:MY100&lt;&gt;"-"),TRUE,"-")</f>
        <v>-</v>
      </c>
      <c r="MY100" s="575" t="str" cm="1">
        <f t="array" ref="MY100">INDEX(MY$5:MY99,$B100+1,1)</f>
        <v>-</v>
      </c>
      <c r="MZ100" s="575" cm="1">
        <f t="array" ref="MZ100">INDEX(MZ$5:MZ99,$B100+1,1)</f>
        <v>0</v>
      </c>
      <c r="NA100" s="575" cm="1">
        <f t="array" ref="NA100">INDEX(NA$5:NA99,$B100+1,1)</f>
        <v>999999</v>
      </c>
      <c r="NB100" s="575" cm="1">
        <f t="array" ref="NB100">INDEX(NB$5:NB99,$B100+1,1)</f>
        <v>999999</v>
      </c>
      <c r="NC100" s="575" cm="1">
        <f t="array" ref="NC100">INDEX(NC$5:NC99,$B100+1,1)</f>
        <v>999999</v>
      </c>
      <c r="ND100" s="575" cm="1">
        <f t="array" ref="ND100">INDEX(ND$5:ND99,$B100+1,1)</f>
        <v>999999</v>
      </c>
      <c r="NE100" s="575" cm="1">
        <f t="array" ref="NE100">INDEX(NE$5:NE99,$B100+1,1)</f>
        <v>999999</v>
      </c>
      <c r="NF100" s="575" cm="1">
        <f t="array" ref="NF100">INDEX(NF$5:NF99,$B100+1,1)</f>
        <v>999999</v>
      </c>
      <c r="NG100" s="575" t="str" cm="1">
        <f t="array" ref="NG100">INDEX(NG$5:NG99,$B100+1,1)</f>
        <v>-</v>
      </c>
      <c r="NH100" s="575" t="str" cm="1">
        <f t="array" ref="NH100">INDEX(NH$5:NH99,$B100+1,1)</f>
        <v>-</v>
      </c>
      <c r="NI100" s="575" t="str" cm="1">
        <f t="array" ref="NI100">INDEX(NI$5:NI99,$B100+1,1)</f>
        <v>-</v>
      </c>
      <c r="NJ100" s="575" t="b" cm="1">
        <f t="array" ref="NJ100">INDEX(NJ$5:NJ99,$B100+1,1)</f>
        <v>1</v>
      </c>
      <c r="NK100" s="575" t="str" cm="1">
        <f t="array" ref="NK100">INDEX(NK$5:NK99,$B100+1,1)</f>
        <v>-</v>
      </c>
      <c r="NL100" s="575" cm="1">
        <f t="array" ref="NL100">INDEX(NL$5:NL99,$B100+1,1)</f>
        <v>0</v>
      </c>
      <c r="NM100" s="575" cm="1">
        <f t="array" ref="NM100">INDEX(NM$5:NM99,$B100+1,1)</f>
        <v>0</v>
      </c>
      <c r="NN100" s="575" cm="1">
        <f t="array" ref="NN100">INDEX(NN$5:NN99,$B100+1,1)</f>
        <v>0</v>
      </c>
      <c r="NO100" s="575" t="str" cm="1">
        <f t="array" ref="NO100">INDEX(NO$5:NO99,$B100+1,1)</f>
        <v>-</v>
      </c>
      <c r="NP100" s="575" t="str" cm="1">
        <f t="array" ref="NP100">INDEX(NP$5:NP99,$B100+1,1)</f>
        <v>-</v>
      </c>
      <c r="NQ100" s="444">
        <f t="shared" si="296"/>
        <v>0</v>
      </c>
      <c r="NR100" s="575" t="str" cm="1">
        <f t="array" ref="NR100">INDEX(NR$5:NR99,$B100+1,1)</f>
        <v>-</v>
      </c>
      <c r="NS100" s="444" t="str">
        <f t="shared" si="297"/>
        <v>-</v>
      </c>
      <c r="NT100" s="8"/>
      <c r="NU100" s="575" cm="1">
        <f t="array" ref="NU100">INDEX(NU$5:NU99,$B100+1,1)</f>
        <v>50</v>
      </c>
      <c r="NV100" s="575" cm="1">
        <f t="array" ref="NV100">INDEX(NV$5:NV99,$B100+1,1)</f>
        <v>50</v>
      </c>
      <c r="NW100" s="575" cm="1">
        <f t="array" ref="NW100">INDEX(NW$5:NW99,$B100+1,1)</f>
        <v>50</v>
      </c>
      <c r="NX100" s="575" cm="1">
        <f t="array" ref="NX100">INDEX(NX$5:NX99,$B100+1,1)</f>
        <v>50</v>
      </c>
      <c r="NY100" s="575" cm="1">
        <f t="array" ref="NY100">INDEX(NY$5:NY99,$B100+1,1)</f>
        <v>1</v>
      </c>
      <c r="NZ100" s="575" cm="1">
        <f t="array" ref="NZ100">INDEX(NZ$5:NZ99,$B100+1,1)</f>
        <v>1</v>
      </c>
      <c r="OA100" s="575" cm="1">
        <f t="array" ref="OA100">INDEX(OA$5:OA99,$B100+1,1)</f>
        <v>1</v>
      </c>
      <c r="OB100" s="575" cm="1">
        <f t="array" ref="OB100">INDEX(OB$5:OB99,$B100+1,1)</f>
        <v>1</v>
      </c>
      <c r="OC100" s="8"/>
      <c r="OD100" s="575" cm="1">
        <f t="array" ref="OD100">INDEX(OD$5:OD99,$B100+1,1)</f>
        <v>0</v>
      </c>
      <c r="OE100" s="575" t="str" cm="1">
        <f t="array" ref="OE100">INDEX(OE$5:OE99,$B100+1,1)</f>
        <v>-</v>
      </c>
      <c r="OF100" s="575" cm="1">
        <f t="array" ref="OF100">INDEX(OF$5:OF99,$B100+1,1)</f>
        <v>1</v>
      </c>
      <c r="OG100" s="444">
        <f t="shared" si="298"/>
        <v>1.5</v>
      </c>
      <c r="OH100" s="8"/>
      <c r="OI100" s="585" t="str">
        <f t="shared" si="299"/>
        <v>-</v>
      </c>
      <c r="OJ100" s="585" t="str">
        <f t="shared" si="299"/>
        <v>-</v>
      </c>
      <c r="OK100" s="585" t="str">
        <f t="shared" si="299"/>
        <v>-</v>
      </c>
      <c r="OL100" s="585" t="str">
        <f t="shared" si="299"/>
        <v>-</v>
      </c>
      <c r="OM100" s="575" cm="1">
        <f t="array" ref="OM100">INDEX(OM$5:OM99,$B100+1,1)</f>
        <v>0</v>
      </c>
      <c r="ON100" s="519">
        <v>0</v>
      </c>
    </row>
    <row r="101" spans="1:404" outlineLevel="2">
      <c r="A101" s="18">
        <f t="shared" si="245"/>
        <v>96</v>
      </c>
      <c r="B101" s="606">
        <f t="shared" si="300"/>
        <v>88</v>
      </c>
      <c r="C101" s="110">
        <f>C$86 + CHOOSE(ExptNo+1, $L101*100, $L101*100 + $M101*10, $L101*100 + $M101*10 +$N101) + 0</f>
        <v>3200</v>
      </c>
      <c r="D101" s="127" t="str">
        <f t="shared" si="246"/>
        <v>GSW</v>
      </c>
      <c r="E101" t="b">
        <v>0</v>
      </c>
      <c r="F101" t="b">
        <v>0</v>
      </c>
      <c r="G101" t="b">
        <f t="shared" si="247"/>
        <v>0</v>
      </c>
      <c r="H101" s="203">
        <f t="shared" si="301"/>
        <v>8</v>
      </c>
      <c r="I101" s="575" cm="1">
        <f t="array" ref="I101">INDEX(I$5:I100,$B101+1,1)</f>
        <v>1</v>
      </c>
      <c r="J101" s="575" cm="1">
        <f t="array" ref="J101">INDEX(J$5:J100,$B101+1,1)</f>
        <v>0</v>
      </c>
      <c r="K101" s="575" cm="1">
        <f t="array" ref="K101">INDEX(K$5:K100,$B101+1,1)</f>
        <v>1</v>
      </c>
      <c r="L101" s="575" cm="1">
        <f t="array" ref="L101">INDEX(L$5:L100,$B101+1,1)</f>
        <v>2</v>
      </c>
      <c r="M101" s="575" cm="1">
        <f t="array" ref="M101">INDEX(M$5:M100,$B101+1,1)</f>
        <v>5</v>
      </c>
      <c r="N101" s="575" cm="1">
        <f t="array" ref="N101">INDEX(N$5:N100,$B101+1,1)</f>
        <v>3</v>
      </c>
      <c r="O101" s="444">
        <f t="shared" si="248"/>
        <v>2</v>
      </c>
      <c r="P101" s="444">
        <f t="shared" si="248"/>
        <v>0</v>
      </c>
      <c r="Q101" s="444">
        <f t="shared" si="249"/>
        <v>6</v>
      </c>
      <c r="R101" s="575" cm="1">
        <f t="array" ref="R101">INDEX(R$5:R100,$B101+1,1)</f>
        <v>2</v>
      </c>
      <c r="S101" s="575" cm="1">
        <f t="array" ref="S101">INDEX(S$5:S100,$B101+1,1)</f>
        <v>2</v>
      </c>
      <c r="T101" s="575" cm="1">
        <f t="array" ref="T101">INDEX(T$5:T100,$B101+1,1)</f>
        <v>0</v>
      </c>
      <c r="U101" s="575" cm="1">
        <f t="array" ref="U101">INDEX(U$5:U100,$B101+1,1)</f>
        <v>1</v>
      </c>
      <c r="V101" s="575" cm="1">
        <f t="array" ref="V101">INDEX(V$5:V100,$B101+1,1)</f>
        <v>0</v>
      </c>
      <c r="W101" s="575" cm="1">
        <f t="array" ref="W101">INDEX(W$5:W100,$B101+1,1)</f>
        <v>2</v>
      </c>
      <c r="X101" s="575" cm="1">
        <f t="array" ref="X101">INDEX(X$5:X100,$B101+1,1)</f>
        <v>1</v>
      </c>
      <c r="Y101" s="575" cm="1">
        <f t="array" ref="Y101">INDEX(Y$5:Y100,$B101+1,1)</f>
        <v>1</v>
      </c>
      <c r="Z101" s="575" cm="1">
        <f t="array" ref="Z101">INDEX(Z$5:Z100,$B101+1,1)</f>
        <v>1</v>
      </c>
      <c r="AA101" s="575" t="str" cm="1">
        <f t="array" ref="AA101">INDEX(AA$5:AA100,$B101+1,1)</f>
        <v>-</v>
      </c>
      <c r="AB101" s="444"/>
      <c r="AC101" s="575" cm="1">
        <f t="array" ref="AC101">INDEX(AC$5:AC100,$B101+1,1)</f>
        <v>1</v>
      </c>
      <c r="AD101" s="575" cm="1">
        <f t="array" ref="AD101">INDEX(AD$5:AD100,$B101+1,1)</f>
        <v>0</v>
      </c>
      <c r="AE101" s="575" cm="1">
        <f t="array" ref="AE101">INDEX(AE$5:AE100,$B101+1,1)</f>
        <v>0</v>
      </c>
      <c r="AF101" s="575" cm="1">
        <f t="array" ref="AF101">INDEX(AF$5:AF100,$B101+1,1)</f>
        <v>0</v>
      </c>
      <c r="AG101" s="575" cm="1">
        <f t="array" ref="AG101">INDEX(AG$5:AG100,$B101+1,1)</f>
        <v>0</v>
      </c>
      <c r="AH101" s="119"/>
      <c r="AI101" s="119"/>
      <c r="AJ101" s="119"/>
      <c r="AK101" s="119"/>
      <c r="AL101" s="119"/>
      <c r="AM101" s="119"/>
      <c r="AN101" s="119"/>
      <c r="AO101" s="119"/>
      <c r="AP101" s="119"/>
      <c r="AQ101" s="119"/>
      <c r="AR101" s="119"/>
      <c r="AS101" s="119"/>
      <c r="AT101" s="119"/>
      <c r="AU101" s="119"/>
      <c r="AV101" s="119"/>
      <c r="AW101" s="119"/>
      <c r="AX101" s="330" t="str">
        <f ca="1">LEFT(AX100,10)        &amp; TEXT($H101," 00000 ")        &amp; INDEX(i.ModelStructure,$I101,1)    &amp;" "
&amp; $D101        &amp;       IF($DK101=0," FWM","")&amp;IF($DK101=1," MWM","")&amp;IF($DK101=5," Mat","")&amp;IF($DL101=TRUE,"&amp;BBT","    ")        &amp;      " TOL"&amp;INDEX(i.TOL_Desc,1,$N101)
&amp; " Scan"&amp;$T101       &amp;       CHOOSE($K101+1," CFS"," GFS"," NFS")&amp;"_"&amp;MID($HB101,7,1)
&amp; " RR"&amp;TEXT(SUM($EB101:$EC101),"+00%;-00%;    ;@")
&amp; " GP"&amp;TEXT($EW101,"?00%")        &amp;    " WP"&amp;TEXT($ET101*$NZ101*$OB101,"?00%")        &amp;     " MP"&amp;TEXT($EU101*$NY101*$OA101,"?00%")
&amp; " cl[0] "  &amp;TEXT($GM101,"0.00")
&amp; " ("&amp;IF($CY101,"P","E")   &amp;IF($CX101,"T","t")        &amp;     "_F"&amp;IF($HP101&lt;&gt;FALSE,3,0)+COUNTIF($HI101:$HM101,TRUE)+COUNTIF($BS101:$BT101,"&gt;0")&amp;IF($HN101&lt;&gt;FALSE,3,0)+COUNTIF($BS101:$BT101,"&gt;0")&amp;"N"&amp;IF($HS101&lt;&gt;"-",$HS101,$DC101)&amp;IF($HT101&lt;&gt;"-",$HT101,$DD101)&amp;"L"&amp;$IE101&amp;$IF101&amp;")"</f>
        <v>Test calib 00008 SE GSW     TOLSpr Scan0 GFS_ RR     GP100% WP100% MP100% cl[0] 1.00 (Et_F33N11L00)</v>
      </c>
      <c r="AY101" s="8" t="str">
        <f ca="1">IF(COUNTIF(AX$5:AX101,AX101)=1,"-","Dup")</f>
        <v>-</v>
      </c>
      <c r="AZ101" s="8"/>
      <c r="BA101" s="575" t="str" cm="1">
        <f t="array" ref="BA101">INDEX(BA$5:BA100,$B101+1,1)</f>
        <v>-</v>
      </c>
      <c r="BB101" s="575" t="str" cm="1">
        <f t="array" ref="BB101">INDEX(BB$5:BB100,$B101+1,1)</f>
        <v>-</v>
      </c>
      <c r="BC101" s="575" t="str" cm="1">
        <f t="array" ref="BC101">INDEX(BC$5:BC100,$B101+1,1)</f>
        <v>-</v>
      </c>
      <c r="BD101" s="575" t="str" cm="1">
        <f t="array" ref="BD101">INDEX(BD$5:BD100,$B101+1,1)</f>
        <v>-</v>
      </c>
      <c r="BE101" s="575" t="str" cm="1">
        <f t="array" ref="BE101">INDEX(BE$5:BE100,$B101+1,1)</f>
        <v>-</v>
      </c>
      <c r="BF101" s="575" t="str" cm="1">
        <f t="array" ref="BF101">INDEX(BF$5:BF100,$B101+1,1)</f>
        <v>-</v>
      </c>
      <c r="BG101" s="575" t="str" cm="1">
        <f t="array" ref="BG101">INDEX(BG$5:BG100,$B101+1,1)</f>
        <v>-</v>
      </c>
      <c r="BH101" s="575" t="str" cm="1">
        <f t="array" ref="BH101">INDEX(BH$5:BH100,$B101+1,1)</f>
        <v>-</v>
      </c>
      <c r="BI101" s="575" t="str" cm="1">
        <f t="array" ref="BI101">INDEX(BI$5:BI100,$B101+1,1)</f>
        <v>-</v>
      </c>
      <c r="BJ101" s="8"/>
      <c r="BK101" s="575" t="b" cm="1">
        <f t="array" ref="BK101">INDEX(BK$5:BK100,$B101+1,1)</f>
        <v>1</v>
      </c>
      <c r="BL101" s="575" t="str" cm="1">
        <f t="array" ref="BL101">INDEX(BL$5:BL100,$B101+1,1)</f>
        <v>-</v>
      </c>
      <c r="BM101" s="575" t="b" cm="1">
        <f t="array" ref="BM101">INDEX(BM$5:BM100,$B101+1,1)</f>
        <v>0</v>
      </c>
      <c r="BN101" s="575" t="str" cm="1">
        <f t="array" ref="BN101">INDEX(BN$5:BN100,$B101+1,1)</f>
        <v>-</v>
      </c>
      <c r="BO101" s="575" t="str" cm="1">
        <f t="array" ref="BO101">INDEX(BO$5:BO100,$B101+1,1)</f>
        <v>-</v>
      </c>
      <c r="BP101" s="575" t="str" cm="1">
        <f t="array" ref="BP101">INDEX(BP$5:BP100,$B101+1,1)</f>
        <v>-</v>
      </c>
      <c r="BQ101" s="575" t="str" cm="1">
        <f t="array" ref="BQ101">INDEX(BQ$5:BQ100,$B101+1,1)</f>
        <v>-</v>
      </c>
      <c r="BR101" s="575" t="str" cm="1">
        <f t="array" ref="BR101">INDEX(BR$5:BR100,$B101+1,1)</f>
        <v>-</v>
      </c>
      <c r="BS101" s="575" t="str" cm="1">
        <f t="array" ref="BS101">INDEX(BS$5:BS100,$B101+1,1)</f>
        <v>-</v>
      </c>
      <c r="BT101" s="575" t="str" cm="1">
        <f t="array" ref="BT101">INDEX(BT$5:BT100,$B101+1,1)</f>
        <v>-</v>
      </c>
      <c r="BU101" s="575" t="str" cm="1">
        <f t="array" ref="BU101">INDEX(BU$5:BU100,$B101+1,1)</f>
        <v>-</v>
      </c>
      <c r="BV101" s="575" t="str" cm="1">
        <f t="array" ref="BV101">INDEX(BV$5:BV100,$B101+1,1)</f>
        <v>-</v>
      </c>
      <c r="BW101" s="575" t="b" cm="1">
        <f t="array" ref="BW101">INDEX(BW$5:BW100,$B101+1,1)</f>
        <v>0</v>
      </c>
      <c r="BX101" s="575" cm="1">
        <f t="array" ref="BX101">INDEX(BX$5:BX100,$B101+1,1)</f>
        <v>0</v>
      </c>
      <c r="BY101" s="575" cm="1">
        <f t="array" ref="BY101">INDEX(BY$5:BY100,$B101+1,1)</f>
        <v>6</v>
      </c>
      <c r="BZ101" s="575" cm="1">
        <f t="array" ref="BZ101">INDEX(BZ$5:BZ100,$B101+1,1)</f>
        <v>4</v>
      </c>
      <c r="CA101" s="575" t="b" cm="1">
        <f t="array" ref="CA101">INDEX(CA$5:CA100,$B101+1,1)</f>
        <v>1</v>
      </c>
      <c r="CB101" s="8"/>
      <c r="CC101" s="575" t="str" cm="1">
        <f t="array" ref="CC101">INDEX(CC$5:CC100,$B101+1,1)</f>
        <v>-</v>
      </c>
      <c r="CD101" s="444" t="str">
        <f t="shared" ca="1" si="250"/>
        <v>-</v>
      </c>
      <c r="CE101" s="444">
        <f t="shared" si="251"/>
        <v>1</v>
      </c>
      <c r="CF101" s="444">
        <f t="shared" si="251"/>
        <v>1</v>
      </c>
      <c r="CG101" s="575" t="str" cm="1">
        <f t="array" ref="CG101">INDEX(CG$5:CG100,$B101+1,1)</f>
        <v>-</v>
      </c>
      <c r="CH101" s="575" t="str" cm="1">
        <f t="array" ref="CH101">INDEX(CH$5:CH100,$B101+1,1)</f>
        <v>-</v>
      </c>
      <c r="CI101" s="575" t="str" cm="1">
        <f t="array" ref="CI101">INDEX(CI$5:CI100,$B101+1,1)</f>
        <v>-</v>
      </c>
      <c r="CJ101" s="444" t="str">
        <f t="shared" ca="1" si="252"/>
        <v>-</v>
      </c>
      <c r="CK101" s="444">
        <f t="shared" si="253"/>
        <v>1</v>
      </c>
      <c r="CL101" s="444">
        <f t="shared" si="253"/>
        <v>1</v>
      </c>
      <c r="CM101" s="575" t="str" cm="1">
        <f t="array" ref="CM101">INDEX(CM$5:CM100,$B101+1,1)</f>
        <v>-</v>
      </c>
      <c r="CN101" s="444" t="str">
        <f t="shared" ca="1" si="254"/>
        <v>-</v>
      </c>
      <c r="CO101" s="444">
        <f t="shared" si="255"/>
        <v>1</v>
      </c>
      <c r="CP101" s="575" t="str" cm="1">
        <f t="array" ref="CP101">INDEX(CP$5:CP100,$B101+1,1)</f>
        <v>-</v>
      </c>
      <c r="CQ101" s="575" t="str" cm="1">
        <f t="array" ref="CQ101">INDEX(CQ$5:CQ100,$B101+1,1)</f>
        <v>-</v>
      </c>
      <c r="CR101" s="444">
        <f t="shared" si="256"/>
        <v>1</v>
      </c>
      <c r="CS101" s="575" t="str" cm="1">
        <f t="array" ref="CS101">INDEX(CS$5:CS100,$B101+1,1)</f>
        <v>-</v>
      </c>
      <c r="CT101" s="444" t="str">
        <f t="shared" ca="1" si="257"/>
        <v>-</v>
      </c>
      <c r="CU101" s="444">
        <f t="shared" si="258"/>
        <v>1</v>
      </c>
      <c r="CV101" s="444">
        <f t="shared" si="258"/>
        <v>1</v>
      </c>
      <c r="CW101" s="8"/>
      <c r="CX101" s="575" t="b" cm="1">
        <f t="array" ref="CX101">INDEX(CX$5:CX100,$B101+1,1)</f>
        <v>0</v>
      </c>
      <c r="CY101" s="575" t="b" cm="1">
        <f t="array" ref="CY101">INDEX(CY$5:CY100,$B101+1,1)</f>
        <v>0</v>
      </c>
      <c r="CZ101" s="587">
        <f t="shared" si="259"/>
        <v>2530111</v>
      </c>
      <c r="DA101" s="575" t="b" cm="1">
        <f t="array" ref="DA101">INDEX(DA$5:DA100,$B101+1,1)</f>
        <v>1</v>
      </c>
      <c r="DB101" s="575" cm="1">
        <f t="array" ref="DB101">INDEX(DB$5:DB100,$B101+1,1)</f>
        <v>0</v>
      </c>
      <c r="DC101" s="575" cm="1">
        <f t="array" ref="DC101">INDEX(DC$5:DC100,$B101+1,1)</f>
        <v>1</v>
      </c>
      <c r="DD101" s="575" cm="1">
        <f t="array" ref="DD101">INDEX(DD$5:DD100,$B101+1,1)</f>
        <v>1</v>
      </c>
      <c r="DE101" s="583">
        <f t="shared" si="260"/>
        <v>652</v>
      </c>
      <c r="DF101" s="583">
        <f t="shared" si="260"/>
        <v>686</v>
      </c>
      <c r="DG101" s="583">
        <f t="shared" si="260"/>
        <v>721</v>
      </c>
      <c r="DH101" s="493">
        <f t="shared" si="261"/>
        <v>378</v>
      </c>
      <c r="DI101" s="493">
        <f t="shared" si="261"/>
        <v>413</v>
      </c>
      <c r="DJ101" s="493">
        <f t="shared" si="261"/>
        <v>448</v>
      </c>
      <c r="DK101" s="444">
        <f t="shared" si="262"/>
        <v>2</v>
      </c>
      <c r="DL101" s="444" t="b">
        <f t="shared" si="262"/>
        <v>0</v>
      </c>
      <c r="DM101" s="444" t="str">
        <f t="shared" si="262"/>
        <v>-</v>
      </c>
      <c r="DN101" s="444" t="str">
        <f t="shared" si="262"/>
        <v>-</v>
      </c>
      <c r="DO101" s="444" t="str">
        <f t="shared" si="262"/>
        <v>-</v>
      </c>
      <c r="DP101" s="444" t="str">
        <f t="shared" si="262"/>
        <v>-</v>
      </c>
      <c r="DQ101" s="444" t="str">
        <f t="shared" si="262"/>
        <v>-</v>
      </c>
      <c r="DR101" s="444" t="str">
        <f t="shared" si="262"/>
        <v>-</v>
      </c>
      <c r="DS101" s="444" t="str">
        <f t="shared" si="262"/>
        <v>-</v>
      </c>
      <c r="DT101" s="444" t="str">
        <f t="shared" si="262"/>
        <v>-</v>
      </c>
      <c r="DU101" s="444" t="str">
        <f t="shared" si="262"/>
        <v>-</v>
      </c>
      <c r="DV101" s="444" t="str">
        <f t="shared" si="262"/>
        <v>-</v>
      </c>
      <c r="DW101" s="444">
        <f t="shared" si="262"/>
        <v>500</v>
      </c>
      <c r="DX101" s="444">
        <f t="shared" si="262"/>
        <v>500</v>
      </c>
      <c r="DY101" s="444" t="str">
        <f t="shared" si="262"/>
        <v>-</v>
      </c>
      <c r="DZ101" s="444" t="str">
        <f t="shared" si="262"/>
        <v>-</v>
      </c>
      <c r="EA101" s="444" t="str">
        <f t="shared" si="263"/>
        <v>-</v>
      </c>
      <c r="EB101" s="444">
        <f t="shared" si="264"/>
        <v>0</v>
      </c>
      <c r="EC101" s="444">
        <f t="shared" si="265"/>
        <v>0</v>
      </c>
      <c r="ED101" s="444">
        <f t="shared" si="266"/>
        <v>0</v>
      </c>
      <c r="EE101" s="444">
        <f t="shared" si="266"/>
        <v>0</v>
      </c>
      <c r="EF101" s="444">
        <f t="shared" si="266"/>
        <v>0</v>
      </c>
      <c r="EG101" s="444">
        <f t="shared" si="266"/>
        <v>0</v>
      </c>
      <c r="EH101" s="444" t="b">
        <f t="shared" si="267"/>
        <v>0</v>
      </c>
      <c r="EI101" s="444" t="b">
        <f t="shared" si="267"/>
        <v>0</v>
      </c>
      <c r="EJ101" s="444" t="b">
        <f t="shared" si="267"/>
        <v>1</v>
      </c>
      <c r="EK101" s="444" t="b">
        <f t="shared" si="267"/>
        <v>1</v>
      </c>
      <c r="EL101" s="444">
        <f t="shared" si="268"/>
        <v>1</v>
      </c>
      <c r="EM101" s="444">
        <f>INDEX(i.dryman,($S101-1)*4+$R101,EM$7+IF($M101=5,2,$M101)-1)</f>
        <v>1</v>
      </c>
      <c r="EN101" s="444" t="b">
        <f t="shared" si="269"/>
        <v>0</v>
      </c>
      <c r="EO101" s="444" t="b">
        <f t="shared" si="270"/>
        <v>0</v>
      </c>
      <c r="EP101" s="444" t="b">
        <f t="shared" si="270"/>
        <v>0</v>
      </c>
      <c r="EQ101" s="444" t="b">
        <f t="shared" si="270"/>
        <v>1</v>
      </c>
      <c r="ER101" s="93">
        <f t="shared" si="271"/>
        <v>0</v>
      </c>
      <c r="ES101" s="93">
        <f t="shared" si="271"/>
        <v>0</v>
      </c>
      <c r="ET101" s="444">
        <f t="shared" si="272"/>
        <v>1</v>
      </c>
      <c r="EU101" s="444">
        <f t="shared" si="273"/>
        <v>1</v>
      </c>
      <c r="EV101" s="444">
        <f t="shared" si="273"/>
        <v>1</v>
      </c>
      <c r="EW101" s="444">
        <f t="shared" si="274"/>
        <v>1</v>
      </c>
      <c r="EX101" s="444">
        <f t="shared" si="275"/>
        <v>0.5</v>
      </c>
      <c r="EY101" s="444" t="b">
        <f t="shared" si="275"/>
        <v>1</v>
      </c>
      <c r="EZ101" s="444" t="b">
        <f t="shared" si="275"/>
        <v>0</v>
      </c>
      <c r="FA101" s="444" t="b">
        <f t="shared" si="275"/>
        <v>0</v>
      </c>
      <c r="FB101" s="444" t="b">
        <f t="shared" si="275"/>
        <v>0</v>
      </c>
      <c r="FC101" s="93">
        <f t="shared" si="276"/>
        <v>1</v>
      </c>
      <c r="FD101" s="93">
        <f t="shared" si="276"/>
        <v>1</v>
      </c>
      <c r="FE101" s="93">
        <f t="shared" si="276"/>
        <v>1</v>
      </c>
      <c r="FF101" s="93">
        <f t="shared" si="276"/>
        <v>1</v>
      </c>
      <c r="FG101" s="93">
        <f t="shared" si="276"/>
        <v>1</v>
      </c>
      <c r="FH101" s="93">
        <f t="shared" si="276"/>
        <v>1</v>
      </c>
      <c r="FI101" s="93">
        <f t="shared" si="276"/>
        <v>1</v>
      </c>
      <c r="FJ101" s="93">
        <f t="shared" si="276"/>
        <v>1</v>
      </c>
      <c r="FK101" s="8"/>
      <c r="FL101" s="575" t="str" cm="1">
        <f t="array" ref="FL101">INDEX(FL$5:FL100,$B101+1,1)</f>
        <v>-</v>
      </c>
      <c r="FM101" s="575" t="str" cm="1">
        <f t="array" ref="FM101">INDEX(FM$5:FM100,$B101+1,1)</f>
        <v>-</v>
      </c>
      <c r="FN101" s="575" t="str" cm="1">
        <f t="array" ref="FN101">INDEX(FN$5:FN100,$B101+1,1)</f>
        <v>-</v>
      </c>
      <c r="FO101" s="444" t="str">
        <f t="shared" si="277"/>
        <v>-</v>
      </c>
      <c r="FP101" s="575" t="str" cm="1">
        <f t="array" ref="FP101">INDEX(FP$5:FP100,$B101+1,1)</f>
        <v>-</v>
      </c>
      <c r="FQ101" s="575" cm="1">
        <f t="array" ref="FQ101">INDEX(FQ$5:FQ100,$B101+1,1)</f>
        <v>1</v>
      </c>
      <c r="FR101" s="575" cm="1">
        <f t="array" ref="FR101">INDEX(FR$5:FR100,$B101+1,1)</f>
        <v>1</v>
      </c>
      <c r="FS101" s="575" t="str" cm="1">
        <f t="array" ref="FS101">INDEX(FS$5:FS100,$B101+1,1)</f>
        <v>-</v>
      </c>
      <c r="FT101" s="575" t="str" cm="1">
        <f t="array" ref="FT101">INDEX(FT$5:FT100,$B101+1,1)</f>
        <v>-</v>
      </c>
      <c r="FU101" s="575" t="str" cm="1">
        <f t="array" ref="FU101">INDEX(FU$5:FU100,$B101+1,1)</f>
        <v>-</v>
      </c>
      <c r="FV101" s="575" t="str" cm="1">
        <f t="array" ref="FV101">INDEX(FV$5:FV100,$B101+1,1)</f>
        <v>-</v>
      </c>
      <c r="FW101" s="575" t="str" cm="1">
        <f t="array" ref="FW101">INDEX(FW$5:FW100,$B101+1,1)</f>
        <v>-</v>
      </c>
      <c r="FX101" s="575" t="str" cm="1">
        <f t="array" ref="FX101">INDEX(FX$5:FX100,$B101+1,1)</f>
        <v>-</v>
      </c>
      <c r="FY101" s="575" t="str" cm="1">
        <f t="array" ref="FY101">INDEX(FY$5:FY100,$B101+1,1)</f>
        <v>-</v>
      </c>
      <c r="FZ101" s="575" t="str" cm="1">
        <f t="array" ref="FZ101">INDEX(FZ$5:FZ100,$B101+1,1)</f>
        <v>-</v>
      </c>
      <c r="GA101" s="575" t="str" cm="1">
        <f t="array" ref="GA101">INDEX(GA$5:GA100,$B101+1,1)</f>
        <v>-</v>
      </c>
      <c r="GB101" s="575" t="str" cm="1">
        <f t="array" ref="GB101">INDEX(GB$5:GB100,$B101+1,1)</f>
        <v>-</v>
      </c>
      <c r="GC101" s="575" t="str" cm="1">
        <f t="array" ref="GC101">INDEX(GC$5:GC100,$B101+1,1)</f>
        <v>-</v>
      </c>
      <c r="GD101" s="575" t="str" cm="1">
        <f t="array" ref="GD101">INDEX(GD$5:GD100,$B101+1,1)</f>
        <v>-</v>
      </c>
      <c r="GE101" s="575" t="str" cm="1">
        <f t="array" ref="GE101">INDEX(GE$5:GE100,$B101+1,1)</f>
        <v>-</v>
      </c>
      <c r="GF101" s="575" t="str" cm="1">
        <f t="array" ref="GF101">INDEX(GF$5:GF100,$B101+1,1)</f>
        <v>-</v>
      </c>
      <c r="GG101" s="575" t="str" cm="1">
        <f t="array" ref="GG101">INDEX(GG$5:GG100,$B101+1,1)</f>
        <v>-</v>
      </c>
      <c r="GH101" s="575" t="str" cm="1">
        <f t="array" ref="GH101">INDEX(GH$5:GH100,$B101+1,1)</f>
        <v>-</v>
      </c>
      <c r="GI101" s="575" t="str" cm="1">
        <f t="array" ref="GI101">INDEX(GI$5:GI100,$B101+1,1)</f>
        <v>-</v>
      </c>
      <c r="GJ101" s="575" t="str" cm="1">
        <f t="array" ref="GJ101">INDEX(GJ$5:GJ100,$B101+1,1)</f>
        <v>-</v>
      </c>
      <c r="GK101" s="444">
        <f t="shared" si="278"/>
        <v>0</v>
      </c>
      <c r="GL101" s="575" t="str" cm="1">
        <f t="array" ref="GL101">INDEX(GL$5:GL100,$B101+1,1)</f>
        <v>-</v>
      </c>
      <c r="GM101" s="22" cm="1">
        <f t="array" ref="GM101">INDEX(GM$5:GM100,$B101+1,1)</f>
        <v>1</v>
      </c>
      <c r="GN101" s="444">
        <f t="shared" si="279"/>
        <v>0</v>
      </c>
      <c r="GO101" s="575" cm="1">
        <f t="array" ref="GO101">INDEX(GO$5:GO100,$B101+1,1)</f>
        <v>0</v>
      </c>
      <c r="GP101" s="444">
        <f t="shared" si="280"/>
        <v>0</v>
      </c>
      <c r="GQ101" s="444">
        <f t="shared" si="280"/>
        <v>0</v>
      </c>
      <c r="GR101" s="444">
        <f t="shared" si="280"/>
        <v>0</v>
      </c>
      <c r="GS101" s="444">
        <f t="shared" si="280"/>
        <v>0</v>
      </c>
      <c r="GT101" s="444">
        <f t="shared" si="280"/>
        <v>1</v>
      </c>
      <c r="GU101" s="444">
        <f t="shared" si="280"/>
        <v>0</v>
      </c>
      <c r="GV101" s="575" cm="1">
        <f t="array" ref="GV101">INDEX(GV$5:GV100,$B101+1,1)</f>
        <v>0</v>
      </c>
      <c r="GW101" s="575" cm="1">
        <f t="array" ref="GW101">INDEX(GW$5:GW100,$B101+1,1)</f>
        <v>0</v>
      </c>
      <c r="GX101" s="575" cm="1">
        <f t="array" ref="GX101">INDEX(GX$5:GX100,$B101+1,1)</f>
        <v>0</v>
      </c>
      <c r="GY101" s="8"/>
      <c r="GZ101" s="575" t="str" cm="1">
        <f t="array" aca="1" ref="GZ101" ca="1">INDEX(GZ$5:GZ100,$B101+1,1)</f>
        <v>-</v>
      </c>
      <c r="HA101" s="575" t="str" cm="1">
        <f t="array" aca="1" ref="HA101" ca="1">INDEX(HA$5:HA100,$B101+1,1)</f>
        <v>-</v>
      </c>
      <c r="HB101" s="575" t="str" cm="1">
        <f t="array" aca="1" ref="HB101" ca="1">INDEX(HB$5:HB100,$B101+1,1)</f>
        <v>-</v>
      </c>
      <c r="HC101" s="575" t="str" cm="1">
        <f t="array" aca="1" ref="HC101" ca="1">INDEX(HC$5:HC100,$B101+1,1)</f>
        <v>-</v>
      </c>
      <c r="HD101" s="575" cm="1">
        <f t="array" aca="1" ref="HD101" ca="1">INDEX(HD$5:HD100,$B101+1,1)</f>
        <v>0</v>
      </c>
      <c r="HE101" s="575" t="str" cm="1">
        <f t="array" aca="1" ref="HE101" ca="1">INDEX(HE$5:HE100,$B101+1,1)</f>
        <v>-</v>
      </c>
      <c r="HF101" s="575" t="str" cm="1">
        <f t="array" ref="HF101">INDEX(HF$5:HF100,$B101+1,1)</f>
        <v>-</v>
      </c>
      <c r="HG101" s="576" t="str">
        <f t="shared" ref="HG101:HG102" ca="1" si="303">OFFSET(HG$5,$B101,0)</f>
        <v>-</v>
      </c>
      <c r="HH101" s="575" t="str" cm="1">
        <f t="array" ref="HH101">INDEX(HH$5:HH100,$B101+1,1)</f>
        <v>-</v>
      </c>
      <c r="HI101" s="575" t="str" cm="1">
        <f t="array" ref="HI101">INDEX(HI$5:HI100,$B101+1,1)</f>
        <v>-</v>
      </c>
      <c r="HJ101" s="575" t="str" cm="1">
        <f t="array" ref="HJ101">INDEX(HJ$5:HJ100,$B101+1,1)</f>
        <v>-</v>
      </c>
      <c r="HK101" s="575" t="str" cm="1">
        <f t="array" ref="HK101">INDEX(HK$5:HK100,$B101+1,1)</f>
        <v>-</v>
      </c>
      <c r="HL101" s="575" t="str" cm="1">
        <f t="array" ref="HL101">INDEX(HL$5:HL100,$B101+1,1)</f>
        <v>-</v>
      </c>
      <c r="HM101" s="575" t="str" cm="1">
        <f t="array" ref="HM101">INDEX(HM$5:HM100,$B101+1,1)</f>
        <v>-</v>
      </c>
      <c r="HN101" s="575" t="str" cm="1">
        <f t="array" ref="HN101">INDEX(HN$5:HN100,$B101+1,1)</f>
        <v>-</v>
      </c>
      <c r="HO101" s="575" t="str" cm="1">
        <f t="array" ref="HO101">INDEX(HO$5:HO100,$B101+1,1)</f>
        <v>-</v>
      </c>
      <c r="HP101" s="575" t="str" cm="1">
        <f t="array" ref="HP101">INDEX(HP$5:HP100,$B101+1,1)</f>
        <v>-</v>
      </c>
      <c r="HQ101" s="575" t="str" cm="1">
        <f t="array" ref="HQ101">INDEX(HQ$5:HQ100,$B101+1,1)</f>
        <v>-</v>
      </c>
      <c r="HR101" s="575" t="str" cm="1">
        <f t="array" ref="HR101">INDEX(HR$5:HR100,$B101+1,1)</f>
        <v>-</v>
      </c>
      <c r="HS101" s="575" t="str" cm="1">
        <f t="array" ref="HS101">INDEX(HS$5:HS100,$B101+1,1)</f>
        <v>-</v>
      </c>
      <c r="HT101" s="575" t="str" cm="1">
        <f t="array" ref="HT101">INDEX(HT$5:HT100,$B101+1,1)</f>
        <v>-</v>
      </c>
      <c r="HU101" s="575" cm="1">
        <f t="array" ref="HU101">INDEX(HU$5:HU100,$B101+1,1)</f>
        <v>0</v>
      </c>
      <c r="HV101" s="575" t="str" cm="1">
        <f t="array" ref="HV101">INDEX(HV$5:HV100,$B101+1,1)</f>
        <v>-</v>
      </c>
      <c r="HW101" s="575" t="str" cm="1">
        <f t="array" ref="HW101">INDEX(HW$5:HW100,$B101+1,1)</f>
        <v>-</v>
      </c>
      <c r="HX101" s="575" t="str" cm="1">
        <f t="array" ref="HX101">INDEX(HX$5:HX100,$B101+1,1)</f>
        <v>-</v>
      </c>
      <c r="HY101" s="575" t="str" cm="1">
        <f t="array" ref="HY101">INDEX(HY$5:HY100,$B101+1,1)</f>
        <v>-</v>
      </c>
      <c r="HZ101" s="575" t="str" cm="1">
        <f t="array" ref="HZ101">INDEX(HZ$5:HZ100,$B101+1,1)</f>
        <v>-</v>
      </c>
      <c r="IA101" s="575" cm="1">
        <f t="array" ref="IA101">INDEX(IA$5:IA100,$B101+1,1)</f>
        <v>0</v>
      </c>
      <c r="IB101" s="575" t="str" cm="1">
        <f t="array" ref="IB101">INDEX(IB$5:IB100,$B101+1,1)</f>
        <v>-</v>
      </c>
      <c r="IC101" s="575" t="str" cm="1">
        <f t="array" ref="IC101">INDEX(IC$5:IC100,$B101+1,1)</f>
        <v>-</v>
      </c>
      <c r="ID101" s="575" t="str" cm="1">
        <f t="array" ref="ID101">INDEX(ID$5:ID100,$B101+1,1)</f>
        <v>-</v>
      </c>
      <c r="IE101" s="575" cm="1">
        <f t="array" ref="IE101">INDEX(IE$5:IE100,$B101+1,1)</f>
        <v>0</v>
      </c>
      <c r="IF101" s="575" cm="1">
        <f t="array" ref="IF101">INDEX(IF$5:IF100,$B101+1,1)</f>
        <v>0</v>
      </c>
      <c r="IG101" s="8"/>
      <c r="IH101" s="575" t="str" cm="1">
        <f t="array" ref="IH101">INDEX(IH$5:IH100,$B101+1,1)</f>
        <v>-</v>
      </c>
      <c r="II101" s="575" t="str" cm="1">
        <f t="array" ref="II101">INDEX(II$5:II100,$B101+1,1)</f>
        <v>-</v>
      </c>
      <c r="IJ101" s="575" t="str" cm="1">
        <f t="array" ref="IJ101">INDEX(IJ$5:IJ100,$B101+1,1)</f>
        <v>-</v>
      </c>
      <c r="IK101" s="575" t="str" cm="1">
        <f t="array" ref="IK101">INDEX(IK$5:IK100,$B101+1,1)</f>
        <v>-</v>
      </c>
      <c r="IL101" s="575" t="str" cm="1">
        <f t="array" ref="IL101">INDEX(IL$5:IL100,$B101+1,1)</f>
        <v>-</v>
      </c>
      <c r="IM101" s="575" t="str" cm="1">
        <f t="array" ref="IM101">INDEX(IM$5:IM100,$B101+1,1)</f>
        <v>-</v>
      </c>
      <c r="IN101" s="575" t="str" cm="1">
        <f t="array" ref="IN101">INDEX(IN$5:IN100,$B101+1,1)</f>
        <v>-</v>
      </c>
      <c r="IO101" s="575" t="str" cm="1">
        <f t="array" ref="IO101">INDEX(IO$5:IO100,$B101+1,1)</f>
        <v>-</v>
      </c>
      <c r="IP101" s="575" t="str" cm="1">
        <f t="array" ref="IP101">INDEX(IP$5:IP100,$B101+1,1)</f>
        <v>-</v>
      </c>
      <c r="IQ101" s="575" t="str" cm="1">
        <f t="array" ref="IQ101">INDEX(IQ$5:IQ100,$B101+1,1)</f>
        <v>-</v>
      </c>
      <c r="IR101" s="575" t="str" cm="1">
        <f t="array" ref="IR101">INDEX(IR$5:IR100,$B101+1,1)</f>
        <v>-</v>
      </c>
      <c r="IS101" s="575" t="str" cm="1">
        <f t="array" ref="IS101">INDEX(IS$5:IS100,$B101+1,1)</f>
        <v>-</v>
      </c>
      <c r="IT101" s="575" t="str" cm="1">
        <f t="array" ref="IT101">INDEX(IT$5:IT100,$B101+1,1)</f>
        <v>-</v>
      </c>
      <c r="IU101" s="575" t="str" cm="1">
        <f t="array" ref="IU101">INDEX(IU$5:IU100,$B101+1,1)</f>
        <v>-</v>
      </c>
      <c r="IV101" s="575" t="str" cm="1">
        <f t="array" ref="IV101">INDEX(IV$5:IV100,$B101+1,1)</f>
        <v>-</v>
      </c>
      <c r="IW101" s="575" t="str" cm="1">
        <f t="array" ref="IW101">INDEX(IW$5:IW100,$B101+1,1)</f>
        <v>-</v>
      </c>
      <c r="IX101" s="575" cm="1">
        <f t="array" ref="IX101">INDEX(IX$5:IX100,$B101+1,1)</f>
        <v>0</v>
      </c>
      <c r="IY101" s="583">
        <f t="shared" si="281"/>
        <v>0</v>
      </c>
      <c r="IZ101" s="583">
        <f t="shared" si="281"/>
        <v>0</v>
      </c>
      <c r="JA101" s="200">
        <f t="shared" si="282"/>
        <v>0</v>
      </c>
      <c r="JB101" s="200">
        <f t="shared" ca="1" si="282"/>
        <v>0</v>
      </c>
      <c r="JC101" s="200">
        <f t="shared" ca="1" si="282"/>
        <v>0</v>
      </c>
      <c r="JD101" s="200">
        <f t="shared" ca="1" si="282"/>
        <v>0</v>
      </c>
      <c r="JE101" s="200">
        <f t="shared" ca="1" si="282"/>
        <v>0</v>
      </c>
      <c r="JF101" s="243">
        <f t="shared" ca="1" si="283"/>
        <v>0</v>
      </c>
      <c r="JG101" s="200">
        <f t="shared" ca="1" si="284"/>
        <v>0</v>
      </c>
      <c r="JH101" s="200">
        <f t="shared" ca="1" si="284"/>
        <v>0</v>
      </c>
      <c r="JI101" s="200">
        <f t="shared" ca="1" si="284"/>
        <v>0</v>
      </c>
      <c r="JJ101" s="200">
        <f t="shared" ca="1" si="284"/>
        <v>0</v>
      </c>
      <c r="JK101" s="200">
        <f t="shared" ca="1" si="284"/>
        <v>0</v>
      </c>
      <c r="JL101" s="243">
        <f t="shared" ca="1" si="285"/>
        <v>0</v>
      </c>
      <c r="JM101" s="244">
        <f t="shared" ca="1" si="286"/>
        <v>0</v>
      </c>
      <c r="JN101" s="244">
        <f t="shared" ca="1" si="286"/>
        <v>0</v>
      </c>
      <c r="JO101" s="244">
        <f t="shared" ca="1" si="286"/>
        <v>0</v>
      </c>
      <c r="JP101" s="244">
        <f t="shared" ca="1" si="286"/>
        <v>0</v>
      </c>
      <c r="JQ101" s="584">
        <f t="shared" ca="1" si="287"/>
        <v>0</v>
      </c>
      <c r="JR101" s="244">
        <f t="shared" ca="1" si="288"/>
        <v>0</v>
      </c>
      <c r="JS101" s="244">
        <f t="shared" ca="1" si="288"/>
        <v>0</v>
      </c>
      <c r="JT101" s="244">
        <f t="shared" ca="1" si="288"/>
        <v>0</v>
      </c>
      <c r="JU101" s="244">
        <f t="shared" ca="1" si="288"/>
        <v>0</v>
      </c>
      <c r="JV101" s="584">
        <f t="shared" ca="1" si="289"/>
        <v>0</v>
      </c>
      <c r="JW101" s="584">
        <f t="shared" ca="1" si="289"/>
        <v>0</v>
      </c>
      <c r="JX101" s="584">
        <f t="shared" ca="1" si="289"/>
        <v>0</v>
      </c>
      <c r="JY101" s="584">
        <f t="shared" ca="1" si="289"/>
        <v>0</v>
      </c>
      <c r="JZ101" s="584">
        <f t="shared" ca="1" si="289"/>
        <v>0</v>
      </c>
      <c r="KA101" s="584">
        <f t="shared" ca="1" si="289"/>
        <v>0</v>
      </c>
      <c r="KB101" s="584">
        <f t="shared" ca="1" si="289"/>
        <v>0</v>
      </c>
      <c r="KC101" s="575" cm="1">
        <f t="array" ref="KC101">INDEX(KC$5:KC100,$B101+1,1)</f>
        <v>0</v>
      </c>
      <c r="KD101" s="444">
        <f t="shared" si="290"/>
        <v>67</v>
      </c>
      <c r="KE101" s="8"/>
      <c r="KF101" s="575" cm="1">
        <f t="array" ref="KF101">INDEX(KF$5:KF100,$B101+1,1)</f>
        <v>0</v>
      </c>
      <c r="KG101" s="444">
        <f t="shared" si="291"/>
        <v>0</v>
      </c>
      <c r="KH101" s="575" cm="1">
        <f t="array" ref="KH101">INDEX(KH$5:KH100,$B101+1,1)</f>
        <v>0</v>
      </c>
      <c r="KI101" s="575" t="str" cm="1">
        <f t="array" ref="KI101">INDEX(KI$5:KI100,$B101+1,1)</f>
        <v>-</v>
      </c>
      <c r="KJ101" s="575" t="str" cm="1">
        <f t="array" ref="KJ101">INDEX(KJ$5:KJ100,$B101+1,1)</f>
        <v>-</v>
      </c>
      <c r="KK101" s="575" t="str" cm="1">
        <f t="array" ref="KK101">INDEX(KK$5:KK100,$B101+1,1)</f>
        <v>-</v>
      </c>
      <c r="KL101" s="575" t="str" cm="1">
        <f t="array" ref="KL101">INDEX(KL$5:KL100,$B101+1,1)</f>
        <v>-</v>
      </c>
      <c r="KM101" s="575" t="str" cm="1">
        <f t="array" ref="KM101">INDEX(KM$5:KM100,$B101+1,1)</f>
        <v>-</v>
      </c>
      <c r="KN101" s="575" t="str" cm="1">
        <f t="array" ref="KN101">INDEX(KN$5:KN100,$B101+1,1)</f>
        <v>-</v>
      </c>
      <c r="KO101" s="575" t="str" cm="1">
        <f t="array" ref="KO101">INDEX(KO$5:KO100,$B101+1,1)</f>
        <v>-</v>
      </c>
      <c r="KP101" s="575" t="str" cm="1">
        <f t="array" ref="KP101">INDEX(KP$5:KP100,$B101+1,1)</f>
        <v>-</v>
      </c>
      <c r="KQ101" s="575" t="str" cm="1">
        <f t="array" ref="KQ101">INDEX(KQ$5:KQ100,$B101+1,1)</f>
        <v>-</v>
      </c>
      <c r="KR101" s="575" t="str" cm="1">
        <f t="array" ref="KR101">INDEX(KR$5:KR100,$B101+1,1)</f>
        <v>-</v>
      </c>
      <c r="KS101" s="575" t="str" cm="1">
        <f t="array" ref="KS101">INDEX(KS$5:KS100,$B101+1,1)</f>
        <v>-</v>
      </c>
      <c r="KT101" s="575" t="str" cm="1">
        <f t="array" ref="KT101">INDEX(KT$5:KT100,$B101+1,1)</f>
        <v>-</v>
      </c>
      <c r="KU101" s="575" t="str" cm="1">
        <f t="array" ref="KU101">INDEX(KU$5:KU100,$B101+1,1)</f>
        <v>-</v>
      </c>
      <c r="KV101" s="444">
        <f t="shared" si="292"/>
        <v>1</v>
      </c>
      <c r="KW101" s="444">
        <f t="shared" si="293"/>
        <v>0</v>
      </c>
      <c r="KX101" s="444">
        <f t="shared" si="293"/>
        <v>1</v>
      </c>
      <c r="KY101" s="444">
        <f t="shared" si="293"/>
        <v>1</v>
      </c>
      <c r="KZ101" s="444">
        <f t="shared" si="293"/>
        <v>1</v>
      </c>
      <c r="LA101" s="444">
        <f t="shared" si="293"/>
        <v>1</v>
      </c>
      <c r="LB101" s="444">
        <f t="shared" si="293"/>
        <v>1</v>
      </c>
      <c r="LC101" s="444">
        <f t="shared" si="293"/>
        <v>1</v>
      </c>
      <c r="LD101" s="444">
        <f t="shared" si="293"/>
        <v>0</v>
      </c>
      <c r="LE101" s="444">
        <f t="shared" si="293"/>
        <v>1</v>
      </c>
      <c r="LF101" s="575" cm="1">
        <f t="array" ref="LF101">INDEX(LF$5:LF100,$B101+1,1)</f>
        <v>0</v>
      </c>
      <c r="LG101" s="575" cm="1">
        <f t="array" ref="LG101">INDEX(LG$5:LG100,$B101+1,1)</f>
        <v>0</v>
      </c>
      <c r="LH101" s="575" cm="1">
        <f t="array" ref="LH101">INDEX(LH$5:LH100,$B101+1,1)</f>
        <v>0</v>
      </c>
      <c r="LI101" s="575" cm="1">
        <f t="array" ref="LI101">INDEX(LI$5:LI100,$B101+1,1)</f>
        <v>0</v>
      </c>
      <c r="LJ101" s="575" cm="1">
        <f t="array" ref="LJ101">INDEX(LJ$5:LJ100,$B101+1,1)</f>
        <v>0</v>
      </c>
      <c r="LK101" s="575" cm="1">
        <f t="array" ref="LK101">INDEX(LK$5:LK100,$B101+1,1)</f>
        <v>0</v>
      </c>
      <c r="LL101" s="575" cm="1">
        <f t="array" ref="LL101">INDEX(LL$5:LL100,$B101+1,1)</f>
        <v>0</v>
      </c>
      <c r="LM101" s="575" cm="1">
        <f t="array" ref="LM101">INDEX(LM$5:LM100,$B101+1,1)</f>
        <v>0</v>
      </c>
      <c r="LN101" s="575" cm="1">
        <f t="array" ref="LN101">INDEX(LN$5:LN100,$B101+1,1)</f>
        <v>0</v>
      </c>
      <c r="LO101" s="575" cm="1">
        <f t="array" ref="LO101">INDEX(LO$5:LO100,$B101+1,1)</f>
        <v>0</v>
      </c>
      <c r="LP101" s="575" cm="1">
        <f t="array" ref="LP101">INDEX(LP$5:LP100,$B101+1,1)</f>
        <v>0</v>
      </c>
      <c r="LQ101" s="575" cm="1">
        <f t="array" ref="LQ101">INDEX(LQ$5:LQ100,$B101+1,1)</f>
        <v>0</v>
      </c>
      <c r="LR101" s="575" cm="1">
        <f t="array" ref="LR101">INDEX(LR$5:LR100,$B101+1,1)</f>
        <v>0</v>
      </c>
      <c r="LS101" s="575" cm="1">
        <f t="array" ref="LS101">INDEX(LS$5:LS100,$B101+1,1)</f>
        <v>0</v>
      </c>
      <c r="LT101" s="575" cm="1">
        <f t="array" ref="LT101">INDEX(LT$5:LT100,$B101+1,1)</f>
        <v>0</v>
      </c>
      <c r="LU101" s="575" cm="1">
        <f t="array" ref="LU101">INDEX(LU$5:LU100,$B101+1,1)</f>
        <v>0</v>
      </c>
      <c r="LV101" s="575" cm="1">
        <f t="array" ref="LV101">INDEX(LV$5:LV100,$B101+1,1)</f>
        <v>0</v>
      </c>
      <c r="LW101" s="575" cm="1">
        <f t="array" ref="LW101">INDEX(LW$5:LW100,$B101+1,1)</f>
        <v>0</v>
      </c>
      <c r="LX101" s="575" cm="1">
        <f t="array" ref="LX101">INDEX(LX$5:LX100,$B101+1,1)</f>
        <v>0</v>
      </c>
      <c r="LY101" s="575" cm="1">
        <f t="array" ref="LY101">INDEX(LY$5:LY100,$B101+1,1)</f>
        <v>0</v>
      </c>
      <c r="LZ101" s="575" cm="1">
        <f t="array" ref="LZ101">INDEX(LZ$5:LZ100,$B101+1,1)</f>
        <v>0</v>
      </c>
      <c r="MA101" s="575" cm="1">
        <f t="array" ref="MA101">INDEX(MA$5:MA100,$B101+1,1)</f>
        <v>0</v>
      </c>
      <c r="MB101" s="575" cm="1">
        <f t="array" ref="MB101">INDEX(MB$5:MB100,$B101+1,1)</f>
        <v>0</v>
      </c>
      <c r="MC101" s="575" cm="1">
        <f t="array" ref="MC101">INDEX(MC$5:MC100,$B101+1,1)</f>
        <v>0</v>
      </c>
      <c r="MD101" s="575" cm="1">
        <f t="array" ref="MD101">INDEX(MD$5:MD100,$B101+1,1)</f>
        <v>0</v>
      </c>
      <c r="ME101" s="575" cm="1">
        <f t="array" ref="ME101">INDEX(ME$5:ME100,$B101+1,1)</f>
        <v>0</v>
      </c>
      <c r="MF101" s="575" cm="1">
        <f t="array" ref="MF101">INDEX(MF$5:MF100,$B101+1,1)</f>
        <v>0</v>
      </c>
      <c r="MG101" s="575" cm="1">
        <f t="array" ref="MG101">INDEX(MG$5:MG100,$B101+1,1)</f>
        <v>0</v>
      </c>
      <c r="MH101" s="575" cm="1">
        <f t="array" ref="MH101">INDEX(MH$5:MH100,$B101+1,1)</f>
        <v>0</v>
      </c>
      <c r="MI101" s="575" cm="1">
        <f t="array" ref="MI101">INDEX(MI$5:MI100,$B101+1,1)</f>
        <v>1</v>
      </c>
      <c r="MJ101" s="575" cm="1">
        <f t="array" ref="MJ101">INDEX(MJ$5:MJ100,$B101+1,1)</f>
        <v>0</v>
      </c>
      <c r="MK101" s="575" cm="1">
        <f t="array" ref="MK101">INDEX(MK$5:MK100,$B101+1,1)</f>
        <v>0</v>
      </c>
      <c r="ML101" s="575" cm="1">
        <f t="array" ref="ML101">INDEX(ML$5:ML100,$B101+1,1)</f>
        <v>0</v>
      </c>
      <c r="MM101" s="575" cm="1">
        <f t="array" ref="MM101">INDEX(MM$5:MM100,$B101+1,1)</f>
        <v>0</v>
      </c>
      <c r="MN101" s="575" cm="1">
        <f t="array" ref="MN101">INDEX(MN$5:MN100,$B101+1,1)</f>
        <v>1</v>
      </c>
      <c r="MO101" s="8"/>
      <c r="MP101" s="444" t="b">
        <f t="shared" ca="1" si="294"/>
        <v>0</v>
      </c>
      <c r="MQ101" s="575" t="str" cm="1">
        <f t="array" ref="MQ101">INDEX(MQ$5:MQ100,$B101+1,1)</f>
        <v>-</v>
      </c>
      <c r="MR101" s="575" t="str" cm="1">
        <f t="array" ref="MR101">INDEX(MR$5:MR100,$B101+1,1)</f>
        <v>-</v>
      </c>
      <c r="MS101" s="575" t="str" cm="1">
        <f t="array" ref="MS101">INDEX(MS$5:MS100,$B101+1,1)</f>
        <v>-</v>
      </c>
      <c r="MT101" s="575" t="str" cm="1">
        <f t="array" ref="MT101">INDEX(MT$5:MT100,$B101+1,1)</f>
        <v>-</v>
      </c>
      <c r="MU101" s="444" t="str">
        <f t="shared" si="295"/>
        <v>-</v>
      </c>
      <c r="MV101" s="444" t="str">
        <f t="shared" si="295"/>
        <v>-</v>
      </c>
      <c r="MW101" s="575" t="str" cm="1">
        <f t="array" ref="MW101">INDEX(MW$5:MW100,$B101+1,1)</f>
        <v>-</v>
      </c>
      <c r="MX101" s="444" t="str" cm="1">
        <f t="array" ref="MX101">IF(OR(MY101:MY101&lt;&gt;"-"),TRUE,"-")</f>
        <v>-</v>
      </c>
      <c r="MY101" s="575" t="str" cm="1">
        <f t="array" ref="MY101">INDEX(MY$5:MY100,$B101+1,1)</f>
        <v>-</v>
      </c>
      <c r="MZ101" s="575" cm="1">
        <f t="array" ref="MZ101">INDEX(MZ$5:MZ100,$B101+1,1)</f>
        <v>0</v>
      </c>
      <c r="NA101" s="575" cm="1">
        <f t="array" ref="NA101">INDEX(NA$5:NA100,$B101+1,1)</f>
        <v>999999</v>
      </c>
      <c r="NB101" s="575" cm="1">
        <f t="array" ref="NB101">INDEX(NB$5:NB100,$B101+1,1)</f>
        <v>999999</v>
      </c>
      <c r="NC101" s="575" cm="1">
        <f t="array" ref="NC101">INDEX(NC$5:NC100,$B101+1,1)</f>
        <v>999999</v>
      </c>
      <c r="ND101" s="575" cm="1">
        <f t="array" ref="ND101">INDEX(ND$5:ND100,$B101+1,1)</f>
        <v>999999</v>
      </c>
      <c r="NE101" s="575" cm="1">
        <f t="array" ref="NE101">INDEX(NE$5:NE100,$B101+1,1)</f>
        <v>999999</v>
      </c>
      <c r="NF101" s="575" cm="1">
        <f t="array" ref="NF101">INDEX(NF$5:NF100,$B101+1,1)</f>
        <v>999999</v>
      </c>
      <c r="NG101" s="575" t="str" cm="1">
        <f t="array" ref="NG101">INDEX(NG$5:NG100,$B101+1,1)</f>
        <v>-</v>
      </c>
      <c r="NH101" s="575" t="str" cm="1">
        <f t="array" ref="NH101">INDEX(NH$5:NH100,$B101+1,1)</f>
        <v>-</v>
      </c>
      <c r="NI101" s="575" t="str" cm="1">
        <f t="array" ref="NI101">INDEX(NI$5:NI100,$B101+1,1)</f>
        <v>-</v>
      </c>
      <c r="NJ101" s="575" t="b" cm="1">
        <f t="array" ref="NJ101">INDEX(NJ$5:NJ100,$B101+1,1)</f>
        <v>1</v>
      </c>
      <c r="NK101" s="575" t="str" cm="1">
        <f t="array" ref="NK101">INDEX(NK$5:NK100,$B101+1,1)</f>
        <v>-</v>
      </c>
      <c r="NL101" s="575" cm="1">
        <f t="array" ref="NL101">INDEX(NL$5:NL100,$B101+1,1)</f>
        <v>0</v>
      </c>
      <c r="NM101" s="575" cm="1">
        <f t="array" ref="NM101">INDEX(NM$5:NM100,$B101+1,1)</f>
        <v>0</v>
      </c>
      <c r="NN101" s="575" cm="1">
        <f t="array" ref="NN101">INDEX(NN$5:NN100,$B101+1,1)</f>
        <v>0</v>
      </c>
      <c r="NO101" s="575" t="str" cm="1">
        <f t="array" ref="NO101">INDEX(NO$5:NO100,$B101+1,1)</f>
        <v>-</v>
      </c>
      <c r="NP101" s="575" t="str" cm="1">
        <f t="array" ref="NP101">INDEX(NP$5:NP100,$B101+1,1)</f>
        <v>-</v>
      </c>
      <c r="NQ101" s="444">
        <f t="shared" si="296"/>
        <v>0</v>
      </c>
      <c r="NR101" s="575" t="str" cm="1">
        <f t="array" ref="NR101">INDEX(NR$5:NR100,$B101+1,1)</f>
        <v>-</v>
      </c>
      <c r="NS101" s="444" t="str">
        <f t="shared" si="297"/>
        <v>-</v>
      </c>
      <c r="NT101" s="8"/>
      <c r="NU101" s="575" cm="1">
        <f t="array" ref="NU101">INDEX(NU$5:NU100,$B101+1,1)</f>
        <v>50</v>
      </c>
      <c r="NV101" s="575" cm="1">
        <f t="array" ref="NV101">INDEX(NV$5:NV100,$B101+1,1)</f>
        <v>50</v>
      </c>
      <c r="NW101" s="575" cm="1">
        <f t="array" ref="NW101">INDEX(NW$5:NW100,$B101+1,1)</f>
        <v>50</v>
      </c>
      <c r="NX101" s="575" cm="1">
        <f t="array" ref="NX101">INDEX(NX$5:NX100,$B101+1,1)</f>
        <v>50</v>
      </c>
      <c r="NY101" s="575" cm="1">
        <f t="array" ref="NY101">INDEX(NY$5:NY100,$B101+1,1)</f>
        <v>1</v>
      </c>
      <c r="NZ101" s="575" cm="1">
        <f t="array" ref="NZ101">INDEX(NZ$5:NZ100,$B101+1,1)</f>
        <v>1</v>
      </c>
      <c r="OA101" s="575" cm="1">
        <f t="array" ref="OA101">INDEX(OA$5:OA100,$B101+1,1)</f>
        <v>1</v>
      </c>
      <c r="OB101" s="575" cm="1">
        <f t="array" ref="OB101">INDEX(OB$5:OB100,$B101+1,1)</f>
        <v>1</v>
      </c>
      <c r="OC101" s="8"/>
      <c r="OD101" s="575" cm="1">
        <f t="array" ref="OD101">INDEX(OD$5:OD100,$B101+1,1)</f>
        <v>0</v>
      </c>
      <c r="OE101" s="575" t="str" cm="1">
        <f t="array" ref="OE101">INDEX(OE$5:OE100,$B101+1,1)</f>
        <v>-</v>
      </c>
      <c r="OF101" s="575" cm="1">
        <f t="array" ref="OF101">INDEX(OF$5:OF100,$B101+1,1)</f>
        <v>1</v>
      </c>
      <c r="OG101" s="444">
        <f t="shared" si="298"/>
        <v>1.5</v>
      </c>
      <c r="OH101" s="8"/>
      <c r="OI101" s="585" t="str">
        <f t="shared" si="299"/>
        <v>-</v>
      </c>
      <c r="OJ101" s="585" t="str">
        <f t="shared" si="299"/>
        <v>-</v>
      </c>
      <c r="OK101" s="585" t="str">
        <f t="shared" si="299"/>
        <v>-</v>
      </c>
      <c r="OL101" s="585" t="str">
        <f t="shared" si="299"/>
        <v>-</v>
      </c>
      <c r="OM101" s="575" cm="1">
        <f t="array" ref="OM101">INDEX(OM$5:OM100,$B101+1,1)</f>
        <v>0</v>
      </c>
      <c r="ON101" s="519">
        <v>0</v>
      </c>
    </row>
    <row r="102" spans="1:404" outlineLevel="2">
      <c r="A102" s="18">
        <f t="shared" si="245"/>
        <v>97</v>
      </c>
      <c r="B102" s="606">
        <f t="shared" si="300"/>
        <v>88</v>
      </c>
      <c r="C102" s="110">
        <f>C$86 + CHOOSE(ExptNo+1, $L102*100, $L102*100 + $M102*10, $L102*100 + $M102*10 +$N102) + 0</f>
        <v>3200</v>
      </c>
      <c r="D102" s="127" t="str">
        <f t="shared" si="246"/>
        <v>GSW</v>
      </c>
      <c r="E102" t="b">
        <v>0</v>
      </c>
      <c r="F102" t="b">
        <v>0</v>
      </c>
      <c r="G102" t="b">
        <f t="shared" si="247"/>
        <v>0</v>
      </c>
      <c r="H102" s="203">
        <f t="shared" si="301"/>
        <v>9</v>
      </c>
      <c r="I102" s="575" cm="1">
        <f t="array" ref="I102">INDEX(I$5:I101,$B102+1,1)</f>
        <v>1</v>
      </c>
      <c r="J102" s="575" cm="1">
        <f t="array" ref="J102">INDEX(J$5:J101,$B102+1,1)</f>
        <v>0</v>
      </c>
      <c r="K102" s="575" cm="1">
        <f t="array" ref="K102">INDEX(K$5:K101,$B102+1,1)</f>
        <v>1</v>
      </c>
      <c r="L102" s="575" cm="1">
        <f t="array" ref="L102">INDEX(L$5:L101,$B102+1,1)</f>
        <v>2</v>
      </c>
      <c r="M102" s="575" cm="1">
        <f t="array" ref="M102">INDEX(M$5:M101,$B102+1,1)</f>
        <v>5</v>
      </c>
      <c r="N102" s="575" cm="1">
        <f t="array" ref="N102">INDEX(N$5:N101,$B102+1,1)</f>
        <v>3</v>
      </c>
      <c r="O102" s="444">
        <f t="shared" si="248"/>
        <v>2</v>
      </c>
      <c r="P102" s="444">
        <f t="shared" si="248"/>
        <v>0</v>
      </c>
      <c r="Q102" s="444">
        <f t="shared" si="249"/>
        <v>6</v>
      </c>
      <c r="R102" s="575" cm="1">
        <f t="array" ref="R102">INDEX(R$5:R101,$B102+1,1)</f>
        <v>2</v>
      </c>
      <c r="S102" s="575" cm="1">
        <f t="array" ref="S102">INDEX(S$5:S101,$B102+1,1)</f>
        <v>2</v>
      </c>
      <c r="T102" s="575" cm="1">
        <f t="array" ref="T102">INDEX(T$5:T101,$B102+1,1)</f>
        <v>0</v>
      </c>
      <c r="U102" s="575" cm="1">
        <f t="array" ref="U102">INDEX(U$5:U101,$B102+1,1)</f>
        <v>1</v>
      </c>
      <c r="V102" s="575" cm="1">
        <f t="array" ref="V102">INDEX(V$5:V101,$B102+1,1)</f>
        <v>0</v>
      </c>
      <c r="W102" s="575" cm="1">
        <f t="array" ref="W102">INDEX(W$5:W101,$B102+1,1)</f>
        <v>2</v>
      </c>
      <c r="X102" s="575" cm="1">
        <f t="array" ref="X102">INDEX(X$5:X101,$B102+1,1)</f>
        <v>1</v>
      </c>
      <c r="Y102" s="575" cm="1">
        <f t="array" ref="Y102">INDEX(Y$5:Y101,$B102+1,1)</f>
        <v>1</v>
      </c>
      <c r="Z102" s="575" cm="1">
        <f t="array" ref="Z102">INDEX(Z$5:Z101,$B102+1,1)</f>
        <v>1</v>
      </c>
      <c r="AA102" s="575" t="str" cm="1">
        <f t="array" ref="AA102">INDEX(AA$5:AA101,$B102+1,1)</f>
        <v>-</v>
      </c>
      <c r="AB102" s="444"/>
      <c r="AC102" s="575" cm="1">
        <f t="array" ref="AC102">INDEX(AC$5:AC101,$B102+1,1)</f>
        <v>1</v>
      </c>
      <c r="AD102" s="575" cm="1">
        <f t="array" ref="AD102">INDEX(AD$5:AD101,$B102+1,1)</f>
        <v>0</v>
      </c>
      <c r="AE102" s="575" cm="1">
        <f t="array" ref="AE102">INDEX(AE$5:AE101,$B102+1,1)</f>
        <v>0</v>
      </c>
      <c r="AF102" s="575" cm="1">
        <f t="array" ref="AF102">INDEX(AF$5:AF101,$B102+1,1)</f>
        <v>0</v>
      </c>
      <c r="AG102" s="575" cm="1">
        <f t="array" ref="AG102">INDEX(AG$5:AG101,$B102+1,1)</f>
        <v>0</v>
      </c>
      <c r="AH102" s="119"/>
      <c r="AI102" s="119"/>
      <c r="AJ102" s="119"/>
      <c r="AK102" s="119"/>
      <c r="AL102" s="119"/>
      <c r="AM102" s="119"/>
      <c r="AN102" s="119"/>
      <c r="AO102" s="119"/>
      <c r="AP102" s="119"/>
      <c r="AQ102" s="119"/>
      <c r="AR102" s="119"/>
      <c r="AS102" s="119"/>
      <c r="AT102" s="119"/>
      <c r="AU102" s="119"/>
      <c r="AV102" s="119"/>
      <c r="AW102" s="119"/>
      <c r="AX102" s="330" t="str">
        <f ca="1">LEFT(AX101,10)        &amp; TEXT($H102," 00000 ")        &amp; INDEX(i.ModelStructure,$I102,1)    &amp;" "
&amp; $D102        &amp;       IF($DK102=0," FWM","")&amp;IF($DK102=1," MWM","")&amp;IF($DK102=5," Mat","")&amp;IF($DL102=TRUE,"&amp;BBT","    ")        &amp;      " TOL"&amp;INDEX(i.TOL_Desc,1,$N102)
&amp; " Scan"&amp;$T102       &amp;       CHOOSE($K102+1," CFS"," GFS"," NFS")&amp;"_"&amp;MID($HB102,7,1)
&amp; " RR"&amp;TEXT(SUM($EB102:$EC102),"+00%;-00%;    ;@")
&amp; " GP"&amp;TEXT($EW102,"?00%")        &amp;    " WP"&amp;TEXT($ET102*$NZ102*$OB102,"?00%")        &amp;     " MP"&amp;TEXT($EU102*$NY102*$OA102,"?00%")
&amp; " cl[0] "  &amp;TEXT($GM102,"0.00")
&amp; " ("&amp;IF($CY102,"P","E")   &amp;IF($CX102,"T","t")        &amp;     "_F"&amp;IF($HP102&lt;&gt;FALSE,3,0)+COUNTIF($HI102:$HM102,TRUE)+COUNTIF($BS102:$BT102,"&gt;0")&amp;IF($HN102&lt;&gt;FALSE,3,0)+COUNTIF($BS102:$BT102,"&gt;0")&amp;"N"&amp;IF($HS102&lt;&gt;"-",$HS102,$DC102)&amp;IF($HT102&lt;&gt;"-",$HT102,$DD102)&amp;"L"&amp;$IE102&amp;$IF102&amp;")"</f>
        <v>Test calib 00009 SE GSW     TOLSpr Scan0 GFS_ RR     GP100% WP100% MP100% cl[0] 1.00 (Et_F33N11L00)</v>
      </c>
      <c r="AY102" s="8" t="str">
        <f ca="1">IF(COUNTIF(AX$5:AX102,AX102)=1,"-","Dup")</f>
        <v>-</v>
      </c>
      <c r="AZ102" s="8"/>
      <c r="BA102" s="575" t="str" cm="1">
        <f t="array" ref="BA102">INDEX(BA$5:BA101,$B102+1,1)</f>
        <v>-</v>
      </c>
      <c r="BB102" s="575" t="str" cm="1">
        <f t="array" ref="BB102">INDEX(BB$5:BB101,$B102+1,1)</f>
        <v>-</v>
      </c>
      <c r="BC102" s="575" t="str" cm="1">
        <f t="array" ref="BC102">INDEX(BC$5:BC101,$B102+1,1)</f>
        <v>-</v>
      </c>
      <c r="BD102" s="575" t="str" cm="1">
        <f t="array" ref="BD102">INDEX(BD$5:BD101,$B102+1,1)</f>
        <v>-</v>
      </c>
      <c r="BE102" s="575" t="str" cm="1">
        <f t="array" ref="BE102">INDEX(BE$5:BE101,$B102+1,1)</f>
        <v>-</v>
      </c>
      <c r="BF102" s="575" t="str" cm="1">
        <f t="array" ref="BF102">INDEX(BF$5:BF101,$B102+1,1)</f>
        <v>-</v>
      </c>
      <c r="BG102" s="575" t="str" cm="1">
        <f t="array" ref="BG102">INDEX(BG$5:BG101,$B102+1,1)</f>
        <v>-</v>
      </c>
      <c r="BH102" s="575" t="str" cm="1">
        <f t="array" ref="BH102">INDEX(BH$5:BH101,$B102+1,1)</f>
        <v>-</v>
      </c>
      <c r="BI102" s="575" t="str" cm="1">
        <f t="array" ref="BI102">INDEX(BI$5:BI101,$B102+1,1)</f>
        <v>-</v>
      </c>
      <c r="BJ102" s="8"/>
      <c r="BK102" s="575" t="b" cm="1">
        <f t="array" ref="BK102">INDEX(BK$5:BK101,$B102+1,1)</f>
        <v>1</v>
      </c>
      <c r="BL102" s="575" t="str" cm="1">
        <f t="array" ref="BL102">INDEX(BL$5:BL101,$B102+1,1)</f>
        <v>-</v>
      </c>
      <c r="BM102" s="575" t="b" cm="1">
        <f t="array" ref="BM102">INDEX(BM$5:BM101,$B102+1,1)</f>
        <v>0</v>
      </c>
      <c r="BN102" s="575" t="str" cm="1">
        <f t="array" ref="BN102">INDEX(BN$5:BN101,$B102+1,1)</f>
        <v>-</v>
      </c>
      <c r="BO102" s="575" t="str" cm="1">
        <f t="array" ref="BO102">INDEX(BO$5:BO101,$B102+1,1)</f>
        <v>-</v>
      </c>
      <c r="BP102" s="575" t="str" cm="1">
        <f t="array" ref="BP102">INDEX(BP$5:BP101,$B102+1,1)</f>
        <v>-</v>
      </c>
      <c r="BQ102" s="575" t="str" cm="1">
        <f t="array" ref="BQ102">INDEX(BQ$5:BQ101,$B102+1,1)</f>
        <v>-</v>
      </c>
      <c r="BR102" s="575" t="str" cm="1">
        <f t="array" ref="BR102">INDEX(BR$5:BR101,$B102+1,1)</f>
        <v>-</v>
      </c>
      <c r="BS102" s="575" t="str" cm="1">
        <f t="array" ref="BS102">INDEX(BS$5:BS101,$B102+1,1)</f>
        <v>-</v>
      </c>
      <c r="BT102" s="575" t="str" cm="1">
        <f t="array" ref="BT102">INDEX(BT$5:BT101,$B102+1,1)</f>
        <v>-</v>
      </c>
      <c r="BU102" s="575" t="str" cm="1">
        <f t="array" ref="BU102">INDEX(BU$5:BU101,$B102+1,1)</f>
        <v>-</v>
      </c>
      <c r="BV102" s="575" t="str" cm="1">
        <f t="array" ref="BV102">INDEX(BV$5:BV101,$B102+1,1)</f>
        <v>-</v>
      </c>
      <c r="BW102" s="575" t="b" cm="1">
        <f t="array" ref="BW102">INDEX(BW$5:BW101,$B102+1,1)</f>
        <v>0</v>
      </c>
      <c r="BX102" s="575" cm="1">
        <f t="array" ref="BX102">INDEX(BX$5:BX101,$B102+1,1)</f>
        <v>0</v>
      </c>
      <c r="BY102" s="575" cm="1">
        <f t="array" ref="BY102">INDEX(BY$5:BY101,$B102+1,1)</f>
        <v>6</v>
      </c>
      <c r="BZ102" s="575" cm="1">
        <f t="array" ref="BZ102">INDEX(BZ$5:BZ101,$B102+1,1)</f>
        <v>4</v>
      </c>
      <c r="CA102" s="575" t="b" cm="1">
        <f t="array" ref="CA102">INDEX(CA$5:CA101,$B102+1,1)</f>
        <v>1</v>
      </c>
      <c r="CB102" s="8"/>
      <c r="CC102" s="575" t="str" cm="1">
        <f t="array" ref="CC102">INDEX(CC$5:CC101,$B102+1,1)</f>
        <v>-</v>
      </c>
      <c r="CD102" s="444" t="str">
        <f t="shared" ca="1" si="250"/>
        <v>-</v>
      </c>
      <c r="CE102" s="444">
        <f t="shared" si="251"/>
        <v>1</v>
      </c>
      <c r="CF102" s="444">
        <f t="shared" si="251"/>
        <v>1</v>
      </c>
      <c r="CG102" s="575" t="str" cm="1">
        <f t="array" ref="CG102">INDEX(CG$5:CG101,$B102+1,1)</f>
        <v>-</v>
      </c>
      <c r="CH102" s="575" t="str" cm="1">
        <f t="array" ref="CH102">INDEX(CH$5:CH101,$B102+1,1)</f>
        <v>-</v>
      </c>
      <c r="CI102" s="575" t="str" cm="1">
        <f t="array" ref="CI102">INDEX(CI$5:CI101,$B102+1,1)</f>
        <v>-</v>
      </c>
      <c r="CJ102" s="444" t="str">
        <f t="shared" ca="1" si="252"/>
        <v>-</v>
      </c>
      <c r="CK102" s="444">
        <f t="shared" si="253"/>
        <v>1</v>
      </c>
      <c r="CL102" s="444">
        <f t="shared" si="253"/>
        <v>1</v>
      </c>
      <c r="CM102" s="575" t="str" cm="1">
        <f t="array" ref="CM102">INDEX(CM$5:CM101,$B102+1,1)</f>
        <v>-</v>
      </c>
      <c r="CN102" s="444" t="str">
        <f t="shared" ca="1" si="254"/>
        <v>-</v>
      </c>
      <c r="CO102" s="444">
        <f t="shared" si="255"/>
        <v>1</v>
      </c>
      <c r="CP102" s="575" t="str" cm="1">
        <f t="array" ref="CP102">INDEX(CP$5:CP101,$B102+1,1)</f>
        <v>-</v>
      </c>
      <c r="CQ102" s="575" t="str" cm="1">
        <f t="array" ref="CQ102">INDEX(CQ$5:CQ101,$B102+1,1)</f>
        <v>-</v>
      </c>
      <c r="CR102" s="444">
        <f t="shared" si="256"/>
        <v>1</v>
      </c>
      <c r="CS102" s="575" t="str" cm="1">
        <f t="array" ref="CS102">INDEX(CS$5:CS101,$B102+1,1)</f>
        <v>-</v>
      </c>
      <c r="CT102" s="444" t="str">
        <f t="shared" ca="1" si="257"/>
        <v>-</v>
      </c>
      <c r="CU102" s="444">
        <f t="shared" si="258"/>
        <v>1</v>
      </c>
      <c r="CV102" s="444">
        <f t="shared" si="258"/>
        <v>1</v>
      </c>
      <c r="CW102" s="8"/>
      <c r="CX102" s="575" t="b" cm="1">
        <f t="array" ref="CX102">INDEX(CX$5:CX101,$B102+1,1)</f>
        <v>0</v>
      </c>
      <c r="CY102" s="575" t="b" cm="1">
        <f t="array" ref="CY102">INDEX(CY$5:CY101,$B102+1,1)</f>
        <v>0</v>
      </c>
      <c r="CZ102" s="587">
        <f t="shared" si="259"/>
        <v>2530111</v>
      </c>
      <c r="DA102" s="575" t="b" cm="1">
        <f t="array" ref="DA102">INDEX(DA$5:DA101,$B102+1,1)</f>
        <v>1</v>
      </c>
      <c r="DB102" s="575" cm="1">
        <f t="array" ref="DB102">INDEX(DB$5:DB101,$B102+1,1)</f>
        <v>0</v>
      </c>
      <c r="DC102" s="575" cm="1">
        <f t="array" ref="DC102">INDEX(DC$5:DC101,$B102+1,1)</f>
        <v>1</v>
      </c>
      <c r="DD102" s="575" cm="1">
        <f t="array" ref="DD102">INDEX(DD$5:DD101,$B102+1,1)</f>
        <v>1</v>
      </c>
      <c r="DE102" s="583">
        <f t="shared" si="260"/>
        <v>652</v>
      </c>
      <c r="DF102" s="583">
        <f t="shared" si="260"/>
        <v>686</v>
      </c>
      <c r="DG102" s="583">
        <f t="shared" si="260"/>
        <v>721</v>
      </c>
      <c r="DH102" s="493">
        <f t="shared" si="261"/>
        <v>378</v>
      </c>
      <c r="DI102" s="493">
        <f t="shared" si="261"/>
        <v>413</v>
      </c>
      <c r="DJ102" s="493">
        <f t="shared" si="261"/>
        <v>448</v>
      </c>
      <c r="DK102" s="444">
        <f t="shared" si="262"/>
        <v>2</v>
      </c>
      <c r="DL102" s="444" t="b">
        <f t="shared" si="262"/>
        <v>0</v>
      </c>
      <c r="DM102" s="444" t="str">
        <f t="shared" si="262"/>
        <v>-</v>
      </c>
      <c r="DN102" s="444" t="str">
        <f t="shared" si="262"/>
        <v>-</v>
      </c>
      <c r="DO102" s="444" t="str">
        <f t="shared" si="262"/>
        <v>-</v>
      </c>
      <c r="DP102" s="444" t="str">
        <f t="shared" si="262"/>
        <v>-</v>
      </c>
      <c r="DQ102" s="444" t="str">
        <f t="shared" si="262"/>
        <v>-</v>
      </c>
      <c r="DR102" s="444" t="str">
        <f t="shared" si="262"/>
        <v>-</v>
      </c>
      <c r="DS102" s="444" t="str">
        <f t="shared" si="262"/>
        <v>-</v>
      </c>
      <c r="DT102" s="444" t="str">
        <f t="shared" si="262"/>
        <v>-</v>
      </c>
      <c r="DU102" s="444" t="str">
        <f t="shared" si="262"/>
        <v>-</v>
      </c>
      <c r="DV102" s="444" t="str">
        <f t="shared" si="262"/>
        <v>-</v>
      </c>
      <c r="DW102" s="444">
        <f t="shared" si="262"/>
        <v>500</v>
      </c>
      <c r="DX102" s="444">
        <f t="shared" si="262"/>
        <v>500</v>
      </c>
      <c r="DY102" s="444" t="str">
        <f t="shared" si="262"/>
        <v>-</v>
      </c>
      <c r="DZ102" s="444" t="str">
        <f t="shared" si="262"/>
        <v>-</v>
      </c>
      <c r="EA102" s="444" t="str">
        <f t="shared" si="263"/>
        <v>-</v>
      </c>
      <c r="EB102" s="444">
        <f t="shared" si="264"/>
        <v>0</v>
      </c>
      <c r="EC102" s="444">
        <f t="shared" si="265"/>
        <v>0</v>
      </c>
      <c r="ED102" s="444">
        <f t="shared" si="266"/>
        <v>0</v>
      </c>
      <c r="EE102" s="444">
        <f t="shared" si="266"/>
        <v>0</v>
      </c>
      <c r="EF102" s="444">
        <f t="shared" si="266"/>
        <v>0</v>
      </c>
      <c r="EG102" s="444">
        <f t="shared" si="266"/>
        <v>0</v>
      </c>
      <c r="EH102" s="444" t="b">
        <f t="shared" si="267"/>
        <v>0</v>
      </c>
      <c r="EI102" s="444" t="b">
        <f t="shared" si="267"/>
        <v>0</v>
      </c>
      <c r="EJ102" s="444" t="b">
        <f t="shared" si="267"/>
        <v>1</v>
      </c>
      <c r="EK102" s="444" t="b">
        <f t="shared" si="267"/>
        <v>1</v>
      </c>
      <c r="EL102" s="444">
        <f t="shared" si="268"/>
        <v>1</v>
      </c>
      <c r="EM102" s="444">
        <f>INDEX(i.dryman,($S102-1)*4+$R102,EM$7+IF($M102=5,2,$M102)-1)</f>
        <v>1</v>
      </c>
      <c r="EN102" s="444" t="b">
        <f t="shared" si="269"/>
        <v>0</v>
      </c>
      <c r="EO102" s="444" t="b">
        <f t="shared" si="270"/>
        <v>0</v>
      </c>
      <c r="EP102" s="444" t="b">
        <f t="shared" si="270"/>
        <v>0</v>
      </c>
      <c r="EQ102" s="444" t="b">
        <f t="shared" si="270"/>
        <v>1</v>
      </c>
      <c r="ER102" s="93">
        <f t="shared" si="271"/>
        <v>0</v>
      </c>
      <c r="ES102" s="93">
        <f t="shared" si="271"/>
        <v>0</v>
      </c>
      <c r="ET102" s="444">
        <f t="shared" si="272"/>
        <v>1</v>
      </c>
      <c r="EU102" s="444">
        <f t="shared" si="273"/>
        <v>1</v>
      </c>
      <c r="EV102" s="444">
        <f t="shared" si="273"/>
        <v>1</v>
      </c>
      <c r="EW102" s="444">
        <f t="shared" si="274"/>
        <v>1</v>
      </c>
      <c r="EX102" s="444">
        <f t="shared" si="275"/>
        <v>0.5</v>
      </c>
      <c r="EY102" s="444" t="b">
        <f t="shared" si="275"/>
        <v>1</v>
      </c>
      <c r="EZ102" s="444" t="b">
        <f t="shared" si="275"/>
        <v>0</v>
      </c>
      <c r="FA102" s="444" t="b">
        <f t="shared" si="275"/>
        <v>0</v>
      </c>
      <c r="FB102" s="444" t="b">
        <f t="shared" si="275"/>
        <v>0</v>
      </c>
      <c r="FC102" s="93">
        <f t="shared" si="276"/>
        <v>1</v>
      </c>
      <c r="FD102" s="93">
        <f t="shared" si="276"/>
        <v>1</v>
      </c>
      <c r="FE102" s="93">
        <f t="shared" si="276"/>
        <v>1</v>
      </c>
      <c r="FF102" s="93">
        <f t="shared" si="276"/>
        <v>1</v>
      </c>
      <c r="FG102" s="93">
        <f t="shared" si="276"/>
        <v>1</v>
      </c>
      <c r="FH102" s="93">
        <f t="shared" si="276"/>
        <v>1</v>
      </c>
      <c r="FI102" s="93">
        <f t="shared" si="276"/>
        <v>1</v>
      </c>
      <c r="FJ102" s="93">
        <f t="shared" si="276"/>
        <v>1</v>
      </c>
      <c r="FK102" s="8"/>
      <c r="FL102" s="575" t="str" cm="1">
        <f t="array" ref="FL102">INDEX(FL$5:FL101,$B102+1,1)</f>
        <v>-</v>
      </c>
      <c r="FM102" s="575" t="str" cm="1">
        <f t="array" ref="FM102">INDEX(FM$5:FM101,$B102+1,1)</f>
        <v>-</v>
      </c>
      <c r="FN102" s="575" t="str" cm="1">
        <f t="array" ref="FN102">INDEX(FN$5:FN101,$B102+1,1)</f>
        <v>-</v>
      </c>
      <c r="FO102" s="444" t="str">
        <f t="shared" si="277"/>
        <v>-</v>
      </c>
      <c r="FP102" s="575" t="str" cm="1">
        <f t="array" ref="FP102">INDEX(FP$5:FP101,$B102+1,1)</f>
        <v>-</v>
      </c>
      <c r="FQ102" s="575" cm="1">
        <f t="array" ref="FQ102">INDEX(FQ$5:FQ101,$B102+1,1)</f>
        <v>1</v>
      </c>
      <c r="FR102" s="575" cm="1">
        <f t="array" ref="FR102">INDEX(FR$5:FR101,$B102+1,1)</f>
        <v>1</v>
      </c>
      <c r="FS102" s="575" t="str" cm="1">
        <f t="array" ref="FS102">INDEX(FS$5:FS101,$B102+1,1)</f>
        <v>-</v>
      </c>
      <c r="FT102" s="575" t="str" cm="1">
        <f t="array" ref="FT102">INDEX(FT$5:FT101,$B102+1,1)</f>
        <v>-</v>
      </c>
      <c r="FU102" s="575" t="str" cm="1">
        <f t="array" ref="FU102">INDEX(FU$5:FU101,$B102+1,1)</f>
        <v>-</v>
      </c>
      <c r="FV102" s="575" t="str" cm="1">
        <f t="array" ref="FV102">INDEX(FV$5:FV101,$B102+1,1)</f>
        <v>-</v>
      </c>
      <c r="FW102" s="575" t="str" cm="1">
        <f t="array" ref="FW102">INDEX(FW$5:FW101,$B102+1,1)</f>
        <v>-</v>
      </c>
      <c r="FX102" s="575" t="str" cm="1">
        <f t="array" ref="FX102">INDEX(FX$5:FX101,$B102+1,1)</f>
        <v>-</v>
      </c>
      <c r="FY102" s="575" t="str" cm="1">
        <f t="array" ref="FY102">INDEX(FY$5:FY101,$B102+1,1)</f>
        <v>-</v>
      </c>
      <c r="FZ102" s="575" t="str" cm="1">
        <f t="array" ref="FZ102">INDEX(FZ$5:FZ101,$B102+1,1)</f>
        <v>-</v>
      </c>
      <c r="GA102" s="575" t="str" cm="1">
        <f t="array" ref="GA102">INDEX(GA$5:GA101,$B102+1,1)</f>
        <v>-</v>
      </c>
      <c r="GB102" s="575" t="str" cm="1">
        <f t="array" ref="GB102">INDEX(GB$5:GB101,$B102+1,1)</f>
        <v>-</v>
      </c>
      <c r="GC102" s="575" t="str" cm="1">
        <f t="array" ref="GC102">INDEX(GC$5:GC101,$B102+1,1)</f>
        <v>-</v>
      </c>
      <c r="GD102" s="575" t="str" cm="1">
        <f t="array" ref="GD102">INDEX(GD$5:GD101,$B102+1,1)</f>
        <v>-</v>
      </c>
      <c r="GE102" s="575" t="str" cm="1">
        <f t="array" ref="GE102">INDEX(GE$5:GE101,$B102+1,1)</f>
        <v>-</v>
      </c>
      <c r="GF102" s="575" t="str" cm="1">
        <f t="array" ref="GF102">INDEX(GF$5:GF101,$B102+1,1)</f>
        <v>-</v>
      </c>
      <c r="GG102" s="575" t="str" cm="1">
        <f t="array" ref="GG102">INDEX(GG$5:GG101,$B102+1,1)</f>
        <v>-</v>
      </c>
      <c r="GH102" s="575" t="str" cm="1">
        <f t="array" ref="GH102">INDEX(GH$5:GH101,$B102+1,1)</f>
        <v>-</v>
      </c>
      <c r="GI102" s="575" t="str" cm="1">
        <f t="array" ref="GI102">INDEX(GI$5:GI101,$B102+1,1)</f>
        <v>-</v>
      </c>
      <c r="GJ102" s="575" t="str" cm="1">
        <f t="array" ref="GJ102">INDEX(GJ$5:GJ101,$B102+1,1)</f>
        <v>-</v>
      </c>
      <c r="GK102" s="444">
        <f t="shared" si="278"/>
        <v>0</v>
      </c>
      <c r="GL102" s="575" t="str" cm="1">
        <f t="array" ref="GL102">INDEX(GL$5:GL101,$B102+1,1)</f>
        <v>-</v>
      </c>
      <c r="GM102" s="22" cm="1">
        <f t="array" ref="GM102">INDEX(GM$5:GM101,$B102+1,1)</f>
        <v>1</v>
      </c>
      <c r="GN102" s="444">
        <f t="shared" si="279"/>
        <v>0</v>
      </c>
      <c r="GO102" s="575" cm="1">
        <f t="array" ref="GO102">INDEX(GO$5:GO101,$B102+1,1)</f>
        <v>0</v>
      </c>
      <c r="GP102" s="444">
        <f t="shared" si="280"/>
        <v>0</v>
      </c>
      <c r="GQ102" s="444">
        <f t="shared" si="280"/>
        <v>0</v>
      </c>
      <c r="GR102" s="444">
        <f t="shared" si="280"/>
        <v>0</v>
      </c>
      <c r="GS102" s="444">
        <f t="shared" si="280"/>
        <v>0</v>
      </c>
      <c r="GT102" s="444">
        <f t="shared" si="280"/>
        <v>1</v>
      </c>
      <c r="GU102" s="444">
        <f t="shared" si="280"/>
        <v>0</v>
      </c>
      <c r="GV102" s="575" cm="1">
        <f t="array" ref="GV102">INDEX(GV$5:GV101,$B102+1,1)</f>
        <v>0</v>
      </c>
      <c r="GW102" s="575" cm="1">
        <f t="array" ref="GW102">INDEX(GW$5:GW101,$B102+1,1)</f>
        <v>0</v>
      </c>
      <c r="GX102" s="575" cm="1">
        <f t="array" ref="GX102">INDEX(GX$5:GX101,$B102+1,1)</f>
        <v>0</v>
      </c>
      <c r="GY102" s="8"/>
      <c r="GZ102" s="575" t="str" cm="1">
        <f t="array" aca="1" ref="GZ102" ca="1">INDEX(GZ$5:GZ101,$B102+1,1)</f>
        <v>-</v>
      </c>
      <c r="HA102" s="575" t="str" cm="1">
        <f t="array" aca="1" ref="HA102" ca="1">INDEX(HA$5:HA101,$B102+1,1)</f>
        <v>-</v>
      </c>
      <c r="HB102" s="575" t="str" cm="1">
        <f t="array" aca="1" ref="HB102" ca="1">INDEX(HB$5:HB101,$B102+1,1)</f>
        <v>-</v>
      </c>
      <c r="HC102" s="575" t="str" cm="1">
        <f t="array" aca="1" ref="HC102" ca="1">INDEX(HC$5:HC101,$B102+1,1)</f>
        <v>-</v>
      </c>
      <c r="HD102" s="575" cm="1">
        <f t="array" aca="1" ref="HD102" ca="1">INDEX(HD$5:HD101,$B102+1,1)</f>
        <v>0</v>
      </c>
      <c r="HE102" s="575" t="str" cm="1">
        <f t="array" aca="1" ref="HE102" ca="1">INDEX(HE$5:HE101,$B102+1,1)</f>
        <v>-</v>
      </c>
      <c r="HF102" s="575" t="str" cm="1">
        <f t="array" ref="HF102">INDEX(HF$5:HF101,$B102+1,1)</f>
        <v>-</v>
      </c>
      <c r="HG102" s="576" t="str">
        <f t="shared" ca="1" si="303"/>
        <v>-</v>
      </c>
      <c r="HH102" s="575" t="str" cm="1">
        <f t="array" ref="HH102">INDEX(HH$5:HH101,$B102+1,1)</f>
        <v>-</v>
      </c>
      <c r="HI102" s="575" t="str" cm="1">
        <f t="array" ref="HI102">INDEX(HI$5:HI101,$B102+1,1)</f>
        <v>-</v>
      </c>
      <c r="HJ102" s="575" t="str" cm="1">
        <f t="array" ref="HJ102">INDEX(HJ$5:HJ101,$B102+1,1)</f>
        <v>-</v>
      </c>
      <c r="HK102" s="575" t="str" cm="1">
        <f t="array" ref="HK102">INDEX(HK$5:HK101,$B102+1,1)</f>
        <v>-</v>
      </c>
      <c r="HL102" s="575" t="str" cm="1">
        <f t="array" ref="HL102">INDEX(HL$5:HL101,$B102+1,1)</f>
        <v>-</v>
      </c>
      <c r="HM102" s="575" t="str" cm="1">
        <f t="array" ref="HM102">INDEX(HM$5:HM101,$B102+1,1)</f>
        <v>-</v>
      </c>
      <c r="HN102" s="575" t="str" cm="1">
        <f t="array" ref="HN102">INDEX(HN$5:HN101,$B102+1,1)</f>
        <v>-</v>
      </c>
      <c r="HO102" s="575" t="str" cm="1">
        <f t="array" ref="HO102">INDEX(HO$5:HO101,$B102+1,1)</f>
        <v>-</v>
      </c>
      <c r="HP102" s="575" t="str" cm="1">
        <f t="array" ref="HP102">INDEX(HP$5:HP101,$B102+1,1)</f>
        <v>-</v>
      </c>
      <c r="HQ102" s="575" t="str" cm="1">
        <f t="array" ref="HQ102">INDEX(HQ$5:HQ101,$B102+1,1)</f>
        <v>-</v>
      </c>
      <c r="HR102" s="575" t="str" cm="1">
        <f t="array" ref="HR102">INDEX(HR$5:HR101,$B102+1,1)</f>
        <v>-</v>
      </c>
      <c r="HS102" s="575" t="str" cm="1">
        <f t="array" ref="HS102">INDEX(HS$5:HS101,$B102+1,1)</f>
        <v>-</v>
      </c>
      <c r="HT102" s="575" t="str" cm="1">
        <f t="array" ref="HT102">INDEX(HT$5:HT101,$B102+1,1)</f>
        <v>-</v>
      </c>
      <c r="HU102" s="575" cm="1">
        <f t="array" ref="HU102">INDEX(HU$5:HU101,$B102+1,1)</f>
        <v>0</v>
      </c>
      <c r="HV102" s="575" t="str" cm="1">
        <f t="array" ref="HV102">INDEX(HV$5:HV101,$B102+1,1)</f>
        <v>-</v>
      </c>
      <c r="HW102" s="575" t="str" cm="1">
        <f t="array" ref="HW102">INDEX(HW$5:HW101,$B102+1,1)</f>
        <v>-</v>
      </c>
      <c r="HX102" s="575" t="str" cm="1">
        <f t="array" ref="HX102">INDEX(HX$5:HX101,$B102+1,1)</f>
        <v>-</v>
      </c>
      <c r="HY102" s="575" t="str" cm="1">
        <f t="array" ref="HY102">INDEX(HY$5:HY101,$B102+1,1)</f>
        <v>-</v>
      </c>
      <c r="HZ102" s="575" t="str" cm="1">
        <f t="array" ref="HZ102">INDEX(HZ$5:HZ101,$B102+1,1)</f>
        <v>-</v>
      </c>
      <c r="IA102" s="575" cm="1">
        <f t="array" ref="IA102">INDEX(IA$5:IA101,$B102+1,1)</f>
        <v>0</v>
      </c>
      <c r="IB102" s="575" t="str" cm="1">
        <f t="array" ref="IB102">INDEX(IB$5:IB101,$B102+1,1)</f>
        <v>-</v>
      </c>
      <c r="IC102" s="575" t="str" cm="1">
        <f t="array" ref="IC102">INDEX(IC$5:IC101,$B102+1,1)</f>
        <v>-</v>
      </c>
      <c r="ID102" s="575" t="str" cm="1">
        <f t="array" ref="ID102">INDEX(ID$5:ID101,$B102+1,1)</f>
        <v>-</v>
      </c>
      <c r="IE102" s="575" cm="1">
        <f t="array" ref="IE102">INDEX(IE$5:IE101,$B102+1,1)</f>
        <v>0</v>
      </c>
      <c r="IF102" s="575" cm="1">
        <f t="array" ref="IF102">INDEX(IF$5:IF101,$B102+1,1)</f>
        <v>0</v>
      </c>
      <c r="IG102" s="8"/>
      <c r="IH102" s="575" t="str" cm="1">
        <f t="array" ref="IH102">INDEX(IH$5:IH101,$B102+1,1)</f>
        <v>-</v>
      </c>
      <c r="II102" s="575" t="str" cm="1">
        <f t="array" ref="II102">INDEX(II$5:II101,$B102+1,1)</f>
        <v>-</v>
      </c>
      <c r="IJ102" s="575" t="str" cm="1">
        <f t="array" ref="IJ102">INDEX(IJ$5:IJ101,$B102+1,1)</f>
        <v>-</v>
      </c>
      <c r="IK102" s="575" t="str" cm="1">
        <f t="array" ref="IK102">INDEX(IK$5:IK101,$B102+1,1)</f>
        <v>-</v>
      </c>
      <c r="IL102" s="575" t="str" cm="1">
        <f t="array" ref="IL102">INDEX(IL$5:IL101,$B102+1,1)</f>
        <v>-</v>
      </c>
      <c r="IM102" s="575" t="str" cm="1">
        <f t="array" ref="IM102">INDEX(IM$5:IM101,$B102+1,1)</f>
        <v>-</v>
      </c>
      <c r="IN102" s="575" t="str" cm="1">
        <f t="array" ref="IN102">INDEX(IN$5:IN101,$B102+1,1)</f>
        <v>-</v>
      </c>
      <c r="IO102" s="575" t="str" cm="1">
        <f t="array" ref="IO102">INDEX(IO$5:IO101,$B102+1,1)</f>
        <v>-</v>
      </c>
      <c r="IP102" s="575" t="str" cm="1">
        <f t="array" ref="IP102">INDEX(IP$5:IP101,$B102+1,1)</f>
        <v>-</v>
      </c>
      <c r="IQ102" s="575" t="str" cm="1">
        <f t="array" ref="IQ102">INDEX(IQ$5:IQ101,$B102+1,1)</f>
        <v>-</v>
      </c>
      <c r="IR102" s="575" t="str" cm="1">
        <f t="array" ref="IR102">INDEX(IR$5:IR101,$B102+1,1)</f>
        <v>-</v>
      </c>
      <c r="IS102" s="575" t="str" cm="1">
        <f t="array" ref="IS102">INDEX(IS$5:IS101,$B102+1,1)</f>
        <v>-</v>
      </c>
      <c r="IT102" s="575" t="str" cm="1">
        <f t="array" ref="IT102">INDEX(IT$5:IT101,$B102+1,1)</f>
        <v>-</v>
      </c>
      <c r="IU102" s="575" t="str" cm="1">
        <f t="array" ref="IU102">INDEX(IU$5:IU101,$B102+1,1)</f>
        <v>-</v>
      </c>
      <c r="IV102" s="575" t="str" cm="1">
        <f t="array" ref="IV102">INDEX(IV$5:IV101,$B102+1,1)</f>
        <v>-</v>
      </c>
      <c r="IW102" s="575" t="str" cm="1">
        <f t="array" ref="IW102">INDEX(IW$5:IW101,$B102+1,1)</f>
        <v>-</v>
      </c>
      <c r="IX102" s="575" cm="1">
        <f t="array" ref="IX102">INDEX(IX$5:IX101,$B102+1,1)</f>
        <v>0</v>
      </c>
      <c r="IY102" s="583">
        <f t="shared" si="281"/>
        <v>0</v>
      </c>
      <c r="IZ102" s="583">
        <f t="shared" si="281"/>
        <v>0</v>
      </c>
      <c r="JA102" s="200">
        <f t="shared" si="282"/>
        <v>0</v>
      </c>
      <c r="JB102" s="200">
        <f t="shared" ca="1" si="282"/>
        <v>0</v>
      </c>
      <c r="JC102" s="200">
        <f t="shared" ca="1" si="282"/>
        <v>0</v>
      </c>
      <c r="JD102" s="200">
        <f t="shared" ca="1" si="282"/>
        <v>0</v>
      </c>
      <c r="JE102" s="200">
        <f t="shared" ca="1" si="282"/>
        <v>0</v>
      </c>
      <c r="JF102" s="243">
        <f t="shared" ca="1" si="283"/>
        <v>0</v>
      </c>
      <c r="JG102" s="200">
        <f t="shared" ca="1" si="284"/>
        <v>0</v>
      </c>
      <c r="JH102" s="200">
        <f t="shared" ca="1" si="284"/>
        <v>0</v>
      </c>
      <c r="JI102" s="200">
        <f t="shared" ca="1" si="284"/>
        <v>0</v>
      </c>
      <c r="JJ102" s="200">
        <f t="shared" ca="1" si="284"/>
        <v>0</v>
      </c>
      <c r="JK102" s="200">
        <f t="shared" ca="1" si="284"/>
        <v>0</v>
      </c>
      <c r="JL102" s="243">
        <f t="shared" ca="1" si="285"/>
        <v>0</v>
      </c>
      <c r="JM102" s="244">
        <f t="shared" ca="1" si="286"/>
        <v>0</v>
      </c>
      <c r="JN102" s="244">
        <f t="shared" ca="1" si="286"/>
        <v>0</v>
      </c>
      <c r="JO102" s="244">
        <f t="shared" ca="1" si="286"/>
        <v>0</v>
      </c>
      <c r="JP102" s="244">
        <f t="shared" ca="1" si="286"/>
        <v>0</v>
      </c>
      <c r="JQ102" s="584">
        <f t="shared" ca="1" si="287"/>
        <v>0</v>
      </c>
      <c r="JR102" s="244">
        <f t="shared" ca="1" si="288"/>
        <v>0</v>
      </c>
      <c r="JS102" s="244">
        <f t="shared" ca="1" si="288"/>
        <v>0</v>
      </c>
      <c r="JT102" s="244">
        <f t="shared" ca="1" si="288"/>
        <v>0</v>
      </c>
      <c r="JU102" s="244">
        <f t="shared" ca="1" si="288"/>
        <v>0</v>
      </c>
      <c r="JV102" s="584">
        <f t="shared" ca="1" si="289"/>
        <v>0</v>
      </c>
      <c r="JW102" s="584">
        <f t="shared" ca="1" si="289"/>
        <v>0</v>
      </c>
      <c r="JX102" s="584">
        <f t="shared" ca="1" si="289"/>
        <v>0</v>
      </c>
      <c r="JY102" s="584">
        <f t="shared" ca="1" si="289"/>
        <v>0</v>
      </c>
      <c r="JZ102" s="584">
        <f t="shared" ca="1" si="289"/>
        <v>0</v>
      </c>
      <c r="KA102" s="584">
        <f t="shared" ca="1" si="289"/>
        <v>0</v>
      </c>
      <c r="KB102" s="584">
        <f t="shared" ca="1" si="289"/>
        <v>0</v>
      </c>
      <c r="KC102" s="575" cm="1">
        <f t="array" ref="KC102">INDEX(KC$5:KC101,$B102+1,1)</f>
        <v>0</v>
      </c>
      <c r="KD102" s="444">
        <f t="shared" si="290"/>
        <v>67</v>
      </c>
      <c r="KE102" s="8"/>
      <c r="KF102" s="575" cm="1">
        <f t="array" ref="KF102">INDEX(KF$5:KF101,$B102+1,1)</f>
        <v>0</v>
      </c>
      <c r="KG102" s="444">
        <f t="shared" si="291"/>
        <v>0</v>
      </c>
      <c r="KH102" s="575" cm="1">
        <f t="array" ref="KH102">INDEX(KH$5:KH101,$B102+1,1)</f>
        <v>0</v>
      </c>
      <c r="KI102" s="575" t="str" cm="1">
        <f t="array" ref="KI102">INDEX(KI$5:KI101,$B102+1,1)</f>
        <v>-</v>
      </c>
      <c r="KJ102" s="575" t="str" cm="1">
        <f t="array" ref="KJ102">INDEX(KJ$5:KJ101,$B102+1,1)</f>
        <v>-</v>
      </c>
      <c r="KK102" s="575" t="str" cm="1">
        <f t="array" ref="KK102">INDEX(KK$5:KK101,$B102+1,1)</f>
        <v>-</v>
      </c>
      <c r="KL102" s="575" t="str" cm="1">
        <f t="array" ref="KL102">INDEX(KL$5:KL101,$B102+1,1)</f>
        <v>-</v>
      </c>
      <c r="KM102" s="575" t="str" cm="1">
        <f t="array" ref="KM102">INDEX(KM$5:KM101,$B102+1,1)</f>
        <v>-</v>
      </c>
      <c r="KN102" s="575" t="str" cm="1">
        <f t="array" ref="KN102">INDEX(KN$5:KN101,$B102+1,1)</f>
        <v>-</v>
      </c>
      <c r="KO102" s="575" t="str" cm="1">
        <f t="array" ref="KO102">INDEX(KO$5:KO101,$B102+1,1)</f>
        <v>-</v>
      </c>
      <c r="KP102" s="575" t="str" cm="1">
        <f t="array" ref="KP102">INDEX(KP$5:KP101,$B102+1,1)</f>
        <v>-</v>
      </c>
      <c r="KQ102" s="575" t="str" cm="1">
        <f t="array" ref="KQ102">INDEX(KQ$5:KQ101,$B102+1,1)</f>
        <v>-</v>
      </c>
      <c r="KR102" s="575" t="str" cm="1">
        <f t="array" ref="KR102">INDEX(KR$5:KR101,$B102+1,1)</f>
        <v>-</v>
      </c>
      <c r="KS102" s="575" t="str" cm="1">
        <f t="array" ref="KS102">INDEX(KS$5:KS101,$B102+1,1)</f>
        <v>-</v>
      </c>
      <c r="KT102" s="575" t="str" cm="1">
        <f t="array" ref="KT102">INDEX(KT$5:KT101,$B102+1,1)</f>
        <v>-</v>
      </c>
      <c r="KU102" s="575" t="str" cm="1">
        <f t="array" ref="KU102">INDEX(KU$5:KU101,$B102+1,1)</f>
        <v>-</v>
      </c>
      <c r="KV102" s="444">
        <f t="shared" si="292"/>
        <v>1</v>
      </c>
      <c r="KW102" s="444">
        <f t="shared" si="293"/>
        <v>0</v>
      </c>
      <c r="KX102" s="444">
        <f t="shared" si="293"/>
        <v>1</v>
      </c>
      <c r="KY102" s="444">
        <f t="shared" si="293"/>
        <v>1</v>
      </c>
      <c r="KZ102" s="444">
        <f t="shared" si="293"/>
        <v>1</v>
      </c>
      <c r="LA102" s="444">
        <f t="shared" si="293"/>
        <v>1</v>
      </c>
      <c r="LB102" s="444">
        <f t="shared" si="293"/>
        <v>1</v>
      </c>
      <c r="LC102" s="444">
        <f t="shared" si="293"/>
        <v>1</v>
      </c>
      <c r="LD102" s="444">
        <f t="shared" si="293"/>
        <v>0</v>
      </c>
      <c r="LE102" s="444">
        <f t="shared" si="293"/>
        <v>1</v>
      </c>
      <c r="LF102" s="575" cm="1">
        <f t="array" ref="LF102">INDEX(LF$5:LF101,$B102+1,1)</f>
        <v>0</v>
      </c>
      <c r="LG102" s="575" cm="1">
        <f t="array" ref="LG102">INDEX(LG$5:LG101,$B102+1,1)</f>
        <v>0</v>
      </c>
      <c r="LH102" s="575" cm="1">
        <f t="array" ref="LH102">INDEX(LH$5:LH101,$B102+1,1)</f>
        <v>0</v>
      </c>
      <c r="LI102" s="575" cm="1">
        <f t="array" ref="LI102">INDEX(LI$5:LI101,$B102+1,1)</f>
        <v>0</v>
      </c>
      <c r="LJ102" s="575" cm="1">
        <f t="array" ref="LJ102">INDEX(LJ$5:LJ101,$B102+1,1)</f>
        <v>0</v>
      </c>
      <c r="LK102" s="575" cm="1">
        <f t="array" ref="LK102">INDEX(LK$5:LK101,$B102+1,1)</f>
        <v>0</v>
      </c>
      <c r="LL102" s="575" cm="1">
        <f t="array" ref="LL102">INDEX(LL$5:LL101,$B102+1,1)</f>
        <v>0</v>
      </c>
      <c r="LM102" s="575" cm="1">
        <f t="array" ref="LM102">INDEX(LM$5:LM101,$B102+1,1)</f>
        <v>0</v>
      </c>
      <c r="LN102" s="575" cm="1">
        <f t="array" ref="LN102">INDEX(LN$5:LN101,$B102+1,1)</f>
        <v>0</v>
      </c>
      <c r="LO102" s="575" cm="1">
        <f t="array" ref="LO102">INDEX(LO$5:LO101,$B102+1,1)</f>
        <v>0</v>
      </c>
      <c r="LP102" s="575" cm="1">
        <f t="array" ref="LP102">INDEX(LP$5:LP101,$B102+1,1)</f>
        <v>0</v>
      </c>
      <c r="LQ102" s="575" cm="1">
        <f t="array" ref="LQ102">INDEX(LQ$5:LQ101,$B102+1,1)</f>
        <v>0</v>
      </c>
      <c r="LR102" s="575" cm="1">
        <f t="array" ref="LR102">INDEX(LR$5:LR101,$B102+1,1)</f>
        <v>0</v>
      </c>
      <c r="LS102" s="575" cm="1">
        <f t="array" ref="LS102">INDEX(LS$5:LS101,$B102+1,1)</f>
        <v>0</v>
      </c>
      <c r="LT102" s="575" cm="1">
        <f t="array" ref="LT102">INDEX(LT$5:LT101,$B102+1,1)</f>
        <v>0</v>
      </c>
      <c r="LU102" s="575" cm="1">
        <f t="array" ref="LU102">INDEX(LU$5:LU101,$B102+1,1)</f>
        <v>0</v>
      </c>
      <c r="LV102" s="575" cm="1">
        <f t="array" ref="LV102">INDEX(LV$5:LV101,$B102+1,1)</f>
        <v>0</v>
      </c>
      <c r="LW102" s="575" cm="1">
        <f t="array" ref="LW102">INDEX(LW$5:LW101,$B102+1,1)</f>
        <v>0</v>
      </c>
      <c r="LX102" s="575" cm="1">
        <f t="array" ref="LX102">INDEX(LX$5:LX101,$B102+1,1)</f>
        <v>0</v>
      </c>
      <c r="LY102" s="575" cm="1">
        <f t="array" ref="LY102">INDEX(LY$5:LY101,$B102+1,1)</f>
        <v>0</v>
      </c>
      <c r="LZ102" s="575" cm="1">
        <f t="array" ref="LZ102">INDEX(LZ$5:LZ101,$B102+1,1)</f>
        <v>0</v>
      </c>
      <c r="MA102" s="575" cm="1">
        <f t="array" ref="MA102">INDEX(MA$5:MA101,$B102+1,1)</f>
        <v>0</v>
      </c>
      <c r="MB102" s="575" cm="1">
        <f t="array" ref="MB102">INDEX(MB$5:MB101,$B102+1,1)</f>
        <v>0</v>
      </c>
      <c r="MC102" s="575" cm="1">
        <f t="array" ref="MC102">INDEX(MC$5:MC101,$B102+1,1)</f>
        <v>0</v>
      </c>
      <c r="MD102" s="575" cm="1">
        <f t="array" ref="MD102">INDEX(MD$5:MD101,$B102+1,1)</f>
        <v>0</v>
      </c>
      <c r="ME102" s="575" cm="1">
        <f t="array" ref="ME102">INDEX(ME$5:ME101,$B102+1,1)</f>
        <v>0</v>
      </c>
      <c r="MF102" s="575" cm="1">
        <f t="array" ref="MF102">INDEX(MF$5:MF101,$B102+1,1)</f>
        <v>0</v>
      </c>
      <c r="MG102" s="575" cm="1">
        <f t="array" ref="MG102">INDEX(MG$5:MG101,$B102+1,1)</f>
        <v>0</v>
      </c>
      <c r="MH102" s="575" cm="1">
        <f t="array" ref="MH102">INDEX(MH$5:MH101,$B102+1,1)</f>
        <v>0</v>
      </c>
      <c r="MI102" s="575" cm="1">
        <f t="array" ref="MI102">INDEX(MI$5:MI101,$B102+1,1)</f>
        <v>1</v>
      </c>
      <c r="MJ102" s="575" cm="1">
        <f t="array" ref="MJ102">INDEX(MJ$5:MJ101,$B102+1,1)</f>
        <v>0</v>
      </c>
      <c r="MK102" s="575" cm="1">
        <f t="array" ref="MK102">INDEX(MK$5:MK101,$B102+1,1)</f>
        <v>0</v>
      </c>
      <c r="ML102" s="575" cm="1">
        <f t="array" ref="ML102">INDEX(ML$5:ML101,$B102+1,1)</f>
        <v>0</v>
      </c>
      <c r="MM102" s="575" cm="1">
        <f t="array" ref="MM102">INDEX(MM$5:MM101,$B102+1,1)</f>
        <v>0</v>
      </c>
      <c r="MN102" s="575" cm="1">
        <f t="array" ref="MN102">INDEX(MN$5:MN101,$B102+1,1)</f>
        <v>1</v>
      </c>
      <c r="MO102" s="8"/>
      <c r="MP102" s="444" t="b">
        <f t="shared" ca="1" si="294"/>
        <v>0</v>
      </c>
      <c r="MQ102" s="575" t="str" cm="1">
        <f t="array" ref="MQ102">INDEX(MQ$5:MQ101,$B102+1,1)</f>
        <v>-</v>
      </c>
      <c r="MR102" s="575" t="str" cm="1">
        <f t="array" ref="MR102">INDEX(MR$5:MR101,$B102+1,1)</f>
        <v>-</v>
      </c>
      <c r="MS102" s="575" t="str" cm="1">
        <f t="array" ref="MS102">INDEX(MS$5:MS101,$B102+1,1)</f>
        <v>-</v>
      </c>
      <c r="MT102" s="575" t="str" cm="1">
        <f t="array" ref="MT102">INDEX(MT$5:MT101,$B102+1,1)</f>
        <v>-</v>
      </c>
      <c r="MU102" s="444" t="str">
        <f t="shared" si="295"/>
        <v>-</v>
      </c>
      <c r="MV102" s="444" t="str">
        <f t="shared" si="295"/>
        <v>-</v>
      </c>
      <c r="MW102" s="575" t="str" cm="1">
        <f t="array" ref="MW102">INDEX(MW$5:MW101,$B102+1,1)</f>
        <v>-</v>
      </c>
      <c r="MX102" s="444" t="str" cm="1">
        <f t="array" ref="MX102">IF(OR(MY102:MY102&lt;&gt;"-"),TRUE,"-")</f>
        <v>-</v>
      </c>
      <c r="MY102" s="575" t="str" cm="1">
        <f t="array" ref="MY102">INDEX(MY$5:MY101,$B102+1,1)</f>
        <v>-</v>
      </c>
      <c r="MZ102" s="575" cm="1">
        <f t="array" ref="MZ102">INDEX(MZ$5:MZ101,$B102+1,1)</f>
        <v>0</v>
      </c>
      <c r="NA102" s="575" cm="1">
        <f t="array" ref="NA102">INDEX(NA$5:NA101,$B102+1,1)</f>
        <v>999999</v>
      </c>
      <c r="NB102" s="575" cm="1">
        <f t="array" ref="NB102">INDEX(NB$5:NB101,$B102+1,1)</f>
        <v>999999</v>
      </c>
      <c r="NC102" s="575" cm="1">
        <f t="array" ref="NC102">INDEX(NC$5:NC101,$B102+1,1)</f>
        <v>999999</v>
      </c>
      <c r="ND102" s="575" cm="1">
        <f t="array" ref="ND102">INDEX(ND$5:ND101,$B102+1,1)</f>
        <v>999999</v>
      </c>
      <c r="NE102" s="575" cm="1">
        <f t="array" ref="NE102">INDEX(NE$5:NE101,$B102+1,1)</f>
        <v>999999</v>
      </c>
      <c r="NF102" s="575" cm="1">
        <f t="array" ref="NF102">INDEX(NF$5:NF101,$B102+1,1)</f>
        <v>999999</v>
      </c>
      <c r="NG102" s="575" t="str" cm="1">
        <f t="array" ref="NG102">INDEX(NG$5:NG101,$B102+1,1)</f>
        <v>-</v>
      </c>
      <c r="NH102" s="575" t="str" cm="1">
        <f t="array" ref="NH102">INDEX(NH$5:NH101,$B102+1,1)</f>
        <v>-</v>
      </c>
      <c r="NI102" s="575" t="str" cm="1">
        <f t="array" ref="NI102">INDEX(NI$5:NI101,$B102+1,1)</f>
        <v>-</v>
      </c>
      <c r="NJ102" s="575" t="b" cm="1">
        <f t="array" ref="NJ102">INDEX(NJ$5:NJ101,$B102+1,1)</f>
        <v>1</v>
      </c>
      <c r="NK102" s="575" t="str" cm="1">
        <f t="array" ref="NK102">INDEX(NK$5:NK101,$B102+1,1)</f>
        <v>-</v>
      </c>
      <c r="NL102" s="575" cm="1">
        <f t="array" ref="NL102">INDEX(NL$5:NL101,$B102+1,1)</f>
        <v>0</v>
      </c>
      <c r="NM102" s="575" cm="1">
        <f t="array" ref="NM102">INDEX(NM$5:NM101,$B102+1,1)</f>
        <v>0</v>
      </c>
      <c r="NN102" s="575" cm="1">
        <f t="array" ref="NN102">INDEX(NN$5:NN101,$B102+1,1)</f>
        <v>0</v>
      </c>
      <c r="NO102" s="575" t="str" cm="1">
        <f t="array" ref="NO102">INDEX(NO$5:NO101,$B102+1,1)</f>
        <v>-</v>
      </c>
      <c r="NP102" s="575" t="str" cm="1">
        <f t="array" ref="NP102">INDEX(NP$5:NP101,$B102+1,1)</f>
        <v>-</v>
      </c>
      <c r="NQ102" s="444">
        <f t="shared" si="296"/>
        <v>0</v>
      </c>
      <c r="NR102" s="575" t="str" cm="1">
        <f t="array" ref="NR102">INDEX(NR$5:NR101,$B102+1,1)</f>
        <v>-</v>
      </c>
      <c r="NS102" s="444" t="str">
        <f t="shared" si="297"/>
        <v>-</v>
      </c>
      <c r="NT102" s="8"/>
      <c r="NU102" s="575" cm="1">
        <f t="array" ref="NU102">INDEX(NU$5:NU101,$B102+1,1)</f>
        <v>50</v>
      </c>
      <c r="NV102" s="575" cm="1">
        <f t="array" ref="NV102">INDEX(NV$5:NV101,$B102+1,1)</f>
        <v>50</v>
      </c>
      <c r="NW102" s="575" cm="1">
        <f t="array" ref="NW102">INDEX(NW$5:NW101,$B102+1,1)</f>
        <v>50</v>
      </c>
      <c r="NX102" s="575" cm="1">
        <f t="array" ref="NX102">INDEX(NX$5:NX101,$B102+1,1)</f>
        <v>50</v>
      </c>
      <c r="NY102" s="575" cm="1">
        <f t="array" ref="NY102">INDEX(NY$5:NY101,$B102+1,1)</f>
        <v>1</v>
      </c>
      <c r="NZ102" s="575" cm="1">
        <f t="array" ref="NZ102">INDEX(NZ$5:NZ101,$B102+1,1)</f>
        <v>1</v>
      </c>
      <c r="OA102" s="575" cm="1">
        <f t="array" ref="OA102">INDEX(OA$5:OA101,$B102+1,1)</f>
        <v>1</v>
      </c>
      <c r="OB102" s="575" cm="1">
        <f t="array" ref="OB102">INDEX(OB$5:OB101,$B102+1,1)</f>
        <v>1</v>
      </c>
      <c r="OC102" s="8"/>
      <c r="OD102" s="575" cm="1">
        <f t="array" ref="OD102">INDEX(OD$5:OD101,$B102+1,1)</f>
        <v>0</v>
      </c>
      <c r="OE102" s="575" t="str" cm="1">
        <f t="array" ref="OE102">INDEX(OE$5:OE101,$B102+1,1)</f>
        <v>-</v>
      </c>
      <c r="OF102" s="575" cm="1">
        <f t="array" ref="OF102">INDEX(OF$5:OF101,$B102+1,1)</f>
        <v>1</v>
      </c>
      <c r="OG102" s="444">
        <f t="shared" si="298"/>
        <v>1.5</v>
      </c>
      <c r="OH102" s="8"/>
      <c r="OI102" s="585" t="str">
        <f t="shared" si="299"/>
        <v>-</v>
      </c>
      <c r="OJ102" s="585" t="str">
        <f t="shared" si="299"/>
        <v>-</v>
      </c>
      <c r="OK102" s="585" t="str">
        <f t="shared" si="299"/>
        <v>-</v>
      </c>
      <c r="OL102" s="585" t="str">
        <f t="shared" si="299"/>
        <v>-</v>
      </c>
      <c r="OM102" s="575" cm="1">
        <f t="array" ref="OM102">INDEX(OM$5:OM101,$B102+1,1)</f>
        <v>0</v>
      </c>
      <c r="ON102" s="519">
        <v>0</v>
      </c>
    </row>
    <row r="103" spans="1:404" outlineLevel="2">
      <c r="A103" s="18">
        <f>ROW(A103)-5</f>
        <v>98</v>
      </c>
      <c r="B103" s="18"/>
      <c r="D103" s="12"/>
      <c r="E103" t="b">
        <v>0</v>
      </c>
      <c r="H103" s="119"/>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19"/>
      <c r="AI103" s="119"/>
      <c r="AJ103" s="119"/>
      <c r="AK103" s="119"/>
      <c r="AL103" s="119"/>
      <c r="AM103" s="119"/>
      <c r="AN103" s="119"/>
      <c r="AO103" s="119"/>
      <c r="AP103" s="119"/>
      <c r="AQ103" s="119"/>
      <c r="AR103" s="119"/>
      <c r="AS103" s="119"/>
      <c r="AT103" s="119"/>
      <c r="AU103" s="119"/>
      <c r="AV103" s="119"/>
      <c r="AW103" s="119"/>
      <c r="AX103" s="215" t="str">
        <f>"blank "&amp;TEXT(ROW($A103),"0")</f>
        <v>blank 103</v>
      </c>
      <c r="AY103" s="8" t="str">
        <f ca="1">IF(COUNTIF(AX$5:AX103,AX103)=1,"-","Dup")</f>
        <v>-</v>
      </c>
      <c r="AZ103" s="8"/>
      <c r="BA103" s="557"/>
      <c r="BB103" s="557"/>
      <c r="BC103" s="557"/>
      <c r="BD103" s="557"/>
      <c r="BE103" s="557"/>
      <c r="BF103" s="557"/>
      <c r="BG103" s="557"/>
      <c r="BH103" s="557"/>
      <c r="BI103" s="557"/>
      <c r="BJ103" s="8"/>
      <c r="BK103" s="557"/>
      <c r="BL103" s="557"/>
      <c r="BM103" s="557"/>
      <c r="BN103" s="557"/>
      <c r="BO103" s="557"/>
      <c r="BP103" s="557"/>
      <c r="BQ103" s="557"/>
      <c r="BR103" s="557"/>
      <c r="BS103" s="557"/>
      <c r="BT103" s="557"/>
      <c r="BU103" s="557"/>
      <c r="BV103" s="557"/>
      <c r="BW103" s="557"/>
      <c r="BX103" s="557"/>
      <c r="BY103" s="557"/>
      <c r="BZ103" s="557"/>
      <c r="CA103" s="557"/>
      <c r="CB103" s="8"/>
      <c r="CC103" s="557"/>
      <c r="CD103" s="557"/>
      <c r="CE103" s="557"/>
      <c r="CF103" s="557"/>
      <c r="CG103" s="557"/>
      <c r="CH103" s="557"/>
      <c r="CI103" s="557"/>
      <c r="CJ103" s="557"/>
      <c r="CK103" s="557"/>
      <c r="CL103" s="557"/>
      <c r="CM103" s="557"/>
      <c r="CN103" s="557"/>
      <c r="CO103" s="557"/>
      <c r="CP103" s="557"/>
      <c r="CQ103" s="557"/>
      <c r="CR103" s="557"/>
      <c r="CS103" s="557"/>
      <c r="CT103" s="557"/>
      <c r="CU103" s="557"/>
      <c r="CV103" s="557"/>
      <c r="CW103" s="8"/>
      <c r="CX103" s="557"/>
      <c r="CY103" s="557"/>
      <c r="CZ103" s="558"/>
      <c r="DA103" s="557"/>
      <c r="DB103" s="557"/>
      <c r="DC103" s="557"/>
      <c r="DD103" s="557"/>
      <c r="DE103" s="557"/>
      <c r="DF103" s="557"/>
      <c r="DG103" s="557"/>
      <c r="DH103" s="557"/>
      <c r="DI103" s="557"/>
      <c r="DJ103" s="557"/>
      <c r="DK103" s="557"/>
      <c r="DL103" s="557"/>
      <c r="DM103" s="557"/>
      <c r="DN103" s="557"/>
      <c r="DO103" s="557"/>
      <c r="DP103" s="557"/>
      <c r="DQ103" s="557"/>
      <c r="DR103" s="557"/>
      <c r="DS103" s="557"/>
      <c r="DT103" s="557"/>
      <c r="DU103" s="557"/>
      <c r="DV103" s="557"/>
      <c r="DW103" s="557"/>
      <c r="DX103" s="557"/>
      <c r="DY103" s="557"/>
      <c r="DZ103" s="557"/>
      <c r="EA103" s="557"/>
      <c r="EB103" s="557"/>
      <c r="EC103" s="557"/>
      <c r="ED103" s="557"/>
      <c r="EE103" s="557"/>
      <c r="EF103" s="557"/>
      <c r="EG103" s="557"/>
      <c r="EH103" s="557"/>
      <c r="EI103" s="557"/>
      <c r="EJ103" s="557"/>
      <c r="EK103" s="557"/>
      <c r="EL103" s="557"/>
      <c r="EM103" s="557"/>
      <c r="EN103" s="557"/>
      <c r="EO103" s="557"/>
      <c r="EP103" s="557"/>
      <c r="EQ103" s="557"/>
      <c r="ER103" s="557"/>
      <c r="ES103" s="557"/>
      <c r="ET103" s="557"/>
      <c r="EU103" s="557"/>
      <c r="EV103" s="557"/>
      <c r="EW103" s="557"/>
      <c r="EX103" s="557"/>
      <c r="EY103" s="557"/>
      <c r="EZ103" s="557"/>
      <c r="FA103" s="557"/>
      <c r="FB103" s="557"/>
      <c r="FC103" s="557"/>
      <c r="FD103" s="557"/>
      <c r="FE103" s="557"/>
      <c r="FF103" s="557"/>
      <c r="FG103" s="557"/>
      <c r="FH103" s="557"/>
      <c r="FI103" s="557"/>
      <c r="FJ103" s="557"/>
      <c r="FK103" s="8"/>
      <c r="FL103" s="557"/>
      <c r="FM103" s="557"/>
      <c r="FN103" s="557"/>
      <c r="FO103" s="557"/>
      <c r="FP103" s="557"/>
      <c r="FQ103" s="557"/>
      <c r="FR103" s="557"/>
      <c r="FS103" s="557"/>
      <c r="FT103" s="557"/>
      <c r="FU103" s="557"/>
      <c r="FV103" s="557"/>
      <c r="FW103" s="557"/>
      <c r="FX103" s="557"/>
      <c r="FY103" s="557"/>
      <c r="FZ103" s="557"/>
      <c r="GA103" s="557"/>
      <c r="GB103" s="557"/>
      <c r="GC103" s="557"/>
      <c r="GD103" s="557"/>
      <c r="GE103" s="557"/>
      <c r="GF103" s="557"/>
      <c r="GG103" s="557"/>
      <c r="GH103" s="557"/>
      <c r="GI103" s="557"/>
      <c r="GJ103" s="557"/>
      <c r="GK103" s="557"/>
      <c r="GL103" s="557"/>
      <c r="GM103" s="557"/>
      <c r="GN103" s="557"/>
      <c r="GO103" s="557"/>
      <c r="GP103" s="557"/>
      <c r="GQ103" s="557"/>
      <c r="GR103" s="557"/>
      <c r="GS103" s="557"/>
      <c r="GT103" s="557"/>
      <c r="GU103" s="557"/>
      <c r="GV103" s="557"/>
      <c r="GW103" s="557"/>
      <c r="GX103" s="557"/>
      <c r="GY103" s="8"/>
      <c r="GZ103" s="557"/>
      <c r="HA103" s="557"/>
      <c r="HB103" s="558"/>
      <c r="HC103" s="557"/>
      <c r="HD103" s="557"/>
      <c r="HE103" s="557"/>
      <c r="HF103" s="557"/>
      <c r="HG103" s="558"/>
      <c r="HH103" s="557"/>
      <c r="HI103" s="557"/>
      <c r="HJ103" s="557"/>
      <c r="HK103" s="557"/>
      <c r="HL103" s="557"/>
      <c r="HM103" s="557"/>
      <c r="HN103" s="557"/>
      <c r="HO103" s="557"/>
      <c r="HP103" s="557"/>
      <c r="HQ103" s="557"/>
      <c r="HR103" s="557"/>
      <c r="HS103" s="557"/>
      <c r="HT103" s="557"/>
      <c r="HU103" s="557"/>
      <c r="HV103" s="557"/>
      <c r="HW103" s="557"/>
      <c r="HX103" s="557"/>
      <c r="HY103" s="557"/>
      <c r="HZ103" s="557"/>
      <c r="IA103" s="557"/>
      <c r="IB103" s="557"/>
      <c r="IC103" s="557"/>
      <c r="ID103" s="557"/>
      <c r="IE103" s="557"/>
      <c r="IF103" s="557"/>
      <c r="IG103" s="8"/>
      <c r="IH103" s="557"/>
      <c r="II103" s="557"/>
      <c r="IJ103" s="557"/>
      <c r="IK103" s="557"/>
      <c r="IL103" s="557"/>
      <c r="IM103" s="557"/>
      <c r="IN103" s="557"/>
      <c r="IO103" s="557"/>
      <c r="IP103" s="557"/>
      <c r="IQ103" s="557"/>
      <c r="IR103" s="557"/>
      <c r="IS103" s="557"/>
      <c r="IT103" s="557"/>
      <c r="IU103" s="557"/>
      <c r="IV103" s="557"/>
      <c r="IW103" s="557"/>
      <c r="IX103" s="557"/>
      <c r="IY103" s="557"/>
      <c r="IZ103" s="557"/>
      <c r="JA103" s="557"/>
      <c r="JB103" s="557"/>
      <c r="JC103" s="557"/>
      <c r="JD103" s="557"/>
      <c r="JE103" s="557"/>
      <c r="JF103" s="557"/>
      <c r="JG103" s="557"/>
      <c r="JH103" s="557"/>
      <c r="JI103" s="557"/>
      <c r="JJ103" s="557"/>
      <c r="JK103" s="557"/>
      <c r="JL103" s="557"/>
      <c r="JM103" s="557"/>
      <c r="JN103" s="557"/>
      <c r="JO103" s="557"/>
      <c r="JP103" s="557"/>
      <c r="JQ103" s="557"/>
      <c r="JR103" s="557"/>
      <c r="JS103" s="557"/>
      <c r="JT103" s="557"/>
      <c r="JU103" s="557"/>
      <c r="JV103" s="557"/>
      <c r="JW103" s="557"/>
      <c r="JX103" s="557"/>
      <c r="JY103" s="557"/>
      <c r="JZ103" s="557"/>
      <c r="KA103" s="557"/>
      <c r="KB103" s="557"/>
      <c r="KC103" s="557"/>
      <c r="KD103" s="557"/>
      <c r="KE103" s="8"/>
      <c r="KF103" s="557"/>
      <c r="KG103" s="557"/>
      <c r="KH103" s="557"/>
      <c r="KI103" s="557"/>
      <c r="KJ103" s="557"/>
      <c r="KK103" s="557"/>
      <c r="KL103" s="557"/>
      <c r="KM103" s="557"/>
      <c r="KN103" s="557"/>
      <c r="KO103" s="557"/>
      <c r="KP103" s="557"/>
      <c r="KQ103" s="557"/>
      <c r="KR103" s="557"/>
      <c r="KS103" s="557"/>
      <c r="KT103" s="557"/>
      <c r="KU103" s="557"/>
      <c r="KV103" s="557"/>
      <c r="KW103" s="557"/>
      <c r="KX103" s="557"/>
      <c r="KY103" s="557"/>
      <c r="KZ103" s="557"/>
      <c r="LA103" s="557"/>
      <c r="LB103" s="557"/>
      <c r="LC103" s="557"/>
      <c r="LD103" s="557"/>
      <c r="LE103" s="557"/>
      <c r="LF103" s="557"/>
      <c r="LG103" s="557"/>
      <c r="LH103" s="557"/>
      <c r="LI103" s="557"/>
      <c r="LJ103" s="557"/>
      <c r="LK103" s="557"/>
      <c r="LL103" s="557"/>
      <c r="LM103" s="557"/>
      <c r="LN103" s="557"/>
      <c r="LO103" s="557"/>
      <c r="LP103" s="557"/>
      <c r="LQ103" s="557"/>
      <c r="LR103" s="557"/>
      <c r="LS103" s="557"/>
      <c r="LT103" s="557"/>
      <c r="LU103" s="557"/>
      <c r="LV103" s="557"/>
      <c r="LW103" s="557"/>
      <c r="LX103" s="557"/>
      <c r="LY103" s="557"/>
      <c r="LZ103" s="557"/>
      <c r="MA103" s="557"/>
      <c r="MB103" s="557"/>
      <c r="MC103" s="557"/>
      <c r="MD103" s="557"/>
      <c r="ME103" s="557"/>
      <c r="MF103" s="557"/>
      <c r="MG103" s="557"/>
      <c r="MH103" s="557"/>
      <c r="MI103" s="557"/>
      <c r="MJ103" s="557"/>
      <c r="MK103" s="557"/>
      <c r="ML103" s="557"/>
      <c r="MM103" s="557"/>
      <c r="MN103" s="557"/>
      <c r="MO103" s="8"/>
      <c r="MP103" s="557"/>
      <c r="MQ103" s="557"/>
      <c r="MR103" s="557"/>
      <c r="MS103" s="557"/>
      <c r="MT103" s="557"/>
      <c r="MU103" s="557"/>
      <c r="MV103" s="557"/>
      <c r="MW103" s="557"/>
      <c r="MX103" s="557"/>
      <c r="MY103" s="557"/>
      <c r="MZ103" s="557"/>
      <c r="NA103" s="557"/>
      <c r="NB103" s="557"/>
      <c r="NC103" s="557"/>
      <c r="ND103" s="557"/>
      <c r="NE103" s="557"/>
      <c r="NF103" s="557"/>
      <c r="NG103" s="557"/>
      <c r="NH103" s="557"/>
      <c r="NI103" s="557"/>
      <c r="NJ103" s="557"/>
      <c r="NK103" s="557"/>
      <c r="NL103" s="557"/>
      <c r="NM103" s="557"/>
      <c r="NN103" s="557"/>
      <c r="NO103" s="557"/>
      <c r="NP103" s="557"/>
      <c r="NQ103" s="557"/>
      <c r="NR103" s="557"/>
      <c r="NS103" s="557"/>
      <c r="NT103" s="8"/>
      <c r="NU103" s="557"/>
      <c r="NV103" s="557"/>
      <c r="NW103" s="557"/>
      <c r="NX103" s="557"/>
      <c r="NY103" s="557"/>
      <c r="NZ103" s="557"/>
      <c r="OA103" s="557"/>
      <c r="OB103" s="557"/>
      <c r="OC103" s="8"/>
      <c r="OD103" s="557"/>
      <c r="OE103" s="557"/>
      <c r="OF103" s="557"/>
      <c r="OG103" s="557"/>
      <c r="OH103" s="8"/>
      <c r="OI103" s="557"/>
      <c r="OJ103" s="557"/>
      <c r="OK103" s="557"/>
      <c r="OL103" s="557"/>
      <c r="OM103" s="557"/>
      <c r="ON103" s="519">
        <v>0</v>
      </c>
    </row>
    <row r="104" spans="1:404" outlineLevel="1">
      <c r="A104" s="18">
        <f t="shared" ref="A104:A110" si="304">ROW(A104)-5</f>
        <v>99</v>
      </c>
      <c r="B104" s="18"/>
      <c r="D104" s="12"/>
      <c r="E104" t="b">
        <v>0</v>
      </c>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19"/>
      <c r="AI104" s="119"/>
      <c r="AJ104" s="119"/>
      <c r="AK104" s="119"/>
      <c r="AL104" s="119"/>
      <c r="AM104" s="119"/>
      <c r="AN104" s="119"/>
      <c r="AO104" s="119"/>
      <c r="AP104" s="119"/>
      <c r="AQ104" s="119"/>
      <c r="AR104" s="119"/>
      <c r="AS104" s="119"/>
      <c r="AT104" s="119"/>
      <c r="AU104" s="18"/>
      <c r="AV104" s="18"/>
      <c r="AW104" s="18"/>
      <c r="AX104" s="214" t="s">
        <v>789</v>
      </c>
      <c r="AY104" s="8" t="str">
        <f ca="1">IF(COUNTIF(AX$5:AX104,AX104)=1,"-","Dup")</f>
        <v>-</v>
      </c>
      <c r="AZ104" s="8"/>
      <c r="BA104" s="557"/>
      <c r="BB104" s="557"/>
      <c r="BC104" s="557"/>
      <c r="BD104" s="557"/>
      <c r="BE104" s="557"/>
      <c r="BF104" s="557"/>
      <c r="BG104" s="557"/>
      <c r="BH104" s="557"/>
      <c r="BI104" s="557"/>
      <c r="BJ104" s="8"/>
      <c r="BK104" s="557"/>
      <c r="BL104" s="557"/>
      <c r="BM104" s="557"/>
      <c r="BN104" s="557"/>
      <c r="BO104" s="557"/>
      <c r="BP104" s="557"/>
      <c r="BQ104" s="557"/>
      <c r="BR104" s="557"/>
      <c r="BS104" s="557"/>
      <c r="BT104" s="557"/>
      <c r="BU104" s="557"/>
      <c r="BV104" s="557"/>
      <c r="BW104" s="557"/>
      <c r="BX104" s="557"/>
      <c r="BY104" s="557"/>
      <c r="BZ104" s="557"/>
      <c r="CA104" s="557"/>
      <c r="CB104" s="8"/>
      <c r="CC104" s="557"/>
      <c r="CD104" s="557"/>
      <c r="CE104" s="557"/>
      <c r="CF104" s="557"/>
      <c r="CG104" s="557"/>
      <c r="CH104" s="557"/>
      <c r="CI104" s="557"/>
      <c r="CJ104" s="557"/>
      <c r="CK104" s="557"/>
      <c r="CL104" s="557"/>
      <c r="CM104" s="557"/>
      <c r="CN104" s="557"/>
      <c r="CO104" s="557"/>
      <c r="CP104" s="557"/>
      <c r="CQ104" s="557"/>
      <c r="CR104" s="557"/>
      <c r="CS104" s="557"/>
      <c r="CT104" s="557"/>
      <c r="CU104" s="557"/>
      <c r="CV104" s="557"/>
      <c r="CW104" s="8"/>
      <c r="CX104" s="557"/>
      <c r="CY104" s="557"/>
      <c r="CZ104" s="558"/>
      <c r="DA104" s="557"/>
      <c r="DB104" s="559"/>
      <c r="DC104" s="557"/>
      <c r="DD104" s="557"/>
      <c r="DE104" s="557"/>
      <c r="DF104" s="557"/>
      <c r="DG104" s="557"/>
      <c r="DH104" s="557"/>
      <c r="DI104" s="557"/>
      <c r="DJ104" s="557"/>
      <c r="DK104" s="557"/>
      <c r="DL104" s="557"/>
      <c r="DM104" s="557"/>
      <c r="DN104" s="557"/>
      <c r="DO104" s="557"/>
      <c r="DP104" s="557"/>
      <c r="DQ104" s="557"/>
      <c r="DR104" s="557"/>
      <c r="DS104" s="557"/>
      <c r="DT104" s="557"/>
      <c r="DU104" s="557"/>
      <c r="DV104" s="557"/>
      <c r="DW104" s="557"/>
      <c r="DX104" s="557"/>
      <c r="DY104" s="557"/>
      <c r="DZ104" s="557"/>
      <c r="EA104" s="557"/>
      <c r="EB104" s="557"/>
      <c r="EC104" s="557"/>
      <c r="ED104" s="557"/>
      <c r="EE104" s="557"/>
      <c r="EF104" s="557"/>
      <c r="EG104" s="557"/>
      <c r="EH104" s="557"/>
      <c r="EI104" s="557"/>
      <c r="EJ104" s="557"/>
      <c r="EK104" s="557"/>
      <c r="EL104" s="557"/>
      <c r="EM104" s="557"/>
      <c r="EN104" s="557"/>
      <c r="EO104" s="557"/>
      <c r="EP104" s="557"/>
      <c r="EQ104" s="557"/>
      <c r="ER104" s="557"/>
      <c r="ES104" s="557"/>
      <c r="ET104" s="557"/>
      <c r="EU104" s="557"/>
      <c r="EV104" s="557"/>
      <c r="EW104" s="557"/>
      <c r="EX104" s="557"/>
      <c r="EY104" s="557"/>
      <c r="EZ104" s="557"/>
      <c r="FA104" s="557"/>
      <c r="FB104" s="557"/>
      <c r="FC104" s="557"/>
      <c r="FD104" s="557"/>
      <c r="FE104" s="557"/>
      <c r="FF104" s="557"/>
      <c r="FG104" s="557"/>
      <c r="FH104" s="557"/>
      <c r="FI104" s="557"/>
      <c r="FJ104" s="557"/>
      <c r="FK104" s="8"/>
      <c r="FL104" s="557"/>
      <c r="FM104" s="557"/>
      <c r="FN104" s="557"/>
      <c r="FO104" s="557"/>
      <c r="FP104" s="557"/>
      <c r="FQ104" s="557"/>
      <c r="FR104" s="557"/>
      <c r="FS104" s="557"/>
      <c r="FT104" s="557"/>
      <c r="FU104" s="557"/>
      <c r="FV104" s="557"/>
      <c r="FW104" s="557"/>
      <c r="FX104" s="557"/>
      <c r="FY104" s="557"/>
      <c r="FZ104" s="557"/>
      <c r="GA104" s="557"/>
      <c r="GB104" s="557"/>
      <c r="GC104" s="557"/>
      <c r="GD104" s="557"/>
      <c r="GE104" s="557"/>
      <c r="GF104" s="557"/>
      <c r="GG104" s="557"/>
      <c r="GH104" s="557"/>
      <c r="GI104" s="557"/>
      <c r="GJ104" s="557"/>
      <c r="GK104" s="557"/>
      <c r="GL104" s="557"/>
      <c r="GM104" s="557"/>
      <c r="GN104" s="557"/>
      <c r="GO104" s="557"/>
      <c r="GP104" s="557"/>
      <c r="GQ104" s="557"/>
      <c r="GR104" s="557"/>
      <c r="GS104" s="557"/>
      <c r="GT104" s="557"/>
      <c r="GU104" s="557"/>
      <c r="GV104" s="557"/>
      <c r="GW104" s="557"/>
      <c r="GX104" s="557"/>
      <c r="GY104" s="8"/>
      <c r="GZ104" s="557"/>
      <c r="HA104" s="557"/>
      <c r="HB104" s="558"/>
      <c r="HC104" s="557"/>
      <c r="HD104" s="559"/>
      <c r="HE104" s="559"/>
      <c r="HF104" s="557"/>
      <c r="HG104" s="558"/>
      <c r="HH104" s="557"/>
      <c r="HI104" s="557"/>
      <c r="HJ104" s="557"/>
      <c r="HK104" s="557"/>
      <c r="HL104" s="557"/>
      <c r="HM104" s="557"/>
      <c r="HN104" s="557"/>
      <c r="HO104" s="557"/>
      <c r="HP104" s="557"/>
      <c r="HQ104" s="557"/>
      <c r="HR104" s="557"/>
      <c r="HS104" s="557"/>
      <c r="HT104" s="557"/>
      <c r="HU104" s="557"/>
      <c r="HV104" s="557"/>
      <c r="HW104" s="557"/>
      <c r="HX104" s="557"/>
      <c r="HY104" s="557"/>
      <c r="HZ104" s="557"/>
      <c r="IA104" s="557"/>
      <c r="IB104" s="557"/>
      <c r="IC104" s="557"/>
      <c r="ID104" s="557"/>
      <c r="IE104" s="557"/>
      <c r="IF104" s="557"/>
      <c r="IG104" s="8"/>
      <c r="IH104" s="557"/>
      <c r="II104" s="557"/>
      <c r="IJ104" s="557"/>
      <c r="IK104" s="557"/>
      <c r="IL104" s="557"/>
      <c r="IM104" s="557"/>
      <c r="IN104" s="557"/>
      <c r="IO104" s="557"/>
      <c r="IP104" s="557"/>
      <c r="IQ104" s="557"/>
      <c r="IR104" s="557"/>
      <c r="IS104" s="557"/>
      <c r="IT104" s="557"/>
      <c r="IU104" s="557"/>
      <c r="IV104" s="557"/>
      <c r="IW104" s="557"/>
      <c r="IX104" s="557"/>
      <c r="IY104" s="557"/>
      <c r="IZ104" s="557"/>
      <c r="JA104" s="557"/>
      <c r="JB104" s="557"/>
      <c r="JC104" s="557"/>
      <c r="JD104" s="557"/>
      <c r="JE104" s="557"/>
      <c r="JF104" s="557"/>
      <c r="JG104" s="557"/>
      <c r="JH104" s="557"/>
      <c r="JI104" s="557"/>
      <c r="JJ104" s="557"/>
      <c r="JK104" s="557"/>
      <c r="JL104" s="557"/>
      <c r="JM104" s="557"/>
      <c r="JN104" s="557"/>
      <c r="JO104" s="557"/>
      <c r="JP104" s="557"/>
      <c r="JQ104" s="557"/>
      <c r="JR104" s="557"/>
      <c r="JS104" s="557"/>
      <c r="JT104" s="557"/>
      <c r="JU104" s="557"/>
      <c r="JV104" s="557"/>
      <c r="JW104" s="557"/>
      <c r="JX104" s="557"/>
      <c r="JY104" s="557"/>
      <c r="JZ104" s="557"/>
      <c r="KA104" s="557"/>
      <c r="KB104" s="557"/>
      <c r="KC104" s="557"/>
      <c r="KD104" s="557"/>
      <c r="KE104" s="8"/>
      <c r="KF104" s="557"/>
      <c r="KG104" s="557"/>
      <c r="KH104" s="557"/>
      <c r="KI104" s="557"/>
      <c r="KJ104" s="557"/>
      <c r="KK104" s="557"/>
      <c r="KL104" s="557"/>
      <c r="KM104" s="557"/>
      <c r="KN104" s="557"/>
      <c r="KO104" s="557"/>
      <c r="KP104" s="557"/>
      <c r="KQ104" s="557"/>
      <c r="KR104" s="557"/>
      <c r="KS104" s="557"/>
      <c r="KT104" s="557"/>
      <c r="KU104" s="557"/>
      <c r="KV104" s="557"/>
      <c r="KW104" s="557"/>
      <c r="KX104" s="557"/>
      <c r="KY104" s="557"/>
      <c r="KZ104" s="557"/>
      <c r="LA104" s="557"/>
      <c r="LB104" s="557"/>
      <c r="LC104" s="557"/>
      <c r="LD104" s="557"/>
      <c r="LE104" s="557"/>
      <c r="LF104" s="557"/>
      <c r="LG104" s="557"/>
      <c r="LH104" s="557"/>
      <c r="LI104" s="557"/>
      <c r="LJ104" s="557"/>
      <c r="LK104" s="557"/>
      <c r="LL104" s="557"/>
      <c r="LM104" s="557"/>
      <c r="LN104" s="557"/>
      <c r="LO104" s="557"/>
      <c r="LP104" s="557"/>
      <c r="LQ104" s="557"/>
      <c r="LR104" s="557"/>
      <c r="LS104" s="557"/>
      <c r="LT104" s="557"/>
      <c r="LU104" s="557"/>
      <c r="LV104" s="557"/>
      <c r="LW104" s="557"/>
      <c r="LX104" s="557"/>
      <c r="LY104" s="557"/>
      <c r="LZ104" s="557"/>
      <c r="MA104" s="557"/>
      <c r="MB104" s="557"/>
      <c r="MC104" s="557"/>
      <c r="MD104" s="557"/>
      <c r="ME104" s="557"/>
      <c r="MF104" s="557"/>
      <c r="MG104" s="557"/>
      <c r="MH104" s="557"/>
      <c r="MI104" s="557"/>
      <c r="MJ104" s="557"/>
      <c r="MK104" s="557"/>
      <c r="ML104" s="557"/>
      <c r="MM104" s="557"/>
      <c r="MN104" s="557"/>
      <c r="MO104" s="8"/>
      <c r="MP104" s="557"/>
      <c r="MQ104" s="557"/>
      <c r="MR104" s="557"/>
      <c r="MS104" s="557"/>
      <c r="MT104" s="557"/>
      <c r="MU104" s="557"/>
      <c r="MV104" s="557"/>
      <c r="MW104" s="557"/>
      <c r="MX104" s="557"/>
      <c r="MY104" s="557"/>
      <c r="MZ104" s="557"/>
      <c r="NA104" s="557"/>
      <c r="NB104" s="557"/>
      <c r="NC104" s="557"/>
      <c r="ND104" s="557"/>
      <c r="NE104" s="557"/>
      <c r="NF104" s="557"/>
      <c r="NG104" s="557"/>
      <c r="NH104" s="557"/>
      <c r="NI104" s="557"/>
      <c r="NJ104" s="557"/>
      <c r="NK104" s="557"/>
      <c r="NL104" s="557"/>
      <c r="NM104" s="557"/>
      <c r="NN104" s="557"/>
      <c r="NO104" s="557"/>
      <c r="NP104" s="557"/>
      <c r="NQ104" s="557"/>
      <c r="NR104" s="557"/>
      <c r="NS104" s="557"/>
      <c r="NT104" s="8"/>
      <c r="NU104" s="557"/>
      <c r="NV104" s="557"/>
      <c r="NW104" s="557"/>
      <c r="NX104" s="557"/>
      <c r="NY104" s="557"/>
      <c r="NZ104" s="557"/>
      <c r="OA104" s="557"/>
      <c r="OB104" s="557"/>
      <c r="OC104" s="8"/>
      <c r="OD104" s="557"/>
      <c r="OE104" s="557"/>
      <c r="OF104" s="557"/>
      <c r="OG104" s="557"/>
      <c r="OH104" s="8"/>
      <c r="OI104" s="557"/>
      <c r="OJ104" s="557"/>
      <c r="OK104" s="557"/>
      <c r="OL104" s="557"/>
      <c r="OM104" s="557"/>
      <c r="ON104" s="519">
        <v>0</v>
      </c>
    </row>
    <row r="105" spans="1:404" outlineLevel="1">
      <c r="A105" s="18">
        <f t="shared" si="304"/>
        <v>100</v>
      </c>
      <c r="B105" s="18"/>
      <c r="D105" s="12"/>
      <c r="E105" t="b">
        <v>0</v>
      </c>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19"/>
      <c r="AI105" s="119"/>
      <c r="AJ105" s="119"/>
      <c r="AK105" s="119"/>
      <c r="AL105" s="119"/>
      <c r="AM105" s="119"/>
      <c r="AN105" s="119"/>
      <c r="AO105" s="119"/>
      <c r="AP105" s="119"/>
      <c r="AQ105" s="119"/>
      <c r="AR105" s="119"/>
      <c r="AS105" s="119"/>
      <c r="AT105" s="119"/>
      <c r="AU105" s="18"/>
      <c r="AV105" s="18"/>
      <c r="AW105" s="18"/>
      <c r="AX105" s="214" t="s">
        <v>790</v>
      </c>
      <c r="AY105" s="8" t="str">
        <f ca="1">IF(COUNTIF(AX$5:AX105,AX105)=1,"-","Dup")</f>
        <v>-</v>
      </c>
      <c r="AZ105" s="8"/>
      <c r="BA105" s="557"/>
      <c r="BB105" s="557"/>
      <c r="BC105" s="557"/>
      <c r="BD105" s="557"/>
      <c r="BE105" s="557"/>
      <c r="BF105" s="557"/>
      <c r="BG105" s="557"/>
      <c r="BH105" s="557"/>
      <c r="BI105" s="557"/>
      <c r="BJ105" s="8"/>
      <c r="BK105" s="557"/>
      <c r="BL105" s="557"/>
      <c r="BM105" s="557"/>
      <c r="BN105" s="557"/>
      <c r="BO105" s="557"/>
      <c r="BP105" s="557"/>
      <c r="BQ105" s="557"/>
      <c r="BR105" s="557"/>
      <c r="BS105" s="557"/>
      <c r="BT105" s="557"/>
      <c r="BU105" s="557"/>
      <c r="BV105" s="557"/>
      <c r="BW105" s="557"/>
      <c r="BX105" s="557"/>
      <c r="BY105" s="557"/>
      <c r="BZ105" s="557"/>
      <c r="CA105" s="557"/>
      <c r="CB105" s="8"/>
      <c r="CC105" s="557"/>
      <c r="CD105" s="557"/>
      <c r="CE105" s="557"/>
      <c r="CF105" s="557"/>
      <c r="CG105" s="557"/>
      <c r="CH105" s="557"/>
      <c r="CI105" s="557"/>
      <c r="CJ105" s="557"/>
      <c r="CK105" s="557"/>
      <c r="CL105" s="557"/>
      <c r="CM105" s="557"/>
      <c r="CN105" s="557"/>
      <c r="CO105" s="557"/>
      <c r="CP105" s="557"/>
      <c r="CQ105" s="557"/>
      <c r="CR105" s="557"/>
      <c r="CS105" s="557"/>
      <c r="CT105" s="557"/>
      <c r="CU105" s="557"/>
      <c r="CV105" s="557"/>
      <c r="CW105" s="8"/>
      <c r="CX105" s="557"/>
      <c r="CY105" s="557"/>
      <c r="CZ105" s="558"/>
      <c r="DA105" s="557"/>
      <c r="DB105" s="559"/>
      <c r="DC105" s="557"/>
      <c r="DD105" s="557"/>
      <c r="DE105" s="557"/>
      <c r="DF105" s="557"/>
      <c r="DG105" s="557"/>
      <c r="DH105" s="557"/>
      <c r="DI105" s="557"/>
      <c r="DJ105" s="557"/>
      <c r="DK105" s="557"/>
      <c r="DL105" s="557"/>
      <c r="DM105" s="557"/>
      <c r="DN105" s="557"/>
      <c r="DO105" s="557"/>
      <c r="DP105" s="557"/>
      <c r="DQ105" s="557"/>
      <c r="DR105" s="557"/>
      <c r="DS105" s="557"/>
      <c r="DT105" s="557"/>
      <c r="DU105" s="557"/>
      <c r="DV105" s="557"/>
      <c r="DW105" s="557"/>
      <c r="DX105" s="557"/>
      <c r="DY105" s="557"/>
      <c r="DZ105" s="557"/>
      <c r="EA105" s="557"/>
      <c r="EB105" s="557"/>
      <c r="EC105" s="557"/>
      <c r="ED105" s="557"/>
      <c r="EE105" s="557"/>
      <c r="EF105" s="557"/>
      <c r="EG105" s="557"/>
      <c r="EH105" s="557"/>
      <c r="EI105" s="557"/>
      <c r="EJ105" s="557"/>
      <c r="EK105" s="557"/>
      <c r="EL105" s="557"/>
      <c r="EM105" s="557"/>
      <c r="EN105" s="557"/>
      <c r="EO105" s="557"/>
      <c r="EP105" s="557"/>
      <c r="EQ105" s="557"/>
      <c r="ER105" s="557"/>
      <c r="ES105" s="557"/>
      <c r="ET105" s="557"/>
      <c r="EU105" s="557"/>
      <c r="EV105" s="557"/>
      <c r="EW105" s="557"/>
      <c r="EX105" s="557"/>
      <c r="EY105" s="557"/>
      <c r="EZ105" s="557"/>
      <c r="FA105" s="557"/>
      <c r="FB105" s="557"/>
      <c r="FC105" s="557"/>
      <c r="FD105" s="557"/>
      <c r="FE105" s="557"/>
      <c r="FF105" s="557"/>
      <c r="FG105" s="557"/>
      <c r="FH105" s="557"/>
      <c r="FI105" s="557"/>
      <c r="FJ105" s="557"/>
      <c r="FK105" s="8"/>
      <c r="FL105" s="557"/>
      <c r="FM105" s="557"/>
      <c r="FN105" s="557"/>
      <c r="FO105" s="557"/>
      <c r="FP105" s="557"/>
      <c r="FQ105" s="557"/>
      <c r="FR105" s="557"/>
      <c r="FS105" s="557"/>
      <c r="FT105" s="557"/>
      <c r="FU105" s="557"/>
      <c r="FV105" s="557"/>
      <c r="FW105" s="557"/>
      <c r="FX105" s="557"/>
      <c r="FY105" s="557"/>
      <c r="FZ105" s="557"/>
      <c r="GA105" s="557"/>
      <c r="GB105" s="557"/>
      <c r="GC105" s="557"/>
      <c r="GD105" s="557"/>
      <c r="GE105" s="557"/>
      <c r="GF105" s="557"/>
      <c r="GG105" s="557"/>
      <c r="GH105" s="557"/>
      <c r="GI105" s="557"/>
      <c r="GJ105" s="557"/>
      <c r="GK105" s="557"/>
      <c r="GL105" s="557"/>
      <c r="GM105" s="557"/>
      <c r="GN105" s="557"/>
      <c r="GO105" s="557"/>
      <c r="GP105" s="557"/>
      <c r="GQ105" s="557"/>
      <c r="GR105" s="557"/>
      <c r="GS105" s="557"/>
      <c r="GT105" s="557"/>
      <c r="GU105" s="557"/>
      <c r="GV105" s="557"/>
      <c r="GW105" s="557"/>
      <c r="GX105" s="557"/>
      <c r="GY105" s="8"/>
      <c r="GZ105" s="557"/>
      <c r="HA105" s="557"/>
      <c r="HB105" s="558"/>
      <c r="HC105" s="557"/>
      <c r="HD105" s="559"/>
      <c r="HE105" s="559"/>
      <c r="HF105" s="557"/>
      <c r="HG105" s="558"/>
      <c r="HH105" s="557"/>
      <c r="HI105" s="557"/>
      <c r="HJ105" s="557"/>
      <c r="HK105" s="557"/>
      <c r="HL105" s="557"/>
      <c r="HM105" s="557"/>
      <c r="HN105" s="557"/>
      <c r="HO105" s="557"/>
      <c r="HP105" s="557"/>
      <c r="HQ105" s="557"/>
      <c r="HR105" s="557"/>
      <c r="HS105" s="557"/>
      <c r="HT105" s="557"/>
      <c r="HU105" s="557"/>
      <c r="HV105" s="557"/>
      <c r="HW105" s="557"/>
      <c r="HX105" s="557"/>
      <c r="HY105" s="557"/>
      <c r="HZ105" s="557"/>
      <c r="IA105" s="557"/>
      <c r="IB105" s="557"/>
      <c r="IC105" s="557"/>
      <c r="ID105" s="557"/>
      <c r="IE105" s="557"/>
      <c r="IF105" s="557"/>
      <c r="IG105" s="8"/>
      <c r="IH105" s="557"/>
      <c r="II105" s="557"/>
      <c r="IJ105" s="557"/>
      <c r="IK105" s="557"/>
      <c r="IL105" s="557"/>
      <c r="IM105" s="557"/>
      <c r="IN105" s="557"/>
      <c r="IO105" s="557"/>
      <c r="IP105" s="557"/>
      <c r="IQ105" s="557"/>
      <c r="IR105" s="557"/>
      <c r="IS105" s="557"/>
      <c r="IT105" s="557"/>
      <c r="IU105" s="557"/>
      <c r="IV105" s="557"/>
      <c r="IW105" s="557"/>
      <c r="IX105" s="557"/>
      <c r="IY105" s="557"/>
      <c r="IZ105" s="557"/>
      <c r="JA105" s="557"/>
      <c r="JB105" s="557"/>
      <c r="JC105" s="557"/>
      <c r="JD105" s="557"/>
      <c r="JE105" s="557"/>
      <c r="JF105" s="557"/>
      <c r="JG105" s="557"/>
      <c r="JH105" s="557"/>
      <c r="JI105" s="557"/>
      <c r="JJ105" s="557"/>
      <c r="JK105" s="557"/>
      <c r="JL105" s="557"/>
      <c r="JM105" s="557"/>
      <c r="JN105" s="557"/>
      <c r="JO105" s="557"/>
      <c r="JP105" s="557"/>
      <c r="JQ105" s="557"/>
      <c r="JR105" s="557"/>
      <c r="JS105" s="557"/>
      <c r="JT105" s="557"/>
      <c r="JU105" s="557"/>
      <c r="JV105" s="557"/>
      <c r="JW105" s="557"/>
      <c r="JX105" s="557"/>
      <c r="JY105" s="557"/>
      <c r="JZ105" s="557"/>
      <c r="KA105" s="557"/>
      <c r="KB105" s="557"/>
      <c r="KC105" s="557"/>
      <c r="KD105" s="557"/>
      <c r="KE105" s="8"/>
      <c r="KF105" s="557"/>
      <c r="KG105" s="557"/>
      <c r="KH105" s="557"/>
      <c r="KI105" s="557"/>
      <c r="KJ105" s="557"/>
      <c r="KK105" s="557"/>
      <c r="KL105" s="557"/>
      <c r="KM105" s="557"/>
      <c r="KN105" s="557"/>
      <c r="KO105" s="557"/>
      <c r="KP105" s="557"/>
      <c r="KQ105" s="557"/>
      <c r="KR105" s="557"/>
      <c r="KS105" s="557"/>
      <c r="KT105" s="557"/>
      <c r="KU105" s="557"/>
      <c r="KV105" s="557"/>
      <c r="KW105" s="557"/>
      <c r="KX105" s="557"/>
      <c r="KY105" s="557"/>
      <c r="KZ105" s="557"/>
      <c r="LA105" s="557"/>
      <c r="LB105" s="557"/>
      <c r="LC105" s="557"/>
      <c r="LD105" s="557"/>
      <c r="LE105" s="557"/>
      <c r="LF105" s="557"/>
      <c r="LG105" s="557"/>
      <c r="LH105" s="557"/>
      <c r="LI105" s="557"/>
      <c r="LJ105" s="557"/>
      <c r="LK105" s="557"/>
      <c r="LL105" s="557"/>
      <c r="LM105" s="557"/>
      <c r="LN105" s="557"/>
      <c r="LO105" s="557"/>
      <c r="LP105" s="557"/>
      <c r="LQ105" s="557"/>
      <c r="LR105" s="557"/>
      <c r="LS105" s="557"/>
      <c r="LT105" s="557"/>
      <c r="LU105" s="557"/>
      <c r="LV105" s="557"/>
      <c r="LW105" s="557"/>
      <c r="LX105" s="557"/>
      <c r="LY105" s="557"/>
      <c r="LZ105" s="557"/>
      <c r="MA105" s="557"/>
      <c r="MB105" s="557"/>
      <c r="MC105" s="557"/>
      <c r="MD105" s="557"/>
      <c r="ME105" s="557"/>
      <c r="MF105" s="557"/>
      <c r="MG105" s="557"/>
      <c r="MH105" s="557"/>
      <c r="MI105" s="557"/>
      <c r="MJ105" s="557"/>
      <c r="MK105" s="557"/>
      <c r="ML105" s="557"/>
      <c r="MM105" s="557"/>
      <c r="MN105" s="557"/>
      <c r="MO105" s="8"/>
      <c r="MP105" s="557"/>
      <c r="MQ105" s="557"/>
      <c r="MR105" s="557"/>
      <c r="MS105" s="557"/>
      <c r="MT105" s="557"/>
      <c r="MU105" s="557"/>
      <c r="MV105" s="557"/>
      <c r="MW105" s="557"/>
      <c r="MX105" s="557"/>
      <c r="MY105" s="557"/>
      <c r="MZ105" s="557"/>
      <c r="NA105" s="557"/>
      <c r="NB105" s="557"/>
      <c r="NC105" s="557"/>
      <c r="ND105" s="557"/>
      <c r="NE105" s="557"/>
      <c r="NF105" s="557"/>
      <c r="NG105" s="557"/>
      <c r="NH105" s="557"/>
      <c r="NI105" s="557"/>
      <c r="NJ105" s="557"/>
      <c r="NK105" s="557"/>
      <c r="NL105" s="557"/>
      <c r="NM105" s="557"/>
      <c r="NN105" s="557"/>
      <c r="NO105" s="557"/>
      <c r="NP105" s="557"/>
      <c r="NQ105" s="557"/>
      <c r="NR105" s="557"/>
      <c r="NS105" s="557"/>
      <c r="NT105" s="8"/>
      <c r="NU105" s="557"/>
      <c r="NV105" s="557"/>
      <c r="NW105" s="557"/>
      <c r="NX105" s="557"/>
      <c r="NY105" s="557"/>
      <c r="NZ105" s="557"/>
      <c r="OA105" s="557"/>
      <c r="OB105" s="557"/>
      <c r="OC105" s="8"/>
      <c r="OD105" s="557"/>
      <c r="OE105" s="557"/>
      <c r="OF105" s="557"/>
      <c r="OG105" s="557"/>
      <c r="OH105" s="8"/>
      <c r="OI105" s="557"/>
      <c r="OJ105" s="557"/>
      <c r="OK105" s="557"/>
      <c r="OL105" s="557"/>
      <c r="OM105" s="557"/>
      <c r="ON105" s="519">
        <v>0</v>
      </c>
    </row>
    <row r="106" spans="1:404" outlineLevel="1">
      <c r="A106" s="18">
        <f t="shared" si="304"/>
        <v>101</v>
      </c>
      <c r="B106" s="18"/>
      <c r="D106" s="12"/>
      <c r="E106" t="b">
        <v>0</v>
      </c>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19"/>
      <c r="AI106" s="119"/>
      <c r="AJ106" s="119"/>
      <c r="AK106" s="119"/>
      <c r="AL106" s="119"/>
      <c r="AM106" s="119"/>
      <c r="AN106" s="119"/>
      <c r="AO106" s="119"/>
      <c r="AP106" s="119"/>
      <c r="AQ106" s="119"/>
      <c r="AR106" s="119"/>
      <c r="AS106" s="119"/>
      <c r="AT106" s="119"/>
      <c r="AU106" s="18"/>
      <c r="AV106" s="18"/>
      <c r="AW106" s="18"/>
      <c r="AX106" s="214" t="s">
        <v>791</v>
      </c>
      <c r="AY106" s="8" t="str">
        <f ca="1">IF(COUNTIF(AX$5:AX106,AX106)=1,"-","Dup")</f>
        <v>-</v>
      </c>
      <c r="AZ106" s="8"/>
      <c r="BA106" s="557"/>
      <c r="BB106" s="557"/>
      <c r="BC106" s="557"/>
      <c r="BD106" s="557"/>
      <c r="BE106" s="557"/>
      <c r="BF106" s="557"/>
      <c r="BG106" s="557"/>
      <c r="BH106" s="557"/>
      <c r="BI106" s="557"/>
      <c r="BJ106" s="8"/>
      <c r="BK106" s="557"/>
      <c r="BL106" s="557"/>
      <c r="BM106" s="557"/>
      <c r="BN106" s="557"/>
      <c r="BO106" s="557"/>
      <c r="BP106" s="557"/>
      <c r="BQ106" s="557"/>
      <c r="BR106" s="557"/>
      <c r="BS106" s="557"/>
      <c r="BT106" s="557"/>
      <c r="BU106" s="557"/>
      <c r="BV106" s="557"/>
      <c r="BW106" s="557"/>
      <c r="BX106" s="557"/>
      <c r="BY106" s="557"/>
      <c r="BZ106" s="557"/>
      <c r="CA106" s="557"/>
      <c r="CB106" s="8"/>
      <c r="CC106" s="557"/>
      <c r="CD106" s="557"/>
      <c r="CE106" s="557"/>
      <c r="CF106" s="557"/>
      <c r="CG106" s="557"/>
      <c r="CH106" s="557"/>
      <c r="CI106" s="557"/>
      <c r="CJ106" s="557"/>
      <c r="CK106" s="557"/>
      <c r="CL106" s="557"/>
      <c r="CM106" s="557"/>
      <c r="CN106" s="557"/>
      <c r="CO106" s="557"/>
      <c r="CP106" s="557"/>
      <c r="CQ106" s="557"/>
      <c r="CR106" s="557"/>
      <c r="CS106" s="557"/>
      <c r="CT106" s="557"/>
      <c r="CU106" s="557"/>
      <c r="CV106" s="557"/>
      <c r="CW106" s="8"/>
      <c r="CX106" s="557"/>
      <c r="CY106" s="557"/>
      <c r="CZ106" s="558"/>
      <c r="DA106" s="557"/>
      <c r="DB106" s="559"/>
      <c r="DC106" s="557"/>
      <c r="DD106" s="557"/>
      <c r="DE106" s="557"/>
      <c r="DF106" s="557"/>
      <c r="DG106" s="557"/>
      <c r="DH106" s="557"/>
      <c r="DI106" s="557"/>
      <c r="DJ106" s="557"/>
      <c r="DK106" s="557"/>
      <c r="DL106" s="557"/>
      <c r="DM106" s="557"/>
      <c r="DN106" s="557"/>
      <c r="DO106" s="557"/>
      <c r="DP106" s="557"/>
      <c r="DQ106" s="557"/>
      <c r="DR106" s="557"/>
      <c r="DS106" s="557"/>
      <c r="DT106" s="557"/>
      <c r="DU106" s="557"/>
      <c r="DV106" s="557"/>
      <c r="DW106" s="557"/>
      <c r="DX106" s="557"/>
      <c r="DY106" s="557"/>
      <c r="DZ106" s="557"/>
      <c r="EA106" s="557"/>
      <c r="EB106" s="557"/>
      <c r="EC106" s="557"/>
      <c r="ED106" s="557"/>
      <c r="EE106" s="557"/>
      <c r="EF106" s="557"/>
      <c r="EG106" s="557"/>
      <c r="EH106" s="557"/>
      <c r="EI106" s="557"/>
      <c r="EJ106" s="557"/>
      <c r="EK106" s="557"/>
      <c r="EL106" s="557"/>
      <c r="EM106" s="557"/>
      <c r="EN106" s="557"/>
      <c r="EO106" s="557"/>
      <c r="EP106" s="557"/>
      <c r="EQ106" s="557"/>
      <c r="ER106" s="557"/>
      <c r="ES106" s="557"/>
      <c r="ET106" s="557"/>
      <c r="EU106" s="557"/>
      <c r="EV106" s="557"/>
      <c r="EW106" s="557"/>
      <c r="EX106" s="557"/>
      <c r="EY106" s="557"/>
      <c r="EZ106" s="557"/>
      <c r="FA106" s="557"/>
      <c r="FB106" s="557"/>
      <c r="FC106" s="557"/>
      <c r="FD106" s="557"/>
      <c r="FE106" s="557"/>
      <c r="FF106" s="557"/>
      <c r="FG106" s="557"/>
      <c r="FH106" s="557"/>
      <c r="FI106" s="557"/>
      <c r="FJ106" s="557"/>
      <c r="FK106" s="8"/>
      <c r="FL106" s="557"/>
      <c r="FM106" s="557"/>
      <c r="FN106" s="557"/>
      <c r="FO106" s="557"/>
      <c r="FP106" s="557"/>
      <c r="FQ106" s="557"/>
      <c r="FR106" s="557"/>
      <c r="FS106" s="557"/>
      <c r="FT106" s="557"/>
      <c r="FU106" s="557"/>
      <c r="FV106" s="557"/>
      <c r="FW106" s="557"/>
      <c r="FX106" s="557"/>
      <c r="FY106" s="557"/>
      <c r="FZ106" s="557"/>
      <c r="GA106" s="557"/>
      <c r="GB106" s="557"/>
      <c r="GC106" s="557"/>
      <c r="GD106" s="557"/>
      <c r="GE106" s="557"/>
      <c r="GF106" s="557"/>
      <c r="GG106" s="557"/>
      <c r="GH106" s="557"/>
      <c r="GI106" s="557"/>
      <c r="GJ106" s="557"/>
      <c r="GK106" s="557"/>
      <c r="GL106" s="557"/>
      <c r="GM106" s="557"/>
      <c r="GN106" s="557"/>
      <c r="GO106" s="557"/>
      <c r="GP106" s="557"/>
      <c r="GQ106" s="557"/>
      <c r="GR106" s="557"/>
      <c r="GS106" s="557"/>
      <c r="GT106" s="557"/>
      <c r="GU106" s="557"/>
      <c r="GV106" s="557"/>
      <c r="GW106" s="557"/>
      <c r="GX106" s="557"/>
      <c r="GY106" s="8"/>
      <c r="GZ106" s="557"/>
      <c r="HA106" s="557"/>
      <c r="HB106" s="558"/>
      <c r="HC106" s="557"/>
      <c r="HD106" s="559"/>
      <c r="HE106" s="559"/>
      <c r="HF106" s="557"/>
      <c r="HG106" s="558"/>
      <c r="HH106" s="557"/>
      <c r="HI106" s="557"/>
      <c r="HJ106" s="557"/>
      <c r="HK106" s="557"/>
      <c r="HL106" s="557"/>
      <c r="HM106" s="557"/>
      <c r="HN106" s="557"/>
      <c r="HO106" s="557"/>
      <c r="HP106" s="557"/>
      <c r="HQ106" s="557"/>
      <c r="HR106" s="557"/>
      <c r="HS106" s="557"/>
      <c r="HT106" s="557"/>
      <c r="HU106" s="557"/>
      <c r="HV106" s="557"/>
      <c r="HW106" s="557"/>
      <c r="HX106" s="557"/>
      <c r="HY106" s="557"/>
      <c r="HZ106" s="557"/>
      <c r="IA106" s="557"/>
      <c r="IB106" s="557"/>
      <c r="IC106" s="557"/>
      <c r="ID106" s="557"/>
      <c r="IE106" s="557"/>
      <c r="IF106" s="557"/>
      <c r="IG106" s="8"/>
      <c r="IH106" s="557"/>
      <c r="II106" s="557"/>
      <c r="IJ106" s="557"/>
      <c r="IK106" s="557"/>
      <c r="IL106" s="557"/>
      <c r="IM106" s="557"/>
      <c r="IN106" s="557"/>
      <c r="IO106" s="557"/>
      <c r="IP106" s="557"/>
      <c r="IQ106" s="557"/>
      <c r="IR106" s="557"/>
      <c r="IS106" s="557"/>
      <c r="IT106" s="557"/>
      <c r="IU106" s="557"/>
      <c r="IV106" s="557"/>
      <c r="IW106" s="557"/>
      <c r="IX106" s="557"/>
      <c r="IY106" s="557"/>
      <c r="IZ106" s="557"/>
      <c r="JA106" s="557"/>
      <c r="JB106" s="557"/>
      <c r="JC106" s="557"/>
      <c r="JD106" s="557"/>
      <c r="JE106" s="557"/>
      <c r="JF106" s="557"/>
      <c r="JG106" s="557"/>
      <c r="JH106" s="557"/>
      <c r="JI106" s="557"/>
      <c r="JJ106" s="557"/>
      <c r="JK106" s="557"/>
      <c r="JL106" s="557"/>
      <c r="JM106" s="557"/>
      <c r="JN106" s="557"/>
      <c r="JO106" s="557"/>
      <c r="JP106" s="557"/>
      <c r="JQ106" s="557"/>
      <c r="JR106" s="557"/>
      <c r="JS106" s="557"/>
      <c r="JT106" s="557"/>
      <c r="JU106" s="557"/>
      <c r="JV106" s="557"/>
      <c r="JW106" s="557"/>
      <c r="JX106" s="557"/>
      <c r="JY106" s="557"/>
      <c r="JZ106" s="557"/>
      <c r="KA106" s="557"/>
      <c r="KB106" s="557"/>
      <c r="KC106" s="557"/>
      <c r="KD106" s="557"/>
      <c r="KE106" s="8"/>
      <c r="KF106" s="557"/>
      <c r="KG106" s="557"/>
      <c r="KH106" s="557"/>
      <c r="KI106" s="557"/>
      <c r="KJ106" s="557"/>
      <c r="KK106" s="557"/>
      <c r="KL106" s="557"/>
      <c r="KM106" s="557"/>
      <c r="KN106" s="557"/>
      <c r="KO106" s="557"/>
      <c r="KP106" s="557"/>
      <c r="KQ106" s="557"/>
      <c r="KR106" s="557"/>
      <c r="KS106" s="557"/>
      <c r="KT106" s="557"/>
      <c r="KU106" s="557"/>
      <c r="KV106" s="557"/>
      <c r="KW106" s="557"/>
      <c r="KX106" s="557"/>
      <c r="KY106" s="557"/>
      <c r="KZ106" s="557"/>
      <c r="LA106" s="557"/>
      <c r="LB106" s="557"/>
      <c r="LC106" s="557"/>
      <c r="LD106" s="557"/>
      <c r="LE106" s="557"/>
      <c r="LF106" s="557"/>
      <c r="LG106" s="557"/>
      <c r="LH106" s="557"/>
      <c r="LI106" s="557"/>
      <c r="LJ106" s="557"/>
      <c r="LK106" s="557"/>
      <c r="LL106" s="557"/>
      <c r="LM106" s="557"/>
      <c r="LN106" s="557"/>
      <c r="LO106" s="557"/>
      <c r="LP106" s="557"/>
      <c r="LQ106" s="557"/>
      <c r="LR106" s="557"/>
      <c r="LS106" s="557"/>
      <c r="LT106" s="557"/>
      <c r="LU106" s="557"/>
      <c r="LV106" s="557"/>
      <c r="LW106" s="557"/>
      <c r="LX106" s="557"/>
      <c r="LY106" s="557"/>
      <c r="LZ106" s="557"/>
      <c r="MA106" s="557"/>
      <c r="MB106" s="557"/>
      <c r="MC106" s="557"/>
      <c r="MD106" s="557"/>
      <c r="ME106" s="557"/>
      <c r="MF106" s="557"/>
      <c r="MG106" s="557"/>
      <c r="MH106" s="557"/>
      <c r="MI106" s="557"/>
      <c r="MJ106" s="557"/>
      <c r="MK106" s="557"/>
      <c r="ML106" s="557"/>
      <c r="MM106" s="557"/>
      <c r="MN106" s="557"/>
      <c r="MO106" s="8"/>
      <c r="MP106" s="557"/>
      <c r="MQ106" s="557"/>
      <c r="MR106" s="557"/>
      <c r="MS106" s="557"/>
      <c r="MT106" s="557"/>
      <c r="MU106" s="557"/>
      <c r="MV106" s="557"/>
      <c r="MW106" s="557"/>
      <c r="MX106" s="557"/>
      <c r="MY106" s="557"/>
      <c r="MZ106" s="557"/>
      <c r="NA106" s="557"/>
      <c r="NB106" s="557"/>
      <c r="NC106" s="557"/>
      <c r="ND106" s="557"/>
      <c r="NE106" s="557"/>
      <c r="NF106" s="557"/>
      <c r="NG106" s="557"/>
      <c r="NH106" s="557"/>
      <c r="NI106" s="557"/>
      <c r="NJ106" s="557"/>
      <c r="NK106" s="557"/>
      <c r="NL106" s="557"/>
      <c r="NM106" s="557"/>
      <c r="NN106" s="557"/>
      <c r="NO106" s="557"/>
      <c r="NP106" s="557"/>
      <c r="NQ106" s="557"/>
      <c r="NR106" s="557"/>
      <c r="NS106" s="557"/>
      <c r="NT106" s="8"/>
      <c r="NU106" s="557"/>
      <c r="NV106" s="557"/>
      <c r="NW106" s="557"/>
      <c r="NX106" s="557"/>
      <c r="NY106" s="557"/>
      <c r="NZ106" s="557"/>
      <c r="OA106" s="557"/>
      <c r="OB106" s="557"/>
      <c r="OC106" s="8"/>
      <c r="OD106" s="557"/>
      <c r="OE106" s="557"/>
      <c r="OF106" s="557"/>
      <c r="OG106" s="557"/>
      <c r="OH106" s="8"/>
      <c r="OI106" s="557"/>
      <c r="OJ106" s="557"/>
      <c r="OK106" s="557"/>
      <c r="OL106" s="557"/>
      <c r="OM106" s="557"/>
      <c r="ON106" s="519">
        <v>0</v>
      </c>
    </row>
    <row r="107" spans="1:404" outlineLevel="1">
      <c r="A107" s="18">
        <f t="shared" si="304"/>
        <v>102</v>
      </c>
      <c r="B107" s="18"/>
      <c r="D107" s="12"/>
      <c r="E107" t="b">
        <v>0</v>
      </c>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19"/>
      <c r="AI107" s="119"/>
      <c r="AJ107" s="119"/>
      <c r="AK107" s="119"/>
      <c r="AL107" s="119"/>
      <c r="AM107" s="119"/>
      <c r="AN107" s="119"/>
      <c r="AO107" s="119"/>
      <c r="AP107" s="119"/>
      <c r="AQ107" s="119"/>
      <c r="AR107" s="119"/>
      <c r="AS107" s="119"/>
      <c r="AT107" s="119"/>
      <c r="AU107" s="18"/>
      <c r="AV107" s="18"/>
      <c r="AW107" s="18"/>
      <c r="AX107" s="214" t="s">
        <v>792</v>
      </c>
      <c r="AY107" s="8" t="str">
        <f ca="1">IF(COUNTIF(AX$5:AX107,AX107)=1,"-","Dup")</f>
        <v>-</v>
      </c>
      <c r="AZ107" s="8"/>
      <c r="BA107" s="557"/>
      <c r="BB107" s="557"/>
      <c r="BC107" s="557"/>
      <c r="BD107" s="557"/>
      <c r="BE107" s="557"/>
      <c r="BF107" s="557"/>
      <c r="BG107" s="557"/>
      <c r="BH107" s="557"/>
      <c r="BI107" s="557"/>
      <c r="BJ107" s="8"/>
      <c r="BK107" s="557"/>
      <c r="BL107" s="557"/>
      <c r="BM107" s="557"/>
      <c r="BN107" s="557"/>
      <c r="BO107" s="557"/>
      <c r="BP107" s="557"/>
      <c r="BQ107" s="557"/>
      <c r="BR107" s="557"/>
      <c r="BS107" s="557"/>
      <c r="BT107" s="557"/>
      <c r="BU107" s="557"/>
      <c r="BV107" s="557"/>
      <c r="BW107" s="557"/>
      <c r="BX107" s="557"/>
      <c r="BY107" s="557"/>
      <c r="BZ107" s="557"/>
      <c r="CA107" s="557"/>
      <c r="CB107" s="8"/>
      <c r="CC107" s="557"/>
      <c r="CD107" s="557"/>
      <c r="CE107" s="557"/>
      <c r="CF107" s="557"/>
      <c r="CG107" s="557"/>
      <c r="CH107" s="557"/>
      <c r="CI107" s="557"/>
      <c r="CJ107" s="557"/>
      <c r="CK107" s="557"/>
      <c r="CL107" s="557"/>
      <c r="CM107" s="557"/>
      <c r="CN107" s="557"/>
      <c r="CO107" s="557"/>
      <c r="CP107" s="557"/>
      <c r="CQ107" s="557"/>
      <c r="CR107" s="557"/>
      <c r="CS107" s="557"/>
      <c r="CT107" s="557"/>
      <c r="CU107" s="557"/>
      <c r="CV107" s="557"/>
      <c r="CW107" s="8"/>
      <c r="CX107" s="557"/>
      <c r="CY107" s="557"/>
      <c r="CZ107" s="558"/>
      <c r="DA107" s="557"/>
      <c r="DB107" s="559"/>
      <c r="DC107" s="557"/>
      <c r="DD107" s="557"/>
      <c r="DE107" s="557"/>
      <c r="DF107" s="557"/>
      <c r="DG107" s="557"/>
      <c r="DH107" s="557"/>
      <c r="DI107" s="557"/>
      <c r="DJ107" s="557"/>
      <c r="DK107" s="557"/>
      <c r="DL107" s="557"/>
      <c r="DM107" s="557"/>
      <c r="DN107" s="557"/>
      <c r="DO107" s="557"/>
      <c r="DP107" s="557"/>
      <c r="DQ107" s="557"/>
      <c r="DR107" s="557"/>
      <c r="DS107" s="557"/>
      <c r="DT107" s="557"/>
      <c r="DU107" s="557"/>
      <c r="DV107" s="557"/>
      <c r="DW107" s="557"/>
      <c r="DX107" s="557"/>
      <c r="DY107" s="557"/>
      <c r="DZ107" s="557"/>
      <c r="EA107" s="557"/>
      <c r="EB107" s="557"/>
      <c r="EC107" s="557"/>
      <c r="ED107" s="557"/>
      <c r="EE107" s="557"/>
      <c r="EF107" s="557"/>
      <c r="EG107" s="557"/>
      <c r="EH107" s="557"/>
      <c r="EI107" s="557"/>
      <c r="EJ107" s="557"/>
      <c r="EK107" s="557"/>
      <c r="EL107" s="557"/>
      <c r="EM107" s="557"/>
      <c r="EN107" s="557"/>
      <c r="EO107" s="557"/>
      <c r="EP107" s="557"/>
      <c r="EQ107" s="557"/>
      <c r="ER107" s="557"/>
      <c r="ES107" s="557"/>
      <c r="ET107" s="557"/>
      <c r="EU107" s="557"/>
      <c r="EV107" s="557"/>
      <c r="EW107" s="557"/>
      <c r="EX107" s="557"/>
      <c r="EY107" s="557"/>
      <c r="EZ107" s="557"/>
      <c r="FA107" s="557"/>
      <c r="FB107" s="557"/>
      <c r="FC107" s="557"/>
      <c r="FD107" s="557"/>
      <c r="FE107" s="557"/>
      <c r="FF107" s="557"/>
      <c r="FG107" s="557"/>
      <c r="FH107" s="557"/>
      <c r="FI107" s="557"/>
      <c r="FJ107" s="557"/>
      <c r="FK107" s="8"/>
      <c r="FL107" s="557"/>
      <c r="FM107" s="557"/>
      <c r="FN107" s="557"/>
      <c r="FO107" s="557"/>
      <c r="FP107" s="557"/>
      <c r="FQ107" s="557"/>
      <c r="FR107" s="557"/>
      <c r="FS107" s="557"/>
      <c r="FT107" s="557"/>
      <c r="FU107" s="557"/>
      <c r="FV107" s="557"/>
      <c r="FW107" s="557"/>
      <c r="FX107" s="557"/>
      <c r="FY107" s="557"/>
      <c r="FZ107" s="557"/>
      <c r="GA107" s="557"/>
      <c r="GB107" s="557"/>
      <c r="GC107" s="557"/>
      <c r="GD107" s="557"/>
      <c r="GE107" s="557"/>
      <c r="GF107" s="557"/>
      <c r="GG107" s="557"/>
      <c r="GH107" s="557"/>
      <c r="GI107" s="557"/>
      <c r="GJ107" s="557"/>
      <c r="GK107" s="557"/>
      <c r="GL107" s="557"/>
      <c r="GM107" s="557"/>
      <c r="GN107" s="557"/>
      <c r="GO107" s="557"/>
      <c r="GP107" s="557"/>
      <c r="GQ107" s="557"/>
      <c r="GR107" s="557"/>
      <c r="GS107" s="557"/>
      <c r="GT107" s="557"/>
      <c r="GU107" s="557"/>
      <c r="GV107" s="557"/>
      <c r="GW107" s="557"/>
      <c r="GX107" s="557"/>
      <c r="GY107" s="8"/>
      <c r="GZ107" s="557"/>
      <c r="HA107" s="557"/>
      <c r="HB107" s="558"/>
      <c r="HC107" s="557"/>
      <c r="HD107" s="559"/>
      <c r="HE107" s="559"/>
      <c r="HF107" s="557"/>
      <c r="HG107" s="558"/>
      <c r="HH107" s="557"/>
      <c r="HI107" s="557"/>
      <c r="HJ107" s="557"/>
      <c r="HK107" s="557"/>
      <c r="HL107" s="557"/>
      <c r="HM107" s="557"/>
      <c r="HN107" s="557"/>
      <c r="HO107" s="557"/>
      <c r="HP107" s="557"/>
      <c r="HQ107" s="557"/>
      <c r="HR107" s="557"/>
      <c r="HS107" s="557"/>
      <c r="HT107" s="557"/>
      <c r="HU107" s="557"/>
      <c r="HV107" s="557"/>
      <c r="HW107" s="557"/>
      <c r="HX107" s="557"/>
      <c r="HY107" s="557"/>
      <c r="HZ107" s="557"/>
      <c r="IA107" s="557"/>
      <c r="IB107" s="557"/>
      <c r="IC107" s="557"/>
      <c r="ID107" s="557"/>
      <c r="IE107" s="557"/>
      <c r="IF107" s="557"/>
      <c r="IG107" s="8"/>
      <c r="IH107" s="557"/>
      <c r="II107" s="557"/>
      <c r="IJ107" s="557"/>
      <c r="IK107" s="557"/>
      <c r="IL107" s="557"/>
      <c r="IM107" s="557"/>
      <c r="IN107" s="557"/>
      <c r="IO107" s="557"/>
      <c r="IP107" s="557"/>
      <c r="IQ107" s="557"/>
      <c r="IR107" s="557"/>
      <c r="IS107" s="557"/>
      <c r="IT107" s="557"/>
      <c r="IU107" s="557"/>
      <c r="IV107" s="557"/>
      <c r="IW107" s="557"/>
      <c r="IX107" s="557"/>
      <c r="IY107" s="557"/>
      <c r="IZ107" s="557"/>
      <c r="JA107" s="557"/>
      <c r="JB107" s="557"/>
      <c r="JC107" s="557"/>
      <c r="JD107" s="557"/>
      <c r="JE107" s="557"/>
      <c r="JF107" s="557"/>
      <c r="JG107" s="557"/>
      <c r="JH107" s="557"/>
      <c r="JI107" s="557"/>
      <c r="JJ107" s="557"/>
      <c r="JK107" s="557"/>
      <c r="JL107" s="557"/>
      <c r="JM107" s="557"/>
      <c r="JN107" s="557"/>
      <c r="JO107" s="557"/>
      <c r="JP107" s="557"/>
      <c r="JQ107" s="557"/>
      <c r="JR107" s="557"/>
      <c r="JS107" s="557"/>
      <c r="JT107" s="557"/>
      <c r="JU107" s="557"/>
      <c r="JV107" s="557"/>
      <c r="JW107" s="557"/>
      <c r="JX107" s="557"/>
      <c r="JY107" s="557"/>
      <c r="JZ107" s="557"/>
      <c r="KA107" s="557"/>
      <c r="KB107" s="557"/>
      <c r="KC107" s="557"/>
      <c r="KD107" s="557"/>
      <c r="KE107" s="8"/>
      <c r="KF107" s="557"/>
      <c r="KG107" s="557"/>
      <c r="KH107" s="557"/>
      <c r="KI107" s="557"/>
      <c r="KJ107" s="557"/>
      <c r="KK107" s="557"/>
      <c r="KL107" s="557"/>
      <c r="KM107" s="557"/>
      <c r="KN107" s="557"/>
      <c r="KO107" s="557"/>
      <c r="KP107" s="557"/>
      <c r="KQ107" s="557"/>
      <c r="KR107" s="557"/>
      <c r="KS107" s="557"/>
      <c r="KT107" s="557"/>
      <c r="KU107" s="557"/>
      <c r="KV107" s="557"/>
      <c r="KW107" s="557"/>
      <c r="KX107" s="557"/>
      <c r="KY107" s="557"/>
      <c r="KZ107" s="557"/>
      <c r="LA107" s="557"/>
      <c r="LB107" s="557"/>
      <c r="LC107" s="557"/>
      <c r="LD107" s="557"/>
      <c r="LE107" s="557"/>
      <c r="LF107" s="557"/>
      <c r="LG107" s="557"/>
      <c r="LH107" s="557"/>
      <c r="LI107" s="557"/>
      <c r="LJ107" s="557"/>
      <c r="LK107" s="557"/>
      <c r="LL107" s="557"/>
      <c r="LM107" s="557"/>
      <c r="LN107" s="557"/>
      <c r="LO107" s="557"/>
      <c r="LP107" s="557"/>
      <c r="LQ107" s="557"/>
      <c r="LR107" s="557"/>
      <c r="LS107" s="557"/>
      <c r="LT107" s="557"/>
      <c r="LU107" s="557"/>
      <c r="LV107" s="557"/>
      <c r="LW107" s="557"/>
      <c r="LX107" s="557"/>
      <c r="LY107" s="557"/>
      <c r="LZ107" s="557"/>
      <c r="MA107" s="557"/>
      <c r="MB107" s="557"/>
      <c r="MC107" s="557"/>
      <c r="MD107" s="557"/>
      <c r="ME107" s="557"/>
      <c r="MF107" s="557"/>
      <c r="MG107" s="557"/>
      <c r="MH107" s="557"/>
      <c r="MI107" s="557"/>
      <c r="MJ107" s="557"/>
      <c r="MK107" s="557"/>
      <c r="ML107" s="557"/>
      <c r="MM107" s="557"/>
      <c r="MN107" s="557"/>
      <c r="MO107" s="8"/>
      <c r="MP107" s="557"/>
      <c r="MQ107" s="557"/>
      <c r="MR107" s="557"/>
      <c r="MS107" s="557"/>
      <c r="MT107" s="557"/>
      <c r="MU107" s="557"/>
      <c r="MV107" s="557"/>
      <c r="MW107" s="557"/>
      <c r="MX107" s="557"/>
      <c r="MY107" s="557"/>
      <c r="MZ107" s="557"/>
      <c r="NA107" s="557"/>
      <c r="NB107" s="557"/>
      <c r="NC107" s="557"/>
      <c r="ND107" s="557"/>
      <c r="NE107" s="557"/>
      <c r="NF107" s="557"/>
      <c r="NG107" s="557"/>
      <c r="NH107" s="557"/>
      <c r="NI107" s="557"/>
      <c r="NJ107" s="557"/>
      <c r="NK107" s="557"/>
      <c r="NL107" s="557"/>
      <c r="NM107" s="557"/>
      <c r="NN107" s="557"/>
      <c r="NO107" s="557"/>
      <c r="NP107" s="557"/>
      <c r="NQ107" s="557"/>
      <c r="NR107" s="557"/>
      <c r="NS107" s="557"/>
      <c r="NT107" s="8"/>
      <c r="NU107" s="557"/>
      <c r="NV107" s="557"/>
      <c r="NW107" s="557"/>
      <c r="NX107" s="557"/>
      <c r="NY107" s="557"/>
      <c r="NZ107" s="557"/>
      <c r="OA107" s="557"/>
      <c r="OB107" s="557"/>
      <c r="OC107" s="8"/>
      <c r="OD107" s="557"/>
      <c r="OE107" s="557"/>
      <c r="OF107" s="557"/>
      <c r="OG107" s="557"/>
      <c r="OH107" s="8"/>
      <c r="OI107" s="557"/>
      <c r="OJ107" s="557"/>
      <c r="OK107" s="557"/>
      <c r="OL107" s="557"/>
      <c r="OM107" s="557"/>
      <c r="ON107" s="519">
        <v>0</v>
      </c>
    </row>
    <row r="108" spans="1:404" outlineLevel="1">
      <c r="A108" s="18">
        <f t="shared" si="304"/>
        <v>103</v>
      </c>
      <c r="B108" s="18"/>
      <c r="D108" s="12"/>
      <c r="E108" t="b">
        <v>0</v>
      </c>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19"/>
      <c r="AI108" s="119"/>
      <c r="AJ108" s="119"/>
      <c r="AK108" s="119"/>
      <c r="AL108" s="119"/>
      <c r="AM108" s="119"/>
      <c r="AN108" s="119"/>
      <c r="AO108" s="119"/>
      <c r="AP108" s="119"/>
      <c r="AQ108" s="119"/>
      <c r="AR108" s="119"/>
      <c r="AS108" s="119"/>
      <c r="AT108" s="119"/>
      <c r="AU108" s="18"/>
      <c r="AV108" s="18"/>
      <c r="AW108" s="18"/>
      <c r="AX108" s="214" t="s">
        <v>1421</v>
      </c>
      <c r="AY108" s="8" t="str">
        <f ca="1">IF(COUNTIF(AX$5:AX108,AX108)=1,"-","Dup")</f>
        <v>-</v>
      </c>
      <c r="AZ108" s="8"/>
      <c r="BA108" s="557"/>
      <c r="BB108" s="557"/>
      <c r="BC108" s="557"/>
      <c r="BD108" s="557"/>
      <c r="BE108" s="557"/>
      <c r="BF108" s="557"/>
      <c r="BG108" s="557"/>
      <c r="BH108" s="557"/>
      <c r="BI108" s="557"/>
      <c r="BJ108" s="8"/>
      <c r="BK108" s="557"/>
      <c r="BL108" s="557"/>
      <c r="BM108" s="557"/>
      <c r="BN108" s="557"/>
      <c r="BO108" s="557"/>
      <c r="BP108" s="557"/>
      <c r="BQ108" s="557"/>
      <c r="BR108" s="557"/>
      <c r="BS108" s="557"/>
      <c r="BT108" s="557"/>
      <c r="BU108" s="557"/>
      <c r="BV108" s="557"/>
      <c r="BW108" s="557"/>
      <c r="BX108" s="557"/>
      <c r="BY108" s="557"/>
      <c r="BZ108" s="557"/>
      <c r="CA108" s="557"/>
      <c r="CB108" s="8"/>
      <c r="CC108" s="557"/>
      <c r="CD108" s="557"/>
      <c r="CE108" s="557"/>
      <c r="CF108" s="557"/>
      <c r="CG108" s="557"/>
      <c r="CH108" s="557"/>
      <c r="CI108" s="557"/>
      <c r="CJ108" s="557"/>
      <c r="CK108" s="557"/>
      <c r="CL108" s="557"/>
      <c r="CM108" s="557"/>
      <c r="CN108" s="557"/>
      <c r="CO108" s="557"/>
      <c r="CP108" s="557"/>
      <c r="CQ108" s="557"/>
      <c r="CR108" s="557"/>
      <c r="CS108" s="557"/>
      <c r="CT108" s="557"/>
      <c r="CU108" s="557"/>
      <c r="CV108" s="557"/>
      <c r="CW108" s="8"/>
      <c r="CX108" s="557"/>
      <c r="CY108" s="557"/>
      <c r="CZ108" s="558"/>
      <c r="DA108" s="557"/>
      <c r="DB108" s="559"/>
      <c r="DC108" s="557"/>
      <c r="DD108" s="557"/>
      <c r="DE108" s="557"/>
      <c r="DF108" s="557"/>
      <c r="DG108" s="557"/>
      <c r="DH108" s="557"/>
      <c r="DI108" s="557"/>
      <c r="DJ108" s="557"/>
      <c r="DK108" s="557"/>
      <c r="DL108" s="557"/>
      <c r="DM108" s="557"/>
      <c r="DN108" s="557"/>
      <c r="DO108" s="557"/>
      <c r="DP108" s="557"/>
      <c r="DQ108" s="557"/>
      <c r="DR108" s="557"/>
      <c r="DS108" s="557"/>
      <c r="DT108" s="557"/>
      <c r="DU108" s="557"/>
      <c r="DV108" s="557"/>
      <c r="DW108" s="557"/>
      <c r="DX108" s="557"/>
      <c r="DY108" s="557"/>
      <c r="DZ108" s="557"/>
      <c r="EA108" s="557"/>
      <c r="EB108" s="557"/>
      <c r="EC108" s="557"/>
      <c r="ED108" s="557"/>
      <c r="EE108" s="557"/>
      <c r="EF108" s="557"/>
      <c r="EG108" s="557"/>
      <c r="EH108" s="557"/>
      <c r="EI108" s="557"/>
      <c r="EJ108" s="557"/>
      <c r="EK108" s="557"/>
      <c r="EL108" s="557"/>
      <c r="EM108" s="557"/>
      <c r="EN108" s="557"/>
      <c r="EO108" s="557"/>
      <c r="EP108" s="557"/>
      <c r="EQ108" s="557"/>
      <c r="ER108" s="557"/>
      <c r="ES108" s="557"/>
      <c r="ET108" s="557"/>
      <c r="EU108" s="557"/>
      <c r="EV108" s="557"/>
      <c r="EW108" s="557"/>
      <c r="EX108" s="557"/>
      <c r="EY108" s="557"/>
      <c r="EZ108" s="557"/>
      <c r="FA108" s="557"/>
      <c r="FB108" s="557"/>
      <c r="FC108" s="557"/>
      <c r="FD108" s="557"/>
      <c r="FE108" s="557"/>
      <c r="FF108" s="557"/>
      <c r="FG108" s="557"/>
      <c r="FH108" s="557"/>
      <c r="FI108" s="557"/>
      <c r="FJ108" s="557"/>
      <c r="FK108" s="8"/>
      <c r="FL108" s="557"/>
      <c r="FM108" s="557"/>
      <c r="FN108" s="557"/>
      <c r="FO108" s="557"/>
      <c r="FP108" s="557"/>
      <c r="FQ108" s="557"/>
      <c r="FR108" s="557"/>
      <c r="FS108" s="557"/>
      <c r="FT108" s="557"/>
      <c r="FU108" s="557"/>
      <c r="FV108" s="557"/>
      <c r="FW108" s="557"/>
      <c r="FX108" s="557"/>
      <c r="FY108" s="557"/>
      <c r="FZ108" s="557"/>
      <c r="GA108" s="557"/>
      <c r="GB108" s="557"/>
      <c r="GC108" s="557"/>
      <c r="GD108" s="557"/>
      <c r="GE108" s="557"/>
      <c r="GF108" s="557"/>
      <c r="GG108" s="557"/>
      <c r="GH108" s="557"/>
      <c r="GI108" s="557"/>
      <c r="GJ108" s="557"/>
      <c r="GK108" s="557"/>
      <c r="GL108" s="557"/>
      <c r="GM108" s="557"/>
      <c r="GN108" s="557"/>
      <c r="GO108" s="557"/>
      <c r="GP108" s="557"/>
      <c r="GQ108" s="557"/>
      <c r="GR108" s="557"/>
      <c r="GS108" s="557"/>
      <c r="GT108" s="557"/>
      <c r="GU108" s="557"/>
      <c r="GV108" s="557"/>
      <c r="GW108" s="557"/>
      <c r="GX108" s="557"/>
      <c r="GY108" s="8"/>
      <c r="GZ108" s="557"/>
      <c r="HA108" s="557"/>
      <c r="HB108" s="558"/>
      <c r="HC108" s="557"/>
      <c r="HD108" s="559"/>
      <c r="HE108" s="559"/>
      <c r="HF108" s="557"/>
      <c r="HG108" s="558"/>
      <c r="HH108" s="557"/>
      <c r="HI108" s="557"/>
      <c r="HJ108" s="557"/>
      <c r="HK108" s="557"/>
      <c r="HL108" s="557"/>
      <c r="HM108" s="557"/>
      <c r="HN108" s="557"/>
      <c r="HO108" s="557"/>
      <c r="HP108" s="557"/>
      <c r="HQ108" s="557"/>
      <c r="HR108" s="557"/>
      <c r="HS108" s="557"/>
      <c r="HT108" s="557"/>
      <c r="HU108" s="557"/>
      <c r="HV108" s="557"/>
      <c r="HW108" s="557"/>
      <c r="HX108" s="557"/>
      <c r="HY108" s="557"/>
      <c r="HZ108" s="557"/>
      <c r="IA108" s="557"/>
      <c r="IB108" s="557"/>
      <c r="IC108" s="557"/>
      <c r="ID108" s="557"/>
      <c r="IE108" s="557"/>
      <c r="IF108" s="557"/>
      <c r="IG108" s="8"/>
      <c r="IH108" s="557"/>
      <c r="II108" s="557"/>
      <c r="IJ108" s="557"/>
      <c r="IK108" s="557"/>
      <c r="IL108" s="557"/>
      <c r="IM108" s="557"/>
      <c r="IN108" s="557"/>
      <c r="IO108" s="557"/>
      <c r="IP108" s="557"/>
      <c r="IQ108" s="557"/>
      <c r="IR108" s="557"/>
      <c r="IS108" s="557"/>
      <c r="IT108" s="557"/>
      <c r="IU108" s="557"/>
      <c r="IV108" s="557"/>
      <c r="IW108" s="557"/>
      <c r="IX108" s="557"/>
      <c r="IY108" s="557"/>
      <c r="IZ108" s="557"/>
      <c r="JA108" s="557"/>
      <c r="JB108" s="557"/>
      <c r="JC108" s="557"/>
      <c r="JD108" s="557"/>
      <c r="JE108" s="557"/>
      <c r="JF108" s="557"/>
      <c r="JG108" s="557"/>
      <c r="JH108" s="557"/>
      <c r="JI108" s="557"/>
      <c r="JJ108" s="557"/>
      <c r="JK108" s="557"/>
      <c r="JL108" s="557"/>
      <c r="JM108" s="557"/>
      <c r="JN108" s="557"/>
      <c r="JO108" s="557"/>
      <c r="JP108" s="557"/>
      <c r="JQ108" s="557"/>
      <c r="JR108" s="557"/>
      <c r="JS108" s="557"/>
      <c r="JT108" s="557"/>
      <c r="JU108" s="557"/>
      <c r="JV108" s="557"/>
      <c r="JW108" s="557"/>
      <c r="JX108" s="557"/>
      <c r="JY108" s="557"/>
      <c r="JZ108" s="557"/>
      <c r="KA108" s="557"/>
      <c r="KB108" s="557"/>
      <c r="KC108" s="557"/>
      <c r="KD108" s="557"/>
      <c r="KE108" s="8"/>
      <c r="KF108" s="557"/>
      <c r="KG108" s="557"/>
      <c r="KH108" s="557"/>
      <c r="KI108" s="557"/>
      <c r="KJ108" s="557"/>
      <c r="KK108" s="557"/>
      <c r="KL108" s="557"/>
      <c r="KM108" s="557"/>
      <c r="KN108" s="557"/>
      <c r="KO108" s="557"/>
      <c r="KP108" s="557"/>
      <c r="KQ108" s="557"/>
      <c r="KR108" s="557"/>
      <c r="KS108" s="557"/>
      <c r="KT108" s="557"/>
      <c r="KU108" s="557"/>
      <c r="KV108" s="557"/>
      <c r="KW108" s="557"/>
      <c r="KX108" s="557"/>
      <c r="KY108" s="557"/>
      <c r="KZ108" s="557"/>
      <c r="LA108" s="557"/>
      <c r="LB108" s="557"/>
      <c r="LC108" s="557"/>
      <c r="LD108" s="557"/>
      <c r="LE108" s="557"/>
      <c r="LF108" s="557"/>
      <c r="LG108" s="557"/>
      <c r="LH108" s="557"/>
      <c r="LI108" s="557"/>
      <c r="LJ108" s="557"/>
      <c r="LK108" s="557"/>
      <c r="LL108" s="557"/>
      <c r="LM108" s="557"/>
      <c r="LN108" s="557"/>
      <c r="LO108" s="557"/>
      <c r="LP108" s="557"/>
      <c r="LQ108" s="557"/>
      <c r="LR108" s="557"/>
      <c r="LS108" s="557"/>
      <c r="LT108" s="557"/>
      <c r="LU108" s="557"/>
      <c r="LV108" s="557"/>
      <c r="LW108" s="557"/>
      <c r="LX108" s="557"/>
      <c r="LY108" s="557"/>
      <c r="LZ108" s="557"/>
      <c r="MA108" s="557"/>
      <c r="MB108" s="557"/>
      <c r="MC108" s="557"/>
      <c r="MD108" s="557"/>
      <c r="ME108" s="557"/>
      <c r="MF108" s="557"/>
      <c r="MG108" s="557"/>
      <c r="MH108" s="557"/>
      <c r="MI108" s="557"/>
      <c r="MJ108" s="557"/>
      <c r="MK108" s="557"/>
      <c r="ML108" s="557"/>
      <c r="MM108" s="557"/>
      <c r="MN108" s="557"/>
      <c r="MO108" s="8"/>
      <c r="MP108" s="557"/>
      <c r="MQ108" s="557"/>
      <c r="MR108" s="557"/>
      <c r="MS108" s="557"/>
      <c r="MT108" s="557"/>
      <c r="MU108" s="557"/>
      <c r="MV108" s="557"/>
      <c r="MW108" s="557"/>
      <c r="MX108" s="557"/>
      <c r="MY108" s="557"/>
      <c r="MZ108" s="557"/>
      <c r="NA108" s="557"/>
      <c r="NB108" s="557"/>
      <c r="NC108" s="557"/>
      <c r="ND108" s="557"/>
      <c r="NE108" s="557"/>
      <c r="NF108" s="557"/>
      <c r="NG108" s="557"/>
      <c r="NH108" s="557"/>
      <c r="NI108" s="557"/>
      <c r="NJ108" s="557"/>
      <c r="NK108" s="557"/>
      <c r="NL108" s="557"/>
      <c r="NM108" s="557"/>
      <c r="NN108" s="557"/>
      <c r="NO108" s="557"/>
      <c r="NP108" s="557"/>
      <c r="NQ108" s="557"/>
      <c r="NR108" s="557"/>
      <c r="NS108" s="557"/>
      <c r="NT108" s="8"/>
      <c r="NU108" s="557"/>
      <c r="NV108" s="557"/>
      <c r="NW108" s="557"/>
      <c r="NX108" s="557"/>
      <c r="NY108" s="557"/>
      <c r="NZ108" s="557"/>
      <c r="OA108" s="557"/>
      <c r="OB108" s="557"/>
      <c r="OC108" s="8"/>
      <c r="OD108" s="557"/>
      <c r="OE108" s="557"/>
      <c r="OF108" s="557"/>
      <c r="OG108" s="557"/>
      <c r="OH108" s="8"/>
      <c r="OI108" s="557"/>
      <c r="OJ108" s="557"/>
      <c r="OK108" s="557"/>
      <c r="OL108" s="557"/>
      <c r="OM108" s="557"/>
      <c r="ON108" s="519">
        <v>0</v>
      </c>
    </row>
    <row r="109" spans="1:404" collapsed="1">
      <c r="A109" s="18">
        <f t="shared" si="304"/>
        <v>104</v>
      </c>
      <c r="B109" s="18"/>
      <c r="D109" s="12"/>
      <c r="E109" t="b">
        <v>0</v>
      </c>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19"/>
      <c r="AI109" s="119"/>
      <c r="AJ109" s="119"/>
      <c r="AK109" s="119"/>
      <c r="AL109" s="119"/>
      <c r="AM109" s="119"/>
      <c r="AN109" s="119"/>
      <c r="AO109" s="119"/>
      <c r="AP109" s="119"/>
      <c r="AQ109" s="119"/>
      <c r="AR109" s="119"/>
      <c r="AS109" s="119"/>
      <c r="AT109" s="119"/>
      <c r="AU109" s="18"/>
      <c r="AV109" s="18"/>
      <c r="AW109" s="18"/>
      <c r="AX109" s="501" t="s">
        <v>741</v>
      </c>
      <c r="AY109" s="8" t="str">
        <f ca="1">IF(COUNTIF(AX$5:AX109,AX109)=1,"-","Dup")</f>
        <v>-</v>
      </c>
      <c r="AZ109" s="8"/>
      <c r="BA109" s="557"/>
      <c r="BB109" s="557"/>
      <c r="BC109" s="557"/>
      <c r="BD109" s="557"/>
      <c r="BE109" s="557"/>
      <c r="BF109" s="557"/>
      <c r="BG109" s="557"/>
      <c r="BH109" s="557"/>
      <c r="BI109" s="557"/>
      <c r="BJ109" s="8"/>
      <c r="BK109" s="557"/>
      <c r="BL109" s="557"/>
      <c r="BM109" s="557"/>
      <c r="BN109" s="557"/>
      <c r="BO109" s="557"/>
      <c r="BP109" s="557"/>
      <c r="BQ109" s="557"/>
      <c r="BR109" s="557"/>
      <c r="BS109" s="557"/>
      <c r="BT109" s="557"/>
      <c r="BU109" s="557"/>
      <c r="BV109" s="557"/>
      <c r="BW109" s="557"/>
      <c r="BX109" s="557"/>
      <c r="BY109" s="557"/>
      <c r="BZ109" s="557"/>
      <c r="CA109" s="557"/>
      <c r="CB109" s="8"/>
      <c r="CC109" s="557"/>
      <c r="CD109" s="557"/>
      <c r="CE109" s="557"/>
      <c r="CF109" s="557"/>
      <c r="CG109" s="557"/>
      <c r="CH109" s="557"/>
      <c r="CI109" s="557"/>
      <c r="CJ109" s="557"/>
      <c r="CK109" s="557"/>
      <c r="CL109" s="557"/>
      <c r="CM109" s="557"/>
      <c r="CN109" s="557"/>
      <c r="CO109" s="557"/>
      <c r="CP109" s="557"/>
      <c r="CQ109" s="557"/>
      <c r="CR109" s="557"/>
      <c r="CS109" s="557"/>
      <c r="CT109" s="557"/>
      <c r="CU109" s="557"/>
      <c r="CV109" s="557"/>
      <c r="CW109" s="8"/>
      <c r="CX109" s="557"/>
      <c r="CY109" s="557"/>
      <c r="CZ109" s="558"/>
      <c r="DA109" s="557"/>
      <c r="DB109" s="559"/>
      <c r="DC109" s="557"/>
      <c r="DD109" s="557"/>
      <c r="DE109" s="557"/>
      <c r="DF109" s="557"/>
      <c r="DG109" s="557"/>
      <c r="DH109" s="557"/>
      <c r="DI109" s="557"/>
      <c r="DJ109" s="557"/>
      <c r="DK109" s="557"/>
      <c r="DL109" s="557"/>
      <c r="DM109" s="557"/>
      <c r="DN109" s="557"/>
      <c r="DO109" s="557"/>
      <c r="DP109" s="557"/>
      <c r="DQ109" s="557"/>
      <c r="DR109" s="557"/>
      <c r="DS109" s="557"/>
      <c r="DT109" s="557"/>
      <c r="DU109" s="557"/>
      <c r="DV109" s="557"/>
      <c r="DW109" s="557"/>
      <c r="DX109" s="557"/>
      <c r="DY109" s="557"/>
      <c r="DZ109" s="557"/>
      <c r="EA109" s="557"/>
      <c r="EB109" s="557"/>
      <c r="EC109" s="557"/>
      <c r="ED109" s="557"/>
      <c r="EE109" s="557"/>
      <c r="EF109" s="557"/>
      <c r="EG109" s="557"/>
      <c r="EH109" s="557"/>
      <c r="EI109" s="557"/>
      <c r="EJ109" s="557"/>
      <c r="EK109" s="557"/>
      <c r="EL109" s="557"/>
      <c r="EM109" s="557"/>
      <c r="EN109" s="557"/>
      <c r="EO109" s="557"/>
      <c r="EP109" s="557"/>
      <c r="EQ109" s="557"/>
      <c r="ER109" s="557"/>
      <c r="ES109" s="557"/>
      <c r="ET109" s="557"/>
      <c r="EU109" s="557"/>
      <c r="EV109" s="557"/>
      <c r="EW109" s="557"/>
      <c r="EX109" s="557"/>
      <c r="EY109" s="557"/>
      <c r="EZ109" s="557"/>
      <c r="FA109" s="557"/>
      <c r="FB109" s="557"/>
      <c r="FC109" s="557"/>
      <c r="FD109" s="557"/>
      <c r="FE109" s="557"/>
      <c r="FF109" s="557"/>
      <c r="FG109" s="557"/>
      <c r="FH109" s="557"/>
      <c r="FI109" s="557"/>
      <c r="FJ109" s="557"/>
      <c r="FK109" s="8"/>
      <c r="FL109" s="557"/>
      <c r="FM109" s="557"/>
      <c r="FN109" s="557"/>
      <c r="FO109" s="557"/>
      <c r="FP109" s="557"/>
      <c r="FQ109" s="557"/>
      <c r="FR109" s="557"/>
      <c r="FS109" s="557"/>
      <c r="FT109" s="557"/>
      <c r="FU109" s="557"/>
      <c r="FV109" s="557"/>
      <c r="FW109" s="557"/>
      <c r="FX109" s="557"/>
      <c r="FY109" s="557"/>
      <c r="FZ109" s="557"/>
      <c r="GA109" s="557"/>
      <c r="GB109" s="557"/>
      <c r="GC109" s="557"/>
      <c r="GD109" s="557"/>
      <c r="GE109" s="557"/>
      <c r="GF109" s="557"/>
      <c r="GG109" s="557"/>
      <c r="GH109" s="557"/>
      <c r="GI109" s="557"/>
      <c r="GJ109" s="557"/>
      <c r="GK109" s="557"/>
      <c r="GL109" s="557"/>
      <c r="GM109" s="557"/>
      <c r="GN109" s="557"/>
      <c r="GO109" s="557"/>
      <c r="GP109" s="557"/>
      <c r="GQ109" s="557"/>
      <c r="GR109" s="557"/>
      <c r="GS109" s="557"/>
      <c r="GT109" s="557"/>
      <c r="GU109" s="557"/>
      <c r="GV109" s="557"/>
      <c r="GW109" s="557"/>
      <c r="GX109" s="557"/>
      <c r="GY109" s="8"/>
      <c r="GZ109" s="557"/>
      <c r="HA109" s="557"/>
      <c r="HB109" s="558"/>
      <c r="HC109" s="557"/>
      <c r="HD109" s="559"/>
      <c r="HE109" s="559"/>
      <c r="HF109" s="557"/>
      <c r="HG109" s="558"/>
      <c r="HH109" s="557"/>
      <c r="HI109" s="557"/>
      <c r="HJ109" s="557"/>
      <c r="HK109" s="557"/>
      <c r="HL109" s="557"/>
      <c r="HM109" s="557"/>
      <c r="HN109" s="557"/>
      <c r="HO109" s="557"/>
      <c r="HP109" s="557"/>
      <c r="HQ109" s="557"/>
      <c r="HR109" s="557"/>
      <c r="HS109" s="557"/>
      <c r="HT109" s="557"/>
      <c r="HU109" s="557"/>
      <c r="HV109" s="557"/>
      <c r="HW109" s="557"/>
      <c r="HX109" s="557"/>
      <c r="HY109" s="557"/>
      <c r="HZ109" s="557"/>
      <c r="IA109" s="557"/>
      <c r="IB109" s="557"/>
      <c r="IC109" s="557"/>
      <c r="ID109" s="557"/>
      <c r="IE109" s="557"/>
      <c r="IF109" s="557"/>
      <c r="IG109" s="8"/>
      <c r="IH109" s="557"/>
      <c r="II109" s="557"/>
      <c r="IJ109" s="557"/>
      <c r="IK109" s="557"/>
      <c r="IL109" s="557"/>
      <c r="IM109" s="557"/>
      <c r="IN109" s="557"/>
      <c r="IO109" s="557"/>
      <c r="IP109" s="557"/>
      <c r="IQ109" s="557"/>
      <c r="IR109" s="557"/>
      <c r="IS109" s="557"/>
      <c r="IT109" s="557"/>
      <c r="IU109" s="557"/>
      <c r="IV109" s="557"/>
      <c r="IW109" s="557"/>
      <c r="IX109" s="557"/>
      <c r="IY109" s="557"/>
      <c r="IZ109" s="557"/>
      <c r="JA109" s="557"/>
      <c r="JB109" s="557"/>
      <c r="JC109" s="557"/>
      <c r="JD109" s="557"/>
      <c r="JE109" s="557"/>
      <c r="JF109" s="557"/>
      <c r="JG109" s="557"/>
      <c r="JH109" s="557"/>
      <c r="JI109" s="557"/>
      <c r="JJ109" s="557"/>
      <c r="JK109" s="557"/>
      <c r="JL109" s="557"/>
      <c r="JM109" s="557"/>
      <c r="JN109" s="557"/>
      <c r="JO109" s="557"/>
      <c r="JP109" s="557"/>
      <c r="JQ109" s="557"/>
      <c r="JR109" s="557"/>
      <c r="JS109" s="557"/>
      <c r="JT109" s="557"/>
      <c r="JU109" s="557"/>
      <c r="JV109" s="557"/>
      <c r="JW109" s="557"/>
      <c r="JX109" s="557"/>
      <c r="JY109" s="557"/>
      <c r="JZ109" s="557"/>
      <c r="KA109" s="557"/>
      <c r="KB109" s="557"/>
      <c r="KC109" s="557"/>
      <c r="KD109" s="557"/>
      <c r="KE109" s="8"/>
      <c r="KF109" s="557"/>
      <c r="KG109" s="557"/>
      <c r="KH109" s="557"/>
      <c r="KI109" s="557"/>
      <c r="KJ109" s="557"/>
      <c r="KK109" s="557"/>
      <c r="KL109" s="557"/>
      <c r="KM109" s="557"/>
      <c r="KN109" s="557"/>
      <c r="KO109" s="557"/>
      <c r="KP109" s="557"/>
      <c r="KQ109" s="557"/>
      <c r="KR109" s="557"/>
      <c r="KS109" s="557"/>
      <c r="KT109" s="557"/>
      <c r="KU109" s="557"/>
      <c r="KV109" s="557"/>
      <c r="KW109" s="557"/>
      <c r="KX109" s="557"/>
      <c r="KY109" s="557"/>
      <c r="KZ109" s="557"/>
      <c r="LA109" s="557"/>
      <c r="LB109" s="557"/>
      <c r="LC109" s="557"/>
      <c r="LD109" s="557"/>
      <c r="LE109" s="557"/>
      <c r="LF109" s="557"/>
      <c r="LG109" s="557"/>
      <c r="LH109" s="557"/>
      <c r="LI109" s="557"/>
      <c r="LJ109" s="557"/>
      <c r="LK109" s="557"/>
      <c r="LL109" s="557"/>
      <c r="LM109" s="557"/>
      <c r="LN109" s="557"/>
      <c r="LO109" s="557"/>
      <c r="LP109" s="557"/>
      <c r="LQ109" s="557"/>
      <c r="LR109" s="557"/>
      <c r="LS109" s="557"/>
      <c r="LT109" s="557"/>
      <c r="LU109" s="557"/>
      <c r="LV109" s="557"/>
      <c r="LW109" s="557"/>
      <c r="LX109" s="557"/>
      <c r="LY109" s="557"/>
      <c r="LZ109" s="557"/>
      <c r="MA109" s="557"/>
      <c r="MB109" s="557"/>
      <c r="MC109" s="557"/>
      <c r="MD109" s="557"/>
      <c r="ME109" s="557"/>
      <c r="MF109" s="557"/>
      <c r="MG109" s="557"/>
      <c r="MH109" s="557"/>
      <c r="MI109" s="557"/>
      <c r="MJ109" s="557"/>
      <c r="MK109" s="557"/>
      <c r="ML109" s="557"/>
      <c r="MM109" s="557"/>
      <c r="MN109" s="557"/>
      <c r="MO109" s="8"/>
      <c r="MP109" s="557"/>
      <c r="MQ109" s="557"/>
      <c r="MR109" s="557"/>
      <c r="MS109" s="557"/>
      <c r="MT109" s="557"/>
      <c r="MU109" s="557"/>
      <c r="MV109" s="557"/>
      <c r="MW109" s="557"/>
      <c r="MX109" s="557"/>
      <c r="MY109" s="557"/>
      <c r="MZ109" s="557"/>
      <c r="NA109" s="557"/>
      <c r="NB109" s="557"/>
      <c r="NC109" s="557"/>
      <c r="ND109" s="557"/>
      <c r="NE109" s="557"/>
      <c r="NF109" s="557"/>
      <c r="NG109" s="557"/>
      <c r="NH109" s="557"/>
      <c r="NI109" s="557"/>
      <c r="NJ109" s="557"/>
      <c r="NK109" s="557"/>
      <c r="NL109" s="557"/>
      <c r="NM109" s="557"/>
      <c r="NN109" s="557"/>
      <c r="NO109" s="557"/>
      <c r="NP109" s="557"/>
      <c r="NQ109" s="557"/>
      <c r="NR109" s="557"/>
      <c r="NS109" s="557"/>
      <c r="NT109" s="8"/>
      <c r="NU109" s="557"/>
      <c r="NV109" s="557"/>
      <c r="NW109" s="557"/>
      <c r="NX109" s="557"/>
      <c r="NY109" s="557"/>
      <c r="NZ109" s="557"/>
      <c r="OA109" s="557"/>
      <c r="OB109" s="557"/>
      <c r="OC109" s="8"/>
      <c r="OD109" s="557"/>
      <c r="OE109" s="557"/>
      <c r="OF109" s="557"/>
      <c r="OG109" s="557"/>
      <c r="OH109" s="8"/>
      <c r="OI109" s="557"/>
      <c r="OJ109" s="557"/>
      <c r="OK109" s="557"/>
      <c r="OL109" s="557"/>
      <c r="OM109" s="557"/>
      <c r="ON109" s="519">
        <v>0</v>
      </c>
    </row>
    <row r="110" spans="1:404" ht="6.75" customHeight="1">
      <c r="A110" s="18">
        <f t="shared" si="304"/>
        <v>105</v>
      </c>
      <c r="B110" s="7">
        <f t="shared" ref="B110:G110" si="305">B$5</f>
        <v>0</v>
      </c>
      <c r="C110" s="7">
        <f>C$5</f>
        <v>0</v>
      </c>
      <c r="D110" s="7" t="str">
        <f t="shared" si="305"/>
        <v>GSW</v>
      </c>
      <c r="E110" s="7" t="b">
        <f t="shared" si="305"/>
        <v>0</v>
      </c>
      <c r="F110" s="7" t="b">
        <f t="shared" si="305"/>
        <v>0</v>
      </c>
      <c r="G110" s="7" t="b">
        <f t="shared" si="305"/>
        <v>0</v>
      </c>
      <c r="H110" s="19" t="b">
        <v>0</v>
      </c>
      <c r="I110" s="19" t="b">
        <v>0</v>
      </c>
      <c r="J110" s="19" t="b">
        <v>0</v>
      </c>
      <c r="K110" s="19" t="b">
        <v>0</v>
      </c>
      <c r="L110" s="19" t="b">
        <v>0</v>
      </c>
      <c r="M110" s="19" t="b">
        <v>0</v>
      </c>
      <c r="N110" s="19" t="b">
        <v>0</v>
      </c>
      <c r="O110" s="19" t="b">
        <v>0</v>
      </c>
      <c r="P110" s="19" t="b">
        <v>0</v>
      </c>
      <c r="Q110" s="19" t="b">
        <v>0</v>
      </c>
      <c r="R110" s="19" t="b">
        <v>0</v>
      </c>
      <c r="S110" s="19" t="b">
        <v>0</v>
      </c>
      <c r="T110" s="19" t="b">
        <v>0</v>
      </c>
      <c r="U110" s="19" t="b">
        <v>0</v>
      </c>
      <c r="V110" s="19" t="b">
        <v>0</v>
      </c>
      <c r="W110" s="19" t="b">
        <v>0</v>
      </c>
      <c r="X110" s="19" t="b">
        <v>0</v>
      </c>
      <c r="Y110" s="19" t="b">
        <v>0</v>
      </c>
      <c r="Z110" s="19" t="b">
        <v>0</v>
      </c>
      <c r="AA110" s="19" t="b">
        <v>0</v>
      </c>
      <c r="AB110" s="19" t="b">
        <v>0</v>
      </c>
      <c r="AC110" s="19" t="b">
        <v>0</v>
      </c>
      <c r="AD110" s="19" t="b">
        <v>0</v>
      </c>
      <c r="AE110" s="19" t="b">
        <v>0</v>
      </c>
      <c r="AF110" s="19" t="b">
        <v>0</v>
      </c>
      <c r="AG110" s="19" t="b">
        <v>0</v>
      </c>
      <c r="AH110" s="250" t="b">
        <v>0</v>
      </c>
      <c r="AI110" s="250" t="b">
        <v>0</v>
      </c>
      <c r="AJ110" s="250" t="b">
        <v>0</v>
      </c>
      <c r="AK110" s="250" t="b">
        <v>0</v>
      </c>
      <c r="AL110" s="250" t="b">
        <v>0</v>
      </c>
      <c r="AM110" s="250" t="b">
        <v>0</v>
      </c>
      <c r="AN110" s="250" t="b">
        <v>0</v>
      </c>
      <c r="AO110" s="250" t="b">
        <v>0</v>
      </c>
      <c r="AP110" s="250" t="b">
        <v>0</v>
      </c>
      <c r="AQ110" s="250" t="b">
        <v>0</v>
      </c>
      <c r="AR110" s="250" t="b">
        <v>0</v>
      </c>
      <c r="AS110" s="250" t="b">
        <v>0</v>
      </c>
      <c r="AT110" s="250" t="b">
        <v>0</v>
      </c>
      <c r="AU110" s="19" t="b">
        <v>0</v>
      </c>
      <c r="AV110" s="19" t="b">
        <v>0</v>
      </c>
      <c r="AW110" s="19" t="b">
        <v>0</v>
      </c>
      <c r="AX110" s="216" t="s">
        <v>23</v>
      </c>
      <c r="AY110" s="9" t="str">
        <f ca="1">IF(COUNTIF(AX$5:AX110,AX110)=1,"-","Dup")</f>
        <v>-</v>
      </c>
      <c r="AZ110" s="588">
        <f t="shared" ref="AZ110:CA110" si="306">AZ$5</f>
        <v>0</v>
      </c>
      <c r="BA110" s="588" t="str">
        <f t="shared" si="306"/>
        <v>-</v>
      </c>
      <c r="BB110" s="588" t="str">
        <f t="shared" si="306"/>
        <v>-</v>
      </c>
      <c r="BC110" s="588" t="str">
        <f t="shared" si="306"/>
        <v>-</v>
      </c>
      <c r="BD110" s="588" t="str">
        <f t="shared" si="306"/>
        <v>-</v>
      </c>
      <c r="BE110" s="588" t="str">
        <f t="shared" si="306"/>
        <v>-</v>
      </c>
      <c r="BF110" s="588" t="str">
        <f t="shared" si="306"/>
        <v>-</v>
      </c>
      <c r="BG110" s="588" t="str">
        <f t="shared" si="306"/>
        <v>-</v>
      </c>
      <c r="BH110" s="588" t="str">
        <f t="shared" si="306"/>
        <v>-</v>
      </c>
      <c r="BI110" s="588" t="str">
        <f t="shared" si="306"/>
        <v>-</v>
      </c>
      <c r="BJ110" s="588">
        <f t="shared" si="306"/>
        <v>0</v>
      </c>
      <c r="BK110" s="588" t="str">
        <f t="shared" si="306"/>
        <v>-</v>
      </c>
      <c r="BL110" s="588" t="str">
        <f t="shared" si="306"/>
        <v>-</v>
      </c>
      <c r="BM110" s="588" t="str">
        <f t="shared" si="306"/>
        <v>-</v>
      </c>
      <c r="BN110" s="588" t="str">
        <f t="shared" si="306"/>
        <v>-</v>
      </c>
      <c r="BO110" s="588" t="str">
        <f t="shared" si="306"/>
        <v>-</v>
      </c>
      <c r="BP110" s="588" t="str">
        <f t="shared" si="306"/>
        <v>-</v>
      </c>
      <c r="BQ110" s="588" t="str">
        <f t="shared" si="306"/>
        <v>-</v>
      </c>
      <c r="BR110" s="588" t="str">
        <f t="shared" si="306"/>
        <v>-</v>
      </c>
      <c r="BS110" s="588" t="str">
        <f t="shared" si="306"/>
        <v>-</v>
      </c>
      <c r="BT110" s="588" t="str">
        <f t="shared" si="306"/>
        <v>-</v>
      </c>
      <c r="BU110" s="588" t="str">
        <f t="shared" si="306"/>
        <v>-</v>
      </c>
      <c r="BV110" s="588" t="str">
        <f t="shared" si="306"/>
        <v>-</v>
      </c>
      <c r="BW110" s="588" t="str">
        <f t="shared" si="306"/>
        <v>-</v>
      </c>
      <c r="BX110" s="588" t="str">
        <f t="shared" si="306"/>
        <v>-</v>
      </c>
      <c r="BY110" s="588" t="str">
        <f t="shared" si="306"/>
        <v>-</v>
      </c>
      <c r="BZ110" s="588" t="str">
        <f t="shared" si="306"/>
        <v>-</v>
      </c>
      <c r="CA110" s="588" t="str">
        <f t="shared" si="306"/>
        <v>-</v>
      </c>
      <c r="CB110" s="588">
        <f t="shared" ref="CB110:GJ110" si="307">CB$5</f>
        <v>0</v>
      </c>
      <c r="CC110" s="588" t="str">
        <f t="shared" si="307"/>
        <v>-</v>
      </c>
      <c r="CD110" s="588" t="str">
        <f t="shared" si="307"/>
        <v>-</v>
      </c>
      <c r="CE110" s="588" t="str">
        <f t="shared" si="307"/>
        <v>-</v>
      </c>
      <c r="CF110" s="588" t="str">
        <f t="shared" si="307"/>
        <v>-</v>
      </c>
      <c r="CG110" s="588" t="str">
        <f t="shared" si="307"/>
        <v>-</v>
      </c>
      <c r="CH110" s="588" t="str">
        <f t="shared" si="307"/>
        <v>-</v>
      </c>
      <c r="CI110" s="588" t="str">
        <f t="shared" si="307"/>
        <v>-</v>
      </c>
      <c r="CJ110" s="588" t="str">
        <f t="shared" si="307"/>
        <v>-</v>
      </c>
      <c r="CK110" s="588" t="str">
        <f t="shared" si="307"/>
        <v>-</v>
      </c>
      <c r="CL110" s="588" t="str">
        <f t="shared" si="307"/>
        <v>-</v>
      </c>
      <c r="CM110" s="588" t="str">
        <f t="shared" si="307"/>
        <v>-</v>
      </c>
      <c r="CN110" s="588" t="str">
        <f t="shared" si="307"/>
        <v>-</v>
      </c>
      <c r="CO110" s="588" t="str">
        <f t="shared" si="307"/>
        <v>-</v>
      </c>
      <c r="CP110" s="588" t="str">
        <f t="shared" si="307"/>
        <v>-</v>
      </c>
      <c r="CQ110" s="588" t="str">
        <f t="shared" si="307"/>
        <v>-</v>
      </c>
      <c r="CR110" s="588" t="str">
        <f t="shared" si="307"/>
        <v>-</v>
      </c>
      <c r="CS110" s="588" t="str">
        <f t="shared" si="307"/>
        <v>-</v>
      </c>
      <c r="CT110" s="588" t="str">
        <f t="shared" si="307"/>
        <v>-</v>
      </c>
      <c r="CU110" s="588" t="str">
        <f t="shared" si="307"/>
        <v>-</v>
      </c>
      <c r="CV110" s="588" t="str">
        <f t="shared" si="307"/>
        <v>-</v>
      </c>
      <c r="CW110" s="588">
        <f t="shared" si="307"/>
        <v>0</v>
      </c>
      <c r="CX110" s="588" t="str">
        <f t="shared" si="307"/>
        <v>-</v>
      </c>
      <c r="CY110" s="588" t="str">
        <f t="shared" si="307"/>
        <v>-</v>
      </c>
      <c r="CZ110" s="589" t="str">
        <f t="shared" si="307"/>
        <v>-</v>
      </c>
      <c r="DA110" s="588" t="str">
        <f t="shared" si="307"/>
        <v>-</v>
      </c>
      <c r="DB110" s="588" t="str">
        <f t="shared" si="307"/>
        <v>-</v>
      </c>
      <c r="DC110" s="588" t="str">
        <f t="shared" si="307"/>
        <v>-</v>
      </c>
      <c r="DD110" s="588" t="str">
        <f t="shared" si="307"/>
        <v>-</v>
      </c>
      <c r="DE110" s="588" t="str">
        <f t="shared" ref="DE110:EJ110" si="308">DE$5</f>
        <v>-</v>
      </c>
      <c r="DF110" s="588" t="str">
        <f t="shared" si="308"/>
        <v>-</v>
      </c>
      <c r="DG110" s="588" t="str">
        <f t="shared" si="308"/>
        <v>-</v>
      </c>
      <c r="DH110" s="588" t="str">
        <f t="shared" si="308"/>
        <v>-</v>
      </c>
      <c r="DI110" s="588" t="str">
        <f t="shared" si="308"/>
        <v>-</v>
      </c>
      <c r="DJ110" s="588" t="str">
        <f t="shared" si="308"/>
        <v>-</v>
      </c>
      <c r="DK110" s="588" t="str">
        <f t="shared" si="308"/>
        <v>-</v>
      </c>
      <c r="DL110" s="588" t="str">
        <f t="shared" si="308"/>
        <v>-</v>
      </c>
      <c r="DM110" s="588" t="str">
        <f t="shared" si="308"/>
        <v>-</v>
      </c>
      <c r="DN110" s="588" t="str">
        <f t="shared" si="308"/>
        <v>-</v>
      </c>
      <c r="DO110" s="588" t="str">
        <f t="shared" si="308"/>
        <v>-</v>
      </c>
      <c r="DP110" s="588" t="str">
        <f t="shared" si="308"/>
        <v>-</v>
      </c>
      <c r="DQ110" s="588" t="str">
        <f t="shared" si="308"/>
        <v>-</v>
      </c>
      <c r="DR110" s="588" t="str">
        <f t="shared" si="308"/>
        <v>-</v>
      </c>
      <c r="DS110" s="588" t="str">
        <f t="shared" si="308"/>
        <v>-</v>
      </c>
      <c r="DT110" s="588" t="str">
        <f t="shared" si="308"/>
        <v>-</v>
      </c>
      <c r="DU110" s="588" t="str">
        <f t="shared" si="308"/>
        <v>-</v>
      </c>
      <c r="DV110" s="588" t="str">
        <f t="shared" si="308"/>
        <v>-</v>
      </c>
      <c r="DW110" s="588" t="str">
        <f t="shared" si="308"/>
        <v>-</v>
      </c>
      <c r="DX110" s="588" t="str">
        <f t="shared" si="308"/>
        <v>-</v>
      </c>
      <c r="DY110" s="588" t="str">
        <f t="shared" si="308"/>
        <v>-</v>
      </c>
      <c r="DZ110" s="588" t="str">
        <f t="shared" si="308"/>
        <v>-</v>
      </c>
      <c r="EA110" s="588" t="str">
        <f t="shared" si="308"/>
        <v>-</v>
      </c>
      <c r="EB110" s="588">
        <f t="shared" si="308"/>
        <v>0</v>
      </c>
      <c r="EC110" s="588">
        <f t="shared" si="308"/>
        <v>0</v>
      </c>
      <c r="ED110" s="588">
        <f t="shared" si="308"/>
        <v>0</v>
      </c>
      <c r="EE110" s="588">
        <f t="shared" si="308"/>
        <v>0</v>
      </c>
      <c r="EF110" s="588">
        <f t="shared" si="308"/>
        <v>0</v>
      </c>
      <c r="EG110" s="588">
        <f t="shared" si="308"/>
        <v>0</v>
      </c>
      <c r="EH110" s="588" t="str">
        <f t="shared" si="308"/>
        <v>-</v>
      </c>
      <c r="EI110" s="588" t="str">
        <f t="shared" si="308"/>
        <v>-</v>
      </c>
      <c r="EJ110" s="588" t="str">
        <f t="shared" si="308"/>
        <v>-</v>
      </c>
      <c r="EK110" s="588" t="str">
        <f t="shared" ref="EK110:FJ110" si="309">EK$5</f>
        <v>-</v>
      </c>
      <c r="EL110" s="588" t="str">
        <f t="shared" si="309"/>
        <v>-</v>
      </c>
      <c r="EM110" s="588" t="str">
        <f t="shared" si="309"/>
        <v>-</v>
      </c>
      <c r="EN110" s="588" t="str">
        <f t="shared" si="309"/>
        <v>-</v>
      </c>
      <c r="EO110" s="588" t="str">
        <f t="shared" si="309"/>
        <v>-</v>
      </c>
      <c r="EP110" s="588" t="str">
        <f t="shared" si="309"/>
        <v>-</v>
      </c>
      <c r="EQ110" s="588" t="str">
        <f t="shared" si="309"/>
        <v>-</v>
      </c>
      <c r="ER110" s="588" t="str">
        <f t="shared" si="309"/>
        <v>-</v>
      </c>
      <c r="ES110" s="588" t="str">
        <f t="shared" si="309"/>
        <v>-</v>
      </c>
      <c r="ET110" s="588">
        <f t="shared" si="309"/>
        <v>1</v>
      </c>
      <c r="EU110" s="588">
        <f t="shared" si="309"/>
        <v>1</v>
      </c>
      <c r="EV110" s="588">
        <f t="shared" si="309"/>
        <v>1</v>
      </c>
      <c r="EW110" s="588">
        <f t="shared" si="309"/>
        <v>1</v>
      </c>
      <c r="EX110" s="588" t="str">
        <f t="shared" si="309"/>
        <v>-</v>
      </c>
      <c r="EY110" s="588" t="str">
        <f t="shared" si="309"/>
        <v>-</v>
      </c>
      <c r="EZ110" s="588" t="str">
        <f t="shared" si="309"/>
        <v>-</v>
      </c>
      <c r="FA110" s="588" t="str">
        <f t="shared" si="309"/>
        <v>-</v>
      </c>
      <c r="FB110" s="588" t="str">
        <f t="shared" si="309"/>
        <v>-</v>
      </c>
      <c r="FC110" s="588">
        <f t="shared" si="309"/>
        <v>1</v>
      </c>
      <c r="FD110" s="588">
        <f t="shared" si="309"/>
        <v>1</v>
      </c>
      <c r="FE110" s="588">
        <f t="shared" si="309"/>
        <v>1</v>
      </c>
      <c r="FF110" s="588">
        <f t="shared" si="309"/>
        <v>1</v>
      </c>
      <c r="FG110" s="588">
        <f t="shared" si="309"/>
        <v>1</v>
      </c>
      <c r="FH110" s="588">
        <f t="shared" si="309"/>
        <v>1</v>
      </c>
      <c r="FI110" s="588">
        <f t="shared" si="309"/>
        <v>1</v>
      </c>
      <c r="FJ110" s="588">
        <f t="shared" si="309"/>
        <v>1</v>
      </c>
      <c r="FK110" s="588">
        <f t="shared" si="307"/>
        <v>0</v>
      </c>
      <c r="FL110" s="588" t="str">
        <f t="shared" si="307"/>
        <v>-</v>
      </c>
      <c r="FM110" s="588" t="str">
        <f t="shared" si="307"/>
        <v>-</v>
      </c>
      <c r="FN110" s="588" t="str">
        <f t="shared" si="307"/>
        <v>-</v>
      </c>
      <c r="FO110" s="588" t="str">
        <f t="shared" si="307"/>
        <v>-</v>
      </c>
      <c r="FP110" s="588" t="str">
        <f t="shared" si="307"/>
        <v>-</v>
      </c>
      <c r="FQ110" s="588">
        <f>FQ$5</f>
        <v>1</v>
      </c>
      <c r="FR110" s="588">
        <f t="shared" si="307"/>
        <v>1</v>
      </c>
      <c r="FS110" s="588" t="str">
        <f t="shared" si="307"/>
        <v>-</v>
      </c>
      <c r="FT110" s="588" t="str">
        <f t="shared" si="307"/>
        <v>-</v>
      </c>
      <c r="FU110" s="588" t="str">
        <f t="shared" si="307"/>
        <v>-</v>
      </c>
      <c r="FV110" s="588" t="str">
        <f t="shared" si="307"/>
        <v>-</v>
      </c>
      <c r="FW110" s="588" t="str">
        <f t="shared" si="307"/>
        <v>-</v>
      </c>
      <c r="FX110" s="588" t="str">
        <f t="shared" si="307"/>
        <v>-</v>
      </c>
      <c r="FY110" s="588" t="str">
        <f t="shared" si="307"/>
        <v>-</v>
      </c>
      <c r="FZ110" s="588" t="str">
        <f t="shared" si="307"/>
        <v>-</v>
      </c>
      <c r="GA110" s="588" t="str">
        <f t="shared" si="307"/>
        <v>-</v>
      </c>
      <c r="GB110" s="588" t="str">
        <f t="shared" si="307"/>
        <v>-</v>
      </c>
      <c r="GC110" s="588" t="str">
        <f t="shared" si="307"/>
        <v>-</v>
      </c>
      <c r="GD110" s="588" t="str">
        <f t="shared" si="307"/>
        <v>-</v>
      </c>
      <c r="GE110" s="588" t="str">
        <f t="shared" si="307"/>
        <v>-</v>
      </c>
      <c r="GF110" s="588" t="str">
        <f t="shared" si="307"/>
        <v>-</v>
      </c>
      <c r="GG110" s="588" t="str">
        <f t="shared" si="307"/>
        <v>-</v>
      </c>
      <c r="GH110" s="588" t="str">
        <f t="shared" si="307"/>
        <v>-</v>
      </c>
      <c r="GI110" s="588" t="str">
        <f t="shared" si="307"/>
        <v>-</v>
      </c>
      <c r="GJ110" s="588" t="str">
        <f t="shared" si="307"/>
        <v>-</v>
      </c>
      <c r="GK110" s="588">
        <f t="shared" ref="GK110:GX110" si="310">GK$5</f>
        <v>0</v>
      </c>
      <c r="GL110" s="588" t="str">
        <f>GL$5</f>
        <v>-</v>
      </c>
      <c r="GM110" s="588">
        <f>GM$5</f>
        <v>1</v>
      </c>
      <c r="GN110" s="588">
        <f t="shared" si="310"/>
        <v>0</v>
      </c>
      <c r="GO110" s="588">
        <f t="shared" si="310"/>
        <v>0</v>
      </c>
      <c r="GP110" s="588">
        <f t="shared" si="310"/>
        <v>0</v>
      </c>
      <c r="GQ110" s="588">
        <f t="shared" si="310"/>
        <v>0</v>
      </c>
      <c r="GR110" s="588">
        <f t="shared" si="310"/>
        <v>0</v>
      </c>
      <c r="GS110" s="588">
        <f t="shared" si="310"/>
        <v>0</v>
      </c>
      <c r="GT110" s="588">
        <f t="shared" si="310"/>
        <v>1</v>
      </c>
      <c r="GU110" s="588">
        <f t="shared" si="310"/>
        <v>0</v>
      </c>
      <c r="GV110" s="588">
        <f t="shared" si="310"/>
        <v>0</v>
      </c>
      <c r="GW110" s="588">
        <f t="shared" si="310"/>
        <v>0</v>
      </c>
      <c r="GX110" s="588">
        <f t="shared" si="310"/>
        <v>0</v>
      </c>
      <c r="GY110" s="588">
        <f t="shared" ref="GY110:HG110" si="311">GY$5</f>
        <v>0</v>
      </c>
      <c r="GZ110" s="588" t="str">
        <f t="shared" si="311"/>
        <v>-</v>
      </c>
      <c r="HA110" s="588" t="str">
        <f t="shared" si="311"/>
        <v>-</v>
      </c>
      <c r="HB110" s="589" t="str">
        <f t="shared" si="311"/>
        <v>-</v>
      </c>
      <c r="HC110" s="588" t="str">
        <f t="shared" si="311"/>
        <v>-</v>
      </c>
      <c r="HD110" s="588">
        <f t="shared" si="311"/>
        <v>0</v>
      </c>
      <c r="HE110" s="588" t="str">
        <f t="shared" si="311"/>
        <v>-</v>
      </c>
      <c r="HF110" s="588" t="str">
        <f t="shared" si="311"/>
        <v>-</v>
      </c>
      <c r="HG110" s="589" t="str">
        <f t="shared" si="311"/>
        <v>-</v>
      </c>
      <c r="HH110" s="588" t="str">
        <f t="shared" ref="HH110:IC110" si="312">HH$5</f>
        <v>-</v>
      </c>
      <c r="HI110" s="588" t="str">
        <f t="shared" si="312"/>
        <v>-</v>
      </c>
      <c r="HJ110" s="588" t="str">
        <f t="shared" si="312"/>
        <v>-</v>
      </c>
      <c r="HK110" s="588" t="str">
        <f t="shared" si="312"/>
        <v>-</v>
      </c>
      <c r="HL110" s="588" t="str">
        <f t="shared" si="312"/>
        <v>-</v>
      </c>
      <c r="HM110" s="588" t="str">
        <f t="shared" si="312"/>
        <v>-</v>
      </c>
      <c r="HN110" s="588" t="str">
        <f t="shared" si="312"/>
        <v>-</v>
      </c>
      <c r="HO110" s="588" t="str">
        <f t="shared" si="312"/>
        <v>-</v>
      </c>
      <c r="HP110" s="588" t="str">
        <f t="shared" si="312"/>
        <v>-</v>
      </c>
      <c r="HQ110" s="588" t="str">
        <f t="shared" si="312"/>
        <v>-</v>
      </c>
      <c r="HR110" s="588" t="str">
        <f t="shared" si="312"/>
        <v>-</v>
      </c>
      <c r="HS110" s="588" t="str">
        <f t="shared" si="312"/>
        <v>-</v>
      </c>
      <c r="HT110" s="588" t="str">
        <f t="shared" si="312"/>
        <v>-</v>
      </c>
      <c r="HU110" s="588" t="str">
        <f t="shared" si="312"/>
        <v>-</v>
      </c>
      <c r="HV110" s="588" t="str">
        <f t="shared" si="312"/>
        <v>-</v>
      </c>
      <c r="HW110" s="588" t="str">
        <f t="shared" si="312"/>
        <v>-</v>
      </c>
      <c r="HX110" s="588" t="str">
        <f t="shared" si="312"/>
        <v>-</v>
      </c>
      <c r="HY110" s="588" t="str">
        <f t="shared" si="312"/>
        <v>-</v>
      </c>
      <c r="HZ110" s="588" t="str">
        <f t="shared" si="312"/>
        <v>-</v>
      </c>
      <c r="IA110" s="588" t="str">
        <f t="shared" si="312"/>
        <v>-</v>
      </c>
      <c r="IB110" s="588" t="str">
        <f t="shared" si="312"/>
        <v>-</v>
      </c>
      <c r="IC110" s="588" t="str">
        <f t="shared" si="312"/>
        <v>-</v>
      </c>
      <c r="ID110" s="588" t="str">
        <f t="shared" ref="ID110:IW110" si="313">ID$5</f>
        <v>-</v>
      </c>
      <c r="IE110" s="588">
        <f t="shared" si="313"/>
        <v>1</v>
      </c>
      <c r="IF110" s="588">
        <f t="shared" si="313"/>
        <v>1</v>
      </c>
      <c r="IG110" s="588">
        <f t="shared" si="313"/>
        <v>0</v>
      </c>
      <c r="IH110" s="588" t="str">
        <f t="shared" si="313"/>
        <v>-</v>
      </c>
      <c r="II110" s="588" t="str">
        <f t="shared" si="313"/>
        <v>-</v>
      </c>
      <c r="IJ110" s="588" t="str">
        <f t="shared" si="313"/>
        <v>-</v>
      </c>
      <c r="IK110" s="588" t="str">
        <f t="shared" si="313"/>
        <v>-</v>
      </c>
      <c r="IL110" s="588" t="str">
        <f t="shared" si="313"/>
        <v>-</v>
      </c>
      <c r="IM110" s="588" t="str">
        <f t="shared" si="313"/>
        <v>-</v>
      </c>
      <c r="IN110" s="588" t="str">
        <f t="shared" si="313"/>
        <v>-</v>
      </c>
      <c r="IO110" s="588" t="str">
        <f t="shared" si="313"/>
        <v>-</v>
      </c>
      <c r="IP110" s="588" t="str">
        <f t="shared" si="313"/>
        <v>-</v>
      </c>
      <c r="IQ110" s="588" t="str">
        <f t="shared" si="313"/>
        <v>-</v>
      </c>
      <c r="IR110" s="588" t="str">
        <f t="shared" si="313"/>
        <v>-</v>
      </c>
      <c r="IS110" s="588" t="str">
        <f t="shared" si="313"/>
        <v>-</v>
      </c>
      <c r="IT110" s="588" t="str">
        <f t="shared" si="313"/>
        <v>-</v>
      </c>
      <c r="IU110" s="588" t="str">
        <f t="shared" si="313"/>
        <v>-</v>
      </c>
      <c r="IV110" s="588" t="str">
        <f t="shared" si="313"/>
        <v>-</v>
      </c>
      <c r="IW110" s="588" t="str">
        <f t="shared" si="313"/>
        <v>-</v>
      </c>
      <c r="IX110" s="588">
        <f t="shared" ref="IX110:KC110" si="314">IX$5</f>
        <v>0</v>
      </c>
      <c r="IY110" s="588">
        <f t="shared" si="314"/>
        <v>0</v>
      </c>
      <c r="IZ110" s="588">
        <f t="shared" si="314"/>
        <v>0</v>
      </c>
      <c r="JA110" s="588">
        <f t="shared" si="314"/>
        <v>0</v>
      </c>
      <c r="JB110" s="588">
        <f t="shared" si="314"/>
        <v>0</v>
      </c>
      <c r="JC110" s="588"/>
      <c r="JD110" s="588">
        <f t="shared" si="314"/>
        <v>0</v>
      </c>
      <c r="JE110" s="588"/>
      <c r="JF110" s="588">
        <f t="shared" si="314"/>
        <v>0</v>
      </c>
      <c r="JG110" s="588">
        <f t="shared" si="314"/>
        <v>0</v>
      </c>
      <c r="JH110" s="588">
        <f t="shared" si="314"/>
        <v>0</v>
      </c>
      <c r="JI110" s="588">
        <f t="shared" si="314"/>
        <v>0</v>
      </c>
      <c r="JJ110" s="588">
        <f t="shared" si="314"/>
        <v>0</v>
      </c>
      <c r="JK110" s="588">
        <f t="shared" si="314"/>
        <v>0</v>
      </c>
      <c r="JL110" s="588">
        <f t="shared" si="314"/>
        <v>0</v>
      </c>
      <c r="JM110" s="588">
        <f t="shared" si="314"/>
        <v>0</v>
      </c>
      <c r="JN110" s="588"/>
      <c r="JO110" s="588">
        <f t="shared" si="314"/>
        <v>0</v>
      </c>
      <c r="JP110" s="588"/>
      <c r="JQ110" s="588">
        <f t="shared" si="314"/>
        <v>0</v>
      </c>
      <c r="JR110" s="588">
        <f t="shared" si="314"/>
        <v>0</v>
      </c>
      <c r="JS110" s="588"/>
      <c r="JT110" s="588">
        <f t="shared" si="314"/>
        <v>0</v>
      </c>
      <c r="JU110" s="588"/>
      <c r="JV110" s="588">
        <f t="shared" si="314"/>
        <v>0</v>
      </c>
      <c r="JW110" s="588">
        <f t="shared" si="314"/>
        <v>0</v>
      </c>
      <c r="JX110" s="588"/>
      <c r="JY110" s="588">
        <f t="shared" si="314"/>
        <v>0</v>
      </c>
      <c r="JZ110" s="588"/>
      <c r="KA110" s="588">
        <f t="shared" si="314"/>
        <v>0</v>
      </c>
      <c r="KB110" s="588">
        <f t="shared" si="314"/>
        <v>0</v>
      </c>
      <c r="KC110" s="588">
        <f t="shared" si="314"/>
        <v>0</v>
      </c>
      <c r="KD110" s="588" t="str">
        <f>KD$5</f>
        <v>-</v>
      </c>
      <c r="KE110" s="588">
        <f>KE$5</f>
        <v>0</v>
      </c>
      <c r="KF110" s="588">
        <f t="shared" ref="KF110:MY110" si="315">KF$5</f>
        <v>0</v>
      </c>
      <c r="KG110" s="588">
        <f>KG$5</f>
        <v>0</v>
      </c>
      <c r="KH110" s="588">
        <f>KH$5</f>
        <v>0</v>
      </c>
      <c r="KI110" s="588" t="str">
        <f t="shared" si="315"/>
        <v>-</v>
      </c>
      <c r="KJ110" s="588" t="str">
        <f t="shared" si="315"/>
        <v>-</v>
      </c>
      <c r="KK110" s="588" t="str">
        <f t="shared" si="315"/>
        <v>-</v>
      </c>
      <c r="KL110" s="588" t="str">
        <f t="shared" si="315"/>
        <v>-</v>
      </c>
      <c r="KM110" s="588" t="str">
        <f t="shared" si="315"/>
        <v>-</v>
      </c>
      <c r="KN110" s="588" t="str">
        <f t="shared" si="315"/>
        <v>-</v>
      </c>
      <c r="KO110" s="588" t="str">
        <f t="shared" si="315"/>
        <v>-</v>
      </c>
      <c r="KP110" s="588" t="str">
        <f t="shared" si="315"/>
        <v>-</v>
      </c>
      <c r="KQ110" s="588" t="str">
        <f t="shared" si="315"/>
        <v>-</v>
      </c>
      <c r="KR110" s="588" t="str">
        <f t="shared" si="315"/>
        <v>-</v>
      </c>
      <c r="KS110" s="588" t="str">
        <f t="shared" si="315"/>
        <v>-</v>
      </c>
      <c r="KT110" s="588" t="str">
        <f t="shared" si="315"/>
        <v>-</v>
      </c>
      <c r="KU110" s="588" t="str">
        <f t="shared" si="315"/>
        <v>-</v>
      </c>
      <c r="KV110" s="588">
        <f t="shared" si="315"/>
        <v>1</v>
      </c>
      <c r="KW110" s="588">
        <f t="shared" si="315"/>
        <v>0</v>
      </c>
      <c r="KX110" s="588">
        <f t="shared" si="315"/>
        <v>1</v>
      </c>
      <c r="KY110" s="588">
        <f t="shared" si="315"/>
        <v>1</v>
      </c>
      <c r="KZ110" s="588">
        <f t="shared" si="315"/>
        <v>1</v>
      </c>
      <c r="LA110" s="588">
        <f t="shared" si="315"/>
        <v>1</v>
      </c>
      <c r="LB110" s="588">
        <f t="shared" si="315"/>
        <v>1</v>
      </c>
      <c r="LC110" s="588">
        <f t="shared" si="315"/>
        <v>1</v>
      </c>
      <c r="LD110" s="588">
        <f t="shared" si="315"/>
        <v>0</v>
      </c>
      <c r="LE110" s="588">
        <f t="shared" si="315"/>
        <v>1</v>
      </c>
      <c r="LF110" s="588">
        <f t="shared" si="315"/>
        <v>0</v>
      </c>
      <c r="LG110" s="588">
        <f t="shared" si="315"/>
        <v>0</v>
      </c>
      <c r="LH110" s="588">
        <f t="shared" si="315"/>
        <v>0</v>
      </c>
      <c r="LI110" s="588">
        <f t="shared" si="315"/>
        <v>0</v>
      </c>
      <c r="LJ110" s="588">
        <f t="shared" si="315"/>
        <v>0</v>
      </c>
      <c r="LK110" s="588">
        <f t="shared" si="315"/>
        <v>0</v>
      </c>
      <c r="LL110" s="588">
        <f t="shared" si="315"/>
        <v>0</v>
      </c>
      <c r="LM110" s="588">
        <f t="shared" si="315"/>
        <v>0</v>
      </c>
      <c r="LN110" s="588">
        <f t="shared" si="315"/>
        <v>0</v>
      </c>
      <c r="LO110" s="588">
        <f t="shared" si="315"/>
        <v>0</v>
      </c>
      <c r="LP110" s="588">
        <f t="shared" si="315"/>
        <v>0</v>
      </c>
      <c r="LQ110" s="588">
        <f t="shared" si="315"/>
        <v>0</v>
      </c>
      <c r="LR110" s="588">
        <f t="shared" si="315"/>
        <v>0</v>
      </c>
      <c r="LS110" s="588">
        <f t="shared" si="315"/>
        <v>0</v>
      </c>
      <c r="LT110" s="588">
        <f t="shared" si="315"/>
        <v>0</v>
      </c>
      <c r="LU110" s="588">
        <f t="shared" si="315"/>
        <v>0</v>
      </c>
      <c r="LV110" s="588">
        <f t="shared" si="315"/>
        <v>0</v>
      </c>
      <c r="LW110" s="588">
        <f t="shared" si="315"/>
        <v>0</v>
      </c>
      <c r="LX110" s="588">
        <f t="shared" si="315"/>
        <v>0</v>
      </c>
      <c r="LY110" s="588">
        <f t="shared" si="315"/>
        <v>0</v>
      </c>
      <c r="LZ110" s="588">
        <f t="shared" si="315"/>
        <v>0</v>
      </c>
      <c r="MA110" s="588">
        <f t="shared" si="315"/>
        <v>0</v>
      </c>
      <c r="MB110" s="588">
        <f t="shared" si="315"/>
        <v>0</v>
      </c>
      <c r="MC110" s="588">
        <f t="shared" si="315"/>
        <v>0</v>
      </c>
      <c r="MD110" s="588">
        <f t="shared" si="315"/>
        <v>0</v>
      </c>
      <c r="ME110" s="588">
        <f t="shared" si="315"/>
        <v>0</v>
      </c>
      <c r="MF110" s="588">
        <f t="shared" si="315"/>
        <v>0</v>
      </c>
      <c r="MG110" s="588">
        <f t="shared" si="315"/>
        <v>0</v>
      </c>
      <c r="MH110" s="588">
        <f t="shared" si="315"/>
        <v>0</v>
      </c>
      <c r="MI110" s="588">
        <f t="shared" si="315"/>
        <v>1</v>
      </c>
      <c r="MJ110" s="588">
        <f>MJ$5</f>
        <v>0</v>
      </c>
      <c r="MK110" s="588">
        <f>MK$5</f>
        <v>0</v>
      </c>
      <c r="ML110" s="588">
        <f>ML$5</f>
        <v>0</v>
      </c>
      <c r="MM110" s="588">
        <f t="shared" si="315"/>
        <v>0</v>
      </c>
      <c r="MN110" s="588">
        <f t="shared" si="315"/>
        <v>1</v>
      </c>
      <c r="MO110" s="588">
        <f t="shared" si="315"/>
        <v>0</v>
      </c>
      <c r="MP110" s="588" t="str">
        <f>MP$5</f>
        <v>-</v>
      </c>
      <c r="MQ110" s="588" t="str">
        <f t="shared" si="315"/>
        <v>-</v>
      </c>
      <c r="MR110" s="588" t="str">
        <f t="shared" si="315"/>
        <v>-</v>
      </c>
      <c r="MS110" s="588" t="str">
        <f t="shared" si="315"/>
        <v>-</v>
      </c>
      <c r="MT110" s="588" t="str">
        <f t="shared" si="315"/>
        <v>-</v>
      </c>
      <c r="MU110" s="588" t="str">
        <f t="shared" si="315"/>
        <v>-</v>
      </c>
      <c r="MV110" s="588" t="str">
        <f t="shared" si="315"/>
        <v>-</v>
      </c>
      <c r="MW110" s="588" t="str">
        <f>MW$5</f>
        <v>-</v>
      </c>
      <c r="MX110" s="588" t="str">
        <f t="shared" si="315"/>
        <v>-</v>
      </c>
      <c r="MY110" s="588" t="str">
        <f t="shared" si="315"/>
        <v>-</v>
      </c>
      <c r="MZ110" s="588" t="str">
        <f t="shared" ref="MZ110:NS110" si="316">MZ$5</f>
        <v>-</v>
      </c>
      <c r="NA110" s="588" t="str">
        <f t="shared" si="316"/>
        <v>-</v>
      </c>
      <c r="NB110" s="588" t="str">
        <f t="shared" si="316"/>
        <v>-</v>
      </c>
      <c r="NC110" s="588" t="str">
        <f t="shared" si="316"/>
        <v>-</v>
      </c>
      <c r="ND110" s="588" t="str">
        <f t="shared" si="316"/>
        <v>-</v>
      </c>
      <c r="NE110" s="588" t="str">
        <f t="shared" si="316"/>
        <v>-</v>
      </c>
      <c r="NF110" s="588" t="str">
        <f t="shared" si="316"/>
        <v>-</v>
      </c>
      <c r="NG110" s="588" t="str">
        <f t="shared" si="316"/>
        <v>-</v>
      </c>
      <c r="NH110" s="588" t="str">
        <f t="shared" si="316"/>
        <v>-</v>
      </c>
      <c r="NI110" s="588" t="str">
        <f t="shared" si="316"/>
        <v>-</v>
      </c>
      <c r="NJ110" s="588" t="str">
        <f t="shared" si="316"/>
        <v>-</v>
      </c>
      <c r="NK110" s="588" t="str">
        <f t="shared" si="316"/>
        <v>-</v>
      </c>
      <c r="NL110" s="588" t="str">
        <f t="shared" si="316"/>
        <v>-</v>
      </c>
      <c r="NM110" s="588" t="str">
        <f t="shared" si="316"/>
        <v>-</v>
      </c>
      <c r="NN110" s="588" t="str">
        <f t="shared" si="316"/>
        <v>-</v>
      </c>
      <c r="NO110" s="588" t="str">
        <f t="shared" si="316"/>
        <v>-</v>
      </c>
      <c r="NP110" s="588" t="str">
        <f t="shared" si="316"/>
        <v>-</v>
      </c>
      <c r="NQ110" s="588" t="str">
        <f t="shared" si="316"/>
        <v>-</v>
      </c>
      <c r="NR110" s="588" t="str">
        <f t="shared" si="316"/>
        <v>-</v>
      </c>
      <c r="NS110" s="588" t="str">
        <f t="shared" si="316"/>
        <v>-</v>
      </c>
      <c r="NT110" s="588">
        <f t="shared" ref="NT110:OJ110" si="317">NT$5</f>
        <v>0</v>
      </c>
      <c r="NU110" s="588" t="str">
        <f t="shared" si="317"/>
        <v>-</v>
      </c>
      <c r="NV110" s="588" t="str">
        <f t="shared" si="317"/>
        <v>-</v>
      </c>
      <c r="NW110" s="588" t="str">
        <f t="shared" si="317"/>
        <v>-</v>
      </c>
      <c r="NX110" s="588" t="str">
        <f t="shared" si="317"/>
        <v>-</v>
      </c>
      <c r="NY110" s="588">
        <f t="shared" si="317"/>
        <v>1</v>
      </c>
      <c r="NZ110" s="588">
        <f t="shared" si="317"/>
        <v>1</v>
      </c>
      <c r="OA110" s="588">
        <f t="shared" si="317"/>
        <v>1</v>
      </c>
      <c r="OB110" s="588">
        <f t="shared" si="317"/>
        <v>1</v>
      </c>
      <c r="OC110" s="588">
        <f t="shared" si="317"/>
        <v>0</v>
      </c>
      <c r="OD110" s="588">
        <f t="shared" si="317"/>
        <v>0</v>
      </c>
      <c r="OE110" s="588" t="str">
        <f t="shared" si="317"/>
        <v>-</v>
      </c>
      <c r="OF110" s="588">
        <f t="shared" si="317"/>
        <v>1</v>
      </c>
      <c r="OG110" s="588">
        <f>OG$5</f>
        <v>1</v>
      </c>
      <c r="OH110" s="588">
        <f t="shared" si="317"/>
        <v>0</v>
      </c>
      <c r="OI110" s="588" t="str">
        <f t="shared" si="317"/>
        <v>-</v>
      </c>
      <c r="OJ110" s="588" t="str">
        <f t="shared" si="317"/>
        <v>-</v>
      </c>
      <c r="OK110" s="588" t="str">
        <f t="shared" ref="OK110:OL110" si="318">OK$5</f>
        <v>-</v>
      </c>
      <c r="OL110" s="588" t="str">
        <f t="shared" si="318"/>
        <v>-</v>
      </c>
      <c r="OM110" s="588">
        <f t="shared" ref="OM110" si="319">OM$5</f>
        <v>0</v>
      </c>
      <c r="ON110" s="19">
        <v>0</v>
      </c>
    </row>
  </sheetData>
  <autoFilter ref="A5:ON110" xr:uid="{7915A7EB-445E-4E8E-983C-F21CAA7EBF41}"/>
  <phoneticPr fontId="4" type="noConversion"/>
  <conditionalFormatting sqref="A1:XFD1">
    <cfRule type="cellIs" dxfId="58" priority="13" stopIfTrue="1" operator="equal">
      <formula>"sam"</formula>
    </cfRule>
    <cfRule type="cellIs" dxfId="57" priority="14" stopIfTrue="1" operator="equal">
      <formula>"sap"</formula>
    </cfRule>
    <cfRule type="cellIs" dxfId="56" priority="15" stopIfTrue="1" operator="equal">
      <formula>"saa"</formula>
    </cfRule>
    <cfRule type="cellIs" dxfId="55" priority="16" stopIfTrue="1" operator="equal">
      <formula>"sar"</formula>
    </cfRule>
    <cfRule type="cellIs" dxfId="54" priority="17" stopIfTrue="1" operator="equal">
      <formula>"sat"</formula>
    </cfRule>
    <cfRule type="cellIs" dxfId="53" priority="18" stopIfTrue="1" operator="equal">
      <formula>"sav"</formula>
    </cfRule>
  </conditionalFormatting>
  <conditionalFormatting sqref="E1:G1048576">
    <cfRule type="cellIs" dxfId="0" priority="450" stopIfTrue="1" operator="equal">
      <formula>TRUE</formula>
    </cfRule>
  </conditionalFormatting>
  <conditionalFormatting sqref="HI1:HP1048576">
    <cfRule type="cellIs" dxfId="52"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144"/>
  <sheetViews>
    <sheetView topLeftCell="A1104" workbookViewId="0">
      <selection activeCell="B1130" sqref="B1130:B1131"/>
    </sheetView>
    <sheetView topLeftCell="A1112" workbookViewId="1">
      <selection activeCell="A1125" sqref="A1125"/>
    </sheetView>
  </sheetViews>
  <sheetFormatPr defaultRowHeight="15"/>
  <cols>
    <col min="1" max="1" width="20.5703125" customWidth="1"/>
    <col min="2" max="2" width="9.5703125" customWidth="1"/>
    <col min="3" max="3" width="145.140625" customWidth="1"/>
  </cols>
  <sheetData>
    <row r="1" spans="1:3">
      <c r="A1" s="542" t="s">
        <v>75</v>
      </c>
      <c r="B1" s="542"/>
      <c r="C1" s="505" t="s">
        <v>1065</v>
      </c>
    </row>
    <row r="2" spans="1:3">
      <c r="A2" s="542"/>
      <c r="B2" s="542"/>
      <c r="C2" s="505" t="s">
        <v>62</v>
      </c>
    </row>
    <row r="3" spans="1:3">
      <c r="A3" s="542"/>
      <c r="B3" s="542"/>
      <c r="C3" s="505"/>
    </row>
    <row r="4" spans="1:3">
      <c r="A4" s="542"/>
      <c r="B4" s="542"/>
      <c r="C4" s="505" t="s">
        <v>67</v>
      </c>
    </row>
    <row r="5" spans="1:3">
      <c r="A5" s="542"/>
      <c r="B5" s="542"/>
      <c r="C5" s="505"/>
    </row>
    <row r="6" spans="1:3">
      <c r="A6" s="542"/>
      <c r="B6" s="542"/>
      <c r="C6" s="505" t="s">
        <v>68</v>
      </c>
    </row>
    <row r="7" spans="1:3">
      <c r="A7" s="542"/>
      <c r="B7" s="542"/>
      <c r="C7" s="505" t="s">
        <v>73</v>
      </c>
    </row>
    <row r="8" spans="1:3">
      <c r="A8" s="542"/>
      <c r="B8" s="542"/>
      <c r="C8" s="505" t="s">
        <v>71</v>
      </c>
    </row>
    <row r="9" spans="1:3">
      <c r="A9" s="542"/>
      <c r="B9" s="542"/>
      <c r="C9" s="505" t="s">
        <v>72</v>
      </c>
    </row>
    <row r="10" spans="1:3">
      <c r="A10" s="543"/>
      <c r="B10" s="543"/>
      <c r="C10" s="505" t="s">
        <v>74</v>
      </c>
    </row>
    <row r="11" spans="1:3">
      <c r="A11" s="543"/>
      <c r="B11" s="543"/>
      <c r="C11" s="505" t="s">
        <v>76</v>
      </c>
    </row>
    <row r="12" spans="1:3">
      <c r="A12" s="543"/>
      <c r="B12" s="543"/>
      <c r="C12" s="505" t="s">
        <v>77</v>
      </c>
    </row>
    <row r="13" spans="1:3">
      <c r="A13" s="543"/>
      <c r="B13" s="543"/>
      <c r="C13" s="505" t="s">
        <v>78</v>
      </c>
    </row>
    <row r="14" spans="1:3">
      <c r="A14" s="543"/>
      <c r="B14" s="543"/>
      <c r="C14" s="505" t="s">
        <v>79</v>
      </c>
    </row>
    <row r="15" spans="1:3">
      <c r="A15" s="543"/>
      <c r="B15" s="543"/>
      <c r="C15" s="505" t="s">
        <v>80</v>
      </c>
    </row>
    <row r="16" spans="1:3">
      <c r="A16" s="543"/>
      <c r="B16" s="543"/>
      <c r="C16" s="505" t="s">
        <v>81</v>
      </c>
    </row>
    <row r="17" spans="1:3">
      <c r="A17" s="543"/>
      <c r="B17" s="543"/>
      <c r="C17" s="505" t="s">
        <v>82</v>
      </c>
    </row>
    <row r="18" spans="1:3">
      <c r="A18" s="543"/>
      <c r="B18" s="543"/>
      <c r="C18" s="505" t="s">
        <v>83</v>
      </c>
    </row>
    <row r="19" spans="1:3">
      <c r="A19" s="543"/>
      <c r="B19" s="543"/>
      <c r="C19" s="505" t="s">
        <v>84</v>
      </c>
    </row>
    <row r="20" spans="1:3">
      <c r="A20" s="543"/>
      <c r="B20" s="543"/>
      <c r="C20" s="505" t="s">
        <v>89</v>
      </c>
    </row>
    <row r="21" spans="1:3">
      <c r="A21" s="543"/>
      <c r="B21" s="543"/>
      <c r="C21" s="506" t="s">
        <v>85</v>
      </c>
    </row>
    <row r="22" spans="1:3">
      <c r="A22" s="543"/>
      <c r="B22" s="543"/>
      <c r="C22" s="505" t="s">
        <v>87</v>
      </c>
    </row>
    <row r="23" spans="1:3">
      <c r="A23" s="543"/>
      <c r="B23" s="543"/>
      <c r="C23" s="505" t="s">
        <v>88</v>
      </c>
    </row>
    <row r="24" spans="1:3">
      <c r="A24" s="543"/>
      <c r="B24" s="543"/>
      <c r="C24" s="505" t="s">
        <v>90</v>
      </c>
    </row>
    <row r="25" spans="1:3">
      <c r="A25" s="543"/>
      <c r="B25" s="543"/>
      <c r="C25" s="505" t="s">
        <v>91</v>
      </c>
    </row>
    <row r="26" spans="1:3">
      <c r="A26" s="543"/>
      <c r="B26" s="543"/>
      <c r="C26" s="505" t="s">
        <v>92</v>
      </c>
    </row>
    <row r="27" spans="1:3" ht="30">
      <c r="A27" s="543"/>
      <c r="B27" s="543"/>
      <c r="C27" s="505" t="s">
        <v>94</v>
      </c>
    </row>
    <row r="28" spans="1:3">
      <c r="A28" s="543"/>
      <c r="B28" s="543"/>
      <c r="C28" s="505" t="s">
        <v>93</v>
      </c>
    </row>
    <row r="29" spans="1:3">
      <c r="A29" s="543"/>
      <c r="B29" s="543"/>
      <c r="C29" s="505" t="s">
        <v>96</v>
      </c>
    </row>
    <row r="30" spans="1:3">
      <c r="A30" s="543"/>
      <c r="B30" s="543"/>
      <c r="C30" s="505" t="s">
        <v>95</v>
      </c>
    </row>
    <row r="31" spans="1:3">
      <c r="A31" s="543"/>
      <c r="B31" s="543"/>
      <c r="C31" s="505" t="s">
        <v>97</v>
      </c>
    </row>
    <row r="32" spans="1:3">
      <c r="A32" s="543"/>
      <c r="B32" s="543"/>
      <c r="C32" s="505" t="s">
        <v>98</v>
      </c>
    </row>
    <row r="33" spans="1:3">
      <c r="A33" s="543"/>
      <c r="B33" s="543"/>
      <c r="C33" s="505" t="s">
        <v>99</v>
      </c>
    </row>
    <row r="34" spans="1:3">
      <c r="A34" s="543"/>
      <c r="B34" s="543"/>
      <c r="C34" s="505" t="s">
        <v>100</v>
      </c>
    </row>
    <row r="35" spans="1:3">
      <c r="A35" s="543"/>
      <c r="B35" s="543"/>
      <c r="C35" s="505" t="s">
        <v>102</v>
      </c>
    </row>
    <row r="36" spans="1:3" ht="30">
      <c r="A36" s="542"/>
      <c r="B36" s="542"/>
      <c r="C36" s="505" t="s">
        <v>103</v>
      </c>
    </row>
    <row r="37" spans="1:3">
      <c r="A37" s="543"/>
      <c r="B37" s="543"/>
      <c r="C37" s="505" t="s">
        <v>104</v>
      </c>
    </row>
    <row r="38" spans="1:3">
      <c r="A38" s="543"/>
      <c r="B38" s="543"/>
      <c r="C38" s="505" t="s">
        <v>105</v>
      </c>
    </row>
    <row r="39" spans="1:3">
      <c r="A39" s="543"/>
      <c r="B39" s="543"/>
      <c r="C39" s="505" t="s">
        <v>111</v>
      </c>
    </row>
    <row r="40" spans="1:3">
      <c r="A40" s="543"/>
      <c r="B40" s="543"/>
      <c r="C40" s="505" t="s">
        <v>106</v>
      </c>
    </row>
    <row r="41" spans="1:3">
      <c r="A41" s="543"/>
      <c r="B41" s="543"/>
      <c r="C41" s="505" t="s">
        <v>110</v>
      </c>
    </row>
    <row r="42" spans="1:3">
      <c r="A42" s="543"/>
      <c r="B42" s="543"/>
      <c r="C42" s="505" t="s">
        <v>107</v>
      </c>
    </row>
    <row r="43" spans="1:3">
      <c r="A43" s="543"/>
      <c r="B43" s="543"/>
      <c r="C43" s="505" t="s">
        <v>109</v>
      </c>
    </row>
    <row r="44" spans="1:3">
      <c r="A44" s="543"/>
      <c r="B44" s="543"/>
      <c r="C44" s="505" t="s">
        <v>112</v>
      </c>
    </row>
    <row r="45" spans="1:3">
      <c r="A45" s="543"/>
      <c r="B45" s="543"/>
      <c r="C45" s="505" t="s">
        <v>113</v>
      </c>
    </row>
    <row r="46" spans="1:3">
      <c r="A46" s="543"/>
      <c r="B46" s="543"/>
      <c r="C46" s="505" t="s">
        <v>114</v>
      </c>
    </row>
    <row r="47" spans="1:3">
      <c r="A47" s="543"/>
      <c r="B47" s="543"/>
      <c r="C47" s="505" t="s">
        <v>115</v>
      </c>
    </row>
    <row r="48" spans="1:3">
      <c r="A48" s="543"/>
      <c r="B48" s="543"/>
      <c r="C48" s="505" t="s">
        <v>116</v>
      </c>
    </row>
    <row r="49" spans="1:3">
      <c r="A49" s="543"/>
      <c r="B49" s="543"/>
      <c r="C49" s="505" t="s">
        <v>117</v>
      </c>
    </row>
    <row r="50" spans="1:3">
      <c r="A50" s="543"/>
      <c r="B50" s="543"/>
      <c r="C50" s="505" t="s">
        <v>118</v>
      </c>
    </row>
    <row r="51" spans="1:3">
      <c r="A51" s="543"/>
      <c r="B51" s="543"/>
      <c r="C51" s="507" t="s">
        <v>119</v>
      </c>
    </row>
    <row r="52" spans="1:3">
      <c r="A52" s="543"/>
      <c r="B52" s="543"/>
      <c r="C52" s="505" t="s">
        <v>120</v>
      </c>
    </row>
    <row r="53" spans="1:3">
      <c r="A53" s="543"/>
      <c r="B53" s="543"/>
      <c r="C53" s="505" t="s">
        <v>121</v>
      </c>
    </row>
    <row r="54" spans="1:3">
      <c r="A54" s="543"/>
      <c r="B54" s="543"/>
      <c r="C54" s="505" t="s">
        <v>122</v>
      </c>
    </row>
    <row r="55" spans="1:3">
      <c r="A55" s="543"/>
      <c r="B55" s="543"/>
      <c r="C55" s="505" t="s">
        <v>123</v>
      </c>
    </row>
    <row r="56" spans="1:3" ht="30">
      <c r="A56" s="543"/>
      <c r="B56" s="543"/>
      <c r="C56" s="508" t="s">
        <v>124</v>
      </c>
    </row>
    <row r="57" spans="1:3">
      <c r="A57" s="543"/>
      <c r="B57" s="543"/>
      <c r="C57" s="508" t="s">
        <v>127</v>
      </c>
    </row>
    <row r="58" spans="1:3">
      <c r="A58" s="543"/>
      <c r="B58" s="543"/>
      <c r="C58" s="505" t="s">
        <v>128</v>
      </c>
    </row>
    <row r="59" spans="1:3">
      <c r="A59" s="543"/>
      <c r="B59" s="543"/>
      <c r="C59" s="505" t="s">
        <v>129</v>
      </c>
    </row>
    <row r="60" spans="1:3">
      <c r="A60" s="543"/>
      <c r="B60" s="543"/>
      <c r="C60" s="505" t="s">
        <v>130</v>
      </c>
    </row>
    <row r="61" spans="1:3">
      <c r="A61" s="543"/>
      <c r="B61" s="543"/>
      <c r="C61" s="505" t="s">
        <v>131</v>
      </c>
    </row>
    <row r="62" spans="1:3">
      <c r="A62" s="543"/>
      <c r="B62" s="543"/>
      <c r="C62" s="505" t="s">
        <v>132</v>
      </c>
    </row>
    <row r="63" spans="1:3">
      <c r="A63" s="543"/>
      <c r="B63" s="543"/>
      <c r="C63" s="505" t="s">
        <v>133</v>
      </c>
    </row>
    <row r="64" spans="1:3">
      <c r="A64" s="543"/>
      <c r="B64" s="543"/>
      <c r="C64" s="505" t="s">
        <v>134</v>
      </c>
    </row>
    <row r="65" spans="1:3">
      <c r="A65" s="543"/>
      <c r="B65" s="543"/>
      <c r="C65" s="507" t="s">
        <v>135</v>
      </c>
    </row>
    <row r="66" spans="1:3">
      <c r="A66" s="543">
        <v>44295.333333333336</v>
      </c>
      <c r="B66" s="543"/>
      <c r="C66" s="508" t="s">
        <v>136</v>
      </c>
    </row>
    <row r="67" spans="1:3">
      <c r="A67" s="543"/>
      <c r="B67" s="543"/>
      <c r="C67" s="505" t="s">
        <v>137</v>
      </c>
    </row>
    <row r="68" spans="1:3">
      <c r="A68" s="543"/>
      <c r="B68" s="543"/>
      <c r="C68" s="505" t="s">
        <v>138</v>
      </c>
    </row>
    <row r="69" spans="1:3">
      <c r="A69" s="543"/>
      <c r="B69" s="543"/>
      <c r="C69" s="505" t="s">
        <v>139</v>
      </c>
    </row>
    <row r="70" spans="1:3">
      <c r="A70" s="543">
        <v>44295.45416666667</v>
      </c>
      <c r="B70" s="543"/>
      <c r="C70" s="508" t="s">
        <v>136</v>
      </c>
    </row>
    <row r="71" spans="1:3">
      <c r="A71" s="543"/>
      <c r="B71" s="543"/>
      <c r="C71" s="508" t="s">
        <v>140</v>
      </c>
    </row>
    <row r="72" spans="1:3">
      <c r="A72" s="543"/>
      <c r="B72" s="543"/>
      <c r="C72" s="505" t="s">
        <v>141</v>
      </c>
    </row>
    <row r="73" spans="1:3">
      <c r="A73" s="543"/>
      <c r="B73" s="543"/>
      <c r="C73" s="505" t="s">
        <v>142</v>
      </c>
    </row>
    <row r="74" spans="1:3">
      <c r="A74" s="543"/>
      <c r="B74" s="543"/>
      <c r="C74" s="508" t="s">
        <v>143</v>
      </c>
    </row>
    <row r="75" spans="1:3">
      <c r="A75" s="543">
        <v>44297.355856249997</v>
      </c>
      <c r="B75" s="543"/>
      <c r="C75" s="505" t="s">
        <v>144</v>
      </c>
    </row>
    <row r="76" spans="1:3">
      <c r="A76" s="543"/>
      <c r="B76" s="543"/>
      <c r="C76" s="505" t="s">
        <v>145</v>
      </c>
    </row>
    <row r="77" spans="1:3">
      <c r="A77" s="543"/>
      <c r="B77" s="543"/>
      <c r="C77" s="505" t="s">
        <v>146</v>
      </c>
    </row>
    <row r="78" spans="1:3">
      <c r="A78" s="543"/>
      <c r="B78" s="543"/>
      <c r="C78" s="505" t="s">
        <v>148</v>
      </c>
    </row>
    <row r="79" spans="1:3">
      <c r="A79" s="543"/>
      <c r="B79" s="543"/>
      <c r="C79" s="505" t="s">
        <v>147</v>
      </c>
    </row>
    <row r="80" spans="1:3">
      <c r="A80" s="543"/>
      <c r="B80" s="543"/>
      <c r="C80" s="505" t="s">
        <v>149</v>
      </c>
    </row>
    <row r="81" spans="1:3">
      <c r="A81" s="543">
        <v>44297.8298399306</v>
      </c>
      <c r="B81" s="543"/>
      <c r="C81" s="505" t="s">
        <v>150</v>
      </c>
    </row>
    <row r="82" spans="1:3">
      <c r="A82" s="543"/>
      <c r="B82" s="543"/>
      <c r="C82" s="505" t="s">
        <v>151</v>
      </c>
    </row>
    <row r="83" spans="1:3">
      <c r="A83" s="543"/>
      <c r="B83" s="543"/>
      <c r="C83" s="505" t="s">
        <v>152</v>
      </c>
    </row>
    <row r="84" spans="1:3" ht="30">
      <c r="A84" s="543"/>
      <c r="B84" s="543"/>
      <c r="C84" s="505" t="s">
        <v>153</v>
      </c>
    </row>
    <row r="85" spans="1:3">
      <c r="A85" s="543"/>
      <c r="B85" s="543"/>
      <c r="C85" s="505" t="s">
        <v>154</v>
      </c>
    </row>
    <row r="86" spans="1:3">
      <c r="A86" s="543"/>
      <c r="B86" s="543"/>
      <c r="C86" s="505" t="s">
        <v>155</v>
      </c>
    </row>
    <row r="87" spans="1:3">
      <c r="A87" s="543"/>
      <c r="B87" s="543"/>
      <c r="C87" s="505" t="s">
        <v>156</v>
      </c>
    </row>
    <row r="88" spans="1:3">
      <c r="A88" s="543"/>
      <c r="B88" s="543"/>
      <c r="C88" s="505" t="s">
        <v>157</v>
      </c>
    </row>
    <row r="89" spans="1:3">
      <c r="A89" s="543"/>
      <c r="B89" s="543"/>
      <c r="C89" s="505" t="s">
        <v>158</v>
      </c>
    </row>
    <row r="90" spans="1:3">
      <c r="A90" s="543">
        <v>44299.579150810197</v>
      </c>
      <c r="B90" s="543"/>
      <c r="C90" s="505" t="s">
        <v>160</v>
      </c>
    </row>
    <row r="91" spans="1:3">
      <c r="A91" s="543"/>
      <c r="B91" s="543"/>
      <c r="C91" s="505" t="s">
        <v>161</v>
      </c>
    </row>
    <row r="92" spans="1:3">
      <c r="A92" s="543">
        <v>44299.694020486102</v>
      </c>
      <c r="B92" s="543"/>
      <c r="C92" s="505" t="s">
        <v>162</v>
      </c>
    </row>
    <row r="93" spans="1:3">
      <c r="A93" s="543"/>
      <c r="B93" s="543"/>
      <c r="C93" s="505" t="s">
        <v>163</v>
      </c>
    </row>
    <row r="94" spans="1:3">
      <c r="A94" s="543"/>
      <c r="B94" s="543"/>
      <c r="C94" s="505" t="s">
        <v>164</v>
      </c>
    </row>
    <row r="95" spans="1:3">
      <c r="A95" s="543"/>
      <c r="B95" s="543"/>
      <c r="C95" s="505" t="s">
        <v>165</v>
      </c>
    </row>
    <row r="96" spans="1:3">
      <c r="A96" s="543"/>
      <c r="B96" s="543"/>
      <c r="C96" s="505" t="s">
        <v>166</v>
      </c>
    </row>
    <row r="97" spans="1:3">
      <c r="A97" s="543">
        <v>44300.588789467598</v>
      </c>
      <c r="B97" s="543"/>
      <c r="C97" s="505" t="s">
        <v>167</v>
      </c>
    </row>
    <row r="98" spans="1:3">
      <c r="A98" s="543"/>
      <c r="B98" s="543"/>
      <c r="C98" s="505" t="s">
        <v>169</v>
      </c>
    </row>
    <row r="99" spans="1:3">
      <c r="A99" s="543"/>
      <c r="B99" s="543"/>
      <c r="C99" s="505" t="s">
        <v>170</v>
      </c>
    </row>
    <row r="100" spans="1:3">
      <c r="A100" s="543"/>
      <c r="B100" s="543"/>
      <c r="C100" s="505" t="s">
        <v>168</v>
      </c>
    </row>
    <row r="101" spans="1:3" ht="30">
      <c r="A101" s="543"/>
      <c r="B101" s="543"/>
      <c r="C101" s="505" t="s">
        <v>171</v>
      </c>
    </row>
    <row r="102" spans="1:3">
      <c r="A102" s="543"/>
      <c r="B102" s="543"/>
      <c r="C102" s="505" t="s">
        <v>172</v>
      </c>
    </row>
    <row r="103" spans="1:3">
      <c r="A103" s="543"/>
      <c r="B103" s="543"/>
      <c r="C103" s="505" t="s">
        <v>173</v>
      </c>
    </row>
    <row r="104" spans="1:3">
      <c r="A104" s="543"/>
      <c r="B104" s="543"/>
      <c r="C104" s="505" t="s">
        <v>175</v>
      </c>
    </row>
    <row r="105" spans="1:3">
      <c r="A105" s="543">
        <v>44302.4714969907</v>
      </c>
      <c r="B105" s="543"/>
      <c r="C105" s="505" t="s">
        <v>176</v>
      </c>
    </row>
    <row r="106" spans="1:3">
      <c r="A106" s="543"/>
      <c r="B106" s="543"/>
      <c r="C106" s="505" t="s">
        <v>177</v>
      </c>
    </row>
    <row r="107" spans="1:3">
      <c r="A107" s="543"/>
      <c r="B107" s="543"/>
      <c r="C107" s="505" t="s">
        <v>178</v>
      </c>
    </row>
    <row r="108" spans="1:3">
      <c r="A108" s="543"/>
      <c r="B108" s="543"/>
      <c r="C108" s="505" t="s">
        <v>179</v>
      </c>
    </row>
    <row r="109" spans="1:3">
      <c r="A109" s="543"/>
      <c r="B109" s="543"/>
      <c r="C109" s="505" t="s">
        <v>181</v>
      </c>
    </row>
    <row r="110" spans="1:3">
      <c r="A110" s="543"/>
      <c r="B110" s="543"/>
      <c r="C110" s="505" t="s">
        <v>182</v>
      </c>
    </row>
    <row r="111" spans="1:3">
      <c r="A111" s="543">
        <v>44303</v>
      </c>
      <c r="B111" s="543"/>
      <c r="C111" s="505" t="s">
        <v>183</v>
      </c>
    </row>
    <row r="112" spans="1:3">
      <c r="A112" s="543"/>
      <c r="B112" s="543"/>
      <c r="C112" s="505" t="s">
        <v>185</v>
      </c>
    </row>
    <row r="113" spans="1:3">
      <c r="A113" s="543"/>
      <c r="B113" s="543"/>
      <c r="C113" s="505" t="s">
        <v>186</v>
      </c>
    </row>
    <row r="114" spans="1:3">
      <c r="A114" s="543">
        <v>44304.534314583303</v>
      </c>
      <c r="B114" s="543"/>
      <c r="C114" s="505" t="s">
        <v>187</v>
      </c>
    </row>
    <row r="115" spans="1:3">
      <c r="A115" s="543"/>
      <c r="B115" s="543"/>
      <c r="C115" s="505" t="s">
        <v>190</v>
      </c>
    </row>
    <row r="116" spans="1:3">
      <c r="A116" s="543"/>
      <c r="B116" s="543"/>
      <c r="C116" s="505" t="s">
        <v>191</v>
      </c>
    </row>
    <row r="117" spans="1:3">
      <c r="A117" s="543"/>
      <c r="B117" s="543"/>
      <c r="C117" s="505" t="s">
        <v>192</v>
      </c>
    </row>
    <row r="118" spans="1:3">
      <c r="A118" s="543"/>
      <c r="B118" s="543"/>
      <c r="C118" s="505" t="s">
        <v>193</v>
      </c>
    </row>
    <row r="119" spans="1:3">
      <c r="A119" s="543"/>
      <c r="B119" s="543"/>
      <c r="C119" s="505" t="s">
        <v>194</v>
      </c>
    </row>
    <row r="120" spans="1:3">
      <c r="A120" s="543">
        <v>44305.451966898101</v>
      </c>
      <c r="B120" s="543"/>
      <c r="C120" s="505" t="s">
        <v>195</v>
      </c>
    </row>
    <row r="121" spans="1:3">
      <c r="A121" s="543"/>
      <c r="B121" s="543"/>
      <c r="C121" s="505" t="s">
        <v>196</v>
      </c>
    </row>
    <row r="122" spans="1:3">
      <c r="A122" s="543"/>
      <c r="B122" s="543"/>
      <c r="C122" s="505" t="s">
        <v>202</v>
      </c>
    </row>
    <row r="123" spans="1:3">
      <c r="A123" s="543"/>
      <c r="B123" s="543"/>
      <c r="C123" s="505" t="s">
        <v>200</v>
      </c>
    </row>
    <row r="124" spans="1:3">
      <c r="A124" s="543"/>
      <c r="B124" s="543"/>
      <c r="C124" s="505" t="s">
        <v>201</v>
      </c>
    </row>
    <row r="125" spans="1:3">
      <c r="A125" s="543"/>
      <c r="B125" s="543"/>
      <c r="C125" s="505" t="s">
        <v>203</v>
      </c>
    </row>
    <row r="126" spans="1:3">
      <c r="A126" s="543"/>
      <c r="B126" s="543"/>
      <c r="C126" s="505" t="s">
        <v>204</v>
      </c>
    </row>
    <row r="127" spans="1:3">
      <c r="A127" s="543"/>
      <c r="B127" s="543"/>
      <c r="C127" s="505" t="s">
        <v>205</v>
      </c>
    </row>
    <row r="128" spans="1:3">
      <c r="A128" s="543"/>
      <c r="B128" s="543"/>
      <c r="C128" s="505" t="s">
        <v>206</v>
      </c>
    </row>
    <row r="129" spans="1:3">
      <c r="A129" s="543"/>
      <c r="B129" s="543"/>
      <c r="C129" s="505" t="s">
        <v>207</v>
      </c>
    </row>
    <row r="130" spans="1:3">
      <c r="A130" s="543">
        <v>44306.324938425903</v>
      </c>
      <c r="B130" s="543"/>
      <c r="C130" s="505" t="s">
        <v>208</v>
      </c>
    </row>
    <row r="131" spans="1:3">
      <c r="A131" s="543"/>
      <c r="B131" s="543"/>
      <c r="C131" s="505" t="s">
        <v>209</v>
      </c>
    </row>
    <row r="132" spans="1:3">
      <c r="A132" s="543"/>
      <c r="B132" s="543"/>
      <c r="C132" s="505" t="s">
        <v>210</v>
      </c>
    </row>
    <row r="133" spans="1:3">
      <c r="A133" s="543"/>
      <c r="B133" s="543"/>
      <c r="C133" s="505" t="s">
        <v>211</v>
      </c>
    </row>
    <row r="134" spans="1:3">
      <c r="A134" s="543"/>
      <c r="B134" s="543"/>
      <c r="C134" s="505" t="s">
        <v>212</v>
      </c>
    </row>
    <row r="135" spans="1:3">
      <c r="A135" s="543"/>
      <c r="B135" s="543"/>
      <c r="C135" s="505" t="s">
        <v>213</v>
      </c>
    </row>
    <row r="136" spans="1:3">
      <c r="A136" s="543"/>
      <c r="B136" s="543"/>
      <c r="C136" s="505" t="s">
        <v>214</v>
      </c>
    </row>
    <row r="137" spans="1:3">
      <c r="A137" s="543"/>
      <c r="B137" s="543"/>
      <c r="C137" s="505" t="s">
        <v>215</v>
      </c>
    </row>
    <row r="138" spans="1:3">
      <c r="A138" s="543"/>
      <c r="B138" s="543"/>
      <c r="C138" s="505" t="s">
        <v>216</v>
      </c>
    </row>
    <row r="139" spans="1:3">
      <c r="A139" s="543">
        <v>44307.766821643498</v>
      </c>
      <c r="B139" s="543"/>
      <c r="C139" s="505" t="s">
        <v>217</v>
      </c>
    </row>
    <row r="140" spans="1:3">
      <c r="A140" s="543">
        <v>44307.8445818287</v>
      </c>
      <c r="B140" s="543"/>
      <c r="C140" s="505" t="s">
        <v>218</v>
      </c>
    </row>
    <row r="141" spans="1:3">
      <c r="A141" s="543">
        <v>44308.488527314803</v>
      </c>
      <c r="B141" s="543"/>
      <c r="C141" s="505" t="s">
        <v>219</v>
      </c>
    </row>
    <row r="142" spans="1:3">
      <c r="A142" s="543"/>
      <c r="B142" s="543"/>
      <c r="C142" s="505" t="s">
        <v>220</v>
      </c>
    </row>
    <row r="143" spans="1:3">
      <c r="A143" s="543"/>
      <c r="B143" s="543"/>
      <c r="C143" s="505" t="s">
        <v>228</v>
      </c>
    </row>
    <row r="144" spans="1:3">
      <c r="A144" s="543">
        <v>44314.278955902802</v>
      </c>
      <c r="B144" s="543"/>
      <c r="C144" s="505" t="s">
        <v>229</v>
      </c>
    </row>
    <row r="145" spans="1:3">
      <c r="A145" s="543"/>
      <c r="B145" s="543"/>
      <c r="C145" s="505" t="s">
        <v>231</v>
      </c>
    </row>
    <row r="146" spans="1:3">
      <c r="A146" s="543"/>
      <c r="B146" s="543"/>
      <c r="C146" s="505" t="s">
        <v>233</v>
      </c>
    </row>
    <row r="147" spans="1:3">
      <c r="A147" s="543">
        <v>44315.688820486102</v>
      </c>
      <c r="B147" s="543"/>
      <c r="C147" s="505" t="s">
        <v>238</v>
      </c>
    </row>
    <row r="148" spans="1:3">
      <c r="A148" s="543"/>
      <c r="B148" s="543"/>
      <c r="C148" s="505" t="s">
        <v>235</v>
      </c>
    </row>
    <row r="149" spans="1:3">
      <c r="A149" s="543"/>
      <c r="B149" s="543"/>
      <c r="C149" s="505" t="s">
        <v>236</v>
      </c>
    </row>
    <row r="150" spans="1:3" ht="30">
      <c r="A150" s="543"/>
      <c r="B150" s="543"/>
      <c r="C150" s="505" t="s">
        <v>237</v>
      </c>
    </row>
    <row r="151" spans="1:3">
      <c r="A151" s="543"/>
      <c r="B151" s="543"/>
      <c r="C151" s="505" t="s">
        <v>239</v>
      </c>
    </row>
    <row r="152" spans="1:3">
      <c r="A152" s="543">
        <v>44315.8158616898</v>
      </c>
      <c r="B152" s="543"/>
      <c r="C152" s="505" t="s">
        <v>240</v>
      </c>
    </row>
    <row r="153" spans="1:3">
      <c r="A153" s="543"/>
      <c r="B153" s="543"/>
      <c r="C153" s="505" t="s">
        <v>241</v>
      </c>
    </row>
    <row r="154" spans="1:3">
      <c r="A154" s="543"/>
      <c r="B154" s="543"/>
      <c r="C154" s="505" t="s">
        <v>242</v>
      </c>
    </row>
    <row r="155" spans="1:3">
      <c r="A155" s="543"/>
      <c r="B155" s="543"/>
      <c r="C155" s="505" t="s">
        <v>243</v>
      </c>
    </row>
    <row r="156" spans="1:3">
      <c r="A156" s="543"/>
      <c r="B156" s="543"/>
      <c r="C156" s="505" t="s">
        <v>244</v>
      </c>
    </row>
    <row r="157" spans="1:3">
      <c r="A157" s="543"/>
      <c r="B157" s="543"/>
      <c r="C157" s="505" t="s">
        <v>245</v>
      </c>
    </row>
    <row r="158" spans="1:3">
      <c r="A158" s="543">
        <v>44316.651822337997</v>
      </c>
      <c r="B158" s="543"/>
      <c r="C158" s="505" t="s">
        <v>246</v>
      </c>
    </row>
    <row r="159" spans="1:3">
      <c r="A159" s="543"/>
      <c r="B159" s="543"/>
      <c r="C159" s="505" t="s">
        <v>248</v>
      </c>
    </row>
    <row r="160" spans="1:3">
      <c r="A160" s="543"/>
      <c r="B160" s="543"/>
      <c r="C160" s="505" t="s">
        <v>247</v>
      </c>
    </row>
    <row r="161" spans="1:3" ht="30">
      <c r="A161" s="543"/>
      <c r="B161" s="543"/>
      <c r="C161" s="505" t="s">
        <v>249</v>
      </c>
    </row>
    <row r="162" spans="1:3">
      <c r="A162" s="543"/>
      <c r="B162" s="543"/>
      <c r="C162" s="505" t="s">
        <v>250</v>
      </c>
    </row>
    <row r="163" spans="1:3">
      <c r="A163" s="543"/>
      <c r="B163" s="543"/>
      <c r="C163" s="505" t="s">
        <v>251</v>
      </c>
    </row>
    <row r="164" spans="1:3">
      <c r="A164" s="543"/>
      <c r="B164" s="543"/>
      <c r="C164" s="505" t="s">
        <v>252</v>
      </c>
    </row>
    <row r="165" spans="1:3">
      <c r="A165" s="543"/>
      <c r="B165" s="543"/>
      <c r="C165" s="505" t="s">
        <v>254</v>
      </c>
    </row>
    <row r="166" spans="1:3">
      <c r="A166" s="543"/>
      <c r="B166" s="543"/>
      <c r="C166" s="505" t="s">
        <v>255</v>
      </c>
    </row>
    <row r="167" spans="1:3">
      <c r="A167" s="543">
        <v>44318.795286805602</v>
      </c>
      <c r="B167" s="543"/>
      <c r="C167" s="505" t="s">
        <v>266</v>
      </c>
    </row>
    <row r="168" spans="1:3">
      <c r="A168" s="543"/>
      <c r="B168" s="543"/>
      <c r="C168" s="505" t="s">
        <v>265</v>
      </c>
    </row>
    <row r="169" spans="1:3">
      <c r="A169" s="543">
        <v>44319.416666666664</v>
      </c>
      <c r="B169" s="543"/>
      <c r="C169" s="505" t="s">
        <v>267</v>
      </c>
    </row>
    <row r="170" spans="1:3">
      <c r="A170" s="543"/>
      <c r="B170" s="543"/>
      <c r="C170" s="505" t="s">
        <v>269</v>
      </c>
    </row>
    <row r="171" spans="1:3">
      <c r="A171" s="543">
        <v>44320.589794328705</v>
      </c>
      <c r="B171" s="543"/>
      <c r="C171" s="505" t="s">
        <v>270</v>
      </c>
    </row>
    <row r="172" spans="1:3">
      <c r="A172" s="543"/>
      <c r="B172" s="543"/>
      <c r="C172" s="505" t="s">
        <v>275</v>
      </c>
    </row>
    <row r="173" spans="1:3">
      <c r="A173" s="543">
        <v>44321</v>
      </c>
      <c r="B173" s="543"/>
      <c r="C173" s="505" t="s">
        <v>276</v>
      </c>
    </row>
    <row r="174" spans="1:3">
      <c r="A174" s="543"/>
      <c r="B174" s="543"/>
      <c r="C174" s="505" t="s">
        <v>277</v>
      </c>
    </row>
    <row r="175" spans="1:3">
      <c r="A175" s="543"/>
      <c r="B175" s="543"/>
      <c r="C175" s="505" t="s">
        <v>278</v>
      </c>
    </row>
    <row r="176" spans="1:3">
      <c r="A176" s="543"/>
      <c r="B176" s="543"/>
      <c r="C176" s="505" t="s">
        <v>279</v>
      </c>
    </row>
    <row r="177" spans="1:3">
      <c r="A177" s="543"/>
      <c r="B177" s="543"/>
      <c r="C177" s="505" t="s">
        <v>280</v>
      </c>
    </row>
    <row r="178" spans="1:3">
      <c r="A178" s="543"/>
      <c r="B178" s="543"/>
      <c r="C178" s="505" t="s">
        <v>281</v>
      </c>
    </row>
    <row r="179" spans="1:3">
      <c r="A179" s="543"/>
      <c r="B179" s="543"/>
      <c r="C179" s="505" t="s">
        <v>284</v>
      </c>
    </row>
    <row r="180" spans="1:3">
      <c r="A180" s="543"/>
      <c r="B180" s="543"/>
      <c r="C180" s="505" t="s">
        <v>285</v>
      </c>
    </row>
    <row r="181" spans="1:3">
      <c r="A181" s="543"/>
      <c r="B181" s="543"/>
      <c r="C181" s="505" t="s">
        <v>287</v>
      </c>
    </row>
    <row r="182" spans="1:3">
      <c r="A182" s="543"/>
      <c r="B182" s="543"/>
      <c r="C182" s="505" t="s">
        <v>288</v>
      </c>
    </row>
    <row r="183" spans="1:3">
      <c r="A183" s="543">
        <v>44322.355669791701</v>
      </c>
      <c r="B183" s="543"/>
      <c r="C183" s="505" t="s">
        <v>289</v>
      </c>
    </row>
    <row r="184" spans="1:3">
      <c r="A184" s="543"/>
      <c r="B184" s="543"/>
      <c r="C184" s="505" t="s">
        <v>291</v>
      </c>
    </row>
    <row r="185" spans="1:3">
      <c r="A185" s="543"/>
      <c r="B185" s="543"/>
      <c r="C185" s="505" t="s">
        <v>292</v>
      </c>
    </row>
    <row r="186" spans="1:3">
      <c r="A186" s="543"/>
      <c r="B186" s="543"/>
      <c r="C186" s="505" t="s">
        <v>293</v>
      </c>
    </row>
    <row r="187" spans="1:3">
      <c r="A187" s="543"/>
      <c r="B187" s="543"/>
      <c r="C187" s="505" t="s">
        <v>294</v>
      </c>
    </row>
    <row r="188" spans="1:3">
      <c r="A188" s="543">
        <v>44323.920671874999</v>
      </c>
      <c r="B188" s="543"/>
      <c r="C188" s="505" t="s">
        <v>296</v>
      </c>
    </row>
    <row r="189" spans="1:3">
      <c r="A189" s="543"/>
      <c r="B189" s="543"/>
      <c r="C189" s="505" t="s">
        <v>297</v>
      </c>
    </row>
    <row r="190" spans="1:3">
      <c r="A190" s="543"/>
      <c r="B190" s="543"/>
      <c r="C190" s="505" t="s">
        <v>298</v>
      </c>
    </row>
    <row r="191" spans="1:3">
      <c r="A191" s="543"/>
      <c r="B191" s="543"/>
      <c r="C191" s="505" t="s">
        <v>299</v>
      </c>
    </row>
    <row r="192" spans="1:3">
      <c r="A192" s="543"/>
      <c r="B192" s="543"/>
      <c r="C192" s="505" t="s">
        <v>300</v>
      </c>
    </row>
    <row r="193" spans="1:3">
      <c r="A193" s="543"/>
      <c r="B193" s="543"/>
      <c r="C193" s="505" t="s">
        <v>301</v>
      </c>
    </row>
    <row r="194" spans="1:3">
      <c r="A194" s="543"/>
      <c r="B194" s="543"/>
      <c r="C194" s="505" t="s">
        <v>302</v>
      </c>
    </row>
    <row r="195" spans="1:3">
      <c r="A195" s="543"/>
      <c r="B195" s="543"/>
      <c r="C195" s="505" t="s">
        <v>303</v>
      </c>
    </row>
    <row r="196" spans="1:3">
      <c r="A196" s="543"/>
      <c r="B196" s="543"/>
      <c r="C196" s="505" t="s">
        <v>304</v>
      </c>
    </row>
    <row r="197" spans="1:3">
      <c r="A197" s="543"/>
      <c r="B197" s="543"/>
      <c r="C197" s="505" t="s">
        <v>305</v>
      </c>
    </row>
    <row r="198" spans="1:3">
      <c r="A198" s="543">
        <v>44325.499741435196</v>
      </c>
      <c r="B198" s="543"/>
      <c r="C198" s="505" t="s">
        <v>306</v>
      </c>
    </row>
    <row r="199" spans="1:3">
      <c r="A199" s="543"/>
      <c r="B199" s="543"/>
      <c r="C199" s="505" t="s">
        <v>307</v>
      </c>
    </row>
    <row r="200" spans="1:3">
      <c r="A200" s="543"/>
      <c r="B200" s="543"/>
      <c r="C200" s="505" t="s">
        <v>308</v>
      </c>
    </row>
    <row r="201" spans="1:3">
      <c r="A201" s="543"/>
      <c r="B201" s="543"/>
      <c r="C201" s="505" t="s">
        <v>309</v>
      </c>
    </row>
    <row r="202" spans="1:3">
      <c r="A202" s="543"/>
      <c r="B202" s="543"/>
      <c r="C202" s="505" t="s">
        <v>310</v>
      </c>
    </row>
    <row r="203" spans="1:3">
      <c r="A203" s="543"/>
      <c r="B203" s="543"/>
      <c r="C203" s="505" t="s">
        <v>311</v>
      </c>
    </row>
    <row r="204" spans="1:3">
      <c r="A204" s="543"/>
      <c r="B204" s="543"/>
      <c r="C204" s="505" t="s">
        <v>312</v>
      </c>
    </row>
    <row r="205" spans="1:3">
      <c r="A205" s="543"/>
      <c r="B205" s="543"/>
      <c r="C205" s="505" t="s">
        <v>313</v>
      </c>
    </row>
    <row r="206" spans="1:3">
      <c r="A206" s="543"/>
      <c r="B206" s="543"/>
      <c r="C206" s="505" t="s">
        <v>314</v>
      </c>
    </row>
    <row r="207" spans="1:3">
      <c r="A207" s="543"/>
      <c r="B207" s="543"/>
      <c r="C207" s="505" t="s">
        <v>315</v>
      </c>
    </row>
    <row r="208" spans="1:3">
      <c r="A208" s="543"/>
      <c r="B208" s="543"/>
      <c r="C208" s="505" t="s">
        <v>316</v>
      </c>
    </row>
    <row r="209" spans="1:3">
      <c r="A209" s="543">
        <v>44326.575224768501</v>
      </c>
      <c r="B209" s="543"/>
      <c r="C209" s="505" t="s">
        <v>317</v>
      </c>
    </row>
    <row r="210" spans="1:3">
      <c r="A210" s="543"/>
      <c r="B210" s="543"/>
      <c r="C210" s="505" t="s">
        <v>318</v>
      </c>
    </row>
    <row r="211" spans="1:3">
      <c r="A211" s="543"/>
      <c r="B211" s="543"/>
      <c r="C211" s="505" t="s">
        <v>319</v>
      </c>
    </row>
    <row r="212" spans="1:3">
      <c r="A212" s="543"/>
      <c r="B212" s="543"/>
      <c r="C212" s="505" t="s">
        <v>320</v>
      </c>
    </row>
    <row r="213" spans="1:3">
      <c r="A213" s="543"/>
      <c r="B213" s="543"/>
      <c r="C213" s="505" t="s">
        <v>323</v>
      </c>
    </row>
    <row r="214" spans="1:3">
      <c r="A214" s="543">
        <v>44328.702704976902</v>
      </c>
      <c r="B214" s="543"/>
      <c r="C214" s="505" t="s">
        <v>324</v>
      </c>
    </row>
    <row r="215" spans="1:3">
      <c r="A215" s="543"/>
      <c r="B215" s="543"/>
      <c r="C215" s="505" t="s">
        <v>325</v>
      </c>
    </row>
    <row r="216" spans="1:3">
      <c r="A216" s="543"/>
      <c r="B216" s="543"/>
      <c r="C216" s="505" t="s">
        <v>326</v>
      </c>
    </row>
    <row r="217" spans="1:3">
      <c r="A217" s="543"/>
      <c r="B217" s="543"/>
      <c r="C217" s="505" t="s">
        <v>328</v>
      </c>
    </row>
    <row r="218" spans="1:3">
      <c r="A218" s="543"/>
      <c r="B218" s="543"/>
      <c r="C218" s="505" t="s">
        <v>329</v>
      </c>
    </row>
    <row r="219" spans="1:3">
      <c r="A219" s="543"/>
      <c r="B219" s="543"/>
      <c r="C219" s="505" t="s">
        <v>327</v>
      </c>
    </row>
    <row r="220" spans="1:3">
      <c r="A220" s="543"/>
      <c r="B220" s="543"/>
      <c r="C220" s="505" t="s">
        <v>331</v>
      </c>
    </row>
    <row r="221" spans="1:3">
      <c r="A221" s="543"/>
      <c r="B221" s="543"/>
      <c r="C221" s="505" t="s">
        <v>330</v>
      </c>
    </row>
    <row r="222" spans="1:3">
      <c r="A222" s="543"/>
      <c r="B222" s="543"/>
      <c r="C222" s="505" t="s">
        <v>332</v>
      </c>
    </row>
    <row r="223" spans="1:3">
      <c r="A223" s="543"/>
      <c r="B223" s="543"/>
      <c r="C223" s="505" t="s">
        <v>333</v>
      </c>
    </row>
    <row r="224" spans="1:3">
      <c r="A224" s="543">
        <v>44333.425679861102</v>
      </c>
      <c r="B224" s="543"/>
      <c r="C224" s="505" t="s">
        <v>334</v>
      </c>
    </row>
    <row r="225" spans="1:3">
      <c r="A225" s="543"/>
      <c r="B225" s="543"/>
      <c r="C225" s="505" t="s">
        <v>335</v>
      </c>
    </row>
    <row r="226" spans="1:3">
      <c r="A226" s="543"/>
      <c r="B226" s="543"/>
      <c r="C226" s="505" t="s">
        <v>339</v>
      </c>
    </row>
    <row r="227" spans="1:3">
      <c r="A227" s="543"/>
      <c r="B227" s="543"/>
      <c r="C227" s="505" t="s">
        <v>340</v>
      </c>
    </row>
    <row r="228" spans="1:3">
      <c r="A228" s="543"/>
      <c r="B228" s="543"/>
      <c r="C228" s="505" t="s">
        <v>341</v>
      </c>
    </row>
    <row r="229" spans="1:3">
      <c r="A229" s="543"/>
      <c r="B229" s="543"/>
      <c r="C229" s="505" t="s">
        <v>342</v>
      </c>
    </row>
    <row r="230" spans="1:3">
      <c r="A230" s="543"/>
      <c r="B230" s="543"/>
      <c r="C230" s="505" t="s">
        <v>344</v>
      </c>
    </row>
    <row r="231" spans="1:3">
      <c r="A231" s="543"/>
      <c r="B231" s="543"/>
      <c r="C231" s="505" t="s">
        <v>345</v>
      </c>
    </row>
    <row r="232" spans="1:3">
      <c r="A232" s="543">
        <v>44336</v>
      </c>
      <c r="B232" s="543"/>
      <c r="C232" s="505" t="s">
        <v>348</v>
      </c>
    </row>
    <row r="233" spans="1:3">
      <c r="A233" s="543"/>
      <c r="B233" s="543"/>
      <c r="C233" s="505" t="s">
        <v>349</v>
      </c>
    </row>
    <row r="234" spans="1:3">
      <c r="A234" s="543"/>
      <c r="B234" s="543"/>
      <c r="C234" s="505" t="s">
        <v>351</v>
      </c>
    </row>
    <row r="235" spans="1:3">
      <c r="A235" s="543"/>
      <c r="B235" s="543"/>
      <c r="C235" s="505" t="s">
        <v>352</v>
      </c>
    </row>
    <row r="236" spans="1:3">
      <c r="A236" s="543"/>
      <c r="B236" s="543"/>
      <c r="C236" s="505" t="s">
        <v>355</v>
      </c>
    </row>
    <row r="237" spans="1:3">
      <c r="A237" s="543"/>
      <c r="B237" s="543"/>
      <c r="C237" s="505" t="s">
        <v>357</v>
      </c>
    </row>
    <row r="238" spans="1:3">
      <c r="A238" s="543"/>
      <c r="B238" s="543"/>
      <c r="C238" s="505" t="s">
        <v>364</v>
      </c>
    </row>
    <row r="239" spans="1:3">
      <c r="A239" s="543"/>
      <c r="B239" s="543"/>
      <c r="C239" s="505" t="s">
        <v>363</v>
      </c>
    </row>
    <row r="240" spans="1:3">
      <c r="A240" s="543"/>
      <c r="B240" s="543"/>
      <c r="C240" s="505" t="s">
        <v>365</v>
      </c>
    </row>
    <row r="241" spans="1:3">
      <c r="A241" s="543"/>
      <c r="B241" s="543"/>
      <c r="C241" s="505" t="s">
        <v>369</v>
      </c>
    </row>
    <row r="242" spans="1:3">
      <c r="A242" s="543"/>
      <c r="B242" s="543"/>
      <c r="C242" s="505" t="s">
        <v>370</v>
      </c>
    </row>
    <row r="243" spans="1:3">
      <c r="A243" s="543"/>
      <c r="B243" s="543"/>
      <c r="C243" s="505" t="s">
        <v>371</v>
      </c>
    </row>
    <row r="244" spans="1:3">
      <c r="A244" s="543"/>
      <c r="B244" s="543"/>
      <c r="C244" s="505" t="s">
        <v>373</v>
      </c>
    </row>
    <row r="245" spans="1:3">
      <c r="A245" s="543">
        <v>44338.757544444401</v>
      </c>
      <c r="B245" s="543"/>
      <c r="C245" s="505" t="s">
        <v>372</v>
      </c>
    </row>
    <row r="246" spans="1:3">
      <c r="A246" s="543"/>
      <c r="B246" s="543"/>
      <c r="C246" s="505" t="s">
        <v>374</v>
      </c>
    </row>
    <row r="247" spans="1:3">
      <c r="A247" s="543">
        <v>44340.377351157404</v>
      </c>
      <c r="B247" s="543"/>
      <c r="C247" s="505" t="s">
        <v>375</v>
      </c>
    </row>
    <row r="248" spans="1:3">
      <c r="A248" s="543"/>
      <c r="B248" s="543"/>
      <c r="C248" s="505" t="s">
        <v>376</v>
      </c>
    </row>
    <row r="249" spans="1:3">
      <c r="A249" s="543"/>
      <c r="B249" s="543"/>
      <c r="C249" s="505" t="s">
        <v>379</v>
      </c>
    </row>
    <row r="250" spans="1:3">
      <c r="A250" s="543"/>
      <c r="B250" s="543"/>
      <c r="C250" s="505" t="s">
        <v>380</v>
      </c>
    </row>
    <row r="251" spans="1:3">
      <c r="A251" s="543"/>
      <c r="B251" s="543"/>
      <c r="C251" s="505" t="s">
        <v>381</v>
      </c>
    </row>
    <row r="252" spans="1:3">
      <c r="A252" s="543"/>
      <c r="B252" s="543"/>
      <c r="C252" s="505" t="s">
        <v>1751</v>
      </c>
    </row>
    <row r="253" spans="1:3">
      <c r="A253" s="543"/>
      <c r="B253" s="543"/>
      <c r="C253" s="505" t="s">
        <v>383</v>
      </c>
    </row>
    <row r="254" spans="1:3">
      <c r="A254" s="542"/>
      <c r="B254" s="542"/>
      <c r="C254" s="505" t="s">
        <v>384</v>
      </c>
    </row>
    <row r="255" spans="1:3">
      <c r="A255" s="543">
        <v>44341.368147569403</v>
      </c>
      <c r="B255" s="543"/>
      <c r="C255" s="505" t="s">
        <v>386</v>
      </c>
    </row>
    <row r="256" spans="1:3">
      <c r="A256" s="543"/>
      <c r="B256" s="543"/>
      <c r="C256" s="505" t="s">
        <v>388</v>
      </c>
    </row>
    <row r="257" spans="1:3">
      <c r="A257" s="543"/>
      <c r="B257" s="543"/>
      <c r="C257" s="505" t="s">
        <v>391</v>
      </c>
    </row>
    <row r="258" spans="1:3">
      <c r="A258" s="543"/>
      <c r="B258" s="543"/>
      <c r="C258" s="505" t="s">
        <v>394</v>
      </c>
    </row>
    <row r="259" spans="1:3">
      <c r="A259" s="543"/>
      <c r="B259" s="543"/>
      <c r="C259" s="505" t="s">
        <v>395</v>
      </c>
    </row>
    <row r="260" spans="1:3">
      <c r="A260" s="543"/>
      <c r="B260" s="543"/>
      <c r="C260" s="505" t="s">
        <v>396</v>
      </c>
    </row>
    <row r="261" spans="1:3">
      <c r="A261" s="543"/>
      <c r="B261" s="543"/>
      <c r="C261" s="505" t="s">
        <v>397</v>
      </c>
    </row>
    <row r="262" spans="1:3">
      <c r="A262" s="543"/>
      <c r="B262" s="543"/>
      <c r="C262" s="505" t="s">
        <v>398</v>
      </c>
    </row>
    <row r="263" spans="1:3">
      <c r="A263" s="543"/>
      <c r="B263" s="543"/>
      <c r="C263" s="505" t="s">
        <v>400</v>
      </c>
    </row>
    <row r="264" spans="1:3">
      <c r="A264" s="543"/>
      <c r="B264" s="543"/>
      <c r="C264" s="505" t="s">
        <v>411</v>
      </c>
    </row>
    <row r="265" spans="1:3">
      <c r="A265" s="543"/>
      <c r="B265" s="543"/>
      <c r="C265" s="505" t="s">
        <v>1771</v>
      </c>
    </row>
    <row r="266" spans="1:3">
      <c r="A266" s="543"/>
      <c r="B266" s="543"/>
      <c r="C266" s="505" t="s">
        <v>412</v>
      </c>
    </row>
    <row r="267" spans="1:3">
      <c r="A267" s="543">
        <v>44343.596566666703</v>
      </c>
      <c r="B267" s="543"/>
      <c r="C267" s="505" t="s">
        <v>413</v>
      </c>
    </row>
    <row r="268" spans="1:3">
      <c r="A268" s="543"/>
      <c r="B268" s="543"/>
      <c r="C268" s="505" t="s">
        <v>414</v>
      </c>
    </row>
    <row r="269" spans="1:3">
      <c r="A269" s="543"/>
      <c r="B269" s="543"/>
      <c r="C269" s="505" t="s">
        <v>415</v>
      </c>
    </row>
    <row r="270" spans="1:3">
      <c r="A270" s="543"/>
      <c r="B270" s="543"/>
      <c r="C270" s="505" t="s">
        <v>457</v>
      </c>
    </row>
    <row r="271" spans="1:3">
      <c r="A271" s="543"/>
      <c r="B271" s="543"/>
      <c r="C271" s="505" t="s">
        <v>458</v>
      </c>
    </row>
    <row r="272" spans="1:3">
      <c r="A272" s="543"/>
      <c r="B272" s="543"/>
      <c r="C272" s="505" t="s">
        <v>459</v>
      </c>
    </row>
    <row r="273" spans="1:3">
      <c r="A273" s="543"/>
      <c r="B273" s="543"/>
      <c r="C273" s="505" t="s">
        <v>460</v>
      </c>
    </row>
    <row r="274" spans="1:3">
      <c r="A274" s="543"/>
      <c r="B274" s="543"/>
      <c r="C274" s="505" t="s">
        <v>461</v>
      </c>
    </row>
    <row r="275" spans="1:3" ht="30">
      <c r="A275" s="543"/>
      <c r="B275" s="543"/>
      <c r="C275" s="505" t="s">
        <v>463</v>
      </c>
    </row>
    <row r="276" spans="1:3">
      <c r="A276" s="543">
        <v>44352.575020601798</v>
      </c>
      <c r="B276" s="543"/>
      <c r="C276" s="505" t="s">
        <v>465</v>
      </c>
    </row>
    <row r="277" spans="1:3">
      <c r="A277" s="543"/>
      <c r="B277" s="543"/>
      <c r="C277" s="505" t="s">
        <v>464</v>
      </c>
    </row>
    <row r="278" spans="1:3">
      <c r="A278" s="543"/>
      <c r="B278" s="543"/>
      <c r="C278" s="505" t="s">
        <v>466</v>
      </c>
    </row>
    <row r="279" spans="1:3">
      <c r="A279" s="543">
        <v>44353.419314120401</v>
      </c>
      <c r="B279" s="543"/>
      <c r="C279" s="505" t="s">
        <v>467</v>
      </c>
    </row>
    <row r="280" spans="1:3">
      <c r="A280" s="543"/>
      <c r="B280" s="543"/>
      <c r="C280" s="505" t="s">
        <v>473</v>
      </c>
    </row>
    <row r="281" spans="1:3">
      <c r="A281" s="543"/>
      <c r="B281" s="543"/>
      <c r="C281" s="505" t="s">
        <v>468</v>
      </c>
    </row>
    <row r="282" spans="1:3">
      <c r="A282" s="543"/>
      <c r="B282" s="543"/>
      <c r="C282" s="505" t="s">
        <v>469</v>
      </c>
    </row>
    <row r="283" spans="1:3">
      <c r="A283" s="543"/>
      <c r="B283" s="543"/>
      <c r="C283" s="505" t="s">
        <v>470</v>
      </c>
    </row>
    <row r="284" spans="1:3">
      <c r="A284" s="543"/>
      <c r="B284" s="543"/>
      <c r="C284" s="505" t="s">
        <v>472</v>
      </c>
    </row>
    <row r="285" spans="1:3">
      <c r="A285" s="543"/>
      <c r="B285" s="543"/>
      <c r="C285" s="505" t="s">
        <v>474</v>
      </c>
    </row>
    <row r="286" spans="1:3">
      <c r="A286" s="543"/>
      <c r="B286" s="543"/>
      <c r="C286" s="505" t="s">
        <v>475</v>
      </c>
    </row>
    <row r="287" spans="1:3">
      <c r="A287" s="543"/>
      <c r="B287" s="543"/>
      <c r="C287" s="505" t="s">
        <v>476</v>
      </c>
    </row>
    <row r="288" spans="1:3">
      <c r="A288" s="543"/>
      <c r="B288" s="543"/>
      <c r="C288" s="505" t="s">
        <v>477</v>
      </c>
    </row>
    <row r="289" spans="1:3">
      <c r="A289" s="543"/>
      <c r="B289" s="543"/>
      <c r="C289" s="505" t="s">
        <v>478</v>
      </c>
    </row>
    <row r="290" spans="1:3" ht="30">
      <c r="A290" s="543"/>
      <c r="B290" s="543"/>
      <c r="C290" s="505" t="s">
        <v>479</v>
      </c>
    </row>
    <row r="291" spans="1:3">
      <c r="A291" s="543"/>
      <c r="B291" s="543"/>
      <c r="C291" s="505" t="s">
        <v>480</v>
      </c>
    </row>
    <row r="292" spans="1:3">
      <c r="A292" s="543"/>
      <c r="B292" s="543"/>
      <c r="C292" s="505" t="s">
        <v>481</v>
      </c>
    </row>
    <row r="293" spans="1:3">
      <c r="A293" s="543"/>
      <c r="B293" s="543"/>
      <c r="C293" s="505" t="s">
        <v>482</v>
      </c>
    </row>
    <row r="294" spans="1:3">
      <c r="A294" s="543"/>
      <c r="B294" s="543"/>
      <c r="C294" s="505" t="s">
        <v>484</v>
      </c>
    </row>
    <row r="295" spans="1:3">
      <c r="A295" s="543"/>
      <c r="B295" s="543"/>
      <c r="C295" s="505" t="s">
        <v>483</v>
      </c>
    </row>
    <row r="296" spans="1:3">
      <c r="A296" s="543"/>
      <c r="B296" s="543"/>
      <c r="C296" s="505" t="s">
        <v>486</v>
      </c>
    </row>
    <row r="297" spans="1:3">
      <c r="A297" s="543"/>
      <c r="B297" s="543"/>
      <c r="C297" s="505" t="s">
        <v>487</v>
      </c>
    </row>
    <row r="298" spans="1:3">
      <c r="A298" s="543"/>
      <c r="B298" s="543"/>
      <c r="C298" s="505" t="s">
        <v>491</v>
      </c>
    </row>
    <row r="299" spans="1:3">
      <c r="A299" s="543"/>
      <c r="B299" s="543"/>
      <c r="C299" s="505" t="s">
        <v>492</v>
      </c>
    </row>
    <row r="300" spans="1:3">
      <c r="A300" s="543">
        <v>44356.777344212998</v>
      </c>
      <c r="B300" s="543"/>
      <c r="C300" s="505" t="s">
        <v>493</v>
      </c>
    </row>
    <row r="301" spans="1:3">
      <c r="A301" s="543"/>
      <c r="B301" s="543"/>
      <c r="C301" s="505" t="s">
        <v>494</v>
      </c>
    </row>
    <row r="302" spans="1:3">
      <c r="A302" s="543"/>
      <c r="B302" s="543"/>
      <c r="C302" s="505" t="s">
        <v>495</v>
      </c>
    </row>
    <row r="303" spans="1:3">
      <c r="A303" s="543"/>
      <c r="B303" s="543"/>
      <c r="C303" s="505" t="s">
        <v>496</v>
      </c>
    </row>
    <row r="304" spans="1:3" ht="30">
      <c r="A304" s="543"/>
      <c r="B304" s="543"/>
      <c r="C304" s="505" t="s">
        <v>497</v>
      </c>
    </row>
    <row r="305" spans="1:3">
      <c r="A305" s="543"/>
      <c r="B305" s="543"/>
      <c r="C305" s="505" t="s">
        <v>498</v>
      </c>
    </row>
    <row r="306" spans="1:3">
      <c r="A306" s="543"/>
      <c r="B306" s="543"/>
      <c r="C306" s="505" t="s">
        <v>499</v>
      </c>
    </row>
    <row r="307" spans="1:3">
      <c r="A307" s="543"/>
      <c r="B307" s="543"/>
      <c r="C307" s="505" t="s">
        <v>500</v>
      </c>
    </row>
    <row r="308" spans="1:3">
      <c r="A308" s="543"/>
      <c r="B308" s="543"/>
      <c r="C308" s="505" t="s">
        <v>501</v>
      </c>
    </row>
    <row r="309" spans="1:3">
      <c r="A309" s="543"/>
      <c r="B309" s="543"/>
      <c r="C309" s="505" t="s">
        <v>511</v>
      </c>
    </row>
    <row r="310" spans="1:3">
      <c r="A310" s="543">
        <v>44357.347470833301</v>
      </c>
      <c r="B310" s="543"/>
      <c r="C310" s="505" t="s">
        <v>512</v>
      </c>
    </row>
    <row r="311" spans="1:3">
      <c r="A311" s="543"/>
      <c r="B311" s="543"/>
      <c r="C311" s="505" t="s">
        <v>515</v>
      </c>
    </row>
    <row r="312" spans="1:3">
      <c r="A312" s="543"/>
      <c r="B312" s="543"/>
      <c r="C312" s="505" t="s">
        <v>516</v>
      </c>
    </row>
    <row r="313" spans="1:3">
      <c r="A313" s="543"/>
      <c r="B313" s="543"/>
      <c r="C313" s="505" t="s">
        <v>518</v>
      </c>
    </row>
    <row r="314" spans="1:3">
      <c r="A314" s="543"/>
      <c r="B314" s="543"/>
      <c r="C314" s="505" t="s">
        <v>519</v>
      </c>
    </row>
    <row r="315" spans="1:3">
      <c r="A315" s="543"/>
      <c r="B315" s="543"/>
      <c r="C315" s="505" t="s">
        <v>520</v>
      </c>
    </row>
    <row r="316" spans="1:3">
      <c r="A316" s="543"/>
      <c r="B316" s="543"/>
      <c r="C316" s="505" t="s">
        <v>521</v>
      </c>
    </row>
    <row r="317" spans="1:3">
      <c r="A317" s="543"/>
      <c r="B317" s="543"/>
      <c r="C317" s="505" t="s">
        <v>522</v>
      </c>
    </row>
    <row r="318" spans="1:3">
      <c r="A318" s="543"/>
      <c r="B318" s="543"/>
      <c r="C318" s="505" t="s">
        <v>523</v>
      </c>
    </row>
    <row r="319" spans="1:3">
      <c r="A319" s="543"/>
      <c r="B319" s="543"/>
      <c r="C319" s="505" t="s">
        <v>524</v>
      </c>
    </row>
    <row r="320" spans="1:3">
      <c r="A320" s="543"/>
      <c r="B320" s="543"/>
      <c r="C320" s="505" t="s">
        <v>525</v>
      </c>
    </row>
    <row r="321" spans="1:3">
      <c r="A321" s="543"/>
      <c r="B321" s="543"/>
      <c r="C321" s="505" t="s">
        <v>526</v>
      </c>
    </row>
    <row r="322" spans="1:3">
      <c r="A322" s="543"/>
      <c r="B322" s="543"/>
      <c r="C322" s="505" t="s">
        <v>527</v>
      </c>
    </row>
    <row r="323" spans="1:3">
      <c r="A323" s="543">
        <v>44359.798668518502</v>
      </c>
      <c r="B323" s="543"/>
      <c r="C323" s="505" t="s">
        <v>528</v>
      </c>
    </row>
    <row r="324" spans="1:3">
      <c r="A324" s="543"/>
      <c r="B324" s="543"/>
      <c r="C324" s="505" t="s">
        <v>529</v>
      </c>
    </row>
    <row r="325" spans="1:3">
      <c r="A325" s="543">
        <v>44360.301544444403</v>
      </c>
      <c r="B325" s="543"/>
      <c r="C325" s="505" t="s">
        <v>530</v>
      </c>
    </row>
    <row r="326" spans="1:3">
      <c r="A326" s="543"/>
      <c r="B326" s="543"/>
      <c r="C326" s="505" t="s">
        <v>531</v>
      </c>
    </row>
    <row r="327" spans="1:3">
      <c r="A327" s="543"/>
      <c r="B327" s="543"/>
      <c r="C327" s="505" t="s">
        <v>532</v>
      </c>
    </row>
    <row r="328" spans="1:3">
      <c r="A328" s="543"/>
      <c r="B328" s="543"/>
      <c r="C328" s="505" t="s">
        <v>533</v>
      </c>
    </row>
    <row r="329" spans="1:3">
      <c r="A329" s="543"/>
      <c r="B329" s="543"/>
      <c r="C329" s="505" t="s">
        <v>534</v>
      </c>
    </row>
    <row r="330" spans="1:3">
      <c r="A330" s="543"/>
      <c r="B330" s="543"/>
      <c r="C330" s="505" t="s">
        <v>535</v>
      </c>
    </row>
    <row r="331" spans="1:3">
      <c r="A331" s="543"/>
      <c r="B331" s="543"/>
      <c r="C331" s="505" t="s">
        <v>536</v>
      </c>
    </row>
    <row r="332" spans="1:3" ht="30">
      <c r="A332" s="543"/>
      <c r="B332" s="543"/>
      <c r="C332" s="505" t="s">
        <v>541</v>
      </c>
    </row>
    <row r="333" spans="1:3">
      <c r="A333" s="543"/>
      <c r="B333" s="543"/>
      <c r="C333" s="505" t="s">
        <v>537</v>
      </c>
    </row>
    <row r="334" spans="1:3" ht="30">
      <c r="A334" s="543"/>
      <c r="B334" s="543"/>
      <c r="C334" s="505" t="s">
        <v>538</v>
      </c>
    </row>
    <row r="335" spans="1:3">
      <c r="A335" s="543"/>
      <c r="B335" s="543"/>
      <c r="C335" s="505" t="s">
        <v>539</v>
      </c>
    </row>
    <row r="336" spans="1:3">
      <c r="A336" s="543"/>
      <c r="B336" s="543"/>
      <c r="C336" s="505" t="s">
        <v>545</v>
      </c>
    </row>
    <row r="337" spans="1:3">
      <c r="A337" s="543">
        <v>44360.751121412002</v>
      </c>
      <c r="B337" s="543"/>
      <c r="C337" s="505" t="s">
        <v>540</v>
      </c>
    </row>
    <row r="338" spans="1:3">
      <c r="A338" s="543"/>
      <c r="B338" s="543"/>
      <c r="C338" s="505" t="s">
        <v>542</v>
      </c>
    </row>
    <row r="339" spans="1:3">
      <c r="A339" s="543"/>
      <c r="B339" s="543"/>
      <c r="C339" s="505" t="s">
        <v>543</v>
      </c>
    </row>
    <row r="340" spans="1:3">
      <c r="A340" s="543"/>
      <c r="B340" s="543"/>
      <c r="C340" s="505" t="s">
        <v>544</v>
      </c>
    </row>
    <row r="341" spans="1:3">
      <c r="A341" s="543"/>
      <c r="B341" s="543"/>
      <c r="C341" s="505" t="s">
        <v>551</v>
      </c>
    </row>
    <row r="342" spans="1:3" ht="30">
      <c r="A342" s="543"/>
      <c r="B342" s="543"/>
      <c r="C342" s="505" t="s">
        <v>546</v>
      </c>
    </row>
    <row r="343" spans="1:3" ht="30">
      <c r="A343" s="543"/>
      <c r="B343" s="543"/>
      <c r="C343" s="505" t="s">
        <v>553</v>
      </c>
    </row>
    <row r="344" spans="1:3">
      <c r="A344" s="543"/>
      <c r="B344" s="543"/>
      <c r="C344" s="505" t="s">
        <v>548</v>
      </c>
    </row>
    <row r="345" spans="1:3" ht="30">
      <c r="A345" s="543"/>
      <c r="B345" s="543"/>
      <c r="C345" s="505" t="s">
        <v>550</v>
      </c>
    </row>
    <row r="346" spans="1:3">
      <c r="A346" s="543"/>
      <c r="B346" s="543"/>
      <c r="C346" s="505" t="s">
        <v>552</v>
      </c>
    </row>
    <row r="347" spans="1:3">
      <c r="A347" s="543"/>
      <c r="B347" s="543"/>
      <c r="C347" s="505" t="s">
        <v>554</v>
      </c>
    </row>
    <row r="348" spans="1:3">
      <c r="A348" s="543"/>
      <c r="B348" s="543"/>
      <c r="C348" s="505" t="s">
        <v>555</v>
      </c>
    </row>
    <row r="349" spans="1:3" ht="30">
      <c r="A349" s="543"/>
      <c r="B349" s="543"/>
      <c r="C349" s="505" t="s">
        <v>556</v>
      </c>
    </row>
    <row r="350" spans="1:3">
      <c r="A350" s="543"/>
      <c r="B350" s="543"/>
      <c r="C350" s="505" t="s">
        <v>557</v>
      </c>
    </row>
    <row r="351" spans="1:3">
      <c r="A351" s="543"/>
      <c r="B351" s="543"/>
      <c r="C351" s="505" t="s">
        <v>558</v>
      </c>
    </row>
    <row r="352" spans="1:3">
      <c r="A352" s="543"/>
      <c r="B352" s="543"/>
      <c r="C352" s="505" t="s">
        <v>559</v>
      </c>
    </row>
    <row r="353" spans="1:3">
      <c r="A353" s="543">
        <v>44362.670448611098</v>
      </c>
      <c r="B353" s="543"/>
      <c r="C353" s="505" t="s">
        <v>560</v>
      </c>
    </row>
    <row r="354" spans="1:3">
      <c r="A354" s="543"/>
      <c r="B354" s="543"/>
      <c r="C354" s="505" t="s">
        <v>561</v>
      </c>
    </row>
    <row r="355" spans="1:3">
      <c r="A355" s="543"/>
      <c r="B355" s="543"/>
      <c r="C355" s="505" t="s">
        <v>562</v>
      </c>
    </row>
    <row r="356" spans="1:3">
      <c r="A356" s="543"/>
      <c r="B356" s="543"/>
      <c r="C356" s="505" t="s">
        <v>564</v>
      </c>
    </row>
    <row r="357" spans="1:3">
      <c r="A357" s="543"/>
      <c r="B357" s="543"/>
      <c r="C357" s="505" t="s">
        <v>565</v>
      </c>
    </row>
    <row r="358" spans="1:3">
      <c r="A358" s="543"/>
      <c r="B358" s="543"/>
      <c r="C358" s="505" t="s">
        <v>567</v>
      </c>
    </row>
    <row r="359" spans="1:3">
      <c r="A359" s="543"/>
      <c r="B359" s="543"/>
      <c r="C359" s="505" t="s">
        <v>568</v>
      </c>
    </row>
    <row r="360" spans="1:3">
      <c r="A360" s="543"/>
      <c r="B360" s="543"/>
      <c r="C360" s="505" t="s">
        <v>569</v>
      </c>
    </row>
    <row r="361" spans="1:3">
      <c r="A361" s="543"/>
      <c r="B361" s="543"/>
      <c r="C361" s="505" t="s">
        <v>570</v>
      </c>
    </row>
    <row r="362" spans="1:3">
      <c r="A362" s="543"/>
      <c r="B362" s="543"/>
      <c r="C362" s="505" t="s">
        <v>579</v>
      </c>
    </row>
    <row r="363" spans="1:3">
      <c r="A363" s="543"/>
      <c r="B363" s="543"/>
      <c r="C363" s="505" t="s">
        <v>571</v>
      </c>
    </row>
    <row r="364" spans="1:3">
      <c r="A364" s="543"/>
      <c r="B364" s="543"/>
      <c r="C364" s="505" t="s">
        <v>572</v>
      </c>
    </row>
    <row r="365" spans="1:3">
      <c r="A365" s="543"/>
      <c r="B365" s="543"/>
      <c r="C365" s="505" t="s">
        <v>573</v>
      </c>
    </row>
    <row r="366" spans="1:3">
      <c r="A366" s="543"/>
      <c r="B366" s="543"/>
      <c r="C366" s="505" t="s">
        <v>574</v>
      </c>
    </row>
    <row r="367" spans="1:3">
      <c r="A367" s="543">
        <v>44363.678779398098</v>
      </c>
      <c r="B367" s="543"/>
      <c r="C367" s="505" t="s">
        <v>575</v>
      </c>
    </row>
    <row r="368" spans="1:3">
      <c r="A368" s="543"/>
      <c r="B368" s="543"/>
      <c r="C368" s="505" t="s">
        <v>576</v>
      </c>
    </row>
    <row r="369" spans="1:3">
      <c r="A369" s="543"/>
      <c r="B369" s="543"/>
      <c r="C369" s="505" t="s">
        <v>577</v>
      </c>
    </row>
    <row r="370" spans="1:3">
      <c r="A370" s="543">
        <v>44364.255856481483</v>
      </c>
      <c r="B370" s="543"/>
      <c r="C370" s="505" t="s">
        <v>578</v>
      </c>
    </row>
    <row r="371" spans="1:3">
      <c r="A371" s="543"/>
      <c r="B371" s="543"/>
      <c r="C371" s="505" t="s">
        <v>580</v>
      </c>
    </row>
    <row r="372" spans="1:3">
      <c r="A372" s="543"/>
      <c r="B372" s="543"/>
      <c r="C372" s="505" t="s">
        <v>581</v>
      </c>
    </row>
    <row r="373" spans="1:3">
      <c r="A373" s="543"/>
      <c r="B373" s="543"/>
      <c r="C373" s="505" t="s">
        <v>582</v>
      </c>
    </row>
    <row r="374" spans="1:3">
      <c r="A374" s="543"/>
      <c r="B374" s="543"/>
      <c r="C374" s="505" t="s">
        <v>583</v>
      </c>
    </row>
    <row r="375" spans="1:3">
      <c r="A375" s="543"/>
      <c r="B375" s="543"/>
      <c r="C375" s="505" t="s">
        <v>584</v>
      </c>
    </row>
    <row r="376" spans="1:3">
      <c r="A376" s="543"/>
      <c r="B376" s="543"/>
      <c r="C376" s="505" t="s">
        <v>585</v>
      </c>
    </row>
    <row r="377" spans="1:3">
      <c r="A377" s="543"/>
      <c r="B377" s="543"/>
      <c r="C377" s="505" t="s">
        <v>586</v>
      </c>
    </row>
    <row r="378" spans="1:3">
      <c r="A378" s="543"/>
      <c r="B378" s="543"/>
      <c r="C378" s="505" t="s">
        <v>589</v>
      </c>
    </row>
    <row r="379" spans="1:3">
      <c r="A379" s="543">
        <v>44364.571406713003</v>
      </c>
      <c r="B379" s="543"/>
      <c r="C379" s="505" t="s">
        <v>587</v>
      </c>
    </row>
    <row r="380" spans="1:3">
      <c r="A380" s="543"/>
      <c r="B380" s="543"/>
      <c r="C380" s="505" t="s">
        <v>590</v>
      </c>
    </row>
    <row r="381" spans="1:3">
      <c r="A381" s="543"/>
      <c r="B381" s="543"/>
      <c r="C381" s="505" t="s">
        <v>591</v>
      </c>
    </row>
    <row r="382" spans="1:3">
      <c r="A382" s="543"/>
      <c r="B382" s="543"/>
      <c r="C382" s="505" t="s">
        <v>593</v>
      </c>
    </row>
    <row r="383" spans="1:3">
      <c r="A383" s="543"/>
      <c r="B383" s="543"/>
      <c r="C383" s="505" t="s">
        <v>594</v>
      </c>
    </row>
    <row r="384" spans="1:3">
      <c r="A384" s="543">
        <v>44365.652302546303</v>
      </c>
      <c r="B384" s="543"/>
      <c r="C384" s="505" t="s">
        <v>596</v>
      </c>
    </row>
    <row r="385" spans="1:3">
      <c r="A385" s="543"/>
      <c r="B385" s="543"/>
      <c r="C385" s="505" t="s">
        <v>599</v>
      </c>
    </row>
    <row r="386" spans="1:3">
      <c r="A386" s="543"/>
      <c r="B386" s="543"/>
      <c r="C386" s="505" t="s">
        <v>600</v>
      </c>
    </row>
    <row r="387" spans="1:3">
      <c r="A387" s="543"/>
      <c r="B387" s="543"/>
      <c r="C387" s="505" t="s">
        <v>601</v>
      </c>
    </row>
    <row r="388" spans="1:3">
      <c r="A388" s="543"/>
      <c r="B388" s="543"/>
      <c r="C388" s="505" t="s">
        <v>602</v>
      </c>
    </row>
    <row r="389" spans="1:3">
      <c r="A389" s="543"/>
      <c r="B389" s="543"/>
      <c r="C389" s="505" t="s">
        <v>603</v>
      </c>
    </row>
    <row r="390" spans="1:3" ht="30">
      <c r="A390" s="543">
        <v>44366.343164699101</v>
      </c>
      <c r="B390" s="543"/>
      <c r="C390" s="505" t="s">
        <v>604</v>
      </c>
    </row>
    <row r="391" spans="1:3">
      <c r="A391" s="543"/>
      <c r="B391" s="543"/>
      <c r="C391" s="505" t="s">
        <v>605</v>
      </c>
    </row>
    <row r="392" spans="1:3">
      <c r="A392" s="543"/>
      <c r="B392" s="543"/>
      <c r="C392" s="505" t="s">
        <v>606</v>
      </c>
    </row>
    <row r="393" spans="1:3">
      <c r="A393" s="543"/>
      <c r="B393" s="543"/>
      <c r="C393" s="505" t="s">
        <v>607</v>
      </c>
    </row>
    <row r="394" spans="1:3">
      <c r="A394" s="543"/>
      <c r="B394" s="543"/>
      <c r="C394" s="505" t="s">
        <v>613</v>
      </c>
    </row>
    <row r="395" spans="1:3" ht="30">
      <c r="A395" s="543"/>
      <c r="B395" s="543"/>
      <c r="C395" s="505" t="s">
        <v>614</v>
      </c>
    </row>
    <row r="396" spans="1:3">
      <c r="A396" s="543"/>
      <c r="B396" s="543"/>
      <c r="C396" s="505" t="s">
        <v>615</v>
      </c>
    </row>
    <row r="397" spans="1:3">
      <c r="A397" s="543"/>
      <c r="B397" s="543"/>
      <c r="C397" s="505" t="s">
        <v>616</v>
      </c>
    </row>
    <row r="398" spans="1:3">
      <c r="A398" s="543"/>
      <c r="B398" s="543"/>
      <c r="C398" s="505" t="s">
        <v>617</v>
      </c>
    </row>
    <row r="399" spans="1:3" ht="30">
      <c r="A399" s="543"/>
      <c r="B399" s="543"/>
      <c r="C399" s="505" t="s">
        <v>618</v>
      </c>
    </row>
    <row r="400" spans="1:3">
      <c r="A400" s="543"/>
      <c r="B400" s="543"/>
      <c r="C400" s="505" t="s">
        <v>619</v>
      </c>
    </row>
    <row r="401" spans="1:3">
      <c r="A401" s="543"/>
      <c r="B401" s="543"/>
      <c r="C401" s="505" t="s">
        <v>622</v>
      </c>
    </row>
    <row r="402" spans="1:3">
      <c r="A402" s="543"/>
      <c r="B402" s="543"/>
      <c r="C402" s="505" t="s">
        <v>623</v>
      </c>
    </row>
    <row r="403" spans="1:3">
      <c r="A403" s="544">
        <v>44368.569395023202</v>
      </c>
      <c r="B403" s="544"/>
      <c r="C403" s="505" t="s">
        <v>620</v>
      </c>
    </row>
    <row r="404" spans="1:3">
      <c r="A404" s="544"/>
      <c r="B404" s="544"/>
      <c r="C404" s="505" t="s">
        <v>621</v>
      </c>
    </row>
    <row r="405" spans="1:3" ht="30">
      <c r="A405" s="544">
        <v>44370.624910532402</v>
      </c>
      <c r="B405" s="544"/>
      <c r="C405" s="505" t="s">
        <v>624</v>
      </c>
    </row>
    <row r="406" spans="1:3">
      <c r="A406" s="544"/>
      <c r="B406" s="544"/>
      <c r="C406" s="505" t="s">
        <v>627</v>
      </c>
    </row>
    <row r="407" spans="1:3">
      <c r="A407" s="544"/>
      <c r="B407" s="544"/>
      <c r="C407" s="505" t="s">
        <v>628</v>
      </c>
    </row>
    <row r="408" spans="1:3">
      <c r="A408" s="544">
        <v>44377.714576967599</v>
      </c>
      <c r="B408" s="544"/>
      <c r="C408" s="505" t="s">
        <v>629</v>
      </c>
    </row>
    <row r="409" spans="1:3">
      <c r="A409" s="544"/>
      <c r="B409" s="544"/>
      <c r="C409" s="505" t="s">
        <v>630</v>
      </c>
    </row>
    <row r="410" spans="1:3">
      <c r="A410" s="544"/>
      <c r="B410" s="544"/>
      <c r="C410" s="505" t="s">
        <v>632</v>
      </c>
    </row>
    <row r="411" spans="1:3">
      <c r="A411" s="544"/>
      <c r="B411" s="544"/>
      <c r="C411" s="505" t="s">
        <v>633</v>
      </c>
    </row>
    <row r="412" spans="1:3">
      <c r="A412" s="544">
        <v>44378.460482060204</v>
      </c>
      <c r="B412" s="544"/>
      <c r="C412" s="505" t="s">
        <v>639</v>
      </c>
    </row>
    <row r="413" spans="1:3">
      <c r="A413" s="544"/>
      <c r="B413" s="544"/>
      <c r="C413" s="505" t="s">
        <v>640</v>
      </c>
    </row>
    <row r="414" spans="1:3">
      <c r="A414" s="544"/>
      <c r="B414" s="544"/>
      <c r="C414" s="505" t="s">
        <v>641</v>
      </c>
    </row>
    <row r="415" spans="1:3">
      <c r="A415" s="544"/>
      <c r="B415" s="544"/>
      <c r="C415" s="505" t="s">
        <v>645</v>
      </c>
    </row>
    <row r="416" spans="1:3">
      <c r="A416" s="544"/>
      <c r="B416" s="544"/>
      <c r="C416" s="505" t="s">
        <v>646</v>
      </c>
    </row>
    <row r="417" spans="1:3">
      <c r="A417" s="544"/>
      <c r="B417" s="544"/>
      <c r="C417" s="505" t="s">
        <v>655</v>
      </c>
    </row>
    <row r="418" spans="1:3">
      <c r="A418" s="544"/>
      <c r="B418" s="544"/>
      <c r="C418" s="505" t="s">
        <v>656</v>
      </c>
    </row>
    <row r="419" spans="1:3">
      <c r="A419" s="544">
        <v>44379.903977661997</v>
      </c>
      <c r="B419" s="544"/>
      <c r="C419" s="505" t="s">
        <v>657</v>
      </c>
    </row>
    <row r="420" spans="1:3">
      <c r="A420" s="544"/>
      <c r="B420" s="544"/>
      <c r="C420" s="505" t="s">
        <v>658</v>
      </c>
    </row>
    <row r="421" spans="1:3">
      <c r="A421" s="544"/>
      <c r="B421" s="544"/>
      <c r="C421" s="505" t="s">
        <v>659</v>
      </c>
    </row>
    <row r="422" spans="1:3">
      <c r="A422" s="544"/>
      <c r="B422" s="544"/>
      <c r="C422" s="505" t="s">
        <v>660</v>
      </c>
    </row>
    <row r="423" spans="1:3">
      <c r="A423" s="544"/>
      <c r="B423" s="544"/>
      <c r="C423" s="505" t="s">
        <v>661</v>
      </c>
    </row>
    <row r="424" spans="1:3">
      <c r="A424" s="544"/>
      <c r="B424" s="544"/>
      <c r="C424" s="505" t="s">
        <v>663</v>
      </c>
    </row>
    <row r="425" spans="1:3">
      <c r="A425" s="544"/>
      <c r="B425" s="544"/>
      <c r="C425" s="505" t="s">
        <v>662</v>
      </c>
    </row>
    <row r="426" spans="1:3">
      <c r="A426" s="544">
        <v>44381.743217592499</v>
      </c>
      <c r="B426" s="544"/>
      <c r="C426" s="505" t="s">
        <v>667</v>
      </c>
    </row>
    <row r="427" spans="1:3">
      <c r="A427" s="544"/>
      <c r="B427" s="544"/>
      <c r="C427" s="505" t="s">
        <v>664</v>
      </c>
    </row>
    <row r="428" spans="1:3">
      <c r="A428" s="544"/>
      <c r="B428" s="544"/>
      <c r="C428" s="505" t="s">
        <v>665</v>
      </c>
    </row>
    <row r="429" spans="1:3">
      <c r="A429" s="544">
        <v>44382.434702199098</v>
      </c>
      <c r="B429" s="544"/>
      <c r="C429" s="505" t="s">
        <v>666</v>
      </c>
    </row>
    <row r="430" spans="1:3">
      <c r="A430" s="544"/>
      <c r="B430" s="544"/>
      <c r="C430" s="505" t="s">
        <v>668</v>
      </c>
    </row>
    <row r="431" spans="1:3">
      <c r="A431" s="544"/>
      <c r="B431" s="544"/>
      <c r="C431" s="505" t="s">
        <v>669</v>
      </c>
    </row>
    <row r="432" spans="1:3">
      <c r="A432" s="544"/>
      <c r="B432" s="544"/>
      <c r="C432" s="505" t="s">
        <v>670</v>
      </c>
    </row>
    <row r="433" spans="1:3">
      <c r="A433" s="544"/>
      <c r="B433" s="544"/>
      <c r="C433" s="505" t="s">
        <v>671</v>
      </c>
    </row>
    <row r="434" spans="1:3">
      <c r="A434" s="544">
        <v>44389.828451736103</v>
      </c>
      <c r="B434" s="544"/>
      <c r="C434" s="505" t="s">
        <v>672</v>
      </c>
    </row>
    <row r="435" spans="1:3">
      <c r="A435" s="544"/>
      <c r="B435" s="544"/>
      <c r="C435" s="505" t="s">
        <v>674</v>
      </c>
    </row>
    <row r="436" spans="1:3" ht="30">
      <c r="A436" s="544">
        <v>44390.399459953704</v>
      </c>
      <c r="B436" s="544"/>
      <c r="C436" s="505" t="s">
        <v>679</v>
      </c>
    </row>
    <row r="437" spans="1:3">
      <c r="A437" s="544"/>
      <c r="B437" s="544"/>
      <c r="C437" s="505" t="s">
        <v>675</v>
      </c>
    </row>
    <row r="438" spans="1:3">
      <c r="A438" s="544"/>
      <c r="B438" s="544"/>
      <c r="C438" s="505" t="s">
        <v>676</v>
      </c>
    </row>
    <row r="439" spans="1:3">
      <c r="A439" s="544"/>
      <c r="B439" s="544"/>
      <c r="C439" s="505" t="s">
        <v>678</v>
      </c>
    </row>
    <row r="440" spans="1:3">
      <c r="A440" s="544"/>
      <c r="B440" s="544"/>
      <c r="C440" s="505" t="s">
        <v>677</v>
      </c>
    </row>
    <row r="441" spans="1:3">
      <c r="A441" s="544">
        <v>44391.441843865701</v>
      </c>
      <c r="B441" s="544"/>
      <c r="C441" s="505" t="s">
        <v>680</v>
      </c>
    </row>
    <row r="442" spans="1:3">
      <c r="A442" s="544"/>
      <c r="B442" s="544"/>
      <c r="C442" s="505" t="s">
        <v>683</v>
      </c>
    </row>
    <row r="443" spans="1:3">
      <c r="A443" s="544"/>
      <c r="B443" s="544"/>
      <c r="C443" s="505" t="s">
        <v>684</v>
      </c>
    </row>
    <row r="444" spans="1:3">
      <c r="A444" s="544">
        <v>44392.6351945602</v>
      </c>
      <c r="B444" s="544"/>
      <c r="C444" s="505" t="s">
        <v>685</v>
      </c>
    </row>
    <row r="445" spans="1:3">
      <c r="A445" s="544"/>
      <c r="B445" s="544"/>
      <c r="C445" s="505" t="s">
        <v>686</v>
      </c>
    </row>
    <row r="446" spans="1:3">
      <c r="A446" s="544"/>
      <c r="B446" s="544"/>
      <c r="C446" s="505" t="s">
        <v>687</v>
      </c>
    </row>
    <row r="447" spans="1:3">
      <c r="A447" s="544"/>
      <c r="B447" s="544"/>
      <c r="C447" s="505" t="s">
        <v>688</v>
      </c>
    </row>
    <row r="448" spans="1:3">
      <c r="A448" s="544"/>
      <c r="B448" s="544"/>
      <c r="C448" s="505" t="s">
        <v>689</v>
      </c>
    </row>
    <row r="449" spans="1:3">
      <c r="A449" s="544"/>
      <c r="B449" s="544"/>
      <c r="C449" s="505" t="s">
        <v>690</v>
      </c>
    </row>
    <row r="450" spans="1:3">
      <c r="A450" s="544">
        <v>44393.596008449102</v>
      </c>
      <c r="B450" s="544"/>
      <c r="C450" s="505" t="s">
        <v>693</v>
      </c>
    </row>
    <row r="451" spans="1:3" ht="30">
      <c r="A451" s="544"/>
      <c r="B451" s="544"/>
      <c r="C451" s="505" t="s">
        <v>694</v>
      </c>
    </row>
    <row r="452" spans="1:3">
      <c r="A452" s="544"/>
      <c r="B452" s="544"/>
      <c r="C452" s="505" t="s">
        <v>695</v>
      </c>
    </row>
    <row r="453" spans="1:3">
      <c r="A453" s="544">
        <v>44394.344260300903</v>
      </c>
      <c r="B453" s="544"/>
      <c r="C453" s="505" t="s">
        <v>696</v>
      </c>
    </row>
    <row r="454" spans="1:3">
      <c r="A454" s="544"/>
      <c r="B454" s="544"/>
      <c r="C454" s="505" t="s">
        <v>697</v>
      </c>
    </row>
    <row r="455" spans="1:3">
      <c r="A455" s="544"/>
      <c r="B455" s="544"/>
      <c r="C455" s="505" t="s">
        <v>698</v>
      </c>
    </row>
    <row r="456" spans="1:3">
      <c r="A456" s="544"/>
      <c r="B456" s="544"/>
      <c r="C456" s="505" t="s">
        <v>699</v>
      </c>
    </row>
    <row r="457" spans="1:3">
      <c r="A457" s="544"/>
      <c r="B457" s="544"/>
      <c r="C457" s="505" t="s">
        <v>700</v>
      </c>
    </row>
    <row r="458" spans="1:3">
      <c r="A458" s="544"/>
      <c r="B458" s="544"/>
      <c r="C458" s="505" t="s">
        <v>701</v>
      </c>
    </row>
    <row r="459" spans="1:3">
      <c r="A459" s="544">
        <v>44396.432169791697</v>
      </c>
      <c r="B459" s="544"/>
      <c r="C459" s="505" t="s">
        <v>702</v>
      </c>
    </row>
    <row r="460" spans="1:3">
      <c r="A460" s="544"/>
      <c r="B460" s="544"/>
      <c r="C460" s="505" t="s">
        <v>703</v>
      </c>
    </row>
    <row r="461" spans="1:3">
      <c r="A461" s="544"/>
      <c r="B461" s="544"/>
      <c r="C461" s="505" t="s">
        <v>704</v>
      </c>
    </row>
    <row r="462" spans="1:3">
      <c r="A462" s="544"/>
      <c r="B462" s="544"/>
      <c r="C462" s="505" t="s">
        <v>705</v>
      </c>
    </row>
    <row r="463" spans="1:3">
      <c r="A463" s="544"/>
      <c r="B463" s="544"/>
      <c r="C463" s="505" t="s">
        <v>708</v>
      </c>
    </row>
    <row r="464" spans="1:3">
      <c r="A464" s="544"/>
      <c r="B464" s="544"/>
      <c r="C464" s="505" t="s">
        <v>709</v>
      </c>
    </row>
    <row r="465" spans="1:3">
      <c r="A465" s="544"/>
      <c r="B465" s="544"/>
      <c r="C465" s="505" t="s">
        <v>710</v>
      </c>
    </row>
    <row r="466" spans="1:3">
      <c r="A466" s="544"/>
      <c r="B466" s="544"/>
      <c r="C466" s="505" t="s">
        <v>711</v>
      </c>
    </row>
    <row r="467" spans="1:3">
      <c r="A467" s="544">
        <v>44397.760985416702</v>
      </c>
      <c r="B467" s="544"/>
      <c r="C467" s="505" t="s">
        <v>712</v>
      </c>
    </row>
    <row r="468" spans="1:3">
      <c r="A468" s="544"/>
      <c r="B468" s="544"/>
      <c r="C468" s="505" t="s">
        <v>713</v>
      </c>
    </row>
    <row r="469" spans="1:3">
      <c r="A469" s="544"/>
      <c r="B469" s="544"/>
      <c r="C469" s="505" t="s">
        <v>715</v>
      </c>
    </row>
    <row r="470" spans="1:3">
      <c r="A470" s="544"/>
      <c r="B470" s="544"/>
      <c r="C470" s="505" t="s">
        <v>716</v>
      </c>
    </row>
    <row r="471" spans="1:3">
      <c r="A471" s="544"/>
      <c r="B471" s="544"/>
      <c r="C471" s="505" t="s">
        <v>718</v>
      </c>
    </row>
    <row r="472" spans="1:3">
      <c r="A472" s="544"/>
      <c r="B472" s="544"/>
      <c r="C472" s="505" t="s">
        <v>717</v>
      </c>
    </row>
    <row r="473" spans="1:3">
      <c r="A473" s="544"/>
      <c r="B473" s="544"/>
      <c r="C473" s="505" t="s">
        <v>719</v>
      </c>
    </row>
    <row r="474" spans="1:3">
      <c r="A474" s="544"/>
      <c r="B474" s="544"/>
      <c r="C474" s="505" t="s">
        <v>1752</v>
      </c>
    </row>
    <row r="475" spans="1:3">
      <c r="A475" s="544"/>
      <c r="B475" s="544"/>
      <c r="C475" s="505" t="s">
        <v>720</v>
      </c>
    </row>
    <row r="476" spans="1:3">
      <c r="A476" s="544"/>
      <c r="B476" s="544"/>
      <c r="C476" s="505" t="s">
        <v>721</v>
      </c>
    </row>
    <row r="477" spans="1:3">
      <c r="A477" s="544"/>
      <c r="B477" s="544"/>
      <c r="C477" s="505" t="s">
        <v>722</v>
      </c>
    </row>
    <row r="478" spans="1:3">
      <c r="A478" s="544"/>
      <c r="B478" s="544"/>
      <c r="C478" s="505" t="s">
        <v>723</v>
      </c>
    </row>
    <row r="479" spans="1:3">
      <c r="A479" s="544"/>
      <c r="B479" s="544"/>
      <c r="C479" s="505" t="s">
        <v>724</v>
      </c>
    </row>
    <row r="480" spans="1:3" ht="30">
      <c r="A480" s="544"/>
      <c r="B480" s="544"/>
      <c r="C480" s="505" t="s">
        <v>725</v>
      </c>
    </row>
    <row r="481" spans="1:3">
      <c r="A481" s="544"/>
      <c r="B481" s="544"/>
      <c r="C481" s="505" t="s">
        <v>726</v>
      </c>
    </row>
    <row r="482" spans="1:3">
      <c r="A482" s="544"/>
      <c r="B482" s="544"/>
      <c r="C482" s="505" t="s">
        <v>727</v>
      </c>
    </row>
    <row r="483" spans="1:3">
      <c r="A483" s="544">
        <v>44400.683648495396</v>
      </c>
      <c r="B483" s="544"/>
      <c r="C483" s="505" t="s">
        <v>728</v>
      </c>
    </row>
    <row r="484" spans="1:3">
      <c r="A484" s="544"/>
      <c r="B484" s="544"/>
      <c r="C484" s="505" t="s">
        <v>729</v>
      </c>
    </row>
    <row r="485" spans="1:3">
      <c r="A485" s="544"/>
      <c r="B485" s="544"/>
      <c r="C485" s="505" t="s">
        <v>730</v>
      </c>
    </row>
    <row r="486" spans="1:3">
      <c r="A486" s="544">
        <v>44402.489091782401</v>
      </c>
      <c r="B486" s="544"/>
      <c r="C486" s="505" t="s">
        <v>732</v>
      </c>
    </row>
    <row r="487" spans="1:3">
      <c r="A487" s="544"/>
      <c r="B487" s="544"/>
      <c r="C487" s="505" t="s">
        <v>734</v>
      </c>
    </row>
    <row r="488" spans="1:3">
      <c r="A488" s="544"/>
      <c r="B488" s="544"/>
      <c r="C488" s="505" t="s">
        <v>736</v>
      </c>
    </row>
    <row r="489" spans="1:3">
      <c r="A489" s="544"/>
      <c r="B489" s="544"/>
      <c r="C489" s="505" t="s">
        <v>737</v>
      </c>
    </row>
    <row r="490" spans="1:3">
      <c r="A490" s="544">
        <v>44403.537572337998</v>
      </c>
      <c r="B490" s="544"/>
      <c r="C490" s="505" t="s">
        <v>738</v>
      </c>
    </row>
    <row r="491" spans="1:3">
      <c r="A491" s="544"/>
      <c r="B491" s="544"/>
      <c r="C491" s="505" t="s">
        <v>739</v>
      </c>
    </row>
    <row r="492" spans="1:3">
      <c r="A492" s="544"/>
      <c r="B492" s="544"/>
      <c r="C492" s="505" t="s">
        <v>1753</v>
      </c>
    </row>
    <row r="493" spans="1:3">
      <c r="A493" s="544"/>
      <c r="B493" s="544"/>
      <c r="C493" s="505" t="s">
        <v>1754</v>
      </c>
    </row>
    <row r="494" spans="1:3">
      <c r="A494" s="544"/>
      <c r="B494" s="544"/>
      <c r="C494" s="505" t="s">
        <v>1755</v>
      </c>
    </row>
    <row r="495" spans="1:3">
      <c r="A495" s="544"/>
      <c r="B495" s="544"/>
      <c r="C495" s="505" t="s">
        <v>740</v>
      </c>
    </row>
    <row r="496" spans="1:3">
      <c r="A496" s="544"/>
      <c r="B496" s="544"/>
      <c r="C496" s="505" t="s">
        <v>742</v>
      </c>
    </row>
    <row r="497" spans="1:3">
      <c r="A497" s="544">
        <v>44406.638095601898</v>
      </c>
      <c r="B497" s="544"/>
      <c r="C497" s="505" t="s">
        <v>743</v>
      </c>
    </row>
    <row r="498" spans="1:3">
      <c r="A498" s="544"/>
      <c r="B498" s="544"/>
      <c r="C498" s="505" t="s">
        <v>744</v>
      </c>
    </row>
    <row r="499" spans="1:3">
      <c r="A499" s="544"/>
      <c r="B499" s="544"/>
      <c r="C499" s="505" t="s">
        <v>745</v>
      </c>
    </row>
    <row r="500" spans="1:3">
      <c r="A500" s="544"/>
      <c r="B500" s="544"/>
      <c r="C500" s="505" t="s">
        <v>1772</v>
      </c>
    </row>
    <row r="501" spans="1:3">
      <c r="A501" s="544"/>
      <c r="B501" s="544"/>
      <c r="C501" s="505" t="s">
        <v>746</v>
      </c>
    </row>
    <row r="502" spans="1:3">
      <c r="A502" s="544">
        <v>44408.754447337997</v>
      </c>
      <c r="B502" s="544"/>
      <c r="C502" s="505" t="s">
        <v>747</v>
      </c>
    </row>
    <row r="503" spans="1:3">
      <c r="A503" s="544"/>
      <c r="B503" s="544"/>
      <c r="C503" s="505" t="s">
        <v>748</v>
      </c>
    </row>
    <row r="504" spans="1:3">
      <c r="A504" s="544"/>
      <c r="B504" s="544"/>
      <c r="C504" s="505" t="s">
        <v>749</v>
      </c>
    </row>
    <row r="505" spans="1:3">
      <c r="A505" s="544"/>
      <c r="B505" s="544"/>
      <c r="C505" s="505" t="s">
        <v>750</v>
      </c>
    </row>
    <row r="506" spans="1:3">
      <c r="A506" s="544"/>
      <c r="B506" s="544"/>
      <c r="C506" s="505" t="s">
        <v>1773</v>
      </c>
    </row>
    <row r="507" spans="1:3">
      <c r="A507" s="544"/>
      <c r="B507" s="544"/>
      <c r="C507" s="505" t="s">
        <v>1774</v>
      </c>
    </row>
    <row r="508" spans="1:3">
      <c r="A508" s="544"/>
      <c r="B508" s="544"/>
      <c r="C508" s="505" t="s">
        <v>751</v>
      </c>
    </row>
    <row r="509" spans="1:3">
      <c r="A509" s="544">
        <v>44411.598780671302</v>
      </c>
      <c r="B509" s="544"/>
      <c r="C509" s="505" t="s">
        <v>752</v>
      </c>
    </row>
    <row r="510" spans="1:3">
      <c r="A510" s="544"/>
      <c r="B510" s="544"/>
      <c r="C510" s="505" t="s">
        <v>753</v>
      </c>
    </row>
    <row r="511" spans="1:3">
      <c r="A511" s="544"/>
      <c r="B511" s="544"/>
      <c r="C511" s="505" t="s">
        <v>754</v>
      </c>
    </row>
    <row r="512" spans="1:3">
      <c r="A512" s="544">
        <v>44412.306777199097</v>
      </c>
      <c r="B512" s="544"/>
      <c r="C512" s="505" t="s">
        <v>756</v>
      </c>
    </row>
    <row r="513" spans="1:3">
      <c r="A513" s="544"/>
      <c r="B513" s="544"/>
      <c r="C513" s="505" t="s">
        <v>757</v>
      </c>
    </row>
    <row r="514" spans="1:3">
      <c r="A514" s="544"/>
      <c r="B514" s="544"/>
      <c r="C514" s="505" t="s">
        <v>758</v>
      </c>
    </row>
    <row r="515" spans="1:3">
      <c r="A515" s="544">
        <v>44414.485728240703</v>
      </c>
      <c r="B515" s="544"/>
      <c r="C515" s="505" t="s">
        <v>759</v>
      </c>
    </row>
    <row r="516" spans="1:3">
      <c r="A516" s="544"/>
      <c r="B516" s="544"/>
      <c r="C516" s="505" t="s">
        <v>768</v>
      </c>
    </row>
    <row r="517" spans="1:3">
      <c r="A517" s="544"/>
      <c r="B517" s="544"/>
      <c r="C517" s="505" t="s">
        <v>760</v>
      </c>
    </row>
    <row r="518" spans="1:3">
      <c r="A518" s="544"/>
      <c r="B518" s="544"/>
      <c r="C518" s="505" t="s">
        <v>761</v>
      </c>
    </row>
    <row r="519" spans="1:3">
      <c r="A519" s="544"/>
      <c r="B519" s="544"/>
      <c r="C519" s="505" t="s">
        <v>763</v>
      </c>
    </row>
    <row r="520" spans="1:3">
      <c r="A520" s="544"/>
      <c r="B520" s="544"/>
      <c r="C520" s="505" t="s">
        <v>764</v>
      </c>
    </row>
    <row r="521" spans="1:3">
      <c r="A521" s="544"/>
      <c r="B521" s="544"/>
      <c r="C521" s="505" t="s">
        <v>765</v>
      </c>
    </row>
    <row r="522" spans="1:3">
      <c r="A522" s="544">
        <v>44415.399330208304</v>
      </c>
      <c r="B522" s="544"/>
      <c r="C522" s="505" t="s">
        <v>769</v>
      </c>
    </row>
    <row r="523" spans="1:3">
      <c r="A523" s="544"/>
      <c r="B523" s="544"/>
      <c r="C523" s="505" t="s">
        <v>770</v>
      </c>
    </row>
    <row r="524" spans="1:3">
      <c r="A524" s="544"/>
      <c r="B524" s="544"/>
      <c r="C524" s="505" t="s">
        <v>771</v>
      </c>
    </row>
    <row r="525" spans="1:3">
      <c r="A525" s="544"/>
      <c r="B525" s="544"/>
      <c r="C525" s="505" t="s">
        <v>772</v>
      </c>
    </row>
    <row r="526" spans="1:3">
      <c r="A526" s="544"/>
      <c r="B526" s="544"/>
      <c r="C526" s="505" t="s">
        <v>773</v>
      </c>
    </row>
    <row r="527" spans="1:3">
      <c r="A527" s="544"/>
      <c r="B527" s="544"/>
      <c r="C527" s="505" t="s">
        <v>774</v>
      </c>
    </row>
    <row r="528" spans="1:3">
      <c r="A528" s="544"/>
      <c r="B528" s="544"/>
      <c r="C528" s="505" t="s">
        <v>775</v>
      </c>
    </row>
    <row r="529" spans="1:3">
      <c r="A529" s="544"/>
      <c r="B529" s="544"/>
      <c r="C529" s="505" t="s">
        <v>777</v>
      </c>
    </row>
    <row r="530" spans="1:3">
      <c r="A530" s="544"/>
      <c r="B530" s="544"/>
      <c r="C530" s="505" t="s">
        <v>778</v>
      </c>
    </row>
    <row r="531" spans="1:3">
      <c r="A531" s="544"/>
      <c r="B531" s="544"/>
      <c r="C531" s="505" t="s">
        <v>779</v>
      </c>
    </row>
    <row r="532" spans="1:3">
      <c r="A532" s="544"/>
      <c r="B532" s="544"/>
      <c r="C532" s="505" t="s">
        <v>780</v>
      </c>
    </row>
    <row r="533" spans="1:3">
      <c r="A533" s="544">
        <v>44417.196603588003</v>
      </c>
      <c r="B533" s="544"/>
      <c r="C533" s="505" t="s">
        <v>781</v>
      </c>
    </row>
    <row r="534" spans="1:3">
      <c r="A534" s="544"/>
      <c r="B534" s="544"/>
      <c r="C534" s="505" t="s">
        <v>782</v>
      </c>
    </row>
    <row r="535" spans="1:3">
      <c r="A535" s="544"/>
      <c r="B535" s="544"/>
      <c r="C535" s="505" t="s">
        <v>783</v>
      </c>
    </row>
    <row r="536" spans="1:3" ht="30">
      <c r="A536" s="544"/>
      <c r="B536" s="544"/>
      <c r="C536" s="505" t="s">
        <v>784</v>
      </c>
    </row>
    <row r="537" spans="1:3">
      <c r="A537" s="544"/>
      <c r="B537" s="544"/>
      <c r="C537" s="505" t="s">
        <v>785</v>
      </c>
    </row>
    <row r="538" spans="1:3">
      <c r="A538" s="544"/>
      <c r="B538" s="544"/>
      <c r="C538" s="505" t="s">
        <v>793</v>
      </c>
    </row>
    <row r="539" spans="1:3">
      <c r="A539" s="544">
        <v>44578.832814120397</v>
      </c>
      <c r="B539" s="544"/>
      <c r="C539" s="505" t="s">
        <v>801</v>
      </c>
    </row>
    <row r="540" spans="1:3">
      <c r="A540" s="544">
        <v>44585.5426770833</v>
      </c>
      <c r="B540" s="544"/>
      <c r="C540" s="505" t="s">
        <v>847</v>
      </c>
    </row>
    <row r="541" spans="1:3">
      <c r="A541" s="544">
        <v>44586.280075000002</v>
      </c>
      <c r="B541" s="544"/>
      <c r="C541" s="505" t="s">
        <v>851</v>
      </c>
    </row>
    <row r="542" spans="1:3">
      <c r="A542" s="544">
        <v>44586.656645023097</v>
      </c>
      <c r="B542" s="544"/>
      <c r="C542" s="505" t="s">
        <v>855</v>
      </c>
    </row>
    <row r="543" spans="1:3" ht="30">
      <c r="A543" s="544">
        <v>44587.275448726898</v>
      </c>
      <c r="B543" s="544"/>
      <c r="C543" s="505" t="s">
        <v>873</v>
      </c>
    </row>
    <row r="544" spans="1:3">
      <c r="A544" s="544">
        <v>44587.795490625002</v>
      </c>
      <c r="B544" s="544"/>
      <c r="C544" s="505" t="s">
        <v>875</v>
      </c>
    </row>
    <row r="545" spans="1:3">
      <c r="A545" s="544"/>
      <c r="B545" s="544"/>
      <c r="C545" s="505" t="s">
        <v>876</v>
      </c>
    </row>
    <row r="546" spans="1:3">
      <c r="A546" s="544">
        <v>44588.788017708299</v>
      </c>
      <c r="B546" s="544"/>
      <c r="C546" s="505" t="s">
        <v>902</v>
      </c>
    </row>
    <row r="547" spans="1:3">
      <c r="A547" s="544"/>
      <c r="B547" s="544"/>
      <c r="C547" s="505" t="s">
        <v>912</v>
      </c>
    </row>
    <row r="548" spans="1:3">
      <c r="A548" s="544"/>
      <c r="B548" s="544"/>
      <c r="C548" s="505" t="s">
        <v>911</v>
      </c>
    </row>
    <row r="549" spans="1:3">
      <c r="A549" s="544"/>
      <c r="B549" s="544"/>
      <c r="C549" s="505" t="s">
        <v>1775</v>
      </c>
    </row>
    <row r="550" spans="1:3">
      <c r="A550" s="544"/>
      <c r="B550" s="544"/>
      <c r="C550" s="505" t="s">
        <v>943</v>
      </c>
    </row>
    <row r="551" spans="1:3">
      <c r="A551" s="544"/>
      <c r="B551" s="544"/>
      <c r="C551" s="505" t="s">
        <v>944</v>
      </c>
    </row>
    <row r="552" spans="1:3">
      <c r="A552" s="544"/>
      <c r="B552" s="544"/>
      <c r="C552" s="505" t="s">
        <v>945</v>
      </c>
    </row>
    <row r="553" spans="1:3" ht="30">
      <c r="A553" s="544"/>
      <c r="B553" s="544"/>
      <c r="C553" s="505" t="s">
        <v>946</v>
      </c>
    </row>
    <row r="554" spans="1:3">
      <c r="A554" s="544"/>
      <c r="B554" s="544"/>
      <c r="C554" s="505" t="s">
        <v>947</v>
      </c>
    </row>
    <row r="555" spans="1:3">
      <c r="A555" s="544"/>
      <c r="B555" s="544"/>
      <c r="C555" s="505" t="s">
        <v>948</v>
      </c>
    </row>
    <row r="556" spans="1:3">
      <c r="A556" s="544"/>
      <c r="B556" s="544"/>
      <c r="C556" s="505" t="s">
        <v>951</v>
      </c>
    </row>
    <row r="557" spans="1:3">
      <c r="A557" s="544"/>
      <c r="B557" s="544"/>
      <c r="C557" s="505" t="s">
        <v>959</v>
      </c>
    </row>
    <row r="558" spans="1:3">
      <c r="A558" s="544"/>
      <c r="B558" s="544"/>
      <c r="C558" s="505" t="s">
        <v>960</v>
      </c>
    </row>
    <row r="559" spans="1:3">
      <c r="A559" s="544"/>
      <c r="B559" s="544"/>
      <c r="C559" s="505" t="s">
        <v>961</v>
      </c>
    </row>
    <row r="560" spans="1:3">
      <c r="A560" s="544"/>
      <c r="B560" s="544"/>
      <c r="C560" s="505" t="s">
        <v>969</v>
      </c>
    </row>
    <row r="561" spans="1:3">
      <c r="A561" s="544"/>
      <c r="B561" s="544"/>
      <c r="C561" s="505" t="s">
        <v>970</v>
      </c>
    </row>
    <row r="562" spans="1:3">
      <c r="A562" s="544"/>
      <c r="B562" s="544"/>
      <c r="C562" s="505" t="s">
        <v>971</v>
      </c>
    </row>
    <row r="563" spans="1:3">
      <c r="A563" s="544"/>
      <c r="B563" s="544"/>
      <c r="C563" s="505" t="s">
        <v>972</v>
      </c>
    </row>
    <row r="564" spans="1:3">
      <c r="A564" s="544"/>
      <c r="B564" s="544"/>
      <c r="C564" s="505" t="s">
        <v>973</v>
      </c>
    </row>
    <row r="565" spans="1:3">
      <c r="A565" s="544"/>
      <c r="B565" s="544"/>
      <c r="C565" s="505" t="s">
        <v>974</v>
      </c>
    </row>
    <row r="566" spans="1:3">
      <c r="A566" s="544">
        <v>44597.555416666597</v>
      </c>
      <c r="B566" s="544"/>
      <c r="C566" s="505" t="s">
        <v>977</v>
      </c>
    </row>
    <row r="567" spans="1:3">
      <c r="A567" s="544">
        <v>44602.7170197917</v>
      </c>
      <c r="B567" s="544"/>
      <c r="C567" s="505" t="s">
        <v>978</v>
      </c>
    </row>
    <row r="568" spans="1:3">
      <c r="A568" s="544"/>
      <c r="B568" s="544"/>
      <c r="C568" s="505" t="s">
        <v>979</v>
      </c>
    </row>
    <row r="569" spans="1:3">
      <c r="A569" s="544"/>
      <c r="B569" s="544"/>
      <c r="C569" s="505" t="s">
        <v>980</v>
      </c>
    </row>
    <row r="570" spans="1:3">
      <c r="A570" s="544"/>
      <c r="B570" s="544"/>
      <c r="C570" s="505" t="s">
        <v>981</v>
      </c>
    </row>
    <row r="571" spans="1:3">
      <c r="A571" s="544"/>
      <c r="B571" s="544"/>
      <c r="C571" s="505" t="s">
        <v>983</v>
      </c>
    </row>
    <row r="572" spans="1:3">
      <c r="A572" s="544"/>
      <c r="B572" s="544"/>
      <c r="C572" s="505" t="s">
        <v>984</v>
      </c>
    </row>
    <row r="573" spans="1:3">
      <c r="A573" s="544">
        <v>44614.404053935199</v>
      </c>
      <c r="B573" s="544"/>
      <c r="C573" s="505" t="s">
        <v>985</v>
      </c>
    </row>
    <row r="574" spans="1:3">
      <c r="A574" s="544"/>
      <c r="B574" s="544"/>
      <c r="C574" s="505" t="s">
        <v>986</v>
      </c>
    </row>
    <row r="575" spans="1:3">
      <c r="A575" s="544"/>
      <c r="B575" s="544"/>
      <c r="C575" s="505" t="s">
        <v>988</v>
      </c>
    </row>
    <row r="576" spans="1:3">
      <c r="A576" s="544"/>
      <c r="B576" s="544"/>
      <c r="C576" s="505" t="s">
        <v>989</v>
      </c>
    </row>
    <row r="577" spans="1:3">
      <c r="A577" s="544"/>
      <c r="B577" s="544"/>
      <c r="C577" s="505" t="s">
        <v>990</v>
      </c>
    </row>
    <row r="578" spans="1:3">
      <c r="A578" s="544"/>
      <c r="B578" s="544"/>
      <c r="C578" s="505" t="s">
        <v>992</v>
      </c>
    </row>
    <row r="579" spans="1:3">
      <c r="A579" s="544">
        <v>44615.590889930601</v>
      </c>
      <c r="B579" s="544"/>
      <c r="C579" s="505" t="s">
        <v>993</v>
      </c>
    </row>
    <row r="580" spans="1:3">
      <c r="A580" s="544">
        <v>44616.283217592601</v>
      </c>
      <c r="B580" s="544"/>
      <c r="C580" s="505" t="s">
        <v>995</v>
      </c>
    </row>
    <row r="581" spans="1:3">
      <c r="A581" s="544"/>
      <c r="B581" s="544"/>
      <c r="C581" s="505" t="s">
        <v>996</v>
      </c>
    </row>
    <row r="582" spans="1:3">
      <c r="A582" s="544"/>
      <c r="B582" s="544"/>
      <c r="C582" s="505" t="s">
        <v>997</v>
      </c>
    </row>
    <row r="583" spans="1:3" ht="30">
      <c r="A583" s="544"/>
      <c r="B583" s="544"/>
      <c r="C583" s="505" t="s">
        <v>998</v>
      </c>
    </row>
    <row r="584" spans="1:3">
      <c r="A584" s="544">
        <v>44618.651001041697</v>
      </c>
      <c r="B584" s="544"/>
      <c r="C584" s="505" t="s">
        <v>999</v>
      </c>
    </row>
    <row r="585" spans="1:3">
      <c r="A585" s="544"/>
      <c r="B585" s="544"/>
      <c r="C585" s="505" t="s">
        <v>1000</v>
      </c>
    </row>
    <row r="586" spans="1:3">
      <c r="A586" s="544">
        <v>44619.920509606498</v>
      </c>
      <c r="B586" s="544"/>
      <c r="C586" s="505" t="s">
        <v>1001</v>
      </c>
    </row>
    <row r="587" spans="1:3">
      <c r="A587" s="544"/>
      <c r="B587" s="544"/>
      <c r="C587" s="505" t="s">
        <v>1002</v>
      </c>
    </row>
    <row r="588" spans="1:3">
      <c r="A588" s="544"/>
      <c r="B588" s="544"/>
      <c r="C588" s="505" t="s">
        <v>1003</v>
      </c>
    </row>
    <row r="589" spans="1:3">
      <c r="A589" s="544"/>
      <c r="B589" s="544"/>
      <c r="C589" s="505" t="s">
        <v>1004</v>
      </c>
    </row>
    <row r="590" spans="1:3">
      <c r="A590" s="544"/>
      <c r="B590" s="544"/>
      <c r="C590" s="505" t="s">
        <v>1005</v>
      </c>
    </row>
    <row r="591" spans="1:3" ht="30">
      <c r="A591" s="544"/>
      <c r="B591" s="544"/>
      <c r="C591" s="505" t="s">
        <v>1006</v>
      </c>
    </row>
    <row r="592" spans="1:3">
      <c r="A592" s="544"/>
      <c r="B592" s="544"/>
      <c r="C592" s="505" t="s">
        <v>1007</v>
      </c>
    </row>
    <row r="593" spans="1:3">
      <c r="A593" s="544"/>
      <c r="B593" s="544"/>
      <c r="C593" s="505" t="s">
        <v>1008</v>
      </c>
    </row>
    <row r="594" spans="1:3">
      <c r="A594" s="544"/>
      <c r="B594" s="544"/>
      <c r="C594" s="505" t="s">
        <v>1009</v>
      </c>
    </row>
    <row r="595" spans="1:3">
      <c r="A595" s="544"/>
      <c r="B595" s="544"/>
      <c r="C595" s="505" t="s">
        <v>1010</v>
      </c>
    </row>
    <row r="596" spans="1:3">
      <c r="A596" s="544"/>
      <c r="B596" s="544"/>
      <c r="C596" s="505" t="s">
        <v>1011</v>
      </c>
    </row>
    <row r="597" spans="1:3">
      <c r="A597" s="544"/>
      <c r="B597" s="544"/>
      <c r="C597" s="505" t="s">
        <v>1012</v>
      </c>
    </row>
    <row r="598" spans="1:3">
      <c r="A598" s="544"/>
      <c r="B598" s="544"/>
      <c r="C598" s="505" t="s">
        <v>1014</v>
      </c>
    </row>
    <row r="599" spans="1:3" ht="30">
      <c r="A599" s="544"/>
      <c r="B599" s="544"/>
      <c r="C599" s="505" t="s">
        <v>1015</v>
      </c>
    </row>
    <row r="600" spans="1:3">
      <c r="A600" s="544">
        <v>44630.964798379602</v>
      </c>
      <c r="B600" s="544"/>
      <c r="C600" s="505" t="s">
        <v>1019</v>
      </c>
    </row>
    <row r="601" spans="1:3">
      <c r="A601" s="544">
        <v>44633.425590161998</v>
      </c>
      <c r="B601" s="544"/>
      <c r="C601" s="505" t="s">
        <v>1022</v>
      </c>
    </row>
    <row r="602" spans="1:3">
      <c r="A602" s="544"/>
      <c r="B602" s="544"/>
      <c r="C602" s="505" t="s">
        <v>1020</v>
      </c>
    </row>
    <row r="603" spans="1:3">
      <c r="A603" s="544"/>
      <c r="B603" s="544"/>
      <c r="C603" s="505" t="s">
        <v>1021</v>
      </c>
    </row>
    <row r="604" spans="1:3">
      <c r="A604" s="544"/>
      <c r="B604" s="544"/>
      <c r="C604" s="505" t="s">
        <v>1023</v>
      </c>
    </row>
    <row r="605" spans="1:3">
      <c r="A605" s="544"/>
      <c r="B605" s="544"/>
      <c r="C605" s="505" t="s">
        <v>1026</v>
      </c>
    </row>
    <row r="606" spans="1:3">
      <c r="A606" s="544"/>
      <c r="B606" s="544"/>
      <c r="C606" s="505" t="s">
        <v>1029</v>
      </c>
    </row>
    <row r="607" spans="1:3" ht="30">
      <c r="A607" s="544">
        <v>44637.781481134298</v>
      </c>
      <c r="B607" s="544"/>
      <c r="C607" s="505" t="s">
        <v>1033</v>
      </c>
    </row>
    <row r="608" spans="1:3">
      <c r="A608" s="544">
        <v>44638.499925578697</v>
      </c>
      <c r="B608" s="544"/>
      <c r="C608" s="505" t="s">
        <v>1049</v>
      </c>
    </row>
    <row r="609" spans="1:3">
      <c r="A609" s="544"/>
      <c r="B609" s="544"/>
      <c r="C609" s="505" t="s">
        <v>1050</v>
      </c>
    </row>
    <row r="610" spans="1:3">
      <c r="A610" s="544"/>
      <c r="B610" s="544"/>
      <c r="C610" s="505" t="s">
        <v>1051</v>
      </c>
    </row>
    <row r="611" spans="1:3">
      <c r="A611" s="544"/>
      <c r="B611" s="544"/>
      <c r="C611" s="505" t="s">
        <v>1057</v>
      </c>
    </row>
    <row r="612" spans="1:3">
      <c r="A612" s="544"/>
      <c r="B612" s="544"/>
      <c r="C612" s="505" t="s">
        <v>1054</v>
      </c>
    </row>
    <row r="613" spans="1:3">
      <c r="A613" s="544"/>
      <c r="B613" s="544"/>
      <c r="C613" s="505" t="s">
        <v>1055</v>
      </c>
    </row>
    <row r="614" spans="1:3">
      <c r="A614" s="544"/>
      <c r="B614" s="544"/>
      <c r="C614" s="505" t="s">
        <v>1056</v>
      </c>
    </row>
    <row r="615" spans="1:3">
      <c r="A615" s="544"/>
      <c r="B615" s="544"/>
      <c r="C615" s="505" t="s">
        <v>1984</v>
      </c>
    </row>
    <row r="616" spans="1:3">
      <c r="A616" s="544"/>
      <c r="B616" s="544"/>
      <c r="C616" s="505" t="s">
        <v>1058</v>
      </c>
    </row>
    <row r="617" spans="1:3">
      <c r="A617" s="544"/>
      <c r="B617" s="544"/>
      <c r="C617" s="505" t="s">
        <v>1059</v>
      </c>
    </row>
    <row r="618" spans="1:3">
      <c r="A618" s="544"/>
      <c r="B618" s="544"/>
      <c r="C618" s="505" t="s">
        <v>1063</v>
      </c>
    </row>
    <row r="619" spans="1:3">
      <c r="A619" s="544"/>
      <c r="B619" s="544"/>
      <c r="C619" s="505" t="s">
        <v>1064</v>
      </c>
    </row>
    <row r="620" spans="1:3">
      <c r="A620" s="544">
        <v>44645.404101620399</v>
      </c>
      <c r="B620" s="544"/>
      <c r="C620" s="505" t="s">
        <v>1076</v>
      </c>
    </row>
    <row r="621" spans="1:3" ht="30">
      <c r="A621" s="544"/>
      <c r="B621" s="544"/>
      <c r="C621" s="505" t="s">
        <v>1081</v>
      </c>
    </row>
    <row r="622" spans="1:3">
      <c r="A622" s="544"/>
      <c r="B622" s="544"/>
      <c r="C622" s="505" t="s">
        <v>1082</v>
      </c>
    </row>
    <row r="623" spans="1:3" ht="30">
      <c r="A623" s="544"/>
      <c r="B623" s="544"/>
      <c r="C623" s="505" t="s">
        <v>1083</v>
      </c>
    </row>
    <row r="624" spans="1:3">
      <c r="A624" s="544">
        <v>44646.453155555602</v>
      </c>
      <c r="B624" s="544"/>
      <c r="C624" s="505" t="s">
        <v>1090</v>
      </c>
    </row>
    <row r="625" spans="1:3">
      <c r="A625" s="544"/>
      <c r="B625" s="544"/>
      <c r="C625" s="505" t="s">
        <v>1099</v>
      </c>
    </row>
    <row r="626" spans="1:3">
      <c r="A626" s="544">
        <v>44647.337539699103</v>
      </c>
      <c r="B626" s="544"/>
      <c r="C626" s="505" t="s">
        <v>1100</v>
      </c>
    </row>
    <row r="627" spans="1:3">
      <c r="A627" s="544"/>
      <c r="B627" s="544"/>
      <c r="C627" s="505" t="s">
        <v>1101</v>
      </c>
    </row>
    <row r="628" spans="1:3">
      <c r="A628" s="544"/>
      <c r="B628" s="544"/>
      <c r="C628" s="505" t="s">
        <v>1102</v>
      </c>
    </row>
    <row r="629" spans="1:3">
      <c r="A629" s="544"/>
      <c r="B629" s="544"/>
      <c r="C629" s="505" t="s">
        <v>1103</v>
      </c>
    </row>
    <row r="630" spans="1:3">
      <c r="A630" s="544"/>
      <c r="B630" s="544"/>
      <c r="C630" s="505" t="s">
        <v>1113</v>
      </c>
    </row>
    <row r="631" spans="1:3">
      <c r="A631" s="544"/>
      <c r="B631" s="544"/>
      <c r="C631" s="505" t="s">
        <v>1114</v>
      </c>
    </row>
    <row r="632" spans="1:3">
      <c r="A632" s="544"/>
      <c r="B632" s="544"/>
      <c r="C632" s="505" t="s">
        <v>1117</v>
      </c>
    </row>
    <row r="633" spans="1:3">
      <c r="A633" s="544"/>
      <c r="B633" s="544"/>
      <c r="C633" s="505" t="s">
        <v>1118</v>
      </c>
    </row>
    <row r="634" spans="1:3">
      <c r="A634" s="544"/>
      <c r="B634" s="544"/>
      <c r="C634" s="505" t="s">
        <v>1119</v>
      </c>
    </row>
    <row r="635" spans="1:3">
      <c r="A635" s="544"/>
      <c r="B635" s="544"/>
      <c r="C635" s="505" t="s">
        <v>1120</v>
      </c>
    </row>
    <row r="636" spans="1:3">
      <c r="A636" s="544"/>
      <c r="B636" s="544"/>
      <c r="C636" s="505" t="s">
        <v>1121</v>
      </c>
    </row>
    <row r="637" spans="1:3">
      <c r="A637" s="544">
        <v>44648.420485648101</v>
      </c>
      <c r="B637" s="544"/>
      <c r="C637" s="505" t="s">
        <v>1122</v>
      </c>
    </row>
    <row r="638" spans="1:3">
      <c r="A638" s="544"/>
      <c r="B638" s="544"/>
      <c r="C638" s="505" t="s">
        <v>1123</v>
      </c>
    </row>
    <row r="639" spans="1:3">
      <c r="A639" s="544"/>
      <c r="B639" s="544"/>
      <c r="C639" s="505" t="s">
        <v>1125</v>
      </c>
    </row>
    <row r="640" spans="1:3">
      <c r="A640" s="544"/>
      <c r="B640" s="544"/>
      <c r="C640" s="505" t="s">
        <v>1126</v>
      </c>
    </row>
    <row r="641" spans="1:3">
      <c r="A641" s="544"/>
      <c r="B641" s="544"/>
      <c r="C641" s="505" t="s">
        <v>1134</v>
      </c>
    </row>
    <row r="642" spans="1:3">
      <c r="A642" s="544">
        <v>44651.913386689797</v>
      </c>
      <c r="B642" s="544"/>
      <c r="C642" s="505" t="s">
        <v>1132</v>
      </c>
    </row>
    <row r="643" spans="1:3">
      <c r="A643" s="544"/>
      <c r="B643" s="544"/>
      <c r="C643" s="505" t="s">
        <v>1135</v>
      </c>
    </row>
    <row r="644" spans="1:3" ht="30">
      <c r="A644" s="544"/>
      <c r="B644" s="544"/>
      <c r="C644" s="505" t="s">
        <v>1136</v>
      </c>
    </row>
    <row r="645" spans="1:3">
      <c r="A645" s="544">
        <v>44655.703434490701</v>
      </c>
      <c r="B645" s="544"/>
      <c r="C645" s="505" t="s">
        <v>1137</v>
      </c>
    </row>
    <row r="646" spans="1:3">
      <c r="A646" s="544">
        <v>44666.621734375003</v>
      </c>
      <c r="B646" s="544"/>
      <c r="C646" s="505" t="s">
        <v>1139</v>
      </c>
    </row>
    <row r="647" spans="1:3">
      <c r="A647" s="544">
        <v>44682.384163773102</v>
      </c>
      <c r="B647" s="544"/>
      <c r="C647" s="505" t="s">
        <v>1148</v>
      </c>
    </row>
    <row r="648" spans="1:3">
      <c r="A648" s="544">
        <v>44683.867431828701</v>
      </c>
      <c r="B648" s="544"/>
      <c r="C648" s="505" t="s">
        <v>1152</v>
      </c>
    </row>
    <row r="649" spans="1:3">
      <c r="A649" s="544">
        <v>44686.339017129598</v>
      </c>
      <c r="B649" s="544"/>
      <c r="C649" s="505" t="s">
        <v>1154</v>
      </c>
    </row>
    <row r="650" spans="1:3">
      <c r="A650" s="544"/>
      <c r="B650" s="544"/>
      <c r="C650" s="505" t="s">
        <v>1155</v>
      </c>
    </row>
    <row r="651" spans="1:3">
      <c r="A651" s="544"/>
      <c r="B651" s="544"/>
      <c r="C651" s="505" t="s">
        <v>1167</v>
      </c>
    </row>
    <row r="652" spans="1:3">
      <c r="A652" s="544">
        <v>44688.530631944399</v>
      </c>
      <c r="B652" s="544"/>
      <c r="C652" s="505" t="s">
        <v>1170</v>
      </c>
    </row>
    <row r="653" spans="1:3">
      <c r="A653" s="544"/>
      <c r="B653" s="544"/>
      <c r="C653" s="505" t="s">
        <v>1176</v>
      </c>
    </row>
    <row r="654" spans="1:3">
      <c r="A654" s="544"/>
      <c r="B654" s="544"/>
      <c r="C654" s="505" t="s">
        <v>1177</v>
      </c>
    </row>
    <row r="655" spans="1:3">
      <c r="A655" s="544">
        <v>44695.293307175903</v>
      </c>
      <c r="B655" s="544"/>
      <c r="C655" s="505" t="s">
        <v>1179</v>
      </c>
    </row>
    <row r="656" spans="1:3">
      <c r="A656" s="544"/>
      <c r="B656" s="544"/>
      <c r="C656" s="505" t="s">
        <v>1180</v>
      </c>
    </row>
    <row r="657" spans="1:3">
      <c r="A657" s="544"/>
      <c r="B657" s="544"/>
      <c r="C657" s="505" t="s">
        <v>1185</v>
      </c>
    </row>
    <row r="658" spans="1:3">
      <c r="A658" s="544"/>
      <c r="B658" s="544"/>
      <c r="C658" s="505" t="s">
        <v>1186</v>
      </c>
    </row>
    <row r="659" spans="1:3">
      <c r="A659" s="544"/>
      <c r="B659" s="544"/>
      <c r="C659" s="505" t="s">
        <v>1187</v>
      </c>
    </row>
    <row r="660" spans="1:3">
      <c r="A660" s="544"/>
      <c r="B660" s="544"/>
      <c r="C660" s="505" t="s">
        <v>1189</v>
      </c>
    </row>
    <row r="661" spans="1:3">
      <c r="A661" s="544"/>
      <c r="B661" s="544"/>
      <c r="C661" s="505" t="s">
        <v>1192</v>
      </c>
    </row>
    <row r="662" spans="1:3">
      <c r="A662" s="544"/>
      <c r="B662" s="544"/>
      <c r="C662" s="505" t="s">
        <v>1193</v>
      </c>
    </row>
    <row r="663" spans="1:3">
      <c r="A663" s="544"/>
      <c r="B663" s="544"/>
      <c r="C663" s="505" t="s">
        <v>1194</v>
      </c>
    </row>
    <row r="664" spans="1:3">
      <c r="A664" s="544"/>
      <c r="B664" s="544"/>
      <c r="C664" s="505" t="s">
        <v>1195</v>
      </c>
    </row>
    <row r="665" spans="1:3">
      <c r="A665" s="544"/>
      <c r="B665" s="544"/>
      <c r="C665" s="505" t="s">
        <v>1198</v>
      </c>
    </row>
    <row r="666" spans="1:3">
      <c r="A666" s="544"/>
      <c r="B666" s="544"/>
      <c r="C666" s="505" t="s">
        <v>1200</v>
      </c>
    </row>
    <row r="667" spans="1:3">
      <c r="A667" s="544"/>
      <c r="B667" s="544"/>
      <c r="C667" s="505" t="s">
        <v>1756</v>
      </c>
    </row>
    <row r="668" spans="1:3">
      <c r="A668" s="544"/>
      <c r="B668" s="544"/>
      <c r="C668" s="505" t="s">
        <v>1205</v>
      </c>
    </row>
    <row r="669" spans="1:3">
      <c r="A669" s="544"/>
      <c r="B669" s="544"/>
      <c r="C669" s="505" t="s">
        <v>1206</v>
      </c>
    </row>
    <row r="670" spans="1:3">
      <c r="A670" s="544"/>
      <c r="B670" s="544"/>
      <c r="C670" s="505" t="s">
        <v>1208</v>
      </c>
    </row>
    <row r="671" spans="1:3">
      <c r="A671" s="544"/>
      <c r="B671" s="544"/>
      <c r="C671" s="505" t="s">
        <v>1757</v>
      </c>
    </row>
    <row r="672" spans="1:3">
      <c r="A672" s="544"/>
      <c r="B672" s="544"/>
      <c r="C672" s="505" t="s">
        <v>1217</v>
      </c>
    </row>
    <row r="673" spans="1:3">
      <c r="A673" s="544"/>
      <c r="B673" s="544"/>
      <c r="C673" s="505" t="s">
        <v>1218</v>
      </c>
    </row>
    <row r="674" spans="1:3">
      <c r="A674" s="544"/>
      <c r="B674" s="544"/>
      <c r="C674" s="505" t="s">
        <v>1221</v>
      </c>
    </row>
    <row r="675" spans="1:3">
      <c r="A675" s="544"/>
      <c r="B675" s="544"/>
      <c r="C675" s="505" t="s">
        <v>1222</v>
      </c>
    </row>
    <row r="676" spans="1:3">
      <c r="A676" s="544"/>
      <c r="B676" s="544"/>
      <c r="C676" s="505" t="s">
        <v>1776</v>
      </c>
    </row>
    <row r="677" spans="1:3">
      <c r="A677" s="544"/>
      <c r="B677" s="544"/>
      <c r="C677" s="505" t="s">
        <v>1777</v>
      </c>
    </row>
    <row r="678" spans="1:3">
      <c r="A678" s="544"/>
      <c r="B678" s="544"/>
      <c r="C678" s="505" t="s">
        <v>1778</v>
      </c>
    </row>
    <row r="679" spans="1:3">
      <c r="A679" s="544"/>
      <c r="B679" s="544"/>
      <c r="C679" s="505" t="s">
        <v>1224</v>
      </c>
    </row>
    <row r="680" spans="1:3">
      <c r="A680" s="544"/>
      <c r="B680" s="544"/>
      <c r="C680" s="505" t="s">
        <v>1779</v>
      </c>
    </row>
    <row r="681" spans="1:3">
      <c r="A681" s="544">
        <v>44702.3631739583</v>
      </c>
      <c r="B681" s="544"/>
      <c r="C681" s="505" t="s">
        <v>1223</v>
      </c>
    </row>
    <row r="682" spans="1:3">
      <c r="A682" s="544"/>
      <c r="B682" s="544"/>
      <c r="C682" s="505" t="s">
        <v>1225</v>
      </c>
    </row>
    <row r="683" spans="1:3">
      <c r="A683" s="544"/>
      <c r="B683" s="544"/>
      <c r="C683" s="505" t="s">
        <v>1780</v>
      </c>
    </row>
    <row r="684" spans="1:3">
      <c r="A684" s="544"/>
      <c r="B684" s="544"/>
      <c r="C684" s="505" t="s">
        <v>1226</v>
      </c>
    </row>
    <row r="685" spans="1:3">
      <c r="A685" s="544"/>
      <c r="B685" s="544"/>
      <c r="C685" s="505" t="s">
        <v>1227</v>
      </c>
    </row>
    <row r="686" spans="1:3">
      <c r="A686" s="544"/>
      <c r="B686" s="544"/>
      <c r="C686" s="505" t="s">
        <v>1228</v>
      </c>
    </row>
    <row r="687" spans="1:3">
      <c r="A687" s="544"/>
      <c r="B687" s="544"/>
      <c r="C687" s="505" t="s">
        <v>1229</v>
      </c>
    </row>
    <row r="688" spans="1:3">
      <c r="A688" s="544"/>
      <c r="B688" s="544"/>
      <c r="C688" s="505" t="s">
        <v>1230</v>
      </c>
    </row>
    <row r="689" spans="1:3">
      <c r="A689" s="544"/>
      <c r="B689" s="544"/>
      <c r="C689" s="505" t="s">
        <v>1231</v>
      </c>
    </row>
    <row r="690" spans="1:3">
      <c r="A690" s="544">
        <v>44703.266848958301</v>
      </c>
      <c r="B690" s="544"/>
      <c r="C690" s="505" t="s">
        <v>1233</v>
      </c>
    </row>
    <row r="691" spans="1:3">
      <c r="A691" s="544">
        <v>44703.624582291697</v>
      </c>
      <c r="B691" s="544"/>
      <c r="C691" s="505" t="s">
        <v>1235</v>
      </c>
    </row>
    <row r="692" spans="1:3">
      <c r="A692" s="544"/>
      <c r="B692" s="544"/>
      <c r="C692" s="505" t="s">
        <v>1236</v>
      </c>
    </row>
    <row r="693" spans="1:3">
      <c r="A693" s="544"/>
      <c r="B693" s="544"/>
      <c r="C693" s="505" t="s">
        <v>1238</v>
      </c>
    </row>
    <row r="694" spans="1:3">
      <c r="A694" s="544">
        <v>44718.459594213004</v>
      </c>
      <c r="B694" s="544"/>
      <c r="C694" s="505" t="s">
        <v>1758</v>
      </c>
    </row>
    <row r="695" spans="1:3">
      <c r="A695" s="544"/>
      <c r="B695" s="544"/>
      <c r="C695" s="505" t="s">
        <v>1239</v>
      </c>
    </row>
    <row r="696" spans="1:3">
      <c r="A696" s="544"/>
      <c r="B696" s="544"/>
      <c r="C696" s="505" t="s">
        <v>1240</v>
      </c>
    </row>
    <row r="697" spans="1:3">
      <c r="A697" s="544"/>
      <c r="B697" s="544"/>
      <c r="C697" s="505" t="s">
        <v>1241</v>
      </c>
    </row>
    <row r="698" spans="1:3">
      <c r="A698" s="544"/>
      <c r="B698" s="544"/>
      <c r="C698" s="505" t="s">
        <v>1242</v>
      </c>
    </row>
    <row r="699" spans="1:3">
      <c r="A699" s="544"/>
      <c r="B699" s="544"/>
      <c r="C699" s="505" t="s">
        <v>1244</v>
      </c>
    </row>
    <row r="700" spans="1:3" ht="30">
      <c r="A700" s="544"/>
      <c r="B700" s="544"/>
      <c r="C700" s="505" t="s">
        <v>1245</v>
      </c>
    </row>
    <row r="701" spans="1:3">
      <c r="A701" s="544"/>
      <c r="B701" s="544"/>
      <c r="C701" s="505" t="s">
        <v>1254</v>
      </c>
    </row>
    <row r="702" spans="1:3">
      <c r="A702" s="544"/>
      <c r="B702" s="544"/>
      <c r="C702" s="505" t="s">
        <v>1259</v>
      </c>
    </row>
    <row r="703" spans="1:3">
      <c r="A703" s="544">
        <v>44722.264768055597</v>
      </c>
      <c r="B703" s="544"/>
      <c r="C703" s="505" t="s">
        <v>1262</v>
      </c>
    </row>
    <row r="704" spans="1:3">
      <c r="A704" s="544"/>
      <c r="B704" s="544"/>
      <c r="C704" s="505" t="s">
        <v>1263</v>
      </c>
    </row>
    <row r="705" spans="1:3">
      <c r="A705" s="544">
        <v>44723.265874421297</v>
      </c>
      <c r="B705" s="544"/>
      <c r="C705" s="505" t="s">
        <v>1264</v>
      </c>
    </row>
    <row r="706" spans="1:3">
      <c r="A706" s="544"/>
      <c r="B706" s="544"/>
      <c r="C706" s="505" t="s">
        <v>1280</v>
      </c>
    </row>
    <row r="707" spans="1:3">
      <c r="A707" s="544"/>
      <c r="B707" s="544"/>
      <c r="C707" s="505" t="s">
        <v>1281</v>
      </c>
    </row>
    <row r="708" spans="1:3">
      <c r="A708" s="544"/>
      <c r="B708" s="544"/>
      <c r="C708" s="505" t="s">
        <v>1283</v>
      </c>
    </row>
    <row r="709" spans="1:3">
      <c r="A709" s="544"/>
      <c r="B709" s="544"/>
      <c r="C709" s="505" t="s">
        <v>1285</v>
      </c>
    </row>
    <row r="710" spans="1:3">
      <c r="A710" s="544"/>
      <c r="B710" s="544"/>
      <c r="C710" s="505" t="s">
        <v>1286</v>
      </c>
    </row>
    <row r="711" spans="1:3">
      <c r="A711" s="544"/>
      <c r="B711" s="544"/>
      <c r="C711" s="505" t="s">
        <v>1287</v>
      </c>
    </row>
    <row r="712" spans="1:3">
      <c r="A712" s="544"/>
      <c r="B712" s="544"/>
      <c r="C712" s="505" t="s">
        <v>1288</v>
      </c>
    </row>
    <row r="713" spans="1:3">
      <c r="A713" s="544"/>
      <c r="B713" s="544"/>
      <c r="C713" s="505" t="s">
        <v>1289</v>
      </c>
    </row>
    <row r="714" spans="1:3">
      <c r="A714" s="544"/>
      <c r="B714" s="544"/>
      <c r="C714" s="505" t="s">
        <v>1291</v>
      </c>
    </row>
    <row r="715" spans="1:3">
      <c r="A715" s="544"/>
      <c r="B715" s="544"/>
      <c r="C715" s="505" t="s">
        <v>1293</v>
      </c>
    </row>
    <row r="716" spans="1:3">
      <c r="A716" s="544"/>
      <c r="B716" s="544"/>
      <c r="C716" s="505" t="s">
        <v>1294</v>
      </c>
    </row>
    <row r="717" spans="1:3">
      <c r="A717" s="544"/>
      <c r="B717" s="544"/>
      <c r="C717" s="505" t="s">
        <v>1295</v>
      </c>
    </row>
    <row r="718" spans="1:3">
      <c r="A718" s="544"/>
      <c r="B718" s="544"/>
      <c r="C718" s="505" t="s">
        <v>1298</v>
      </c>
    </row>
    <row r="719" spans="1:3">
      <c r="A719" s="544"/>
      <c r="B719" s="544"/>
      <c r="C719" s="505" t="s">
        <v>1302</v>
      </c>
    </row>
    <row r="720" spans="1:3">
      <c r="A720" s="544">
        <v>44734.428667013897</v>
      </c>
      <c r="B720" s="544"/>
      <c r="C720" s="505" t="s">
        <v>1303</v>
      </c>
    </row>
    <row r="721" spans="1:3">
      <c r="A721" s="544"/>
      <c r="B721" s="544"/>
      <c r="C721" s="505" t="s">
        <v>1304</v>
      </c>
    </row>
    <row r="722" spans="1:3">
      <c r="A722" s="544"/>
      <c r="B722" s="544"/>
      <c r="C722" s="505" t="s">
        <v>1305</v>
      </c>
    </row>
    <row r="723" spans="1:3">
      <c r="A723" s="544"/>
      <c r="B723" s="544"/>
      <c r="C723" s="505" t="s">
        <v>1307</v>
      </c>
    </row>
    <row r="724" spans="1:3">
      <c r="A724" s="544"/>
      <c r="B724" s="544"/>
      <c r="C724" s="505" t="s">
        <v>1308</v>
      </c>
    </row>
    <row r="725" spans="1:3">
      <c r="A725" s="544"/>
      <c r="B725" s="544"/>
      <c r="C725" s="505" t="s">
        <v>1309</v>
      </c>
    </row>
    <row r="726" spans="1:3">
      <c r="A726" s="544"/>
      <c r="B726" s="544"/>
      <c r="C726" s="505" t="s">
        <v>1310</v>
      </c>
    </row>
    <row r="727" spans="1:3">
      <c r="A727" s="544"/>
      <c r="B727" s="544"/>
      <c r="C727" s="505" t="s">
        <v>1311</v>
      </c>
    </row>
    <row r="728" spans="1:3">
      <c r="A728" s="544"/>
      <c r="B728" s="544"/>
      <c r="C728" s="505" t="s">
        <v>1314</v>
      </c>
    </row>
    <row r="729" spans="1:3">
      <c r="A729" s="544"/>
      <c r="B729" s="544"/>
      <c r="C729" s="505" t="s">
        <v>1316</v>
      </c>
    </row>
    <row r="730" spans="1:3">
      <c r="A730" s="544"/>
      <c r="B730" s="544"/>
      <c r="C730" s="505" t="s">
        <v>1322</v>
      </c>
    </row>
    <row r="731" spans="1:3" ht="30">
      <c r="A731" s="544"/>
      <c r="B731" s="544"/>
      <c r="C731" s="505" t="s">
        <v>1351</v>
      </c>
    </row>
    <row r="732" spans="1:3">
      <c r="A732" s="544"/>
      <c r="B732" s="544"/>
      <c r="C732" s="505" t="s">
        <v>1352</v>
      </c>
    </row>
    <row r="733" spans="1:3">
      <c r="A733" s="544"/>
      <c r="B733" s="544"/>
      <c r="C733" s="505" t="s">
        <v>1353</v>
      </c>
    </row>
    <row r="734" spans="1:3">
      <c r="A734" s="544"/>
      <c r="B734" s="544"/>
      <c r="C734" s="505" t="s">
        <v>1354</v>
      </c>
    </row>
    <row r="735" spans="1:3">
      <c r="A735" s="544"/>
      <c r="B735" s="544"/>
      <c r="C735" s="505" t="s">
        <v>1355</v>
      </c>
    </row>
    <row r="736" spans="1:3">
      <c r="A736" s="544"/>
      <c r="B736" s="544"/>
      <c r="C736" s="505" t="s">
        <v>1356</v>
      </c>
    </row>
    <row r="737" spans="1:3">
      <c r="A737" s="544"/>
      <c r="B737" s="544"/>
      <c r="C737" s="505" t="s">
        <v>1371</v>
      </c>
    </row>
    <row r="738" spans="1:3">
      <c r="A738" s="544"/>
      <c r="B738" s="544"/>
      <c r="C738" s="505" t="s">
        <v>1357</v>
      </c>
    </row>
    <row r="739" spans="1:3">
      <c r="A739" s="544"/>
      <c r="B739" s="544"/>
      <c r="C739" s="505" t="s">
        <v>1358</v>
      </c>
    </row>
    <row r="740" spans="1:3">
      <c r="A740" s="544"/>
      <c r="B740" s="544"/>
      <c r="C740" s="505" t="s">
        <v>1363</v>
      </c>
    </row>
    <row r="741" spans="1:3">
      <c r="A741" s="544" t="s">
        <v>860</v>
      </c>
      <c r="B741" s="544"/>
      <c r="C741" s="505" t="s">
        <v>1369</v>
      </c>
    </row>
    <row r="742" spans="1:3">
      <c r="A742" s="544">
        <v>44767.223640393502</v>
      </c>
      <c r="B742" s="544"/>
      <c r="C742" s="505" t="s">
        <v>1370</v>
      </c>
    </row>
    <row r="743" spans="1:3">
      <c r="A743" s="544"/>
      <c r="B743" s="544"/>
      <c r="C743" s="505" t="s">
        <v>1372</v>
      </c>
    </row>
    <row r="744" spans="1:3">
      <c r="A744" s="544">
        <v>44770.517847453702</v>
      </c>
      <c r="B744" s="544"/>
      <c r="C744" s="505" t="s">
        <v>1373</v>
      </c>
    </row>
    <row r="745" spans="1:3">
      <c r="A745" s="544"/>
      <c r="B745" s="544"/>
      <c r="C745" s="505" t="s">
        <v>1374</v>
      </c>
    </row>
    <row r="746" spans="1:3">
      <c r="A746" s="544"/>
      <c r="B746" s="544"/>
      <c r="C746" s="505" t="s">
        <v>1375</v>
      </c>
    </row>
    <row r="747" spans="1:3">
      <c r="A747" s="544">
        <v>44823.350017129596</v>
      </c>
      <c r="B747" s="544"/>
      <c r="C747" s="505" t="s">
        <v>1377</v>
      </c>
    </row>
    <row r="748" spans="1:3">
      <c r="A748" s="544"/>
      <c r="B748" s="544"/>
      <c r="C748" s="505" t="s">
        <v>1378</v>
      </c>
    </row>
    <row r="749" spans="1:3">
      <c r="A749" s="544"/>
      <c r="B749" s="544"/>
      <c r="C749" s="505" t="s">
        <v>1454</v>
      </c>
    </row>
    <row r="750" spans="1:3">
      <c r="A750" s="544"/>
      <c r="B750" s="544"/>
      <c r="C750" s="505" t="s">
        <v>1455</v>
      </c>
    </row>
    <row r="751" spans="1:3">
      <c r="A751" s="544"/>
      <c r="B751" s="544"/>
      <c r="C751" s="505" t="s">
        <v>1420</v>
      </c>
    </row>
    <row r="752" spans="1:3">
      <c r="A752" s="544"/>
      <c r="B752" s="544"/>
      <c r="C752" s="505" t="s">
        <v>1445</v>
      </c>
    </row>
    <row r="753" spans="1:3">
      <c r="A753" s="544">
        <v>44831.614648842602</v>
      </c>
      <c r="B753" s="544"/>
      <c r="C753" s="505" t="s">
        <v>1448</v>
      </c>
    </row>
    <row r="754" spans="1:3">
      <c r="A754" s="544"/>
      <c r="B754" s="544"/>
      <c r="C754" s="505" t="s">
        <v>1453</v>
      </c>
    </row>
    <row r="755" spans="1:3">
      <c r="A755" s="544"/>
      <c r="B755" s="544"/>
      <c r="C755" s="505" t="s">
        <v>1452</v>
      </c>
    </row>
    <row r="756" spans="1:3">
      <c r="A756" s="544"/>
      <c r="B756" s="544"/>
      <c r="C756" s="505" t="s">
        <v>1456</v>
      </c>
    </row>
    <row r="757" spans="1:3">
      <c r="A757" s="544"/>
      <c r="B757" s="544"/>
      <c r="C757" s="505" t="s">
        <v>1457</v>
      </c>
    </row>
    <row r="758" spans="1:3">
      <c r="A758" s="544"/>
      <c r="B758" s="544"/>
      <c r="C758" s="505" t="s">
        <v>1458</v>
      </c>
    </row>
    <row r="759" spans="1:3">
      <c r="A759" s="544"/>
      <c r="B759" s="544"/>
      <c r="C759" s="505" t="s">
        <v>1459</v>
      </c>
    </row>
    <row r="760" spans="1:3">
      <c r="A760" s="544">
        <v>44833.2881142361</v>
      </c>
      <c r="B760" s="544"/>
      <c r="C760" s="505" t="s">
        <v>1462</v>
      </c>
    </row>
    <row r="761" spans="1:3">
      <c r="A761" s="544"/>
      <c r="B761" s="544"/>
      <c r="C761" s="505" t="s">
        <v>1471</v>
      </c>
    </row>
    <row r="762" spans="1:3">
      <c r="A762" s="544"/>
      <c r="B762" s="544"/>
      <c r="C762" s="505" t="s">
        <v>1472</v>
      </c>
    </row>
    <row r="763" spans="1:3">
      <c r="A763" s="544"/>
      <c r="B763" s="544"/>
      <c r="C763" s="505" t="s">
        <v>1473</v>
      </c>
    </row>
    <row r="764" spans="1:3">
      <c r="A764" s="544"/>
      <c r="B764" s="544"/>
      <c r="C764" s="505" t="s">
        <v>1474</v>
      </c>
    </row>
    <row r="765" spans="1:3">
      <c r="A765" s="544">
        <v>44834.928558796302</v>
      </c>
      <c r="B765" s="544"/>
      <c r="C765" s="505" t="s">
        <v>1475</v>
      </c>
    </row>
    <row r="766" spans="1:3">
      <c r="A766" s="544"/>
      <c r="B766" s="544"/>
      <c r="C766" s="505" t="s">
        <v>1476</v>
      </c>
    </row>
    <row r="767" spans="1:3">
      <c r="A767" s="544"/>
      <c r="B767" s="544"/>
      <c r="C767" s="505" t="s">
        <v>1477</v>
      </c>
    </row>
    <row r="768" spans="1:3">
      <c r="A768" s="544"/>
      <c r="B768" s="544"/>
      <c r="C768" s="505" t="s">
        <v>1478</v>
      </c>
    </row>
    <row r="769" spans="1:3">
      <c r="A769" s="544">
        <v>44836.551035995399</v>
      </c>
      <c r="B769" s="544"/>
      <c r="C769" s="505" t="s">
        <v>1479</v>
      </c>
    </row>
    <row r="770" spans="1:3">
      <c r="A770" s="544">
        <v>44838.535451504598</v>
      </c>
      <c r="B770" s="544"/>
      <c r="C770" s="505" t="s">
        <v>1480</v>
      </c>
    </row>
    <row r="771" spans="1:3">
      <c r="A771" s="544"/>
      <c r="B771" s="544"/>
      <c r="C771" s="505" t="s">
        <v>1481</v>
      </c>
    </row>
    <row r="772" spans="1:3">
      <c r="A772" s="544"/>
      <c r="B772" s="544"/>
      <c r="C772" s="505" t="s">
        <v>1759</v>
      </c>
    </row>
    <row r="773" spans="1:3">
      <c r="A773" s="544"/>
      <c r="B773" s="544"/>
      <c r="C773" s="505" t="s">
        <v>1487</v>
      </c>
    </row>
    <row r="774" spans="1:3">
      <c r="A774" s="544"/>
      <c r="B774" s="544"/>
      <c r="C774" s="505" t="s">
        <v>1760</v>
      </c>
    </row>
    <row r="775" spans="1:3">
      <c r="A775" s="544"/>
      <c r="B775" s="544"/>
      <c r="C775" s="505" t="s">
        <v>1489</v>
      </c>
    </row>
    <row r="776" spans="1:3">
      <c r="A776" s="544"/>
      <c r="B776" s="544"/>
      <c r="C776" s="505" t="s">
        <v>1490</v>
      </c>
    </row>
    <row r="777" spans="1:3">
      <c r="A777" s="544"/>
      <c r="B777" s="544"/>
      <c r="C777" s="505" t="s">
        <v>1491</v>
      </c>
    </row>
    <row r="778" spans="1:3">
      <c r="A778" s="544"/>
      <c r="B778" s="544"/>
      <c r="C778" s="505" t="s">
        <v>1492</v>
      </c>
    </row>
    <row r="779" spans="1:3">
      <c r="A779" s="544">
        <v>44840.297718634298</v>
      </c>
      <c r="B779" s="544"/>
      <c r="C779" s="505" t="s">
        <v>1493</v>
      </c>
    </row>
    <row r="780" spans="1:3">
      <c r="A780" s="544"/>
      <c r="B780" s="544"/>
      <c r="C780" s="505" t="s">
        <v>1494</v>
      </c>
    </row>
    <row r="781" spans="1:3">
      <c r="A781" s="544"/>
      <c r="B781" s="544"/>
      <c r="C781" s="505" t="s">
        <v>1761</v>
      </c>
    </row>
    <row r="782" spans="1:3">
      <c r="A782" s="544">
        <v>44841.721172800899</v>
      </c>
      <c r="B782" s="544"/>
      <c r="C782" s="505" t="s">
        <v>1781</v>
      </c>
    </row>
    <row r="783" spans="1:3">
      <c r="A783" s="544"/>
      <c r="B783" s="544"/>
      <c r="C783" s="505" t="s">
        <v>1495</v>
      </c>
    </row>
    <row r="784" spans="1:3">
      <c r="A784" s="544"/>
      <c r="B784" s="544"/>
      <c r="C784" s="505" t="s">
        <v>1762</v>
      </c>
    </row>
    <row r="785" spans="1:3">
      <c r="A785" s="544"/>
      <c r="B785" s="544"/>
      <c r="C785" s="505" t="s">
        <v>1782</v>
      </c>
    </row>
    <row r="786" spans="1:3">
      <c r="A786" s="544">
        <v>44844.5121202546</v>
      </c>
      <c r="B786" s="544"/>
      <c r="C786" s="505" t="s">
        <v>1496</v>
      </c>
    </row>
    <row r="787" spans="1:3">
      <c r="A787" s="544"/>
      <c r="B787" s="544"/>
      <c r="C787" s="505" t="s">
        <v>1497</v>
      </c>
    </row>
    <row r="788" spans="1:3">
      <c r="A788" s="544"/>
      <c r="B788" s="544"/>
      <c r="C788" s="505" t="s">
        <v>1499</v>
      </c>
    </row>
    <row r="789" spans="1:3">
      <c r="A789" s="544">
        <v>44844.813755092597</v>
      </c>
      <c r="B789" s="544"/>
      <c r="C789" s="505" t="s">
        <v>1500</v>
      </c>
    </row>
    <row r="790" spans="1:3">
      <c r="A790" s="544">
        <v>44874.625613541699</v>
      </c>
      <c r="B790" s="544"/>
      <c r="C790" s="505" t="s">
        <v>1763</v>
      </c>
    </row>
    <row r="791" spans="1:3">
      <c r="A791" s="544">
        <v>44886.6467738426</v>
      </c>
      <c r="B791" s="544"/>
      <c r="C791" s="505" t="s">
        <v>1506</v>
      </c>
    </row>
    <row r="792" spans="1:3">
      <c r="A792" s="544">
        <v>44888.808182870373</v>
      </c>
      <c r="B792" s="544"/>
      <c r="C792" s="505" t="s">
        <v>1514</v>
      </c>
    </row>
    <row r="793" spans="1:3">
      <c r="A793" s="544"/>
      <c r="B793" s="544"/>
      <c r="C793" s="505" t="s">
        <v>1515</v>
      </c>
    </row>
    <row r="794" spans="1:3">
      <c r="A794" s="544">
        <v>44891.8080976852</v>
      </c>
      <c r="B794" s="544"/>
      <c r="C794" s="505" t="s">
        <v>1523</v>
      </c>
    </row>
    <row r="795" spans="1:3">
      <c r="A795" s="544"/>
      <c r="B795" s="544"/>
      <c r="C795" s="505" t="s">
        <v>1524</v>
      </c>
    </row>
    <row r="796" spans="1:3">
      <c r="A796" s="544"/>
      <c r="B796" s="544"/>
      <c r="C796" s="505" t="s">
        <v>1525</v>
      </c>
    </row>
    <row r="797" spans="1:3">
      <c r="A797" s="544">
        <v>44999.702546990702</v>
      </c>
      <c r="B797" s="544"/>
      <c r="C797" s="505" t="s">
        <v>1529</v>
      </c>
    </row>
    <row r="798" spans="1:3">
      <c r="A798" s="544">
        <v>45010.453414236101</v>
      </c>
      <c r="B798" s="544"/>
      <c r="C798" s="505" t="s">
        <v>1532</v>
      </c>
    </row>
    <row r="799" spans="1:3">
      <c r="A799" s="544">
        <v>45069.737421180602</v>
      </c>
      <c r="B799" s="544"/>
      <c r="C799" s="505" t="s">
        <v>1535</v>
      </c>
    </row>
    <row r="800" spans="1:3">
      <c r="A800" s="544">
        <v>45071.392263078698</v>
      </c>
      <c r="B800" s="544"/>
      <c r="C800" s="505" t="s">
        <v>1554</v>
      </c>
    </row>
    <row r="801" spans="1:3">
      <c r="A801" s="544"/>
      <c r="B801" s="544"/>
      <c r="C801" s="505" t="s">
        <v>1577</v>
      </c>
    </row>
    <row r="802" spans="1:3">
      <c r="A802" s="544"/>
      <c r="B802" s="544"/>
      <c r="C802" s="505" t="s">
        <v>1604</v>
      </c>
    </row>
    <row r="803" spans="1:3">
      <c r="A803" s="544">
        <v>45072.921801273202</v>
      </c>
      <c r="B803" s="544"/>
      <c r="C803" s="505" t="s">
        <v>1603</v>
      </c>
    </row>
    <row r="804" spans="1:3">
      <c r="A804" s="544">
        <v>45073.275755208299</v>
      </c>
      <c r="B804" s="544"/>
      <c r="C804" s="505" t="s">
        <v>1605</v>
      </c>
    </row>
    <row r="805" spans="1:3">
      <c r="A805" s="544"/>
      <c r="B805" s="544"/>
      <c r="C805" s="505" t="s">
        <v>1607</v>
      </c>
    </row>
    <row r="806" spans="1:3">
      <c r="A806" s="544"/>
      <c r="B806" s="544"/>
      <c r="C806" s="505" t="s">
        <v>1613</v>
      </c>
    </row>
    <row r="807" spans="1:3">
      <c r="A807" s="544"/>
      <c r="B807" s="544"/>
      <c r="C807" s="505" t="s">
        <v>1633</v>
      </c>
    </row>
    <row r="808" spans="1:3">
      <c r="A808" s="544"/>
      <c r="B808" s="544"/>
      <c r="C808" s="505" t="s">
        <v>1636</v>
      </c>
    </row>
    <row r="809" spans="1:3">
      <c r="A809" s="544"/>
      <c r="B809" s="544"/>
      <c r="C809" s="505" t="s">
        <v>1638</v>
      </c>
    </row>
    <row r="810" spans="1:3">
      <c r="A810" s="544"/>
      <c r="B810" s="544"/>
      <c r="C810" s="505" t="s">
        <v>1639</v>
      </c>
    </row>
    <row r="811" spans="1:3" ht="30">
      <c r="A811" s="544">
        <v>45078.791273379597</v>
      </c>
      <c r="B811" s="544"/>
      <c r="C811" s="505" t="s">
        <v>1680</v>
      </c>
    </row>
    <row r="812" spans="1:3">
      <c r="A812" s="544"/>
      <c r="B812" s="544"/>
      <c r="C812" s="505" t="s">
        <v>1679</v>
      </c>
    </row>
    <row r="813" spans="1:3">
      <c r="A813" s="544"/>
      <c r="B813" s="544"/>
      <c r="C813" s="505" t="s">
        <v>1764</v>
      </c>
    </row>
    <row r="814" spans="1:3">
      <c r="A814" s="544"/>
      <c r="B814" s="544"/>
      <c r="C814" s="505" t="s">
        <v>1765</v>
      </c>
    </row>
    <row r="815" spans="1:3">
      <c r="A815" s="544">
        <v>45080.517026273097</v>
      </c>
      <c r="B815" s="544"/>
      <c r="C815" s="505" t="s">
        <v>1682</v>
      </c>
    </row>
    <row r="816" spans="1:3">
      <c r="A816" s="544"/>
      <c r="B816" s="544"/>
      <c r="C816" s="505" t="s">
        <v>1683</v>
      </c>
    </row>
    <row r="817" spans="1:3">
      <c r="A817" s="544"/>
      <c r="B817" s="544"/>
      <c r="C817" s="505" t="s">
        <v>1684</v>
      </c>
    </row>
    <row r="818" spans="1:3">
      <c r="A818" s="544"/>
      <c r="B818" s="544"/>
      <c r="C818" s="505" t="s">
        <v>1685</v>
      </c>
    </row>
    <row r="819" spans="1:3">
      <c r="A819" s="544">
        <v>45081.396817245397</v>
      </c>
      <c r="B819" s="544"/>
      <c r="C819" s="505" t="s">
        <v>1686</v>
      </c>
    </row>
    <row r="820" spans="1:3">
      <c r="A820" s="544"/>
      <c r="B820" s="544"/>
      <c r="C820" s="505" t="s">
        <v>1688</v>
      </c>
    </row>
    <row r="821" spans="1:3">
      <c r="A821" s="544"/>
      <c r="B821" s="544"/>
      <c r="C821" s="505" t="s">
        <v>1689</v>
      </c>
    </row>
    <row r="822" spans="1:3">
      <c r="A822" s="544"/>
      <c r="B822" s="544"/>
      <c r="C822" s="505" t="s">
        <v>1690</v>
      </c>
    </row>
    <row r="823" spans="1:3">
      <c r="A823" s="544">
        <v>45082.499787615699</v>
      </c>
      <c r="B823" s="544"/>
      <c r="C823" s="505" t="s">
        <v>1691</v>
      </c>
    </row>
    <row r="824" spans="1:3">
      <c r="A824" s="544">
        <v>45083.433228819398</v>
      </c>
      <c r="B824" s="544"/>
      <c r="C824" s="505" t="s">
        <v>1692</v>
      </c>
    </row>
    <row r="825" spans="1:3">
      <c r="A825" s="544"/>
      <c r="B825" s="544"/>
      <c r="C825" s="505" t="s">
        <v>1693</v>
      </c>
    </row>
    <row r="826" spans="1:3">
      <c r="A826" s="544"/>
      <c r="B826" s="544"/>
      <c r="C826" s="505" t="s">
        <v>1698</v>
      </c>
    </row>
    <row r="827" spans="1:3">
      <c r="A827" s="544"/>
      <c r="B827" s="544"/>
      <c r="C827" s="505" t="s">
        <v>1694</v>
      </c>
    </row>
    <row r="828" spans="1:3">
      <c r="A828" s="544"/>
      <c r="B828" s="544"/>
      <c r="C828" s="505" t="s">
        <v>1766</v>
      </c>
    </row>
    <row r="829" spans="1:3">
      <c r="A829" s="544">
        <v>45084.4831037037</v>
      </c>
      <c r="B829" s="544"/>
      <c r="C829" s="505" t="s">
        <v>1695</v>
      </c>
    </row>
    <row r="830" spans="1:3">
      <c r="A830" s="544"/>
      <c r="B830" s="544"/>
      <c r="C830" s="505" t="s">
        <v>1767</v>
      </c>
    </row>
    <row r="831" spans="1:3">
      <c r="A831" s="544">
        <v>45086.311297222201</v>
      </c>
      <c r="B831" s="544"/>
      <c r="C831" s="505" t="s">
        <v>1696</v>
      </c>
    </row>
    <row r="832" spans="1:3">
      <c r="A832" s="544"/>
      <c r="B832" s="544"/>
      <c r="C832" s="505" t="s">
        <v>1697</v>
      </c>
    </row>
    <row r="833" spans="1:3" ht="30">
      <c r="A833" s="544">
        <v>45087.385850810198</v>
      </c>
      <c r="B833" s="544"/>
      <c r="C833" s="505" t="s">
        <v>1701</v>
      </c>
    </row>
    <row r="834" spans="1:3" ht="30">
      <c r="A834" s="544"/>
      <c r="B834" s="544"/>
      <c r="C834" s="505" t="s">
        <v>1699</v>
      </c>
    </row>
    <row r="835" spans="1:3">
      <c r="A835" s="544"/>
      <c r="B835" s="544"/>
      <c r="C835" s="509" t="s">
        <v>1744</v>
      </c>
    </row>
    <row r="836" spans="1:3">
      <c r="A836" s="544"/>
      <c r="B836" s="544"/>
      <c r="C836" s="505" t="s">
        <v>1714</v>
      </c>
    </row>
    <row r="837" spans="1:3">
      <c r="A837" s="544">
        <v>45088.334774189803</v>
      </c>
      <c r="B837" s="544"/>
      <c r="C837" s="505" t="s">
        <v>1703</v>
      </c>
    </row>
    <row r="838" spans="1:3">
      <c r="A838" s="544"/>
      <c r="B838" s="544"/>
      <c r="C838" s="505" t="s">
        <v>1700</v>
      </c>
    </row>
    <row r="839" spans="1:3">
      <c r="A839" s="544"/>
      <c r="B839" s="544"/>
      <c r="C839" s="505" t="s">
        <v>1704</v>
      </c>
    </row>
    <row r="840" spans="1:3">
      <c r="A840" s="544">
        <v>45090.898362731503</v>
      </c>
      <c r="B840" s="544"/>
      <c r="C840" s="505" t="s">
        <v>1702</v>
      </c>
    </row>
    <row r="841" spans="1:3">
      <c r="A841" s="544"/>
      <c r="B841" s="544"/>
      <c r="C841" s="505" t="s">
        <v>1705</v>
      </c>
    </row>
    <row r="842" spans="1:3">
      <c r="A842" s="544">
        <v>45091.306663888899</v>
      </c>
      <c r="B842" s="544"/>
      <c r="C842" s="505" t="s">
        <v>1706</v>
      </c>
    </row>
    <row r="843" spans="1:3">
      <c r="A843" s="544"/>
      <c r="B843" s="544"/>
      <c r="C843" s="505" t="s">
        <v>1708</v>
      </c>
    </row>
    <row r="844" spans="1:3">
      <c r="A844" s="544"/>
      <c r="B844" s="544"/>
      <c r="C844" s="505" t="s">
        <v>1709</v>
      </c>
    </row>
    <row r="845" spans="1:3">
      <c r="A845" s="544">
        <v>45092.881522569398</v>
      </c>
      <c r="B845" s="544"/>
      <c r="C845" s="505" t="s">
        <v>1710</v>
      </c>
    </row>
    <row r="846" spans="1:3">
      <c r="A846" s="544">
        <v>45098.464364699103</v>
      </c>
      <c r="B846" s="544"/>
      <c r="C846" s="505" t="s">
        <v>1712</v>
      </c>
    </row>
    <row r="847" spans="1:3" ht="30">
      <c r="A847" s="544">
        <v>45099.812611805603</v>
      </c>
      <c r="B847" s="544"/>
      <c r="C847" s="505" t="s">
        <v>1711</v>
      </c>
    </row>
    <row r="848" spans="1:3">
      <c r="A848" s="544"/>
      <c r="B848" s="544"/>
      <c r="C848" s="505" t="s">
        <v>1713</v>
      </c>
    </row>
    <row r="849" spans="1:3" ht="30">
      <c r="A849" s="544"/>
      <c r="B849" s="544"/>
      <c r="C849" s="505" t="s">
        <v>1768</v>
      </c>
    </row>
    <row r="850" spans="1:3">
      <c r="A850" s="544">
        <v>45100.342025231497</v>
      </c>
      <c r="B850" s="544"/>
      <c r="C850" s="505" t="s">
        <v>1715</v>
      </c>
    </row>
    <row r="851" spans="1:3">
      <c r="A851" s="544">
        <v>45114.622334953703</v>
      </c>
      <c r="B851" s="544"/>
      <c r="C851" s="505" t="s">
        <v>1716</v>
      </c>
    </row>
    <row r="852" spans="1:3">
      <c r="A852" s="544">
        <v>45120.589590625001</v>
      </c>
      <c r="B852" s="544"/>
      <c r="C852" s="505" t="s">
        <v>1726</v>
      </c>
    </row>
    <row r="853" spans="1:3" ht="45">
      <c r="A853" s="544">
        <v>45120.803916782403</v>
      </c>
      <c r="B853" s="544"/>
      <c r="C853" s="505" t="s">
        <v>1743</v>
      </c>
    </row>
    <row r="854" spans="1:3">
      <c r="A854" s="544"/>
      <c r="B854" s="544"/>
      <c r="C854" s="505" t="s">
        <v>1732</v>
      </c>
    </row>
    <row r="855" spans="1:3">
      <c r="A855" s="544"/>
      <c r="B855" s="544"/>
      <c r="C855" s="505" t="s">
        <v>1737</v>
      </c>
    </row>
    <row r="856" spans="1:3">
      <c r="A856" s="544"/>
      <c r="B856" s="544"/>
      <c r="C856" s="505" t="s">
        <v>1738</v>
      </c>
    </row>
    <row r="857" spans="1:3">
      <c r="A857" s="544">
        <v>45123.317289120401</v>
      </c>
      <c r="B857" s="544"/>
      <c r="C857" s="505" t="s">
        <v>1742</v>
      </c>
    </row>
    <row r="858" spans="1:3">
      <c r="A858" s="544"/>
      <c r="B858" s="544"/>
      <c r="C858" s="505" t="s">
        <v>1741</v>
      </c>
    </row>
    <row r="859" spans="1:3" ht="45">
      <c r="A859" s="544">
        <v>45123.712809837998</v>
      </c>
      <c r="B859" s="544"/>
      <c r="C859" s="505" t="s">
        <v>1740</v>
      </c>
    </row>
    <row r="860" spans="1:3">
      <c r="A860" s="544"/>
      <c r="B860" s="544"/>
      <c r="C860" s="505" t="s">
        <v>1739</v>
      </c>
    </row>
    <row r="861" spans="1:3">
      <c r="A861" s="544">
        <v>45124.569358101799</v>
      </c>
      <c r="B861" s="544"/>
      <c r="C861" s="5" t="s">
        <v>1745</v>
      </c>
    </row>
    <row r="862" spans="1:3">
      <c r="A862" s="544">
        <v>45126.7630130787</v>
      </c>
      <c r="B862" s="544"/>
      <c r="C862" s="5" t="s">
        <v>1746</v>
      </c>
    </row>
    <row r="863" spans="1:3">
      <c r="A863" s="544"/>
      <c r="B863" s="544"/>
      <c r="C863" s="5" t="s">
        <v>1747</v>
      </c>
    </row>
    <row r="864" spans="1:3">
      <c r="A864" s="544"/>
      <c r="B864" s="544"/>
      <c r="C864" s="5" t="s">
        <v>1748</v>
      </c>
    </row>
    <row r="865" spans="1:3">
      <c r="A865" s="544"/>
      <c r="B865" s="544"/>
      <c r="C865" s="5" t="s">
        <v>1749</v>
      </c>
    </row>
    <row r="866" spans="1:3">
      <c r="A866" s="544"/>
      <c r="B866" s="544"/>
      <c r="C866" s="5" t="s">
        <v>1750</v>
      </c>
    </row>
    <row r="867" spans="1:3">
      <c r="A867" s="544"/>
      <c r="B867" s="544"/>
      <c r="C867" s="5" t="s">
        <v>1783</v>
      </c>
    </row>
    <row r="868" spans="1:3">
      <c r="A868" s="544">
        <v>45130.319001273201</v>
      </c>
      <c r="B868" s="544"/>
      <c r="C868" s="5" t="s">
        <v>1784</v>
      </c>
    </row>
    <row r="869" spans="1:3">
      <c r="A869" s="544"/>
      <c r="B869" s="544"/>
      <c r="C869" s="5" t="s">
        <v>1785</v>
      </c>
    </row>
    <row r="870" spans="1:3">
      <c r="A870" s="544"/>
      <c r="B870" s="544"/>
      <c r="C870" s="5" t="s">
        <v>1786</v>
      </c>
    </row>
    <row r="871" spans="1:3">
      <c r="A871" s="544"/>
      <c r="B871" s="544"/>
      <c r="C871" s="5" t="s">
        <v>1787</v>
      </c>
    </row>
    <row r="872" spans="1:3">
      <c r="A872" s="544"/>
      <c r="B872" s="544"/>
      <c r="C872" s="5" t="s">
        <v>1788</v>
      </c>
    </row>
    <row r="873" spans="1:3">
      <c r="A873" s="544">
        <v>45137.506537731497</v>
      </c>
      <c r="B873" s="544"/>
      <c r="C873" s="5" t="s">
        <v>1789</v>
      </c>
    </row>
    <row r="874" spans="1:3">
      <c r="A874" s="544"/>
      <c r="B874" s="544"/>
      <c r="C874" s="5" t="s">
        <v>1790</v>
      </c>
    </row>
    <row r="875" spans="1:3">
      <c r="A875" s="544"/>
      <c r="B875" s="544"/>
      <c r="C875" s="5" t="s">
        <v>1791</v>
      </c>
    </row>
    <row r="876" spans="1:3">
      <c r="A876" s="544">
        <v>45153.715753703698</v>
      </c>
      <c r="B876" s="544"/>
      <c r="C876" s="5" t="s">
        <v>1794</v>
      </c>
    </row>
    <row r="877" spans="1:3">
      <c r="A877" s="544">
        <v>45157.397011226902</v>
      </c>
      <c r="B877" s="544"/>
      <c r="C877" s="5" t="s">
        <v>1795</v>
      </c>
    </row>
    <row r="878" spans="1:3">
      <c r="A878" s="544"/>
      <c r="B878" s="544"/>
      <c r="C878" s="5" t="s">
        <v>1796</v>
      </c>
    </row>
    <row r="879" spans="1:3">
      <c r="A879" s="544"/>
      <c r="B879" s="544"/>
      <c r="C879" s="5" t="s">
        <v>1803</v>
      </c>
    </row>
    <row r="880" spans="1:3">
      <c r="A880" s="544">
        <v>45158.304701273097</v>
      </c>
      <c r="B880" s="544"/>
      <c r="C880" s="5" t="s">
        <v>1804</v>
      </c>
    </row>
    <row r="881" spans="1:3">
      <c r="A881" s="544"/>
      <c r="B881" s="544"/>
      <c r="C881" s="5" t="s">
        <v>1805</v>
      </c>
    </row>
    <row r="882" spans="1:3">
      <c r="A882" s="544"/>
      <c r="B882" s="544"/>
      <c r="C882" s="5" t="s">
        <v>1806</v>
      </c>
    </row>
    <row r="883" spans="1:3">
      <c r="A883" s="544">
        <v>45185.569915046297</v>
      </c>
      <c r="B883" s="544"/>
      <c r="C883" s="5" t="s">
        <v>1810</v>
      </c>
    </row>
    <row r="884" spans="1:3">
      <c r="A884" s="544">
        <v>45213.910311458298</v>
      </c>
      <c r="B884" s="544"/>
      <c r="C884" s="5" t="s">
        <v>1815</v>
      </c>
    </row>
    <row r="885" spans="1:3">
      <c r="A885" s="544"/>
      <c r="B885" s="544"/>
      <c r="C885" s="5" t="s">
        <v>1820</v>
      </c>
    </row>
    <row r="886" spans="1:3">
      <c r="A886" s="544"/>
      <c r="B886" s="544"/>
      <c r="C886" s="5" t="s">
        <v>1821</v>
      </c>
    </row>
    <row r="887" spans="1:3">
      <c r="A887" s="544"/>
      <c r="B887" s="544"/>
      <c r="C887" s="5" t="s">
        <v>1822</v>
      </c>
    </row>
    <row r="888" spans="1:3">
      <c r="A888" s="544">
        <v>45253.620074074097</v>
      </c>
      <c r="B888" s="544"/>
      <c r="C888" s="5" t="s">
        <v>1829</v>
      </c>
    </row>
    <row r="889" spans="1:3">
      <c r="A889" s="544">
        <v>45264.3189704861</v>
      </c>
      <c r="B889" s="544"/>
      <c r="C889" s="5" t="s">
        <v>1832</v>
      </c>
    </row>
    <row r="890" spans="1:3" ht="30">
      <c r="A890" s="544">
        <v>45265.578445717598</v>
      </c>
      <c r="B890" s="544"/>
      <c r="C890" s="5" t="s">
        <v>1835</v>
      </c>
    </row>
    <row r="891" spans="1:3">
      <c r="A891" s="544">
        <v>45266.352876851903</v>
      </c>
      <c r="B891" s="544"/>
      <c r="C891" s="5" t="s">
        <v>1836</v>
      </c>
    </row>
    <row r="892" spans="1:3">
      <c r="A892" s="544">
        <v>45266.488732523103</v>
      </c>
      <c r="B892" s="544"/>
      <c r="C892" s="5" t="s">
        <v>1837</v>
      </c>
    </row>
    <row r="893" spans="1:3">
      <c r="A893" s="544"/>
      <c r="B893" s="544"/>
      <c r="C893" s="5" t="s">
        <v>1850</v>
      </c>
    </row>
    <row r="894" spans="1:3">
      <c r="A894" s="544"/>
      <c r="B894" s="544"/>
      <c r="C894" s="5" t="s">
        <v>1851</v>
      </c>
    </row>
    <row r="895" spans="1:3">
      <c r="A895" s="544">
        <v>45273.717767824099</v>
      </c>
      <c r="B895" s="544"/>
      <c r="C895" s="5" t="s">
        <v>1856</v>
      </c>
    </row>
    <row r="896" spans="1:3">
      <c r="A896" s="544">
        <v>45283.379961342602</v>
      </c>
      <c r="B896" s="544"/>
      <c r="C896" s="5" t="s">
        <v>1874</v>
      </c>
    </row>
    <row r="897" spans="1:3">
      <c r="A897" s="544">
        <v>45297.403612499998</v>
      </c>
      <c r="B897" s="544"/>
      <c r="C897" s="5" t="s">
        <v>1873</v>
      </c>
    </row>
    <row r="898" spans="1:3">
      <c r="A898" s="544">
        <v>45313.706506828697</v>
      </c>
      <c r="B898" s="544"/>
      <c r="C898" s="5" t="s">
        <v>1876</v>
      </c>
    </row>
    <row r="899" spans="1:3">
      <c r="A899" s="544">
        <v>45317.703878703702</v>
      </c>
      <c r="B899" s="544"/>
      <c r="C899" s="5" t="s">
        <v>1897</v>
      </c>
    </row>
    <row r="900" spans="1:3">
      <c r="A900" s="544"/>
      <c r="B900" s="544"/>
      <c r="C900" s="5" t="s">
        <v>1898</v>
      </c>
    </row>
    <row r="901" spans="1:3">
      <c r="A901" s="544">
        <v>45318.663704050901</v>
      </c>
      <c r="B901" s="544"/>
      <c r="C901" s="5" t="s">
        <v>1900</v>
      </c>
    </row>
    <row r="902" spans="1:3">
      <c r="A902" s="544"/>
      <c r="B902" s="544"/>
      <c r="C902" s="5" t="s">
        <v>1909</v>
      </c>
    </row>
    <row r="903" spans="1:3">
      <c r="A903" s="544"/>
      <c r="B903" s="544"/>
      <c r="C903" s="5" t="s">
        <v>1910</v>
      </c>
    </row>
    <row r="904" spans="1:3">
      <c r="A904" s="544"/>
      <c r="B904" s="544"/>
      <c r="C904" s="5" t="s">
        <v>1911</v>
      </c>
    </row>
    <row r="905" spans="1:3">
      <c r="A905" s="544"/>
      <c r="B905" s="544"/>
      <c r="C905" s="5" t="s">
        <v>1912</v>
      </c>
    </row>
    <row r="906" spans="1:3">
      <c r="A906" s="544">
        <v>45319.426361689802</v>
      </c>
      <c r="B906" s="544"/>
      <c r="C906" s="5" t="s">
        <v>1913</v>
      </c>
    </row>
    <row r="907" spans="1:3">
      <c r="A907" s="544"/>
      <c r="B907" s="544"/>
      <c r="C907" s="5" t="s">
        <v>1914</v>
      </c>
    </row>
    <row r="908" spans="1:3">
      <c r="A908" s="544"/>
      <c r="B908" s="544"/>
      <c r="C908" s="5" t="s">
        <v>1923</v>
      </c>
    </row>
    <row r="909" spans="1:3">
      <c r="A909" s="544"/>
      <c r="B909" s="544"/>
      <c r="C909" s="5" t="s">
        <v>1924</v>
      </c>
    </row>
    <row r="910" spans="1:3">
      <c r="A910" s="544"/>
      <c r="B910" s="544"/>
      <c r="C910" s="5" t="s">
        <v>1925</v>
      </c>
    </row>
    <row r="911" spans="1:3">
      <c r="A911" s="544">
        <v>45319.806912963002</v>
      </c>
      <c r="B911" s="544"/>
      <c r="C911" s="5" t="s">
        <v>1944</v>
      </c>
    </row>
    <row r="912" spans="1:3">
      <c r="A912" s="544"/>
      <c r="B912" s="544"/>
      <c r="C912" s="5" t="s">
        <v>1947</v>
      </c>
    </row>
    <row r="913" spans="1:3">
      <c r="A913" s="544">
        <v>45320.291666666664</v>
      </c>
      <c r="B913" s="544"/>
      <c r="C913" s="5" t="s">
        <v>1950</v>
      </c>
    </row>
    <row r="914" spans="1:3">
      <c r="A914" s="544"/>
      <c r="B914" s="544"/>
      <c r="C914" s="5" t="s">
        <v>1951</v>
      </c>
    </row>
    <row r="915" spans="1:3">
      <c r="A915" s="544"/>
      <c r="B915" s="544"/>
      <c r="C915" s="5" t="s">
        <v>1952</v>
      </c>
    </row>
    <row r="916" spans="1:3">
      <c r="A916" s="544">
        <v>45320.638317939804</v>
      </c>
      <c r="B916" s="544"/>
      <c r="C916" s="5" t="s">
        <v>1953</v>
      </c>
    </row>
    <row r="917" spans="1:3">
      <c r="A917" s="544">
        <v>45320.954778356499</v>
      </c>
      <c r="B917" s="544"/>
      <c r="C917" s="5" t="s">
        <v>1954</v>
      </c>
    </row>
    <row r="918" spans="1:3">
      <c r="A918" s="544">
        <v>45337.651777314801</v>
      </c>
      <c r="B918" s="544"/>
      <c r="C918" s="5" t="s">
        <v>1955</v>
      </c>
    </row>
    <row r="919" spans="1:3">
      <c r="A919" s="544">
        <v>45379.832560648101</v>
      </c>
      <c r="B919" s="544"/>
      <c r="C919" s="5" t="s">
        <v>1958</v>
      </c>
    </row>
    <row r="920" spans="1:3">
      <c r="A920" s="544"/>
      <c r="B920" s="544"/>
      <c r="C920" s="5" t="s">
        <v>1959</v>
      </c>
    </row>
    <row r="921" spans="1:3">
      <c r="A921" s="544">
        <v>45381.502915393503</v>
      </c>
      <c r="B921" s="544"/>
      <c r="C921" s="5" t="s">
        <v>1962</v>
      </c>
    </row>
    <row r="922" spans="1:3">
      <c r="A922" s="544">
        <v>45390.838856713002</v>
      </c>
      <c r="B922" s="544"/>
      <c r="C922" s="5" t="s">
        <v>1963</v>
      </c>
    </row>
    <row r="923" spans="1:3">
      <c r="A923" s="544">
        <v>45463.0682226852</v>
      </c>
      <c r="B923" s="544"/>
      <c r="C923" s="5" t="s">
        <v>1965</v>
      </c>
    </row>
    <row r="924" spans="1:3">
      <c r="A924" s="544">
        <v>45463.917756828698</v>
      </c>
      <c r="B924" s="544"/>
      <c r="C924" s="5" t="s">
        <v>1966</v>
      </c>
    </row>
    <row r="925" spans="1:3">
      <c r="A925" s="544"/>
      <c r="B925" s="544"/>
      <c r="C925" s="5" t="s">
        <v>1968</v>
      </c>
    </row>
    <row r="926" spans="1:3">
      <c r="A926" s="544">
        <v>45466.339132523099</v>
      </c>
      <c r="B926" s="544"/>
      <c r="C926" s="5" t="s">
        <v>1973</v>
      </c>
    </row>
    <row r="927" spans="1:3">
      <c r="A927" s="544"/>
      <c r="B927" s="544"/>
      <c r="C927" s="5" t="s">
        <v>1979</v>
      </c>
    </row>
    <row r="928" spans="1:3">
      <c r="A928" s="544">
        <v>45466.597851851897</v>
      </c>
      <c r="B928" s="544"/>
      <c r="C928" s="5" t="s">
        <v>1981</v>
      </c>
    </row>
    <row r="929" spans="1:3">
      <c r="A929" s="544">
        <v>45488.584180787002</v>
      </c>
      <c r="B929" s="544"/>
      <c r="C929" s="5" t="s">
        <v>1982</v>
      </c>
    </row>
    <row r="930" spans="1:3">
      <c r="A930" s="544"/>
      <c r="B930" s="544"/>
      <c r="C930" s="5" t="s">
        <v>1985</v>
      </c>
    </row>
    <row r="931" spans="1:3">
      <c r="A931" s="544"/>
      <c r="B931" s="544"/>
      <c r="C931" s="5" t="s">
        <v>1986</v>
      </c>
    </row>
    <row r="932" spans="1:3">
      <c r="A932" s="544"/>
      <c r="B932" s="544"/>
      <c r="C932" s="5" t="s">
        <v>1989</v>
      </c>
    </row>
    <row r="933" spans="1:3">
      <c r="A933" s="544"/>
      <c r="B933" s="544"/>
      <c r="C933" s="5" t="s">
        <v>1995</v>
      </c>
    </row>
    <row r="934" spans="1:3">
      <c r="A934" s="544"/>
      <c r="B934" s="544"/>
      <c r="C934" s="5" t="s">
        <v>1991</v>
      </c>
    </row>
    <row r="935" spans="1:3">
      <c r="A935" s="544"/>
      <c r="B935" s="544"/>
      <c r="C935" s="5" t="s">
        <v>1992</v>
      </c>
    </row>
    <row r="936" spans="1:3">
      <c r="A936" s="544">
        <v>45489.210221180598</v>
      </c>
      <c r="B936" s="544"/>
      <c r="C936" s="5" t="s">
        <v>1993</v>
      </c>
    </row>
    <row r="937" spans="1:3">
      <c r="A937" s="544"/>
      <c r="B937" s="544"/>
      <c r="C937" s="5" t="s">
        <v>1994</v>
      </c>
    </row>
    <row r="938" spans="1:3">
      <c r="A938" s="544">
        <v>45489.449960416699</v>
      </c>
      <c r="B938" s="544"/>
      <c r="C938" s="5" t="s">
        <v>1996</v>
      </c>
    </row>
    <row r="939" spans="1:3">
      <c r="A939" s="544"/>
      <c r="B939" s="544"/>
      <c r="C939" s="5" t="s">
        <v>1997</v>
      </c>
    </row>
    <row r="940" spans="1:3">
      <c r="A940" s="544"/>
      <c r="B940" s="544"/>
      <c r="C940" s="5" t="s">
        <v>1998</v>
      </c>
    </row>
    <row r="941" spans="1:3">
      <c r="A941" s="544">
        <v>45489.738919675903</v>
      </c>
      <c r="B941" s="544"/>
      <c r="C941" s="5" t="s">
        <v>2001</v>
      </c>
    </row>
    <row r="942" spans="1:3">
      <c r="A942" s="544"/>
      <c r="B942" s="544"/>
      <c r="C942" s="5" t="s">
        <v>2004</v>
      </c>
    </row>
    <row r="943" spans="1:3">
      <c r="A943" s="544"/>
      <c r="B943" s="544"/>
      <c r="C943" s="5" t="s">
        <v>2005</v>
      </c>
    </row>
    <row r="944" spans="1:3">
      <c r="A944" s="544">
        <v>45489.856513078703</v>
      </c>
      <c r="B944" s="544"/>
      <c r="C944" s="5" t="s">
        <v>2006</v>
      </c>
    </row>
    <row r="945" spans="1:3">
      <c r="A945" s="544">
        <v>45490.749045949102</v>
      </c>
      <c r="B945" s="544"/>
      <c r="C945" s="5" t="s">
        <v>2007</v>
      </c>
    </row>
    <row r="946" spans="1:3">
      <c r="A946" s="544">
        <v>45491.4079724537</v>
      </c>
      <c r="B946" s="544"/>
      <c r="C946" s="5" t="s">
        <v>2008</v>
      </c>
    </row>
    <row r="947" spans="1:3">
      <c r="A947" s="544"/>
      <c r="B947" s="544"/>
      <c r="C947" s="5" t="s">
        <v>2009</v>
      </c>
    </row>
    <row r="948" spans="1:3">
      <c r="A948" s="544">
        <v>45491.6594611111</v>
      </c>
      <c r="B948" s="544"/>
      <c r="C948" s="5" t="s">
        <v>2010</v>
      </c>
    </row>
    <row r="949" spans="1:3">
      <c r="A949" s="544"/>
      <c r="B949" s="544"/>
      <c r="C949" s="5" t="s">
        <v>2011</v>
      </c>
    </row>
    <row r="950" spans="1:3">
      <c r="A950" s="544">
        <v>45491.856288888899</v>
      </c>
      <c r="B950" s="544"/>
      <c r="C950" s="5" t="s">
        <v>2012</v>
      </c>
    </row>
    <row r="951" spans="1:3">
      <c r="A951" s="544">
        <v>45492.674406481499</v>
      </c>
      <c r="B951" s="544"/>
      <c r="C951" s="5" t="s">
        <v>2013</v>
      </c>
    </row>
    <row r="952" spans="1:3">
      <c r="A952" s="544">
        <v>45493.390959837998</v>
      </c>
      <c r="B952" s="544"/>
      <c r="C952" s="5" t="s">
        <v>2014</v>
      </c>
    </row>
    <row r="953" spans="1:3">
      <c r="A953" s="544"/>
      <c r="B953" s="544"/>
      <c r="C953" s="5" t="s">
        <v>2016</v>
      </c>
    </row>
    <row r="954" spans="1:3">
      <c r="A954" s="544">
        <v>45494.515925231499</v>
      </c>
      <c r="B954" s="544"/>
      <c r="C954" s="5" t="s">
        <v>2018</v>
      </c>
    </row>
    <row r="955" spans="1:3" ht="30">
      <c r="A955" s="544"/>
      <c r="B955" s="544"/>
      <c r="C955" s="5" t="s">
        <v>2020</v>
      </c>
    </row>
    <row r="956" spans="1:3">
      <c r="A956" s="544">
        <v>45494.667448379601</v>
      </c>
      <c r="B956" s="544"/>
      <c r="C956" s="5" t="s">
        <v>2021</v>
      </c>
    </row>
    <row r="957" spans="1:3">
      <c r="A957" s="544">
        <v>45495.355080555601</v>
      </c>
      <c r="B957" s="544"/>
      <c r="C957" s="5" t="s">
        <v>2034</v>
      </c>
    </row>
    <row r="958" spans="1:3">
      <c r="A958" s="544">
        <v>45495.592078819398</v>
      </c>
      <c r="B958" s="544"/>
      <c r="C958" s="5" t="s">
        <v>2040</v>
      </c>
    </row>
    <row r="959" spans="1:3">
      <c r="A959" s="544"/>
      <c r="B959" s="544"/>
      <c r="C959" s="5" t="s">
        <v>2041</v>
      </c>
    </row>
    <row r="960" spans="1:3">
      <c r="A960" s="544"/>
      <c r="B960" s="544"/>
      <c r="C960" s="5" t="s">
        <v>2042</v>
      </c>
    </row>
    <row r="961" spans="1:3">
      <c r="A961" s="544">
        <v>45496.332308449098</v>
      </c>
      <c r="B961" s="544"/>
      <c r="C961" s="5" t="s">
        <v>2043</v>
      </c>
    </row>
    <row r="962" spans="1:3">
      <c r="A962" s="544">
        <v>45496.384820138897</v>
      </c>
      <c r="B962" s="544"/>
      <c r="C962" s="5" t="s">
        <v>2045</v>
      </c>
    </row>
    <row r="963" spans="1:3">
      <c r="A963" s="544"/>
      <c r="B963" s="544"/>
      <c r="C963" s="5" t="s">
        <v>2046</v>
      </c>
    </row>
    <row r="964" spans="1:3">
      <c r="A964" s="544"/>
      <c r="B964" s="544"/>
      <c r="C964" s="5" t="s">
        <v>2051</v>
      </c>
    </row>
    <row r="965" spans="1:3" ht="30">
      <c r="A965" s="544"/>
      <c r="B965" s="544"/>
      <c r="C965" s="5" t="s">
        <v>2055</v>
      </c>
    </row>
    <row r="966" spans="1:3">
      <c r="A966" s="544"/>
      <c r="B966" s="544"/>
      <c r="C966" s="5" t="s">
        <v>2052</v>
      </c>
    </row>
    <row r="967" spans="1:3">
      <c r="A967" s="544">
        <v>45497.474987963004</v>
      </c>
      <c r="B967" s="544"/>
      <c r="C967" s="5" t="s">
        <v>2054</v>
      </c>
    </row>
    <row r="968" spans="1:3">
      <c r="A968" s="544"/>
      <c r="B968" s="544"/>
      <c r="C968" s="5" t="s">
        <v>2056</v>
      </c>
    </row>
    <row r="969" spans="1:3">
      <c r="A969" s="544">
        <v>45497.753208912</v>
      </c>
      <c r="B969" s="544"/>
      <c r="C969" s="5" t="s">
        <v>2057</v>
      </c>
    </row>
    <row r="970" spans="1:3">
      <c r="A970" s="544">
        <v>45497.905034374999</v>
      </c>
      <c r="B970" s="544"/>
      <c r="C970" s="5" t="s">
        <v>2058</v>
      </c>
    </row>
    <row r="971" spans="1:3">
      <c r="A971" s="544">
        <v>45497.969297222196</v>
      </c>
      <c r="B971" s="544"/>
      <c r="C971" s="5" t="s">
        <v>2059</v>
      </c>
    </row>
    <row r="972" spans="1:3" ht="30">
      <c r="A972" s="544"/>
      <c r="B972" s="544"/>
      <c r="C972" s="5" t="s">
        <v>2060</v>
      </c>
    </row>
    <row r="973" spans="1:3">
      <c r="A973" s="544"/>
      <c r="B973" s="544"/>
      <c r="C973" s="5" t="s">
        <v>2062</v>
      </c>
    </row>
    <row r="974" spans="1:3">
      <c r="A974" s="544">
        <v>45500.773074305602</v>
      </c>
      <c r="B974" s="544"/>
      <c r="C974" s="5" t="s">
        <v>2063</v>
      </c>
    </row>
    <row r="975" spans="1:3">
      <c r="A975" s="544"/>
      <c r="B975" s="544"/>
      <c r="C975" s="5" t="s">
        <v>2064</v>
      </c>
    </row>
    <row r="976" spans="1:3">
      <c r="A976" s="544"/>
      <c r="B976" s="544"/>
      <c r="C976" s="5" t="s">
        <v>2069</v>
      </c>
    </row>
    <row r="977" spans="1:3">
      <c r="A977" s="544">
        <v>45501.970010648103</v>
      </c>
      <c r="B977" s="544"/>
      <c r="C977" s="5" t="s">
        <v>2070</v>
      </c>
    </row>
    <row r="978" spans="1:3">
      <c r="A978" s="544"/>
      <c r="B978" s="544"/>
      <c r="C978" s="5" t="s">
        <v>2071</v>
      </c>
    </row>
    <row r="979" spans="1:3">
      <c r="A979" s="544"/>
      <c r="B979" s="544"/>
      <c r="C979" s="5" t="s">
        <v>2076</v>
      </c>
    </row>
    <row r="980" spans="1:3">
      <c r="A980" s="544">
        <v>45531.531611111102</v>
      </c>
      <c r="B980" s="544"/>
      <c r="C980" s="5" t="s">
        <v>2077</v>
      </c>
    </row>
    <row r="981" spans="1:3">
      <c r="A981" s="544">
        <v>45532.391343981501</v>
      </c>
      <c r="B981" s="544"/>
      <c r="C981" s="5" t="s">
        <v>2078</v>
      </c>
    </row>
    <row r="982" spans="1:3">
      <c r="A982" s="544">
        <v>45533.409179976901</v>
      </c>
      <c r="B982" s="544"/>
      <c r="C982" s="5" t="s">
        <v>2079</v>
      </c>
    </row>
    <row r="983" spans="1:3">
      <c r="A983" s="544"/>
      <c r="B983" s="544"/>
      <c r="C983" s="5" t="s">
        <v>2080</v>
      </c>
    </row>
    <row r="984" spans="1:3">
      <c r="A984" s="544">
        <v>45538.415086805602</v>
      </c>
      <c r="B984" s="544"/>
      <c r="C984" s="5" t="s">
        <v>2091</v>
      </c>
    </row>
    <row r="985" spans="1:3">
      <c r="A985" s="544">
        <v>45539.5387064815</v>
      </c>
      <c r="B985" s="544"/>
      <c r="C985" s="5" t="s">
        <v>2097</v>
      </c>
    </row>
    <row r="986" spans="1:3">
      <c r="A986" s="544">
        <v>45539.723457754597</v>
      </c>
      <c r="B986" s="544"/>
      <c r="C986" s="5" t="s">
        <v>2098</v>
      </c>
    </row>
    <row r="987" spans="1:3">
      <c r="A987" s="544">
        <v>45540.566375115697</v>
      </c>
      <c r="B987" s="544"/>
      <c r="C987" s="5" t="s">
        <v>2115</v>
      </c>
    </row>
    <row r="988" spans="1:3">
      <c r="A988" s="544">
        <v>45541.364851851897</v>
      </c>
      <c r="B988" s="544"/>
      <c r="C988" s="5" t="s">
        <v>2116</v>
      </c>
    </row>
    <row r="989" spans="1:3">
      <c r="A989" s="544">
        <v>45542.478519444398</v>
      </c>
      <c r="B989" s="544"/>
      <c r="C989" s="5" t="s">
        <v>2120</v>
      </c>
    </row>
    <row r="990" spans="1:3">
      <c r="A990" s="544">
        <v>45555.3408164352</v>
      </c>
      <c r="B990" s="544"/>
      <c r="C990" s="5" t="s">
        <v>2123</v>
      </c>
    </row>
    <row r="991" spans="1:3">
      <c r="A991" s="544">
        <v>45556.348085879603</v>
      </c>
      <c r="B991" s="544"/>
      <c r="C991" s="5" t="s">
        <v>2124</v>
      </c>
    </row>
    <row r="992" spans="1:3" ht="30">
      <c r="A992" s="544">
        <v>45557.326923148103</v>
      </c>
      <c r="B992" s="544"/>
      <c r="C992" s="5" t="s">
        <v>2125</v>
      </c>
    </row>
    <row r="993" spans="1:3">
      <c r="A993" s="544"/>
      <c r="B993" s="544"/>
      <c r="C993" s="5" t="s">
        <v>2126</v>
      </c>
    </row>
    <row r="994" spans="1:3">
      <c r="A994" s="544"/>
      <c r="B994" s="544"/>
      <c r="C994" s="5" t="s">
        <v>2128</v>
      </c>
    </row>
    <row r="995" spans="1:3">
      <c r="A995" s="544">
        <v>45559.285466435198</v>
      </c>
      <c r="B995" s="544"/>
      <c r="C995" s="5" t="s">
        <v>2130</v>
      </c>
    </row>
    <row r="996" spans="1:3">
      <c r="A996" s="544">
        <v>45559.431185300899</v>
      </c>
      <c r="B996" s="544"/>
      <c r="C996" s="5" t="s">
        <v>2131</v>
      </c>
    </row>
    <row r="997" spans="1:3">
      <c r="A997" s="544"/>
      <c r="B997" s="544"/>
      <c r="C997" s="5" t="s">
        <v>2132</v>
      </c>
    </row>
    <row r="998" spans="1:3">
      <c r="A998" s="544"/>
      <c r="B998" s="544"/>
      <c r="C998" s="5" t="s">
        <v>2134</v>
      </c>
    </row>
    <row r="999" spans="1:3" ht="30">
      <c r="A999" s="544">
        <v>45560.410681713001</v>
      </c>
      <c r="B999" s="544"/>
      <c r="C999" s="5" t="s">
        <v>2133</v>
      </c>
    </row>
    <row r="1000" spans="1:3">
      <c r="A1000" s="544">
        <v>45560.911641898201</v>
      </c>
      <c r="B1000" s="544"/>
      <c r="C1000" s="5" t="s">
        <v>2135</v>
      </c>
    </row>
    <row r="1001" spans="1:3">
      <c r="A1001" s="544">
        <v>45561.606188194397</v>
      </c>
      <c r="B1001" s="544"/>
      <c r="C1001" s="5" t="s">
        <v>2136</v>
      </c>
    </row>
    <row r="1002" spans="1:3">
      <c r="A1002" s="544"/>
      <c r="B1002" s="544"/>
      <c r="C1002" s="5" t="s">
        <v>2139</v>
      </c>
    </row>
    <row r="1003" spans="1:3">
      <c r="A1003" s="544"/>
      <c r="B1003" s="544"/>
      <c r="C1003" s="5" t="s">
        <v>2144</v>
      </c>
    </row>
    <row r="1004" spans="1:3">
      <c r="A1004" s="544"/>
      <c r="B1004" s="544"/>
      <c r="C1004" s="5" t="s">
        <v>2148</v>
      </c>
    </row>
    <row r="1005" spans="1:3" ht="30">
      <c r="A1005" s="544">
        <v>45562.319136921302</v>
      </c>
      <c r="B1005" s="544"/>
      <c r="C1005" s="5" t="s">
        <v>2149</v>
      </c>
    </row>
    <row r="1006" spans="1:3">
      <c r="A1006" s="544"/>
      <c r="B1006" s="544"/>
      <c r="C1006" s="5" t="s">
        <v>2150</v>
      </c>
    </row>
    <row r="1007" spans="1:3">
      <c r="A1007" s="544">
        <v>45562.600915162002</v>
      </c>
      <c r="B1007" s="544"/>
      <c r="C1007" s="5" t="s">
        <v>2151</v>
      </c>
    </row>
    <row r="1008" spans="1:3" ht="30">
      <c r="A1008" s="544"/>
      <c r="B1008" s="544"/>
      <c r="C1008" s="5" t="s">
        <v>2154</v>
      </c>
    </row>
    <row r="1009" spans="1:3">
      <c r="A1009" s="544"/>
      <c r="B1009" s="544"/>
      <c r="C1009" s="5" t="s">
        <v>2155</v>
      </c>
    </row>
    <row r="1010" spans="1:3">
      <c r="A1010" s="544">
        <v>45565.362319560198</v>
      </c>
      <c r="B1010" s="544"/>
      <c r="C1010" s="5" t="s">
        <v>2156</v>
      </c>
    </row>
    <row r="1011" spans="1:3">
      <c r="A1011" s="544"/>
      <c r="B1011" s="544"/>
      <c r="C1011" s="5" t="s">
        <v>2157</v>
      </c>
    </row>
    <row r="1012" spans="1:3">
      <c r="A1012" s="544">
        <v>45566.216275694402</v>
      </c>
      <c r="B1012" s="544"/>
      <c r="C1012" s="5" t="s">
        <v>2159</v>
      </c>
    </row>
    <row r="1013" spans="1:3">
      <c r="A1013" s="544"/>
      <c r="B1013" s="544"/>
      <c r="C1013" s="5" t="s">
        <v>2160</v>
      </c>
    </row>
    <row r="1014" spans="1:3">
      <c r="A1014" s="544"/>
      <c r="B1014" s="544"/>
      <c r="C1014" s="5" t="s">
        <v>2161</v>
      </c>
    </row>
    <row r="1015" spans="1:3">
      <c r="A1015" s="544">
        <v>45578.429404513903</v>
      </c>
      <c r="B1015" s="544"/>
      <c r="C1015" s="5" t="s">
        <v>2163</v>
      </c>
    </row>
    <row r="1016" spans="1:3">
      <c r="A1016" s="544"/>
      <c r="B1016" s="544"/>
      <c r="C1016" s="5" t="s">
        <v>2175</v>
      </c>
    </row>
    <row r="1017" spans="1:3">
      <c r="A1017" s="544">
        <v>45591.9016283565</v>
      </c>
      <c r="B1017" s="544"/>
      <c r="C1017" s="5" t="s">
        <v>2185</v>
      </c>
    </row>
    <row r="1018" spans="1:3">
      <c r="A1018" s="544">
        <v>45592.427384259303</v>
      </c>
      <c r="B1018" s="544"/>
      <c r="C1018" s="5" t="s">
        <v>2187</v>
      </c>
    </row>
    <row r="1019" spans="1:3">
      <c r="A1019" s="544">
        <v>45614.536808448996</v>
      </c>
      <c r="B1019" s="544"/>
      <c r="C1019" s="5" t="s">
        <v>2204</v>
      </c>
    </row>
    <row r="1020" spans="1:3">
      <c r="A1020" s="544"/>
      <c r="B1020" s="544"/>
      <c r="C1020" s="5" t="s">
        <v>2209</v>
      </c>
    </row>
    <row r="1021" spans="1:3">
      <c r="A1021" s="544">
        <v>45625.513327662004</v>
      </c>
      <c r="B1021" s="544" t="s">
        <v>2232</v>
      </c>
      <c r="C1021" s="5" t="s">
        <v>2233</v>
      </c>
    </row>
    <row r="1022" spans="1:3">
      <c r="A1022" s="544"/>
      <c r="B1022" s="544" t="s">
        <v>2232</v>
      </c>
      <c r="C1022" s="5" t="s">
        <v>2234</v>
      </c>
    </row>
    <row r="1023" spans="1:3">
      <c r="A1023" s="544"/>
      <c r="B1023" s="544" t="s">
        <v>2232</v>
      </c>
      <c r="C1023" s="5" t="s">
        <v>2235</v>
      </c>
    </row>
    <row r="1024" spans="1:3" ht="30">
      <c r="A1024" s="544">
        <v>45629.744010300899</v>
      </c>
      <c r="B1024" s="544" t="s">
        <v>2232</v>
      </c>
      <c r="C1024" s="5" t="s">
        <v>2236</v>
      </c>
    </row>
    <row r="1025" spans="1:3" ht="30">
      <c r="A1025" s="544">
        <v>45629.833218749998</v>
      </c>
      <c r="B1025" s="544" t="s">
        <v>2232</v>
      </c>
      <c r="C1025" s="5" t="s">
        <v>2240</v>
      </c>
    </row>
    <row r="1026" spans="1:3">
      <c r="A1026" s="544">
        <v>45629.917926504597</v>
      </c>
      <c r="B1026" s="544" t="s">
        <v>2232</v>
      </c>
      <c r="C1026" s="5" t="s">
        <v>2241</v>
      </c>
    </row>
    <row r="1027" spans="1:3">
      <c r="A1027" s="544"/>
      <c r="B1027" s="544" t="s">
        <v>2232</v>
      </c>
      <c r="C1027" s="5" t="s">
        <v>2244</v>
      </c>
    </row>
    <row r="1028" spans="1:3">
      <c r="A1028" s="544"/>
      <c r="B1028" s="544" t="s">
        <v>2232</v>
      </c>
      <c r="C1028" s="5" t="s">
        <v>2245</v>
      </c>
    </row>
    <row r="1029" spans="1:3">
      <c r="A1029" s="544">
        <v>45633.308731481498</v>
      </c>
      <c r="B1029" s="544" t="s">
        <v>2232</v>
      </c>
      <c r="C1029" s="5" t="s">
        <v>2248</v>
      </c>
    </row>
    <row r="1030" spans="1:3">
      <c r="A1030" s="544">
        <v>45634.459183911997</v>
      </c>
      <c r="B1030" s="544" t="s">
        <v>2232</v>
      </c>
      <c r="C1030" s="5" t="s">
        <v>2249</v>
      </c>
    </row>
    <row r="1031" spans="1:3">
      <c r="A1031" s="544"/>
      <c r="B1031" s="544" t="s">
        <v>2232</v>
      </c>
      <c r="C1031" s="5" t="s">
        <v>2250</v>
      </c>
    </row>
    <row r="1032" spans="1:3">
      <c r="A1032" s="544"/>
      <c r="B1032" s="544" t="s">
        <v>2232</v>
      </c>
      <c r="C1032" s="5" t="s">
        <v>2251</v>
      </c>
    </row>
    <row r="1033" spans="1:3">
      <c r="A1033" s="544"/>
      <c r="B1033" s="544" t="s">
        <v>2232</v>
      </c>
      <c r="C1033" s="5" t="s">
        <v>2252</v>
      </c>
    </row>
    <row r="1034" spans="1:3">
      <c r="A1034" s="544"/>
      <c r="B1034" s="544" t="s">
        <v>2232</v>
      </c>
      <c r="C1034" s="5" t="s">
        <v>2253</v>
      </c>
    </row>
    <row r="1035" spans="1:3">
      <c r="A1035" s="544">
        <v>45634.5462655093</v>
      </c>
      <c r="B1035" s="544" t="s">
        <v>2232</v>
      </c>
      <c r="C1035" s="5" t="s">
        <v>2254</v>
      </c>
    </row>
    <row r="1036" spans="1:3">
      <c r="A1036" s="544"/>
      <c r="B1036" s="544" t="s">
        <v>2232</v>
      </c>
      <c r="C1036" s="5" t="s">
        <v>2255</v>
      </c>
    </row>
    <row r="1037" spans="1:3">
      <c r="A1037" s="544"/>
      <c r="B1037" s="544" t="s">
        <v>2232</v>
      </c>
      <c r="C1037" s="5" t="s">
        <v>2256</v>
      </c>
    </row>
    <row r="1038" spans="1:3">
      <c r="A1038" s="544">
        <v>45635.671010648097</v>
      </c>
      <c r="B1038" s="544" t="s">
        <v>2232</v>
      </c>
      <c r="C1038" s="5" t="s">
        <v>2257</v>
      </c>
    </row>
    <row r="1039" spans="1:3">
      <c r="A1039" s="544">
        <v>45635.924288888898</v>
      </c>
      <c r="B1039" s="544" t="s">
        <v>2232</v>
      </c>
      <c r="C1039" s="5" t="s">
        <v>2259</v>
      </c>
    </row>
    <row r="1040" spans="1:3">
      <c r="A1040" s="544">
        <v>45636.303021874999</v>
      </c>
      <c r="B1040" s="544" t="s">
        <v>2232</v>
      </c>
      <c r="C1040" s="5" t="s">
        <v>2260</v>
      </c>
    </row>
    <row r="1041" spans="1:3">
      <c r="A1041" s="544">
        <v>45636.536924768501</v>
      </c>
      <c r="B1041" s="544" t="s">
        <v>2232</v>
      </c>
      <c r="C1041" s="5" t="s">
        <v>2261</v>
      </c>
    </row>
    <row r="1042" spans="1:3">
      <c r="A1042" s="544">
        <v>45636.795527546303</v>
      </c>
      <c r="B1042" s="544" t="s">
        <v>2232</v>
      </c>
      <c r="C1042" s="5" t="s">
        <v>2263</v>
      </c>
    </row>
    <row r="1043" spans="1:3">
      <c r="A1043" s="544">
        <v>45636.881108333298</v>
      </c>
      <c r="B1043" s="544" t="s">
        <v>2232</v>
      </c>
      <c r="C1043" s="5" t="s">
        <v>2262</v>
      </c>
    </row>
    <row r="1044" spans="1:3">
      <c r="A1044" s="544">
        <v>45636.912638888898</v>
      </c>
      <c r="B1044" s="544" t="s">
        <v>2232</v>
      </c>
      <c r="C1044" s="5" t="s">
        <v>2265</v>
      </c>
    </row>
    <row r="1045" spans="1:3">
      <c r="A1045" s="544">
        <v>45636.931540393503</v>
      </c>
      <c r="B1045" s="544" t="s">
        <v>2232</v>
      </c>
      <c r="C1045" s="5" t="s">
        <v>2266</v>
      </c>
    </row>
    <row r="1046" spans="1:3">
      <c r="A1046" s="544">
        <v>45637.390722685202</v>
      </c>
      <c r="B1046" s="544" t="s">
        <v>2232</v>
      </c>
      <c r="C1046" s="5" t="s">
        <v>2267</v>
      </c>
    </row>
    <row r="1047" spans="1:3">
      <c r="A1047" s="544">
        <v>45637.472989467598</v>
      </c>
      <c r="B1047" s="544" t="s">
        <v>2232</v>
      </c>
      <c r="C1047" s="5" t="s">
        <v>2271</v>
      </c>
    </row>
    <row r="1048" spans="1:3">
      <c r="A1048" s="544">
        <v>45637.827690740698</v>
      </c>
      <c r="B1048" s="544" t="s">
        <v>2232</v>
      </c>
      <c r="C1048" s="5" t="s">
        <v>2272</v>
      </c>
    </row>
    <row r="1049" spans="1:3">
      <c r="A1049" s="544">
        <v>45638.3794375</v>
      </c>
      <c r="B1049" s="544" t="s">
        <v>2232</v>
      </c>
      <c r="C1049" s="5" t="s">
        <v>2274</v>
      </c>
    </row>
    <row r="1050" spans="1:3">
      <c r="A1050" s="544">
        <v>45638.413743981502</v>
      </c>
      <c r="B1050" s="544" t="s">
        <v>2232</v>
      </c>
      <c r="C1050" s="5" t="s">
        <v>2275</v>
      </c>
    </row>
    <row r="1051" spans="1:3">
      <c r="A1051" s="544">
        <v>45638.524425347197</v>
      </c>
      <c r="B1051" s="544" t="s">
        <v>2232</v>
      </c>
      <c r="C1051" s="5" t="s">
        <v>2276</v>
      </c>
    </row>
    <row r="1052" spans="1:3">
      <c r="A1052" s="544"/>
      <c r="B1052" s="544" t="s">
        <v>2232</v>
      </c>
      <c r="C1052" s="5" t="s">
        <v>2277</v>
      </c>
    </row>
    <row r="1053" spans="1:3">
      <c r="A1053" s="544">
        <v>45639.432666435197</v>
      </c>
      <c r="B1053" s="544" t="s">
        <v>2232</v>
      </c>
      <c r="C1053" s="5" t="s">
        <v>2278</v>
      </c>
    </row>
    <row r="1054" spans="1:3">
      <c r="A1054" s="544">
        <v>45645.871356481497</v>
      </c>
      <c r="B1054" s="544" t="s">
        <v>2232</v>
      </c>
      <c r="C1054" s="5" t="s">
        <v>2282</v>
      </c>
    </row>
    <row r="1055" spans="1:3" ht="30">
      <c r="A1055" s="544"/>
      <c r="B1055" s="544"/>
      <c r="C1055" s="5" t="s">
        <v>2284</v>
      </c>
    </row>
    <row r="1056" spans="1:3">
      <c r="A1056" s="544"/>
      <c r="B1056" s="544"/>
      <c r="C1056" s="5" t="s">
        <v>2283</v>
      </c>
    </row>
    <row r="1057" spans="1:3">
      <c r="A1057" s="544"/>
      <c r="B1057" s="544"/>
      <c r="C1057" s="5" t="s">
        <v>2285</v>
      </c>
    </row>
    <row r="1058" spans="1:3">
      <c r="A1058" s="544"/>
      <c r="B1058" s="544"/>
      <c r="C1058" s="5" t="s">
        <v>2287</v>
      </c>
    </row>
    <row r="1059" spans="1:3">
      <c r="A1059" s="544">
        <v>45645.910699537002</v>
      </c>
      <c r="B1059" s="544" t="s">
        <v>2232</v>
      </c>
      <c r="C1059" s="5" t="s">
        <v>2288</v>
      </c>
    </row>
    <row r="1060" spans="1:3">
      <c r="A1060" s="544">
        <v>45646.314477199099</v>
      </c>
      <c r="B1060" s="544" t="s">
        <v>2232</v>
      </c>
      <c r="C1060" s="5" t="s">
        <v>2289</v>
      </c>
    </row>
    <row r="1061" spans="1:3">
      <c r="A1061" s="544">
        <v>45648.596787731498</v>
      </c>
      <c r="B1061" s="544" t="s">
        <v>2232</v>
      </c>
      <c r="C1061" s="5" t="s">
        <v>2290</v>
      </c>
    </row>
    <row r="1062" spans="1:3">
      <c r="A1062" s="544">
        <v>45648.598062268502</v>
      </c>
      <c r="B1062" s="544" t="s">
        <v>2232</v>
      </c>
      <c r="C1062" s="5" t="s">
        <v>2291</v>
      </c>
    </row>
    <row r="1063" spans="1:3">
      <c r="A1063" s="544">
        <v>45648.624691782403</v>
      </c>
      <c r="B1063" s="544" t="s">
        <v>2232</v>
      </c>
      <c r="C1063" s="5" t="s">
        <v>2292</v>
      </c>
    </row>
    <row r="1064" spans="1:3">
      <c r="A1064" s="544"/>
      <c r="B1064" s="544" t="s">
        <v>2232</v>
      </c>
      <c r="C1064" s="5" t="s">
        <v>2293</v>
      </c>
    </row>
    <row r="1065" spans="1:3">
      <c r="A1065" s="544">
        <v>45648.6372064815</v>
      </c>
      <c r="B1065" s="544" t="s">
        <v>2232</v>
      </c>
      <c r="C1065" s="5" t="s">
        <v>2294</v>
      </c>
    </row>
    <row r="1066" spans="1:3">
      <c r="A1066" s="544">
        <v>45648.652284490701</v>
      </c>
      <c r="B1066" s="544" t="s">
        <v>2232</v>
      </c>
      <c r="C1066" s="5" t="s">
        <v>2295</v>
      </c>
    </row>
    <row r="1067" spans="1:3">
      <c r="A1067" s="544">
        <v>45648.742012962997</v>
      </c>
      <c r="B1067" s="544" t="s">
        <v>2232</v>
      </c>
      <c r="C1067" s="5" t="s">
        <v>2296</v>
      </c>
    </row>
    <row r="1068" spans="1:3">
      <c r="A1068" s="544">
        <v>45648.778078240699</v>
      </c>
      <c r="B1068" s="544" t="s">
        <v>2232</v>
      </c>
      <c r="C1068" s="5" t="s">
        <v>2319</v>
      </c>
    </row>
    <row r="1069" spans="1:3">
      <c r="A1069" s="544">
        <v>45649.291173842597</v>
      </c>
      <c r="B1069" s="544" t="s">
        <v>2232</v>
      </c>
      <c r="C1069" s="5" t="s">
        <v>2297</v>
      </c>
    </row>
    <row r="1070" spans="1:3">
      <c r="A1070" s="544">
        <v>45649.390999768497</v>
      </c>
      <c r="B1070" s="544" t="s">
        <v>2232</v>
      </c>
      <c r="C1070" s="5" t="s">
        <v>2298</v>
      </c>
    </row>
    <row r="1071" spans="1:3">
      <c r="A1071" s="544">
        <v>45650.291666666664</v>
      </c>
      <c r="B1071" s="544" t="s">
        <v>2232</v>
      </c>
      <c r="C1071" s="5" t="s">
        <v>2300</v>
      </c>
    </row>
    <row r="1072" spans="1:3">
      <c r="A1072" s="544">
        <v>45650.419016898202</v>
      </c>
      <c r="B1072" s="544" t="s">
        <v>2232</v>
      </c>
      <c r="C1072" s="5" t="s">
        <v>2301</v>
      </c>
    </row>
    <row r="1073" spans="1:3">
      <c r="A1073" s="544">
        <v>45652.308400347203</v>
      </c>
      <c r="B1073" s="544" t="s">
        <v>2232</v>
      </c>
      <c r="C1073" s="5" t="s">
        <v>2309</v>
      </c>
    </row>
    <row r="1074" spans="1:3">
      <c r="A1074" s="544"/>
      <c r="B1074" s="544" t="s">
        <v>2232</v>
      </c>
      <c r="C1074" s="5" t="s">
        <v>2310</v>
      </c>
    </row>
    <row r="1075" spans="1:3">
      <c r="A1075" s="544">
        <v>45653.263021527797</v>
      </c>
      <c r="B1075" s="544" t="s">
        <v>2232</v>
      </c>
      <c r="C1075" s="5" t="s">
        <v>2312</v>
      </c>
    </row>
    <row r="1076" spans="1:3">
      <c r="A1076" s="544">
        <v>45654.824534838001</v>
      </c>
      <c r="B1076" s="544" t="s">
        <v>2232</v>
      </c>
      <c r="C1076" s="5" t="s">
        <v>2314</v>
      </c>
    </row>
    <row r="1077" spans="1:3">
      <c r="A1077" s="544"/>
      <c r="B1077" s="544"/>
      <c r="C1077" s="5" t="s">
        <v>2315</v>
      </c>
    </row>
    <row r="1078" spans="1:3">
      <c r="A1078" s="544"/>
      <c r="B1078" s="544" t="s">
        <v>2330</v>
      </c>
      <c r="C1078" s="5" t="s">
        <v>2316</v>
      </c>
    </row>
    <row r="1079" spans="1:3">
      <c r="A1079" s="544">
        <v>45655.264167476897</v>
      </c>
      <c r="B1079" s="544" t="s">
        <v>2232</v>
      </c>
      <c r="C1079" s="5" t="s">
        <v>2317</v>
      </c>
    </row>
    <row r="1080" spans="1:3">
      <c r="A1080" s="544"/>
      <c r="B1080" s="544"/>
      <c r="C1080" s="5" t="s">
        <v>2318</v>
      </c>
    </row>
    <row r="1081" spans="1:3">
      <c r="A1081" s="544"/>
      <c r="B1081" s="544"/>
      <c r="C1081" s="5" t="s">
        <v>2320</v>
      </c>
    </row>
    <row r="1082" spans="1:3" ht="30">
      <c r="A1082" s="544"/>
      <c r="B1082" s="544"/>
      <c r="C1082" s="5" t="s">
        <v>2321</v>
      </c>
    </row>
    <row r="1083" spans="1:3">
      <c r="A1083" s="544"/>
      <c r="B1083" s="544"/>
      <c r="C1083" s="5" t="s">
        <v>2322</v>
      </c>
    </row>
    <row r="1084" spans="1:3">
      <c r="A1084" s="544"/>
      <c r="B1084" s="544"/>
      <c r="C1084" s="5" t="s">
        <v>2323</v>
      </c>
    </row>
    <row r="1085" spans="1:3">
      <c r="A1085" s="544"/>
      <c r="B1085" s="544" t="s">
        <v>2329</v>
      </c>
      <c r="C1085" s="5" t="s">
        <v>2328</v>
      </c>
    </row>
    <row r="1086" spans="1:3">
      <c r="A1086" s="544">
        <v>45655.871625115702</v>
      </c>
      <c r="B1086" s="544" t="s">
        <v>2232</v>
      </c>
      <c r="C1086" s="5" t="s">
        <v>2327</v>
      </c>
    </row>
    <row r="1087" spans="1:3">
      <c r="A1087" s="544"/>
      <c r="B1087" s="544"/>
      <c r="C1087" s="5" t="s">
        <v>2331</v>
      </c>
    </row>
    <row r="1088" spans="1:3">
      <c r="A1088" s="544"/>
      <c r="B1088" s="544"/>
      <c r="C1088" s="5" t="s">
        <v>2332</v>
      </c>
    </row>
    <row r="1089" spans="1:3">
      <c r="A1089" s="544">
        <v>45658.705596180604</v>
      </c>
      <c r="B1089" s="544" t="s">
        <v>2232</v>
      </c>
      <c r="C1089" s="5" t="s">
        <v>2334</v>
      </c>
    </row>
    <row r="1090" spans="1:3">
      <c r="A1090" s="544"/>
      <c r="B1090" s="544"/>
      <c r="C1090" s="5" t="s">
        <v>2333</v>
      </c>
    </row>
    <row r="1091" spans="1:3">
      <c r="A1091" s="544"/>
      <c r="B1091" s="544"/>
      <c r="C1091" s="5" t="s">
        <v>2335</v>
      </c>
    </row>
    <row r="1092" spans="1:3">
      <c r="A1092" s="544"/>
      <c r="B1092" s="544"/>
      <c r="C1092" s="5" t="s">
        <v>2336</v>
      </c>
    </row>
    <row r="1093" spans="1:3">
      <c r="A1093" s="544"/>
      <c r="B1093" s="544"/>
      <c r="C1093" s="5" t="s">
        <v>2338</v>
      </c>
    </row>
    <row r="1094" spans="1:3">
      <c r="A1094" s="544"/>
      <c r="B1094" s="544"/>
      <c r="C1094" s="5" t="s">
        <v>2339</v>
      </c>
    </row>
    <row r="1095" spans="1:3">
      <c r="A1095" s="544">
        <v>45659.738869212997</v>
      </c>
      <c r="B1095" s="544" t="s">
        <v>2232</v>
      </c>
      <c r="C1095" s="5" t="s">
        <v>2349</v>
      </c>
    </row>
    <row r="1096" spans="1:3">
      <c r="A1096" s="544"/>
      <c r="B1096" s="544"/>
      <c r="C1096" s="5" t="s">
        <v>2350</v>
      </c>
    </row>
    <row r="1097" spans="1:3">
      <c r="A1097" s="544"/>
      <c r="B1097" s="544"/>
      <c r="C1097" s="5" t="s">
        <v>2351</v>
      </c>
    </row>
    <row r="1098" spans="1:3">
      <c r="A1098" s="544">
        <v>45660.3787024306</v>
      </c>
      <c r="B1098" s="544" t="s">
        <v>2353</v>
      </c>
      <c r="C1098" s="5" t="s">
        <v>2352</v>
      </c>
    </row>
    <row r="1099" spans="1:3" ht="30">
      <c r="A1099" s="544"/>
      <c r="B1099" s="544"/>
      <c r="C1099" s="5" t="s">
        <v>2355</v>
      </c>
    </row>
    <row r="1100" spans="1:3">
      <c r="A1100" s="544">
        <v>45660.564256481499</v>
      </c>
      <c r="B1100" s="544" t="s">
        <v>2357</v>
      </c>
      <c r="C1100" s="5" t="s">
        <v>2358</v>
      </c>
    </row>
    <row r="1101" spans="1:3">
      <c r="A1101" s="544"/>
      <c r="B1101" s="544"/>
      <c r="C1101" s="5" t="s">
        <v>2359</v>
      </c>
    </row>
    <row r="1102" spans="1:3">
      <c r="A1102" s="544"/>
      <c r="B1102" s="544"/>
      <c r="C1102" s="5" t="s">
        <v>2360</v>
      </c>
    </row>
    <row r="1103" spans="1:3">
      <c r="A1103" s="544"/>
      <c r="B1103" s="544"/>
      <c r="C1103" s="5" t="s">
        <v>2362</v>
      </c>
    </row>
    <row r="1104" spans="1:3">
      <c r="A1104" s="544"/>
      <c r="B1104" s="544"/>
      <c r="C1104" s="5" t="s">
        <v>2363</v>
      </c>
    </row>
    <row r="1105" spans="1:3">
      <c r="A1105" s="544">
        <v>45662.258538310198</v>
      </c>
      <c r="B1105" s="544" t="s">
        <v>2232</v>
      </c>
      <c r="C1105" s="5" t="s">
        <v>2364</v>
      </c>
    </row>
    <row r="1106" spans="1:3">
      <c r="A1106" s="544">
        <v>45663.387887615703</v>
      </c>
      <c r="B1106" s="544" t="s">
        <v>2232</v>
      </c>
      <c r="C1106" s="5" t="s">
        <v>2366</v>
      </c>
    </row>
    <row r="1107" spans="1:3" ht="30">
      <c r="A1107" s="544"/>
      <c r="B1107" s="544"/>
      <c r="C1107" s="5" t="s">
        <v>2373</v>
      </c>
    </row>
    <row r="1108" spans="1:3">
      <c r="A1108" s="544"/>
      <c r="B1108" s="544"/>
      <c r="C1108" s="5" t="s">
        <v>2375</v>
      </c>
    </row>
    <row r="1109" spans="1:3">
      <c r="A1109" s="544">
        <v>45663.534920138904</v>
      </c>
      <c r="B1109" s="544"/>
      <c r="C1109" s="5" t="s">
        <v>2377</v>
      </c>
    </row>
    <row r="1110" spans="1:3">
      <c r="A1110" s="544">
        <v>45683.559664351902</v>
      </c>
      <c r="B1110" s="544" t="s">
        <v>2232</v>
      </c>
      <c r="C1110" s="5" t="s">
        <v>2378</v>
      </c>
    </row>
    <row r="1111" spans="1:3">
      <c r="A1111" s="544">
        <v>45684.596400810202</v>
      </c>
      <c r="B1111" s="544" t="s">
        <v>2232</v>
      </c>
      <c r="C1111" s="5" t="s">
        <v>2425</v>
      </c>
    </row>
    <row r="1112" spans="1:3">
      <c r="A1112" s="544"/>
      <c r="B1112" s="544"/>
      <c r="C1112" s="5" t="s">
        <v>2427</v>
      </c>
    </row>
    <row r="1113" spans="1:3">
      <c r="A1113" s="544"/>
      <c r="B1113" s="544"/>
      <c r="C1113" s="5" t="s">
        <v>2428</v>
      </c>
    </row>
    <row r="1114" spans="1:3">
      <c r="A1114" s="544"/>
      <c r="B1114" s="544"/>
      <c r="C1114" s="5" t="s">
        <v>2429</v>
      </c>
    </row>
    <row r="1115" spans="1:3">
      <c r="A1115" s="544">
        <v>45773</v>
      </c>
      <c r="B1115" s="544" t="s">
        <v>2431</v>
      </c>
      <c r="C1115" s="5" t="s">
        <v>2432</v>
      </c>
    </row>
    <row r="1116" spans="1:3">
      <c r="A1116" s="544">
        <v>45787.178144444399</v>
      </c>
      <c r="B1116" s="544" t="s">
        <v>2232</v>
      </c>
      <c r="C1116" s="5" t="s">
        <v>2433</v>
      </c>
    </row>
    <row r="1117" spans="1:3">
      <c r="A1117" s="544">
        <v>45789.691676273098</v>
      </c>
      <c r="B1117" s="544" t="s">
        <v>2232</v>
      </c>
      <c r="C1117" s="5" t="s">
        <v>2437</v>
      </c>
    </row>
    <row r="1118" spans="1:3">
      <c r="A1118" s="544"/>
      <c r="B1118" s="544" t="s">
        <v>2232</v>
      </c>
      <c r="C1118" s="5" t="s">
        <v>2444</v>
      </c>
    </row>
    <row r="1119" spans="1:3">
      <c r="A1119" s="544"/>
      <c r="B1119" s="544" t="s">
        <v>2232</v>
      </c>
      <c r="C1119" s="5" t="s">
        <v>2448</v>
      </c>
    </row>
    <row r="1120" spans="1:3" ht="30">
      <c r="A1120" s="544"/>
      <c r="B1120" s="544" t="s">
        <v>2232</v>
      </c>
      <c r="C1120" s="5" t="s">
        <v>2449</v>
      </c>
    </row>
    <row r="1121" spans="1:3">
      <c r="A1121" s="544">
        <v>45789.852995486101</v>
      </c>
      <c r="B1121" s="544" t="s">
        <v>2232</v>
      </c>
      <c r="C1121" s="5" t="s">
        <v>2450</v>
      </c>
    </row>
    <row r="1122" spans="1:3">
      <c r="A1122" s="544"/>
      <c r="B1122" s="544" t="s">
        <v>2232</v>
      </c>
      <c r="C1122" s="5" t="s">
        <v>2451</v>
      </c>
    </row>
    <row r="1123" spans="1:3">
      <c r="A1123" s="544"/>
      <c r="B1123" s="544" t="s">
        <v>2232</v>
      </c>
      <c r="C1123" s="5" t="s">
        <v>2452</v>
      </c>
    </row>
    <row r="1124" spans="1:3">
      <c r="A1124" s="544">
        <v>45789.919242013901</v>
      </c>
      <c r="B1124" s="544" t="s">
        <v>2232</v>
      </c>
      <c r="C1124" s="5" t="s">
        <v>2453</v>
      </c>
    </row>
    <row r="1125" spans="1:3">
      <c r="A1125" s="544">
        <v>45792.809226041703</v>
      </c>
      <c r="B1125" s="544" t="s">
        <v>2232</v>
      </c>
      <c r="C1125" s="5" t="s">
        <v>2454</v>
      </c>
    </row>
    <row r="1126" spans="1:3">
      <c r="A1126" s="544">
        <v>45794.575975694403</v>
      </c>
      <c r="B1126" s="544" t="s">
        <v>2232</v>
      </c>
      <c r="C1126" s="5" t="s">
        <v>2456</v>
      </c>
    </row>
    <row r="1127" spans="1:3">
      <c r="A1127" s="544"/>
      <c r="B1127" s="544" t="s">
        <v>2232</v>
      </c>
      <c r="C1127" s="5" t="s">
        <v>2457</v>
      </c>
    </row>
    <row r="1128" spans="1:3" ht="30">
      <c r="A1128" s="544">
        <v>45794.942553703702</v>
      </c>
      <c r="B1128" s="544" t="s">
        <v>2232</v>
      </c>
      <c r="C1128" s="5" t="s">
        <v>2458</v>
      </c>
    </row>
    <row r="1129" spans="1:3">
      <c r="A1129" s="544">
        <v>45795.3973722222</v>
      </c>
      <c r="B1129" s="544" t="s">
        <v>2232</v>
      </c>
      <c r="C1129" s="5" t="s">
        <v>2461</v>
      </c>
    </row>
    <row r="1130" spans="1:3">
      <c r="A1130" s="544"/>
      <c r="B1130" s="544" t="s">
        <v>2232</v>
      </c>
      <c r="C1130" s="5" t="s">
        <v>2462</v>
      </c>
    </row>
    <row r="1131" spans="1:3">
      <c r="A1131" s="544"/>
      <c r="B1131" s="544" t="s">
        <v>2232</v>
      </c>
      <c r="C1131" s="5" t="s">
        <v>2463</v>
      </c>
    </row>
    <row r="1132" spans="1:3">
      <c r="A1132" s="544"/>
      <c r="B1132" s="544"/>
      <c r="C1132" s="5"/>
    </row>
    <row r="1133" spans="1:3">
      <c r="A1133" s="544"/>
      <c r="B1133" s="544"/>
      <c r="C1133" s="5"/>
    </row>
    <row r="1134" spans="1:3">
      <c r="A1134" s="544"/>
      <c r="B1134" s="544"/>
      <c r="C1134" s="5"/>
    </row>
    <row r="1135" spans="1:3">
      <c r="A1135" s="544"/>
      <c r="B1135" s="544"/>
      <c r="C1135" s="5"/>
    </row>
    <row r="1136" spans="1:3">
      <c r="A1136" s="544"/>
      <c r="B1136" s="544"/>
      <c r="C1136" s="5"/>
    </row>
    <row r="1137" spans="1:4">
      <c r="A1137" s="544"/>
      <c r="B1137" s="544"/>
      <c r="C1137" s="5"/>
    </row>
    <row r="1138" spans="1:4">
      <c r="A1138" s="544"/>
      <c r="B1138" s="544"/>
      <c r="C1138" s="5"/>
    </row>
    <row r="1139" spans="1:4">
      <c r="A1139" s="544"/>
      <c r="B1139" s="544"/>
      <c r="C1139" s="5"/>
    </row>
    <row r="1140" spans="1:4">
      <c r="A1140" s="544"/>
      <c r="B1140" s="544"/>
      <c r="C1140" s="5"/>
    </row>
    <row r="1141" spans="1:4">
      <c r="A1141" s="544"/>
      <c r="B1141" s="544"/>
      <c r="C1141" s="5"/>
    </row>
    <row r="1142" spans="1:4" ht="8.25" customHeight="1">
      <c r="A1142" s="545"/>
      <c r="B1142" s="545"/>
      <c r="C1142" s="503"/>
      <c r="D1142" s="504"/>
    </row>
    <row r="1143" spans="1:4">
      <c r="A1143" s="56"/>
      <c r="B1143" s="56"/>
    </row>
    <row r="1144" spans="1:4">
      <c r="A1144" s="56"/>
      <c r="B1144"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85"/>
  <sheetViews>
    <sheetView topLeftCell="A114" workbookViewId="0">
      <pane xSplit="5" topLeftCell="F1" activePane="topRight" state="frozen"/>
      <selection activeCell="A850" sqref="A850"/>
      <selection pane="topRight" activeCell="E146" sqref="E146"/>
    </sheetView>
    <sheetView topLeftCell="A232" workbookViewId="1">
      <selection activeCell="B805" sqref="B80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54" width="6.28515625" customWidth="1"/>
    <col min="55" max="55" width="7.28515625" customWidth="1"/>
    <col min="56" max="124" width="6.28515625" customWidth="1"/>
    <col min="125" max="275" width="6.5703125" customWidth="1"/>
  </cols>
  <sheetData>
    <row r="1" spans="1:46">
      <c r="B1" t="s">
        <v>358</v>
      </c>
      <c r="H1" t="s">
        <v>592</v>
      </c>
      <c r="I1" s="26"/>
      <c r="W1" t="s">
        <v>1595</v>
      </c>
    </row>
    <row r="2" spans="1:46">
      <c r="B2" t="s">
        <v>731</v>
      </c>
    </row>
    <row r="3" spans="1:46">
      <c r="B3" t="s">
        <v>360</v>
      </c>
      <c r="V3" t="s">
        <v>1423</v>
      </c>
      <c r="W3" s="11" t="s">
        <v>910</v>
      </c>
      <c r="X3" s="11" t="s">
        <v>1735</v>
      </c>
      <c r="Y3" s="11" t="s">
        <v>1736</v>
      </c>
      <c r="Z3" s="11" t="s">
        <v>2199</v>
      </c>
      <c r="AA3" s="11" t="s">
        <v>2044</v>
      </c>
    </row>
    <row r="4" spans="1:46">
      <c r="A4" t="s">
        <v>549</v>
      </c>
      <c r="B4" t="s">
        <v>938</v>
      </c>
      <c r="C4" s="201">
        <v>3</v>
      </c>
      <c r="D4" s="58" t="str">
        <f>(INDEX(i.TOL_Desc,1,d.TOL)&amp;" ")</f>
        <v xml:space="preserve">Spr </v>
      </c>
      <c r="E4" s="134" t="s">
        <v>994</v>
      </c>
      <c r="V4" t="s">
        <v>549</v>
      </c>
      <c r="W4" s="11" t="s">
        <v>928</v>
      </c>
      <c r="X4" s="11" t="s">
        <v>929</v>
      </c>
      <c r="Y4" s="11" t="s">
        <v>930</v>
      </c>
      <c r="Z4" s="118"/>
      <c r="AA4" s="118"/>
      <c r="AB4" s="118"/>
    </row>
    <row r="5" spans="1:46" collapsed="1">
      <c r="A5" s="14" t="s">
        <v>1379</v>
      </c>
      <c r="L5" s="27"/>
      <c r="M5" s="27"/>
      <c r="N5" s="27"/>
      <c r="O5" s="27"/>
      <c r="P5" s="27"/>
      <c r="Q5" s="27"/>
      <c r="R5" s="118"/>
      <c r="S5" s="118"/>
      <c r="T5" s="118"/>
      <c r="U5" s="118"/>
      <c r="AC5" s="118"/>
      <c r="AD5" s="118"/>
      <c r="AE5" s="118"/>
      <c r="AF5" s="118"/>
      <c r="AG5" s="118"/>
      <c r="AH5" s="118"/>
      <c r="AI5" s="118"/>
      <c r="AJ5" s="118"/>
      <c r="AK5" s="118"/>
      <c r="AL5" s="118"/>
      <c r="AM5" s="118"/>
      <c r="AN5" s="118"/>
      <c r="AO5" s="118"/>
      <c r="AP5" s="118"/>
    </row>
    <row r="6" spans="1:46" ht="99" hidden="1" outlineLevel="1">
      <c r="C6" s="112" t="s">
        <v>21</v>
      </c>
      <c r="D6" s="112" t="s">
        <v>1156</v>
      </c>
      <c r="E6" s="112" t="s">
        <v>2177</v>
      </c>
      <c r="F6" s="112" t="s">
        <v>2179</v>
      </c>
      <c r="G6" s="112" t="s">
        <v>2180</v>
      </c>
      <c r="H6" s="112" t="s">
        <v>2181</v>
      </c>
      <c r="I6" s="112" t="s">
        <v>1383</v>
      </c>
      <c r="J6" s="112" t="s">
        <v>1384</v>
      </c>
      <c r="K6" s="112" t="s">
        <v>2182</v>
      </c>
      <c r="L6" s="112" t="s">
        <v>2182</v>
      </c>
      <c r="M6" s="112" t="s">
        <v>2183</v>
      </c>
      <c r="N6" s="112" t="s">
        <v>2184</v>
      </c>
      <c r="O6" s="112" t="s">
        <v>673</v>
      </c>
      <c r="P6" s="112" t="s">
        <v>776</v>
      </c>
      <c r="Q6" s="27"/>
      <c r="R6" s="27"/>
      <c r="S6" s="27"/>
      <c r="T6" s="27"/>
      <c r="U6" s="27"/>
      <c r="V6" s="118"/>
      <c r="Y6" s="118"/>
      <c r="Z6" s="118"/>
      <c r="AA6" s="118"/>
      <c r="AB6" s="118"/>
      <c r="AC6" s="118"/>
      <c r="AD6" s="118"/>
      <c r="AE6" s="118"/>
      <c r="AF6" s="118"/>
      <c r="AG6" s="118"/>
      <c r="AH6" s="118"/>
      <c r="AI6" s="118"/>
      <c r="AJ6" s="118"/>
      <c r="AK6" s="118"/>
      <c r="AL6" s="118"/>
      <c r="AM6" s="118"/>
      <c r="AN6" s="118"/>
      <c r="AO6" s="118"/>
      <c r="AP6" s="118"/>
      <c r="AQ6" s="118"/>
      <c r="AR6" s="118"/>
      <c r="AS6" s="118"/>
      <c r="AT6" s="118"/>
    </row>
    <row r="7" spans="1:46" hidden="1" outlineLevel="1">
      <c r="A7">
        <v>1</v>
      </c>
      <c r="B7" t="s">
        <v>1385</v>
      </c>
      <c r="C7" s="28" t="b">
        <v>1</v>
      </c>
      <c r="D7" s="28" t="s">
        <v>30</v>
      </c>
      <c r="E7" s="28" t="b">
        <v>0</v>
      </c>
      <c r="F7" s="28" t="s">
        <v>30</v>
      </c>
      <c r="G7" s="28" t="s">
        <v>30</v>
      </c>
      <c r="H7" s="28" t="s">
        <v>30</v>
      </c>
      <c r="I7" s="28" t="s">
        <v>30</v>
      </c>
      <c r="J7" s="28" t="s">
        <v>30</v>
      </c>
      <c r="K7" s="28" t="s">
        <v>30</v>
      </c>
      <c r="L7" s="28" t="s">
        <v>30</v>
      </c>
      <c r="M7" s="28" t="s">
        <v>30</v>
      </c>
      <c r="N7" s="28" t="s">
        <v>30</v>
      </c>
      <c r="O7" s="28" t="b">
        <v>0</v>
      </c>
      <c r="P7" s="28">
        <v>0</v>
      </c>
      <c r="Q7" s="27"/>
      <c r="R7" s="27"/>
      <c r="S7" s="27"/>
      <c r="T7" s="27"/>
      <c r="U7" s="27"/>
      <c r="V7" s="118"/>
      <c r="Y7" s="118"/>
      <c r="Z7" s="118"/>
      <c r="AA7" s="118"/>
      <c r="AB7" s="118"/>
      <c r="AC7" s="118"/>
      <c r="AD7" s="118"/>
      <c r="AE7" s="118"/>
      <c r="AF7" s="118"/>
      <c r="AG7" s="118"/>
      <c r="AH7" s="118"/>
      <c r="AI7" s="118"/>
      <c r="AJ7" s="118"/>
      <c r="AK7" s="118"/>
      <c r="AL7" s="118"/>
      <c r="AM7" s="118"/>
      <c r="AN7" s="118"/>
      <c r="AO7" s="118"/>
      <c r="AP7" s="118"/>
      <c r="AQ7" s="118"/>
      <c r="AR7" s="118"/>
      <c r="AS7" s="118"/>
      <c r="AT7" s="118"/>
    </row>
    <row r="8" spans="1:46" hidden="1" outlineLevel="1">
      <c r="A8">
        <v>2</v>
      </c>
      <c r="B8" t="s">
        <v>2186</v>
      </c>
      <c r="C8" s="28" t="b">
        <v>0</v>
      </c>
      <c r="D8" s="28" t="s">
        <v>30</v>
      </c>
      <c r="E8" s="28" t="b">
        <v>0</v>
      </c>
      <c r="F8" s="28" t="s">
        <v>30</v>
      </c>
      <c r="G8" s="28" t="s">
        <v>30</v>
      </c>
      <c r="H8" s="28" t="s">
        <v>30</v>
      </c>
      <c r="I8" s="28" t="b">
        <v>0</v>
      </c>
      <c r="J8" s="28" t="b">
        <v>1</v>
      </c>
      <c r="K8" s="28" t="s">
        <v>30</v>
      </c>
      <c r="L8" s="28" t="s">
        <v>30</v>
      </c>
      <c r="M8" s="28" t="s">
        <v>30</v>
      </c>
      <c r="N8" s="28" t="s">
        <v>30</v>
      </c>
      <c r="O8" s="28" t="b">
        <v>1</v>
      </c>
      <c r="P8" s="28">
        <v>0</v>
      </c>
      <c r="Q8" s="27"/>
      <c r="R8" s="27"/>
      <c r="S8" s="27"/>
      <c r="T8" s="27"/>
      <c r="U8" s="27"/>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row>
    <row r="9" spans="1:46" hidden="1" outlineLevel="1">
      <c r="A9">
        <v>3</v>
      </c>
      <c r="B9" t="s">
        <v>1386</v>
      </c>
      <c r="C9" s="28" t="b">
        <v>0</v>
      </c>
      <c r="D9" s="28">
        <v>2</v>
      </c>
      <c r="E9" s="28" t="b">
        <v>0</v>
      </c>
      <c r="F9" s="28" t="s">
        <v>30</v>
      </c>
      <c r="G9" s="28" t="s">
        <v>30</v>
      </c>
      <c r="H9" s="28" t="s">
        <v>30</v>
      </c>
      <c r="I9" s="28" t="b">
        <v>0</v>
      </c>
      <c r="J9" s="28" t="b">
        <v>1</v>
      </c>
      <c r="K9" s="28" t="s">
        <v>30</v>
      </c>
      <c r="L9" s="28" t="s">
        <v>30</v>
      </c>
      <c r="M9" s="28" t="s">
        <v>30</v>
      </c>
      <c r="N9" s="28" t="s">
        <v>30</v>
      </c>
      <c r="O9" s="28" t="b">
        <v>1</v>
      </c>
      <c r="P9" s="28">
        <v>0</v>
      </c>
      <c r="Q9" s="27"/>
      <c r="R9" s="27"/>
      <c r="S9" s="27"/>
      <c r="T9" s="27"/>
      <c r="U9" s="27"/>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row>
    <row r="10" spans="1:46" hidden="1" outlineLevel="1">
      <c r="A10">
        <v>4</v>
      </c>
      <c r="B10" t="s">
        <v>2178</v>
      </c>
      <c r="C10" s="28" t="b">
        <v>0</v>
      </c>
      <c r="D10" s="28">
        <v>7</v>
      </c>
      <c r="E10" s="28" t="b">
        <v>1</v>
      </c>
      <c r="F10" s="28" t="s">
        <v>30</v>
      </c>
      <c r="G10" s="28">
        <v>100</v>
      </c>
      <c r="H10" s="28" t="b">
        <v>0</v>
      </c>
      <c r="I10" s="28" t="s">
        <v>30</v>
      </c>
      <c r="J10" s="28" t="s">
        <v>30</v>
      </c>
      <c r="K10" s="28">
        <v>105</v>
      </c>
      <c r="L10" s="28">
        <v>287</v>
      </c>
      <c r="M10" s="28" t="b">
        <v>1</v>
      </c>
      <c r="N10" s="28" t="b">
        <v>1</v>
      </c>
      <c r="O10" s="28" t="b">
        <v>1</v>
      </c>
      <c r="P10" s="28">
        <v>0</v>
      </c>
      <c r="Q10" s="27"/>
      <c r="R10" s="27"/>
      <c r="S10" s="27"/>
      <c r="T10" s="27"/>
      <c r="U10" s="27"/>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row>
    <row r="11" spans="1:46" collapsed="1"/>
    <row r="12" spans="1:46" collapsed="1">
      <c r="A12" s="14" t="s">
        <v>1387</v>
      </c>
    </row>
    <row r="13" spans="1:46" ht="78.75" hidden="1" outlineLevel="1">
      <c r="C13" s="512" t="s">
        <v>776</v>
      </c>
      <c r="D13" s="112" t="s">
        <v>1388</v>
      </c>
      <c r="E13" s="112" t="s">
        <v>1389</v>
      </c>
      <c r="F13" s="112" t="s">
        <v>1390</v>
      </c>
      <c r="G13" s="112" t="s">
        <v>1391</v>
      </c>
      <c r="H13" s="112" t="s">
        <v>1392</v>
      </c>
      <c r="I13" s="112" t="s">
        <v>1393</v>
      </c>
      <c r="J13" s="112" t="s">
        <v>1188</v>
      </c>
      <c r="K13" s="112" t="s">
        <v>1394</v>
      </c>
      <c r="L13" s="112" t="s">
        <v>1395</v>
      </c>
    </row>
    <row r="14" spans="1:46" hidden="1" outlineLevel="1">
      <c r="A14">
        <v>1</v>
      </c>
      <c r="B14" t="s">
        <v>1397</v>
      </c>
      <c r="C14" s="511">
        <v>0</v>
      </c>
      <c r="D14" s="28" t="s">
        <v>30</v>
      </c>
      <c r="E14" s="439">
        <v>1</v>
      </c>
      <c r="F14" s="440">
        <v>4.4999999999999998E-2</v>
      </c>
      <c r="G14" s="440">
        <v>4.4999999999999998E-2</v>
      </c>
      <c r="H14" s="367" t="s">
        <v>30</v>
      </c>
      <c r="I14" s="367" t="s">
        <v>30</v>
      </c>
      <c r="J14" s="367" t="s">
        <v>30</v>
      </c>
      <c r="K14" s="367">
        <v>1</v>
      </c>
      <c r="L14" s="367">
        <v>1</v>
      </c>
    </row>
    <row r="15" spans="1:46" hidden="1" outlineLevel="1">
      <c r="A15">
        <v>2</v>
      </c>
      <c r="B15" t="s">
        <v>1398</v>
      </c>
      <c r="C15" s="511">
        <v>0.25</v>
      </c>
      <c r="D15" s="28">
        <v>500000</v>
      </c>
      <c r="E15" s="439">
        <v>2</v>
      </c>
      <c r="F15" s="440">
        <v>0.03</v>
      </c>
      <c r="G15" s="440">
        <v>0.03</v>
      </c>
      <c r="H15" s="367">
        <v>0</v>
      </c>
      <c r="I15" s="367">
        <v>2</v>
      </c>
      <c r="J15" s="367" t="b">
        <v>0</v>
      </c>
      <c r="K15" s="367">
        <v>0.85</v>
      </c>
      <c r="L15" s="367">
        <v>0.85</v>
      </c>
    </row>
    <row r="16" spans="1:46" hidden="1" outlineLevel="1">
      <c r="A16">
        <v>3</v>
      </c>
      <c r="B16" t="s">
        <v>1399</v>
      </c>
      <c r="C16" s="511">
        <v>0.75</v>
      </c>
      <c r="D16" s="441">
        <v>1500000</v>
      </c>
      <c r="E16" s="439">
        <v>1</v>
      </c>
      <c r="F16" s="440">
        <v>6.7500000000000004E-2</v>
      </c>
      <c r="G16" s="440">
        <v>6.7500000000000004E-2</v>
      </c>
      <c r="H16" s="367">
        <v>99</v>
      </c>
      <c r="I16" s="367" t="s">
        <v>30</v>
      </c>
      <c r="J16" s="367" t="b">
        <v>1</v>
      </c>
      <c r="K16" s="367">
        <v>1.1499999999999999</v>
      </c>
      <c r="L16" s="367">
        <v>1.1499999999999999</v>
      </c>
    </row>
    <row r="17" spans="1:82" hidden="1" outlineLevel="1">
      <c r="A17">
        <v>4</v>
      </c>
      <c r="B17" t="s">
        <v>1400</v>
      </c>
      <c r="C17" s="511">
        <v>0.5</v>
      </c>
      <c r="D17" s="28">
        <v>1000000</v>
      </c>
    </row>
    <row r="18" spans="1:82" hidden="1" outlineLevel="1"/>
    <row r="20" spans="1:82" collapsed="1">
      <c r="A20" s="14" t="s">
        <v>1401</v>
      </c>
    </row>
    <row r="21" spans="1:82" ht="66.75" hidden="1" outlineLevel="1">
      <c r="C21" s="112" t="s">
        <v>1173</v>
      </c>
      <c r="D21" s="112" t="s">
        <v>1172</v>
      </c>
      <c r="E21" s="112" t="s">
        <v>1402</v>
      </c>
      <c r="F21" s="112" t="s">
        <v>1403</v>
      </c>
      <c r="G21" s="112" t="s">
        <v>1404</v>
      </c>
      <c r="H21" s="112"/>
      <c r="I21" s="112"/>
    </row>
    <row r="22" spans="1:82" hidden="1" outlineLevel="1">
      <c r="A22">
        <v>1</v>
      </c>
      <c r="B22" s="439" t="s">
        <v>1405</v>
      </c>
      <c r="C22" s="439" t="b">
        <v>0</v>
      </c>
      <c r="D22" s="439" t="b">
        <v>0</v>
      </c>
      <c r="E22" s="439" t="s">
        <v>30</v>
      </c>
      <c r="F22" s="439" t="s">
        <v>30</v>
      </c>
      <c r="G22" s="439" t="s">
        <v>30</v>
      </c>
    </row>
    <row r="23" spans="1:82" hidden="1" outlineLevel="1">
      <c r="A23">
        <v>2</v>
      </c>
      <c r="B23" s="439" t="s">
        <v>1406</v>
      </c>
      <c r="C23" s="439" t="b">
        <v>1</v>
      </c>
      <c r="D23" s="439" t="b">
        <v>1</v>
      </c>
      <c r="E23" s="439">
        <v>1</v>
      </c>
      <c r="F23" s="439">
        <v>3.0000000000000001E-6</v>
      </c>
      <c r="G23" s="439" t="s">
        <v>30</v>
      </c>
    </row>
    <row r="24" spans="1:82" hidden="1" outlineLevel="1">
      <c r="A24">
        <v>3</v>
      </c>
      <c r="B24" s="439" t="s">
        <v>1407</v>
      </c>
      <c r="C24" s="439" t="b">
        <v>1</v>
      </c>
      <c r="D24" s="439" t="b">
        <v>1</v>
      </c>
      <c r="E24" s="439">
        <v>1</v>
      </c>
      <c r="F24" s="439">
        <v>5.0000000000000004E-6</v>
      </c>
      <c r="G24" s="439" t="s">
        <v>30</v>
      </c>
    </row>
    <row r="25" spans="1:82" hidden="1" outlineLevel="1">
      <c r="A25">
        <v>4</v>
      </c>
      <c r="B25" s="439" t="s">
        <v>1408</v>
      </c>
      <c r="C25" s="439" t="b">
        <v>1</v>
      </c>
      <c r="D25" s="439" t="b">
        <v>1</v>
      </c>
      <c r="E25" s="439">
        <v>2</v>
      </c>
      <c r="F25" s="439" t="s">
        <v>30</v>
      </c>
      <c r="G25" s="439">
        <v>0.3</v>
      </c>
    </row>
    <row r="26" spans="1:82" hidden="1" outlineLevel="1">
      <c r="A26">
        <v>5</v>
      </c>
      <c r="B26" s="439" t="s">
        <v>1409</v>
      </c>
      <c r="C26" s="439" t="b">
        <v>1</v>
      </c>
      <c r="D26" s="439" t="b">
        <v>1</v>
      </c>
      <c r="E26" s="439">
        <v>2</v>
      </c>
      <c r="F26" s="439" t="s">
        <v>30</v>
      </c>
      <c r="G26" s="439">
        <v>0.7</v>
      </c>
    </row>
    <row r="28" spans="1:82">
      <c r="A28" s="523" t="s">
        <v>1098</v>
      </c>
    </row>
    <row r="29" spans="1:82">
      <c r="B29" s="29" t="s">
        <v>1769</v>
      </c>
      <c r="C29" s="328">
        <v>2</v>
      </c>
      <c r="D29" s="58" t="str">
        <f>INDEX(i.Region_Desc,1,d.Region)</f>
        <v>GSW</v>
      </c>
      <c r="E29" s="58" t="s">
        <v>952</v>
      </c>
      <c r="F29" s="58"/>
      <c r="G29" s="58"/>
      <c r="H29" s="58"/>
      <c r="I29" s="58"/>
      <c r="J29" s="58"/>
      <c r="K29" s="58"/>
      <c r="L29" s="58"/>
      <c r="M29" s="58"/>
      <c r="N29" s="58"/>
      <c r="O29" s="58"/>
      <c r="P29" s="58"/>
      <c r="Q29" s="58"/>
      <c r="R29" s="58"/>
      <c r="S29" s="58"/>
      <c r="T29" s="58"/>
      <c r="U29" s="58"/>
      <c r="V29" s="58"/>
      <c r="Y29" s="58"/>
      <c r="Z29" s="58"/>
      <c r="AA29" s="58"/>
      <c r="AB29" s="58"/>
      <c r="AC29" s="58"/>
      <c r="AD29" s="58"/>
      <c r="AE29" s="58"/>
      <c r="AF29" s="58"/>
      <c r="AG29" s="58"/>
      <c r="AH29" s="58"/>
      <c r="AI29" s="58"/>
      <c r="AJ29" s="58"/>
      <c r="AK29" s="58"/>
      <c r="AL29" s="58"/>
      <c r="AM29" s="58"/>
      <c r="AN29" s="58"/>
      <c r="AO29" s="58"/>
      <c r="AP29" s="58"/>
      <c r="BU29" s="58"/>
    </row>
    <row r="30" spans="1:82" collapsed="1">
      <c r="B30" s="29"/>
      <c r="C30" s="26" t="s">
        <v>1232</v>
      </c>
      <c r="D30" s="58"/>
      <c r="E30" s="58"/>
      <c r="F30" s="58"/>
      <c r="G30" s="58"/>
      <c r="H30" s="58"/>
      <c r="I30" s="58"/>
      <c r="J30" s="58"/>
      <c r="K30" s="58"/>
      <c r="L30" s="58"/>
      <c r="M30" s="58"/>
      <c r="N30" s="58"/>
      <c r="O30" s="58"/>
      <c r="P30" s="58"/>
      <c r="Q30" s="58"/>
      <c r="R30" s="58"/>
      <c r="S30" s="58"/>
      <c r="T30" s="58"/>
      <c r="U30" s="58"/>
      <c r="V30" s="58"/>
      <c r="Y30" s="58"/>
      <c r="Z30" s="58"/>
      <c r="AA30" s="58"/>
      <c r="AB30" s="58"/>
      <c r="AC30" s="58"/>
      <c r="AD30" s="58"/>
      <c r="AE30" s="58"/>
      <c r="AF30" s="58"/>
      <c r="AG30" s="58"/>
      <c r="AH30" s="58"/>
      <c r="AI30" s="58"/>
      <c r="AJ30" s="58"/>
      <c r="AK30" s="58"/>
      <c r="AL30" s="58"/>
      <c r="AM30" s="468" t="s">
        <v>1469</v>
      </c>
      <c r="AN30" s="58"/>
      <c r="AO30" s="58"/>
      <c r="AP30" s="58"/>
      <c r="BA30" t="s">
        <v>1468</v>
      </c>
      <c r="BO30" t="s">
        <v>1467</v>
      </c>
      <c r="CD30" s="58"/>
    </row>
    <row r="31" spans="1:82" ht="17.25" hidden="1" outlineLevel="1" collapsed="1">
      <c r="B31" t="s">
        <v>927</v>
      </c>
      <c r="C31">
        <v>1</v>
      </c>
      <c r="D31">
        <v>2</v>
      </c>
      <c r="E31">
        <v>3</v>
      </c>
      <c r="F31">
        <v>1</v>
      </c>
      <c r="G31">
        <v>2</v>
      </c>
      <c r="H31">
        <v>3</v>
      </c>
      <c r="I31">
        <v>1</v>
      </c>
      <c r="J31">
        <v>2</v>
      </c>
      <c r="K31">
        <v>3</v>
      </c>
      <c r="L31">
        <v>1</v>
      </c>
      <c r="M31">
        <v>2</v>
      </c>
      <c r="N31">
        <v>3</v>
      </c>
      <c r="O31">
        <v>1</v>
      </c>
      <c r="P31">
        <v>2</v>
      </c>
      <c r="Q31">
        <v>3</v>
      </c>
      <c r="R31">
        <v>1</v>
      </c>
      <c r="S31">
        <v>2</v>
      </c>
      <c r="T31">
        <v>3</v>
      </c>
      <c r="U31" s="111" t="s">
        <v>1109</v>
      </c>
      <c r="V31" s="111"/>
      <c r="W31" s="111"/>
      <c r="X31" s="111"/>
      <c r="Y31" s="111"/>
      <c r="Z31" s="111"/>
      <c r="AA31" s="111"/>
      <c r="AB31" s="111"/>
      <c r="AC31" s="111"/>
      <c r="AD31" s="111"/>
      <c r="AE31" s="111"/>
      <c r="AF31" s="111"/>
      <c r="AG31" s="111"/>
      <c r="AH31" s="111"/>
      <c r="AI31" s="111"/>
      <c r="AJ31" s="111"/>
      <c r="AK31" s="111"/>
      <c r="AL31" s="111"/>
      <c r="AM31" s="130" t="s">
        <v>910</v>
      </c>
      <c r="AN31" s="130"/>
      <c r="AO31" s="130"/>
      <c r="AP31" s="130" t="s">
        <v>1735</v>
      </c>
      <c r="AQ31" s="130"/>
      <c r="AR31" s="130"/>
      <c r="AS31" s="130" t="s">
        <v>1736</v>
      </c>
      <c r="AT31" s="130"/>
      <c r="AU31" s="130"/>
      <c r="AV31" s="130" t="s">
        <v>2199</v>
      </c>
      <c r="AW31" s="130"/>
      <c r="AX31" s="130"/>
      <c r="AZ31" t="s">
        <v>1093</v>
      </c>
      <c r="BA31" s="248">
        <v>43466</v>
      </c>
      <c r="BO31" s="130" t="s">
        <v>910</v>
      </c>
      <c r="BP31" s="130"/>
      <c r="BQ31" s="130"/>
      <c r="BR31" s="130" t="s">
        <v>1735</v>
      </c>
      <c r="BS31" s="130"/>
      <c r="BT31" s="130"/>
      <c r="BU31" s="130" t="s">
        <v>1736</v>
      </c>
      <c r="BV31" s="130"/>
      <c r="BW31" s="130"/>
      <c r="BX31" s="130" t="s">
        <v>2199</v>
      </c>
      <c r="BY31" s="130"/>
      <c r="BZ31" s="130"/>
    </row>
    <row r="32" spans="1:82" hidden="1" outlineLevel="1" collapsed="1">
      <c r="C32" s="18" t="s">
        <v>928</v>
      </c>
      <c r="D32" s="18" t="s">
        <v>929</v>
      </c>
      <c r="E32" s="18" t="s">
        <v>930</v>
      </c>
      <c r="F32" s="18" t="s">
        <v>928</v>
      </c>
      <c r="G32" s="18" t="s">
        <v>929</v>
      </c>
      <c r="H32" s="18" t="s">
        <v>930</v>
      </c>
      <c r="I32" s="18" t="s">
        <v>928</v>
      </c>
      <c r="J32" s="18" t="s">
        <v>929</v>
      </c>
      <c r="K32" s="18" t="s">
        <v>930</v>
      </c>
      <c r="L32" s="18" t="s">
        <v>928</v>
      </c>
      <c r="M32" s="18" t="s">
        <v>929</v>
      </c>
      <c r="N32" s="18" t="s">
        <v>930</v>
      </c>
      <c r="O32" s="18" t="s">
        <v>928</v>
      </c>
      <c r="P32" s="18" t="s">
        <v>929</v>
      </c>
      <c r="Q32" s="18" t="s">
        <v>930</v>
      </c>
      <c r="R32" s="18" t="s">
        <v>928</v>
      </c>
      <c r="S32" s="18" t="s">
        <v>929</v>
      </c>
      <c r="T32" s="18" t="s">
        <v>930</v>
      </c>
      <c r="U32" s="18" t="s">
        <v>928</v>
      </c>
      <c r="V32" s="18" t="s">
        <v>929</v>
      </c>
      <c r="W32" s="18" t="s">
        <v>930</v>
      </c>
      <c r="X32" s="18" t="s">
        <v>928</v>
      </c>
      <c r="Y32" s="18" t="s">
        <v>929</v>
      </c>
      <c r="Z32" s="18" t="s">
        <v>930</v>
      </c>
      <c r="AA32" s="18" t="s">
        <v>928</v>
      </c>
      <c r="AB32" s="18" t="s">
        <v>929</v>
      </c>
      <c r="AC32" s="18" t="s">
        <v>930</v>
      </c>
      <c r="AD32" s="18" t="s">
        <v>928</v>
      </c>
      <c r="AE32" s="18" t="s">
        <v>929</v>
      </c>
      <c r="AF32" s="18" t="s">
        <v>930</v>
      </c>
      <c r="AG32" s="18" t="s">
        <v>928</v>
      </c>
      <c r="AH32" s="18" t="s">
        <v>929</v>
      </c>
      <c r="AI32" s="18" t="s">
        <v>930</v>
      </c>
      <c r="AJ32" s="18" t="s">
        <v>928</v>
      </c>
      <c r="AK32" s="18" t="s">
        <v>929</v>
      </c>
      <c r="AL32" s="18" t="s">
        <v>930</v>
      </c>
      <c r="AM32" s="18" t="s">
        <v>928</v>
      </c>
      <c r="AN32" s="18" t="s">
        <v>929</v>
      </c>
      <c r="AO32" s="18" t="s">
        <v>930</v>
      </c>
      <c r="AP32" s="18" t="s">
        <v>928</v>
      </c>
      <c r="AQ32" s="18" t="s">
        <v>929</v>
      </c>
      <c r="AR32" s="18" t="s">
        <v>930</v>
      </c>
      <c r="AS32" s="18" t="s">
        <v>928</v>
      </c>
      <c r="AT32" s="18" t="s">
        <v>929</v>
      </c>
      <c r="AU32" s="18" t="s">
        <v>930</v>
      </c>
      <c r="AV32" s="18" t="s">
        <v>928</v>
      </c>
      <c r="AW32" s="18" t="s">
        <v>929</v>
      </c>
      <c r="AX32" s="18" t="s">
        <v>930</v>
      </c>
      <c r="AZ32" t="s">
        <v>1094</v>
      </c>
      <c r="BA32" s="22">
        <v>7</v>
      </c>
      <c r="BF32" s="249">
        <f>AR$33+17/2</f>
        <v>44043.5</v>
      </c>
      <c r="BO32" s="18" t="s">
        <v>928</v>
      </c>
      <c r="BP32" s="18" t="s">
        <v>929</v>
      </c>
      <c r="BQ32" s="18" t="s">
        <v>930</v>
      </c>
      <c r="BR32" s="18" t="s">
        <v>928</v>
      </c>
      <c r="BS32" s="18" t="s">
        <v>929</v>
      </c>
      <c r="BT32" s="18" t="s">
        <v>930</v>
      </c>
      <c r="BU32" s="18" t="s">
        <v>928</v>
      </c>
      <c r="BV32" s="18" t="s">
        <v>929</v>
      </c>
      <c r="BW32" s="18" t="s">
        <v>930</v>
      </c>
      <c r="BX32" s="18" t="s">
        <v>928</v>
      </c>
      <c r="BY32" s="18" t="s">
        <v>929</v>
      </c>
      <c r="BZ32" s="18" t="s">
        <v>930</v>
      </c>
    </row>
    <row r="33" spans="1:78" hidden="1" outlineLevel="1">
      <c r="B33" t="s">
        <v>1097</v>
      </c>
      <c r="C33" s="18">
        <v>1</v>
      </c>
      <c r="D33" s="18">
        <v>1</v>
      </c>
      <c r="E33" s="18">
        <v>1</v>
      </c>
      <c r="F33" s="18">
        <v>2</v>
      </c>
      <c r="G33" s="18">
        <v>2</v>
      </c>
      <c r="H33" s="18">
        <v>2</v>
      </c>
      <c r="I33" s="18">
        <v>3</v>
      </c>
      <c r="J33" s="18">
        <v>3</v>
      </c>
      <c r="K33" s="18">
        <v>3</v>
      </c>
      <c r="L33" s="18">
        <v>4</v>
      </c>
      <c r="M33" s="18">
        <v>4</v>
      </c>
      <c r="N33" s="18">
        <v>4</v>
      </c>
      <c r="O33" s="18">
        <v>5</v>
      </c>
      <c r="P33" s="18">
        <v>5</v>
      </c>
      <c r="Q33" s="18">
        <v>5</v>
      </c>
      <c r="R33" s="18">
        <v>6</v>
      </c>
      <c r="S33" s="18">
        <v>6</v>
      </c>
      <c r="T33" s="18">
        <v>6</v>
      </c>
      <c r="U33" s="18"/>
      <c r="V33" s="18"/>
      <c r="W33" s="18"/>
      <c r="X33" s="18"/>
      <c r="Y33" s="18"/>
      <c r="Z33" s="18"/>
      <c r="AA33" s="18"/>
      <c r="AB33" s="18"/>
      <c r="AC33" s="18"/>
      <c r="AD33" s="18"/>
      <c r="AE33" s="18"/>
      <c r="AF33" s="18"/>
      <c r="AG33" s="18"/>
      <c r="AH33" s="18"/>
      <c r="AI33" s="18"/>
      <c r="AJ33" s="18"/>
      <c r="AK33" s="18"/>
      <c r="AL33" s="18"/>
      <c r="AM33" s="248">
        <v>43952</v>
      </c>
      <c r="AN33" s="248">
        <v>44007</v>
      </c>
      <c r="AO33" s="248">
        <v>44050</v>
      </c>
      <c r="AP33" s="248">
        <v>43966</v>
      </c>
      <c r="AQ33" s="248">
        <v>44000</v>
      </c>
      <c r="AR33" s="248">
        <v>44035</v>
      </c>
      <c r="AS33" s="248">
        <v>43952</v>
      </c>
      <c r="AT33" s="248">
        <v>43986</v>
      </c>
      <c r="AU33" s="248">
        <v>44021</v>
      </c>
      <c r="AV33" s="248">
        <v>43952</v>
      </c>
      <c r="AW33" s="248">
        <v>43986</v>
      </c>
      <c r="AX33" s="248">
        <v>44021</v>
      </c>
      <c r="BA33" s="249">
        <f>AM33+17/2</f>
        <v>43960.5</v>
      </c>
      <c r="BB33" s="249">
        <f>AN33+17/2</f>
        <v>44015.5</v>
      </c>
      <c r="BC33" s="249">
        <f>AO33+17/2</f>
        <v>44058.5</v>
      </c>
      <c r="BD33" s="249">
        <f>AP33+17/2</f>
        <v>43974.5</v>
      </c>
      <c r="BE33" s="249">
        <f>AQ33+17/2</f>
        <v>44008.5</v>
      </c>
      <c r="BF33" s="602">
        <f>AR$33+17/2</f>
        <v>44043.5</v>
      </c>
      <c r="BG33" s="249">
        <f>AP33+17/2</f>
        <v>43974.5</v>
      </c>
      <c r="BH33" s="249">
        <f>AQ33+17/2</f>
        <v>44008.5</v>
      </c>
      <c r="BI33" s="249">
        <f>AR33+17/2</f>
        <v>44043.5</v>
      </c>
      <c r="BJ33" s="249">
        <f>AV33+17/2</f>
        <v>43960.5</v>
      </c>
      <c r="BK33" s="249">
        <f>AW33+17/2</f>
        <v>43994.5</v>
      </c>
      <c r="BL33" s="249">
        <f>AX33+17/2</f>
        <v>44029.5</v>
      </c>
      <c r="BO33" s="248">
        <v>43952</v>
      </c>
      <c r="BP33" s="248">
        <v>44007</v>
      </c>
      <c r="BQ33" s="248">
        <v>44050</v>
      </c>
      <c r="BR33" s="248">
        <v>43966</v>
      </c>
      <c r="BS33" s="248">
        <v>44000</v>
      </c>
      <c r="BT33" s="248">
        <v>44035</v>
      </c>
      <c r="BU33" s="248">
        <v>43952</v>
      </c>
      <c r="BV33" s="248">
        <v>43986</v>
      </c>
      <c r="BW33" s="248">
        <v>44021</v>
      </c>
      <c r="BX33" s="248">
        <v>43952</v>
      </c>
      <c r="BY33" s="248">
        <v>43986</v>
      </c>
      <c r="BZ33" s="248">
        <v>44021</v>
      </c>
    </row>
    <row r="34" spans="1:78" hidden="1" outlineLevel="1" collapsed="1">
      <c r="A34">
        <v>1</v>
      </c>
      <c r="B34" s="25" t="s">
        <v>922</v>
      </c>
      <c r="C34" s="138">
        <f t="shared" ref="C34:T34" si="0">INDEX($AM34:$AX34,1,C$31+(d.Region-1)*3)</f>
        <v>33</v>
      </c>
      <c r="D34" s="138">
        <f t="shared" si="0"/>
        <v>38</v>
      </c>
      <c r="E34" s="138">
        <f t="shared" si="0"/>
        <v>43</v>
      </c>
      <c r="F34" s="138">
        <f t="shared" si="0"/>
        <v>33</v>
      </c>
      <c r="G34" s="138">
        <f t="shared" si="0"/>
        <v>38</v>
      </c>
      <c r="H34" s="138">
        <f t="shared" si="0"/>
        <v>43</v>
      </c>
      <c r="I34" s="138">
        <f t="shared" si="0"/>
        <v>33</v>
      </c>
      <c r="J34" s="138">
        <f t="shared" si="0"/>
        <v>38</v>
      </c>
      <c r="K34" s="138">
        <f t="shared" si="0"/>
        <v>43</v>
      </c>
      <c r="L34" s="138">
        <f t="shared" si="0"/>
        <v>33</v>
      </c>
      <c r="M34" s="138">
        <f t="shared" si="0"/>
        <v>38</v>
      </c>
      <c r="N34" s="138">
        <f t="shared" si="0"/>
        <v>43</v>
      </c>
      <c r="O34" s="138">
        <f t="shared" si="0"/>
        <v>33</v>
      </c>
      <c r="P34" s="138">
        <f t="shared" si="0"/>
        <v>38</v>
      </c>
      <c r="Q34" s="138">
        <f t="shared" si="0"/>
        <v>43</v>
      </c>
      <c r="R34" s="138">
        <f t="shared" si="0"/>
        <v>33</v>
      </c>
      <c r="S34" s="138">
        <f t="shared" si="0"/>
        <v>38</v>
      </c>
      <c r="T34" s="138">
        <f t="shared" si="0"/>
        <v>43</v>
      </c>
      <c r="U34" s="118" t="str">
        <f t="shared" ref="U34:AD42" si="1">C34&amp;":"&amp;C34+1</f>
        <v>33:34</v>
      </c>
      <c r="V34" s="118" t="str">
        <f t="shared" si="1"/>
        <v>38:39</v>
      </c>
      <c r="W34" s="118" t="str">
        <f t="shared" si="1"/>
        <v>43:44</v>
      </c>
      <c r="X34" s="118" t="str">
        <f t="shared" si="1"/>
        <v>33:34</v>
      </c>
      <c r="Y34" s="118" t="str">
        <f t="shared" si="1"/>
        <v>38:39</v>
      </c>
      <c r="Z34" s="118" t="str">
        <f t="shared" si="1"/>
        <v>43:44</v>
      </c>
      <c r="AA34" s="118" t="str">
        <f t="shared" si="1"/>
        <v>33:34</v>
      </c>
      <c r="AB34" s="118" t="str">
        <f t="shared" si="1"/>
        <v>38:39</v>
      </c>
      <c r="AC34" s="118" t="str">
        <f t="shared" si="1"/>
        <v>43:44</v>
      </c>
      <c r="AD34" s="118" t="str">
        <f t="shared" si="1"/>
        <v>33:34</v>
      </c>
      <c r="AE34" s="118" t="str">
        <f t="shared" ref="AE34:AL41" si="2">M34&amp;":"&amp;M34+1</f>
        <v>38:39</v>
      </c>
      <c r="AF34" s="118" t="str">
        <f t="shared" si="2"/>
        <v>43:44</v>
      </c>
      <c r="AG34" s="118" t="str">
        <f t="shared" si="2"/>
        <v>33:34</v>
      </c>
      <c r="AH34" s="118" t="str">
        <f t="shared" si="2"/>
        <v>38:39</v>
      </c>
      <c r="AI34" s="118" t="str">
        <f t="shared" si="2"/>
        <v>43:44</v>
      </c>
      <c r="AJ34" s="118" t="str">
        <f t="shared" si="2"/>
        <v>33:34</v>
      </c>
      <c r="AK34" s="118" t="str">
        <f t="shared" si="2"/>
        <v>38:39</v>
      </c>
      <c r="AL34" s="118" t="str">
        <f t="shared" si="2"/>
        <v>43:44</v>
      </c>
      <c r="AM34" s="469">
        <f t="shared" ref="AM34:AX34" si="3">BA34+1</f>
        <v>31</v>
      </c>
      <c r="AN34" s="469">
        <f t="shared" si="3"/>
        <v>39</v>
      </c>
      <c r="AO34" s="469">
        <f t="shared" si="3"/>
        <v>45</v>
      </c>
      <c r="AP34" s="469">
        <f t="shared" si="3"/>
        <v>33</v>
      </c>
      <c r="AQ34" s="469">
        <f t="shared" si="3"/>
        <v>38</v>
      </c>
      <c r="AR34" s="469">
        <f t="shared" si="3"/>
        <v>43</v>
      </c>
      <c r="AS34" s="469">
        <f t="shared" si="3"/>
        <v>33</v>
      </c>
      <c r="AT34" s="469">
        <f t="shared" si="3"/>
        <v>38</v>
      </c>
      <c r="AU34" s="469">
        <f t="shared" si="3"/>
        <v>43</v>
      </c>
      <c r="AV34" s="469">
        <f t="shared" si="3"/>
        <v>31</v>
      </c>
      <c r="AW34" s="469">
        <f t="shared" si="3"/>
        <v>36</v>
      </c>
      <c r="AX34" s="469">
        <f t="shared" si="3"/>
        <v>41</v>
      </c>
      <c r="AZ34">
        <f>AZ40-365</f>
        <v>-282.5</v>
      </c>
      <c r="BA34">
        <f t="shared" ref="BA34:BL43" si="4">ROUND((BA$33+$AZ34-$BA$31)/$BA$32,0)</f>
        <v>30</v>
      </c>
      <c r="BB34">
        <f t="shared" si="4"/>
        <v>38</v>
      </c>
      <c r="BC34">
        <f t="shared" si="4"/>
        <v>44</v>
      </c>
      <c r="BD34">
        <f t="shared" si="4"/>
        <v>32</v>
      </c>
      <c r="BE34">
        <f t="shared" si="4"/>
        <v>37</v>
      </c>
      <c r="BF34">
        <f t="shared" si="4"/>
        <v>42</v>
      </c>
      <c r="BG34">
        <f t="shared" si="4"/>
        <v>32</v>
      </c>
      <c r="BH34">
        <f t="shared" si="4"/>
        <v>37</v>
      </c>
      <c r="BI34">
        <f t="shared" si="4"/>
        <v>42</v>
      </c>
      <c r="BJ34">
        <f t="shared" si="4"/>
        <v>30</v>
      </c>
      <c r="BK34">
        <f t="shared" si="4"/>
        <v>35</v>
      </c>
      <c r="BL34">
        <f t="shared" si="4"/>
        <v>40</v>
      </c>
      <c r="BO34" s="22">
        <v>31</v>
      </c>
      <c r="BP34" s="22">
        <v>39</v>
      </c>
      <c r="BQ34" s="22">
        <v>45</v>
      </c>
      <c r="BR34" s="22">
        <v>33</v>
      </c>
      <c r="BS34" s="22">
        <v>38</v>
      </c>
      <c r="BT34" s="22">
        <v>43</v>
      </c>
      <c r="BU34" s="22">
        <v>31</v>
      </c>
      <c r="BV34" s="22">
        <v>36</v>
      </c>
      <c r="BW34" s="22">
        <v>41</v>
      </c>
      <c r="BX34" s="22">
        <v>31</v>
      </c>
      <c r="BY34" s="22">
        <v>36</v>
      </c>
      <c r="BZ34" s="22">
        <v>41</v>
      </c>
    </row>
    <row r="35" spans="1:78" hidden="1" outlineLevel="1" collapsed="1">
      <c r="A35">
        <f t="shared" ref="A35:A44" ca="1" si="5">OFFSET(A35,-1,0)+1</f>
        <v>2</v>
      </c>
      <c r="B35" s="25" t="s">
        <v>923</v>
      </c>
      <c r="C35" s="138">
        <f t="shared" ref="C35:L40" si="6">INDEX($AM35:$AX35,1,C$31+(d.Region-1)*3)+INDEX(i.AgeJ,C$33,1)/7</f>
        <v>49</v>
      </c>
      <c r="D35" s="138">
        <f t="shared" si="6"/>
        <v>54</v>
      </c>
      <c r="E35" s="138">
        <f t="shared" si="6"/>
        <v>59</v>
      </c>
      <c r="F35" s="138">
        <f t="shared" si="6"/>
        <v>51</v>
      </c>
      <c r="G35" s="138">
        <f t="shared" si="6"/>
        <v>56</v>
      </c>
      <c r="H35" s="138">
        <f t="shared" si="6"/>
        <v>61</v>
      </c>
      <c r="I35" s="138">
        <f t="shared" si="6"/>
        <v>54</v>
      </c>
      <c r="J35" s="138">
        <f t="shared" si="6"/>
        <v>59</v>
      </c>
      <c r="K35" s="138">
        <f t="shared" si="6"/>
        <v>64</v>
      </c>
      <c r="L35" s="138">
        <f t="shared" si="6"/>
        <v>56</v>
      </c>
      <c r="M35" s="138">
        <f t="shared" ref="M35:T40" si="7">INDEX($AM35:$AX35,1,M$31+(d.Region-1)*3)+INDEX(i.AgeJ,M$33,1)/7</f>
        <v>61</v>
      </c>
      <c r="N35" s="138">
        <f t="shared" si="7"/>
        <v>66</v>
      </c>
      <c r="O35" s="138">
        <f t="shared" si="7"/>
        <v>58</v>
      </c>
      <c r="P35" s="138">
        <f t="shared" si="7"/>
        <v>63</v>
      </c>
      <c r="Q35" s="138">
        <f t="shared" si="7"/>
        <v>68</v>
      </c>
      <c r="R35" s="138">
        <f t="shared" si="7"/>
        <v>49</v>
      </c>
      <c r="S35" s="138">
        <f t="shared" si="7"/>
        <v>54</v>
      </c>
      <c r="T35" s="138">
        <f t="shared" si="7"/>
        <v>59</v>
      </c>
      <c r="U35" s="118" t="str">
        <f t="shared" si="1"/>
        <v>49:50</v>
      </c>
      <c r="V35" s="118" t="str">
        <f t="shared" si="1"/>
        <v>54:55</v>
      </c>
      <c r="W35" s="118" t="str">
        <f t="shared" si="1"/>
        <v>59:60</v>
      </c>
      <c r="X35" s="118" t="str">
        <f t="shared" si="1"/>
        <v>51:52</v>
      </c>
      <c r="Y35" s="118" t="str">
        <f t="shared" si="1"/>
        <v>56:57</v>
      </c>
      <c r="Z35" s="118" t="str">
        <f t="shared" si="1"/>
        <v>61:62</v>
      </c>
      <c r="AA35" s="118" t="str">
        <f t="shared" si="1"/>
        <v>54:55</v>
      </c>
      <c r="AB35" s="118" t="str">
        <f t="shared" si="1"/>
        <v>59:60</v>
      </c>
      <c r="AC35" s="118" t="str">
        <f t="shared" si="1"/>
        <v>64:65</v>
      </c>
      <c r="AD35" s="118" t="str">
        <f t="shared" si="1"/>
        <v>56:57</v>
      </c>
      <c r="AE35" s="118" t="str">
        <f t="shared" si="2"/>
        <v>61:62</v>
      </c>
      <c r="AF35" s="118" t="str">
        <f t="shared" si="2"/>
        <v>66:67</v>
      </c>
      <c r="AG35" s="118" t="str">
        <f t="shared" si="2"/>
        <v>58:59</v>
      </c>
      <c r="AH35" s="118" t="str">
        <f t="shared" si="2"/>
        <v>63:64</v>
      </c>
      <c r="AI35" s="118" t="str">
        <f t="shared" si="2"/>
        <v>68:69</v>
      </c>
      <c r="AJ35" s="118" t="str">
        <f t="shared" si="2"/>
        <v>49:50</v>
      </c>
      <c r="AK35" s="118" t="str">
        <f t="shared" si="2"/>
        <v>54:55</v>
      </c>
      <c r="AL35" s="118" t="str">
        <f t="shared" si="2"/>
        <v>59:60</v>
      </c>
      <c r="AM35" s="470">
        <f t="shared" ref="AM35:AM66" si="8">BA35</f>
        <v>47</v>
      </c>
      <c r="AN35" s="470">
        <f t="shared" ref="AN35:AN66" si="9">BB35</f>
        <v>55</v>
      </c>
      <c r="AO35" s="470">
        <f t="shared" ref="AO35:AO66" si="10">BC35</f>
        <v>61</v>
      </c>
      <c r="AP35" s="470">
        <f t="shared" ref="AP35:AP66" si="11">BD35</f>
        <v>49</v>
      </c>
      <c r="AQ35" s="470">
        <f t="shared" ref="AQ35:AQ66" si="12">BE35</f>
        <v>54</v>
      </c>
      <c r="AR35" s="470">
        <f t="shared" ref="AR35:AR66" si="13">BF35</f>
        <v>59</v>
      </c>
      <c r="AS35" s="470">
        <f t="shared" ref="AS35:AS66" si="14">BG35</f>
        <v>49</v>
      </c>
      <c r="AT35" s="470">
        <f t="shared" ref="AT35:AT66" si="15">BH35</f>
        <v>54</v>
      </c>
      <c r="AU35" s="470">
        <f t="shared" ref="AU35:AU66" si="16">BI35</f>
        <v>59</v>
      </c>
      <c r="AV35" s="470">
        <f t="shared" ref="AV35:AV66" si="17">BJ35</f>
        <v>47</v>
      </c>
      <c r="AW35" s="470">
        <f t="shared" ref="AW35:AW66" si="18">BK35</f>
        <v>52</v>
      </c>
      <c r="AX35" s="470">
        <f t="shared" ref="AX35:AX66" si="19">BL35</f>
        <v>57</v>
      </c>
      <c r="AZ35">
        <f>-22*7-17/2</f>
        <v>-162.5</v>
      </c>
      <c r="BA35">
        <f t="shared" si="4"/>
        <v>47</v>
      </c>
      <c r="BB35">
        <f t="shared" si="4"/>
        <v>55</v>
      </c>
      <c r="BC35">
        <f t="shared" si="4"/>
        <v>61</v>
      </c>
      <c r="BD35">
        <f t="shared" si="4"/>
        <v>49</v>
      </c>
      <c r="BE35">
        <f t="shared" si="4"/>
        <v>54</v>
      </c>
      <c r="BF35">
        <f t="shared" si="4"/>
        <v>59</v>
      </c>
      <c r="BG35">
        <f t="shared" si="4"/>
        <v>49</v>
      </c>
      <c r="BH35">
        <f t="shared" si="4"/>
        <v>54</v>
      </c>
      <c r="BI35">
        <f t="shared" si="4"/>
        <v>59</v>
      </c>
      <c r="BJ35">
        <f t="shared" si="4"/>
        <v>47</v>
      </c>
      <c r="BK35">
        <f t="shared" si="4"/>
        <v>52</v>
      </c>
      <c r="BL35">
        <f t="shared" si="4"/>
        <v>57</v>
      </c>
      <c r="BO35" s="22">
        <v>47</v>
      </c>
      <c r="BP35" s="22">
        <v>55</v>
      </c>
      <c r="BQ35" s="22">
        <v>61</v>
      </c>
      <c r="BR35" s="22">
        <v>49</v>
      </c>
      <c r="BS35" s="22">
        <v>54</v>
      </c>
      <c r="BT35" s="22">
        <v>59</v>
      </c>
      <c r="BU35" s="22">
        <v>47</v>
      </c>
      <c r="BV35" s="22">
        <v>52</v>
      </c>
      <c r="BW35" s="22">
        <v>57</v>
      </c>
      <c r="BX35" s="22">
        <v>47</v>
      </c>
      <c r="BY35" s="22">
        <v>52</v>
      </c>
      <c r="BZ35" s="22">
        <v>57</v>
      </c>
    </row>
    <row r="36" spans="1:78" hidden="1" outlineLevel="1" collapsed="1">
      <c r="A36">
        <f t="shared" ca="1" si="5"/>
        <v>3</v>
      </c>
      <c r="B36" s="25" t="s">
        <v>933</v>
      </c>
      <c r="C36" s="138">
        <f t="shared" si="6"/>
        <v>54</v>
      </c>
      <c r="D36" s="138">
        <f t="shared" si="6"/>
        <v>59</v>
      </c>
      <c r="E36" s="138">
        <f t="shared" si="6"/>
        <v>64</v>
      </c>
      <c r="F36" s="138">
        <f t="shared" si="6"/>
        <v>56</v>
      </c>
      <c r="G36" s="138">
        <f t="shared" si="6"/>
        <v>61</v>
      </c>
      <c r="H36" s="138">
        <f t="shared" si="6"/>
        <v>66</v>
      </c>
      <c r="I36" s="138">
        <f t="shared" si="6"/>
        <v>59</v>
      </c>
      <c r="J36" s="138">
        <f t="shared" si="6"/>
        <v>64</v>
      </c>
      <c r="K36" s="138">
        <f t="shared" si="6"/>
        <v>69</v>
      </c>
      <c r="L36" s="138">
        <f t="shared" si="6"/>
        <v>61</v>
      </c>
      <c r="M36" s="138">
        <f t="shared" si="7"/>
        <v>66</v>
      </c>
      <c r="N36" s="138">
        <f t="shared" si="7"/>
        <v>71</v>
      </c>
      <c r="O36" s="138">
        <f t="shared" si="7"/>
        <v>63</v>
      </c>
      <c r="P36" s="138">
        <f t="shared" si="7"/>
        <v>68</v>
      </c>
      <c r="Q36" s="138">
        <f t="shared" si="7"/>
        <v>73</v>
      </c>
      <c r="R36" s="138">
        <f t="shared" si="7"/>
        <v>54</v>
      </c>
      <c r="S36" s="138">
        <f t="shared" si="7"/>
        <v>59</v>
      </c>
      <c r="T36" s="138">
        <f t="shared" si="7"/>
        <v>64</v>
      </c>
      <c r="U36" s="118" t="str">
        <f t="shared" si="1"/>
        <v>54:55</v>
      </c>
      <c r="V36" s="118" t="str">
        <f t="shared" si="1"/>
        <v>59:60</v>
      </c>
      <c r="W36" s="118" t="str">
        <f t="shared" si="1"/>
        <v>64:65</v>
      </c>
      <c r="X36" s="118" t="str">
        <f t="shared" si="1"/>
        <v>56:57</v>
      </c>
      <c r="Y36" s="118" t="str">
        <f t="shared" si="1"/>
        <v>61:62</v>
      </c>
      <c r="Z36" s="118" t="str">
        <f t="shared" si="1"/>
        <v>66:67</v>
      </c>
      <c r="AA36" s="118" t="str">
        <f t="shared" si="1"/>
        <v>59:60</v>
      </c>
      <c r="AB36" s="118" t="str">
        <f t="shared" si="1"/>
        <v>64:65</v>
      </c>
      <c r="AC36" s="118" t="str">
        <f t="shared" si="1"/>
        <v>69:70</v>
      </c>
      <c r="AD36" s="118" t="str">
        <f t="shared" si="1"/>
        <v>61:62</v>
      </c>
      <c r="AE36" s="118" t="str">
        <f t="shared" si="2"/>
        <v>66:67</v>
      </c>
      <c r="AF36" s="118" t="str">
        <f t="shared" si="2"/>
        <v>71:72</v>
      </c>
      <c r="AG36" s="118" t="str">
        <f t="shared" si="2"/>
        <v>63:64</v>
      </c>
      <c r="AH36" s="118" t="str">
        <f t="shared" si="2"/>
        <v>68:69</v>
      </c>
      <c r="AI36" s="118" t="str">
        <f t="shared" si="2"/>
        <v>73:74</v>
      </c>
      <c r="AJ36" s="118" t="str">
        <f t="shared" si="2"/>
        <v>54:55</v>
      </c>
      <c r="AK36" s="118" t="str">
        <f t="shared" si="2"/>
        <v>59:60</v>
      </c>
      <c r="AL36" s="118" t="str">
        <f t="shared" si="2"/>
        <v>64:65</v>
      </c>
      <c r="AM36" s="470">
        <f t="shared" si="8"/>
        <v>52</v>
      </c>
      <c r="AN36" s="470">
        <f t="shared" si="9"/>
        <v>60</v>
      </c>
      <c r="AO36" s="470">
        <f t="shared" si="10"/>
        <v>66</v>
      </c>
      <c r="AP36" s="470">
        <f t="shared" si="11"/>
        <v>54</v>
      </c>
      <c r="AQ36" s="470">
        <f t="shared" si="12"/>
        <v>59</v>
      </c>
      <c r="AR36" s="470">
        <f t="shared" si="13"/>
        <v>64</v>
      </c>
      <c r="AS36" s="470">
        <f t="shared" si="14"/>
        <v>54</v>
      </c>
      <c r="AT36" s="470">
        <f t="shared" si="15"/>
        <v>59</v>
      </c>
      <c r="AU36" s="470">
        <f t="shared" si="16"/>
        <v>64</v>
      </c>
      <c r="AV36" s="470">
        <f t="shared" si="17"/>
        <v>52</v>
      </c>
      <c r="AW36" s="470">
        <f t="shared" si="18"/>
        <v>57</v>
      </c>
      <c r="AX36" s="470">
        <f t="shared" si="19"/>
        <v>62</v>
      </c>
      <c r="AZ36">
        <f>AZ35+35</f>
        <v>-127.5</v>
      </c>
      <c r="BA36">
        <f t="shared" si="4"/>
        <v>52</v>
      </c>
      <c r="BB36">
        <f t="shared" si="4"/>
        <v>60</v>
      </c>
      <c r="BC36">
        <f t="shared" si="4"/>
        <v>66</v>
      </c>
      <c r="BD36">
        <f t="shared" si="4"/>
        <v>54</v>
      </c>
      <c r="BE36">
        <f t="shared" si="4"/>
        <v>59</v>
      </c>
      <c r="BF36">
        <f t="shared" si="4"/>
        <v>64</v>
      </c>
      <c r="BG36">
        <f t="shared" si="4"/>
        <v>54</v>
      </c>
      <c r="BH36">
        <f t="shared" si="4"/>
        <v>59</v>
      </c>
      <c r="BI36">
        <f t="shared" si="4"/>
        <v>64</v>
      </c>
      <c r="BJ36">
        <f t="shared" si="4"/>
        <v>52</v>
      </c>
      <c r="BK36">
        <f t="shared" si="4"/>
        <v>57</v>
      </c>
      <c r="BL36">
        <f t="shared" si="4"/>
        <v>62</v>
      </c>
      <c r="BO36" s="22">
        <v>53</v>
      </c>
      <c r="BP36" s="22">
        <v>61</v>
      </c>
      <c r="BQ36" s="22">
        <v>67</v>
      </c>
      <c r="BR36" s="22">
        <f>BR35+5+1</f>
        <v>55</v>
      </c>
      <c r="BS36" s="22">
        <f>BS35+5+1</f>
        <v>60</v>
      </c>
      <c r="BT36" s="22">
        <f>BT35+5+1</f>
        <v>65</v>
      </c>
      <c r="BU36" s="22">
        <v>53</v>
      </c>
      <c r="BV36" s="22">
        <v>58</v>
      </c>
      <c r="BW36" s="22">
        <v>63</v>
      </c>
      <c r="BX36" s="22">
        <v>53</v>
      </c>
      <c r="BY36" s="22">
        <v>58</v>
      </c>
      <c r="BZ36" s="22">
        <v>63</v>
      </c>
    </row>
    <row r="37" spans="1:78" hidden="1" outlineLevel="1">
      <c r="A37">
        <f t="shared" ca="1" si="5"/>
        <v>4</v>
      </c>
      <c r="B37" s="25" t="s">
        <v>1091</v>
      </c>
      <c r="C37" s="138">
        <f t="shared" si="6"/>
        <v>62</v>
      </c>
      <c r="D37" s="138">
        <f t="shared" si="6"/>
        <v>67</v>
      </c>
      <c r="E37" s="138">
        <f t="shared" si="6"/>
        <v>72</v>
      </c>
      <c r="F37" s="138">
        <f t="shared" si="6"/>
        <v>64</v>
      </c>
      <c r="G37" s="138">
        <f t="shared" si="6"/>
        <v>69</v>
      </c>
      <c r="H37" s="138">
        <f t="shared" si="6"/>
        <v>74</v>
      </c>
      <c r="I37" s="138">
        <f t="shared" si="6"/>
        <v>67</v>
      </c>
      <c r="J37" s="138">
        <f t="shared" si="6"/>
        <v>72</v>
      </c>
      <c r="K37" s="138">
        <f t="shared" si="6"/>
        <v>77</v>
      </c>
      <c r="L37" s="138">
        <f t="shared" si="6"/>
        <v>69</v>
      </c>
      <c r="M37" s="138">
        <f t="shared" si="7"/>
        <v>74</v>
      </c>
      <c r="N37" s="138">
        <f t="shared" si="7"/>
        <v>79</v>
      </c>
      <c r="O37" s="138">
        <f t="shared" si="7"/>
        <v>71</v>
      </c>
      <c r="P37" s="138">
        <f t="shared" si="7"/>
        <v>76</v>
      </c>
      <c r="Q37" s="138">
        <f t="shared" si="7"/>
        <v>81</v>
      </c>
      <c r="R37" s="138">
        <f t="shared" si="7"/>
        <v>62</v>
      </c>
      <c r="S37" s="138">
        <f t="shared" si="7"/>
        <v>67</v>
      </c>
      <c r="T37" s="138">
        <f t="shared" si="7"/>
        <v>72</v>
      </c>
      <c r="U37" s="118" t="str">
        <f t="shared" si="1"/>
        <v>62:63</v>
      </c>
      <c r="V37" s="118" t="str">
        <f t="shared" si="1"/>
        <v>67:68</v>
      </c>
      <c r="W37" s="118" t="str">
        <f t="shared" si="1"/>
        <v>72:73</v>
      </c>
      <c r="X37" s="118" t="str">
        <f t="shared" si="1"/>
        <v>64:65</v>
      </c>
      <c r="Y37" s="118" t="str">
        <f t="shared" si="1"/>
        <v>69:70</v>
      </c>
      <c r="Z37" s="118" t="str">
        <f t="shared" si="1"/>
        <v>74:75</v>
      </c>
      <c r="AA37" s="118" t="str">
        <f t="shared" si="1"/>
        <v>67:68</v>
      </c>
      <c r="AB37" s="118" t="str">
        <f t="shared" si="1"/>
        <v>72:73</v>
      </c>
      <c r="AC37" s="118" t="str">
        <f t="shared" si="1"/>
        <v>77:78</v>
      </c>
      <c r="AD37" s="118" t="str">
        <f t="shared" si="1"/>
        <v>69:70</v>
      </c>
      <c r="AE37" s="118" t="str">
        <f t="shared" si="2"/>
        <v>74:75</v>
      </c>
      <c r="AF37" s="118" t="str">
        <f t="shared" si="2"/>
        <v>79:80</v>
      </c>
      <c r="AG37" s="118" t="str">
        <f t="shared" si="2"/>
        <v>71:72</v>
      </c>
      <c r="AH37" s="118" t="str">
        <f t="shared" si="2"/>
        <v>76:77</v>
      </c>
      <c r="AI37" s="118" t="str">
        <f t="shared" si="2"/>
        <v>81:82</v>
      </c>
      <c r="AJ37" s="118" t="str">
        <f t="shared" si="2"/>
        <v>62:63</v>
      </c>
      <c r="AK37" s="118" t="str">
        <f t="shared" si="2"/>
        <v>67:68</v>
      </c>
      <c r="AL37" s="118" t="str">
        <f t="shared" si="2"/>
        <v>72:73</v>
      </c>
      <c r="AM37" s="470">
        <f t="shared" si="8"/>
        <v>60</v>
      </c>
      <c r="AN37" s="470">
        <f t="shared" si="9"/>
        <v>68</v>
      </c>
      <c r="AO37" s="470">
        <f t="shared" si="10"/>
        <v>74</v>
      </c>
      <c r="AP37" s="470">
        <f t="shared" si="11"/>
        <v>62</v>
      </c>
      <c r="AQ37" s="470">
        <f t="shared" si="12"/>
        <v>67</v>
      </c>
      <c r="AR37" s="470">
        <f t="shared" si="13"/>
        <v>72</v>
      </c>
      <c r="AS37" s="470">
        <f t="shared" si="14"/>
        <v>62</v>
      </c>
      <c r="AT37" s="470">
        <f t="shared" si="15"/>
        <v>67</v>
      </c>
      <c r="AU37" s="470">
        <f t="shared" si="16"/>
        <v>72</v>
      </c>
      <c r="AV37" s="470">
        <f t="shared" si="17"/>
        <v>60</v>
      </c>
      <c r="AW37" s="470">
        <f t="shared" si="18"/>
        <v>65</v>
      </c>
      <c r="AX37" s="470">
        <f t="shared" si="19"/>
        <v>70</v>
      </c>
      <c r="AZ37">
        <f>AZ35+90</f>
        <v>-72.5</v>
      </c>
      <c r="BA37">
        <f t="shared" si="4"/>
        <v>60</v>
      </c>
      <c r="BB37">
        <f t="shared" si="4"/>
        <v>68</v>
      </c>
      <c r="BC37">
        <f t="shared" si="4"/>
        <v>74</v>
      </c>
      <c r="BD37">
        <f t="shared" si="4"/>
        <v>62</v>
      </c>
      <c r="BE37">
        <f t="shared" si="4"/>
        <v>67</v>
      </c>
      <c r="BF37">
        <f t="shared" si="4"/>
        <v>72</v>
      </c>
      <c r="BG37">
        <f t="shared" si="4"/>
        <v>62</v>
      </c>
      <c r="BH37">
        <f t="shared" si="4"/>
        <v>67</v>
      </c>
      <c r="BI37">
        <f t="shared" si="4"/>
        <v>72</v>
      </c>
      <c r="BJ37">
        <f t="shared" si="4"/>
        <v>60</v>
      </c>
      <c r="BK37">
        <f t="shared" si="4"/>
        <v>65</v>
      </c>
      <c r="BL37">
        <f t="shared" si="4"/>
        <v>70</v>
      </c>
      <c r="BO37" s="22">
        <v>58</v>
      </c>
      <c r="BP37" s="22">
        <v>66</v>
      </c>
      <c r="BQ37" s="22">
        <v>72</v>
      </c>
      <c r="BR37" s="22">
        <v>62</v>
      </c>
      <c r="BS37" s="22">
        <v>67</v>
      </c>
      <c r="BT37" s="22">
        <v>72</v>
      </c>
      <c r="BU37" s="22">
        <v>58</v>
      </c>
      <c r="BV37" s="22">
        <v>63</v>
      </c>
      <c r="BW37" s="22">
        <v>68</v>
      </c>
      <c r="BX37" s="22">
        <v>58</v>
      </c>
      <c r="BY37" s="22">
        <v>63</v>
      </c>
      <c r="BZ37" s="22">
        <v>68</v>
      </c>
    </row>
    <row r="38" spans="1:78" hidden="1" outlineLevel="1">
      <c r="A38">
        <f t="shared" ca="1" si="5"/>
        <v>5</v>
      </c>
      <c r="B38" s="25" t="s">
        <v>1614</v>
      </c>
      <c r="C38" s="138">
        <f t="shared" si="6"/>
        <v>69</v>
      </c>
      <c r="D38" s="138">
        <f t="shared" si="6"/>
        <v>74</v>
      </c>
      <c r="E38" s="138">
        <f t="shared" si="6"/>
        <v>79</v>
      </c>
      <c r="F38" s="138">
        <f t="shared" si="6"/>
        <v>71</v>
      </c>
      <c r="G38" s="138">
        <f t="shared" si="6"/>
        <v>76</v>
      </c>
      <c r="H38" s="138">
        <f t="shared" si="6"/>
        <v>81</v>
      </c>
      <c r="I38" s="138">
        <f t="shared" si="6"/>
        <v>74</v>
      </c>
      <c r="J38" s="138">
        <f t="shared" si="6"/>
        <v>79</v>
      </c>
      <c r="K38" s="138">
        <f t="shared" si="6"/>
        <v>84</v>
      </c>
      <c r="L38" s="138">
        <f t="shared" si="6"/>
        <v>76</v>
      </c>
      <c r="M38" s="138">
        <f t="shared" si="7"/>
        <v>81</v>
      </c>
      <c r="N38" s="138">
        <f t="shared" si="7"/>
        <v>86</v>
      </c>
      <c r="O38" s="138">
        <f t="shared" si="7"/>
        <v>78</v>
      </c>
      <c r="P38" s="138">
        <f t="shared" si="7"/>
        <v>83</v>
      </c>
      <c r="Q38" s="138">
        <f t="shared" si="7"/>
        <v>88</v>
      </c>
      <c r="R38" s="138">
        <f t="shared" si="7"/>
        <v>69</v>
      </c>
      <c r="S38" s="138">
        <f t="shared" si="7"/>
        <v>74</v>
      </c>
      <c r="T38" s="138">
        <f t="shared" si="7"/>
        <v>79</v>
      </c>
      <c r="U38" s="118" t="str">
        <f t="shared" ref="U38:AF38" si="20">C38&amp;":"&amp;C38+1</f>
        <v>69:70</v>
      </c>
      <c r="V38" s="118" t="str">
        <f t="shared" si="20"/>
        <v>74:75</v>
      </c>
      <c r="W38" s="118" t="str">
        <f t="shared" si="20"/>
        <v>79:80</v>
      </c>
      <c r="X38" s="118" t="str">
        <f t="shared" si="20"/>
        <v>71:72</v>
      </c>
      <c r="Y38" s="118" t="str">
        <f t="shared" si="20"/>
        <v>76:77</v>
      </c>
      <c r="Z38" s="118" t="str">
        <f t="shared" si="20"/>
        <v>81:82</v>
      </c>
      <c r="AA38" s="118" t="str">
        <f t="shared" si="20"/>
        <v>74:75</v>
      </c>
      <c r="AB38" s="118" t="str">
        <f t="shared" si="20"/>
        <v>79:80</v>
      </c>
      <c r="AC38" s="118" t="str">
        <f t="shared" si="20"/>
        <v>84:85</v>
      </c>
      <c r="AD38" s="118" t="str">
        <f t="shared" si="20"/>
        <v>76:77</v>
      </c>
      <c r="AE38" s="118" t="str">
        <f t="shared" si="20"/>
        <v>81:82</v>
      </c>
      <c r="AF38" s="118" t="str">
        <f t="shared" si="20"/>
        <v>86:87</v>
      </c>
      <c r="AG38" s="118" t="str">
        <f t="shared" ref="AG38:AL38" si="21">O38&amp;":"&amp;O38+1</f>
        <v>78:79</v>
      </c>
      <c r="AH38" s="118" t="str">
        <f t="shared" si="21"/>
        <v>83:84</v>
      </c>
      <c r="AI38" s="118" t="str">
        <f t="shared" si="21"/>
        <v>88:89</v>
      </c>
      <c r="AJ38" s="118" t="str">
        <f t="shared" si="21"/>
        <v>69:70</v>
      </c>
      <c r="AK38" s="118" t="str">
        <f t="shared" si="21"/>
        <v>74:75</v>
      </c>
      <c r="AL38" s="118" t="str">
        <f t="shared" si="21"/>
        <v>79:80</v>
      </c>
      <c r="AM38" s="470">
        <f t="shared" si="8"/>
        <v>67</v>
      </c>
      <c r="AN38" s="470">
        <f t="shared" si="9"/>
        <v>75</v>
      </c>
      <c r="AO38" s="470">
        <f t="shared" si="10"/>
        <v>81</v>
      </c>
      <c r="AP38" s="470">
        <f t="shared" si="11"/>
        <v>69</v>
      </c>
      <c r="AQ38" s="470">
        <f t="shared" si="12"/>
        <v>74</v>
      </c>
      <c r="AR38" s="470">
        <f t="shared" si="13"/>
        <v>79</v>
      </c>
      <c r="AS38" s="470">
        <f t="shared" si="14"/>
        <v>69</v>
      </c>
      <c r="AT38" s="470">
        <f t="shared" si="15"/>
        <v>74</v>
      </c>
      <c r="AU38" s="470">
        <f t="shared" si="16"/>
        <v>79</v>
      </c>
      <c r="AV38" s="470">
        <f t="shared" si="17"/>
        <v>67</v>
      </c>
      <c r="AW38" s="470">
        <f t="shared" si="18"/>
        <v>72</v>
      </c>
      <c r="AX38" s="470">
        <f t="shared" si="19"/>
        <v>77</v>
      </c>
      <c r="AZ38">
        <f>AZ35+135</f>
        <v>-27.5</v>
      </c>
      <c r="BA38">
        <f t="shared" si="4"/>
        <v>67</v>
      </c>
      <c r="BB38">
        <f t="shared" si="4"/>
        <v>75</v>
      </c>
      <c r="BC38">
        <f t="shared" si="4"/>
        <v>81</v>
      </c>
      <c r="BD38">
        <f t="shared" si="4"/>
        <v>69</v>
      </c>
      <c r="BE38">
        <f t="shared" si="4"/>
        <v>74</v>
      </c>
      <c r="BF38">
        <f t="shared" si="4"/>
        <v>79</v>
      </c>
      <c r="BG38">
        <f t="shared" si="4"/>
        <v>69</v>
      </c>
      <c r="BH38">
        <f t="shared" si="4"/>
        <v>74</v>
      </c>
      <c r="BI38">
        <f t="shared" si="4"/>
        <v>79</v>
      </c>
      <c r="BJ38">
        <f t="shared" si="4"/>
        <v>67</v>
      </c>
      <c r="BK38">
        <f t="shared" si="4"/>
        <v>72</v>
      </c>
      <c r="BL38">
        <f t="shared" si="4"/>
        <v>77</v>
      </c>
      <c r="BO38" s="22"/>
      <c r="BP38" s="22"/>
      <c r="BQ38" s="22"/>
      <c r="BR38" s="22"/>
      <c r="BS38" s="22"/>
      <c r="BT38" s="22"/>
      <c r="BU38" s="22"/>
      <c r="BV38" s="22"/>
      <c r="BW38" s="22"/>
      <c r="BX38" s="22"/>
      <c r="BY38" s="22"/>
      <c r="BZ38" s="22"/>
    </row>
    <row r="39" spans="1:78" hidden="1" outlineLevel="1" collapsed="1">
      <c r="A39">
        <f t="shared" ca="1" si="5"/>
        <v>6</v>
      </c>
      <c r="B39" s="25" t="s">
        <v>1092</v>
      </c>
      <c r="C39" s="138">
        <f t="shared" si="6"/>
        <v>73</v>
      </c>
      <c r="D39" s="138">
        <f t="shared" si="6"/>
        <v>78</v>
      </c>
      <c r="E39" s="138">
        <f t="shared" si="6"/>
        <v>83</v>
      </c>
      <c r="F39" s="138">
        <f t="shared" si="6"/>
        <v>75</v>
      </c>
      <c r="G39" s="138">
        <f t="shared" si="6"/>
        <v>80</v>
      </c>
      <c r="H39" s="138">
        <f t="shared" si="6"/>
        <v>85</v>
      </c>
      <c r="I39" s="138">
        <f t="shared" si="6"/>
        <v>78</v>
      </c>
      <c r="J39" s="138">
        <f t="shared" si="6"/>
        <v>83</v>
      </c>
      <c r="K39" s="138">
        <f t="shared" si="6"/>
        <v>88</v>
      </c>
      <c r="L39" s="138">
        <f t="shared" si="6"/>
        <v>80</v>
      </c>
      <c r="M39" s="138">
        <f t="shared" si="7"/>
        <v>85</v>
      </c>
      <c r="N39" s="138">
        <f t="shared" si="7"/>
        <v>90</v>
      </c>
      <c r="O39" s="138">
        <f t="shared" si="7"/>
        <v>82</v>
      </c>
      <c r="P39" s="138">
        <f t="shared" si="7"/>
        <v>87</v>
      </c>
      <c r="Q39" s="138">
        <f t="shared" si="7"/>
        <v>92</v>
      </c>
      <c r="R39" s="138">
        <f t="shared" si="7"/>
        <v>73</v>
      </c>
      <c r="S39" s="138">
        <f t="shared" si="7"/>
        <v>78</v>
      </c>
      <c r="T39" s="138">
        <f t="shared" si="7"/>
        <v>83</v>
      </c>
      <c r="U39" s="118" t="str">
        <f t="shared" si="1"/>
        <v>73:74</v>
      </c>
      <c r="V39" s="118" t="str">
        <f t="shared" si="1"/>
        <v>78:79</v>
      </c>
      <c r="W39" s="118" t="str">
        <f t="shared" si="1"/>
        <v>83:84</v>
      </c>
      <c r="X39" s="118" t="str">
        <f t="shared" si="1"/>
        <v>75:76</v>
      </c>
      <c r="Y39" s="118" t="str">
        <f t="shared" si="1"/>
        <v>80:81</v>
      </c>
      <c r="Z39" s="118" t="str">
        <f t="shared" si="1"/>
        <v>85:86</v>
      </c>
      <c r="AA39" s="118" t="str">
        <f t="shared" si="1"/>
        <v>78:79</v>
      </c>
      <c r="AB39" s="118" t="str">
        <f t="shared" si="1"/>
        <v>83:84</v>
      </c>
      <c r="AC39" s="118" t="str">
        <f t="shared" si="1"/>
        <v>88:89</v>
      </c>
      <c r="AD39" s="118" t="str">
        <f t="shared" si="1"/>
        <v>80:81</v>
      </c>
      <c r="AE39" s="118" t="str">
        <f t="shared" si="2"/>
        <v>85:86</v>
      </c>
      <c r="AF39" s="118" t="str">
        <f t="shared" si="2"/>
        <v>90:91</v>
      </c>
      <c r="AG39" s="118" t="str">
        <f t="shared" si="2"/>
        <v>82:83</v>
      </c>
      <c r="AH39" s="118" t="str">
        <f t="shared" si="2"/>
        <v>87:88</v>
      </c>
      <c r="AI39" s="118" t="str">
        <f t="shared" si="2"/>
        <v>92:93</v>
      </c>
      <c r="AJ39" s="118" t="str">
        <f t="shared" si="2"/>
        <v>73:74</v>
      </c>
      <c r="AK39" s="118" t="str">
        <f t="shared" si="2"/>
        <v>78:79</v>
      </c>
      <c r="AL39" s="118" t="str">
        <f t="shared" si="2"/>
        <v>83:84</v>
      </c>
      <c r="AM39" s="470">
        <f t="shared" si="8"/>
        <v>71</v>
      </c>
      <c r="AN39" s="470">
        <f t="shared" si="9"/>
        <v>79</v>
      </c>
      <c r="AO39" s="470">
        <f t="shared" si="10"/>
        <v>85</v>
      </c>
      <c r="AP39" s="470">
        <f t="shared" si="11"/>
        <v>73</v>
      </c>
      <c r="AQ39" s="470">
        <f t="shared" si="12"/>
        <v>78</v>
      </c>
      <c r="AR39" s="470">
        <f t="shared" si="13"/>
        <v>83</v>
      </c>
      <c r="AS39" s="470">
        <f t="shared" si="14"/>
        <v>73</v>
      </c>
      <c r="AT39" s="470">
        <f t="shared" si="15"/>
        <v>78</v>
      </c>
      <c r="AU39" s="470">
        <f t="shared" si="16"/>
        <v>83</v>
      </c>
      <c r="AV39" s="470">
        <f t="shared" si="17"/>
        <v>71</v>
      </c>
      <c r="AW39" s="470">
        <f t="shared" si="18"/>
        <v>76</v>
      </c>
      <c r="AX39" s="470">
        <f t="shared" si="19"/>
        <v>81</v>
      </c>
      <c r="AY39">
        <f>35-17/2</f>
        <v>26.5</v>
      </c>
      <c r="AZ39">
        <v>0</v>
      </c>
      <c r="BA39">
        <f t="shared" si="4"/>
        <v>71</v>
      </c>
      <c r="BB39">
        <f t="shared" si="4"/>
        <v>79</v>
      </c>
      <c r="BC39">
        <f t="shared" si="4"/>
        <v>85</v>
      </c>
      <c r="BD39">
        <f t="shared" si="4"/>
        <v>73</v>
      </c>
      <c r="BE39">
        <f t="shared" si="4"/>
        <v>78</v>
      </c>
      <c r="BF39">
        <f t="shared" si="4"/>
        <v>83</v>
      </c>
      <c r="BG39">
        <f t="shared" si="4"/>
        <v>73</v>
      </c>
      <c r="BH39">
        <f t="shared" si="4"/>
        <v>78</v>
      </c>
      <c r="BI39">
        <f t="shared" si="4"/>
        <v>83</v>
      </c>
      <c r="BJ39">
        <f t="shared" si="4"/>
        <v>71</v>
      </c>
      <c r="BK39">
        <f t="shared" si="4"/>
        <v>76</v>
      </c>
      <c r="BL39">
        <f t="shared" si="4"/>
        <v>81</v>
      </c>
      <c r="BO39" s="22">
        <v>74</v>
      </c>
      <c r="BP39" s="22">
        <v>82</v>
      </c>
      <c r="BQ39" s="22">
        <v>88</v>
      </c>
      <c r="BR39" s="22">
        <v>76</v>
      </c>
      <c r="BS39" s="22">
        <v>81</v>
      </c>
      <c r="BT39" s="22">
        <v>86</v>
      </c>
      <c r="BU39" s="22">
        <v>74</v>
      </c>
      <c r="BV39" s="22">
        <v>79</v>
      </c>
      <c r="BW39" s="22">
        <v>84</v>
      </c>
      <c r="BX39" s="22">
        <v>74</v>
      </c>
      <c r="BY39" s="22">
        <v>79</v>
      </c>
      <c r="BZ39" s="22">
        <v>84</v>
      </c>
    </row>
    <row r="40" spans="1:78" hidden="1" outlineLevel="1" collapsed="1">
      <c r="A40">
        <f t="shared" ca="1" si="5"/>
        <v>7</v>
      </c>
      <c r="B40" s="25" t="s">
        <v>925</v>
      </c>
      <c r="C40" s="138">
        <f t="shared" si="6"/>
        <v>84</v>
      </c>
      <c r="D40" s="138">
        <f t="shared" si="6"/>
        <v>89</v>
      </c>
      <c r="E40" s="138">
        <f t="shared" si="6"/>
        <v>94</v>
      </c>
      <c r="F40" s="138">
        <f t="shared" si="6"/>
        <v>86</v>
      </c>
      <c r="G40" s="138">
        <f t="shared" si="6"/>
        <v>91</v>
      </c>
      <c r="H40" s="138">
        <f t="shared" si="6"/>
        <v>96</v>
      </c>
      <c r="I40" s="138">
        <f t="shared" si="6"/>
        <v>89</v>
      </c>
      <c r="J40" s="138">
        <f t="shared" si="6"/>
        <v>94</v>
      </c>
      <c r="K40" s="138">
        <f t="shared" si="6"/>
        <v>99</v>
      </c>
      <c r="L40" s="138">
        <f t="shared" si="6"/>
        <v>91</v>
      </c>
      <c r="M40" s="138">
        <f t="shared" si="7"/>
        <v>96</v>
      </c>
      <c r="N40" s="138">
        <f t="shared" si="7"/>
        <v>101</v>
      </c>
      <c r="O40" s="138">
        <f t="shared" si="7"/>
        <v>93</v>
      </c>
      <c r="P40" s="138">
        <f t="shared" si="7"/>
        <v>98</v>
      </c>
      <c r="Q40" s="138">
        <f t="shared" si="7"/>
        <v>103</v>
      </c>
      <c r="R40" s="138">
        <f t="shared" si="7"/>
        <v>84</v>
      </c>
      <c r="S40" s="138">
        <f t="shared" si="7"/>
        <v>89</v>
      </c>
      <c r="T40" s="138">
        <f t="shared" si="7"/>
        <v>94</v>
      </c>
      <c r="U40" s="118" t="str">
        <f t="shared" si="1"/>
        <v>84:85</v>
      </c>
      <c r="V40" s="118" t="str">
        <f t="shared" si="1"/>
        <v>89:90</v>
      </c>
      <c r="W40" s="118" t="str">
        <f t="shared" si="1"/>
        <v>94:95</v>
      </c>
      <c r="X40" s="118" t="str">
        <f t="shared" si="1"/>
        <v>86:87</v>
      </c>
      <c r="Y40" s="118" t="str">
        <f t="shared" si="1"/>
        <v>91:92</v>
      </c>
      <c r="Z40" s="118" t="str">
        <f t="shared" si="1"/>
        <v>96:97</v>
      </c>
      <c r="AA40" s="118" t="str">
        <f t="shared" si="1"/>
        <v>89:90</v>
      </c>
      <c r="AB40" s="118" t="str">
        <f t="shared" si="1"/>
        <v>94:95</v>
      </c>
      <c r="AC40" s="118" t="str">
        <f t="shared" si="1"/>
        <v>99:100</v>
      </c>
      <c r="AD40" s="118" t="str">
        <f t="shared" si="1"/>
        <v>91:92</v>
      </c>
      <c r="AE40" s="118" t="str">
        <f t="shared" si="2"/>
        <v>96:97</v>
      </c>
      <c r="AF40" s="118" t="str">
        <f t="shared" si="2"/>
        <v>101:102</v>
      </c>
      <c r="AG40" s="118" t="str">
        <f t="shared" si="2"/>
        <v>93:94</v>
      </c>
      <c r="AH40" s="118" t="str">
        <f t="shared" si="2"/>
        <v>98:99</v>
      </c>
      <c r="AI40" s="118" t="str">
        <f t="shared" si="2"/>
        <v>103:104</v>
      </c>
      <c r="AJ40" s="118" t="str">
        <f t="shared" si="2"/>
        <v>84:85</v>
      </c>
      <c r="AK40" s="118" t="str">
        <f t="shared" si="2"/>
        <v>89:90</v>
      </c>
      <c r="AL40" s="118" t="str">
        <f t="shared" si="2"/>
        <v>94:95</v>
      </c>
      <c r="AM40" s="470">
        <f t="shared" si="8"/>
        <v>82</v>
      </c>
      <c r="AN40" s="470">
        <f t="shared" si="9"/>
        <v>90</v>
      </c>
      <c r="AO40" s="470">
        <f t="shared" si="10"/>
        <v>96</v>
      </c>
      <c r="AP40" s="470">
        <f t="shared" si="11"/>
        <v>84</v>
      </c>
      <c r="AQ40" s="470">
        <f t="shared" si="12"/>
        <v>89</v>
      </c>
      <c r="AR40" s="470">
        <f t="shared" si="13"/>
        <v>94</v>
      </c>
      <c r="AS40" s="470">
        <f t="shared" si="14"/>
        <v>84</v>
      </c>
      <c r="AT40" s="470">
        <f t="shared" si="15"/>
        <v>89</v>
      </c>
      <c r="AU40" s="470">
        <f t="shared" si="16"/>
        <v>94</v>
      </c>
      <c r="AV40" s="470">
        <f t="shared" si="17"/>
        <v>82</v>
      </c>
      <c r="AW40" s="470">
        <f t="shared" si="18"/>
        <v>87</v>
      </c>
      <c r="AX40" s="470">
        <f t="shared" si="19"/>
        <v>92</v>
      </c>
      <c r="AZ40">
        <f>91-17/2</f>
        <v>82.5</v>
      </c>
      <c r="BA40">
        <f t="shared" si="4"/>
        <v>82</v>
      </c>
      <c r="BB40">
        <f t="shared" si="4"/>
        <v>90</v>
      </c>
      <c r="BC40">
        <f t="shared" si="4"/>
        <v>96</v>
      </c>
      <c r="BD40">
        <f t="shared" si="4"/>
        <v>84</v>
      </c>
      <c r="BE40">
        <f t="shared" si="4"/>
        <v>89</v>
      </c>
      <c r="BF40">
        <f t="shared" si="4"/>
        <v>94</v>
      </c>
      <c r="BG40">
        <f t="shared" si="4"/>
        <v>84</v>
      </c>
      <c r="BH40">
        <f t="shared" si="4"/>
        <v>89</v>
      </c>
      <c r="BI40">
        <f t="shared" si="4"/>
        <v>94</v>
      </c>
      <c r="BJ40">
        <f t="shared" si="4"/>
        <v>82</v>
      </c>
      <c r="BK40">
        <f t="shared" si="4"/>
        <v>87</v>
      </c>
      <c r="BL40">
        <f t="shared" si="4"/>
        <v>92</v>
      </c>
      <c r="BO40" s="22">
        <v>83</v>
      </c>
      <c r="BP40" s="22">
        <v>91</v>
      </c>
      <c r="BQ40" s="22">
        <v>97</v>
      </c>
      <c r="BR40" s="22">
        <v>85</v>
      </c>
      <c r="BS40" s="22">
        <v>90</v>
      </c>
      <c r="BT40" s="22">
        <v>95</v>
      </c>
      <c r="BU40" s="22">
        <v>83</v>
      </c>
      <c r="BV40" s="22">
        <v>88</v>
      </c>
      <c r="BW40" s="22">
        <v>93</v>
      </c>
      <c r="BX40" s="22">
        <v>83</v>
      </c>
      <c r="BY40" s="22">
        <v>88</v>
      </c>
      <c r="BZ40" s="22">
        <v>93</v>
      </c>
    </row>
    <row r="41" spans="1:78" hidden="1" outlineLevel="1" collapsed="1">
      <c r="A41">
        <f t="shared" ca="1" si="5"/>
        <v>8</v>
      </c>
      <c r="B41" s="25" t="s">
        <v>1617</v>
      </c>
      <c r="C41" s="139">
        <f t="shared" ref="C41:T41" si="22">INDEX($AM41:$AX41,1,C$31+(d.Region-1)*3)</f>
        <v>101</v>
      </c>
      <c r="D41" s="139">
        <f t="shared" si="22"/>
        <v>106</v>
      </c>
      <c r="E41" s="139">
        <f t="shared" si="22"/>
        <v>111</v>
      </c>
      <c r="F41" s="139">
        <f t="shared" si="22"/>
        <v>101</v>
      </c>
      <c r="G41" s="139">
        <f t="shared" si="22"/>
        <v>106</v>
      </c>
      <c r="H41" s="139">
        <f t="shared" si="22"/>
        <v>111</v>
      </c>
      <c r="I41" s="139">
        <f t="shared" si="22"/>
        <v>101</v>
      </c>
      <c r="J41" s="139">
        <f t="shared" si="22"/>
        <v>106</v>
      </c>
      <c r="K41" s="139">
        <f t="shared" si="22"/>
        <v>111</v>
      </c>
      <c r="L41" s="139">
        <f t="shared" si="22"/>
        <v>101</v>
      </c>
      <c r="M41" s="139">
        <f t="shared" si="22"/>
        <v>106</v>
      </c>
      <c r="N41" s="139">
        <f t="shared" si="22"/>
        <v>111</v>
      </c>
      <c r="O41" s="139">
        <f t="shared" si="22"/>
        <v>101</v>
      </c>
      <c r="P41" s="139">
        <f t="shared" si="22"/>
        <v>106</v>
      </c>
      <c r="Q41" s="139">
        <f t="shared" si="22"/>
        <v>111</v>
      </c>
      <c r="R41" s="139">
        <f t="shared" si="22"/>
        <v>101</v>
      </c>
      <c r="S41" s="139">
        <f t="shared" si="22"/>
        <v>106</v>
      </c>
      <c r="T41" s="139">
        <f t="shared" si="22"/>
        <v>111</v>
      </c>
      <c r="U41" s="118" t="str">
        <f t="shared" si="1"/>
        <v>101:102</v>
      </c>
      <c r="V41" s="118" t="str">
        <f t="shared" si="1"/>
        <v>106:107</v>
      </c>
      <c r="W41" s="118" t="str">
        <f t="shared" si="1"/>
        <v>111:112</v>
      </c>
      <c r="X41" s="118" t="str">
        <f t="shared" si="1"/>
        <v>101:102</v>
      </c>
      <c r="Y41" s="118" t="str">
        <f t="shared" si="1"/>
        <v>106:107</v>
      </c>
      <c r="Z41" s="118" t="str">
        <f t="shared" si="1"/>
        <v>111:112</v>
      </c>
      <c r="AA41" s="118" t="str">
        <f t="shared" si="1"/>
        <v>101:102</v>
      </c>
      <c r="AB41" s="118" t="str">
        <f t="shared" si="1"/>
        <v>106:107</v>
      </c>
      <c r="AC41" s="118" t="str">
        <f t="shared" si="1"/>
        <v>111:112</v>
      </c>
      <c r="AD41" s="118" t="str">
        <f t="shared" si="1"/>
        <v>101:102</v>
      </c>
      <c r="AE41" s="118" t="str">
        <f t="shared" si="2"/>
        <v>106:107</v>
      </c>
      <c r="AF41" s="118" t="str">
        <f t="shared" si="2"/>
        <v>111:112</v>
      </c>
      <c r="AG41" s="118" t="str">
        <f t="shared" si="2"/>
        <v>101:102</v>
      </c>
      <c r="AH41" s="118" t="str">
        <f t="shared" si="2"/>
        <v>106:107</v>
      </c>
      <c r="AI41" s="118" t="str">
        <f t="shared" si="2"/>
        <v>111:112</v>
      </c>
      <c r="AJ41" s="118" t="str">
        <f t="shared" si="2"/>
        <v>101:102</v>
      </c>
      <c r="AK41" s="118" t="str">
        <f t="shared" si="2"/>
        <v>106:107</v>
      </c>
      <c r="AL41" s="118" t="str">
        <f t="shared" si="2"/>
        <v>111:112</v>
      </c>
      <c r="AM41" s="470">
        <f t="shared" si="8"/>
        <v>99</v>
      </c>
      <c r="AN41" s="470">
        <f t="shared" si="9"/>
        <v>107</v>
      </c>
      <c r="AO41" s="470">
        <f t="shared" si="10"/>
        <v>113</v>
      </c>
      <c r="AP41" s="470">
        <f t="shared" si="11"/>
        <v>101</v>
      </c>
      <c r="AQ41" s="470">
        <f t="shared" si="12"/>
        <v>106</v>
      </c>
      <c r="AR41" s="470">
        <f t="shared" si="13"/>
        <v>111</v>
      </c>
      <c r="AS41" s="470">
        <f t="shared" si="14"/>
        <v>101</v>
      </c>
      <c r="AT41" s="470">
        <f t="shared" si="15"/>
        <v>106</v>
      </c>
      <c r="AU41" s="470">
        <f t="shared" si="16"/>
        <v>111</v>
      </c>
      <c r="AV41" s="470">
        <f t="shared" si="17"/>
        <v>99</v>
      </c>
      <c r="AW41" s="470">
        <f t="shared" si="18"/>
        <v>104</v>
      </c>
      <c r="AX41" s="470">
        <f t="shared" si="19"/>
        <v>109</v>
      </c>
      <c r="AZ41">
        <f>AZ35+364</f>
        <v>201.5</v>
      </c>
      <c r="BA41">
        <f t="shared" si="4"/>
        <v>99</v>
      </c>
      <c r="BB41">
        <f t="shared" si="4"/>
        <v>107</v>
      </c>
      <c r="BC41">
        <f t="shared" si="4"/>
        <v>113</v>
      </c>
      <c r="BD41">
        <f t="shared" si="4"/>
        <v>101</v>
      </c>
      <c r="BE41">
        <f t="shared" si="4"/>
        <v>106</v>
      </c>
      <c r="BF41">
        <f t="shared" si="4"/>
        <v>111</v>
      </c>
      <c r="BG41">
        <f t="shared" si="4"/>
        <v>101</v>
      </c>
      <c r="BH41">
        <f t="shared" si="4"/>
        <v>106</v>
      </c>
      <c r="BI41">
        <f t="shared" si="4"/>
        <v>111</v>
      </c>
      <c r="BJ41">
        <f t="shared" si="4"/>
        <v>99</v>
      </c>
      <c r="BK41">
        <f t="shared" si="4"/>
        <v>104</v>
      </c>
      <c r="BL41">
        <f t="shared" si="4"/>
        <v>109</v>
      </c>
      <c r="BO41" s="22">
        <v>99</v>
      </c>
      <c r="BP41" s="22">
        <v>107</v>
      </c>
      <c r="BQ41" s="22">
        <v>113</v>
      </c>
      <c r="BR41" s="22">
        <v>101</v>
      </c>
      <c r="BS41" s="22">
        <v>106</v>
      </c>
      <c r="BT41" s="22">
        <v>111</v>
      </c>
      <c r="BU41" s="22">
        <v>99</v>
      </c>
      <c r="BV41" s="22">
        <v>104</v>
      </c>
      <c r="BW41" s="22">
        <v>109</v>
      </c>
      <c r="BX41" s="22">
        <v>99</v>
      </c>
      <c r="BY41" s="22">
        <v>104</v>
      </c>
      <c r="BZ41" s="22">
        <v>109</v>
      </c>
    </row>
    <row r="42" spans="1:78" hidden="1" outlineLevel="1">
      <c r="A42">
        <f t="shared" ca="1" si="5"/>
        <v>9</v>
      </c>
      <c r="B42" s="25" t="s">
        <v>1045</v>
      </c>
      <c r="C42" s="138">
        <f t="shared" ref="C42:E45" si="23">INDEX($AM42:$AX42,1,C$31+(d.Region-1)*3)+INDEX(i.AgeJ,C$33,1)/7</f>
        <v>114</v>
      </c>
      <c r="D42" s="138">
        <f t="shared" si="23"/>
        <v>119</v>
      </c>
      <c r="E42" s="138">
        <f t="shared" si="23"/>
        <v>124</v>
      </c>
      <c r="F42" s="138"/>
      <c r="G42" s="138"/>
      <c r="H42" s="138"/>
      <c r="I42" s="138"/>
      <c r="J42" s="138"/>
      <c r="K42" s="138"/>
      <c r="L42" s="138"/>
      <c r="M42" s="138"/>
      <c r="N42" s="138"/>
      <c r="O42" s="138"/>
      <c r="P42" s="138"/>
      <c r="Q42" s="138"/>
      <c r="R42" s="138"/>
      <c r="S42" s="138"/>
      <c r="T42" s="138"/>
      <c r="U42" s="118" t="str">
        <f t="shared" si="1"/>
        <v>114:115</v>
      </c>
      <c r="V42" s="118" t="str">
        <f t="shared" si="1"/>
        <v>119:120</v>
      </c>
      <c r="W42" s="118" t="str">
        <f t="shared" si="1"/>
        <v>124:125</v>
      </c>
      <c r="X42" s="118"/>
      <c r="Y42" s="118"/>
      <c r="Z42" s="118"/>
      <c r="AA42" s="118"/>
      <c r="AB42" s="118"/>
      <c r="AC42" s="118"/>
      <c r="AD42" s="118"/>
      <c r="AE42" s="118"/>
      <c r="AF42" s="118"/>
      <c r="AG42" s="118"/>
      <c r="AH42" s="118"/>
      <c r="AI42" s="118"/>
      <c r="AJ42" s="118"/>
      <c r="AK42" s="118"/>
      <c r="AL42" s="118"/>
      <c r="AM42" s="470">
        <f t="shared" si="8"/>
        <v>112</v>
      </c>
      <c r="AN42" s="470">
        <f t="shared" si="9"/>
        <v>120</v>
      </c>
      <c r="AO42" s="470">
        <f t="shared" si="10"/>
        <v>126</v>
      </c>
      <c r="AP42" s="470">
        <f t="shared" si="11"/>
        <v>114</v>
      </c>
      <c r="AQ42" s="470">
        <f t="shared" si="12"/>
        <v>119</v>
      </c>
      <c r="AR42" s="470">
        <f t="shared" si="13"/>
        <v>124</v>
      </c>
      <c r="AS42" s="470">
        <f t="shared" si="14"/>
        <v>114</v>
      </c>
      <c r="AT42" s="470">
        <f t="shared" si="15"/>
        <v>119</v>
      </c>
      <c r="AU42" s="470">
        <f t="shared" si="16"/>
        <v>124</v>
      </c>
      <c r="AV42" s="470">
        <f t="shared" si="17"/>
        <v>112</v>
      </c>
      <c r="AW42" s="470">
        <f t="shared" si="18"/>
        <v>117</v>
      </c>
      <c r="AX42" s="470">
        <f t="shared" si="19"/>
        <v>122</v>
      </c>
      <c r="AZ42">
        <f>AZ41+90</f>
        <v>291.5</v>
      </c>
      <c r="BA42">
        <f t="shared" si="4"/>
        <v>112</v>
      </c>
      <c r="BB42">
        <f t="shared" si="4"/>
        <v>120</v>
      </c>
      <c r="BC42">
        <f t="shared" si="4"/>
        <v>126</v>
      </c>
      <c r="BD42">
        <f t="shared" si="4"/>
        <v>114</v>
      </c>
      <c r="BE42">
        <f t="shared" si="4"/>
        <v>119</v>
      </c>
      <c r="BF42">
        <f t="shared" si="4"/>
        <v>124</v>
      </c>
      <c r="BG42">
        <f t="shared" si="4"/>
        <v>114</v>
      </c>
      <c r="BH42">
        <f t="shared" si="4"/>
        <v>119</v>
      </c>
      <c r="BI42">
        <f t="shared" si="4"/>
        <v>124</v>
      </c>
      <c r="BJ42">
        <f t="shared" si="4"/>
        <v>112</v>
      </c>
      <c r="BK42">
        <f t="shared" si="4"/>
        <v>117</v>
      </c>
      <c r="BL42">
        <f t="shared" si="4"/>
        <v>122</v>
      </c>
      <c r="BO42" s="22"/>
      <c r="BP42" s="22"/>
      <c r="BQ42" s="22"/>
      <c r="BR42" s="22"/>
      <c r="BS42" s="22"/>
      <c r="BT42" s="22"/>
      <c r="BU42" s="22"/>
      <c r="BV42" s="22"/>
      <c r="BW42" s="22"/>
      <c r="BX42" s="22"/>
      <c r="BY42" s="22"/>
      <c r="BZ42" s="22"/>
    </row>
    <row r="43" spans="1:78" hidden="1" outlineLevel="1">
      <c r="A43">
        <f t="shared" ca="1" si="5"/>
        <v>10</v>
      </c>
      <c r="B43" s="25" t="s">
        <v>1614</v>
      </c>
      <c r="C43" s="138">
        <f t="shared" si="23"/>
        <v>121</v>
      </c>
      <c r="D43" s="138">
        <f t="shared" si="23"/>
        <v>126</v>
      </c>
      <c r="E43" s="138">
        <f t="shared" si="23"/>
        <v>131</v>
      </c>
      <c r="F43" s="138"/>
      <c r="G43" s="138"/>
      <c r="H43" s="138"/>
      <c r="I43" s="138"/>
      <c r="J43" s="138"/>
      <c r="K43" s="138"/>
      <c r="L43" s="138"/>
      <c r="M43" s="138"/>
      <c r="N43" s="138"/>
      <c r="O43" s="138"/>
      <c r="P43" s="138"/>
      <c r="Q43" s="138"/>
      <c r="R43" s="138"/>
      <c r="S43" s="138"/>
      <c r="T43" s="138"/>
      <c r="U43" s="118" t="str">
        <f t="shared" ref="U43:W47" si="24">C43&amp;":"&amp;C43+1</f>
        <v>121:122</v>
      </c>
      <c r="V43" s="118" t="str">
        <f t="shared" si="24"/>
        <v>126:127</v>
      </c>
      <c r="W43" s="118" t="str">
        <f t="shared" si="24"/>
        <v>131:132</v>
      </c>
      <c r="X43" s="118"/>
      <c r="Y43" s="118"/>
      <c r="Z43" s="118"/>
      <c r="AA43" s="118"/>
      <c r="AB43" s="118"/>
      <c r="AC43" s="118"/>
      <c r="AD43" s="118"/>
      <c r="AE43" s="118"/>
      <c r="AF43" s="118"/>
      <c r="AG43" s="118"/>
      <c r="AH43" s="118"/>
      <c r="AI43" s="118"/>
      <c r="AJ43" s="118"/>
      <c r="AK43" s="118"/>
      <c r="AL43" s="118"/>
      <c r="AM43" s="470">
        <f t="shared" si="8"/>
        <v>119</v>
      </c>
      <c r="AN43" s="470">
        <f t="shared" si="9"/>
        <v>127</v>
      </c>
      <c r="AO43" s="470">
        <f t="shared" si="10"/>
        <v>133</v>
      </c>
      <c r="AP43" s="470">
        <f t="shared" si="11"/>
        <v>121</v>
      </c>
      <c r="AQ43" s="470">
        <f t="shared" si="12"/>
        <v>126</v>
      </c>
      <c r="AR43" s="470">
        <f t="shared" si="13"/>
        <v>131</v>
      </c>
      <c r="AS43" s="470">
        <f t="shared" si="14"/>
        <v>121</v>
      </c>
      <c r="AT43" s="470">
        <f t="shared" si="15"/>
        <v>126</v>
      </c>
      <c r="AU43" s="470">
        <f t="shared" si="16"/>
        <v>131</v>
      </c>
      <c r="AV43" s="470">
        <f t="shared" si="17"/>
        <v>119</v>
      </c>
      <c r="AW43" s="470">
        <f t="shared" si="18"/>
        <v>124</v>
      </c>
      <c r="AX43" s="470">
        <f t="shared" si="19"/>
        <v>129</v>
      </c>
      <c r="AZ43">
        <f>AZ41+135</f>
        <v>336.5</v>
      </c>
      <c r="BA43">
        <f t="shared" si="4"/>
        <v>119</v>
      </c>
      <c r="BB43">
        <f t="shared" si="4"/>
        <v>127</v>
      </c>
      <c r="BC43">
        <f t="shared" si="4"/>
        <v>133</v>
      </c>
      <c r="BD43">
        <f t="shared" si="4"/>
        <v>121</v>
      </c>
      <c r="BE43">
        <f t="shared" si="4"/>
        <v>126</v>
      </c>
      <c r="BF43">
        <f t="shared" si="4"/>
        <v>131</v>
      </c>
      <c r="BG43">
        <f t="shared" si="4"/>
        <v>121</v>
      </c>
      <c r="BH43">
        <f t="shared" si="4"/>
        <v>126</v>
      </c>
      <c r="BI43">
        <f t="shared" si="4"/>
        <v>131</v>
      </c>
      <c r="BJ43">
        <f t="shared" si="4"/>
        <v>119</v>
      </c>
      <c r="BK43">
        <f t="shared" si="4"/>
        <v>124</v>
      </c>
      <c r="BL43">
        <f t="shared" si="4"/>
        <v>129</v>
      </c>
      <c r="BO43" s="22">
        <v>58</v>
      </c>
      <c r="BP43" s="22">
        <v>66</v>
      </c>
      <c r="BQ43" s="22">
        <v>72</v>
      </c>
      <c r="BR43" s="22">
        <v>62</v>
      </c>
      <c r="BS43" s="22">
        <v>67</v>
      </c>
      <c r="BT43" s="22">
        <v>72</v>
      </c>
      <c r="BU43" s="22">
        <v>58</v>
      </c>
      <c r="BV43" s="22">
        <v>63</v>
      </c>
      <c r="BW43" s="22">
        <v>68</v>
      </c>
      <c r="BX43" s="22">
        <v>58</v>
      </c>
      <c r="BY43" s="22">
        <v>63</v>
      </c>
      <c r="BZ43" s="22">
        <v>68</v>
      </c>
    </row>
    <row r="44" spans="1:78" hidden="1" outlineLevel="1" collapsed="1">
      <c r="A44">
        <f t="shared" ca="1" si="5"/>
        <v>11</v>
      </c>
      <c r="B44" s="25" t="s">
        <v>1615</v>
      </c>
      <c r="C44" s="138">
        <f t="shared" si="23"/>
        <v>125</v>
      </c>
      <c r="D44" s="138">
        <f t="shared" si="23"/>
        <v>130</v>
      </c>
      <c r="E44" s="138">
        <f t="shared" si="23"/>
        <v>135</v>
      </c>
      <c r="F44" s="138"/>
      <c r="G44" s="138"/>
      <c r="H44" s="138"/>
      <c r="I44" s="138"/>
      <c r="J44" s="138"/>
      <c r="K44" s="138"/>
      <c r="L44" s="138"/>
      <c r="M44" s="138"/>
      <c r="N44" s="138"/>
      <c r="O44" s="138"/>
      <c r="P44" s="138"/>
      <c r="Q44" s="138"/>
      <c r="R44" s="138"/>
      <c r="S44" s="138"/>
      <c r="T44" s="138"/>
      <c r="U44" s="118" t="str">
        <f t="shared" si="24"/>
        <v>125:126</v>
      </c>
      <c r="V44" s="118" t="str">
        <f t="shared" si="24"/>
        <v>130:131</v>
      </c>
      <c r="W44" s="118" t="str">
        <f t="shared" si="24"/>
        <v>135:136</v>
      </c>
      <c r="X44" s="118"/>
      <c r="Y44" s="118"/>
      <c r="Z44" s="118"/>
      <c r="AA44" s="118"/>
      <c r="AB44" s="118"/>
      <c r="AC44" s="118"/>
      <c r="AD44" s="118"/>
      <c r="AE44" s="118"/>
      <c r="AF44" s="118"/>
      <c r="AG44" s="118"/>
      <c r="AH44" s="118"/>
      <c r="AI44" s="118"/>
      <c r="AJ44" s="118"/>
      <c r="AK44" s="118"/>
      <c r="AL44" s="118"/>
      <c r="AM44" s="470">
        <f t="shared" si="8"/>
        <v>123</v>
      </c>
      <c r="AN44" s="470">
        <f t="shared" si="9"/>
        <v>131</v>
      </c>
      <c r="AO44" s="470">
        <f t="shared" si="10"/>
        <v>137</v>
      </c>
      <c r="AP44" s="470">
        <f t="shared" si="11"/>
        <v>125</v>
      </c>
      <c r="AQ44" s="470">
        <f t="shared" si="12"/>
        <v>130</v>
      </c>
      <c r="AR44" s="470">
        <f t="shared" si="13"/>
        <v>135</v>
      </c>
      <c r="AS44" s="470">
        <f t="shared" si="14"/>
        <v>125</v>
      </c>
      <c r="AT44" s="470">
        <f t="shared" si="15"/>
        <v>130</v>
      </c>
      <c r="AU44" s="470">
        <f t="shared" si="16"/>
        <v>135</v>
      </c>
      <c r="AV44" s="470">
        <f t="shared" si="17"/>
        <v>123</v>
      </c>
      <c r="AW44" s="470">
        <f t="shared" si="18"/>
        <v>128</v>
      </c>
      <c r="AX44" s="470">
        <f t="shared" si="19"/>
        <v>133</v>
      </c>
      <c r="AY44">
        <f>AY39+365</f>
        <v>391.5</v>
      </c>
      <c r="AZ44">
        <f>AZ39+364</f>
        <v>364</v>
      </c>
      <c r="BA44">
        <f t="shared" ref="BA44:BL53" si="25">ROUND((BA$33+$AZ44-$BA$31)/$BA$32,0)</f>
        <v>123</v>
      </c>
      <c r="BB44">
        <f t="shared" si="25"/>
        <v>131</v>
      </c>
      <c r="BC44">
        <f t="shared" si="25"/>
        <v>137</v>
      </c>
      <c r="BD44">
        <f t="shared" si="25"/>
        <v>125</v>
      </c>
      <c r="BE44">
        <f t="shared" si="25"/>
        <v>130</v>
      </c>
      <c r="BF44">
        <f t="shared" si="25"/>
        <v>135</v>
      </c>
      <c r="BG44">
        <f t="shared" si="25"/>
        <v>125</v>
      </c>
      <c r="BH44">
        <f t="shared" si="25"/>
        <v>130</v>
      </c>
      <c r="BI44">
        <f t="shared" si="25"/>
        <v>135</v>
      </c>
      <c r="BJ44">
        <f t="shared" si="25"/>
        <v>123</v>
      </c>
      <c r="BK44">
        <f t="shared" si="25"/>
        <v>128</v>
      </c>
      <c r="BL44">
        <f t="shared" si="25"/>
        <v>133</v>
      </c>
      <c r="BO44" s="22">
        <v>74</v>
      </c>
      <c r="BP44" s="22">
        <v>82</v>
      </c>
      <c r="BQ44" s="22">
        <v>88</v>
      </c>
      <c r="BR44" s="22">
        <v>76</v>
      </c>
      <c r="BS44" s="22">
        <v>81</v>
      </c>
      <c r="BT44" s="22">
        <v>86</v>
      </c>
      <c r="BU44" s="22">
        <v>74</v>
      </c>
      <c r="BV44" s="22">
        <v>79</v>
      </c>
      <c r="BW44" s="22">
        <v>84</v>
      </c>
      <c r="BX44" s="22">
        <v>74</v>
      </c>
      <c r="BY44" s="22">
        <v>79</v>
      </c>
      <c r="BZ44" s="22">
        <v>84</v>
      </c>
    </row>
    <row r="45" spans="1:78" hidden="1" outlineLevel="1" collapsed="1">
      <c r="A45">
        <f t="shared" ref="A45:A66" ca="1" si="26">OFFSET(A45,-1,0)+1</f>
        <v>12</v>
      </c>
      <c r="B45" s="25" t="s">
        <v>1616</v>
      </c>
      <c r="C45" s="138">
        <f t="shared" si="23"/>
        <v>136</v>
      </c>
      <c r="D45" s="138">
        <f t="shared" si="23"/>
        <v>141</v>
      </c>
      <c r="E45" s="138">
        <f t="shared" si="23"/>
        <v>146</v>
      </c>
      <c r="F45" s="138"/>
      <c r="G45" s="138"/>
      <c r="H45" s="138"/>
      <c r="I45" s="138"/>
      <c r="J45" s="138"/>
      <c r="K45" s="138"/>
      <c r="L45" s="138"/>
      <c r="M45" s="138"/>
      <c r="N45" s="138"/>
      <c r="O45" s="138"/>
      <c r="P45" s="138"/>
      <c r="Q45" s="138"/>
      <c r="R45" s="138"/>
      <c r="S45" s="138"/>
      <c r="T45" s="138"/>
      <c r="U45" s="118" t="str">
        <f t="shared" si="24"/>
        <v>136:137</v>
      </c>
      <c r="V45" s="118" t="str">
        <f t="shared" si="24"/>
        <v>141:142</v>
      </c>
      <c r="W45" s="118" t="str">
        <f t="shared" si="24"/>
        <v>146:147</v>
      </c>
      <c r="X45" s="118"/>
      <c r="Y45" s="118"/>
      <c r="Z45" s="118"/>
      <c r="AA45" s="118"/>
      <c r="AB45" s="118"/>
      <c r="AC45" s="118"/>
      <c r="AD45" s="118"/>
      <c r="AE45" s="118"/>
      <c r="AF45" s="118"/>
      <c r="AG45" s="118"/>
      <c r="AH45" s="118"/>
      <c r="AI45" s="118"/>
      <c r="AJ45" s="118"/>
      <c r="AK45" s="118"/>
      <c r="AL45" s="118"/>
      <c r="AM45" s="470">
        <f t="shared" si="8"/>
        <v>134</v>
      </c>
      <c r="AN45" s="470">
        <f t="shared" si="9"/>
        <v>142</v>
      </c>
      <c r="AO45" s="470">
        <f t="shared" si="10"/>
        <v>148</v>
      </c>
      <c r="AP45" s="470">
        <f t="shared" si="11"/>
        <v>136</v>
      </c>
      <c r="AQ45" s="470">
        <f t="shared" si="12"/>
        <v>141</v>
      </c>
      <c r="AR45" s="470">
        <f t="shared" si="13"/>
        <v>146</v>
      </c>
      <c r="AS45" s="470">
        <f t="shared" si="14"/>
        <v>136</v>
      </c>
      <c r="AT45" s="470">
        <f t="shared" si="15"/>
        <v>141</v>
      </c>
      <c r="AU45" s="470">
        <f t="shared" si="16"/>
        <v>146</v>
      </c>
      <c r="AV45" s="470">
        <f t="shared" si="17"/>
        <v>134</v>
      </c>
      <c r="AW45" s="470">
        <f t="shared" si="18"/>
        <v>139</v>
      </c>
      <c r="AX45" s="470">
        <f t="shared" si="19"/>
        <v>144</v>
      </c>
      <c r="AZ45">
        <f>AZ40+364</f>
        <v>446.5</v>
      </c>
      <c r="BA45">
        <f t="shared" si="25"/>
        <v>134</v>
      </c>
      <c r="BB45">
        <f t="shared" si="25"/>
        <v>142</v>
      </c>
      <c r="BC45">
        <f t="shared" si="25"/>
        <v>148</v>
      </c>
      <c r="BD45">
        <f t="shared" si="25"/>
        <v>136</v>
      </c>
      <c r="BE45">
        <f t="shared" si="25"/>
        <v>141</v>
      </c>
      <c r="BF45">
        <f t="shared" si="25"/>
        <v>146</v>
      </c>
      <c r="BG45">
        <f t="shared" si="25"/>
        <v>136</v>
      </c>
      <c r="BH45">
        <f t="shared" si="25"/>
        <v>141</v>
      </c>
      <c r="BI45">
        <f t="shared" si="25"/>
        <v>146</v>
      </c>
      <c r="BJ45">
        <f t="shared" si="25"/>
        <v>134</v>
      </c>
      <c r="BK45">
        <f t="shared" si="25"/>
        <v>139</v>
      </c>
      <c r="BL45">
        <f t="shared" si="25"/>
        <v>144</v>
      </c>
      <c r="BO45" s="22">
        <v>83</v>
      </c>
      <c r="BP45" s="22">
        <v>91</v>
      </c>
      <c r="BQ45" s="22">
        <v>97</v>
      </c>
      <c r="BR45" s="22">
        <v>85</v>
      </c>
      <c r="BS45" s="22">
        <v>90</v>
      </c>
      <c r="BT45" s="22">
        <v>95</v>
      </c>
      <c r="BU45" s="22">
        <v>83</v>
      </c>
      <c r="BV45" s="22">
        <v>88</v>
      </c>
      <c r="BW45" s="22">
        <v>93</v>
      </c>
      <c r="BX45" s="22">
        <v>83</v>
      </c>
      <c r="BY45" s="22">
        <v>88</v>
      </c>
      <c r="BZ45" s="22">
        <v>93</v>
      </c>
    </row>
    <row r="46" spans="1:78" hidden="1" outlineLevel="1" collapsed="1">
      <c r="A46">
        <f t="shared" ca="1" si="26"/>
        <v>13</v>
      </c>
      <c r="B46" s="25" t="s">
        <v>1618</v>
      </c>
      <c r="C46" s="139">
        <f>INDEX($AM46:$AX46,1,C$31+(d.Region-1)*3)</f>
        <v>153</v>
      </c>
      <c r="D46" s="139">
        <f>INDEX($AM46:$AX46,1,D$31+(d.Region-1)*3)</f>
        <v>158</v>
      </c>
      <c r="E46" s="139">
        <f>INDEX($AM46:$AX46,1,E$31+(d.Region-1)*3)</f>
        <v>163</v>
      </c>
      <c r="F46" s="139"/>
      <c r="G46" s="139"/>
      <c r="H46" s="139"/>
      <c r="I46" s="139"/>
      <c r="J46" s="139"/>
      <c r="K46" s="139"/>
      <c r="L46" s="139"/>
      <c r="M46" s="139"/>
      <c r="N46" s="139"/>
      <c r="O46" s="139"/>
      <c r="P46" s="139"/>
      <c r="Q46" s="139"/>
      <c r="R46" s="139"/>
      <c r="S46" s="139"/>
      <c r="T46" s="139"/>
      <c r="U46" s="118" t="str">
        <f t="shared" si="24"/>
        <v>153:154</v>
      </c>
      <c r="V46" s="118" t="str">
        <f t="shared" si="24"/>
        <v>158:159</v>
      </c>
      <c r="W46" s="118" t="str">
        <f t="shared" si="24"/>
        <v>163:164</v>
      </c>
      <c r="X46" s="118"/>
      <c r="Y46" s="118"/>
      <c r="Z46" s="118"/>
      <c r="AA46" s="118"/>
      <c r="AB46" s="118"/>
      <c r="AC46" s="118"/>
      <c r="AD46" s="118"/>
      <c r="AE46" s="118"/>
      <c r="AF46" s="118"/>
      <c r="AG46" s="118"/>
      <c r="AH46" s="118"/>
      <c r="AI46" s="118"/>
      <c r="AJ46" s="118"/>
      <c r="AK46" s="118"/>
      <c r="AL46" s="118"/>
      <c r="AM46" s="470">
        <f t="shared" si="8"/>
        <v>151</v>
      </c>
      <c r="AN46" s="470">
        <f t="shared" si="9"/>
        <v>159</v>
      </c>
      <c r="AO46" s="470">
        <f t="shared" si="10"/>
        <v>165</v>
      </c>
      <c r="AP46" s="470">
        <f t="shared" si="11"/>
        <v>153</v>
      </c>
      <c r="AQ46" s="470">
        <f t="shared" si="12"/>
        <v>158</v>
      </c>
      <c r="AR46" s="470">
        <f t="shared" si="13"/>
        <v>163</v>
      </c>
      <c r="AS46" s="470">
        <f t="shared" si="14"/>
        <v>153</v>
      </c>
      <c r="AT46" s="470">
        <f t="shared" si="15"/>
        <v>158</v>
      </c>
      <c r="AU46" s="470">
        <f t="shared" si="16"/>
        <v>163</v>
      </c>
      <c r="AV46" s="470">
        <f t="shared" si="17"/>
        <v>151</v>
      </c>
      <c r="AW46" s="470">
        <f t="shared" si="18"/>
        <v>156</v>
      </c>
      <c r="AX46" s="470">
        <f t="shared" si="19"/>
        <v>161</v>
      </c>
      <c r="AZ46">
        <f>AZ41+364</f>
        <v>565.5</v>
      </c>
      <c r="BA46">
        <f t="shared" si="25"/>
        <v>151</v>
      </c>
      <c r="BB46">
        <f t="shared" si="25"/>
        <v>159</v>
      </c>
      <c r="BC46">
        <f t="shared" si="25"/>
        <v>165</v>
      </c>
      <c r="BD46">
        <f t="shared" si="25"/>
        <v>153</v>
      </c>
      <c r="BE46">
        <f t="shared" si="25"/>
        <v>158</v>
      </c>
      <c r="BF46">
        <f t="shared" si="25"/>
        <v>163</v>
      </c>
      <c r="BG46">
        <f t="shared" si="25"/>
        <v>153</v>
      </c>
      <c r="BH46">
        <f t="shared" si="25"/>
        <v>158</v>
      </c>
      <c r="BI46">
        <f t="shared" si="25"/>
        <v>163</v>
      </c>
      <c r="BJ46">
        <f t="shared" si="25"/>
        <v>151</v>
      </c>
      <c r="BK46">
        <f t="shared" si="25"/>
        <v>156</v>
      </c>
      <c r="BL46">
        <f t="shared" si="25"/>
        <v>161</v>
      </c>
      <c r="BO46" s="22">
        <v>99</v>
      </c>
      <c r="BP46" s="22">
        <v>107</v>
      </c>
      <c r="BQ46" s="22">
        <v>113</v>
      </c>
      <c r="BR46" s="22">
        <v>101</v>
      </c>
      <c r="BS46" s="22">
        <v>106</v>
      </c>
      <c r="BT46" s="22">
        <v>111</v>
      </c>
      <c r="BU46" s="22">
        <v>99</v>
      </c>
      <c r="BV46" s="22">
        <v>104</v>
      </c>
      <c r="BW46" s="22">
        <v>109</v>
      </c>
      <c r="BX46" s="22">
        <v>99</v>
      </c>
      <c r="BY46" s="22">
        <v>104</v>
      </c>
      <c r="BZ46" s="22">
        <v>109</v>
      </c>
    </row>
    <row r="47" spans="1:78" hidden="1" outlineLevel="1">
      <c r="A47">
        <f t="shared" ca="1" si="26"/>
        <v>14</v>
      </c>
      <c r="B47" s="25" t="s">
        <v>1045</v>
      </c>
      <c r="C47" s="138">
        <f t="shared" ref="C47:E50" si="27">INDEX($AM47:$AX47,1,C$31+(d.Region-1)*3)+INDEX(i.AgeJ,C$33,1)/7</f>
        <v>166</v>
      </c>
      <c r="D47" s="138">
        <f t="shared" si="27"/>
        <v>171</v>
      </c>
      <c r="E47" s="138">
        <f t="shared" si="27"/>
        <v>176</v>
      </c>
      <c r="F47" s="138"/>
      <c r="G47" s="138"/>
      <c r="H47" s="138"/>
      <c r="I47" s="138"/>
      <c r="J47" s="138"/>
      <c r="K47" s="138"/>
      <c r="L47" s="138"/>
      <c r="M47" s="138"/>
      <c r="N47" s="138"/>
      <c r="O47" s="138"/>
      <c r="P47" s="138"/>
      <c r="Q47" s="138"/>
      <c r="R47" s="138"/>
      <c r="S47" s="138"/>
      <c r="T47" s="138"/>
      <c r="U47" s="118" t="str">
        <f t="shared" si="24"/>
        <v>166:167</v>
      </c>
      <c r="V47" s="118" t="str">
        <f t="shared" si="24"/>
        <v>171:172</v>
      </c>
      <c r="W47" s="118" t="str">
        <f t="shared" si="24"/>
        <v>176:177</v>
      </c>
      <c r="X47" s="118"/>
      <c r="Y47" s="118"/>
      <c r="Z47" s="118"/>
      <c r="AA47" s="118"/>
      <c r="AB47" s="118"/>
      <c r="AC47" s="118"/>
      <c r="AD47" s="118"/>
      <c r="AE47" s="118"/>
      <c r="AF47" s="118"/>
      <c r="AG47" s="118"/>
      <c r="AH47" s="118"/>
      <c r="AI47" s="118"/>
      <c r="AJ47" s="118"/>
      <c r="AK47" s="118"/>
      <c r="AL47" s="118"/>
      <c r="AM47" s="470">
        <f t="shared" si="8"/>
        <v>164</v>
      </c>
      <c r="AN47" s="470">
        <f t="shared" si="9"/>
        <v>172</v>
      </c>
      <c r="AO47" s="470">
        <f t="shared" si="10"/>
        <v>178</v>
      </c>
      <c r="AP47" s="470">
        <f t="shared" si="11"/>
        <v>166</v>
      </c>
      <c r="AQ47" s="470">
        <f t="shared" si="12"/>
        <v>171</v>
      </c>
      <c r="AR47" s="470">
        <f t="shared" si="13"/>
        <v>176</v>
      </c>
      <c r="AS47" s="470">
        <f t="shared" si="14"/>
        <v>166</v>
      </c>
      <c r="AT47" s="470">
        <f t="shared" si="15"/>
        <v>171</v>
      </c>
      <c r="AU47" s="470">
        <f t="shared" si="16"/>
        <v>176</v>
      </c>
      <c r="AV47" s="470">
        <f t="shared" si="17"/>
        <v>164</v>
      </c>
      <c r="AW47" s="470">
        <f t="shared" si="18"/>
        <v>169</v>
      </c>
      <c r="AX47" s="470">
        <f t="shared" si="19"/>
        <v>174</v>
      </c>
      <c r="AZ47">
        <f>AZ46+90</f>
        <v>655.5</v>
      </c>
      <c r="BA47">
        <f t="shared" si="25"/>
        <v>164</v>
      </c>
      <c r="BB47">
        <f t="shared" si="25"/>
        <v>172</v>
      </c>
      <c r="BC47">
        <f t="shared" si="25"/>
        <v>178</v>
      </c>
      <c r="BD47">
        <f t="shared" si="25"/>
        <v>166</v>
      </c>
      <c r="BE47">
        <f t="shared" si="25"/>
        <v>171</v>
      </c>
      <c r="BF47">
        <f t="shared" si="25"/>
        <v>176</v>
      </c>
      <c r="BG47">
        <f t="shared" si="25"/>
        <v>166</v>
      </c>
      <c r="BH47">
        <f t="shared" si="25"/>
        <v>171</v>
      </c>
      <c r="BI47">
        <f t="shared" si="25"/>
        <v>176</v>
      </c>
      <c r="BJ47">
        <f t="shared" si="25"/>
        <v>164</v>
      </c>
      <c r="BK47">
        <f t="shared" si="25"/>
        <v>169</v>
      </c>
      <c r="BL47">
        <f t="shared" si="25"/>
        <v>174</v>
      </c>
      <c r="BO47" s="22"/>
      <c r="BP47" s="22"/>
      <c r="BQ47" s="22"/>
      <c r="BR47" s="22"/>
      <c r="BS47" s="22"/>
      <c r="BT47" s="22"/>
      <c r="BU47" s="22"/>
      <c r="BV47" s="22"/>
      <c r="BW47" s="22"/>
      <c r="BX47" s="22"/>
      <c r="BY47" s="22"/>
      <c r="BZ47" s="22"/>
    </row>
    <row r="48" spans="1:78" hidden="1" outlineLevel="1">
      <c r="A48">
        <f t="shared" ca="1" si="26"/>
        <v>15</v>
      </c>
      <c r="B48" s="25" t="s">
        <v>1614</v>
      </c>
      <c r="C48" s="138">
        <f t="shared" si="27"/>
        <v>173</v>
      </c>
      <c r="D48" s="138">
        <f t="shared" si="27"/>
        <v>178</v>
      </c>
      <c r="E48" s="138">
        <f t="shared" si="27"/>
        <v>183</v>
      </c>
      <c r="F48" s="138"/>
      <c r="G48" s="138"/>
      <c r="H48" s="138"/>
      <c r="I48" s="138"/>
      <c r="J48" s="138"/>
      <c r="K48" s="138"/>
      <c r="L48" s="138"/>
      <c r="M48" s="138"/>
      <c r="N48" s="138"/>
      <c r="O48" s="138"/>
      <c r="P48" s="138"/>
      <c r="Q48" s="138"/>
      <c r="R48" s="138"/>
      <c r="S48" s="138"/>
      <c r="T48" s="138"/>
      <c r="U48" s="118" t="str">
        <f t="shared" ref="U48:U66" si="28">C48&amp;":"&amp;C48+1</f>
        <v>173:174</v>
      </c>
      <c r="V48" s="118" t="str">
        <f t="shared" ref="V48:V66" si="29">D48&amp;":"&amp;D48+1</f>
        <v>178:179</v>
      </c>
      <c r="W48" s="118" t="str">
        <f t="shared" ref="W48:W66" si="30">E48&amp;":"&amp;E48+1</f>
        <v>183:184</v>
      </c>
      <c r="X48" s="118"/>
      <c r="Y48" s="118"/>
      <c r="Z48" s="118"/>
      <c r="AA48" s="118"/>
      <c r="AB48" s="118"/>
      <c r="AC48" s="118"/>
      <c r="AD48" s="118"/>
      <c r="AE48" s="118"/>
      <c r="AF48" s="118"/>
      <c r="AG48" s="118"/>
      <c r="AH48" s="118"/>
      <c r="AI48" s="118"/>
      <c r="AJ48" s="118"/>
      <c r="AK48" s="118"/>
      <c r="AL48" s="118"/>
      <c r="AM48" s="470">
        <f t="shared" si="8"/>
        <v>171</v>
      </c>
      <c r="AN48" s="470">
        <f t="shared" si="9"/>
        <v>179</v>
      </c>
      <c r="AO48" s="470">
        <f t="shared" si="10"/>
        <v>185</v>
      </c>
      <c r="AP48" s="470">
        <f t="shared" si="11"/>
        <v>173</v>
      </c>
      <c r="AQ48" s="470">
        <f t="shared" si="12"/>
        <v>178</v>
      </c>
      <c r="AR48" s="470">
        <f t="shared" si="13"/>
        <v>183</v>
      </c>
      <c r="AS48" s="470">
        <f t="shared" si="14"/>
        <v>173</v>
      </c>
      <c r="AT48" s="470">
        <f t="shared" si="15"/>
        <v>178</v>
      </c>
      <c r="AU48" s="470">
        <f t="shared" si="16"/>
        <v>183</v>
      </c>
      <c r="AV48" s="470">
        <f t="shared" si="17"/>
        <v>171</v>
      </c>
      <c r="AW48" s="470">
        <f t="shared" si="18"/>
        <v>176</v>
      </c>
      <c r="AX48" s="470">
        <f t="shared" si="19"/>
        <v>181</v>
      </c>
      <c r="AZ48">
        <f>AZ46+135</f>
        <v>700.5</v>
      </c>
      <c r="BA48">
        <f t="shared" si="25"/>
        <v>171</v>
      </c>
      <c r="BB48">
        <f t="shared" si="25"/>
        <v>179</v>
      </c>
      <c r="BC48">
        <f t="shared" si="25"/>
        <v>185</v>
      </c>
      <c r="BD48">
        <f t="shared" si="25"/>
        <v>173</v>
      </c>
      <c r="BE48">
        <f t="shared" si="25"/>
        <v>178</v>
      </c>
      <c r="BF48">
        <f t="shared" si="25"/>
        <v>183</v>
      </c>
      <c r="BG48">
        <f t="shared" si="25"/>
        <v>173</v>
      </c>
      <c r="BH48">
        <f t="shared" si="25"/>
        <v>178</v>
      </c>
      <c r="BI48">
        <f t="shared" si="25"/>
        <v>183</v>
      </c>
      <c r="BJ48">
        <f t="shared" si="25"/>
        <v>171</v>
      </c>
      <c r="BK48">
        <f t="shared" si="25"/>
        <v>176</v>
      </c>
      <c r="BL48">
        <f t="shared" si="25"/>
        <v>181</v>
      </c>
      <c r="BO48" s="22">
        <v>58</v>
      </c>
      <c r="BP48" s="22">
        <v>66</v>
      </c>
      <c r="BQ48" s="22">
        <v>72</v>
      </c>
      <c r="BR48" s="22">
        <v>62</v>
      </c>
      <c r="BS48" s="22">
        <v>67</v>
      </c>
      <c r="BT48" s="22">
        <v>72</v>
      </c>
      <c r="BU48" s="22">
        <v>58</v>
      </c>
      <c r="BV48" s="22">
        <v>63</v>
      </c>
      <c r="BW48" s="22">
        <v>68</v>
      </c>
      <c r="BX48" s="22">
        <v>58</v>
      </c>
      <c r="BY48" s="22">
        <v>63</v>
      </c>
      <c r="BZ48" s="22">
        <v>68</v>
      </c>
    </row>
    <row r="49" spans="1:78" hidden="1" outlineLevel="1" collapsed="1">
      <c r="A49">
        <f t="shared" ca="1" si="26"/>
        <v>16</v>
      </c>
      <c r="B49" s="25" t="s">
        <v>1619</v>
      </c>
      <c r="C49" s="138">
        <f t="shared" si="27"/>
        <v>177</v>
      </c>
      <c r="D49" s="138">
        <f t="shared" si="27"/>
        <v>182</v>
      </c>
      <c r="E49" s="138">
        <f t="shared" si="27"/>
        <v>187</v>
      </c>
      <c r="F49" s="138"/>
      <c r="G49" s="138"/>
      <c r="H49" s="138"/>
      <c r="I49" s="138"/>
      <c r="J49" s="138"/>
      <c r="K49" s="138"/>
      <c r="L49" s="138"/>
      <c r="M49" s="138"/>
      <c r="N49" s="138"/>
      <c r="O49" s="138"/>
      <c r="P49" s="138"/>
      <c r="Q49" s="138"/>
      <c r="R49" s="138"/>
      <c r="S49" s="138"/>
      <c r="T49" s="138"/>
      <c r="U49" s="118" t="str">
        <f t="shared" si="28"/>
        <v>177:178</v>
      </c>
      <c r="V49" s="118" t="str">
        <f t="shared" si="29"/>
        <v>182:183</v>
      </c>
      <c r="W49" s="118" t="str">
        <f t="shared" si="30"/>
        <v>187:188</v>
      </c>
      <c r="X49" s="118"/>
      <c r="Y49" s="118"/>
      <c r="Z49" s="118"/>
      <c r="AA49" s="118"/>
      <c r="AB49" s="118"/>
      <c r="AC49" s="118"/>
      <c r="AD49" s="118"/>
      <c r="AE49" s="118"/>
      <c r="AF49" s="118"/>
      <c r="AG49" s="118"/>
      <c r="AH49" s="118"/>
      <c r="AI49" s="118"/>
      <c r="AJ49" s="118"/>
      <c r="AK49" s="118"/>
      <c r="AL49" s="118"/>
      <c r="AM49" s="470">
        <f t="shared" si="8"/>
        <v>175</v>
      </c>
      <c r="AN49" s="470">
        <f t="shared" si="9"/>
        <v>183</v>
      </c>
      <c r="AO49" s="470">
        <f t="shared" si="10"/>
        <v>189</v>
      </c>
      <c r="AP49" s="470">
        <f t="shared" si="11"/>
        <v>177</v>
      </c>
      <c r="AQ49" s="470">
        <f t="shared" si="12"/>
        <v>182</v>
      </c>
      <c r="AR49" s="470">
        <f t="shared" si="13"/>
        <v>187</v>
      </c>
      <c r="AS49" s="470">
        <f t="shared" si="14"/>
        <v>177</v>
      </c>
      <c r="AT49" s="470">
        <f t="shared" si="15"/>
        <v>182</v>
      </c>
      <c r="AU49" s="470">
        <f t="shared" si="16"/>
        <v>187</v>
      </c>
      <c r="AV49" s="470">
        <f t="shared" si="17"/>
        <v>175</v>
      </c>
      <c r="AW49" s="470">
        <f t="shared" si="18"/>
        <v>180</v>
      </c>
      <c r="AX49" s="470">
        <f t="shared" si="19"/>
        <v>185</v>
      </c>
      <c r="AZ49">
        <f>AZ44+364</f>
        <v>728</v>
      </c>
      <c r="BA49">
        <f t="shared" si="25"/>
        <v>175</v>
      </c>
      <c r="BB49">
        <f t="shared" si="25"/>
        <v>183</v>
      </c>
      <c r="BC49">
        <f t="shared" si="25"/>
        <v>189</v>
      </c>
      <c r="BD49">
        <f t="shared" si="25"/>
        <v>177</v>
      </c>
      <c r="BE49">
        <f t="shared" si="25"/>
        <v>182</v>
      </c>
      <c r="BF49">
        <f t="shared" si="25"/>
        <v>187</v>
      </c>
      <c r="BG49">
        <f t="shared" si="25"/>
        <v>177</v>
      </c>
      <c r="BH49">
        <f t="shared" si="25"/>
        <v>182</v>
      </c>
      <c r="BI49">
        <f t="shared" si="25"/>
        <v>187</v>
      </c>
      <c r="BJ49">
        <f t="shared" si="25"/>
        <v>175</v>
      </c>
      <c r="BK49">
        <f t="shared" si="25"/>
        <v>180</v>
      </c>
      <c r="BL49">
        <f t="shared" si="25"/>
        <v>185</v>
      </c>
      <c r="BO49" s="22">
        <v>74</v>
      </c>
      <c r="BP49" s="22">
        <v>82</v>
      </c>
      <c r="BQ49" s="22">
        <v>88</v>
      </c>
      <c r="BR49" s="22">
        <v>76</v>
      </c>
      <c r="BS49" s="22">
        <v>81</v>
      </c>
      <c r="BT49" s="22">
        <v>86</v>
      </c>
      <c r="BU49" s="22">
        <v>74</v>
      </c>
      <c r="BV49" s="22">
        <v>79</v>
      </c>
      <c r="BW49" s="22">
        <v>84</v>
      </c>
      <c r="BX49" s="22">
        <v>74</v>
      </c>
      <c r="BY49" s="22">
        <v>79</v>
      </c>
      <c r="BZ49" s="22">
        <v>84</v>
      </c>
    </row>
    <row r="50" spans="1:78" hidden="1" outlineLevel="1" collapsed="1">
      <c r="A50">
        <f t="shared" ca="1" si="26"/>
        <v>17</v>
      </c>
      <c r="B50" s="25" t="s">
        <v>1616</v>
      </c>
      <c r="C50" s="138">
        <f t="shared" si="27"/>
        <v>188</v>
      </c>
      <c r="D50" s="138">
        <f t="shared" si="27"/>
        <v>193</v>
      </c>
      <c r="E50" s="138">
        <f t="shared" si="27"/>
        <v>198</v>
      </c>
      <c r="F50" s="138"/>
      <c r="G50" s="138"/>
      <c r="H50" s="138"/>
      <c r="I50" s="138"/>
      <c r="J50" s="138"/>
      <c r="K50" s="138"/>
      <c r="L50" s="138"/>
      <c r="M50" s="138"/>
      <c r="N50" s="138"/>
      <c r="O50" s="138"/>
      <c r="P50" s="138"/>
      <c r="Q50" s="138"/>
      <c r="R50" s="138"/>
      <c r="S50" s="138"/>
      <c r="T50" s="138"/>
      <c r="U50" s="118" t="str">
        <f t="shared" si="28"/>
        <v>188:189</v>
      </c>
      <c r="V50" s="118" t="str">
        <f t="shared" si="29"/>
        <v>193:194</v>
      </c>
      <c r="W50" s="118" t="str">
        <f t="shared" si="30"/>
        <v>198:199</v>
      </c>
      <c r="X50" s="118"/>
      <c r="Y50" s="118"/>
      <c r="Z50" s="118"/>
      <c r="AA50" s="118"/>
      <c r="AB50" s="118"/>
      <c r="AC50" s="118"/>
      <c r="AD50" s="118"/>
      <c r="AE50" s="118"/>
      <c r="AF50" s="118"/>
      <c r="AG50" s="118"/>
      <c r="AH50" s="118"/>
      <c r="AI50" s="118"/>
      <c r="AJ50" s="118"/>
      <c r="AK50" s="118"/>
      <c r="AL50" s="118"/>
      <c r="AM50" s="470">
        <f t="shared" si="8"/>
        <v>186</v>
      </c>
      <c r="AN50" s="470">
        <f t="shared" si="9"/>
        <v>194</v>
      </c>
      <c r="AO50" s="470">
        <f t="shared" si="10"/>
        <v>200</v>
      </c>
      <c r="AP50" s="470">
        <f t="shared" si="11"/>
        <v>188</v>
      </c>
      <c r="AQ50" s="470">
        <f t="shared" si="12"/>
        <v>193</v>
      </c>
      <c r="AR50" s="470">
        <f t="shared" si="13"/>
        <v>198</v>
      </c>
      <c r="AS50" s="470">
        <f t="shared" si="14"/>
        <v>188</v>
      </c>
      <c r="AT50" s="470">
        <f t="shared" si="15"/>
        <v>193</v>
      </c>
      <c r="AU50" s="470">
        <f t="shared" si="16"/>
        <v>198</v>
      </c>
      <c r="AV50" s="470">
        <f t="shared" si="17"/>
        <v>186</v>
      </c>
      <c r="AW50" s="470">
        <f t="shared" si="18"/>
        <v>191</v>
      </c>
      <c r="AX50" s="470">
        <f t="shared" si="19"/>
        <v>196</v>
      </c>
      <c r="AZ50">
        <f>AZ45+364</f>
        <v>810.5</v>
      </c>
      <c r="BA50">
        <f t="shared" si="25"/>
        <v>186</v>
      </c>
      <c r="BB50">
        <f t="shared" si="25"/>
        <v>194</v>
      </c>
      <c r="BC50">
        <f t="shared" si="25"/>
        <v>200</v>
      </c>
      <c r="BD50">
        <f t="shared" si="25"/>
        <v>188</v>
      </c>
      <c r="BE50">
        <f t="shared" si="25"/>
        <v>193</v>
      </c>
      <c r="BF50">
        <f t="shared" si="25"/>
        <v>198</v>
      </c>
      <c r="BG50">
        <f t="shared" si="25"/>
        <v>188</v>
      </c>
      <c r="BH50">
        <f t="shared" si="25"/>
        <v>193</v>
      </c>
      <c r="BI50">
        <f t="shared" si="25"/>
        <v>198</v>
      </c>
      <c r="BJ50">
        <f t="shared" si="25"/>
        <v>186</v>
      </c>
      <c r="BK50">
        <f t="shared" si="25"/>
        <v>191</v>
      </c>
      <c r="BL50">
        <f t="shared" si="25"/>
        <v>196</v>
      </c>
      <c r="BO50" s="22">
        <v>83</v>
      </c>
      <c r="BP50" s="22">
        <v>91</v>
      </c>
      <c r="BQ50" s="22">
        <v>97</v>
      </c>
      <c r="BR50" s="22">
        <v>85</v>
      </c>
      <c r="BS50" s="22">
        <v>90</v>
      </c>
      <c r="BT50" s="22">
        <v>95</v>
      </c>
      <c r="BU50" s="22">
        <v>83</v>
      </c>
      <c r="BV50" s="22">
        <v>88</v>
      </c>
      <c r="BW50" s="22">
        <v>93</v>
      </c>
      <c r="BX50" s="22">
        <v>83</v>
      </c>
      <c r="BY50" s="22">
        <v>88</v>
      </c>
      <c r="BZ50" s="22">
        <v>93</v>
      </c>
    </row>
    <row r="51" spans="1:78" hidden="1" outlineLevel="1" collapsed="1">
      <c r="A51">
        <f t="shared" ca="1" si="26"/>
        <v>18</v>
      </c>
      <c r="B51" s="25" t="s">
        <v>1620</v>
      </c>
      <c r="C51" s="139">
        <f>INDEX($AM51:$AX51,1,C$31+(d.Region-1)*3)</f>
        <v>205</v>
      </c>
      <c r="D51" s="139">
        <f>INDEX($AM51:$AX51,1,D$31+(d.Region-1)*3)</f>
        <v>210</v>
      </c>
      <c r="E51" s="139">
        <f>INDEX($AM51:$AX51,1,E$31+(d.Region-1)*3)</f>
        <v>215</v>
      </c>
      <c r="F51" s="139"/>
      <c r="G51" s="139"/>
      <c r="H51" s="139"/>
      <c r="I51" s="139"/>
      <c r="J51" s="139"/>
      <c r="K51" s="139"/>
      <c r="L51" s="139"/>
      <c r="M51" s="139"/>
      <c r="N51" s="139"/>
      <c r="O51" s="139"/>
      <c r="P51" s="139"/>
      <c r="Q51" s="139"/>
      <c r="R51" s="139"/>
      <c r="S51" s="139"/>
      <c r="T51" s="139"/>
      <c r="U51" s="118" t="str">
        <f t="shared" si="28"/>
        <v>205:206</v>
      </c>
      <c r="V51" s="118" t="str">
        <f t="shared" si="29"/>
        <v>210:211</v>
      </c>
      <c r="W51" s="118" t="str">
        <f t="shared" si="30"/>
        <v>215:216</v>
      </c>
      <c r="X51" s="118"/>
      <c r="Y51" s="118"/>
      <c r="Z51" s="118"/>
      <c r="AA51" s="118"/>
      <c r="AB51" s="118"/>
      <c r="AC51" s="118"/>
      <c r="AD51" s="118"/>
      <c r="AE51" s="118"/>
      <c r="AF51" s="118"/>
      <c r="AG51" s="118"/>
      <c r="AH51" s="118"/>
      <c r="AI51" s="118"/>
      <c r="AJ51" s="118"/>
      <c r="AK51" s="118"/>
      <c r="AL51" s="118"/>
      <c r="AM51" s="470">
        <f t="shared" si="8"/>
        <v>203</v>
      </c>
      <c r="AN51" s="470">
        <f t="shared" si="9"/>
        <v>211</v>
      </c>
      <c r="AO51" s="470">
        <f t="shared" si="10"/>
        <v>217</v>
      </c>
      <c r="AP51" s="470">
        <f t="shared" si="11"/>
        <v>205</v>
      </c>
      <c r="AQ51" s="470">
        <f t="shared" si="12"/>
        <v>210</v>
      </c>
      <c r="AR51" s="470">
        <f t="shared" si="13"/>
        <v>215</v>
      </c>
      <c r="AS51" s="470">
        <f t="shared" si="14"/>
        <v>205</v>
      </c>
      <c r="AT51" s="470">
        <f t="shared" si="15"/>
        <v>210</v>
      </c>
      <c r="AU51" s="470">
        <f t="shared" si="16"/>
        <v>215</v>
      </c>
      <c r="AV51" s="470">
        <f t="shared" si="17"/>
        <v>203</v>
      </c>
      <c r="AW51" s="470">
        <f t="shared" si="18"/>
        <v>208</v>
      </c>
      <c r="AX51" s="470">
        <f t="shared" si="19"/>
        <v>213</v>
      </c>
      <c r="AZ51">
        <f>AZ46+364</f>
        <v>929.5</v>
      </c>
      <c r="BA51">
        <f t="shared" si="25"/>
        <v>203</v>
      </c>
      <c r="BB51">
        <f t="shared" si="25"/>
        <v>211</v>
      </c>
      <c r="BC51">
        <f t="shared" si="25"/>
        <v>217</v>
      </c>
      <c r="BD51">
        <f t="shared" si="25"/>
        <v>205</v>
      </c>
      <c r="BE51">
        <f t="shared" si="25"/>
        <v>210</v>
      </c>
      <c r="BF51">
        <f t="shared" si="25"/>
        <v>215</v>
      </c>
      <c r="BG51">
        <f t="shared" si="25"/>
        <v>205</v>
      </c>
      <c r="BH51">
        <f t="shared" si="25"/>
        <v>210</v>
      </c>
      <c r="BI51">
        <f t="shared" si="25"/>
        <v>215</v>
      </c>
      <c r="BJ51">
        <f t="shared" si="25"/>
        <v>203</v>
      </c>
      <c r="BK51">
        <f t="shared" si="25"/>
        <v>208</v>
      </c>
      <c r="BL51">
        <f t="shared" si="25"/>
        <v>213</v>
      </c>
      <c r="BO51" s="22">
        <v>99</v>
      </c>
      <c r="BP51" s="22">
        <v>107</v>
      </c>
      <c r="BQ51" s="22">
        <v>113</v>
      </c>
      <c r="BR51" s="22">
        <v>101</v>
      </c>
      <c r="BS51" s="22">
        <v>106</v>
      </c>
      <c r="BT51" s="22">
        <v>111</v>
      </c>
      <c r="BU51" s="22">
        <v>99</v>
      </c>
      <c r="BV51" s="22">
        <v>104</v>
      </c>
      <c r="BW51" s="22">
        <v>109</v>
      </c>
      <c r="BX51" s="22">
        <v>99</v>
      </c>
      <c r="BY51" s="22">
        <v>104</v>
      </c>
      <c r="BZ51" s="22">
        <v>109</v>
      </c>
    </row>
    <row r="52" spans="1:78" hidden="1" outlineLevel="1">
      <c r="A52">
        <f t="shared" ca="1" si="26"/>
        <v>19</v>
      </c>
      <c r="B52" s="25" t="s">
        <v>1045</v>
      </c>
      <c r="C52" s="138">
        <f t="shared" ref="C52:E55" si="31">INDEX($AM52:$AX52,1,C$31+(d.Region-1)*3)+INDEX(i.AgeJ,C$33,1)/7</f>
        <v>218</v>
      </c>
      <c r="D52" s="138">
        <f t="shared" si="31"/>
        <v>223</v>
      </c>
      <c r="E52" s="138">
        <f t="shared" si="31"/>
        <v>228</v>
      </c>
      <c r="F52" s="138"/>
      <c r="G52" s="138"/>
      <c r="H52" s="138"/>
      <c r="I52" s="138"/>
      <c r="J52" s="138"/>
      <c r="K52" s="138"/>
      <c r="L52" s="138"/>
      <c r="M52" s="138"/>
      <c r="N52" s="138"/>
      <c r="O52" s="138"/>
      <c r="P52" s="138"/>
      <c r="Q52" s="138"/>
      <c r="R52" s="138"/>
      <c r="S52" s="138"/>
      <c r="T52" s="138"/>
      <c r="U52" s="118" t="str">
        <f>C52&amp;":"&amp;C52+1</f>
        <v>218:219</v>
      </c>
      <c r="V52" s="118" t="str">
        <f>D52&amp;":"&amp;D52+1</f>
        <v>223:224</v>
      </c>
      <c r="W52" s="118" t="str">
        <f>E52&amp;":"&amp;E52+1</f>
        <v>228:229</v>
      </c>
      <c r="X52" s="118"/>
      <c r="Y52" s="118"/>
      <c r="Z52" s="118"/>
      <c r="AA52" s="118"/>
      <c r="AB52" s="118"/>
      <c r="AC52" s="118"/>
      <c r="AD52" s="118"/>
      <c r="AE52" s="118"/>
      <c r="AF52" s="118"/>
      <c r="AG52" s="118"/>
      <c r="AH52" s="118"/>
      <c r="AI52" s="118"/>
      <c r="AJ52" s="118"/>
      <c r="AK52" s="118"/>
      <c r="AL52" s="118"/>
      <c r="AM52" s="470">
        <f t="shared" si="8"/>
        <v>216</v>
      </c>
      <c r="AN52" s="470">
        <f t="shared" si="9"/>
        <v>224</v>
      </c>
      <c r="AO52" s="470">
        <f t="shared" si="10"/>
        <v>230</v>
      </c>
      <c r="AP52" s="470">
        <f t="shared" si="11"/>
        <v>218</v>
      </c>
      <c r="AQ52" s="470">
        <f t="shared" si="12"/>
        <v>223</v>
      </c>
      <c r="AR52" s="470">
        <f t="shared" si="13"/>
        <v>228</v>
      </c>
      <c r="AS52" s="470">
        <f t="shared" si="14"/>
        <v>218</v>
      </c>
      <c r="AT52" s="470">
        <f t="shared" si="15"/>
        <v>223</v>
      </c>
      <c r="AU52" s="470">
        <f t="shared" si="16"/>
        <v>228</v>
      </c>
      <c r="AV52" s="470">
        <f t="shared" si="17"/>
        <v>216</v>
      </c>
      <c r="AW52" s="470">
        <f t="shared" si="18"/>
        <v>221</v>
      </c>
      <c r="AX52" s="470">
        <f t="shared" si="19"/>
        <v>226</v>
      </c>
      <c r="AZ52">
        <f>AZ51+90</f>
        <v>1019.5</v>
      </c>
      <c r="BA52">
        <f t="shared" si="25"/>
        <v>216</v>
      </c>
      <c r="BB52">
        <f t="shared" si="25"/>
        <v>224</v>
      </c>
      <c r="BC52">
        <f t="shared" si="25"/>
        <v>230</v>
      </c>
      <c r="BD52">
        <f t="shared" si="25"/>
        <v>218</v>
      </c>
      <c r="BE52">
        <f t="shared" si="25"/>
        <v>223</v>
      </c>
      <c r="BF52">
        <f t="shared" si="25"/>
        <v>228</v>
      </c>
      <c r="BG52">
        <f t="shared" si="25"/>
        <v>218</v>
      </c>
      <c r="BH52">
        <f t="shared" si="25"/>
        <v>223</v>
      </c>
      <c r="BI52">
        <f t="shared" si="25"/>
        <v>228</v>
      </c>
      <c r="BJ52">
        <f t="shared" si="25"/>
        <v>216</v>
      </c>
      <c r="BK52">
        <f t="shared" si="25"/>
        <v>221</v>
      </c>
      <c r="BL52">
        <f t="shared" si="25"/>
        <v>226</v>
      </c>
      <c r="BO52" s="22"/>
      <c r="BP52" s="22"/>
      <c r="BQ52" s="22"/>
      <c r="BR52" s="22"/>
      <c r="BS52" s="22"/>
      <c r="BT52" s="22"/>
      <c r="BU52" s="22"/>
      <c r="BV52" s="22"/>
      <c r="BW52" s="22"/>
      <c r="BX52" s="22"/>
      <c r="BY52" s="22"/>
      <c r="BZ52" s="22"/>
    </row>
    <row r="53" spans="1:78" hidden="1" outlineLevel="1">
      <c r="A53">
        <f t="shared" ca="1" si="26"/>
        <v>20</v>
      </c>
      <c r="B53" s="25" t="s">
        <v>1614</v>
      </c>
      <c r="C53" s="138">
        <f t="shared" si="31"/>
        <v>225</v>
      </c>
      <c r="D53" s="138">
        <f t="shared" si="31"/>
        <v>230</v>
      </c>
      <c r="E53" s="138">
        <f t="shared" si="31"/>
        <v>235</v>
      </c>
      <c r="F53" s="138"/>
      <c r="G53" s="138"/>
      <c r="H53" s="138"/>
      <c r="I53" s="138"/>
      <c r="J53" s="138"/>
      <c r="K53" s="138"/>
      <c r="L53" s="138"/>
      <c r="M53" s="138"/>
      <c r="N53" s="138"/>
      <c r="O53" s="138"/>
      <c r="P53" s="138"/>
      <c r="Q53" s="138"/>
      <c r="R53" s="138"/>
      <c r="S53" s="138"/>
      <c r="T53" s="138"/>
      <c r="U53" s="118" t="str">
        <f t="shared" si="28"/>
        <v>225:226</v>
      </c>
      <c r="V53" s="118" t="str">
        <f t="shared" si="29"/>
        <v>230:231</v>
      </c>
      <c r="W53" s="118" t="str">
        <f t="shared" si="30"/>
        <v>235:236</v>
      </c>
      <c r="X53" s="118"/>
      <c r="Y53" s="118"/>
      <c r="Z53" s="118"/>
      <c r="AA53" s="118"/>
      <c r="AB53" s="118"/>
      <c r="AC53" s="118"/>
      <c r="AD53" s="118"/>
      <c r="AE53" s="118"/>
      <c r="AF53" s="118"/>
      <c r="AG53" s="118"/>
      <c r="AH53" s="118"/>
      <c r="AI53" s="118"/>
      <c r="AJ53" s="118"/>
      <c r="AK53" s="118"/>
      <c r="AL53" s="118"/>
      <c r="AM53" s="470">
        <f t="shared" si="8"/>
        <v>223</v>
      </c>
      <c r="AN53" s="470">
        <f t="shared" si="9"/>
        <v>231</v>
      </c>
      <c r="AO53" s="470">
        <f t="shared" si="10"/>
        <v>237</v>
      </c>
      <c r="AP53" s="470">
        <f t="shared" si="11"/>
        <v>225</v>
      </c>
      <c r="AQ53" s="470">
        <f t="shared" si="12"/>
        <v>230</v>
      </c>
      <c r="AR53" s="470">
        <f t="shared" si="13"/>
        <v>235</v>
      </c>
      <c r="AS53" s="470">
        <f t="shared" si="14"/>
        <v>225</v>
      </c>
      <c r="AT53" s="470">
        <f t="shared" si="15"/>
        <v>230</v>
      </c>
      <c r="AU53" s="470">
        <f t="shared" si="16"/>
        <v>235</v>
      </c>
      <c r="AV53" s="470">
        <f t="shared" si="17"/>
        <v>223</v>
      </c>
      <c r="AW53" s="470">
        <f t="shared" si="18"/>
        <v>228</v>
      </c>
      <c r="AX53" s="470">
        <f t="shared" si="19"/>
        <v>233</v>
      </c>
      <c r="AZ53">
        <f>AZ51+135</f>
        <v>1064.5</v>
      </c>
      <c r="BA53">
        <f t="shared" si="25"/>
        <v>223</v>
      </c>
      <c r="BB53">
        <f t="shared" si="25"/>
        <v>231</v>
      </c>
      <c r="BC53">
        <f t="shared" si="25"/>
        <v>237</v>
      </c>
      <c r="BD53">
        <f t="shared" si="25"/>
        <v>225</v>
      </c>
      <c r="BE53">
        <f t="shared" si="25"/>
        <v>230</v>
      </c>
      <c r="BF53">
        <f t="shared" si="25"/>
        <v>235</v>
      </c>
      <c r="BG53">
        <f t="shared" si="25"/>
        <v>225</v>
      </c>
      <c r="BH53">
        <f t="shared" si="25"/>
        <v>230</v>
      </c>
      <c r="BI53">
        <f t="shared" si="25"/>
        <v>235</v>
      </c>
      <c r="BJ53">
        <f t="shared" si="25"/>
        <v>223</v>
      </c>
      <c r="BK53">
        <f t="shared" si="25"/>
        <v>228</v>
      </c>
      <c r="BL53">
        <f t="shared" si="25"/>
        <v>233</v>
      </c>
      <c r="BO53" s="22">
        <v>58</v>
      </c>
      <c r="BP53" s="22">
        <v>66</v>
      </c>
      <c r="BQ53" s="22">
        <v>72</v>
      </c>
      <c r="BR53" s="22">
        <v>62</v>
      </c>
      <c r="BS53" s="22">
        <v>67</v>
      </c>
      <c r="BT53" s="22">
        <v>72</v>
      </c>
      <c r="BU53" s="22">
        <v>58</v>
      </c>
      <c r="BV53" s="22">
        <v>63</v>
      </c>
      <c r="BW53" s="22">
        <v>68</v>
      </c>
      <c r="BX53" s="22">
        <v>58</v>
      </c>
      <c r="BY53" s="22">
        <v>63</v>
      </c>
      <c r="BZ53" s="22">
        <v>68</v>
      </c>
    </row>
    <row r="54" spans="1:78" hidden="1" outlineLevel="1" collapsed="1">
      <c r="A54">
        <f t="shared" ca="1" si="26"/>
        <v>21</v>
      </c>
      <c r="B54" s="25" t="s">
        <v>1621</v>
      </c>
      <c r="C54" s="138">
        <f t="shared" si="31"/>
        <v>229</v>
      </c>
      <c r="D54" s="138">
        <f t="shared" si="31"/>
        <v>234</v>
      </c>
      <c r="E54" s="138">
        <f t="shared" si="31"/>
        <v>239</v>
      </c>
      <c r="F54" s="138"/>
      <c r="G54" s="138"/>
      <c r="H54" s="138"/>
      <c r="I54" s="138"/>
      <c r="J54" s="138"/>
      <c r="K54" s="138"/>
      <c r="L54" s="138"/>
      <c r="M54" s="138"/>
      <c r="N54" s="138"/>
      <c r="O54" s="138"/>
      <c r="P54" s="138"/>
      <c r="Q54" s="138"/>
      <c r="R54" s="138"/>
      <c r="S54" s="138"/>
      <c r="T54" s="138"/>
      <c r="U54" s="118" t="str">
        <f t="shared" si="28"/>
        <v>229:230</v>
      </c>
      <c r="V54" s="118" t="str">
        <f t="shared" si="29"/>
        <v>234:235</v>
      </c>
      <c r="W54" s="118" t="str">
        <f t="shared" si="30"/>
        <v>239:240</v>
      </c>
      <c r="X54" s="118"/>
      <c r="Y54" s="118"/>
      <c r="Z54" s="118"/>
      <c r="AA54" s="118"/>
      <c r="AB54" s="118"/>
      <c r="AC54" s="118"/>
      <c r="AD54" s="118"/>
      <c r="AE54" s="118"/>
      <c r="AF54" s="118"/>
      <c r="AG54" s="118"/>
      <c r="AH54" s="118"/>
      <c r="AI54" s="118"/>
      <c r="AJ54" s="118"/>
      <c r="AK54" s="118"/>
      <c r="AL54" s="118"/>
      <c r="AM54" s="470">
        <f t="shared" si="8"/>
        <v>227</v>
      </c>
      <c r="AN54" s="470">
        <f t="shared" si="9"/>
        <v>235</v>
      </c>
      <c r="AO54" s="470">
        <f t="shared" si="10"/>
        <v>241</v>
      </c>
      <c r="AP54" s="470">
        <f t="shared" si="11"/>
        <v>229</v>
      </c>
      <c r="AQ54" s="470">
        <f t="shared" si="12"/>
        <v>234</v>
      </c>
      <c r="AR54" s="470">
        <f t="shared" si="13"/>
        <v>239</v>
      </c>
      <c r="AS54" s="470">
        <f t="shared" si="14"/>
        <v>229</v>
      </c>
      <c r="AT54" s="470">
        <f t="shared" si="15"/>
        <v>234</v>
      </c>
      <c r="AU54" s="470">
        <f t="shared" si="16"/>
        <v>239</v>
      </c>
      <c r="AV54" s="470">
        <f t="shared" si="17"/>
        <v>227</v>
      </c>
      <c r="AW54" s="470">
        <f t="shared" si="18"/>
        <v>232</v>
      </c>
      <c r="AX54" s="470">
        <f t="shared" si="19"/>
        <v>237</v>
      </c>
      <c r="AZ54">
        <f>AZ49+364</f>
        <v>1092</v>
      </c>
      <c r="BA54">
        <f t="shared" ref="BA54:BL66" si="32">ROUND((BA$33+$AZ54-$BA$31)/$BA$32,0)</f>
        <v>227</v>
      </c>
      <c r="BB54">
        <f t="shared" si="32"/>
        <v>235</v>
      </c>
      <c r="BC54">
        <f t="shared" si="32"/>
        <v>241</v>
      </c>
      <c r="BD54">
        <f t="shared" si="32"/>
        <v>229</v>
      </c>
      <c r="BE54">
        <f t="shared" si="32"/>
        <v>234</v>
      </c>
      <c r="BF54">
        <f t="shared" si="32"/>
        <v>239</v>
      </c>
      <c r="BG54">
        <f t="shared" si="32"/>
        <v>229</v>
      </c>
      <c r="BH54">
        <f t="shared" si="32"/>
        <v>234</v>
      </c>
      <c r="BI54">
        <f t="shared" si="32"/>
        <v>239</v>
      </c>
      <c r="BJ54">
        <f t="shared" si="32"/>
        <v>227</v>
      </c>
      <c r="BK54">
        <f t="shared" si="32"/>
        <v>232</v>
      </c>
      <c r="BL54">
        <f t="shared" si="32"/>
        <v>237</v>
      </c>
      <c r="BO54" s="22">
        <v>74</v>
      </c>
      <c r="BP54" s="22">
        <v>82</v>
      </c>
      <c r="BQ54" s="22">
        <v>88</v>
      </c>
      <c r="BR54" s="22">
        <v>76</v>
      </c>
      <c r="BS54" s="22">
        <v>81</v>
      </c>
      <c r="BT54" s="22">
        <v>86</v>
      </c>
      <c r="BU54" s="22">
        <v>74</v>
      </c>
      <c r="BV54" s="22">
        <v>79</v>
      </c>
      <c r="BW54" s="22">
        <v>84</v>
      </c>
      <c r="BX54" s="22">
        <v>74</v>
      </c>
      <c r="BY54" s="22">
        <v>79</v>
      </c>
      <c r="BZ54" s="22">
        <v>84</v>
      </c>
    </row>
    <row r="55" spans="1:78" hidden="1" outlineLevel="1" collapsed="1">
      <c r="A55">
        <f t="shared" ca="1" si="26"/>
        <v>22</v>
      </c>
      <c r="B55" s="25" t="s">
        <v>1616</v>
      </c>
      <c r="C55" s="138">
        <f t="shared" si="31"/>
        <v>240</v>
      </c>
      <c r="D55" s="138">
        <f t="shared" si="31"/>
        <v>245</v>
      </c>
      <c r="E55" s="138">
        <f t="shared" si="31"/>
        <v>250</v>
      </c>
      <c r="F55" s="138"/>
      <c r="G55" s="138"/>
      <c r="H55" s="138"/>
      <c r="I55" s="138"/>
      <c r="J55" s="138"/>
      <c r="K55" s="138"/>
      <c r="L55" s="138"/>
      <c r="M55" s="138"/>
      <c r="N55" s="138"/>
      <c r="O55" s="138"/>
      <c r="P55" s="138"/>
      <c r="Q55" s="138"/>
      <c r="R55" s="138"/>
      <c r="S55" s="138"/>
      <c r="T55" s="138"/>
      <c r="U55" s="118" t="str">
        <f t="shared" si="28"/>
        <v>240:241</v>
      </c>
      <c r="V55" s="118" t="str">
        <f t="shared" si="29"/>
        <v>245:246</v>
      </c>
      <c r="W55" s="118" t="str">
        <f t="shared" si="30"/>
        <v>250:251</v>
      </c>
      <c r="X55" s="118"/>
      <c r="Y55" s="118"/>
      <c r="Z55" s="118"/>
      <c r="AA55" s="118"/>
      <c r="AB55" s="118"/>
      <c r="AC55" s="118"/>
      <c r="AD55" s="118"/>
      <c r="AE55" s="118"/>
      <c r="AF55" s="118"/>
      <c r="AG55" s="118"/>
      <c r="AH55" s="118"/>
      <c r="AI55" s="118"/>
      <c r="AJ55" s="118"/>
      <c r="AK55" s="118"/>
      <c r="AL55" s="118"/>
      <c r="AM55" s="470">
        <f t="shared" si="8"/>
        <v>238</v>
      </c>
      <c r="AN55" s="470">
        <f t="shared" si="9"/>
        <v>246</v>
      </c>
      <c r="AO55" s="470">
        <f t="shared" si="10"/>
        <v>252</v>
      </c>
      <c r="AP55" s="470">
        <f t="shared" si="11"/>
        <v>240</v>
      </c>
      <c r="AQ55" s="470">
        <f t="shared" si="12"/>
        <v>245</v>
      </c>
      <c r="AR55" s="470">
        <f t="shared" si="13"/>
        <v>250</v>
      </c>
      <c r="AS55" s="470">
        <f t="shared" si="14"/>
        <v>240</v>
      </c>
      <c r="AT55" s="470">
        <f t="shared" si="15"/>
        <v>245</v>
      </c>
      <c r="AU55" s="470">
        <f t="shared" si="16"/>
        <v>250</v>
      </c>
      <c r="AV55" s="470">
        <f t="shared" si="17"/>
        <v>238</v>
      </c>
      <c r="AW55" s="470">
        <f t="shared" si="18"/>
        <v>243</v>
      </c>
      <c r="AX55" s="470">
        <f t="shared" si="19"/>
        <v>248</v>
      </c>
      <c r="AZ55">
        <f>AZ50+364</f>
        <v>1174.5</v>
      </c>
      <c r="BA55">
        <f t="shared" si="32"/>
        <v>238</v>
      </c>
      <c r="BB55">
        <f t="shared" si="32"/>
        <v>246</v>
      </c>
      <c r="BC55">
        <f t="shared" si="32"/>
        <v>252</v>
      </c>
      <c r="BD55">
        <f t="shared" si="32"/>
        <v>240</v>
      </c>
      <c r="BE55">
        <f t="shared" si="32"/>
        <v>245</v>
      </c>
      <c r="BF55">
        <f t="shared" si="32"/>
        <v>250</v>
      </c>
      <c r="BG55">
        <f t="shared" si="32"/>
        <v>240</v>
      </c>
      <c r="BH55">
        <f t="shared" si="32"/>
        <v>245</v>
      </c>
      <c r="BI55">
        <f t="shared" si="32"/>
        <v>250</v>
      </c>
      <c r="BJ55">
        <f t="shared" si="32"/>
        <v>238</v>
      </c>
      <c r="BK55">
        <f t="shared" si="32"/>
        <v>243</v>
      </c>
      <c r="BL55">
        <f t="shared" si="32"/>
        <v>248</v>
      </c>
      <c r="BO55" s="22">
        <v>83</v>
      </c>
      <c r="BP55" s="22">
        <v>91</v>
      </c>
      <c r="BQ55" s="22">
        <v>97</v>
      </c>
      <c r="BR55" s="22">
        <v>85</v>
      </c>
      <c r="BS55" s="22">
        <v>90</v>
      </c>
      <c r="BT55" s="22">
        <v>95</v>
      </c>
      <c r="BU55" s="22">
        <v>83</v>
      </c>
      <c r="BV55" s="22">
        <v>88</v>
      </c>
      <c r="BW55" s="22">
        <v>93</v>
      </c>
      <c r="BX55" s="22">
        <v>83</v>
      </c>
      <c r="BY55" s="22">
        <v>88</v>
      </c>
      <c r="BZ55" s="22">
        <v>93</v>
      </c>
    </row>
    <row r="56" spans="1:78" hidden="1" outlineLevel="1" collapsed="1">
      <c r="A56">
        <f t="shared" ca="1" si="26"/>
        <v>23</v>
      </c>
      <c r="B56" s="25" t="s">
        <v>1622</v>
      </c>
      <c r="C56" s="139">
        <f>INDEX($AM56:$AX56,1,C$31+(d.Region-1)*3)</f>
        <v>257</v>
      </c>
      <c r="D56" s="139">
        <f>INDEX($AM56:$AX56,1,D$31+(d.Region-1)*3)</f>
        <v>262</v>
      </c>
      <c r="E56" s="139">
        <f>INDEX($AM56:$AX56,1,E$31+(d.Region-1)*3)</f>
        <v>267</v>
      </c>
      <c r="F56" s="139"/>
      <c r="G56" s="139"/>
      <c r="H56" s="139"/>
      <c r="I56" s="139"/>
      <c r="J56" s="139"/>
      <c r="K56" s="139"/>
      <c r="L56" s="139"/>
      <c r="M56" s="139"/>
      <c r="N56" s="139"/>
      <c r="O56" s="139"/>
      <c r="P56" s="139"/>
      <c r="Q56" s="139"/>
      <c r="R56" s="139"/>
      <c r="S56" s="139"/>
      <c r="T56" s="139"/>
      <c r="U56" s="118" t="str">
        <f t="shared" si="28"/>
        <v>257:258</v>
      </c>
      <c r="V56" s="118" t="str">
        <f t="shared" si="29"/>
        <v>262:263</v>
      </c>
      <c r="W56" s="118" t="str">
        <f t="shared" si="30"/>
        <v>267:268</v>
      </c>
      <c r="X56" s="118"/>
      <c r="Y56" s="118"/>
      <c r="Z56" s="118"/>
      <c r="AA56" s="118"/>
      <c r="AB56" s="118"/>
      <c r="AC56" s="118"/>
      <c r="AD56" s="118"/>
      <c r="AE56" s="118"/>
      <c r="AF56" s="118"/>
      <c r="AG56" s="118"/>
      <c r="AH56" s="118"/>
      <c r="AI56" s="118"/>
      <c r="AJ56" s="118"/>
      <c r="AK56" s="118"/>
      <c r="AL56" s="118"/>
      <c r="AM56" s="470">
        <f t="shared" si="8"/>
        <v>255</v>
      </c>
      <c r="AN56" s="470">
        <f t="shared" si="9"/>
        <v>263</v>
      </c>
      <c r="AO56" s="470">
        <f t="shared" si="10"/>
        <v>269</v>
      </c>
      <c r="AP56" s="470">
        <f t="shared" si="11"/>
        <v>257</v>
      </c>
      <c r="AQ56" s="470">
        <f t="shared" si="12"/>
        <v>262</v>
      </c>
      <c r="AR56" s="470">
        <f t="shared" si="13"/>
        <v>267</v>
      </c>
      <c r="AS56" s="470">
        <f t="shared" si="14"/>
        <v>257</v>
      </c>
      <c r="AT56" s="470">
        <f t="shared" si="15"/>
        <v>262</v>
      </c>
      <c r="AU56" s="470">
        <f t="shared" si="16"/>
        <v>267</v>
      </c>
      <c r="AV56" s="470">
        <f t="shared" si="17"/>
        <v>255</v>
      </c>
      <c r="AW56" s="470">
        <f t="shared" si="18"/>
        <v>260</v>
      </c>
      <c r="AX56" s="470">
        <f t="shared" si="19"/>
        <v>265</v>
      </c>
      <c r="AZ56">
        <f>AZ51+364</f>
        <v>1293.5</v>
      </c>
      <c r="BA56">
        <f t="shared" si="32"/>
        <v>255</v>
      </c>
      <c r="BB56">
        <f t="shared" si="32"/>
        <v>263</v>
      </c>
      <c r="BC56">
        <f t="shared" si="32"/>
        <v>269</v>
      </c>
      <c r="BD56">
        <f t="shared" si="32"/>
        <v>257</v>
      </c>
      <c r="BE56">
        <f t="shared" si="32"/>
        <v>262</v>
      </c>
      <c r="BF56">
        <f t="shared" si="32"/>
        <v>267</v>
      </c>
      <c r="BG56">
        <f t="shared" si="32"/>
        <v>257</v>
      </c>
      <c r="BH56">
        <f t="shared" si="32"/>
        <v>262</v>
      </c>
      <c r="BI56">
        <f t="shared" si="32"/>
        <v>267</v>
      </c>
      <c r="BJ56">
        <f t="shared" si="32"/>
        <v>255</v>
      </c>
      <c r="BK56">
        <f t="shared" si="32"/>
        <v>260</v>
      </c>
      <c r="BL56">
        <f t="shared" si="32"/>
        <v>265</v>
      </c>
      <c r="BO56" s="22">
        <v>99</v>
      </c>
      <c r="BP56" s="22">
        <v>107</v>
      </c>
      <c r="BQ56" s="22">
        <v>113</v>
      </c>
      <c r="BR56" s="22">
        <v>101</v>
      </c>
      <c r="BS56" s="22">
        <v>106</v>
      </c>
      <c r="BT56" s="22">
        <v>111</v>
      </c>
      <c r="BU56" s="22">
        <v>99</v>
      </c>
      <c r="BV56" s="22">
        <v>104</v>
      </c>
      <c r="BW56" s="22">
        <v>109</v>
      </c>
      <c r="BX56" s="22">
        <v>99</v>
      </c>
      <c r="BY56" s="22">
        <v>104</v>
      </c>
      <c r="BZ56" s="22">
        <v>109</v>
      </c>
    </row>
    <row r="57" spans="1:78" hidden="1" outlineLevel="1">
      <c r="A57">
        <f t="shared" ca="1" si="26"/>
        <v>24</v>
      </c>
      <c r="B57" s="25" t="s">
        <v>1045</v>
      </c>
      <c r="C57" s="138">
        <f t="shared" ref="C57:E60" si="33">INDEX($AM57:$AX57,1,C$31+(d.Region-1)*3)+INDEX(i.AgeJ,C$33,1)/7</f>
        <v>270</v>
      </c>
      <c r="D57" s="138">
        <f t="shared" si="33"/>
        <v>275</v>
      </c>
      <c r="E57" s="138">
        <f t="shared" si="33"/>
        <v>280</v>
      </c>
      <c r="F57" s="138"/>
      <c r="G57" s="138"/>
      <c r="H57" s="138"/>
      <c r="I57" s="138"/>
      <c r="J57" s="138"/>
      <c r="K57" s="138"/>
      <c r="L57" s="138"/>
      <c r="M57" s="138"/>
      <c r="N57" s="138"/>
      <c r="O57" s="138"/>
      <c r="P57" s="138"/>
      <c r="Q57" s="138"/>
      <c r="R57" s="138"/>
      <c r="S57" s="138"/>
      <c r="T57" s="138"/>
      <c r="U57" s="118" t="str">
        <f>C57&amp;":"&amp;C57+1</f>
        <v>270:271</v>
      </c>
      <c r="V57" s="118" t="str">
        <f>D57&amp;":"&amp;D57+1</f>
        <v>275:276</v>
      </c>
      <c r="W57" s="118" t="str">
        <f>E57&amp;":"&amp;E57+1</f>
        <v>280:281</v>
      </c>
      <c r="X57" s="118"/>
      <c r="Y57" s="118"/>
      <c r="Z57" s="118"/>
      <c r="AA57" s="118"/>
      <c r="AB57" s="118"/>
      <c r="AC57" s="118"/>
      <c r="AD57" s="118"/>
      <c r="AE57" s="118"/>
      <c r="AF57" s="118"/>
      <c r="AG57" s="118"/>
      <c r="AH57" s="118"/>
      <c r="AI57" s="118"/>
      <c r="AJ57" s="118"/>
      <c r="AK57" s="118"/>
      <c r="AL57" s="118"/>
      <c r="AM57" s="470">
        <f t="shared" si="8"/>
        <v>268</v>
      </c>
      <c r="AN57" s="470">
        <f t="shared" si="9"/>
        <v>276</v>
      </c>
      <c r="AO57" s="470">
        <f t="shared" si="10"/>
        <v>282</v>
      </c>
      <c r="AP57" s="470">
        <f t="shared" si="11"/>
        <v>270</v>
      </c>
      <c r="AQ57" s="470">
        <f t="shared" si="12"/>
        <v>275</v>
      </c>
      <c r="AR57" s="470">
        <f t="shared" si="13"/>
        <v>280</v>
      </c>
      <c r="AS57" s="470">
        <f t="shared" si="14"/>
        <v>270</v>
      </c>
      <c r="AT57" s="470">
        <f t="shared" si="15"/>
        <v>275</v>
      </c>
      <c r="AU57" s="470">
        <f t="shared" si="16"/>
        <v>280</v>
      </c>
      <c r="AV57" s="470">
        <f t="shared" si="17"/>
        <v>268</v>
      </c>
      <c r="AW57" s="470">
        <f t="shared" si="18"/>
        <v>273</v>
      </c>
      <c r="AX57" s="470">
        <f t="shared" si="19"/>
        <v>278</v>
      </c>
      <c r="AZ57">
        <f>AZ56+90</f>
        <v>1383.5</v>
      </c>
      <c r="BA57">
        <f t="shared" si="32"/>
        <v>268</v>
      </c>
      <c r="BB57">
        <f t="shared" si="32"/>
        <v>276</v>
      </c>
      <c r="BC57">
        <f t="shared" si="32"/>
        <v>282</v>
      </c>
      <c r="BD57">
        <f t="shared" si="32"/>
        <v>270</v>
      </c>
      <c r="BE57">
        <f t="shared" si="32"/>
        <v>275</v>
      </c>
      <c r="BF57">
        <f t="shared" si="32"/>
        <v>280</v>
      </c>
      <c r="BG57">
        <f t="shared" si="32"/>
        <v>270</v>
      </c>
      <c r="BH57">
        <f t="shared" si="32"/>
        <v>275</v>
      </c>
      <c r="BI57">
        <f t="shared" si="32"/>
        <v>280</v>
      </c>
      <c r="BJ57">
        <f t="shared" si="32"/>
        <v>268</v>
      </c>
      <c r="BK57">
        <f t="shared" si="32"/>
        <v>273</v>
      </c>
      <c r="BL57">
        <f t="shared" si="32"/>
        <v>278</v>
      </c>
      <c r="BO57" s="22"/>
      <c r="BP57" s="22"/>
      <c r="BQ57" s="22"/>
      <c r="BR57" s="22"/>
      <c r="BS57" s="22"/>
      <c r="BT57" s="22"/>
      <c r="BU57" s="22"/>
      <c r="BV57" s="22"/>
      <c r="BW57" s="22"/>
      <c r="BX57" s="22"/>
      <c r="BY57" s="22"/>
      <c r="BZ57" s="22"/>
    </row>
    <row r="58" spans="1:78" hidden="1" outlineLevel="1">
      <c r="A58">
        <f t="shared" ca="1" si="26"/>
        <v>25</v>
      </c>
      <c r="B58" s="25" t="s">
        <v>1614</v>
      </c>
      <c r="C58" s="138">
        <f t="shared" si="33"/>
        <v>277</v>
      </c>
      <c r="D58" s="138">
        <f t="shared" si="33"/>
        <v>282</v>
      </c>
      <c r="E58" s="138">
        <f t="shared" si="33"/>
        <v>287</v>
      </c>
      <c r="F58" s="138"/>
      <c r="G58" s="138"/>
      <c r="H58" s="138"/>
      <c r="I58" s="138"/>
      <c r="J58" s="138"/>
      <c r="K58" s="138"/>
      <c r="L58" s="138"/>
      <c r="M58" s="138"/>
      <c r="N58" s="138"/>
      <c r="O58" s="138"/>
      <c r="P58" s="138"/>
      <c r="Q58" s="138"/>
      <c r="R58" s="138"/>
      <c r="S58" s="138"/>
      <c r="T58" s="138"/>
      <c r="U58" s="118" t="str">
        <f t="shared" si="28"/>
        <v>277:278</v>
      </c>
      <c r="V58" s="118" t="str">
        <f t="shared" si="29"/>
        <v>282:283</v>
      </c>
      <c r="W58" s="118" t="str">
        <f t="shared" si="30"/>
        <v>287:288</v>
      </c>
      <c r="X58" s="118"/>
      <c r="Y58" s="118"/>
      <c r="Z58" s="118"/>
      <c r="AA58" s="118"/>
      <c r="AB58" s="118"/>
      <c r="AC58" s="118"/>
      <c r="AD58" s="118"/>
      <c r="AE58" s="118"/>
      <c r="AF58" s="118"/>
      <c r="AG58" s="118"/>
      <c r="AH58" s="118"/>
      <c r="AI58" s="118"/>
      <c r="AJ58" s="118"/>
      <c r="AK58" s="118"/>
      <c r="AL58" s="118"/>
      <c r="AM58" s="470">
        <f t="shared" si="8"/>
        <v>275</v>
      </c>
      <c r="AN58" s="470">
        <f t="shared" si="9"/>
        <v>283</v>
      </c>
      <c r="AO58" s="470">
        <f t="shared" si="10"/>
        <v>289</v>
      </c>
      <c r="AP58" s="470">
        <f t="shared" si="11"/>
        <v>277</v>
      </c>
      <c r="AQ58" s="470">
        <f t="shared" si="12"/>
        <v>282</v>
      </c>
      <c r="AR58" s="470">
        <f t="shared" si="13"/>
        <v>287</v>
      </c>
      <c r="AS58" s="470">
        <f t="shared" si="14"/>
        <v>277</v>
      </c>
      <c r="AT58" s="470">
        <f t="shared" si="15"/>
        <v>282</v>
      </c>
      <c r="AU58" s="470">
        <f t="shared" si="16"/>
        <v>287</v>
      </c>
      <c r="AV58" s="470">
        <f t="shared" si="17"/>
        <v>275</v>
      </c>
      <c r="AW58" s="470">
        <f t="shared" si="18"/>
        <v>280</v>
      </c>
      <c r="AX58" s="470">
        <f t="shared" si="19"/>
        <v>285</v>
      </c>
      <c r="AZ58">
        <f>AZ56+135</f>
        <v>1428.5</v>
      </c>
      <c r="BA58">
        <f t="shared" si="32"/>
        <v>275</v>
      </c>
      <c r="BB58">
        <f t="shared" si="32"/>
        <v>283</v>
      </c>
      <c r="BC58">
        <f t="shared" si="32"/>
        <v>289</v>
      </c>
      <c r="BD58">
        <f t="shared" si="32"/>
        <v>277</v>
      </c>
      <c r="BE58">
        <f t="shared" si="32"/>
        <v>282</v>
      </c>
      <c r="BF58">
        <f t="shared" si="32"/>
        <v>287</v>
      </c>
      <c r="BG58">
        <f t="shared" si="32"/>
        <v>277</v>
      </c>
      <c r="BH58">
        <f t="shared" si="32"/>
        <v>282</v>
      </c>
      <c r="BI58">
        <f t="shared" si="32"/>
        <v>287</v>
      </c>
      <c r="BJ58">
        <f t="shared" si="32"/>
        <v>275</v>
      </c>
      <c r="BK58">
        <f t="shared" si="32"/>
        <v>280</v>
      </c>
      <c r="BL58">
        <f t="shared" si="32"/>
        <v>285</v>
      </c>
      <c r="BO58" s="22">
        <v>58</v>
      </c>
      <c r="BP58" s="22">
        <v>66</v>
      </c>
      <c r="BQ58" s="22">
        <v>72</v>
      </c>
      <c r="BR58" s="22">
        <v>62</v>
      </c>
      <c r="BS58" s="22">
        <v>67</v>
      </c>
      <c r="BT58" s="22">
        <v>72</v>
      </c>
      <c r="BU58" s="22">
        <v>58</v>
      </c>
      <c r="BV58" s="22">
        <v>63</v>
      </c>
      <c r="BW58" s="22">
        <v>68</v>
      </c>
      <c r="BX58" s="22">
        <v>58</v>
      </c>
      <c r="BY58" s="22">
        <v>63</v>
      </c>
      <c r="BZ58" s="22">
        <v>68</v>
      </c>
    </row>
    <row r="59" spans="1:78" hidden="1" outlineLevel="1" collapsed="1">
      <c r="A59">
        <f t="shared" ca="1" si="26"/>
        <v>26</v>
      </c>
      <c r="B59" s="25" t="s">
        <v>1623</v>
      </c>
      <c r="C59" s="138">
        <f t="shared" si="33"/>
        <v>281</v>
      </c>
      <c r="D59" s="138">
        <f t="shared" si="33"/>
        <v>286</v>
      </c>
      <c r="E59" s="138">
        <f t="shared" si="33"/>
        <v>291</v>
      </c>
      <c r="F59" s="138"/>
      <c r="G59" s="138"/>
      <c r="H59" s="138"/>
      <c r="I59" s="138"/>
      <c r="J59" s="138"/>
      <c r="K59" s="138"/>
      <c r="L59" s="138"/>
      <c r="M59" s="138"/>
      <c r="N59" s="138"/>
      <c r="O59" s="138"/>
      <c r="P59" s="138"/>
      <c r="Q59" s="138"/>
      <c r="R59" s="138"/>
      <c r="S59" s="138"/>
      <c r="T59" s="138"/>
      <c r="U59" s="118" t="str">
        <f t="shared" si="28"/>
        <v>281:282</v>
      </c>
      <c r="V59" s="118" t="str">
        <f t="shared" si="29"/>
        <v>286:287</v>
      </c>
      <c r="W59" s="118" t="str">
        <f t="shared" si="30"/>
        <v>291:292</v>
      </c>
      <c r="X59" s="118"/>
      <c r="Y59" s="118"/>
      <c r="Z59" s="118"/>
      <c r="AA59" s="118"/>
      <c r="AB59" s="118"/>
      <c r="AC59" s="118"/>
      <c r="AD59" s="118"/>
      <c r="AE59" s="118"/>
      <c r="AF59" s="118"/>
      <c r="AG59" s="118"/>
      <c r="AH59" s="118"/>
      <c r="AI59" s="118"/>
      <c r="AJ59" s="118"/>
      <c r="AK59" s="118"/>
      <c r="AL59" s="118"/>
      <c r="AM59" s="470">
        <f t="shared" si="8"/>
        <v>279</v>
      </c>
      <c r="AN59" s="470">
        <f t="shared" si="9"/>
        <v>287</v>
      </c>
      <c r="AO59" s="470">
        <f t="shared" si="10"/>
        <v>293</v>
      </c>
      <c r="AP59" s="470">
        <f t="shared" si="11"/>
        <v>281</v>
      </c>
      <c r="AQ59" s="470">
        <f t="shared" si="12"/>
        <v>286</v>
      </c>
      <c r="AR59" s="470">
        <f t="shared" si="13"/>
        <v>291</v>
      </c>
      <c r="AS59" s="470">
        <f t="shared" si="14"/>
        <v>281</v>
      </c>
      <c r="AT59" s="470">
        <f t="shared" si="15"/>
        <v>286</v>
      </c>
      <c r="AU59" s="470">
        <f t="shared" si="16"/>
        <v>291</v>
      </c>
      <c r="AV59" s="470">
        <f t="shared" si="17"/>
        <v>279</v>
      </c>
      <c r="AW59" s="470">
        <f t="shared" si="18"/>
        <v>284</v>
      </c>
      <c r="AX59" s="470">
        <f t="shared" si="19"/>
        <v>289</v>
      </c>
      <c r="AZ59">
        <f>AZ54+364</f>
        <v>1456</v>
      </c>
      <c r="BA59">
        <f t="shared" si="32"/>
        <v>279</v>
      </c>
      <c r="BB59">
        <f t="shared" si="32"/>
        <v>287</v>
      </c>
      <c r="BC59">
        <f t="shared" si="32"/>
        <v>293</v>
      </c>
      <c r="BD59">
        <f t="shared" si="32"/>
        <v>281</v>
      </c>
      <c r="BE59">
        <f t="shared" si="32"/>
        <v>286</v>
      </c>
      <c r="BF59">
        <f t="shared" si="32"/>
        <v>291</v>
      </c>
      <c r="BG59">
        <f t="shared" si="32"/>
        <v>281</v>
      </c>
      <c r="BH59">
        <f t="shared" si="32"/>
        <v>286</v>
      </c>
      <c r="BI59">
        <f t="shared" si="32"/>
        <v>291</v>
      </c>
      <c r="BJ59">
        <f t="shared" si="32"/>
        <v>279</v>
      </c>
      <c r="BK59">
        <f t="shared" si="32"/>
        <v>284</v>
      </c>
      <c r="BL59">
        <f t="shared" si="32"/>
        <v>289</v>
      </c>
      <c r="BO59" s="22">
        <v>74</v>
      </c>
      <c r="BP59" s="22">
        <v>82</v>
      </c>
      <c r="BQ59" s="22">
        <v>88</v>
      </c>
      <c r="BR59" s="22">
        <v>76</v>
      </c>
      <c r="BS59" s="22">
        <v>81</v>
      </c>
      <c r="BT59" s="22">
        <v>86</v>
      </c>
      <c r="BU59" s="22">
        <v>74</v>
      </c>
      <c r="BV59" s="22">
        <v>79</v>
      </c>
      <c r="BW59" s="22">
        <v>84</v>
      </c>
      <c r="BX59" s="22">
        <v>74</v>
      </c>
      <c r="BY59" s="22">
        <v>79</v>
      </c>
      <c r="BZ59" s="22">
        <v>84</v>
      </c>
    </row>
    <row r="60" spans="1:78" hidden="1" outlineLevel="1" collapsed="1">
      <c r="A60">
        <f t="shared" ca="1" si="26"/>
        <v>27</v>
      </c>
      <c r="B60" s="25" t="s">
        <v>1616</v>
      </c>
      <c r="C60" s="138">
        <f t="shared" si="33"/>
        <v>292</v>
      </c>
      <c r="D60" s="138">
        <f t="shared" si="33"/>
        <v>297</v>
      </c>
      <c r="E60" s="138">
        <f t="shared" si="33"/>
        <v>302</v>
      </c>
      <c r="F60" s="138"/>
      <c r="G60" s="138"/>
      <c r="H60" s="138"/>
      <c r="I60" s="138"/>
      <c r="J60" s="138"/>
      <c r="K60" s="138"/>
      <c r="L60" s="138"/>
      <c r="M60" s="138"/>
      <c r="N60" s="138"/>
      <c r="O60" s="138"/>
      <c r="P60" s="138"/>
      <c r="Q60" s="138"/>
      <c r="R60" s="138"/>
      <c r="S60" s="138"/>
      <c r="T60" s="138"/>
      <c r="U60" s="118" t="str">
        <f t="shared" si="28"/>
        <v>292:293</v>
      </c>
      <c r="V60" s="118" t="str">
        <f t="shared" si="29"/>
        <v>297:298</v>
      </c>
      <c r="W60" s="118" t="str">
        <f t="shared" si="30"/>
        <v>302:303</v>
      </c>
      <c r="X60" s="118"/>
      <c r="Y60" s="118"/>
      <c r="Z60" s="118"/>
      <c r="AA60" s="118"/>
      <c r="AB60" s="118"/>
      <c r="AC60" s="118"/>
      <c r="AD60" s="118"/>
      <c r="AE60" s="118"/>
      <c r="AF60" s="118"/>
      <c r="AG60" s="118"/>
      <c r="AH60" s="118"/>
      <c r="AI60" s="118"/>
      <c r="AJ60" s="118"/>
      <c r="AK60" s="118"/>
      <c r="AL60" s="118"/>
      <c r="AM60" s="470">
        <f t="shared" si="8"/>
        <v>290</v>
      </c>
      <c r="AN60" s="470">
        <f t="shared" si="9"/>
        <v>298</v>
      </c>
      <c r="AO60" s="470">
        <f t="shared" si="10"/>
        <v>304</v>
      </c>
      <c r="AP60" s="470">
        <f t="shared" si="11"/>
        <v>292</v>
      </c>
      <c r="AQ60" s="470">
        <f t="shared" si="12"/>
        <v>297</v>
      </c>
      <c r="AR60" s="470">
        <f t="shared" si="13"/>
        <v>302</v>
      </c>
      <c r="AS60" s="470">
        <f t="shared" si="14"/>
        <v>292</v>
      </c>
      <c r="AT60" s="470">
        <f t="shared" si="15"/>
        <v>297</v>
      </c>
      <c r="AU60" s="470">
        <f t="shared" si="16"/>
        <v>302</v>
      </c>
      <c r="AV60" s="470">
        <f t="shared" si="17"/>
        <v>290</v>
      </c>
      <c r="AW60" s="470">
        <f t="shared" si="18"/>
        <v>295</v>
      </c>
      <c r="AX60" s="470">
        <f t="shared" si="19"/>
        <v>300</v>
      </c>
      <c r="AZ60">
        <f>AZ55+364</f>
        <v>1538.5</v>
      </c>
      <c r="BA60">
        <f t="shared" si="32"/>
        <v>290</v>
      </c>
      <c r="BB60">
        <f t="shared" si="32"/>
        <v>298</v>
      </c>
      <c r="BC60">
        <f t="shared" si="32"/>
        <v>304</v>
      </c>
      <c r="BD60">
        <f t="shared" si="32"/>
        <v>292</v>
      </c>
      <c r="BE60">
        <f t="shared" si="32"/>
        <v>297</v>
      </c>
      <c r="BF60">
        <f t="shared" si="32"/>
        <v>302</v>
      </c>
      <c r="BG60">
        <f t="shared" si="32"/>
        <v>292</v>
      </c>
      <c r="BH60">
        <f t="shared" si="32"/>
        <v>297</v>
      </c>
      <c r="BI60">
        <f t="shared" si="32"/>
        <v>302</v>
      </c>
      <c r="BJ60">
        <f t="shared" si="32"/>
        <v>290</v>
      </c>
      <c r="BK60">
        <f t="shared" si="32"/>
        <v>295</v>
      </c>
      <c r="BL60">
        <f t="shared" si="32"/>
        <v>300</v>
      </c>
      <c r="BO60" s="22">
        <v>83</v>
      </c>
      <c r="BP60" s="22">
        <v>91</v>
      </c>
      <c r="BQ60" s="22">
        <v>97</v>
      </c>
      <c r="BR60" s="22">
        <v>85</v>
      </c>
      <c r="BS60" s="22">
        <v>90</v>
      </c>
      <c r="BT60" s="22">
        <v>95</v>
      </c>
      <c r="BU60" s="22">
        <v>83</v>
      </c>
      <c r="BV60" s="22">
        <v>88</v>
      </c>
      <c r="BW60" s="22">
        <v>93</v>
      </c>
      <c r="BX60" s="22">
        <v>83</v>
      </c>
      <c r="BY60" s="22">
        <v>88</v>
      </c>
      <c r="BZ60" s="22">
        <v>93</v>
      </c>
    </row>
    <row r="61" spans="1:78" hidden="1" outlineLevel="1" collapsed="1">
      <c r="A61">
        <f t="shared" ca="1" si="26"/>
        <v>28</v>
      </c>
      <c r="B61" s="25" t="s">
        <v>1624</v>
      </c>
      <c r="C61" s="139">
        <f>INDEX($AM61:$AX61,1,C$31+(d.Region-1)*3)</f>
        <v>309</v>
      </c>
      <c r="D61" s="139">
        <f>INDEX($AM61:$AX61,1,D$31+(d.Region-1)*3)</f>
        <v>314</v>
      </c>
      <c r="E61" s="139">
        <f>INDEX($AM61:$AX61,1,E$31+(d.Region-1)*3)</f>
        <v>319</v>
      </c>
      <c r="F61" s="139"/>
      <c r="G61" s="139"/>
      <c r="H61" s="139"/>
      <c r="I61" s="139"/>
      <c r="J61" s="139"/>
      <c r="K61" s="139"/>
      <c r="L61" s="139"/>
      <c r="M61" s="139"/>
      <c r="N61" s="139"/>
      <c r="O61" s="139"/>
      <c r="P61" s="139"/>
      <c r="Q61" s="139"/>
      <c r="R61" s="139"/>
      <c r="S61" s="139"/>
      <c r="T61" s="139"/>
      <c r="U61" s="118" t="str">
        <f t="shared" si="28"/>
        <v>309:310</v>
      </c>
      <c r="V61" s="118" t="str">
        <f t="shared" si="29"/>
        <v>314:315</v>
      </c>
      <c r="W61" s="118" t="str">
        <f t="shared" si="30"/>
        <v>319:320</v>
      </c>
      <c r="X61" s="118"/>
      <c r="Y61" s="118"/>
      <c r="Z61" s="118"/>
      <c r="AA61" s="118"/>
      <c r="AB61" s="118"/>
      <c r="AC61" s="118"/>
      <c r="AD61" s="118"/>
      <c r="AE61" s="118"/>
      <c r="AF61" s="118"/>
      <c r="AG61" s="118"/>
      <c r="AH61" s="118"/>
      <c r="AI61" s="118"/>
      <c r="AJ61" s="118"/>
      <c r="AK61" s="118"/>
      <c r="AL61" s="118"/>
      <c r="AM61" s="470">
        <f t="shared" si="8"/>
        <v>307</v>
      </c>
      <c r="AN61" s="470">
        <f t="shared" si="9"/>
        <v>315</v>
      </c>
      <c r="AO61" s="470">
        <f t="shared" si="10"/>
        <v>321</v>
      </c>
      <c r="AP61" s="470">
        <f t="shared" si="11"/>
        <v>309</v>
      </c>
      <c r="AQ61" s="470">
        <f t="shared" si="12"/>
        <v>314</v>
      </c>
      <c r="AR61" s="470">
        <f t="shared" si="13"/>
        <v>319</v>
      </c>
      <c r="AS61" s="470">
        <f t="shared" si="14"/>
        <v>309</v>
      </c>
      <c r="AT61" s="470">
        <f t="shared" si="15"/>
        <v>314</v>
      </c>
      <c r="AU61" s="470">
        <f t="shared" si="16"/>
        <v>319</v>
      </c>
      <c r="AV61" s="470">
        <f t="shared" si="17"/>
        <v>307</v>
      </c>
      <c r="AW61" s="470">
        <f t="shared" si="18"/>
        <v>312</v>
      </c>
      <c r="AX61" s="470">
        <f t="shared" si="19"/>
        <v>317</v>
      </c>
      <c r="AZ61">
        <f>AZ56+364</f>
        <v>1657.5</v>
      </c>
      <c r="BA61">
        <f t="shared" si="32"/>
        <v>307</v>
      </c>
      <c r="BB61">
        <f t="shared" si="32"/>
        <v>315</v>
      </c>
      <c r="BC61">
        <f t="shared" si="32"/>
        <v>321</v>
      </c>
      <c r="BD61">
        <f t="shared" si="32"/>
        <v>309</v>
      </c>
      <c r="BE61">
        <f t="shared" si="32"/>
        <v>314</v>
      </c>
      <c r="BF61">
        <f t="shared" si="32"/>
        <v>319</v>
      </c>
      <c r="BG61">
        <f t="shared" si="32"/>
        <v>309</v>
      </c>
      <c r="BH61">
        <f t="shared" si="32"/>
        <v>314</v>
      </c>
      <c r="BI61">
        <f t="shared" si="32"/>
        <v>319</v>
      </c>
      <c r="BJ61">
        <f t="shared" si="32"/>
        <v>307</v>
      </c>
      <c r="BK61">
        <f t="shared" si="32"/>
        <v>312</v>
      </c>
      <c r="BL61">
        <f t="shared" si="32"/>
        <v>317</v>
      </c>
      <c r="BO61" s="22">
        <v>99</v>
      </c>
      <c r="BP61" s="22">
        <v>107</v>
      </c>
      <c r="BQ61" s="22">
        <v>113</v>
      </c>
      <c r="BR61" s="22">
        <v>101</v>
      </c>
      <c r="BS61" s="22">
        <v>106</v>
      </c>
      <c r="BT61" s="22">
        <v>111</v>
      </c>
      <c r="BU61" s="22">
        <v>99</v>
      </c>
      <c r="BV61" s="22">
        <v>104</v>
      </c>
      <c r="BW61" s="22">
        <v>109</v>
      </c>
      <c r="BX61" s="22">
        <v>99</v>
      </c>
      <c r="BY61" s="22">
        <v>104</v>
      </c>
      <c r="BZ61" s="22">
        <v>109</v>
      </c>
    </row>
    <row r="62" spans="1:78" hidden="1" outlineLevel="1">
      <c r="A62">
        <f t="shared" ca="1" si="26"/>
        <v>29</v>
      </c>
      <c r="B62" s="25" t="s">
        <v>1045</v>
      </c>
      <c r="C62" s="138">
        <f t="shared" ref="C62:E65" si="34">INDEX($AM62:$AX62,1,C$31+(d.Region-1)*3)+INDEX(i.AgeJ,C$33,1)/7</f>
        <v>322</v>
      </c>
      <c r="D62" s="138">
        <f t="shared" si="34"/>
        <v>327</v>
      </c>
      <c r="E62" s="138">
        <f t="shared" si="34"/>
        <v>332</v>
      </c>
      <c r="F62" s="138"/>
      <c r="G62" s="138"/>
      <c r="H62" s="138"/>
      <c r="I62" s="138"/>
      <c r="J62" s="138"/>
      <c r="K62" s="138"/>
      <c r="L62" s="138"/>
      <c r="M62" s="138"/>
      <c r="N62" s="138"/>
      <c r="O62" s="138"/>
      <c r="P62" s="138"/>
      <c r="Q62" s="138"/>
      <c r="R62" s="138"/>
      <c r="S62" s="138"/>
      <c r="T62" s="138"/>
      <c r="U62" s="118" t="str">
        <f>C62&amp;":"&amp;C62+1</f>
        <v>322:323</v>
      </c>
      <c r="V62" s="118" t="str">
        <f>D62&amp;":"&amp;D62+1</f>
        <v>327:328</v>
      </c>
      <c r="W62" s="118" t="str">
        <f>E62&amp;":"&amp;E62+1</f>
        <v>332:333</v>
      </c>
      <c r="X62" s="118"/>
      <c r="Y62" s="118"/>
      <c r="Z62" s="118"/>
      <c r="AA62" s="118"/>
      <c r="AB62" s="118"/>
      <c r="AC62" s="118"/>
      <c r="AD62" s="118"/>
      <c r="AE62" s="118"/>
      <c r="AF62" s="118"/>
      <c r="AG62" s="118"/>
      <c r="AH62" s="118"/>
      <c r="AI62" s="118"/>
      <c r="AJ62" s="118"/>
      <c r="AK62" s="118"/>
      <c r="AL62" s="118"/>
      <c r="AM62" s="470">
        <f t="shared" si="8"/>
        <v>320</v>
      </c>
      <c r="AN62" s="470">
        <f t="shared" si="9"/>
        <v>328</v>
      </c>
      <c r="AO62" s="470">
        <f t="shared" si="10"/>
        <v>334</v>
      </c>
      <c r="AP62" s="470">
        <f t="shared" si="11"/>
        <v>322</v>
      </c>
      <c r="AQ62" s="470">
        <f t="shared" si="12"/>
        <v>327</v>
      </c>
      <c r="AR62" s="470">
        <f t="shared" si="13"/>
        <v>332</v>
      </c>
      <c r="AS62" s="470">
        <f t="shared" si="14"/>
        <v>322</v>
      </c>
      <c r="AT62" s="470">
        <f t="shared" si="15"/>
        <v>327</v>
      </c>
      <c r="AU62" s="470">
        <f t="shared" si="16"/>
        <v>332</v>
      </c>
      <c r="AV62" s="470">
        <f t="shared" si="17"/>
        <v>320</v>
      </c>
      <c r="AW62" s="470">
        <f t="shared" si="18"/>
        <v>325</v>
      </c>
      <c r="AX62" s="470">
        <f t="shared" si="19"/>
        <v>330</v>
      </c>
      <c r="AZ62">
        <f>AZ61+90</f>
        <v>1747.5</v>
      </c>
      <c r="BA62">
        <f t="shared" si="32"/>
        <v>320</v>
      </c>
      <c r="BB62">
        <f t="shared" si="32"/>
        <v>328</v>
      </c>
      <c r="BC62">
        <f t="shared" si="32"/>
        <v>334</v>
      </c>
      <c r="BD62">
        <f t="shared" si="32"/>
        <v>322</v>
      </c>
      <c r="BE62">
        <f t="shared" si="32"/>
        <v>327</v>
      </c>
      <c r="BF62">
        <f t="shared" si="32"/>
        <v>332</v>
      </c>
      <c r="BG62">
        <f t="shared" si="32"/>
        <v>322</v>
      </c>
      <c r="BH62">
        <f t="shared" si="32"/>
        <v>327</v>
      </c>
      <c r="BI62">
        <f t="shared" si="32"/>
        <v>332</v>
      </c>
      <c r="BJ62">
        <f t="shared" si="32"/>
        <v>320</v>
      </c>
      <c r="BK62">
        <f t="shared" si="32"/>
        <v>325</v>
      </c>
      <c r="BL62">
        <f t="shared" si="32"/>
        <v>330</v>
      </c>
      <c r="BO62" s="22"/>
      <c r="BP62" s="22"/>
      <c r="BQ62" s="22"/>
      <c r="BR62" s="22"/>
      <c r="BS62" s="22"/>
      <c r="BT62" s="22"/>
      <c r="BU62" s="22"/>
      <c r="BV62" s="22"/>
      <c r="BW62" s="22"/>
      <c r="BX62" s="22"/>
      <c r="BY62" s="22"/>
      <c r="BZ62" s="22"/>
    </row>
    <row r="63" spans="1:78" hidden="1" outlineLevel="1">
      <c r="A63">
        <f t="shared" ca="1" si="26"/>
        <v>30</v>
      </c>
      <c r="B63" s="25" t="s">
        <v>1614</v>
      </c>
      <c r="C63" s="138">
        <f t="shared" si="34"/>
        <v>329</v>
      </c>
      <c r="D63" s="138">
        <f t="shared" si="34"/>
        <v>334</v>
      </c>
      <c r="E63" s="138">
        <f t="shared" si="34"/>
        <v>339</v>
      </c>
      <c r="F63" s="138"/>
      <c r="G63" s="138"/>
      <c r="H63" s="138"/>
      <c r="I63" s="138"/>
      <c r="J63" s="138"/>
      <c r="K63" s="138"/>
      <c r="L63" s="138"/>
      <c r="M63" s="138"/>
      <c r="N63" s="138"/>
      <c r="O63" s="138"/>
      <c r="P63" s="138"/>
      <c r="Q63" s="138"/>
      <c r="R63" s="138"/>
      <c r="S63" s="138"/>
      <c r="T63" s="138"/>
      <c r="U63" s="118" t="str">
        <f t="shared" si="28"/>
        <v>329:330</v>
      </c>
      <c r="V63" s="118" t="str">
        <f t="shared" si="29"/>
        <v>334:335</v>
      </c>
      <c r="W63" s="118" t="str">
        <f t="shared" si="30"/>
        <v>339:340</v>
      </c>
      <c r="X63" s="118"/>
      <c r="Y63" s="118"/>
      <c r="Z63" s="118"/>
      <c r="AA63" s="118"/>
      <c r="AB63" s="118"/>
      <c r="AC63" s="118"/>
      <c r="AD63" s="118"/>
      <c r="AE63" s="118"/>
      <c r="AF63" s="118"/>
      <c r="AG63" s="118"/>
      <c r="AH63" s="118"/>
      <c r="AI63" s="118"/>
      <c r="AJ63" s="118"/>
      <c r="AK63" s="118"/>
      <c r="AL63" s="118"/>
      <c r="AM63" s="470">
        <f t="shared" si="8"/>
        <v>327</v>
      </c>
      <c r="AN63" s="470">
        <f t="shared" si="9"/>
        <v>335</v>
      </c>
      <c r="AO63" s="470">
        <f t="shared" si="10"/>
        <v>341</v>
      </c>
      <c r="AP63" s="470">
        <f t="shared" si="11"/>
        <v>329</v>
      </c>
      <c r="AQ63" s="470">
        <f t="shared" si="12"/>
        <v>334</v>
      </c>
      <c r="AR63" s="470">
        <f t="shared" si="13"/>
        <v>339</v>
      </c>
      <c r="AS63" s="470">
        <f t="shared" si="14"/>
        <v>329</v>
      </c>
      <c r="AT63" s="470">
        <f t="shared" si="15"/>
        <v>334</v>
      </c>
      <c r="AU63" s="470">
        <f t="shared" si="16"/>
        <v>339</v>
      </c>
      <c r="AV63" s="470">
        <f t="shared" si="17"/>
        <v>327</v>
      </c>
      <c r="AW63" s="470">
        <f t="shared" si="18"/>
        <v>332</v>
      </c>
      <c r="AX63" s="470">
        <f t="shared" si="19"/>
        <v>337</v>
      </c>
      <c r="AZ63">
        <f>AZ61+135</f>
        <v>1792.5</v>
      </c>
      <c r="BA63">
        <f t="shared" si="32"/>
        <v>327</v>
      </c>
      <c r="BB63">
        <f t="shared" si="32"/>
        <v>335</v>
      </c>
      <c r="BC63">
        <f t="shared" si="32"/>
        <v>341</v>
      </c>
      <c r="BD63">
        <f t="shared" si="32"/>
        <v>329</v>
      </c>
      <c r="BE63">
        <f t="shared" si="32"/>
        <v>334</v>
      </c>
      <c r="BF63">
        <f t="shared" si="32"/>
        <v>339</v>
      </c>
      <c r="BG63">
        <f t="shared" si="32"/>
        <v>329</v>
      </c>
      <c r="BH63">
        <f t="shared" si="32"/>
        <v>334</v>
      </c>
      <c r="BI63">
        <f t="shared" si="32"/>
        <v>339</v>
      </c>
      <c r="BJ63">
        <f t="shared" si="32"/>
        <v>327</v>
      </c>
      <c r="BK63">
        <f t="shared" si="32"/>
        <v>332</v>
      </c>
      <c r="BL63">
        <f t="shared" si="32"/>
        <v>337</v>
      </c>
      <c r="BO63" s="22">
        <v>58</v>
      </c>
      <c r="BP63" s="22">
        <v>66</v>
      </c>
      <c r="BQ63" s="22">
        <v>72</v>
      </c>
      <c r="BR63" s="22">
        <v>62</v>
      </c>
      <c r="BS63" s="22">
        <v>67</v>
      </c>
      <c r="BT63" s="22">
        <v>72</v>
      </c>
      <c r="BU63" s="22">
        <v>58</v>
      </c>
      <c r="BV63" s="22">
        <v>63</v>
      </c>
      <c r="BW63" s="22">
        <v>68</v>
      </c>
      <c r="BX63" s="22">
        <v>58</v>
      </c>
      <c r="BY63" s="22">
        <v>63</v>
      </c>
      <c r="BZ63" s="22">
        <v>68</v>
      </c>
    </row>
    <row r="64" spans="1:78" hidden="1" outlineLevel="1" collapsed="1">
      <c r="A64">
        <f t="shared" ca="1" si="26"/>
        <v>31</v>
      </c>
      <c r="B64" s="25" t="s">
        <v>1625</v>
      </c>
      <c r="C64" s="138">
        <f t="shared" si="34"/>
        <v>333</v>
      </c>
      <c r="D64" s="138">
        <f t="shared" si="34"/>
        <v>338</v>
      </c>
      <c r="E64" s="138">
        <f t="shared" si="34"/>
        <v>343</v>
      </c>
      <c r="F64" s="138"/>
      <c r="G64" s="138"/>
      <c r="H64" s="138"/>
      <c r="I64" s="138"/>
      <c r="J64" s="138"/>
      <c r="K64" s="138"/>
      <c r="L64" s="138"/>
      <c r="M64" s="138"/>
      <c r="N64" s="138"/>
      <c r="O64" s="138"/>
      <c r="P64" s="138"/>
      <c r="Q64" s="138"/>
      <c r="R64" s="138"/>
      <c r="S64" s="138"/>
      <c r="T64" s="138"/>
      <c r="U64" s="118" t="str">
        <f t="shared" si="28"/>
        <v>333:334</v>
      </c>
      <c r="V64" s="118" t="str">
        <f t="shared" si="29"/>
        <v>338:339</v>
      </c>
      <c r="W64" s="118" t="str">
        <f t="shared" si="30"/>
        <v>343:344</v>
      </c>
      <c r="X64" s="118"/>
      <c r="Y64" s="118"/>
      <c r="Z64" s="118"/>
      <c r="AA64" s="118"/>
      <c r="AB64" s="118"/>
      <c r="AC64" s="118"/>
      <c r="AD64" s="118"/>
      <c r="AE64" s="118"/>
      <c r="AF64" s="118"/>
      <c r="AG64" s="118"/>
      <c r="AH64" s="118"/>
      <c r="AI64" s="118"/>
      <c r="AJ64" s="118"/>
      <c r="AK64" s="118"/>
      <c r="AL64" s="118"/>
      <c r="AM64" s="470">
        <f t="shared" si="8"/>
        <v>331</v>
      </c>
      <c r="AN64" s="470">
        <f t="shared" si="9"/>
        <v>339</v>
      </c>
      <c r="AO64" s="470">
        <f t="shared" si="10"/>
        <v>345</v>
      </c>
      <c r="AP64" s="470">
        <f t="shared" si="11"/>
        <v>333</v>
      </c>
      <c r="AQ64" s="470">
        <f t="shared" si="12"/>
        <v>338</v>
      </c>
      <c r="AR64" s="470">
        <f t="shared" si="13"/>
        <v>343</v>
      </c>
      <c r="AS64" s="470">
        <f t="shared" si="14"/>
        <v>333</v>
      </c>
      <c r="AT64" s="470">
        <f t="shared" si="15"/>
        <v>338</v>
      </c>
      <c r="AU64" s="470">
        <f t="shared" si="16"/>
        <v>343</v>
      </c>
      <c r="AV64" s="470">
        <f t="shared" si="17"/>
        <v>331</v>
      </c>
      <c r="AW64" s="470">
        <f t="shared" si="18"/>
        <v>336</v>
      </c>
      <c r="AX64" s="470">
        <f t="shared" si="19"/>
        <v>341</v>
      </c>
      <c r="AZ64">
        <f>AZ59+364</f>
        <v>1820</v>
      </c>
      <c r="BA64">
        <f t="shared" si="32"/>
        <v>331</v>
      </c>
      <c r="BB64">
        <f t="shared" si="32"/>
        <v>339</v>
      </c>
      <c r="BC64">
        <f t="shared" si="32"/>
        <v>345</v>
      </c>
      <c r="BD64">
        <f t="shared" si="32"/>
        <v>333</v>
      </c>
      <c r="BE64">
        <f t="shared" si="32"/>
        <v>338</v>
      </c>
      <c r="BF64">
        <f t="shared" si="32"/>
        <v>343</v>
      </c>
      <c r="BG64">
        <f t="shared" si="32"/>
        <v>333</v>
      </c>
      <c r="BH64">
        <f t="shared" si="32"/>
        <v>338</v>
      </c>
      <c r="BI64">
        <f t="shared" si="32"/>
        <v>343</v>
      </c>
      <c r="BJ64">
        <f t="shared" si="32"/>
        <v>331</v>
      </c>
      <c r="BK64">
        <f t="shared" si="32"/>
        <v>336</v>
      </c>
      <c r="BL64">
        <f t="shared" si="32"/>
        <v>341</v>
      </c>
      <c r="BO64" s="22">
        <v>74</v>
      </c>
      <c r="BP64" s="22">
        <v>82</v>
      </c>
      <c r="BQ64" s="22">
        <v>88</v>
      </c>
      <c r="BR64" s="22">
        <v>76</v>
      </c>
      <c r="BS64" s="22">
        <v>81</v>
      </c>
      <c r="BT64" s="22">
        <v>86</v>
      </c>
      <c r="BU64" s="22">
        <v>74</v>
      </c>
      <c r="BV64" s="22">
        <v>79</v>
      </c>
      <c r="BW64" s="22">
        <v>84</v>
      </c>
      <c r="BX64" s="22">
        <v>74</v>
      </c>
      <c r="BY64" s="22">
        <v>79</v>
      </c>
      <c r="BZ64" s="22">
        <v>84</v>
      </c>
    </row>
    <row r="65" spans="1:78" hidden="1" outlineLevel="1" collapsed="1">
      <c r="A65">
        <f t="shared" ca="1" si="26"/>
        <v>32</v>
      </c>
      <c r="B65" s="25" t="s">
        <v>1616</v>
      </c>
      <c r="C65" s="138">
        <f t="shared" si="34"/>
        <v>344</v>
      </c>
      <c r="D65" s="138">
        <f t="shared" si="34"/>
        <v>349</v>
      </c>
      <c r="E65" s="138">
        <f t="shared" si="34"/>
        <v>354</v>
      </c>
      <c r="F65" s="138"/>
      <c r="G65" s="138"/>
      <c r="H65" s="138"/>
      <c r="I65" s="138"/>
      <c r="J65" s="138"/>
      <c r="K65" s="138"/>
      <c r="L65" s="138"/>
      <c r="M65" s="138"/>
      <c r="N65" s="138"/>
      <c r="O65" s="138"/>
      <c r="P65" s="138"/>
      <c r="Q65" s="138"/>
      <c r="R65" s="138"/>
      <c r="S65" s="138"/>
      <c r="T65" s="138"/>
      <c r="U65" s="118" t="str">
        <f t="shared" si="28"/>
        <v>344:345</v>
      </c>
      <c r="V65" s="118" t="str">
        <f t="shared" si="29"/>
        <v>349:350</v>
      </c>
      <c r="W65" s="118" t="str">
        <f t="shared" si="30"/>
        <v>354:355</v>
      </c>
      <c r="X65" s="118"/>
      <c r="Y65" s="118"/>
      <c r="Z65" s="118"/>
      <c r="AA65" s="118"/>
      <c r="AB65" s="118"/>
      <c r="AC65" s="118"/>
      <c r="AD65" s="118"/>
      <c r="AE65" s="118"/>
      <c r="AF65" s="118"/>
      <c r="AG65" s="118"/>
      <c r="AH65" s="118"/>
      <c r="AI65" s="118"/>
      <c r="AJ65" s="118"/>
      <c r="AK65" s="118"/>
      <c r="AL65" s="118"/>
      <c r="AM65" s="470">
        <f t="shared" si="8"/>
        <v>342</v>
      </c>
      <c r="AN65" s="470">
        <f t="shared" si="9"/>
        <v>350</v>
      </c>
      <c r="AO65" s="470">
        <f t="shared" si="10"/>
        <v>356</v>
      </c>
      <c r="AP65" s="470">
        <f t="shared" si="11"/>
        <v>344</v>
      </c>
      <c r="AQ65" s="470">
        <f t="shared" si="12"/>
        <v>349</v>
      </c>
      <c r="AR65" s="470">
        <f t="shared" si="13"/>
        <v>354</v>
      </c>
      <c r="AS65" s="470">
        <f t="shared" si="14"/>
        <v>344</v>
      </c>
      <c r="AT65" s="470">
        <f t="shared" si="15"/>
        <v>349</v>
      </c>
      <c r="AU65" s="470">
        <f t="shared" si="16"/>
        <v>354</v>
      </c>
      <c r="AV65" s="470">
        <f t="shared" si="17"/>
        <v>342</v>
      </c>
      <c r="AW65" s="470">
        <f t="shared" si="18"/>
        <v>347</v>
      </c>
      <c r="AX65" s="470">
        <f t="shared" si="19"/>
        <v>352</v>
      </c>
      <c r="AZ65">
        <f>AZ60+364</f>
        <v>1902.5</v>
      </c>
      <c r="BA65">
        <f t="shared" si="32"/>
        <v>342</v>
      </c>
      <c r="BB65">
        <f t="shared" si="32"/>
        <v>350</v>
      </c>
      <c r="BC65">
        <f t="shared" si="32"/>
        <v>356</v>
      </c>
      <c r="BD65">
        <f t="shared" si="32"/>
        <v>344</v>
      </c>
      <c r="BE65">
        <f t="shared" si="32"/>
        <v>349</v>
      </c>
      <c r="BF65">
        <f t="shared" si="32"/>
        <v>354</v>
      </c>
      <c r="BG65">
        <f t="shared" si="32"/>
        <v>344</v>
      </c>
      <c r="BH65">
        <f t="shared" si="32"/>
        <v>349</v>
      </c>
      <c r="BI65">
        <f t="shared" si="32"/>
        <v>354</v>
      </c>
      <c r="BJ65">
        <f t="shared" si="32"/>
        <v>342</v>
      </c>
      <c r="BK65">
        <f t="shared" si="32"/>
        <v>347</v>
      </c>
      <c r="BL65">
        <f t="shared" si="32"/>
        <v>352</v>
      </c>
      <c r="BO65" s="22">
        <v>83</v>
      </c>
      <c r="BP65" s="22">
        <v>91</v>
      </c>
      <c r="BQ65" s="22">
        <v>97</v>
      </c>
      <c r="BR65" s="22">
        <v>85</v>
      </c>
      <c r="BS65" s="22">
        <v>90</v>
      </c>
      <c r="BT65" s="22">
        <v>95</v>
      </c>
      <c r="BU65" s="22">
        <v>83</v>
      </c>
      <c r="BV65" s="22">
        <v>88</v>
      </c>
      <c r="BW65" s="22">
        <v>93</v>
      </c>
      <c r="BX65" s="22">
        <v>83</v>
      </c>
      <c r="BY65" s="22">
        <v>88</v>
      </c>
      <c r="BZ65" s="22">
        <v>93</v>
      </c>
    </row>
    <row r="66" spans="1:78" hidden="1" outlineLevel="1" collapsed="1">
      <c r="A66">
        <f t="shared" ca="1" si="26"/>
        <v>33</v>
      </c>
      <c r="B66" s="25" t="s">
        <v>1626</v>
      </c>
      <c r="C66" s="139">
        <f>INDEX($AM66:$AX66,1,C$31+(d.Region-1)*3)</f>
        <v>361</v>
      </c>
      <c r="D66" s="139">
        <f>INDEX($AM66:$AX66,1,D$31+(d.Region-1)*3)</f>
        <v>366</v>
      </c>
      <c r="E66" s="139">
        <f>INDEX($AM66:$AX66,1,E$31+(d.Region-1)*3)</f>
        <v>371</v>
      </c>
      <c r="F66" s="139"/>
      <c r="G66" s="139"/>
      <c r="H66" s="139"/>
      <c r="I66" s="139"/>
      <c r="J66" s="139"/>
      <c r="K66" s="139"/>
      <c r="L66" s="139"/>
      <c r="M66" s="139"/>
      <c r="N66" s="139"/>
      <c r="O66" s="139"/>
      <c r="P66" s="139"/>
      <c r="Q66" s="139"/>
      <c r="R66" s="139"/>
      <c r="S66" s="139"/>
      <c r="T66" s="139"/>
      <c r="U66" s="118" t="str">
        <f t="shared" si="28"/>
        <v>361:362</v>
      </c>
      <c r="V66" s="118" t="str">
        <f t="shared" si="29"/>
        <v>366:367</v>
      </c>
      <c r="W66" s="118" t="str">
        <f t="shared" si="30"/>
        <v>371:372</v>
      </c>
      <c r="X66" s="118"/>
      <c r="Y66" s="118"/>
      <c r="Z66" s="118"/>
      <c r="AA66" s="118"/>
      <c r="AB66" s="118"/>
      <c r="AC66" s="118"/>
      <c r="AD66" s="118"/>
      <c r="AE66" s="118"/>
      <c r="AF66" s="118"/>
      <c r="AG66" s="118"/>
      <c r="AH66" s="118"/>
      <c r="AI66" s="118"/>
      <c r="AJ66" s="118"/>
      <c r="AK66" s="118"/>
      <c r="AL66" s="118"/>
      <c r="AM66" s="470">
        <f t="shared" si="8"/>
        <v>359</v>
      </c>
      <c r="AN66" s="470">
        <f t="shared" si="9"/>
        <v>367</v>
      </c>
      <c r="AO66" s="470">
        <f t="shared" si="10"/>
        <v>373</v>
      </c>
      <c r="AP66" s="470">
        <f t="shared" si="11"/>
        <v>361</v>
      </c>
      <c r="AQ66" s="470">
        <f t="shared" si="12"/>
        <v>366</v>
      </c>
      <c r="AR66" s="470">
        <f t="shared" si="13"/>
        <v>371</v>
      </c>
      <c r="AS66" s="470">
        <f t="shared" si="14"/>
        <v>361</v>
      </c>
      <c r="AT66" s="470">
        <f t="shared" si="15"/>
        <v>366</v>
      </c>
      <c r="AU66" s="470">
        <f t="shared" si="16"/>
        <v>371</v>
      </c>
      <c r="AV66" s="470">
        <f t="shared" si="17"/>
        <v>359</v>
      </c>
      <c r="AW66" s="470">
        <f t="shared" si="18"/>
        <v>364</v>
      </c>
      <c r="AX66" s="470">
        <f t="shared" si="19"/>
        <v>369</v>
      </c>
      <c r="AZ66">
        <f>AZ61+364</f>
        <v>2021.5</v>
      </c>
      <c r="BA66">
        <f t="shared" si="32"/>
        <v>359</v>
      </c>
      <c r="BB66">
        <f t="shared" si="32"/>
        <v>367</v>
      </c>
      <c r="BC66">
        <f t="shared" si="32"/>
        <v>373</v>
      </c>
      <c r="BD66">
        <f t="shared" si="32"/>
        <v>361</v>
      </c>
      <c r="BE66">
        <f t="shared" si="32"/>
        <v>366</v>
      </c>
      <c r="BF66">
        <f t="shared" si="32"/>
        <v>371</v>
      </c>
      <c r="BG66">
        <f t="shared" si="32"/>
        <v>361</v>
      </c>
      <c r="BH66">
        <f t="shared" si="32"/>
        <v>366</v>
      </c>
      <c r="BI66">
        <f t="shared" si="32"/>
        <v>371</v>
      </c>
      <c r="BJ66">
        <f t="shared" si="32"/>
        <v>359</v>
      </c>
      <c r="BK66">
        <f t="shared" si="32"/>
        <v>364</v>
      </c>
      <c r="BL66">
        <f t="shared" si="32"/>
        <v>369</v>
      </c>
      <c r="BO66" s="22">
        <v>99</v>
      </c>
      <c r="BP66" s="22">
        <v>107</v>
      </c>
      <c r="BQ66" s="22">
        <v>113</v>
      </c>
      <c r="BR66" s="22">
        <v>101</v>
      </c>
      <c r="BS66" s="22">
        <v>106</v>
      </c>
      <c r="BT66" s="22">
        <v>111</v>
      </c>
      <c r="BU66" s="22">
        <v>99</v>
      </c>
      <c r="BV66" s="22">
        <v>104</v>
      </c>
      <c r="BW66" s="22">
        <v>109</v>
      </c>
      <c r="BX66" s="22">
        <v>99</v>
      </c>
      <c r="BY66" s="22">
        <v>104</v>
      </c>
      <c r="BZ66" s="22">
        <v>109</v>
      </c>
    </row>
    <row r="67" spans="1:78" hidden="1" outlineLevel="1">
      <c r="A67" s="231"/>
      <c r="B67" s="231"/>
      <c r="C67" s="260" t="s">
        <v>549</v>
      </c>
      <c r="D67" s="261"/>
      <c r="E67" s="262"/>
      <c r="F67" s="260" t="s">
        <v>1080</v>
      </c>
      <c r="G67" s="260"/>
      <c r="H67" s="27"/>
      <c r="I67" s="27"/>
      <c r="J67" s="27"/>
      <c r="K67" s="27"/>
      <c r="L67" s="27"/>
      <c r="M67" s="27"/>
      <c r="N67" s="27"/>
      <c r="O67" s="27"/>
      <c r="P67" s="27"/>
      <c r="Q67" s="27"/>
      <c r="R67" s="27"/>
      <c r="S67" s="27"/>
      <c r="T67" s="27"/>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row>
    <row r="68" spans="1:78" hidden="1" outlineLevel="1">
      <c r="A68" s="218"/>
      <c r="B68" s="218" t="s">
        <v>1104</v>
      </c>
      <c r="C68" s="224">
        <v>2</v>
      </c>
      <c r="D68" s="224">
        <v>24</v>
      </c>
      <c r="F68" s="217">
        <f>i.TOLoffset_r1*6</f>
        <v>12</v>
      </c>
      <c r="G68" s="217">
        <f>i.TOLoffset_r2*6</f>
        <v>144</v>
      </c>
      <c r="H68" s="27"/>
      <c r="I68" s="27"/>
      <c r="J68" s="27"/>
      <c r="K68" s="27"/>
      <c r="L68" s="27"/>
      <c r="M68" s="27"/>
      <c r="N68" s="27"/>
      <c r="O68" s="27"/>
      <c r="P68" s="27"/>
      <c r="Q68" s="27"/>
      <c r="R68" s="27"/>
      <c r="S68" s="27"/>
      <c r="T68" s="27"/>
      <c r="U68" s="118"/>
      <c r="V68" s="118"/>
      <c r="W68" s="118"/>
      <c r="X68" s="118"/>
      <c r="Y68" s="118"/>
      <c r="Z68" s="118"/>
      <c r="AA68" s="118"/>
      <c r="AB68" s="118"/>
      <c r="AC68" s="118"/>
      <c r="AD68" s="118"/>
      <c r="AE68" s="118"/>
      <c r="AF68" s="118"/>
      <c r="AG68" s="118"/>
      <c r="AH68" s="118"/>
      <c r="AI68" s="118"/>
      <c r="AJ68" s="118"/>
      <c r="AK68" s="118"/>
      <c r="AL68" s="118"/>
      <c r="AM68" s="118"/>
      <c r="AN68" s="118">
        <f>AN33-AM33</f>
        <v>55</v>
      </c>
      <c r="AO68" s="118">
        <f>AO33-AM33</f>
        <v>98</v>
      </c>
      <c r="AP68" s="118"/>
      <c r="AQ68" s="118">
        <f>AQ33-AP33</f>
        <v>34</v>
      </c>
      <c r="AR68" s="118">
        <f>AR33-AP33</f>
        <v>69</v>
      </c>
      <c r="AS68" s="118"/>
      <c r="AT68" s="118">
        <f>AT33-AS33</f>
        <v>34</v>
      </c>
      <c r="AU68" s="118">
        <f>AU33-AS33</f>
        <v>69</v>
      </c>
      <c r="AV68" s="118"/>
      <c r="AW68" s="118">
        <f>AW33-AV33</f>
        <v>34</v>
      </c>
      <c r="AX68" s="118">
        <f>AX33-AV33</f>
        <v>69</v>
      </c>
      <c r="AY68" s="118"/>
    </row>
    <row r="69" spans="1:78">
      <c r="A69" s="218"/>
      <c r="B69" s="218"/>
      <c r="C69" s="27"/>
      <c r="D69" s="27"/>
      <c r="E69" s="27"/>
      <c r="F69" s="27"/>
      <c r="G69" s="27"/>
      <c r="H69" s="27"/>
      <c r="I69" s="27"/>
      <c r="J69" s="27"/>
      <c r="K69" s="27"/>
      <c r="L69" s="27"/>
      <c r="M69" s="27"/>
      <c r="N69" s="27"/>
      <c r="O69" s="27"/>
      <c r="P69" s="27"/>
      <c r="Q69" s="27"/>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row>
    <row r="70" spans="1:78">
      <c r="A70" s="523" t="s">
        <v>921</v>
      </c>
    </row>
    <row r="71" spans="1:78" ht="16.5" outlineLevel="1">
      <c r="B71" s="57" t="s">
        <v>648</v>
      </c>
      <c r="C71" s="541" t="s">
        <v>2066</v>
      </c>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9" t="s">
        <v>2200</v>
      </c>
      <c r="AR71" s="59"/>
      <c r="AS71" s="59"/>
      <c r="AT71" s="59"/>
      <c r="AU71" s="59"/>
      <c r="AV71" s="59"/>
      <c r="AW71" s="59"/>
      <c r="AX71" s="59"/>
      <c r="AY71" s="59"/>
      <c r="AZ71" s="59"/>
      <c r="BA71" s="59" t="s">
        <v>2068</v>
      </c>
      <c r="BB71" s="59"/>
      <c r="BC71" s="59"/>
      <c r="BD71" s="59"/>
      <c r="BE71" s="59"/>
      <c r="BF71" s="59"/>
      <c r="BG71" s="59"/>
      <c r="BH71" s="59"/>
      <c r="BI71" s="59"/>
      <c r="BJ71" s="59"/>
    </row>
    <row r="72" spans="1:78" ht="36" outlineLevel="1">
      <c r="B72" s="57"/>
      <c r="C72" s="60" t="s">
        <v>649</v>
      </c>
      <c r="D72" s="60" t="s">
        <v>650</v>
      </c>
      <c r="E72" s="60" t="s">
        <v>651</v>
      </c>
      <c r="F72" s="60" t="s">
        <v>766</v>
      </c>
      <c r="G72" s="60" t="s">
        <v>767</v>
      </c>
      <c r="H72" s="60" t="s">
        <v>652</v>
      </c>
      <c r="I72" s="60" t="s">
        <v>653</v>
      </c>
      <c r="J72" s="60" t="s">
        <v>654</v>
      </c>
      <c r="K72" s="60" t="s">
        <v>2065</v>
      </c>
      <c r="L72" s="60"/>
      <c r="M72" s="60" t="s">
        <v>649</v>
      </c>
      <c r="N72" s="60" t="s">
        <v>650</v>
      </c>
      <c r="O72" s="60" t="s">
        <v>651</v>
      </c>
      <c r="P72" s="60" t="s">
        <v>766</v>
      </c>
      <c r="Q72" s="60" t="s">
        <v>2306</v>
      </c>
      <c r="R72" s="60" t="s">
        <v>2305</v>
      </c>
      <c r="S72" s="60" t="s">
        <v>2307</v>
      </c>
      <c r="T72" s="60" t="s">
        <v>2308</v>
      </c>
      <c r="U72" s="60" t="s">
        <v>2065</v>
      </c>
      <c r="V72" s="60"/>
      <c r="W72" s="60" t="s">
        <v>649</v>
      </c>
      <c r="X72" s="60" t="s">
        <v>650</v>
      </c>
      <c r="Y72" s="60" t="s">
        <v>651</v>
      </c>
      <c r="Z72" s="60" t="s">
        <v>766</v>
      </c>
      <c r="AA72" s="60" t="s">
        <v>2306</v>
      </c>
      <c r="AB72" s="60" t="s">
        <v>2305</v>
      </c>
      <c r="AC72" s="60" t="s">
        <v>2307</v>
      </c>
      <c r="AD72" s="60" t="s">
        <v>2308</v>
      </c>
      <c r="AE72" s="60" t="s">
        <v>2065</v>
      </c>
      <c r="AF72" s="60"/>
      <c r="AG72" s="60" t="s">
        <v>649</v>
      </c>
      <c r="AH72" s="60" t="s">
        <v>650</v>
      </c>
      <c r="AI72" s="60" t="s">
        <v>651</v>
      </c>
      <c r="AJ72" s="60" t="s">
        <v>766</v>
      </c>
      <c r="AK72" s="60" t="s">
        <v>2306</v>
      </c>
      <c r="AL72" s="60" t="s">
        <v>2305</v>
      </c>
      <c r="AM72" s="60" t="s">
        <v>2307</v>
      </c>
      <c r="AN72" s="60" t="s">
        <v>2308</v>
      </c>
      <c r="AO72" s="60" t="s">
        <v>2065</v>
      </c>
      <c r="AP72" s="60"/>
      <c r="AQ72" s="60" t="s">
        <v>649</v>
      </c>
      <c r="AR72" s="60" t="s">
        <v>650</v>
      </c>
      <c r="AS72" s="60" t="s">
        <v>651</v>
      </c>
      <c r="AT72" s="60" t="s">
        <v>766</v>
      </c>
      <c r="AU72" s="60" t="s">
        <v>2306</v>
      </c>
      <c r="AV72" s="60" t="s">
        <v>2305</v>
      </c>
      <c r="AW72" s="60" t="s">
        <v>2307</v>
      </c>
      <c r="AX72" s="60" t="s">
        <v>2308</v>
      </c>
      <c r="AY72" s="60" t="s">
        <v>2065</v>
      </c>
      <c r="AZ72" s="60"/>
      <c r="BA72" s="60" t="s">
        <v>649</v>
      </c>
      <c r="BB72" s="60" t="s">
        <v>650</v>
      </c>
      <c r="BC72" s="60" t="s">
        <v>651</v>
      </c>
      <c r="BD72" s="60" t="s">
        <v>766</v>
      </c>
      <c r="BE72" s="60" t="s">
        <v>2306</v>
      </c>
      <c r="BF72" s="60" t="s">
        <v>2305</v>
      </c>
      <c r="BG72" s="60" t="s">
        <v>2307</v>
      </c>
      <c r="BH72" s="60" t="s">
        <v>2308</v>
      </c>
      <c r="BI72" s="60" t="s">
        <v>2065</v>
      </c>
      <c r="BJ72" s="60"/>
    </row>
    <row r="73" spans="1:78" outlineLevel="1">
      <c r="B73" s="46" t="s">
        <v>706</v>
      </c>
      <c r="C73" s="536">
        <f t="shared" ref="C73:K78" si="35">CHOOSE(d.Region,M73,W73,AG73)</f>
        <v>0</v>
      </c>
      <c r="D73" s="536">
        <f t="shared" si="35"/>
        <v>0</v>
      </c>
      <c r="E73" s="536">
        <f t="shared" si="35"/>
        <v>0</v>
      </c>
      <c r="F73" s="536">
        <f t="shared" si="35"/>
        <v>0</v>
      </c>
      <c r="G73" s="536" t="b">
        <f t="shared" si="35"/>
        <v>1</v>
      </c>
      <c r="H73" s="536" t="b">
        <f t="shared" si="35"/>
        <v>0</v>
      </c>
      <c r="I73" s="536" t="b">
        <f t="shared" si="35"/>
        <v>0</v>
      </c>
      <c r="J73" s="536" t="b">
        <f t="shared" si="35"/>
        <v>0</v>
      </c>
      <c r="K73" s="536">
        <f t="shared" si="35"/>
        <v>0.5</v>
      </c>
      <c r="L73" s="536"/>
      <c r="M73" s="61"/>
      <c r="N73" s="61"/>
      <c r="O73" s="61"/>
      <c r="P73" s="61"/>
      <c r="Q73" s="61" t="b">
        <v>1</v>
      </c>
      <c r="R73" s="61" t="b">
        <v>1</v>
      </c>
      <c r="S73" s="61" t="b">
        <v>0</v>
      </c>
      <c r="T73" s="62" t="b">
        <v>0</v>
      </c>
      <c r="U73" s="531" t="s">
        <v>30</v>
      </c>
      <c r="V73" s="531"/>
      <c r="W73" s="61"/>
      <c r="X73" s="61"/>
      <c r="Y73" s="61"/>
      <c r="Z73" s="61"/>
      <c r="AA73" s="61" t="b">
        <v>1</v>
      </c>
      <c r="AB73" s="61" t="b">
        <v>0</v>
      </c>
      <c r="AC73" s="61" t="b">
        <v>0</v>
      </c>
      <c r="AD73" s="62" t="b">
        <v>0</v>
      </c>
      <c r="AE73" s="531">
        <v>0.5</v>
      </c>
      <c r="AF73" s="531"/>
      <c r="AG73" s="61"/>
      <c r="AH73" s="61"/>
      <c r="AI73" s="61"/>
      <c r="AJ73" s="61"/>
      <c r="AK73" s="61" t="b">
        <v>1</v>
      </c>
      <c r="AL73" s="61" t="b">
        <v>1</v>
      </c>
      <c r="AM73" s="61" t="b">
        <v>0</v>
      </c>
      <c r="AN73" s="62" t="b">
        <v>0</v>
      </c>
      <c r="AO73" s="531" t="s">
        <v>30</v>
      </c>
      <c r="AP73" s="531"/>
      <c r="AQ73" s="61"/>
      <c r="AR73" s="61"/>
      <c r="AS73" s="61"/>
      <c r="AT73" s="61"/>
      <c r="AU73" s="61" t="b">
        <v>1</v>
      </c>
      <c r="AV73" s="61" t="b">
        <v>0</v>
      </c>
      <c r="AW73" s="61" t="b">
        <v>0</v>
      </c>
      <c r="AX73" s="62" t="b">
        <v>0</v>
      </c>
      <c r="AY73" s="531" t="s">
        <v>30</v>
      </c>
      <c r="AZ73" s="531"/>
      <c r="BA73" s="61"/>
      <c r="BB73" s="61"/>
      <c r="BC73" s="61"/>
      <c r="BD73" s="61"/>
      <c r="BE73" s="61" t="b">
        <v>1</v>
      </c>
      <c r="BF73" s="61" t="b">
        <v>0</v>
      </c>
      <c r="BG73" s="61" t="b">
        <v>0</v>
      </c>
      <c r="BH73" s="62" t="b">
        <v>0</v>
      </c>
      <c r="BI73" s="531">
        <v>0.5</v>
      </c>
      <c r="BJ73" s="531"/>
    </row>
    <row r="74" spans="1:78" outlineLevel="1">
      <c r="B74" s="47" t="s">
        <v>547</v>
      </c>
      <c r="C74" s="537">
        <f t="shared" si="35"/>
        <v>0</v>
      </c>
      <c r="D74" s="537">
        <f t="shared" si="35"/>
        <v>0</v>
      </c>
      <c r="E74" s="537">
        <f t="shared" si="35"/>
        <v>0</v>
      </c>
      <c r="F74" s="537">
        <f t="shared" si="35"/>
        <v>0</v>
      </c>
      <c r="G74" s="537" t="b">
        <f t="shared" si="35"/>
        <v>1</v>
      </c>
      <c r="H74" s="537" t="b">
        <f t="shared" si="35"/>
        <v>0</v>
      </c>
      <c r="I74" s="537" t="b">
        <f t="shared" si="35"/>
        <v>0</v>
      </c>
      <c r="J74" s="537" t="b">
        <f t="shared" si="35"/>
        <v>0</v>
      </c>
      <c r="K74" s="537">
        <f t="shared" si="35"/>
        <v>0.5</v>
      </c>
      <c r="L74" s="537"/>
      <c r="M74" s="79"/>
      <c r="N74" s="79"/>
      <c r="O74" s="79"/>
      <c r="P74" s="79"/>
      <c r="Q74" s="79" t="b">
        <v>1</v>
      </c>
      <c r="R74" s="79" t="b">
        <v>1</v>
      </c>
      <c r="S74" s="79" t="b">
        <v>0</v>
      </c>
      <c r="T74" s="80" t="b">
        <v>0</v>
      </c>
      <c r="U74" s="532" t="s">
        <v>30</v>
      </c>
      <c r="V74" s="532"/>
      <c r="W74" s="79"/>
      <c r="X74" s="79"/>
      <c r="Y74" s="79"/>
      <c r="Z74" s="79"/>
      <c r="AA74" s="79" t="b">
        <v>1</v>
      </c>
      <c r="AB74" s="79" t="b">
        <v>0</v>
      </c>
      <c r="AC74" s="79" t="b">
        <v>0</v>
      </c>
      <c r="AD74" s="80" t="b">
        <v>0</v>
      </c>
      <c r="AE74" s="532">
        <v>0.5</v>
      </c>
      <c r="AF74" s="532"/>
      <c r="AG74" s="79"/>
      <c r="AH74" s="79"/>
      <c r="AI74" s="79"/>
      <c r="AJ74" s="79"/>
      <c r="AK74" s="79" t="b">
        <v>1</v>
      </c>
      <c r="AL74" s="79" t="b">
        <v>1</v>
      </c>
      <c r="AM74" s="79" t="b">
        <v>0</v>
      </c>
      <c r="AN74" s="80" t="b">
        <v>0</v>
      </c>
      <c r="AO74" s="532" t="s">
        <v>30</v>
      </c>
      <c r="AP74" s="532"/>
      <c r="AQ74" s="79"/>
      <c r="AR74" s="79"/>
      <c r="AS74" s="79"/>
      <c r="AT74" s="79"/>
      <c r="AU74" s="79" t="b">
        <v>1</v>
      </c>
      <c r="AV74" s="79" t="b">
        <v>0</v>
      </c>
      <c r="AW74" s="79" t="b">
        <v>0</v>
      </c>
      <c r="AX74" s="80" t="b">
        <v>0</v>
      </c>
      <c r="AY74" s="532" t="s">
        <v>30</v>
      </c>
      <c r="AZ74" s="532"/>
      <c r="BA74" s="79"/>
      <c r="BB74" s="79"/>
      <c r="BC74" s="79"/>
      <c r="BD74" s="79"/>
      <c r="BE74" s="79" t="b">
        <v>1</v>
      </c>
      <c r="BF74" s="79" t="b">
        <v>0</v>
      </c>
      <c r="BG74" s="79" t="b">
        <v>0</v>
      </c>
      <c r="BH74" s="80" t="b">
        <v>0</v>
      </c>
      <c r="BI74" s="532">
        <v>0.5</v>
      </c>
      <c r="BJ74" s="532"/>
    </row>
    <row r="75" spans="1:78" outlineLevel="1">
      <c r="B75" s="48" t="s">
        <v>382</v>
      </c>
      <c r="C75" s="538">
        <f t="shared" si="35"/>
        <v>0</v>
      </c>
      <c r="D75" s="538">
        <f t="shared" si="35"/>
        <v>0</v>
      </c>
      <c r="E75" s="538">
        <f t="shared" si="35"/>
        <v>0</v>
      </c>
      <c r="F75" s="538">
        <f t="shared" si="35"/>
        <v>0</v>
      </c>
      <c r="G75" s="538" t="b">
        <f t="shared" si="35"/>
        <v>1</v>
      </c>
      <c r="H75" s="538" t="b">
        <f t="shared" si="35"/>
        <v>0</v>
      </c>
      <c r="I75" s="538" t="b">
        <f t="shared" si="35"/>
        <v>0</v>
      </c>
      <c r="J75" s="538" t="b">
        <f t="shared" si="35"/>
        <v>0</v>
      </c>
      <c r="K75" s="538">
        <f t="shared" si="35"/>
        <v>0.5</v>
      </c>
      <c r="L75" s="538"/>
      <c r="M75" s="82"/>
      <c r="N75" s="82"/>
      <c r="O75" s="82"/>
      <c r="P75" s="82"/>
      <c r="Q75" s="82" t="b">
        <v>1</v>
      </c>
      <c r="R75" s="82" t="b">
        <v>1</v>
      </c>
      <c r="S75" s="82" t="b">
        <v>0</v>
      </c>
      <c r="T75" s="83" t="b">
        <v>0</v>
      </c>
      <c r="U75" s="533" t="s">
        <v>30</v>
      </c>
      <c r="V75" s="533"/>
      <c r="W75" s="82"/>
      <c r="X75" s="82"/>
      <c r="Y75" s="82"/>
      <c r="Z75" s="82"/>
      <c r="AA75" s="82" t="b">
        <v>1</v>
      </c>
      <c r="AB75" s="82" t="b">
        <v>0</v>
      </c>
      <c r="AC75" s="82" t="b">
        <v>0</v>
      </c>
      <c r="AD75" s="83" t="b">
        <v>0</v>
      </c>
      <c r="AE75" s="533">
        <v>0.5</v>
      </c>
      <c r="AF75" s="533"/>
      <c r="AG75" s="82"/>
      <c r="AH75" s="82"/>
      <c r="AI75" s="82"/>
      <c r="AJ75" s="82"/>
      <c r="AK75" s="82" t="b">
        <v>1</v>
      </c>
      <c r="AL75" s="82" t="b">
        <v>1</v>
      </c>
      <c r="AM75" s="82" t="b">
        <v>0</v>
      </c>
      <c r="AN75" s="83" t="b">
        <v>0</v>
      </c>
      <c r="AO75" s="533" t="s">
        <v>30</v>
      </c>
      <c r="AP75" s="533"/>
      <c r="AQ75" s="82"/>
      <c r="AR75" s="82"/>
      <c r="AS75" s="82"/>
      <c r="AT75" s="82"/>
      <c r="AU75" s="82" t="b">
        <v>1</v>
      </c>
      <c r="AV75" s="82" t="b">
        <v>0</v>
      </c>
      <c r="AW75" s="82" t="b">
        <v>0</v>
      </c>
      <c r="AX75" s="83" t="b">
        <v>0</v>
      </c>
      <c r="AY75" s="533" t="s">
        <v>30</v>
      </c>
      <c r="AZ75" s="533"/>
      <c r="BA75" s="82"/>
      <c r="BB75" s="82"/>
      <c r="BC75" s="82"/>
      <c r="BD75" s="82"/>
      <c r="BE75" s="82" t="b">
        <v>1</v>
      </c>
      <c r="BF75" s="82" t="b">
        <v>0</v>
      </c>
      <c r="BG75" s="82" t="b">
        <v>0</v>
      </c>
      <c r="BH75" s="83" t="b">
        <v>0</v>
      </c>
      <c r="BI75" s="533">
        <v>0.5</v>
      </c>
      <c r="BJ75" s="533"/>
    </row>
    <row r="76" spans="1:78" outlineLevel="1">
      <c r="B76" s="46" t="s">
        <v>707</v>
      </c>
      <c r="C76" s="539">
        <f t="shared" si="35"/>
        <v>0</v>
      </c>
      <c r="D76" s="539">
        <f t="shared" si="35"/>
        <v>0</v>
      </c>
      <c r="E76" s="539">
        <f t="shared" si="35"/>
        <v>0</v>
      </c>
      <c r="F76" s="539">
        <f t="shared" si="35"/>
        <v>0</v>
      </c>
      <c r="G76" s="539" t="b">
        <f t="shared" si="35"/>
        <v>1</v>
      </c>
      <c r="H76" s="539" t="b">
        <f t="shared" si="35"/>
        <v>0</v>
      </c>
      <c r="I76" s="539" t="b">
        <f t="shared" si="35"/>
        <v>0</v>
      </c>
      <c r="J76" s="539" t="b">
        <f t="shared" si="35"/>
        <v>0</v>
      </c>
      <c r="K76" s="539">
        <f t="shared" si="35"/>
        <v>0.5</v>
      </c>
      <c r="L76" s="539"/>
      <c r="M76" s="85"/>
      <c r="N76" s="85"/>
      <c r="O76" s="85"/>
      <c r="P76" s="85"/>
      <c r="Q76" s="85" t="b">
        <v>1</v>
      </c>
      <c r="R76" s="85" t="b">
        <v>1</v>
      </c>
      <c r="S76" s="85" t="b">
        <v>0</v>
      </c>
      <c r="T76" s="86" t="b">
        <v>0</v>
      </c>
      <c r="U76" s="534" t="s">
        <v>30</v>
      </c>
      <c r="V76" s="534"/>
      <c r="W76" s="85"/>
      <c r="X76" s="85"/>
      <c r="Y76" s="85"/>
      <c r="Z76" s="85"/>
      <c r="AA76" s="85" t="b">
        <v>1</v>
      </c>
      <c r="AB76" s="85" t="b">
        <v>0</v>
      </c>
      <c r="AC76" s="85" t="b">
        <v>0</v>
      </c>
      <c r="AD76" s="86" t="b">
        <v>0</v>
      </c>
      <c r="AE76" s="534">
        <v>0.5</v>
      </c>
      <c r="AF76" s="534"/>
      <c r="AG76" s="85"/>
      <c r="AH76" s="85"/>
      <c r="AI76" s="85"/>
      <c r="AJ76" s="85"/>
      <c r="AK76" s="85" t="b">
        <v>1</v>
      </c>
      <c r="AL76" s="85" t="b">
        <v>1</v>
      </c>
      <c r="AM76" s="85" t="b">
        <v>0</v>
      </c>
      <c r="AN76" s="86" t="b">
        <v>0</v>
      </c>
      <c r="AO76" s="534" t="s">
        <v>30</v>
      </c>
      <c r="AP76" s="534"/>
      <c r="AQ76" s="85"/>
      <c r="AR76" s="85"/>
      <c r="AS76" s="85"/>
      <c r="AT76" s="85"/>
      <c r="AU76" s="85" t="b">
        <v>1</v>
      </c>
      <c r="AV76" s="85" t="b">
        <v>0</v>
      </c>
      <c r="AW76" s="85" t="b">
        <v>0</v>
      </c>
      <c r="AX76" s="86" t="b">
        <v>0</v>
      </c>
      <c r="AY76" s="534" t="s">
        <v>30</v>
      </c>
      <c r="AZ76" s="534"/>
      <c r="BA76" s="85"/>
      <c r="BB76" s="85"/>
      <c r="BC76" s="85"/>
      <c r="BD76" s="85"/>
      <c r="BE76" s="85" t="b">
        <v>1</v>
      </c>
      <c r="BF76" s="85" t="b">
        <v>0</v>
      </c>
      <c r="BG76" s="85" t="b">
        <v>0</v>
      </c>
      <c r="BH76" s="86" t="b">
        <v>0</v>
      </c>
      <c r="BI76" s="534">
        <v>0.5</v>
      </c>
      <c r="BJ76" s="534"/>
    </row>
    <row r="77" spans="1:78" outlineLevel="1">
      <c r="B77" s="47" t="s">
        <v>547</v>
      </c>
      <c r="C77" s="537">
        <f t="shared" si="35"/>
        <v>0</v>
      </c>
      <c r="D77" s="537">
        <f t="shared" si="35"/>
        <v>0</v>
      </c>
      <c r="E77" s="537">
        <f t="shared" si="35"/>
        <v>0</v>
      </c>
      <c r="F77" s="537">
        <f t="shared" si="35"/>
        <v>0</v>
      </c>
      <c r="G77" s="537" t="b">
        <f t="shared" si="35"/>
        <v>1</v>
      </c>
      <c r="H77" s="537" t="b">
        <f t="shared" si="35"/>
        <v>0</v>
      </c>
      <c r="I77" s="537" t="b">
        <f t="shared" si="35"/>
        <v>0</v>
      </c>
      <c r="J77" s="537" t="b">
        <f t="shared" si="35"/>
        <v>0</v>
      </c>
      <c r="K77" s="537">
        <f t="shared" si="35"/>
        <v>0.5</v>
      </c>
      <c r="L77" s="537"/>
      <c r="M77" s="79"/>
      <c r="N77" s="79"/>
      <c r="O77" s="79"/>
      <c r="P77" s="79"/>
      <c r="Q77" s="79" t="b">
        <v>1</v>
      </c>
      <c r="R77" s="79" t="b">
        <v>1</v>
      </c>
      <c r="S77" s="79" t="b">
        <v>0</v>
      </c>
      <c r="T77" s="80" t="b">
        <v>0</v>
      </c>
      <c r="U77" s="532" t="s">
        <v>30</v>
      </c>
      <c r="V77" s="532"/>
      <c r="W77" s="79"/>
      <c r="X77" s="79"/>
      <c r="Y77" s="79"/>
      <c r="Z77" s="79"/>
      <c r="AA77" s="79" t="b">
        <v>1</v>
      </c>
      <c r="AB77" s="79" t="b">
        <v>0</v>
      </c>
      <c r="AC77" s="79" t="b">
        <v>0</v>
      </c>
      <c r="AD77" s="80" t="b">
        <v>0</v>
      </c>
      <c r="AE77" s="532">
        <v>0.5</v>
      </c>
      <c r="AF77" s="532"/>
      <c r="AG77" s="79"/>
      <c r="AH77" s="79"/>
      <c r="AI77" s="79"/>
      <c r="AJ77" s="79"/>
      <c r="AK77" s="79" t="b">
        <v>1</v>
      </c>
      <c r="AL77" s="79" t="b">
        <v>1</v>
      </c>
      <c r="AM77" s="79" t="b">
        <v>0</v>
      </c>
      <c r="AN77" s="80" t="b">
        <v>0</v>
      </c>
      <c r="AO77" s="532" t="s">
        <v>30</v>
      </c>
      <c r="AP77" s="532"/>
      <c r="AQ77" s="79"/>
      <c r="AR77" s="79"/>
      <c r="AS77" s="79"/>
      <c r="AT77" s="79"/>
      <c r="AU77" s="79" t="b">
        <v>1</v>
      </c>
      <c r="AV77" s="79" t="b">
        <v>0</v>
      </c>
      <c r="AW77" s="79" t="b">
        <v>0</v>
      </c>
      <c r="AX77" s="80" t="b">
        <v>0</v>
      </c>
      <c r="AY77" s="532" t="s">
        <v>30</v>
      </c>
      <c r="AZ77" s="532"/>
      <c r="BA77" s="79"/>
      <c r="BB77" s="79"/>
      <c r="BC77" s="79"/>
      <c r="BD77" s="79"/>
      <c r="BE77" s="79" t="b">
        <v>1</v>
      </c>
      <c r="BF77" s="79" t="b">
        <v>0</v>
      </c>
      <c r="BG77" s="79" t="b">
        <v>0</v>
      </c>
      <c r="BH77" s="80" t="b">
        <v>0</v>
      </c>
      <c r="BI77" s="532">
        <v>0.5</v>
      </c>
      <c r="BJ77" s="532"/>
    </row>
    <row r="78" spans="1:78" outlineLevel="1">
      <c r="B78" s="48" t="s">
        <v>382</v>
      </c>
      <c r="C78" s="540">
        <f t="shared" si="35"/>
        <v>0</v>
      </c>
      <c r="D78" s="540">
        <f t="shared" si="35"/>
        <v>0</v>
      </c>
      <c r="E78" s="540">
        <f t="shared" si="35"/>
        <v>0</v>
      </c>
      <c r="F78" s="540">
        <f t="shared" si="35"/>
        <v>0</v>
      </c>
      <c r="G78" s="540" t="b">
        <f t="shared" si="35"/>
        <v>1</v>
      </c>
      <c r="H78" s="540" t="b">
        <f t="shared" si="35"/>
        <v>0</v>
      </c>
      <c r="I78" s="540" t="b">
        <f t="shared" si="35"/>
        <v>0</v>
      </c>
      <c r="J78" s="540" t="b">
        <f t="shared" si="35"/>
        <v>0</v>
      </c>
      <c r="K78" s="540">
        <f t="shared" si="35"/>
        <v>0.5</v>
      </c>
      <c r="L78" s="540"/>
      <c r="M78" s="63"/>
      <c r="N78" s="63"/>
      <c r="O78" s="63"/>
      <c r="P78" s="63"/>
      <c r="Q78" s="63" t="b">
        <v>1</v>
      </c>
      <c r="R78" s="63" t="b">
        <v>1</v>
      </c>
      <c r="S78" s="63" t="b">
        <v>0</v>
      </c>
      <c r="T78" s="64" t="b">
        <v>0</v>
      </c>
      <c r="U78" s="535" t="s">
        <v>30</v>
      </c>
      <c r="V78" s="535"/>
      <c r="W78" s="63"/>
      <c r="X78" s="63"/>
      <c r="Y78" s="63"/>
      <c r="Z78" s="63"/>
      <c r="AA78" s="63" t="b">
        <v>1</v>
      </c>
      <c r="AB78" s="63" t="b">
        <v>0</v>
      </c>
      <c r="AC78" s="63" t="b">
        <v>0</v>
      </c>
      <c r="AD78" s="64" t="b">
        <v>0</v>
      </c>
      <c r="AE78" s="535">
        <v>0.5</v>
      </c>
      <c r="AF78" s="535"/>
      <c r="AG78" s="63"/>
      <c r="AH78" s="63"/>
      <c r="AI78" s="63"/>
      <c r="AJ78" s="82"/>
      <c r="AK78" s="63" t="b">
        <v>1</v>
      </c>
      <c r="AL78" s="63" t="b">
        <v>1</v>
      </c>
      <c r="AM78" s="63" t="b">
        <v>0</v>
      </c>
      <c r="AN78" s="64" t="b">
        <v>0</v>
      </c>
      <c r="AO78" s="535" t="s">
        <v>30</v>
      </c>
      <c r="AP78" s="535"/>
      <c r="AQ78" s="63"/>
      <c r="AR78" s="63"/>
      <c r="AS78" s="63"/>
      <c r="AT78" s="82"/>
      <c r="AU78" s="63" t="b">
        <v>1</v>
      </c>
      <c r="AV78" s="63" t="b">
        <v>0</v>
      </c>
      <c r="AW78" s="63" t="b">
        <v>0</v>
      </c>
      <c r="AX78" s="64" t="b">
        <v>0</v>
      </c>
      <c r="AY78" s="535" t="s">
        <v>30</v>
      </c>
      <c r="AZ78" s="535"/>
      <c r="BA78" s="63"/>
      <c r="BB78" s="63"/>
      <c r="BC78" s="63"/>
      <c r="BD78" s="63"/>
      <c r="BE78" s="63" t="b">
        <v>1</v>
      </c>
      <c r="BF78" s="63" t="b">
        <v>0</v>
      </c>
      <c r="BG78" s="63" t="b">
        <v>0</v>
      </c>
      <c r="BH78" s="64" t="b">
        <v>0</v>
      </c>
      <c r="BI78" s="535">
        <v>0.5</v>
      </c>
      <c r="BJ78" s="535"/>
    </row>
    <row r="79" spans="1:78" outlineLevel="1" collapsed="1"/>
    <row r="80" spans="1:78" outlineLevel="1">
      <c r="B80" t="s">
        <v>1216</v>
      </c>
      <c r="C80" s="18">
        <v>0</v>
      </c>
      <c r="D80" s="18">
        <v>1</v>
      </c>
      <c r="E80" s="18">
        <v>2</v>
      </c>
      <c r="F80" s="18">
        <v>3</v>
      </c>
      <c r="G80" s="18">
        <v>4</v>
      </c>
      <c r="H80" s="18">
        <v>5</v>
      </c>
      <c r="I80" s="18">
        <v>6</v>
      </c>
      <c r="J80" s="18"/>
      <c r="M80" s="18">
        <v>0</v>
      </c>
      <c r="N80" s="18">
        <v>1</v>
      </c>
      <c r="O80" s="18">
        <v>2</v>
      </c>
      <c r="P80" s="18">
        <v>3</v>
      </c>
      <c r="Q80" s="18">
        <v>4</v>
      </c>
      <c r="R80" s="18">
        <v>5</v>
      </c>
      <c r="S80" s="18">
        <v>6</v>
      </c>
    </row>
    <row r="81" spans="1:60" outlineLevel="1">
      <c r="C81" s="18" t="s">
        <v>1209</v>
      </c>
      <c r="D81" s="18" t="s">
        <v>1210</v>
      </c>
      <c r="E81" s="18" t="s">
        <v>1211</v>
      </c>
      <c r="F81" s="18" t="s">
        <v>1212</v>
      </c>
      <c r="G81" s="18" t="s">
        <v>1213</v>
      </c>
      <c r="H81" s="18" t="s">
        <v>1214</v>
      </c>
      <c r="I81" s="18" t="s">
        <v>1215</v>
      </c>
      <c r="J81" t="s">
        <v>1220</v>
      </c>
      <c r="M81" s="18" t="s">
        <v>1209</v>
      </c>
      <c r="N81" s="18" t="s">
        <v>1210</v>
      </c>
      <c r="O81" s="18" t="s">
        <v>1211</v>
      </c>
      <c r="P81" s="18" t="s">
        <v>1212</v>
      </c>
      <c r="Q81" s="18" t="s">
        <v>1213</v>
      </c>
      <c r="R81" s="18" t="s">
        <v>1214</v>
      </c>
      <c r="S81" s="18" t="s">
        <v>1215</v>
      </c>
      <c r="T81" t="s">
        <v>1219</v>
      </c>
      <c r="W81" s="18" t="s">
        <v>1209</v>
      </c>
      <c r="X81" s="18" t="s">
        <v>1210</v>
      </c>
      <c r="Y81" s="18" t="s">
        <v>1211</v>
      </c>
      <c r="Z81" s="18" t="s">
        <v>1212</v>
      </c>
      <c r="AA81" s="18" t="s">
        <v>1213</v>
      </c>
      <c r="AB81" s="18" t="s">
        <v>1214</v>
      </c>
      <c r="AC81" s="18" t="s">
        <v>1215</v>
      </c>
      <c r="AD81" t="s">
        <v>1219</v>
      </c>
      <c r="AG81" s="18" t="s">
        <v>1209</v>
      </c>
      <c r="AH81" s="18" t="s">
        <v>1210</v>
      </c>
      <c r="AI81" s="18" t="s">
        <v>1211</v>
      </c>
      <c r="AJ81" s="18" t="s">
        <v>1212</v>
      </c>
      <c r="AK81" s="18" t="s">
        <v>1213</v>
      </c>
      <c r="AL81" s="18" t="s">
        <v>1214</v>
      </c>
      <c r="AM81" s="18" t="s">
        <v>1215</v>
      </c>
      <c r="AN81" t="s">
        <v>1219</v>
      </c>
      <c r="AQ81" s="18" t="s">
        <v>1209</v>
      </c>
      <c r="AR81" s="18" t="s">
        <v>1210</v>
      </c>
      <c r="AS81" s="18" t="s">
        <v>1211</v>
      </c>
      <c r="AT81" s="18" t="s">
        <v>1212</v>
      </c>
      <c r="AU81" s="18" t="s">
        <v>1213</v>
      </c>
      <c r="AV81" s="18" t="s">
        <v>1214</v>
      </c>
      <c r="AW81" s="18" t="s">
        <v>1215</v>
      </c>
      <c r="AX81" t="s">
        <v>1219</v>
      </c>
      <c r="BA81" s="18" t="s">
        <v>1209</v>
      </c>
      <c r="BB81" s="18" t="s">
        <v>1210</v>
      </c>
      <c r="BC81" s="18" t="s">
        <v>1211</v>
      </c>
      <c r="BD81" s="18" t="s">
        <v>1212</v>
      </c>
      <c r="BE81" s="18" t="s">
        <v>1213</v>
      </c>
      <c r="BF81" s="18" t="s">
        <v>1214</v>
      </c>
      <c r="BG81" s="18" t="s">
        <v>1215</v>
      </c>
      <c r="BH81" t="s">
        <v>1219</v>
      </c>
    </row>
    <row r="82" spans="1:60" outlineLevel="1">
      <c r="C82" s="78">
        <f t="shared" ref="C82:J82" si="36">CHOOSE(d.Region,M82,W82,AG82)</f>
        <v>1</v>
      </c>
      <c r="D82" s="78">
        <f t="shared" si="36"/>
        <v>1</v>
      </c>
      <c r="E82" s="78">
        <f t="shared" si="36"/>
        <v>1</v>
      </c>
      <c r="F82" s="78">
        <f t="shared" si="36"/>
        <v>1</v>
      </c>
      <c r="G82" s="78">
        <f t="shared" si="36"/>
        <v>1</v>
      </c>
      <c r="H82" s="78">
        <f t="shared" si="36"/>
        <v>1</v>
      </c>
      <c r="I82" s="78">
        <f t="shared" si="36"/>
        <v>1</v>
      </c>
      <c r="J82" s="78">
        <f t="shared" si="36"/>
        <v>1</v>
      </c>
      <c r="M82" s="11">
        <v>1</v>
      </c>
      <c r="N82" s="11">
        <v>1</v>
      </c>
      <c r="O82" s="11">
        <v>1</v>
      </c>
      <c r="P82" s="11">
        <v>1</v>
      </c>
      <c r="Q82" s="11">
        <v>1</v>
      </c>
      <c r="R82" s="11">
        <v>1</v>
      </c>
      <c r="S82" s="11">
        <v>1</v>
      </c>
      <c r="T82" s="11">
        <v>1</v>
      </c>
      <c r="W82" s="11">
        <v>1</v>
      </c>
      <c r="X82" s="11">
        <v>1</v>
      </c>
      <c r="Y82" s="11">
        <v>1</v>
      </c>
      <c r="Z82" s="11">
        <v>1</v>
      </c>
      <c r="AA82" s="11">
        <v>1</v>
      </c>
      <c r="AB82" s="11">
        <v>1</v>
      </c>
      <c r="AC82" s="11">
        <f>(1+1)/2</f>
        <v>1</v>
      </c>
      <c r="AD82" s="11">
        <v>1</v>
      </c>
      <c r="AG82" s="11">
        <v>1</v>
      </c>
      <c r="AH82" s="11">
        <v>1</v>
      </c>
      <c r="AI82" s="11">
        <v>1</v>
      </c>
      <c r="AJ82" s="11">
        <v>1</v>
      </c>
      <c r="AK82" s="11">
        <v>1</v>
      </c>
      <c r="AL82" s="11">
        <v>1</v>
      </c>
      <c r="AM82" s="11">
        <f>(1+1)/2</f>
        <v>1</v>
      </c>
      <c r="AN82" s="11">
        <f>(1+1)/2</f>
        <v>1</v>
      </c>
      <c r="AQ82" s="11">
        <v>1</v>
      </c>
      <c r="AR82" s="11">
        <v>1</v>
      </c>
      <c r="AS82" s="11">
        <v>1</v>
      </c>
      <c r="AT82" s="11">
        <v>1</v>
      </c>
      <c r="AU82" s="11">
        <v>1</v>
      </c>
      <c r="AV82" s="11">
        <v>1</v>
      </c>
      <c r="AW82" s="11">
        <f>(1+1)/2</f>
        <v>1</v>
      </c>
      <c r="AX82" s="11">
        <f>(1+1)/2</f>
        <v>1</v>
      </c>
      <c r="BA82" s="11">
        <v>1</v>
      </c>
      <c r="BB82" s="11">
        <v>1</v>
      </c>
      <c r="BC82" s="11">
        <v>1</v>
      </c>
      <c r="BD82" s="11">
        <v>1</v>
      </c>
      <c r="BE82" s="11">
        <v>1</v>
      </c>
      <c r="BF82" s="11">
        <v>1</v>
      </c>
      <c r="BG82" s="11">
        <f>(1+1)/2</f>
        <v>1</v>
      </c>
      <c r="BH82" s="11">
        <v>1</v>
      </c>
    </row>
    <row r="83" spans="1:60" outlineLevel="1">
      <c r="W83" s="11">
        <f>(0.5+1)/2</f>
        <v>0.75</v>
      </c>
      <c r="X83" s="11">
        <v>0.75</v>
      </c>
      <c r="Y83" s="11">
        <v>0.8</v>
      </c>
      <c r="Z83" s="11">
        <v>0.82499999999999996</v>
      </c>
      <c r="AA83" s="11">
        <v>0.875</v>
      </c>
      <c r="AB83" s="11">
        <v>0.9</v>
      </c>
      <c r="AC83" s="11">
        <f>(1+1)/2</f>
        <v>1</v>
      </c>
      <c r="AD83" s="11">
        <f>(0.75+1)/2</f>
        <v>0.875</v>
      </c>
      <c r="AG83" s="11">
        <v>0.5</v>
      </c>
      <c r="AH83" s="11">
        <v>0.6</v>
      </c>
      <c r="AI83" s="11">
        <v>0.65</v>
      </c>
      <c r="AJ83" s="11">
        <v>0.75</v>
      </c>
      <c r="AK83" s="11">
        <v>0.8</v>
      </c>
      <c r="AL83" s="11">
        <v>1</v>
      </c>
      <c r="AM83" s="11">
        <v>1</v>
      </c>
      <c r="AN83" s="11">
        <v>0.75</v>
      </c>
      <c r="AQ83" s="11">
        <v>0.5</v>
      </c>
      <c r="AR83" s="11">
        <v>0.6</v>
      </c>
      <c r="AS83" s="11">
        <v>0.65</v>
      </c>
      <c r="AT83" s="11">
        <v>0.75</v>
      </c>
      <c r="AU83" s="11">
        <v>0.8</v>
      </c>
      <c r="AV83" s="11">
        <v>1</v>
      </c>
      <c r="AW83" s="11">
        <v>1</v>
      </c>
      <c r="AX83" s="11">
        <v>0.75</v>
      </c>
      <c r="BA83" s="11">
        <f>(0.5+1)/2</f>
        <v>0.75</v>
      </c>
      <c r="BB83" s="11">
        <v>0.75</v>
      </c>
      <c r="BC83" s="11">
        <v>0.8</v>
      </c>
      <c r="BD83" s="11">
        <v>0.82499999999999996</v>
      </c>
      <c r="BE83" s="11">
        <v>0.875</v>
      </c>
      <c r="BF83" s="11">
        <v>0.9</v>
      </c>
      <c r="BG83" s="11">
        <f>(1+1)/2</f>
        <v>1</v>
      </c>
      <c r="BH83" s="11">
        <f>(0.75+1)/2</f>
        <v>0.875</v>
      </c>
    </row>
    <row r="84" spans="1:60" outlineLevel="1">
      <c r="B84" t="s">
        <v>1348</v>
      </c>
      <c r="E84" t="s">
        <v>910</v>
      </c>
      <c r="F84" t="s">
        <v>1735</v>
      </c>
      <c r="G84" t="s">
        <v>1736</v>
      </c>
      <c r="W84" t="s">
        <v>1611</v>
      </c>
      <c r="BA84" t="s">
        <v>1611</v>
      </c>
    </row>
    <row r="85" spans="1:60" outlineLevel="1">
      <c r="B85" s="25" t="s">
        <v>1349</v>
      </c>
      <c r="C85">
        <f>INDEX(E85:G85,1,d.Region)</f>
        <v>3</v>
      </c>
      <c r="E85" s="11">
        <v>3</v>
      </c>
      <c r="F85" s="11">
        <v>3</v>
      </c>
      <c r="G85" s="11">
        <v>3</v>
      </c>
      <c r="I85" t="s">
        <v>1350</v>
      </c>
    </row>
    <row r="87" spans="1:60">
      <c r="A87" s="14" t="s">
        <v>1865</v>
      </c>
      <c r="J87" t="s">
        <v>1315</v>
      </c>
    </row>
    <row r="88" spans="1:60" ht="118.5" outlineLevel="1">
      <c r="B88" s="18" t="s">
        <v>1265</v>
      </c>
      <c r="C88" s="23" t="s">
        <v>691</v>
      </c>
      <c r="D88" s="23" t="s">
        <v>798</v>
      </c>
      <c r="E88" s="23" t="s">
        <v>691</v>
      </c>
      <c r="F88" s="23" t="s">
        <v>798</v>
      </c>
      <c r="G88" s="23" t="s">
        <v>346</v>
      </c>
      <c r="H88" s="23" t="s">
        <v>347</v>
      </c>
      <c r="I88" s="23" t="s">
        <v>378</v>
      </c>
      <c r="J88" s="23" t="s">
        <v>361</v>
      </c>
      <c r="K88" s="23" t="s">
        <v>389</v>
      </c>
      <c r="L88" s="23" t="s">
        <v>389</v>
      </c>
      <c r="M88" s="23" t="s">
        <v>389</v>
      </c>
      <c r="N88" s="23" t="s">
        <v>389</v>
      </c>
      <c r="O88" s="112" t="s">
        <v>905</v>
      </c>
      <c r="P88" s="112"/>
      <c r="Q88" s="112"/>
      <c r="R88" s="112"/>
      <c r="S88" s="112" t="s">
        <v>905</v>
      </c>
      <c r="T88" s="112"/>
      <c r="U88" s="112"/>
      <c r="V88" s="112"/>
    </row>
    <row r="89" spans="1:60" outlineLevel="1">
      <c r="C89" s="111" t="s">
        <v>1275</v>
      </c>
      <c r="D89" s="111"/>
      <c r="E89" s="111" t="s">
        <v>1278</v>
      </c>
      <c r="F89" s="111"/>
      <c r="G89" s="332" t="s">
        <v>1142</v>
      </c>
      <c r="H89" s="111"/>
      <c r="I89" s="111"/>
      <c r="O89" s="137" t="s">
        <v>1277</v>
      </c>
      <c r="P89" s="137"/>
      <c r="Q89" s="137"/>
      <c r="R89" s="137"/>
      <c r="S89" s="137" t="s">
        <v>1276</v>
      </c>
      <c r="T89" s="137"/>
      <c r="U89" s="137"/>
      <c r="V89" s="137"/>
      <c r="W89" s="137" t="s">
        <v>882</v>
      </c>
      <c r="X89" s="137"/>
      <c r="Y89" s="137"/>
      <c r="Z89" s="137"/>
      <c r="AA89" s="137" t="s">
        <v>882</v>
      </c>
      <c r="AB89" s="137"/>
      <c r="AC89" s="137"/>
      <c r="AD89" s="137"/>
    </row>
    <row r="90" spans="1:60" outlineLevel="1">
      <c r="C90" s="27"/>
      <c r="D90" s="27"/>
      <c r="E90" s="27"/>
      <c r="F90" s="27"/>
      <c r="G90" s="27"/>
      <c r="H90" s="27"/>
      <c r="I90" s="27"/>
      <c r="J90" s="136" t="s">
        <v>490</v>
      </c>
      <c r="K90" s="44" t="s">
        <v>1027</v>
      </c>
      <c r="L90" s="44" t="s">
        <v>610</v>
      </c>
      <c r="M90" s="44" t="s">
        <v>611</v>
      </c>
      <c r="N90" s="44"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60" outlineLevel="1">
      <c r="A91" s="18">
        <v>1</v>
      </c>
      <c r="B91" s="41" t="s">
        <v>502</v>
      </c>
      <c r="C91" s="32" t="b">
        <v>0</v>
      </c>
      <c r="D91" s="32" t="b">
        <v>0</v>
      </c>
      <c r="E91" s="32" t="b">
        <v>0</v>
      </c>
      <c r="F91" s="32" t="b">
        <v>0</v>
      </c>
      <c r="G91" s="32" t="b">
        <v>0</v>
      </c>
      <c r="H91" s="32" t="s">
        <v>30</v>
      </c>
      <c r="I91" s="34"/>
      <c r="J91" s="34">
        <v>0</v>
      </c>
      <c r="K91" s="34">
        <v>0</v>
      </c>
      <c r="L91" s="34">
        <v>0</v>
      </c>
      <c r="M91" s="34">
        <v>0</v>
      </c>
      <c r="N91" s="34">
        <v>0</v>
      </c>
      <c r="O91" s="34">
        <v>1</v>
      </c>
      <c r="P91" s="34">
        <v>1</v>
      </c>
      <c r="Q91" s="34">
        <v>1</v>
      </c>
      <c r="R91" s="34">
        <v>0</v>
      </c>
      <c r="S91" s="34">
        <v>0</v>
      </c>
      <c r="T91" s="34">
        <v>0</v>
      </c>
      <c r="U91" s="34">
        <v>0</v>
      </c>
      <c r="V91" s="34">
        <v>0</v>
      </c>
    </row>
    <row r="92" spans="1:60" outlineLevel="1">
      <c r="A92" s="18">
        <v>2</v>
      </c>
      <c r="B92" s="42" t="s">
        <v>2337</v>
      </c>
      <c r="C92" s="31" t="b">
        <v>0</v>
      </c>
      <c r="D92" s="31" t="b">
        <v>1</v>
      </c>
      <c r="E92" s="31" t="b">
        <v>0</v>
      </c>
      <c r="F92" s="31" t="b">
        <v>0</v>
      </c>
      <c r="G92" s="31" t="b">
        <v>0</v>
      </c>
      <c r="H92" s="31" t="s">
        <v>30</v>
      </c>
      <c r="I92" s="35"/>
      <c r="J92" s="344">
        <v>5.0000000000000001E-3</v>
      </c>
      <c r="K92" s="344">
        <f>6.25%/2</f>
        <v>3.125E-2</v>
      </c>
      <c r="L92" s="344">
        <f>6.25%/2</f>
        <v>3.125E-2</v>
      </c>
      <c r="M92" s="344">
        <v>2.5000000000000001E-2</v>
      </c>
      <c r="N92" s="344">
        <v>2.5000000000000001E-2</v>
      </c>
      <c r="O92" s="202">
        <v>1</v>
      </c>
      <c r="P92" s="202">
        <v>1</v>
      </c>
      <c r="Q92" s="202">
        <v>1</v>
      </c>
      <c r="R92" s="202">
        <v>1</v>
      </c>
      <c r="S92" s="202">
        <v>0</v>
      </c>
      <c r="T92" s="202">
        <v>0</v>
      </c>
      <c r="U92" s="202">
        <v>0</v>
      </c>
      <c r="V92" s="202">
        <v>0</v>
      </c>
    </row>
    <row r="93" spans="1:60" outlineLevel="1">
      <c r="A93" s="18">
        <v>3</v>
      </c>
      <c r="B93" s="42" t="s">
        <v>1318</v>
      </c>
      <c r="C93" s="31" t="b">
        <v>1</v>
      </c>
      <c r="D93" s="31" t="b">
        <v>0</v>
      </c>
      <c r="E93" s="31" t="b">
        <v>0</v>
      </c>
      <c r="F93" s="31" t="b">
        <v>0</v>
      </c>
      <c r="G93" s="31" t="b">
        <v>0</v>
      </c>
      <c r="H93" s="31" t="s">
        <v>30</v>
      </c>
      <c r="I93" s="35"/>
      <c r="J93" s="30">
        <f>1.25*J94</f>
        <v>1.2500000000000001E-2</v>
      </c>
      <c r="K93" s="346">
        <f>1.25*L94</f>
        <v>6.25E-2</v>
      </c>
      <c r="L93" s="346">
        <f>1.25*M94</f>
        <v>6.25E-2</v>
      </c>
      <c r="M93" s="50">
        <f>L93</f>
        <v>6.25E-2</v>
      </c>
      <c r="N93" s="50">
        <f>M93</f>
        <v>6.25E-2</v>
      </c>
      <c r="O93" s="202">
        <v>0</v>
      </c>
      <c r="P93" s="202">
        <v>0</v>
      </c>
      <c r="Q93" s="202">
        <v>0</v>
      </c>
      <c r="R93" s="202">
        <v>0</v>
      </c>
      <c r="S93" s="202">
        <v>0</v>
      </c>
      <c r="T93" s="202">
        <v>0</v>
      </c>
      <c r="U93" s="202">
        <v>0</v>
      </c>
      <c r="V93" s="202">
        <v>0</v>
      </c>
    </row>
    <row r="94" spans="1:60" outlineLevel="1">
      <c r="A94" s="18">
        <v>4</v>
      </c>
      <c r="B94" s="333" t="s">
        <v>505</v>
      </c>
      <c r="C94" s="334" t="b">
        <v>0</v>
      </c>
      <c r="D94" s="334" t="b">
        <v>0</v>
      </c>
      <c r="E94" s="334" t="b">
        <v>0</v>
      </c>
      <c r="F94" s="334" t="b">
        <v>0</v>
      </c>
      <c r="G94" s="334" t="b">
        <v>1</v>
      </c>
      <c r="H94" s="335" t="s">
        <v>30</v>
      </c>
      <c r="I94" s="336"/>
      <c r="J94" s="360">
        <v>0.01</v>
      </c>
      <c r="K94" s="361">
        <v>0</v>
      </c>
      <c r="L94" s="360">
        <v>0.05</v>
      </c>
      <c r="M94" s="360">
        <v>0.05</v>
      </c>
      <c r="N94" s="362">
        <f>M94</f>
        <v>0.05</v>
      </c>
      <c r="O94" s="343">
        <v>1</v>
      </c>
      <c r="P94" s="343">
        <v>1</v>
      </c>
      <c r="Q94" s="343">
        <v>1</v>
      </c>
      <c r="R94" s="343">
        <v>1</v>
      </c>
      <c r="S94" s="337">
        <v>0</v>
      </c>
      <c r="T94" s="337">
        <v>0</v>
      </c>
      <c r="U94" s="337">
        <v>0</v>
      </c>
      <c r="V94" s="337">
        <v>0</v>
      </c>
    </row>
    <row r="95" spans="1:60" outlineLevel="1">
      <c r="A95" s="18">
        <v>5</v>
      </c>
      <c r="B95" s="42" t="s">
        <v>1266</v>
      </c>
      <c r="C95" s="37" t="b">
        <f t="shared" ref="C95:D98" si="37">C91</f>
        <v>0</v>
      </c>
      <c r="D95" s="37" t="b">
        <f t="shared" si="37"/>
        <v>0</v>
      </c>
      <c r="E95" s="32" t="b">
        <v>0</v>
      </c>
      <c r="F95" s="32" t="b">
        <v>1</v>
      </c>
      <c r="G95" s="32" t="b">
        <v>0</v>
      </c>
      <c r="H95" s="38" t="str">
        <f>H91</f>
        <v>-</v>
      </c>
      <c r="I95" s="34"/>
      <c r="J95" s="344">
        <v>5.0000000000000001E-3</v>
      </c>
      <c r="K95" s="344">
        <v>0</v>
      </c>
      <c r="L95" s="344">
        <v>0</v>
      </c>
      <c r="M95" s="344">
        <v>0</v>
      </c>
      <c r="N95" s="344">
        <v>0</v>
      </c>
      <c r="O95" s="345">
        <f t="shared" ref="O95:R98" si="38">O91</f>
        <v>1</v>
      </c>
      <c r="P95" s="345">
        <f t="shared" si="38"/>
        <v>1</v>
      </c>
      <c r="Q95" s="345">
        <f t="shared" si="38"/>
        <v>1</v>
      </c>
      <c r="R95" s="345">
        <f t="shared" si="38"/>
        <v>0</v>
      </c>
      <c r="S95" s="34">
        <v>1</v>
      </c>
      <c r="T95" s="34">
        <v>1</v>
      </c>
      <c r="U95" s="34">
        <v>1</v>
      </c>
      <c r="V95" s="34">
        <v>1</v>
      </c>
    </row>
    <row r="96" spans="1:60" outlineLevel="1">
      <c r="A96" s="18">
        <v>6</v>
      </c>
      <c r="B96" s="42" t="s">
        <v>1267</v>
      </c>
      <c r="C96" s="39" t="b">
        <f t="shared" si="37"/>
        <v>0</v>
      </c>
      <c r="D96" s="39" t="b">
        <f t="shared" si="37"/>
        <v>1</v>
      </c>
      <c r="E96" s="31" t="b">
        <v>0</v>
      </c>
      <c r="F96" s="31" t="b">
        <v>1</v>
      </c>
      <c r="G96" s="31" t="b">
        <v>0</v>
      </c>
      <c r="H96" s="40" t="str">
        <f>H92</f>
        <v>-</v>
      </c>
      <c r="I96" s="35"/>
      <c r="J96" s="346">
        <v>0</v>
      </c>
      <c r="K96" s="346">
        <v>0</v>
      </c>
      <c r="L96" s="346">
        <v>0</v>
      </c>
      <c r="M96" s="346">
        <v>0</v>
      </c>
      <c r="N96" s="346">
        <v>0</v>
      </c>
      <c r="O96" s="340">
        <f t="shared" si="38"/>
        <v>1</v>
      </c>
      <c r="P96" s="340">
        <f t="shared" si="38"/>
        <v>1</v>
      </c>
      <c r="Q96" s="340">
        <f t="shared" si="38"/>
        <v>1</v>
      </c>
      <c r="R96" s="340">
        <f t="shared" si="38"/>
        <v>1</v>
      </c>
      <c r="S96" s="202">
        <v>1</v>
      </c>
      <c r="T96" s="202">
        <v>1</v>
      </c>
      <c r="U96" s="202">
        <v>1</v>
      </c>
      <c r="V96" s="202">
        <v>1</v>
      </c>
    </row>
    <row r="97" spans="1:30" outlineLevel="1">
      <c r="A97" s="18">
        <v>7</v>
      </c>
      <c r="B97" s="42" t="s">
        <v>1317</v>
      </c>
      <c r="C97" s="39" t="b">
        <f t="shared" si="37"/>
        <v>1</v>
      </c>
      <c r="D97" s="39" t="b">
        <f t="shared" si="37"/>
        <v>0</v>
      </c>
      <c r="E97" s="31" t="b">
        <v>0</v>
      </c>
      <c r="F97" s="31" t="b">
        <v>1</v>
      </c>
      <c r="G97" s="31" t="b">
        <v>0</v>
      </c>
      <c r="H97" s="40" t="str">
        <f>H93</f>
        <v>-</v>
      </c>
      <c r="I97" s="35"/>
      <c r="J97" s="30">
        <v>1.2500000000000001E-2</v>
      </c>
      <c r="K97" s="346">
        <f>K93</f>
        <v>6.25E-2</v>
      </c>
      <c r="L97" s="346">
        <f>L93</f>
        <v>6.25E-2</v>
      </c>
      <c r="M97" s="50">
        <f>L97</f>
        <v>6.25E-2</v>
      </c>
      <c r="N97" s="50">
        <f>M97</f>
        <v>6.25E-2</v>
      </c>
      <c r="O97" s="340">
        <f t="shared" si="38"/>
        <v>0</v>
      </c>
      <c r="P97" s="340">
        <f t="shared" si="38"/>
        <v>0</v>
      </c>
      <c r="Q97" s="340">
        <f t="shared" si="38"/>
        <v>0</v>
      </c>
      <c r="R97" s="340">
        <f t="shared" si="38"/>
        <v>0</v>
      </c>
      <c r="S97" s="202">
        <v>1</v>
      </c>
      <c r="T97" s="202">
        <v>1</v>
      </c>
      <c r="U97" s="202">
        <v>1</v>
      </c>
      <c r="V97" s="202">
        <v>1</v>
      </c>
    </row>
    <row r="98" spans="1:30" outlineLevel="1">
      <c r="A98" s="18">
        <v>8</v>
      </c>
      <c r="B98" s="333" t="s">
        <v>1268</v>
      </c>
      <c r="C98" s="338" t="b">
        <f t="shared" si="37"/>
        <v>0</v>
      </c>
      <c r="D98" s="338" t="b">
        <f t="shared" si="37"/>
        <v>0</v>
      </c>
      <c r="E98" s="334" t="b">
        <v>0</v>
      </c>
      <c r="F98" s="334" t="b">
        <v>1</v>
      </c>
      <c r="G98" s="334" t="b">
        <v>1</v>
      </c>
      <c r="H98" s="339" t="str">
        <f>H94</f>
        <v>-</v>
      </c>
      <c r="I98" s="36"/>
      <c r="J98" s="347">
        <v>0</v>
      </c>
      <c r="K98" s="347">
        <v>0</v>
      </c>
      <c r="L98" s="347">
        <v>0</v>
      </c>
      <c r="M98" s="347">
        <v>0</v>
      </c>
      <c r="N98" s="347">
        <v>0</v>
      </c>
      <c r="O98" s="348">
        <f t="shared" si="38"/>
        <v>1</v>
      </c>
      <c r="P98" s="348">
        <f t="shared" si="38"/>
        <v>1</v>
      </c>
      <c r="Q98" s="348">
        <f t="shared" si="38"/>
        <v>1</v>
      </c>
      <c r="R98" s="348">
        <f t="shared" si="38"/>
        <v>1</v>
      </c>
      <c r="S98" s="337">
        <v>1</v>
      </c>
      <c r="T98" s="337">
        <v>1</v>
      </c>
      <c r="U98" s="337">
        <v>1</v>
      </c>
      <c r="V98" s="337">
        <v>1</v>
      </c>
    </row>
    <row r="99" spans="1:30" outlineLevel="1">
      <c r="A99" s="18">
        <v>9</v>
      </c>
      <c r="B99" s="42" t="s">
        <v>1269</v>
      </c>
      <c r="C99" s="39" t="b">
        <f t="shared" ref="C99:D102" si="39">C95</f>
        <v>0</v>
      </c>
      <c r="D99" s="39" t="b">
        <f t="shared" si="39"/>
        <v>0</v>
      </c>
      <c r="E99" s="32" t="b">
        <v>1</v>
      </c>
      <c r="F99" s="32" t="b">
        <v>0</v>
      </c>
      <c r="G99" s="32" t="b">
        <v>0</v>
      </c>
      <c r="H99" s="40" t="str">
        <f t="shared" ref="H99:H106" si="40">H95</f>
        <v>-</v>
      </c>
      <c r="I99" s="34"/>
      <c r="J99" s="349">
        <v>1.2500000000000001E-2</v>
      </c>
      <c r="K99" s="344">
        <f>6.25%/2</f>
        <v>3.125E-2</v>
      </c>
      <c r="L99" s="344">
        <v>6.25E-2</v>
      </c>
      <c r="M99" s="350">
        <f>L99</f>
        <v>6.25E-2</v>
      </c>
      <c r="N99" s="350">
        <f>M99</f>
        <v>6.25E-2</v>
      </c>
      <c r="O99" s="345">
        <f t="shared" ref="K99:R102" si="41">O95</f>
        <v>1</v>
      </c>
      <c r="P99" s="345">
        <f t="shared" si="41"/>
        <v>1</v>
      </c>
      <c r="Q99" s="345">
        <f t="shared" si="41"/>
        <v>1</v>
      </c>
      <c r="R99" s="345">
        <f t="shared" si="41"/>
        <v>0</v>
      </c>
      <c r="S99" s="34">
        <v>0</v>
      </c>
      <c r="T99" s="34">
        <v>0</v>
      </c>
      <c r="U99" s="34">
        <v>0</v>
      </c>
      <c r="V99" s="34">
        <v>0</v>
      </c>
    </row>
    <row r="100" spans="1:30" outlineLevel="1">
      <c r="A100" s="18">
        <v>10</v>
      </c>
      <c r="B100" s="42" t="s">
        <v>1270</v>
      </c>
      <c r="C100" s="39" t="b">
        <f t="shared" si="39"/>
        <v>0</v>
      </c>
      <c r="D100" s="39" t="b">
        <f t="shared" si="39"/>
        <v>1</v>
      </c>
      <c r="E100" s="31" t="b">
        <v>1</v>
      </c>
      <c r="F100" s="31" t="b">
        <v>0</v>
      </c>
      <c r="G100" s="31" t="b">
        <v>0</v>
      </c>
      <c r="H100" s="40" t="str">
        <f t="shared" si="40"/>
        <v>-</v>
      </c>
      <c r="I100" s="35"/>
      <c r="J100" s="30">
        <v>1.2500000000000001E-2</v>
      </c>
      <c r="K100" s="346">
        <v>0</v>
      </c>
      <c r="L100" s="346">
        <v>6.25E-2</v>
      </c>
      <c r="M100" s="50">
        <f>L100</f>
        <v>6.25E-2</v>
      </c>
      <c r="N100" s="50">
        <f>M100</f>
        <v>6.25E-2</v>
      </c>
      <c r="O100" s="340">
        <f t="shared" si="41"/>
        <v>1</v>
      </c>
      <c r="P100" s="340">
        <f t="shared" si="41"/>
        <v>1</v>
      </c>
      <c r="Q100" s="340">
        <f t="shared" si="41"/>
        <v>1</v>
      </c>
      <c r="R100" s="340">
        <f t="shared" si="41"/>
        <v>1</v>
      </c>
      <c r="S100" s="202">
        <v>0</v>
      </c>
      <c r="T100" s="202">
        <v>0</v>
      </c>
      <c r="U100" s="202">
        <v>0</v>
      </c>
      <c r="V100" s="202">
        <v>0</v>
      </c>
    </row>
    <row r="101" spans="1:30" outlineLevel="1">
      <c r="A101" s="18">
        <v>11</v>
      </c>
      <c r="B101" s="42" t="s">
        <v>1319</v>
      </c>
      <c r="C101" s="39" t="b">
        <f t="shared" si="39"/>
        <v>1</v>
      </c>
      <c r="D101" s="39" t="b">
        <f>D97</f>
        <v>0</v>
      </c>
      <c r="E101" s="31" t="b">
        <v>1</v>
      </c>
      <c r="F101" s="31" t="b">
        <v>0</v>
      </c>
      <c r="G101" s="31" t="b">
        <v>0</v>
      </c>
      <c r="H101" s="40" t="str">
        <f t="shared" si="40"/>
        <v>-</v>
      </c>
      <c r="I101" s="35"/>
      <c r="J101" s="30">
        <f>J93</f>
        <v>1.2500000000000001E-2</v>
      </c>
      <c r="K101" s="30">
        <f>K93</f>
        <v>6.25E-2</v>
      </c>
      <c r="L101" s="30">
        <f>L93</f>
        <v>6.25E-2</v>
      </c>
      <c r="M101" s="51">
        <f>M93</f>
        <v>6.25E-2</v>
      </c>
      <c r="N101" s="51">
        <f>N93</f>
        <v>6.25E-2</v>
      </c>
      <c r="O101" s="340">
        <f t="shared" si="41"/>
        <v>0</v>
      </c>
      <c r="P101" s="340">
        <f t="shared" si="41"/>
        <v>0</v>
      </c>
      <c r="Q101" s="340">
        <f t="shared" si="41"/>
        <v>0</v>
      </c>
      <c r="R101" s="340">
        <f t="shared" si="41"/>
        <v>0</v>
      </c>
      <c r="S101" s="202">
        <v>0</v>
      </c>
      <c r="T101" s="202">
        <v>0</v>
      </c>
      <c r="U101" s="202">
        <v>0</v>
      </c>
      <c r="V101" s="202">
        <v>0</v>
      </c>
    </row>
    <row r="102" spans="1:30" outlineLevel="1">
      <c r="A102" s="18">
        <v>12</v>
      </c>
      <c r="B102" s="333" t="s">
        <v>1271</v>
      </c>
      <c r="C102" s="338" t="b">
        <f t="shared" si="39"/>
        <v>0</v>
      </c>
      <c r="D102" s="338" t="b">
        <f>D98</f>
        <v>0</v>
      </c>
      <c r="E102" s="334" t="b">
        <v>1</v>
      </c>
      <c r="F102" s="334" t="b">
        <v>0</v>
      </c>
      <c r="G102" s="334" t="b">
        <v>0</v>
      </c>
      <c r="H102" s="339" t="str">
        <f t="shared" si="40"/>
        <v>-</v>
      </c>
      <c r="I102" s="36"/>
      <c r="J102" s="352">
        <v>1.2500000000000001E-2</v>
      </c>
      <c r="K102" s="353">
        <f t="shared" si="41"/>
        <v>0</v>
      </c>
      <c r="L102" s="354">
        <v>6.25E-2</v>
      </c>
      <c r="M102" s="354">
        <v>6.25E-2</v>
      </c>
      <c r="N102" s="354">
        <v>6.25E-2</v>
      </c>
      <c r="O102" s="355">
        <f>O98</f>
        <v>1</v>
      </c>
      <c r="P102" s="355">
        <f t="shared" si="41"/>
        <v>1</v>
      </c>
      <c r="Q102" s="355">
        <f t="shared" si="41"/>
        <v>1</v>
      </c>
      <c r="R102" s="355">
        <f t="shared" si="41"/>
        <v>1</v>
      </c>
      <c r="S102" s="343">
        <v>0</v>
      </c>
      <c r="T102" s="343">
        <v>0</v>
      </c>
      <c r="U102" s="343">
        <v>0</v>
      </c>
      <c r="V102" s="343">
        <v>0</v>
      </c>
    </row>
    <row r="103" spans="1:30" outlineLevel="1">
      <c r="A103" s="18">
        <v>13</v>
      </c>
      <c r="B103" s="42" t="s">
        <v>1272</v>
      </c>
      <c r="C103" s="39" t="b">
        <f t="shared" ref="C103:D106" si="42">C99</f>
        <v>0</v>
      </c>
      <c r="D103" s="39" t="b">
        <f t="shared" si="42"/>
        <v>0</v>
      </c>
      <c r="E103" s="32" t="b">
        <v>0</v>
      </c>
      <c r="F103" s="32" t="b">
        <v>0</v>
      </c>
      <c r="G103" s="32" t="b">
        <v>1</v>
      </c>
      <c r="H103" s="40" t="str">
        <f t="shared" si="40"/>
        <v>-</v>
      </c>
      <c r="I103" s="34"/>
      <c r="J103" s="349">
        <v>0.01</v>
      </c>
      <c r="K103" s="356">
        <f>K91</f>
        <v>0</v>
      </c>
      <c r="L103" s="356">
        <f>L91</f>
        <v>0</v>
      </c>
      <c r="M103" s="344">
        <v>0.05</v>
      </c>
      <c r="N103" s="350">
        <f>M103</f>
        <v>0.05</v>
      </c>
      <c r="O103" s="345">
        <f>O99</f>
        <v>1</v>
      </c>
      <c r="P103" s="345">
        <f t="shared" ref="P103:R106" si="43">P99</f>
        <v>1</v>
      </c>
      <c r="Q103" s="345">
        <f t="shared" si="43"/>
        <v>1</v>
      </c>
      <c r="R103" s="345">
        <f t="shared" si="43"/>
        <v>0</v>
      </c>
      <c r="S103" s="357">
        <v>0.66</v>
      </c>
      <c r="T103" s="357">
        <v>0.66</v>
      </c>
      <c r="U103" s="357">
        <v>0.66</v>
      </c>
      <c r="V103" s="357">
        <v>0.66</v>
      </c>
    </row>
    <row r="104" spans="1:30" outlineLevel="1">
      <c r="A104" s="18">
        <v>14</v>
      </c>
      <c r="B104" s="42" t="s">
        <v>1273</v>
      </c>
      <c r="C104" s="39" t="b">
        <f t="shared" si="42"/>
        <v>0</v>
      </c>
      <c r="D104" s="39" t="b">
        <f t="shared" si="42"/>
        <v>1</v>
      </c>
      <c r="E104" s="31" t="b">
        <v>0</v>
      </c>
      <c r="F104" s="31" t="b">
        <v>0</v>
      </c>
      <c r="G104" s="31" t="b">
        <v>1</v>
      </c>
      <c r="H104" s="40" t="str">
        <f t="shared" si="40"/>
        <v>-</v>
      </c>
      <c r="I104" s="35"/>
      <c r="J104" s="30">
        <v>0.01</v>
      </c>
      <c r="K104" s="51">
        <f>K92</f>
        <v>3.125E-2</v>
      </c>
      <c r="L104" s="51">
        <f>L92</f>
        <v>3.125E-2</v>
      </c>
      <c r="M104" s="346">
        <v>0.05</v>
      </c>
      <c r="N104" s="50">
        <f>M104</f>
        <v>0.05</v>
      </c>
      <c r="O104" s="340">
        <f>O100</f>
        <v>1</v>
      </c>
      <c r="P104" s="340">
        <f t="shared" si="43"/>
        <v>1</v>
      </c>
      <c r="Q104" s="340">
        <f t="shared" si="43"/>
        <v>1</v>
      </c>
      <c r="R104" s="340">
        <f t="shared" si="43"/>
        <v>1</v>
      </c>
      <c r="S104" s="202">
        <v>0.66</v>
      </c>
      <c r="T104" s="202">
        <v>0.66</v>
      </c>
      <c r="U104" s="202">
        <v>0.66</v>
      </c>
      <c r="V104" s="202">
        <v>0.66</v>
      </c>
    </row>
    <row r="105" spans="1:30" outlineLevel="1">
      <c r="A105" s="18">
        <v>15</v>
      </c>
      <c r="B105" s="42" t="s">
        <v>1320</v>
      </c>
      <c r="C105" s="39" t="b">
        <f t="shared" si="42"/>
        <v>1</v>
      </c>
      <c r="D105" s="39" t="b">
        <f t="shared" si="42"/>
        <v>0</v>
      </c>
      <c r="E105" s="31" t="b">
        <v>0</v>
      </c>
      <c r="F105" s="31" t="b">
        <v>0</v>
      </c>
      <c r="G105" s="31" t="b">
        <v>1</v>
      </c>
      <c r="H105" s="40" t="str">
        <f t="shared" si="40"/>
        <v>-</v>
      </c>
      <c r="I105" s="35"/>
      <c r="J105" s="30">
        <v>1.2500000000000001E-2</v>
      </c>
      <c r="K105" s="346">
        <v>6.25E-2</v>
      </c>
      <c r="L105" s="346">
        <v>6.25E-2</v>
      </c>
      <c r="M105" s="50">
        <f>L105</f>
        <v>6.25E-2</v>
      </c>
      <c r="N105" s="50">
        <f>M105</f>
        <v>6.25E-2</v>
      </c>
      <c r="O105" s="340">
        <f>O101</f>
        <v>0</v>
      </c>
      <c r="P105" s="340">
        <f t="shared" si="43"/>
        <v>0</v>
      </c>
      <c r="Q105" s="340">
        <f t="shared" si="43"/>
        <v>0</v>
      </c>
      <c r="R105" s="340">
        <f t="shared" si="43"/>
        <v>0</v>
      </c>
      <c r="S105" s="202">
        <v>0.66</v>
      </c>
      <c r="T105" s="202">
        <v>0.66</v>
      </c>
      <c r="U105" s="202">
        <v>0.66</v>
      </c>
      <c r="V105" s="202">
        <v>0.66</v>
      </c>
    </row>
    <row r="106" spans="1:30" outlineLevel="1">
      <c r="A106" s="18">
        <v>16</v>
      </c>
      <c r="B106" s="333" t="s">
        <v>1274</v>
      </c>
      <c r="C106" s="338" t="b">
        <f t="shared" si="42"/>
        <v>0</v>
      </c>
      <c r="D106" s="338" t="b">
        <f t="shared" si="42"/>
        <v>0</v>
      </c>
      <c r="E106" s="334" t="b">
        <v>0</v>
      </c>
      <c r="F106" s="334" t="b">
        <v>0</v>
      </c>
      <c r="G106" s="334" t="b">
        <v>1</v>
      </c>
      <c r="H106" s="339" t="str">
        <f t="shared" si="40"/>
        <v>-</v>
      </c>
      <c r="I106" s="36"/>
      <c r="J106" s="351">
        <v>0.01</v>
      </c>
      <c r="K106" s="347">
        <v>0</v>
      </c>
      <c r="L106" s="347">
        <v>0.05</v>
      </c>
      <c r="M106" s="358">
        <f>L106</f>
        <v>0.05</v>
      </c>
      <c r="N106" s="358">
        <f>M106</f>
        <v>0.05</v>
      </c>
      <c r="O106" s="348">
        <f>O102</f>
        <v>1</v>
      </c>
      <c r="P106" s="348">
        <f t="shared" si="43"/>
        <v>1</v>
      </c>
      <c r="Q106" s="348">
        <f t="shared" si="43"/>
        <v>1</v>
      </c>
      <c r="R106" s="348">
        <f t="shared" si="43"/>
        <v>1</v>
      </c>
      <c r="S106" s="359">
        <v>0.66</v>
      </c>
      <c r="T106" s="359">
        <v>0.66</v>
      </c>
      <c r="U106" s="359">
        <v>0.66</v>
      </c>
      <c r="V106" s="359">
        <v>0.66</v>
      </c>
    </row>
    <row r="107" spans="1:30" outlineLevel="1">
      <c r="J107" t="s">
        <v>1284</v>
      </c>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A109" s="525"/>
      <c r="B109" s="331" t="s">
        <v>939</v>
      </c>
      <c r="C109" s="165" t="s">
        <v>1717</v>
      </c>
      <c r="O109" s="155">
        <f>INDEX($S$109:$AD$109,1,(d.Region-1)*4+O$90)</f>
        <v>0</v>
      </c>
      <c r="P109" s="155">
        <f>INDEX($S$109:$AD$109,1,(d.Region-1)*4+P$90)</f>
        <v>0</v>
      </c>
      <c r="Q109" s="155">
        <f>INDEX($S$109:$AD$109,1,(d.Region-1)*4+Q$90)</f>
        <v>0</v>
      </c>
      <c r="R109" s="155">
        <f>INDEX($S$109:$AD$109,1,(d.Region-1)*4+R$90)</f>
        <v>0</v>
      </c>
      <c r="S109" s="161">
        <v>0</v>
      </c>
      <c r="T109" s="161">
        <v>0</v>
      </c>
      <c r="U109" s="161">
        <v>0</v>
      </c>
      <c r="V109" s="161">
        <v>0</v>
      </c>
      <c r="W109" s="161">
        <v>0</v>
      </c>
      <c r="X109" s="161">
        <v>0</v>
      </c>
      <c r="Y109" s="161">
        <v>0</v>
      </c>
      <c r="Z109" s="161">
        <v>0</v>
      </c>
      <c r="AA109" s="161">
        <v>0</v>
      </c>
      <c r="AB109" s="161">
        <v>0</v>
      </c>
      <c r="AC109" s="161">
        <v>0</v>
      </c>
      <c r="AD109" s="161">
        <v>0</v>
      </c>
    </row>
    <row r="110" spans="1:30" outlineLevel="1">
      <c r="X110" t="s">
        <v>941</v>
      </c>
    </row>
    <row r="111" spans="1:30" outlineLevel="1">
      <c r="A111" t="s">
        <v>714</v>
      </c>
    </row>
    <row r="113" spans="1:15">
      <c r="A113" s="14" t="s">
        <v>953</v>
      </c>
    </row>
    <row r="114" spans="1:15" ht="81" customHeight="1" outlineLevel="1">
      <c r="C114" s="23" t="s">
        <v>69</v>
      </c>
      <c r="D114" s="23" t="s">
        <v>108</v>
      </c>
      <c r="E114" s="23" t="s">
        <v>70</v>
      </c>
      <c r="F114" s="23" t="s">
        <v>350</v>
      </c>
      <c r="G114" s="23"/>
      <c r="H114" s="23" t="s">
        <v>812</v>
      </c>
      <c r="I114" s="23" t="s">
        <v>2212</v>
      </c>
      <c r="J114" s="23" t="s">
        <v>2213</v>
      </c>
      <c r="L114" s="23" t="s">
        <v>814</v>
      </c>
      <c r="M114" s="23" t="s">
        <v>1419</v>
      </c>
      <c r="O114">
        <v>7</v>
      </c>
    </row>
    <row r="115" spans="1:15" outlineLevel="1">
      <c r="A115">
        <v>1</v>
      </c>
      <c r="B115" t="s">
        <v>359</v>
      </c>
      <c r="C115" s="28">
        <v>50</v>
      </c>
      <c r="D115" s="28">
        <v>50</v>
      </c>
      <c r="E115" s="28">
        <v>50</v>
      </c>
      <c r="F115" s="28">
        <v>50</v>
      </c>
      <c r="H115" s="104">
        <v>1</v>
      </c>
      <c r="I115" s="104">
        <v>1</v>
      </c>
      <c r="J115" s="104">
        <v>1</v>
      </c>
      <c r="L115" s="104">
        <v>1</v>
      </c>
      <c r="M115" s="104"/>
      <c r="O115">
        <f>$O$114*$I115</f>
        <v>7</v>
      </c>
    </row>
    <row r="116" spans="1:15" outlineLevel="1">
      <c r="A116">
        <v>2</v>
      </c>
      <c r="B116" t="s">
        <v>826</v>
      </c>
      <c r="H116" s="104">
        <v>0.75</v>
      </c>
      <c r="I116" s="104">
        <v>0.75</v>
      </c>
      <c r="J116" s="104">
        <v>1</v>
      </c>
      <c r="L116" s="104">
        <v>0.75</v>
      </c>
      <c r="M116" s="104"/>
      <c r="O116">
        <f>$O$114*$I116</f>
        <v>5.25</v>
      </c>
    </row>
    <row r="117" spans="1:15" outlineLevel="1">
      <c r="A117">
        <v>3</v>
      </c>
      <c r="B117" t="s">
        <v>827</v>
      </c>
      <c r="H117" s="104">
        <v>1.25</v>
      </c>
      <c r="I117" s="104">
        <v>1.25</v>
      </c>
      <c r="J117" s="104">
        <v>1</v>
      </c>
      <c r="L117" s="104">
        <v>1.25</v>
      </c>
      <c r="M117" s="104"/>
      <c r="O117">
        <f>$O$114*$I117</f>
        <v>8.75</v>
      </c>
    </row>
    <row r="118" spans="1:15" outlineLevel="1">
      <c r="A118">
        <v>4</v>
      </c>
      <c r="B118" t="s">
        <v>828</v>
      </c>
      <c r="H118" s="105"/>
      <c r="I118" s="104">
        <v>1.5</v>
      </c>
      <c r="J118" s="104">
        <v>1</v>
      </c>
      <c r="L118" s="104">
        <v>1.5</v>
      </c>
      <c r="M118" s="104"/>
      <c r="O118">
        <f>$O$114*$I118</f>
        <v>10.5</v>
      </c>
    </row>
    <row r="119" spans="1:15" outlineLevel="1"/>
    <row r="120" spans="1:15" collapsed="1"/>
    <row r="121" spans="1:15">
      <c r="A121" s="14" t="s">
        <v>954</v>
      </c>
      <c r="B121" s="14"/>
      <c r="C121" t="s">
        <v>893</v>
      </c>
    </row>
    <row r="122" spans="1:15" collapsed="1"/>
    <row r="123" spans="1:15" ht="50.25" hidden="1" outlineLevel="1">
      <c r="C123" s="198" t="s">
        <v>982</v>
      </c>
      <c r="D123" s="23" t="s">
        <v>937</v>
      </c>
      <c r="E123" s="198" t="s">
        <v>1450</v>
      </c>
      <c r="F123" s="198" t="s">
        <v>1451</v>
      </c>
      <c r="G123" s="198" t="s">
        <v>1451</v>
      </c>
      <c r="H123" s="198" t="s">
        <v>1451</v>
      </c>
    </row>
    <row r="124" spans="1:15" hidden="1" outlineLevel="1">
      <c r="C124" s="198"/>
      <c r="D124" s="23"/>
      <c r="E124" s="198"/>
      <c r="F124" s="495" t="s">
        <v>1653</v>
      </c>
      <c r="G124" s="495" t="s">
        <v>1654</v>
      </c>
      <c r="H124" s="495" t="s">
        <v>1655</v>
      </c>
    </row>
    <row r="125" spans="1:15" hidden="1" outlineLevel="1">
      <c r="A125">
        <v>1</v>
      </c>
      <c r="B125" t="s">
        <v>816</v>
      </c>
      <c r="C125" s="226" t="s">
        <v>928</v>
      </c>
      <c r="D125" s="101">
        <v>19</v>
      </c>
      <c r="E125" s="457" t="str">
        <f>TEXT($D125,"0")&amp;":"&amp;TEXT($D125+1,"0")</f>
        <v>19:20</v>
      </c>
      <c r="F125" s="460" t="str">
        <f>TEXT($D125-16,"0")&amp;":"&amp;TEXT($D125-15,"0")</f>
        <v>3:4</v>
      </c>
      <c r="G125" s="460" t="str">
        <f>TEXT($D125-13,"0")&amp;":"&amp;TEXT($D125-12,"0")</f>
        <v>6:7</v>
      </c>
      <c r="H125" s="454" t="str">
        <f>TEXT($D125-9,"0")&amp;":"&amp;TEXT($D125-8,"0")</f>
        <v>10:11</v>
      </c>
    </row>
    <row r="126" spans="1:15" hidden="1" outlineLevel="1">
      <c r="A126">
        <v>2</v>
      </c>
      <c r="B126" t="s">
        <v>817</v>
      </c>
      <c r="C126" s="226" t="s">
        <v>929</v>
      </c>
      <c r="D126" s="246">
        <f>D125+i.TOLoffset_r2</f>
        <v>43</v>
      </c>
      <c r="E126" s="458" t="str">
        <f>TEXT($D126,"0")&amp;":"&amp;TEXT($D126+1,"0")</f>
        <v>43:44</v>
      </c>
      <c r="F126" s="453" t="str">
        <f>TEXT($D126-16,"0")&amp;":"&amp;TEXT($D126-15,"0")</f>
        <v>27:28</v>
      </c>
      <c r="G126" s="453" t="str">
        <f>TEXT($D126-13,"0")&amp;":"&amp;TEXT($D126-12,"0")</f>
        <v>30:31</v>
      </c>
      <c r="H126" s="455" t="str">
        <f>TEXT($D126-9,"0")&amp;":"&amp;TEXT($D126-8,"0")</f>
        <v>34:35</v>
      </c>
    </row>
    <row r="127" spans="1:15" hidden="1" outlineLevel="1">
      <c r="A127">
        <v>3</v>
      </c>
      <c r="B127" t="s">
        <v>382</v>
      </c>
      <c r="C127" s="226" t="s">
        <v>930</v>
      </c>
      <c r="D127" s="247">
        <f>D126+i.TOLoffset_r2</f>
        <v>67</v>
      </c>
      <c r="E127" s="459" t="str">
        <f>TEXT($D127,"0")&amp;":"&amp;TEXT($D127+1,"0")</f>
        <v>67:68</v>
      </c>
      <c r="F127" s="461" t="str">
        <f>TEXT($D127-16,"0")&amp;":"&amp;TEXT($D127-15,"0")</f>
        <v>51:52</v>
      </c>
      <c r="G127" s="461" t="str">
        <f>TEXT($D127-13,"0")&amp;":"&amp;TEXT($D127-12,"0")</f>
        <v>54:55</v>
      </c>
      <c r="H127" s="456" t="str">
        <f>TEXT($D127-9,"0")&amp;":"&amp;TEXT($D127-8,"0")</f>
        <v>58:59</v>
      </c>
    </row>
    <row r="129" spans="1:192" collapsed="1">
      <c r="A129" s="14" t="s">
        <v>1608</v>
      </c>
      <c r="B129" s="14"/>
      <c r="C129" t="s">
        <v>893</v>
      </c>
    </row>
    <row r="130" spans="1:192" hidden="1" outlineLevel="1">
      <c r="C130" t="s">
        <v>1066</v>
      </c>
      <c r="D130" t="s">
        <v>1067</v>
      </c>
      <c r="E130" t="s">
        <v>1609</v>
      </c>
      <c r="F130" t="s">
        <v>1592</v>
      </c>
      <c r="G130" t="s">
        <v>1972</v>
      </c>
    </row>
    <row r="131" spans="1:192" ht="89.25" hidden="1" outlineLevel="1">
      <c r="C131" s="23" t="s">
        <v>1647</v>
      </c>
      <c r="E131" s="23"/>
      <c r="F131" s="23"/>
    </row>
    <row r="132" spans="1:192" hidden="1" outlineLevel="1">
      <c r="A132">
        <v>1</v>
      </c>
      <c r="B132" t="s">
        <v>818</v>
      </c>
      <c r="C132" s="95">
        <v>0</v>
      </c>
      <c r="D132" s="95">
        <v>0</v>
      </c>
      <c r="E132" s="95">
        <v>0</v>
      </c>
      <c r="F132" s="95">
        <v>0</v>
      </c>
      <c r="G132" s="95">
        <v>0</v>
      </c>
    </row>
    <row r="133" spans="1:192" hidden="1" outlineLevel="1">
      <c r="A133">
        <v>2</v>
      </c>
      <c r="B133" t="s">
        <v>819</v>
      </c>
      <c r="C133" s="95">
        <v>-0.2</v>
      </c>
      <c r="D133" s="95">
        <v>-0.2</v>
      </c>
      <c r="E133" s="95">
        <v>-0.2</v>
      </c>
      <c r="F133" s="95">
        <v>-0.2</v>
      </c>
      <c r="G133" s="95">
        <v>-0.2</v>
      </c>
    </row>
    <row r="134" spans="1:192" hidden="1" outlineLevel="1">
      <c r="A134">
        <v>3</v>
      </c>
      <c r="B134" t="s">
        <v>1649</v>
      </c>
      <c r="C134" s="95">
        <v>0.15</v>
      </c>
      <c r="D134" s="95">
        <v>0.15</v>
      </c>
      <c r="E134" s="95">
        <v>0.15</v>
      </c>
      <c r="F134" s="95">
        <v>0.15</v>
      </c>
      <c r="G134" s="95">
        <v>0.15</v>
      </c>
    </row>
    <row r="135" spans="1:192" hidden="1" outlineLevel="1">
      <c r="A135">
        <v>4</v>
      </c>
      <c r="B135" t="s">
        <v>820</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1127</v>
      </c>
      <c r="CE138" t="s">
        <v>1127</v>
      </c>
    </row>
    <row r="139" spans="1:192" ht="17.25">
      <c r="A139" s="207" t="s">
        <v>1321</v>
      </c>
      <c r="X139" s="14" t="str">
        <f>"Grazing Intensity (BBB) for TOL:"&amp;D.TOLDesc</f>
        <v xml:space="preserve">Grazing Intensity (BBB) for TOL:Spr </v>
      </c>
      <c r="AS139" s="14" t="str">
        <f>"GI (BBT) for TOL:"&amp;D.TOLDesc</f>
        <v xml:space="preserve">GI (BBT) for TOL:Spr </v>
      </c>
      <c r="BO139" s="151" t="str">
        <f>"No longer used. GI - SW Victoria BBB for TOL:"&amp;D.TOLDesc</f>
        <v xml:space="preserve">No longer used. GI - SW Victoria BBB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"No longer used. GI - SW Victoria BBT for TOL:"&amp;D.TOLDesc</f>
        <v xml:space="preserve">No longer used. 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"No longer used. GI - Great Southern BBB for TOL:"&amp;D.TOLDesc</f>
        <v xml:space="preserve">No longer used. GI - Great Southern BBB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"No longer used. GI - Great Southern BBT for TOL:"&amp;D.TOLDesc</f>
        <v xml:space="preserve">No longer used. 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"No longer used. GI - Central Wheatbelt BBB for TOL:"&amp;D.TOLDesc</f>
        <v xml:space="preserve">No longer used. GI - Central Wheatbelt BBB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"No longer used. GI - Central Wheatbelt BBT for TOL:"&amp;D.TOLDesc</f>
        <v xml:space="preserve">No longer used. 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C140" s="23" t="s">
        <v>833</v>
      </c>
      <c r="D140" s="23" t="s">
        <v>834</v>
      </c>
      <c r="E140" s="23" t="s">
        <v>1190</v>
      </c>
      <c r="F140" s="23" t="s">
        <v>273</v>
      </c>
      <c r="G140" s="23" t="s">
        <v>274</v>
      </c>
      <c r="H140" s="23" t="s">
        <v>963</v>
      </c>
      <c r="I140" s="23" t="s">
        <v>958</v>
      </c>
      <c r="J140" s="23" t="s">
        <v>964</v>
      </c>
      <c r="K140" s="23" t="s">
        <v>962</v>
      </c>
      <c r="L140" s="23" t="s">
        <v>832</v>
      </c>
      <c r="M140" s="23" t="s">
        <v>1025</v>
      </c>
      <c r="N140" s="23" t="s">
        <v>378</v>
      </c>
      <c r="O140" s="23" t="s">
        <v>1588</v>
      </c>
      <c r="P140" s="23" t="s">
        <v>1589</v>
      </c>
      <c r="Q140" s="23" t="s">
        <v>2238</v>
      </c>
      <c r="R140" s="23" t="s">
        <v>2239</v>
      </c>
      <c r="S140" s="23" t="s">
        <v>2242</v>
      </c>
      <c r="T140" s="23" t="s">
        <v>2243</v>
      </c>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0" outlineLevel="1">
      <c r="C141" s="308" t="s">
        <v>836</v>
      </c>
      <c r="D141" s="107" t="s">
        <v>835</v>
      </c>
      <c r="E141" s="107"/>
      <c r="F141" s="218" t="s">
        <v>1191</v>
      </c>
      <c r="G141" s="218"/>
      <c r="H141" s="218"/>
      <c r="I141" s="218"/>
      <c r="J141" s="218"/>
      <c r="K141" s="218"/>
      <c r="L141" s="108"/>
      <c r="M141" s="108"/>
      <c r="N141" s="108"/>
      <c r="O141" s="111"/>
      <c r="P141" s="111"/>
      <c r="Q141" s="107"/>
      <c r="R141" s="107"/>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2" t="s">
        <v>30</v>
      </c>
      <c r="N142" s="109" t="s">
        <v>30</v>
      </c>
      <c r="O142" s="11">
        <v>2</v>
      </c>
      <c r="P142">
        <v>0</v>
      </c>
      <c r="Q142" s="604">
        <v>3.5</v>
      </c>
      <c r="R142" s="604">
        <f>-1.8110552*0.9</f>
        <v>-1.62994968</v>
      </c>
      <c r="S142" s="605">
        <f>27-1.5</f>
        <v>25.5</v>
      </c>
      <c r="T142" s="605">
        <f>20.3-2</f>
        <v>18.3</v>
      </c>
      <c r="U142" t="s">
        <v>1066</v>
      </c>
      <c r="X142" s="124">
        <v>1</v>
      </c>
      <c r="Y142" s="124">
        <f t="shared" ref="Y142:AD142" si="44">X142+3</f>
        <v>4</v>
      </c>
      <c r="Z142" s="124">
        <f t="shared" si="44"/>
        <v>7</v>
      </c>
      <c r="AA142" s="124">
        <f t="shared" si="44"/>
        <v>10</v>
      </c>
      <c r="AB142" s="124">
        <f t="shared" si="44"/>
        <v>13</v>
      </c>
      <c r="AC142" s="124">
        <f t="shared" si="44"/>
        <v>16</v>
      </c>
      <c r="AD142" s="124">
        <f t="shared" si="44"/>
        <v>19</v>
      </c>
      <c r="AE142" s="121" t="s">
        <v>856</v>
      </c>
      <c r="AF142" s="121" t="s">
        <v>857</v>
      </c>
      <c r="AG142" s="121" t="s">
        <v>858</v>
      </c>
      <c r="AH142" s="121" t="s">
        <v>859</v>
      </c>
      <c r="AI142" s="121" t="s">
        <v>860</v>
      </c>
      <c r="AJ142" s="121" t="s">
        <v>861</v>
      </c>
      <c r="AK142" s="121" t="s">
        <v>862</v>
      </c>
      <c r="AL142" s="121" t="s">
        <v>856</v>
      </c>
      <c r="AM142" s="121" t="s">
        <v>857</v>
      </c>
      <c r="AN142" s="121" t="s">
        <v>858</v>
      </c>
      <c r="AO142" s="121" t="s">
        <v>859</v>
      </c>
      <c r="AP142" s="121" t="s">
        <v>860</v>
      </c>
      <c r="AQ142" s="121" t="s">
        <v>861</v>
      </c>
      <c r="AR142" s="121" t="s">
        <v>862</v>
      </c>
      <c r="AS142" s="124">
        <v>1</v>
      </c>
      <c r="AT142" s="124">
        <f t="shared" ref="AT142:AY142" si="45">AS142+3</f>
        <v>4</v>
      </c>
      <c r="AU142" s="124">
        <f t="shared" si="45"/>
        <v>7</v>
      </c>
      <c r="AV142" s="124">
        <f t="shared" si="45"/>
        <v>10</v>
      </c>
      <c r="AW142" s="124">
        <f t="shared" si="45"/>
        <v>13</v>
      </c>
      <c r="AX142" s="124">
        <f t="shared" si="45"/>
        <v>16</v>
      </c>
      <c r="AY142" s="124">
        <f t="shared" si="45"/>
        <v>19</v>
      </c>
      <c r="AZ142" s="121" t="s">
        <v>856</v>
      </c>
      <c r="BA142" s="121" t="s">
        <v>857</v>
      </c>
      <c r="BB142" s="121" t="s">
        <v>858</v>
      </c>
      <c r="BC142" s="121" t="s">
        <v>859</v>
      </c>
      <c r="BD142" s="121" t="s">
        <v>860</v>
      </c>
      <c r="BE142" s="121" t="s">
        <v>861</v>
      </c>
      <c r="BF142" s="121" t="s">
        <v>862</v>
      </c>
      <c r="BG142" s="121" t="s">
        <v>856</v>
      </c>
      <c r="BH142" s="121" t="s">
        <v>857</v>
      </c>
      <c r="BI142" s="121" t="s">
        <v>858</v>
      </c>
      <c r="BJ142" s="121" t="s">
        <v>859</v>
      </c>
      <c r="BK142" s="121" t="s">
        <v>860</v>
      </c>
      <c r="BL142" s="121" t="s">
        <v>861</v>
      </c>
      <c r="BM142" s="121"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2" t="s">
        <v>30</v>
      </c>
      <c r="N143" s="109" t="s">
        <v>30</v>
      </c>
      <c r="O143" s="11">
        <v>2</v>
      </c>
      <c r="P143">
        <v>0</v>
      </c>
      <c r="Q143" s="11" t="s">
        <v>30</v>
      </c>
      <c r="R143" s="11" t="s">
        <v>30</v>
      </c>
      <c r="S143" s="11" t="s">
        <v>30</v>
      </c>
      <c r="T143" s="11" t="s">
        <v>30</v>
      </c>
      <c r="U143" t="s">
        <v>1067</v>
      </c>
      <c r="W143" s="25" t="s">
        <v>870</v>
      </c>
      <c r="X143" s="125" t="s">
        <v>8</v>
      </c>
      <c r="Y143" s="123" t="str">
        <f t="shared" ref="Y143:AD143" si="46">X143</f>
        <v>2:3</v>
      </c>
      <c r="Z143" s="123" t="str">
        <f t="shared" si="46"/>
        <v>2:3</v>
      </c>
      <c r="AA143" s="123" t="str">
        <f t="shared" si="46"/>
        <v>2:3</v>
      </c>
      <c r="AB143" s="123" t="str">
        <f t="shared" si="46"/>
        <v>2:3</v>
      </c>
      <c r="AC143" s="123" t="str">
        <f t="shared" si="46"/>
        <v>2:3</v>
      </c>
      <c r="AD143" s="123" t="str">
        <f t="shared" si="46"/>
        <v>2:3</v>
      </c>
      <c r="AS143" s="123" t="str">
        <f t="shared" ref="AS143:AY144" si="47">X143</f>
        <v>2:3</v>
      </c>
      <c r="AT143" s="123" t="str">
        <f t="shared" si="47"/>
        <v>2:3</v>
      </c>
      <c r="AU143" s="123" t="str">
        <f t="shared" si="47"/>
        <v>2:3</v>
      </c>
      <c r="AV143" s="123" t="str">
        <f t="shared" si="47"/>
        <v>2:3</v>
      </c>
      <c r="AW143" s="123" t="str">
        <f t="shared" si="47"/>
        <v>2:3</v>
      </c>
      <c r="AX143" s="123" t="str">
        <f t="shared" si="47"/>
        <v>2:3</v>
      </c>
      <c r="AY143" s="123" t="str">
        <f t="shared" si="47"/>
        <v>2:3</v>
      </c>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2" t="s">
        <v>30</v>
      </c>
      <c r="N144" s="109" t="s">
        <v>30</v>
      </c>
      <c r="O144" s="11">
        <v>1</v>
      </c>
      <c r="P144" s="11">
        <v>1</v>
      </c>
      <c r="Q144" s="11" t="s">
        <v>30</v>
      </c>
      <c r="R144" s="11" t="s">
        <v>30</v>
      </c>
      <c r="S144" s="11" t="s">
        <v>30</v>
      </c>
      <c r="T144" s="11" t="s">
        <v>30</v>
      </c>
      <c r="U144" t="s">
        <v>2302</v>
      </c>
      <c r="W144" s="25" t="s">
        <v>852</v>
      </c>
      <c r="X144" s="125" t="str">
        <f>X142&amp;":"&amp;X142+1</f>
        <v>1:2</v>
      </c>
      <c r="Y144" s="122" t="str">
        <f t="shared" ref="Y144:AD144" si="48">Y142&amp;":"&amp;Y142+1</f>
        <v>4:5</v>
      </c>
      <c r="Z144" s="122" t="str">
        <f t="shared" si="48"/>
        <v>7:8</v>
      </c>
      <c r="AA144" s="122" t="str">
        <f t="shared" si="48"/>
        <v>10:11</v>
      </c>
      <c r="AB144" s="122" t="str">
        <f t="shared" si="48"/>
        <v>13:14</v>
      </c>
      <c r="AC144" s="122" t="str">
        <f t="shared" si="48"/>
        <v>16:17</v>
      </c>
      <c r="AD144" s="122" t="str">
        <f t="shared" si="48"/>
        <v>19:20</v>
      </c>
      <c r="AS144" s="123" t="str">
        <f t="shared" si="47"/>
        <v>1:2</v>
      </c>
      <c r="AT144" s="123" t="str">
        <f t="shared" si="47"/>
        <v>4:5</v>
      </c>
      <c r="AU144" s="123" t="str">
        <f t="shared" si="47"/>
        <v>7:8</v>
      </c>
      <c r="AV144" s="123" t="str">
        <f t="shared" si="47"/>
        <v>10:11</v>
      </c>
      <c r="AW144" s="123" t="str">
        <f t="shared" si="47"/>
        <v>13:14</v>
      </c>
      <c r="AX144" s="123" t="str">
        <f t="shared" si="47"/>
        <v>16:17</v>
      </c>
      <c r="AY144" s="123" t="str">
        <f t="shared" si="47"/>
        <v>19:20</v>
      </c>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v>4</v>
      </c>
      <c r="B145" t="s">
        <v>837</v>
      </c>
      <c r="C145" s="11">
        <v>7</v>
      </c>
      <c r="D145" s="11" t="b">
        <v>0</v>
      </c>
      <c r="E145" s="11">
        <v>70</v>
      </c>
      <c r="F145" s="22" t="s">
        <v>30</v>
      </c>
      <c r="G145" s="22" t="s">
        <v>30</v>
      </c>
      <c r="H145" s="11" t="s">
        <v>30</v>
      </c>
      <c r="I145" s="11" t="s">
        <v>30</v>
      </c>
      <c r="J145" s="11" t="s">
        <v>30</v>
      </c>
      <c r="K145" s="11" t="s">
        <v>30</v>
      </c>
      <c r="L145" s="11">
        <v>0</v>
      </c>
      <c r="M145" s="222" t="s">
        <v>30</v>
      </c>
      <c r="N145" s="109" t="s">
        <v>30</v>
      </c>
      <c r="O145" s="11">
        <v>1</v>
      </c>
      <c r="P145" s="11">
        <v>1</v>
      </c>
      <c r="Q145" s="11" t="s">
        <v>30</v>
      </c>
      <c r="R145" s="11" t="s">
        <v>30</v>
      </c>
      <c r="S145" s="11" t="s">
        <v>30</v>
      </c>
      <c r="T145" s="11" t="s">
        <v>30</v>
      </c>
      <c r="U145" t="s">
        <v>2303</v>
      </c>
      <c r="W145" s="25" t="s">
        <v>871</v>
      </c>
      <c r="X145" s="126" t="s">
        <v>6</v>
      </c>
      <c r="Y145" s="123" t="str">
        <f t="shared" ref="Y145:AD146" si="49">X145</f>
        <v>0:1</v>
      </c>
      <c r="Z145" s="123" t="str">
        <f t="shared" si="49"/>
        <v>0:1</v>
      </c>
      <c r="AA145" s="123" t="str">
        <f t="shared" si="49"/>
        <v>0:1</v>
      </c>
      <c r="AB145" s="123" t="str">
        <f t="shared" si="49"/>
        <v>0:1</v>
      </c>
      <c r="AC145" s="123" t="str">
        <f t="shared" si="49"/>
        <v>0:1</v>
      </c>
      <c r="AD145" s="123" t="str">
        <f t="shared" si="49"/>
        <v>0:1</v>
      </c>
      <c r="AS145" s="126" t="s">
        <v>159</v>
      </c>
      <c r="AT145" s="123" t="str">
        <f t="shared" ref="AT145:AY145" si="50">AS145</f>
        <v>3:4</v>
      </c>
      <c r="AU145" s="123" t="str">
        <f t="shared" si="50"/>
        <v>3:4</v>
      </c>
      <c r="AV145" s="123" t="str">
        <f t="shared" si="50"/>
        <v>3:4</v>
      </c>
      <c r="AW145" s="123" t="str">
        <f t="shared" si="50"/>
        <v>3:4</v>
      </c>
      <c r="AX145" s="123" t="str">
        <f t="shared" si="50"/>
        <v>3:4</v>
      </c>
      <c r="AY145" s="123" t="str">
        <f t="shared" si="50"/>
        <v>3:4</v>
      </c>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v>5</v>
      </c>
      <c r="B146" t="s">
        <v>1971</v>
      </c>
      <c r="C146" s="11">
        <v>2</v>
      </c>
      <c r="D146" s="11" t="b">
        <v>0</v>
      </c>
      <c r="E146" s="11" t="s">
        <v>30</v>
      </c>
      <c r="F146" s="22" t="s">
        <v>30</v>
      </c>
      <c r="G146" s="22" t="s">
        <v>30</v>
      </c>
      <c r="H146" s="11" t="s">
        <v>30</v>
      </c>
      <c r="I146" s="11" t="s">
        <v>30</v>
      </c>
      <c r="J146" s="11" t="s">
        <v>30</v>
      </c>
      <c r="K146" s="11" t="s">
        <v>30</v>
      </c>
      <c r="L146" s="11">
        <v>500</v>
      </c>
      <c r="M146" s="222" t="s">
        <v>30</v>
      </c>
      <c r="N146" s="109" t="s">
        <v>30</v>
      </c>
      <c r="O146" s="11">
        <v>2</v>
      </c>
      <c r="P146">
        <v>0</v>
      </c>
      <c r="Q146" s="11" t="s">
        <v>30</v>
      </c>
      <c r="R146" s="11" t="s">
        <v>30</v>
      </c>
      <c r="S146" s="11" t="s">
        <v>30</v>
      </c>
      <c r="T146" s="11" t="s">
        <v>30</v>
      </c>
      <c r="U146" t="s">
        <v>2304</v>
      </c>
      <c r="W146" s="25" t="s">
        <v>870</v>
      </c>
      <c r="X146" s="125" t="s">
        <v>8</v>
      </c>
      <c r="Y146" s="123" t="str">
        <f t="shared" si="49"/>
        <v>2:3</v>
      </c>
      <c r="Z146" s="123" t="str">
        <f t="shared" si="49"/>
        <v>2:3</v>
      </c>
      <c r="AA146" s="123" t="str">
        <f t="shared" si="49"/>
        <v>2:3</v>
      </c>
      <c r="AB146" s="123" t="str">
        <f t="shared" si="49"/>
        <v>2:3</v>
      </c>
      <c r="AC146" s="123" t="str">
        <f t="shared" si="49"/>
        <v>2:3</v>
      </c>
      <c r="AD146" s="123" t="str">
        <f t="shared" si="49"/>
        <v>2:3</v>
      </c>
      <c r="AS146" s="123" t="str">
        <f t="shared" ref="AS146:AY146" si="51">X146</f>
        <v>2:3</v>
      </c>
      <c r="AT146" s="123" t="str">
        <f t="shared" si="51"/>
        <v>2:3</v>
      </c>
      <c r="AU146" s="123" t="str">
        <f t="shared" si="51"/>
        <v>2:3</v>
      </c>
      <c r="AV146" s="123" t="str">
        <f t="shared" si="51"/>
        <v>2:3</v>
      </c>
      <c r="AW146" s="123" t="str">
        <f t="shared" si="51"/>
        <v>2:3</v>
      </c>
      <c r="AX146" s="123" t="str">
        <f t="shared" si="51"/>
        <v>2:3</v>
      </c>
      <c r="AY146" s="123" t="str">
        <f t="shared" si="51"/>
        <v>2:3</v>
      </c>
      <c r="BO146" s="97"/>
      <c r="BU146" s="147"/>
      <c r="CB146" s="147"/>
      <c r="CI146" s="98"/>
      <c r="CJ146" s="97"/>
      <c r="CP146" s="147"/>
      <c r="CW146" s="147"/>
      <c r="DD146" s="98"/>
      <c r="DE146" s="97"/>
      <c r="DK146" s="147"/>
      <c r="DR146" s="147"/>
      <c r="DY146" s="98"/>
      <c r="DZ146" s="97"/>
      <c r="EF146" s="147"/>
      <c r="EM146" s="147"/>
      <c r="ET146" s="98"/>
      <c r="EU146" s="97"/>
      <c r="FA146" s="147"/>
      <c r="FH146" s="147"/>
      <c r="FO146" s="98"/>
      <c r="FP146" s="97"/>
      <c r="FV146" s="147"/>
      <c r="GC146" s="147"/>
      <c r="GJ146" s="98"/>
    </row>
    <row r="148" spans="1:192" collapsed="1">
      <c r="A148" s="523" t="s">
        <v>956</v>
      </c>
    </row>
    <row r="149" spans="1:192" hidden="1" outlineLevel="1">
      <c r="D149" t="s">
        <v>910</v>
      </c>
      <c r="E149" t="s">
        <v>1735</v>
      </c>
      <c r="F149" t="s">
        <v>1736</v>
      </c>
      <c r="H149" t="s">
        <v>1074</v>
      </c>
    </row>
    <row r="150" spans="1:192" ht="67.5" hidden="1" outlineLevel="1">
      <c r="C150" s="112" t="s">
        <v>904</v>
      </c>
      <c r="H150" s="112" t="s">
        <v>1075</v>
      </c>
      <c r="I150" s="112" t="s">
        <v>955</v>
      </c>
    </row>
    <row r="151" spans="1:192" hidden="1" outlineLevel="1">
      <c r="A151">
        <v>1</v>
      </c>
      <c r="B151" t="s">
        <v>1071</v>
      </c>
      <c r="C151" s="324">
        <f t="shared" ref="C151:C156" si="52">INDEX($D151:$F151,1,d.Region)</f>
        <v>0</v>
      </c>
      <c r="D151" s="323">
        <v>0</v>
      </c>
      <c r="E151" s="11">
        <v>0</v>
      </c>
      <c r="F151" s="11">
        <v>0</v>
      </c>
      <c r="H151" s="320">
        <f t="shared" ref="H151:H156" si="53">ROUND(7*30.4+$C151,0)</f>
        <v>213</v>
      </c>
      <c r="I151" s="195">
        <f t="shared" ref="I151:I156" si="54">7+$C151/30.5</f>
        <v>7</v>
      </c>
    </row>
    <row r="152" spans="1:192" hidden="1" outlineLevel="1">
      <c r="A152">
        <v>2</v>
      </c>
      <c r="B152" t="s">
        <v>1073</v>
      </c>
      <c r="C152" s="325">
        <f t="shared" si="52"/>
        <v>14</v>
      </c>
      <c r="D152" s="323">
        <v>14</v>
      </c>
      <c r="E152" s="11">
        <v>14</v>
      </c>
      <c r="F152" s="11">
        <v>14</v>
      </c>
      <c r="H152" s="321">
        <f t="shared" si="53"/>
        <v>227</v>
      </c>
      <c r="I152" s="195">
        <f t="shared" si="54"/>
        <v>7.4590163934426226</v>
      </c>
    </row>
    <row r="153" spans="1:192" hidden="1" outlineLevel="1">
      <c r="A153">
        <v>3</v>
      </c>
      <c r="B153" t="s">
        <v>1072</v>
      </c>
      <c r="C153" s="325">
        <f t="shared" si="52"/>
        <v>35</v>
      </c>
      <c r="D153" s="323">
        <v>35</v>
      </c>
      <c r="E153" s="11">
        <v>35</v>
      </c>
      <c r="F153" s="11">
        <v>35</v>
      </c>
      <c r="H153" s="321">
        <f t="shared" si="53"/>
        <v>248</v>
      </c>
      <c r="I153" s="195">
        <f t="shared" si="54"/>
        <v>8.1475409836065573</v>
      </c>
    </row>
    <row r="154" spans="1:192" hidden="1" outlineLevel="1">
      <c r="A154">
        <v>4</v>
      </c>
      <c r="B154" t="s">
        <v>909</v>
      </c>
      <c r="C154" s="325">
        <f t="shared" si="52"/>
        <v>49</v>
      </c>
      <c r="D154" s="323">
        <v>49</v>
      </c>
      <c r="E154" s="11">
        <v>49</v>
      </c>
      <c r="F154" s="11">
        <v>49</v>
      </c>
      <c r="H154" s="321">
        <f t="shared" si="53"/>
        <v>262</v>
      </c>
      <c r="I154" s="195">
        <f t="shared" si="54"/>
        <v>8.6065573770491799</v>
      </c>
    </row>
    <row r="155" spans="1:192" hidden="1" outlineLevel="1">
      <c r="A155">
        <v>5</v>
      </c>
      <c r="B155" t="s">
        <v>934</v>
      </c>
      <c r="C155" s="325">
        <f t="shared" si="52"/>
        <v>63</v>
      </c>
      <c r="D155" s="323">
        <v>63</v>
      </c>
      <c r="E155" s="11">
        <v>63</v>
      </c>
      <c r="F155" s="11">
        <v>56</v>
      </c>
      <c r="H155" s="321">
        <f t="shared" si="53"/>
        <v>276</v>
      </c>
      <c r="I155" s="195">
        <f t="shared" si="54"/>
        <v>9.0655737704918025</v>
      </c>
    </row>
    <row r="156" spans="1:192" hidden="1" outlineLevel="1">
      <c r="A156">
        <v>6</v>
      </c>
      <c r="B156" t="s">
        <v>1444</v>
      </c>
      <c r="C156" s="326">
        <f t="shared" si="52"/>
        <v>0</v>
      </c>
      <c r="D156" s="127">
        <f>D151</f>
        <v>0</v>
      </c>
      <c r="E156" s="127">
        <f>E151</f>
        <v>0</v>
      </c>
      <c r="F156" s="127">
        <f>F151</f>
        <v>0</v>
      </c>
      <c r="H156" s="322">
        <f t="shared" si="53"/>
        <v>213</v>
      </c>
      <c r="I156" s="195">
        <f t="shared" si="54"/>
        <v>7</v>
      </c>
    </row>
    <row r="157" spans="1:192" hidden="1" outlineLevel="1"/>
    <row r="159" spans="1:192" collapsed="1">
      <c r="A159" s="523" t="s">
        <v>1201</v>
      </c>
    </row>
    <row r="160" spans="1:192" hidden="1" outlineLevel="1">
      <c r="C160">
        <v>1</v>
      </c>
      <c r="D160">
        <v>2</v>
      </c>
      <c r="E160">
        <v>3</v>
      </c>
      <c r="F160" s="111" t="s">
        <v>910</v>
      </c>
      <c r="G160" s="111"/>
      <c r="H160" s="111"/>
      <c r="I160" s="111" t="s">
        <v>1735</v>
      </c>
      <c r="J160" s="111"/>
      <c r="K160" s="111"/>
      <c r="L160" s="111" t="s">
        <v>1736</v>
      </c>
      <c r="M160" s="111"/>
      <c r="N160" s="111"/>
    </row>
    <row r="161" spans="1:17" hidden="1" outlineLevel="1">
      <c r="C161" s="18" t="s">
        <v>928</v>
      </c>
      <c r="D161" s="18" t="s">
        <v>929</v>
      </c>
      <c r="E161" s="18" t="s">
        <v>930</v>
      </c>
      <c r="F161" s="18" t="s">
        <v>928</v>
      </c>
      <c r="G161" s="18" t="s">
        <v>929</v>
      </c>
      <c r="H161" s="18" t="s">
        <v>930</v>
      </c>
      <c r="I161" s="18" t="s">
        <v>928</v>
      </c>
      <c r="J161" s="18" t="s">
        <v>929</v>
      </c>
      <c r="K161" s="18" t="s">
        <v>930</v>
      </c>
      <c r="L161" s="18" t="s">
        <v>928</v>
      </c>
      <c r="M161" s="18" t="s">
        <v>929</v>
      </c>
      <c r="N161" s="18" t="s">
        <v>930</v>
      </c>
    </row>
    <row r="162" spans="1:17" ht="57.75" hidden="1" outlineLevel="1">
      <c r="C162" s="23" t="s">
        <v>1207</v>
      </c>
      <c r="D162" s="23" t="s">
        <v>1207</v>
      </c>
      <c r="E162" s="23" t="s">
        <v>1207</v>
      </c>
      <c r="F162" t="s">
        <v>1204</v>
      </c>
    </row>
    <row r="163" spans="1:17" hidden="1" outlineLevel="1">
      <c r="A163">
        <v>1</v>
      </c>
      <c r="B163" t="s">
        <v>359</v>
      </c>
      <c r="C163" s="27">
        <f t="shared" ref="C163:E165" si="55">INDEX($F163:$N163,$160:$160+(d.Region-1)*3)</f>
        <v>1.5</v>
      </c>
      <c r="D163" s="27">
        <f t="shared" si="55"/>
        <v>1.5</v>
      </c>
      <c r="E163" s="27">
        <f t="shared" si="55"/>
        <v>1.5</v>
      </c>
      <c r="F163" s="104">
        <v>1.5</v>
      </c>
      <c r="G163" s="104">
        <v>1.5</v>
      </c>
      <c r="H163" s="104">
        <v>1.5</v>
      </c>
      <c r="I163" s="104">
        <v>1.5</v>
      </c>
      <c r="J163" s="104">
        <v>1.5</v>
      </c>
      <c r="K163" s="104">
        <v>1.5</v>
      </c>
      <c r="L163" s="104">
        <v>1.5</v>
      </c>
      <c r="M163" s="104">
        <v>1.5</v>
      </c>
      <c r="N163" s="104">
        <v>1.5</v>
      </c>
      <c r="Q163" t="s">
        <v>2061</v>
      </c>
    </row>
    <row r="164" spans="1:17" hidden="1" outlineLevel="1">
      <c r="A164">
        <v>2</v>
      </c>
      <c r="B164" t="s">
        <v>1202</v>
      </c>
      <c r="C164" s="27">
        <f t="shared" si="55"/>
        <v>1</v>
      </c>
      <c r="D164" s="27">
        <f t="shared" si="55"/>
        <v>1</v>
      </c>
      <c r="E164" s="27">
        <f t="shared" si="55"/>
        <v>1</v>
      </c>
      <c r="F164" s="104">
        <v>1</v>
      </c>
      <c r="G164" s="104">
        <v>1</v>
      </c>
      <c r="H164" s="104">
        <v>1</v>
      </c>
      <c r="I164" s="104">
        <v>1</v>
      </c>
      <c r="J164" s="104">
        <v>1</v>
      </c>
      <c r="K164" s="104">
        <v>1</v>
      </c>
      <c r="L164" s="104">
        <v>1</v>
      </c>
      <c r="M164" s="104">
        <v>1</v>
      </c>
      <c r="N164" s="104">
        <v>1</v>
      </c>
    </row>
    <row r="165" spans="1:17" hidden="1" outlineLevel="1">
      <c r="A165">
        <v>3</v>
      </c>
      <c r="B165" t="s">
        <v>1203</v>
      </c>
      <c r="C165" s="27">
        <f t="shared" si="55"/>
        <v>2</v>
      </c>
      <c r="D165" s="27">
        <f t="shared" si="55"/>
        <v>2</v>
      </c>
      <c r="E165" s="27">
        <f t="shared" si="55"/>
        <v>2</v>
      </c>
      <c r="F165" s="104">
        <v>2</v>
      </c>
      <c r="G165" s="104">
        <v>2</v>
      </c>
      <c r="H165" s="104">
        <v>2</v>
      </c>
      <c r="I165" s="104">
        <v>2</v>
      </c>
      <c r="J165" s="104">
        <v>2</v>
      </c>
      <c r="K165" s="104">
        <v>2</v>
      </c>
      <c r="L165" s="104">
        <v>2</v>
      </c>
      <c r="M165" s="104">
        <v>2</v>
      </c>
      <c r="N165" s="104">
        <v>2</v>
      </c>
    </row>
    <row r="166" spans="1:17" hidden="1" outlineLevel="1"/>
    <row r="168" spans="1:17" collapsed="1">
      <c r="A168" s="523" t="s">
        <v>1447</v>
      </c>
    </row>
    <row r="169" spans="1:17" hidden="1" outlineLevel="1">
      <c r="C169" s="18" t="s">
        <v>928</v>
      </c>
      <c r="D169" s="18" t="s">
        <v>929</v>
      </c>
      <c r="E169" s="18" t="s">
        <v>930</v>
      </c>
      <c r="F169" s="400" t="s">
        <v>910</v>
      </c>
      <c r="G169" s="111"/>
      <c r="H169" s="401"/>
      <c r="I169" s="400" t="s">
        <v>1735</v>
      </c>
      <c r="J169" s="111"/>
      <c r="K169" s="401"/>
      <c r="L169" s="400" t="s">
        <v>1736</v>
      </c>
      <c r="M169" s="111"/>
      <c r="N169" s="401"/>
    </row>
    <row r="170" spans="1:17" hidden="1" outlineLevel="1">
      <c r="C170" s="22">
        <f>288+364</f>
        <v>652</v>
      </c>
      <c r="D170" s="396">
        <f>322+364</f>
        <v>686</v>
      </c>
      <c r="E170" s="399">
        <f>357+364</f>
        <v>721</v>
      </c>
      <c r="F170" s="402" t="s">
        <v>928</v>
      </c>
      <c r="G170" s="18" t="s">
        <v>929</v>
      </c>
      <c r="H170" s="403" t="s">
        <v>930</v>
      </c>
      <c r="I170" s="402" t="s">
        <v>928</v>
      </c>
      <c r="J170" s="18" t="s">
        <v>929</v>
      </c>
      <c r="K170" s="403" t="s">
        <v>930</v>
      </c>
      <c r="L170" s="402" t="s">
        <v>928</v>
      </c>
      <c r="M170" s="18" t="s">
        <v>929</v>
      </c>
      <c r="N170" s="403" t="s">
        <v>930</v>
      </c>
    </row>
    <row r="171" spans="1:17" hidden="1" outlineLevel="1">
      <c r="A171">
        <v>1</v>
      </c>
      <c r="B171" t="s">
        <v>1071</v>
      </c>
      <c r="C171" s="463">
        <f t="shared" ref="C171:E176" si="56">INT(C$170+CHOOSE(d.Region,F171,I171,L171))</f>
        <v>652</v>
      </c>
      <c r="D171" s="464">
        <f t="shared" si="56"/>
        <v>686</v>
      </c>
      <c r="E171" s="464">
        <f t="shared" si="56"/>
        <v>721</v>
      </c>
      <c r="F171" s="404">
        <f t="shared" ref="F171:H175" si="57">$D151/2</f>
        <v>0</v>
      </c>
      <c r="G171" s="405">
        <f t="shared" si="57"/>
        <v>0</v>
      </c>
      <c r="H171" s="406">
        <f t="shared" si="57"/>
        <v>0</v>
      </c>
      <c r="I171" s="404">
        <f t="shared" ref="I171:K175" si="58">$E151/2</f>
        <v>0</v>
      </c>
      <c r="J171" s="405">
        <f t="shared" si="58"/>
        <v>0</v>
      </c>
      <c r="K171" s="406">
        <f t="shared" si="58"/>
        <v>0</v>
      </c>
      <c r="L171" s="404">
        <f t="shared" ref="L171:N175" si="59">$F151/2</f>
        <v>0</v>
      </c>
      <c r="M171" s="405">
        <f t="shared" si="59"/>
        <v>0</v>
      </c>
      <c r="N171" s="406">
        <f t="shared" si="59"/>
        <v>0</v>
      </c>
    </row>
    <row r="172" spans="1:17" hidden="1" outlineLevel="1">
      <c r="A172">
        <v>2</v>
      </c>
      <c r="B172" t="s">
        <v>1073</v>
      </c>
      <c r="C172" s="465">
        <f t="shared" si="56"/>
        <v>659</v>
      </c>
      <c r="D172" s="118">
        <f t="shared" si="56"/>
        <v>693</v>
      </c>
      <c r="E172" s="118">
        <f t="shared" si="56"/>
        <v>728</v>
      </c>
      <c r="F172" s="404">
        <f t="shared" si="57"/>
        <v>7</v>
      </c>
      <c r="G172" s="405">
        <f t="shared" si="57"/>
        <v>7</v>
      </c>
      <c r="H172" s="406">
        <f t="shared" si="57"/>
        <v>7</v>
      </c>
      <c r="I172" s="404">
        <f t="shared" si="58"/>
        <v>7</v>
      </c>
      <c r="J172" s="405">
        <f t="shared" si="58"/>
        <v>7</v>
      </c>
      <c r="K172" s="406">
        <f t="shared" si="58"/>
        <v>7</v>
      </c>
      <c r="L172" s="404">
        <f t="shared" si="59"/>
        <v>7</v>
      </c>
      <c r="M172" s="405">
        <f t="shared" si="59"/>
        <v>7</v>
      </c>
      <c r="N172" s="406">
        <f t="shared" si="59"/>
        <v>7</v>
      </c>
    </row>
    <row r="173" spans="1:17" hidden="1" outlineLevel="1">
      <c r="A173">
        <v>3</v>
      </c>
      <c r="B173" t="s">
        <v>1072</v>
      </c>
      <c r="C173" s="465">
        <f t="shared" si="56"/>
        <v>669</v>
      </c>
      <c r="D173" s="118">
        <f t="shared" si="56"/>
        <v>703</v>
      </c>
      <c r="E173" s="118">
        <f t="shared" si="56"/>
        <v>738</v>
      </c>
      <c r="F173" s="404">
        <f t="shared" si="57"/>
        <v>17.5</v>
      </c>
      <c r="G173" s="405">
        <f t="shared" si="57"/>
        <v>17.5</v>
      </c>
      <c r="H173" s="406">
        <f t="shared" si="57"/>
        <v>17.5</v>
      </c>
      <c r="I173" s="404">
        <f t="shared" si="58"/>
        <v>17.5</v>
      </c>
      <c r="J173" s="405">
        <f t="shared" si="58"/>
        <v>17.5</v>
      </c>
      <c r="K173" s="406">
        <f t="shared" si="58"/>
        <v>17.5</v>
      </c>
      <c r="L173" s="404">
        <f t="shared" si="59"/>
        <v>17.5</v>
      </c>
      <c r="M173" s="405">
        <f t="shared" si="59"/>
        <v>17.5</v>
      </c>
      <c r="N173" s="406">
        <f t="shared" si="59"/>
        <v>17.5</v>
      </c>
    </row>
    <row r="174" spans="1:17" hidden="1" outlineLevel="1">
      <c r="A174">
        <v>4</v>
      </c>
      <c r="B174" t="s">
        <v>909</v>
      </c>
      <c r="C174" s="465">
        <f t="shared" si="56"/>
        <v>676</v>
      </c>
      <c r="D174" s="118">
        <f t="shared" si="56"/>
        <v>710</v>
      </c>
      <c r="E174" s="118">
        <f t="shared" si="56"/>
        <v>745</v>
      </c>
      <c r="F174" s="404">
        <f t="shared" si="57"/>
        <v>24.5</v>
      </c>
      <c r="G174" s="405">
        <f t="shared" si="57"/>
        <v>24.5</v>
      </c>
      <c r="H174" s="406">
        <f t="shared" si="57"/>
        <v>24.5</v>
      </c>
      <c r="I174" s="404">
        <f t="shared" si="58"/>
        <v>24.5</v>
      </c>
      <c r="J174" s="405">
        <f t="shared" si="58"/>
        <v>24.5</v>
      </c>
      <c r="K174" s="406">
        <f t="shared" si="58"/>
        <v>24.5</v>
      </c>
      <c r="L174" s="404">
        <f t="shared" si="59"/>
        <v>24.5</v>
      </c>
      <c r="M174" s="405">
        <f t="shared" si="59"/>
        <v>24.5</v>
      </c>
      <c r="N174" s="406">
        <f t="shared" si="59"/>
        <v>24.5</v>
      </c>
    </row>
    <row r="175" spans="1:17" hidden="1" outlineLevel="1">
      <c r="A175">
        <v>5</v>
      </c>
      <c r="B175" t="s">
        <v>934</v>
      </c>
      <c r="C175" s="465">
        <f t="shared" si="56"/>
        <v>683</v>
      </c>
      <c r="D175" s="118">
        <f t="shared" si="56"/>
        <v>717</v>
      </c>
      <c r="E175" s="118">
        <f t="shared" si="56"/>
        <v>752</v>
      </c>
      <c r="F175" s="404">
        <f t="shared" si="57"/>
        <v>31.5</v>
      </c>
      <c r="G175" s="405">
        <f t="shared" si="57"/>
        <v>31.5</v>
      </c>
      <c r="H175" s="406">
        <f t="shared" si="57"/>
        <v>31.5</v>
      </c>
      <c r="I175" s="404">
        <f t="shared" si="58"/>
        <v>31.5</v>
      </c>
      <c r="J175" s="405">
        <f t="shared" si="58"/>
        <v>31.5</v>
      </c>
      <c r="K175" s="406">
        <f t="shared" si="58"/>
        <v>31.5</v>
      </c>
      <c r="L175" s="404">
        <f t="shared" si="59"/>
        <v>28</v>
      </c>
      <c r="M175" s="405">
        <f t="shared" si="59"/>
        <v>28</v>
      </c>
      <c r="N175" s="406">
        <f t="shared" si="59"/>
        <v>28</v>
      </c>
    </row>
    <row r="176" spans="1:17" hidden="1" outlineLevel="1">
      <c r="A176">
        <v>6</v>
      </c>
      <c r="B176" t="s">
        <v>1444</v>
      </c>
      <c r="C176" s="466">
        <f t="shared" si="56"/>
        <v>652</v>
      </c>
      <c r="D176" s="467">
        <f t="shared" si="56"/>
        <v>686</v>
      </c>
      <c r="E176" s="467">
        <f t="shared" si="56"/>
        <v>721</v>
      </c>
      <c r="F176" s="445">
        <f>F171</f>
        <v>0</v>
      </c>
      <c r="G176" s="445">
        <f t="shared" ref="G176:N176" si="60">G171</f>
        <v>0</v>
      </c>
      <c r="H176" s="445">
        <f t="shared" si="60"/>
        <v>0</v>
      </c>
      <c r="I176" s="445">
        <f t="shared" si="60"/>
        <v>0</v>
      </c>
      <c r="J176" s="445">
        <f t="shared" si="60"/>
        <v>0</v>
      </c>
      <c r="K176" s="445">
        <f t="shared" si="60"/>
        <v>0</v>
      </c>
      <c r="L176" s="445">
        <f t="shared" si="60"/>
        <v>0</v>
      </c>
      <c r="M176" s="445">
        <f t="shared" si="60"/>
        <v>0</v>
      </c>
      <c r="N176" s="445">
        <f t="shared" si="60"/>
        <v>0</v>
      </c>
    </row>
    <row r="177" spans="1:192" hidden="1" outlineLevel="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c r="FS177" s="99"/>
      <c r="FT177" s="99"/>
      <c r="FU177" s="99"/>
      <c r="FV177" s="99"/>
      <c r="FW177" s="99"/>
      <c r="FX177" s="99"/>
      <c r="FY177" s="99"/>
      <c r="FZ177" s="99"/>
      <c r="GA177" s="99"/>
      <c r="GB177" s="99"/>
      <c r="GC177" s="99"/>
      <c r="GD177" s="99"/>
      <c r="GE177" s="99"/>
      <c r="GF177" s="99"/>
      <c r="GG177" s="99"/>
      <c r="GH177" s="99"/>
      <c r="GI177" s="99"/>
      <c r="GJ177" s="99"/>
    </row>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523"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42.75" hidden="1" customHeight="1" outlineLevel="1">
      <c r="A182">
        <f>COUNTA($B$191:$B$195)</f>
        <v>5</v>
      </c>
      <c r="B182" t="s">
        <v>879</v>
      </c>
      <c r="C182" s="128">
        <v>0</v>
      </c>
      <c r="D182" s="128">
        <f>C182</f>
        <v>0</v>
      </c>
      <c r="E182" s="128">
        <f t="shared" ref="E182:BP182" si="61">D182</f>
        <v>0</v>
      </c>
      <c r="F182" s="128">
        <f t="shared" si="61"/>
        <v>0</v>
      </c>
      <c r="G182" s="128">
        <f t="shared" si="61"/>
        <v>0</v>
      </c>
      <c r="H182" s="128">
        <f t="shared" si="61"/>
        <v>0</v>
      </c>
      <c r="I182" s="128">
        <f t="shared" si="61"/>
        <v>0</v>
      </c>
      <c r="J182" s="128">
        <f t="shared" si="61"/>
        <v>0</v>
      </c>
      <c r="K182" s="128">
        <f t="shared" si="61"/>
        <v>0</v>
      </c>
      <c r="L182" s="128">
        <f t="shared" si="61"/>
        <v>0</v>
      </c>
      <c r="M182" s="128">
        <f t="shared" si="61"/>
        <v>0</v>
      </c>
      <c r="N182" s="128">
        <f t="shared" si="61"/>
        <v>0</v>
      </c>
      <c r="O182" s="128">
        <f t="shared" si="61"/>
        <v>0</v>
      </c>
      <c r="P182" s="128">
        <f t="shared" si="61"/>
        <v>0</v>
      </c>
      <c r="Q182" s="128">
        <f t="shared" si="61"/>
        <v>0</v>
      </c>
      <c r="R182" s="128">
        <v>1</v>
      </c>
      <c r="S182" s="128">
        <f>R182</f>
        <v>1</v>
      </c>
      <c r="T182" s="128">
        <f t="shared" si="61"/>
        <v>1</v>
      </c>
      <c r="U182" s="128">
        <f t="shared" si="61"/>
        <v>1</v>
      </c>
      <c r="V182" s="128">
        <f t="shared" si="61"/>
        <v>1</v>
      </c>
      <c r="W182" s="128">
        <f t="shared" si="61"/>
        <v>1</v>
      </c>
      <c r="X182" s="128">
        <f t="shared" si="61"/>
        <v>1</v>
      </c>
      <c r="Y182" s="128">
        <f t="shared" si="61"/>
        <v>1</v>
      </c>
      <c r="Z182" s="128">
        <f t="shared" si="61"/>
        <v>1</v>
      </c>
      <c r="AA182" s="128">
        <f t="shared" si="61"/>
        <v>1</v>
      </c>
      <c r="AB182" s="128">
        <f t="shared" si="61"/>
        <v>1</v>
      </c>
      <c r="AC182" s="128">
        <f t="shared" si="61"/>
        <v>1</v>
      </c>
      <c r="AD182" s="128">
        <f t="shared" si="61"/>
        <v>1</v>
      </c>
      <c r="AE182" s="128">
        <f t="shared" si="61"/>
        <v>1</v>
      </c>
      <c r="AF182" s="128">
        <f t="shared" si="61"/>
        <v>1</v>
      </c>
      <c r="AG182" s="128">
        <v>2</v>
      </c>
      <c r="AH182" s="128">
        <f>AG182</f>
        <v>2</v>
      </c>
      <c r="AI182" s="128">
        <f t="shared" si="61"/>
        <v>2</v>
      </c>
      <c r="AJ182" s="128">
        <f t="shared" si="61"/>
        <v>2</v>
      </c>
      <c r="AK182" s="128">
        <f t="shared" si="61"/>
        <v>2</v>
      </c>
      <c r="AL182" s="128">
        <f t="shared" si="61"/>
        <v>2</v>
      </c>
      <c r="AM182" s="128">
        <f t="shared" si="61"/>
        <v>2</v>
      </c>
      <c r="AN182" s="128">
        <f t="shared" si="61"/>
        <v>2</v>
      </c>
      <c r="AO182" s="128">
        <f t="shared" si="61"/>
        <v>2</v>
      </c>
      <c r="AP182" s="128">
        <f t="shared" si="61"/>
        <v>2</v>
      </c>
      <c r="AQ182" s="128">
        <f t="shared" si="61"/>
        <v>2</v>
      </c>
      <c r="AR182" s="128">
        <f t="shared" si="61"/>
        <v>2</v>
      </c>
      <c r="AS182" s="128">
        <f t="shared" si="61"/>
        <v>2</v>
      </c>
      <c r="AT182" s="128">
        <f t="shared" si="61"/>
        <v>2</v>
      </c>
      <c r="AU182" s="128">
        <f t="shared" si="61"/>
        <v>2</v>
      </c>
      <c r="AV182" s="128">
        <v>3</v>
      </c>
      <c r="AW182" s="128">
        <f>AV182</f>
        <v>3</v>
      </c>
      <c r="AX182" s="128">
        <f t="shared" si="61"/>
        <v>3</v>
      </c>
      <c r="AY182" s="128">
        <f t="shared" si="61"/>
        <v>3</v>
      </c>
      <c r="AZ182" s="128">
        <f t="shared" si="61"/>
        <v>3</v>
      </c>
      <c r="BA182" s="128">
        <f t="shared" si="61"/>
        <v>3</v>
      </c>
      <c r="BB182" s="128">
        <f t="shared" si="61"/>
        <v>3</v>
      </c>
      <c r="BC182" s="128">
        <f t="shared" si="61"/>
        <v>3</v>
      </c>
      <c r="BD182" s="128">
        <f t="shared" si="61"/>
        <v>3</v>
      </c>
      <c r="BE182" s="128">
        <f t="shared" si="61"/>
        <v>3</v>
      </c>
      <c r="BF182" s="128">
        <f t="shared" si="61"/>
        <v>3</v>
      </c>
      <c r="BG182" s="128">
        <f t="shared" si="61"/>
        <v>3</v>
      </c>
      <c r="BH182" s="128">
        <f t="shared" si="61"/>
        <v>3</v>
      </c>
      <c r="BI182" s="128">
        <f t="shared" si="61"/>
        <v>3</v>
      </c>
      <c r="BJ182" s="128">
        <f t="shared" si="61"/>
        <v>3</v>
      </c>
      <c r="BK182" s="128">
        <v>4</v>
      </c>
      <c r="BL182" s="128">
        <f>BK182</f>
        <v>4</v>
      </c>
      <c r="BM182" s="128">
        <f t="shared" si="61"/>
        <v>4</v>
      </c>
      <c r="BN182" s="128">
        <f t="shared" si="61"/>
        <v>4</v>
      </c>
      <c r="BO182" s="128">
        <f t="shared" si="61"/>
        <v>4</v>
      </c>
      <c r="BP182" s="128">
        <f t="shared" si="61"/>
        <v>4</v>
      </c>
      <c r="BQ182" s="128">
        <f t="shared" ref="BQ182:BY182" si="62">BP182</f>
        <v>4</v>
      </c>
      <c r="BR182" s="128">
        <f t="shared" si="62"/>
        <v>4</v>
      </c>
      <c r="BS182" s="128">
        <f t="shared" si="62"/>
        <v>4</v>
      </c>
      <c r="BT182" s="128">
        <f t="shared" si="62"/>
        <v>4</v>
      </c>
      <c r="BU182" s="128">
        <f t="shared" si="62"/>
        <v>4</v>
      </c>
      <c r="BV182" s="128">
        <f t="shared" si="62"/>
        <v>4</v>
      </c>
      <c r="BW182" s="128">
        <f t="shared" si="62"/>
        <v>4</v>
      </c>
      <c r="BX182" s="128">
        <f t="shared" si="62"/>
        <v>4</v>
      </c>
      <c r="BY182" s="128">
        <f t="shared" si="62"/>
        <v>4</v>
      </c>
      <c r="BZ182" s="128">
        <v>5</v>
      </c>
      <c r="CA182" s="128">
        <f>BZ182</f>
        <v>5</v>
      </c>
      <c r="CB182" s="128">
        <f t="shared" ref="CB182:CN182" si="63">CA182</f>
        <v>5</v>
      </c>
      <c r="CC182" s="128">
        <f t="shared" si="63"/>
        <v>5</v>
      </c>
      <c r="CD182" s="128">
        <f t="shared" si="63"/>
        <v>5</v>
      </c>
      <c r="CE182" s="128">
        <f t="shared" si="63"/>
        <v>5</v>
      </c>
      <c r="CF182" s="128">
        <f t="shared" si="63"/>
        <v>5</v>
      </c>
      <c r="CG182" s="128">
        <f t="shared" si="63"/>
        <v>5</v>
      </c>
      <c r="CH182" s="128">
        <f t="shared" si="63"/>
        <v>5</v>
      </c>
      <c r="CI182" s="128">
        <f t="shared" si="63"/>
        <v>5</v>
      </c>
      <c r="CJ182" s="128">
        <f t="shared" si="63"/>
        <v>5</v>
      </c>
      <c r="CK182" s="128">
        <f t="shared" si="63"/>
        <v>5</v>
      </c>
      <c r="CL182" s="128">
        <f t="shared" si="63"/>
        <v>5</v>
      </c>
      <c r="CM182" s="128">
        <f t="shared" si="63"/>
        <v>5</v>
      </c>
      <c r="CN182" s="128">
        <f t="shared" si="63"/>
        <v>5</v>
      </c>
      <c r="CO182" s="128">
        <v>6</v>
      </c>
      <c r="CP182" s="128">
        <f>CO182</f>
        <v>6</v>
      </c>
      <c r="CQ182" s="128">
        <f t="shared" ref="CQ182:DC182" si="64">CP182</f>
        <v>6</v>
      </c>
      <c r="CR182" s="128">
        <f t="shared" si="64"/>
        <v>6</v>
      </c>
      <c r="CS182" s="128">
        <f t="shared" si="64"/>
        <v>6</v>
      </c>
      <c r="CT182" s="128">
        <f t="shared" si="64"/>
        <v>6</v>
      </c>
      <c r="CU182" s="128">
        <f t="shared" si="64"/>
        <v>6</v>
      </c>
      <c r="CV182" s="128">
        <f t="shared" si="64"/>
        <v>6</v>
      </c>
      <c r="CW182" s="128">
        <f t="shared" si="64"/>
        <v>6</v>
      </c>
      <c r="CX182" s="128">
        <f t="shared" si="64"/>
        <v>6</v>
      </c>
      <c r="CY182" s="128">
        <f t="shared" si="64"/>
        <v>6</v>
      </c>
      <c r="CZ182" s="128">
        <f t="shared" si="64"/>
        <v>6</v>
      </c>
      <c r="DA182" s="128">
        <f t="shared" si="64"/>
        <v>6</v>
      </c>
      <c r="DB182" s="128">
        <f t="shared" si="64"/>
        <v>6</v>
      </c>
      <c r="DC182" s="128">
        <f t="shared" si="64"/>
        <v>6</v>
      </c>
      <c r="DD182" s="128">
        <v>7</v>
      </c>
      <c r="DE182" s="128">
        <f>DD182</f>
        <v>7</v>
      </c>
      <c r="DF182" s="128">
        <f t="shared" ref="DF182:DR182" si="65">DE182</f>
        <v>7</v>
      </c>
      <c r="DG182" s="128">
        <f t="shared" si="65"/>
        <v>7</v>
      </c>
      <c r="DH182" s="128">
        <f t="shared" si="65"/>
        <v>7</v>
      </c>
      <c r="DI182" s="128">
        <f t="shared" si="65"/>
        <v>7</v>
      </c>
      <c r="DJ182" s="128">
        <f t="shared" si="65"/>
        <v>7</v>
      </c>
      <c r="DK182" s="128">
        <f t="shared" si="65"/>
        <v>7</v>
      </c>
      <c r="DL182" s="128">
        <f t="shared" si="65"/>
        <v>7</v>
      </c>
      <c r="DM182" s="128">
        <f t="shared" si="65"/>
        <v>7</v>
      </c>
      <c r="DN182" s="128">
        <f t="shared" si="65"/>
        <v>7</v>
      </c>
      <c r="DO182" s="128">
        <f t="shared" si="65"/>
        <v>7</v>
      </c>
      <c r="DP182" s="128">
        <f t="shared" si="65"/>
        <v>7</v>
      </c>
      <c r="DQ182" s="128">
        <f t="shared" si="65"/>
        <v>7</v>
      </c>
      <c r="DR182" s="128">
        <f t="shared" si="65"/>
        <v>7</v>
      </c>
    </row>
    <row r="183" spans="1:192" hidden="1" outlineLevel="1">
      <c r="A183">
        <v>1</v>
      </c>
      <c r="B183" t="s">
        <v>976</v>
      </c>
      <c r="C183" s="131" t="str">
        <f t="shared" ref="C183:AH183" si="66">IFERROR(INDEX(LMU_Data,(C$182*$A$182)+$A183,(d.Region-1)*15+C$181)-1,"-")</f>
        <v>-</v>
      </c>
      <c r="D183" s="131" t="str">
        <f t="shared" si="66"/>
        <v>-</v>
      </c>
      <c r="E183" s="131" t="str">
        <f t="shared" si="66"/>
        <v>-</v>
      </c>
      <c r="F183" s="131" t="str">
        <f t="shared" si="66"/>
        <v>-</v>
      </c>
      <c r="G183" s="131" t="str">
        <f t="shared" si="66"/>
        <v>-</v>
      </c>
      <c r="H183" s="131" t="str">
        <f t="shared" si="66"/>
        <v>-</v>
      </c>
      <c r="I183" s="131" t="str">
        <f t="shared" si="66"/>
        <v>-</v>
      </c>
      <c r="J183" s="131" t="str">
        <f t="shared" si="66"/>
        <v>-</v>
      </c>
      <c r="K183" s="131" t="str">
        <f t="shared" si="66"/>
        <v>-</v>
      </c>
      <c r="L183" s="131" t="str">
        <f t="shared" si="66"/>
        <v>-</v>
      </c>
      <c r="M183" s="131" t="str">
        <f t="shared" si="66"/>
        <v>-</v>
      </c>
      <c r="N183" s="131" t="str">
        <f t="shared" si="66"/>
        <v>-</v>
      </c>
      <c r="O183" s="131" t="str">
        <f t="shared" si="66"/>
        <v>-</v>
      </c>
      <c r="P183" s="131" t="str">
        <f t="shared" si="66"/>
        <v>-</v>
      </c>
      <c r="Q183" s="131" t="str">
        <f t="shared" si="66"/>
        <v>-</v>
      </c>
      <c r="R183" s="131" t="str">
        <f t="shared" si="66"/>
        <v>-</v>
      </c>
      <c r="S183" s="131" t="str">
        <f t="shared" si="66"/>
        <v>-</v>
      </c>
      <c r="T183" s="131" t="str">
        <f t="shared" si="66"/>
        <v>-</v>
      </c>
      <c r="U183" s="131" t="str">
        <f t="shared" si="66"/>
        <v>-</v>
      </c>
      <c r="V183" s="131" t="str">
        <f t="shared" si="66"/>
        <v>-</v>
      </c>
      <c r="W183" s="131" t="str">
        <f t="shared" si="66"/>
        <v>-</v>
      </c>
      <c r="X183" s="131" t="str">
        <f t="shared" si="66"/>
        <v>-</v>
      </c>
      <c r="Y183" s="131" t="str">
        <f t="shared" si="66"/>
        <v>-</v>
      </c>
      <c r="Z183" s="131" t="str">
        <f t="shared" si="66"/>
        <v>-</v>
      </c>
      <c r="AA183" s="131" t="str">
        <f t="shared" si="66"/>
        <v>-</v>
      </c>
      <c r="AB183" s="131" t="str">
        <f t="shared" si="66"/>
        <v>-</v>
      </c>
      <c r="AC183" s="131" t="str">
        <f t="shared" si="66"/>
        <v>-</v>
      </c>
      <c r="AD183" s="131" t="str">
        <f t="shared" si="66"/>
        <v>-</v>
      </c>
      <c r="AE183" s="131" t="str">
        <f t="shared" si="66"/>
        <v>-</v>
      </c>
      <c r="AF183" s="131" t="str">
        <f t="shared" si="66"/>
        <v>-</v>
      </c>
      <c r="AG183" s="131">
        <f t="shared" si="66"/>
        <v>0</v>
      </c>
      <c r="AH183" s="131">
        <f t="shared" si="66"/>
        <v>13</v>
      </c>
      <c r="AI183" s="131">
        <f t="shared" ref="AI183:BN183" si="67">IFERROR(INDEX(LMU_Data,(AI$182*$A$182)+$A183,(d.Region-1)*15+AI$181)-1,"-")</f>
        <v>14</v>
      </c>
      <c r="AJ183" s="131">
        <f t="shared" si="67"/>
        <v>27</v>
      </c>
      <c r="AK183" s="131">
        <f t="shared" si="67"/>
        <v>33</v>
      </c>
      <c r="AL183" s="131">
        <f t="shared" si="67"/>
        <v>15</v>
      </c>
      <c r="AM183" s="131">
        <f t="shared" si="67"/>
        <v>26</v>
      </c>
      <c r="AN183" s="131">
        <f t="shared" si="67"/>
        <v>32</v>
      </c>
      <c r="AO183" s="131">
        <f t="shared" si="67"/>
        <v>16</v>
      </c>
      <c r="AP183" s="131">
        <f t="shared" si="67"/>
        <v>25</v>
      </c>
      <c r="AQ183" s="131">
        <f t="shared" si="67"/>
        <v>30</v>
      </c>
      <c r="AR183" s="131">
        <f t="shared" si="67"/>
        <v>3</v>
      </c>
      <c r="AS183" s="131">
        <f t="shared" si="67"/>
        <v>4</v>
      </c>
      <c r="AT183" s="131">
        <f t="shared" si="67"/>
        <v>6</v>
      </c>
      <c r="AU183" s="131">
        <f t="shared" si="67"/>
        <v>31</v>
      </c>
      <c r="AV183" s="131">
        <f t="shared" si="67"/>
        <v>22</v>
      </c>
      <c r="AW183" s="131">
        <f t="shared" si="67"/>
        <v>23</v>
      </c>
      <c r="AX183" s="131">
        <f t="shared" si="67"/>
        <v>24</v>
      </c>
      <c r="AY183" s="131">
        <f t="shared" si="67"/>
        <v>25</v>
      </c>
      <c r="AZ183" s="131">
        <f t="shared" si="67"/>
        <v>26</v>
      </c>
      <c r="BA183" s="131">
        <f t="shared" si="67"/>
        <v>27</v>
      </c>
      <c r="BB183" s="131">
        <f t="shared" si="67"/>
        <v>28</v>
      </c>
      <c r="BC183" s="131">
        <f t="shared" si="67"/>
        <v>29</v>
      </c>
      <c r="BD183" s="131">
        <f t="shared" si="67"/>
        <v>11</v>
      </c>
      <c r="BE183" s="131">
        <f t="shared" si="67"/>
        <v>12</v>
      </c>
      <c r="BF183" s="131">
        <f t="shared" si="67"/>
        <v>10</v>
      </c>
      <c r="BG183" s="131">
        <f t="shared" si="67"/>
        <v>0</v>
      </c>
      <c r="BH183" s="131">
        <f t="shared" si="67"/>
        <v>27</v>
      </c>
      <c r="BI183" s="131">
        <f t="shared" si="67"/>
        <v>33</v>
      </c>
      <c r="BJ183" s="131">
        <f t="shared" si="67"/>
        <v>26</v>
      </c>
      <c r="BK183" s="131">
        <f t="shared" si="67"/>
        <v>22</v>
      </c>
      <c r="BL183" s="131">
        <f t="shared" si="67"/>
        <v>23</v>
      </c>
      <c r="BM183" s="131">
        <f t="shared" si="67"/>
        <v>24</v>
      </c>
      <c r="BN183" s="131">
        <f t="shared" si="67"/>
        <v>25</v>
      </c>
      <c r="BO183" s="131">
        <f t="shared" ref="BO183:CT183" si="68">IFERROR(INDEX(LMU_Data,(BO$182*$A$182)+$A183,(d.Region-1)*15+BO$181)-1,"-")</f>
        <v>26</v>
      </c>
      <c r="BP183" s="131">
        <f t="shared" si="68"/>
        <v>27</v>
      </c>
      <c r="BQ183" s="131">
        <f t="shared" si="68"/>
        <v>28</v>
      </c>
      <c r="BR183" s="131">
        <f t="shared" si="68"/>
        <v>29</v>
      </c>
      <c r="BS183" s="131">
        <f t="shared" si="68"/>
        <v>11</v>
      </c>
      <c r="BT183" s="131">
        <f t="shared" si="68"/>
        <v>12</v>
      </c>
      <c r="BU183" s="131">
        <f t="shared" si="68"/>
        <v>26</v>
      </c>
      <c r="BV183" s="131">
        <f t="shared" si="68"/>
        <v>16</v>
      </c>
      <c r="BW183" s="131">
        <f t="shared" si="68"/>
        <v>25</v>
      </c>
      <c r="BX183" s="131">
        <f t="shared" si="68"/>
        <v>30</v>
      </c>
      <c r="BY183" s="131">
        <f t="shared" si="68"/>
        <v>3</v>
      </c>
      <c r="BZ183" s="131" t="str">
        <f t="shared" si="68"/>
        <v>-</v>
      </c>
      <c r="CA183" s="131" t="str">
        <f t="shared" si="68"/>
        <v>-</v>
      </c>
      <c r="CB183" s="131" t="str">
        <f t="shared" si="68"/>
        <v>-</v>
      </c>
      <c r="CC183" s="131" t="str">
        <f t="shared" si="68"/>
        <v>-</v>
      </c>
      <c r="CD183" s="131" t="str">
        <f t="shared" si="68"/>
        <v>-</v>
      </c>
      <c r="CE183" s="131" t="str">
        <f t="shared" si="68"/>
        <v>-</v>
      </c>
      <c r="CF183" s="131" t="str">
        <f t="shared" si="68"/>
        <v>-</v>
      </c>
      <c r="CG183" s="131" t="str">
        <f t="shared" si="68"/>
        <v>-</v>
      </c>
      <c r="CH183" s="131" t="str">
        <f t="shared" si="68"/>
        <v>-</v>
      </c>
      <c r="CI183" s="131" t="str">
        <f t="shared" si="68"/>
        <v>-</v>
      </c>
      <c r="CJ183" s="131" t="str">
        <f t="shared" si="68"/>
        <v>-</v>
      </c>
      <c r="CK183" s="131" t="str">
        <f t="shared" si="68"/>
        <v>-</v>
      </c>
      <c r="CL183" s="131" t="str">
        <f t="shared" si="68"/>
        <v>-</v>
      </c>
      <c r="CM183" s="131" t="str">
        <f t="shared" si="68"/>
        <v>-</v>
      </c>
      <c r="CN183" s="131" t="str">
        <f t="shared" si="68"/>
        <v>-</v>
      </c>
      <c r="CO183" s="131" t="str">
        <f t="shared" si="68"/>
        <v>-</v>
      </c>
      <c r="CP183" s="131" t="str">
        <f t="shared" si="68"/>
        <v>-</v>
      </c>
      <c r="CQ183" s="131" t="str">
        <f t="shared" si="68"/>
        <v>-</v>
      </c>
      <c r="CR183" s="131" t="str">
        <f t="shared" si="68"/>
        <v>-</v>
      </c>
      <c r="CS183" s="131" t="str">
        <f t="shared" si="68"/>
        <v>-</v>
      </c>
      <c r="CT183" s="131" t="str">
        <f t="shared" si="68"/>
        <v>-</v>
      </c>
      <c r="CU183" s="131" t="str">
        <f t="shared" ref="CU183:DR183" si="69">IFERROR(INDEX(LMU_Data,(CU$182*$A$182)+$A183,(d.Region-1)*15+CU$181)-1,"-")</f>
        <v>-</v>
      </c>
      <c r="CV183" s="131" t="str">
        <f t="shared" si="69"/>
        <v>-</v>
      </c>
      <c r="CW183" s="131" t="str">
        <f t="shared" si="69"/>
        <v>-</v>
      </c>
      <c r="CX183" s="131" t="str">
        <f t="shared" si="69"/>
        <v>-</v>
      </c>
      <c r="CY183" s="131" t="str">
        <f t="shared" si="69"/>
        <v>-</v>
      </c>
      <c r="CZ183" s="131" t="str">
        <f t="shared" si="69"/>
        <v>-</v>
      </c>
      <c r="DA183" s="131" t="str">
        <f t="shared" si="69"/>
        <v>-</v>
      </c>
      <c r="DB183" s="131" t="str">
        <f t="shared" si="69"/>
        <v>-</v>
      </c>
      <c r="DC183" s="131" t="str">
        <f t="shared" si="69"/>
        <v>-</v>
      </c>
      <c r="DD183" s="131" t="str">
        <f t="shared" si="69"/>
        <v>-</v>
      </c>
      <c r="DE183" s="131" t="str">
        <f t="shared" si="69"/>
        <v>-</v>
      </c>
      <c r="DF183" s="131" t="str">
        <f t="shared" si="69"/>
        <v>-</v>
      </c>
      <c r="DG183" s="131" t="str">
        <f t="shared" si="69"/>
        <v>-</v>
      </c>
      <c r="DH183" s="131" t="str">
        <f t="shared" si="69"/>
        <v>-</v>
      </c>
      <c r="DI183" s="131" t="str">
        <f t="shared" si="69"/>
        <v>-</v>
      </c>
      <c r="DJ183" s="131" t="str">
        <f t="shared" si="69"/>
        <v>-</v>
      </c>
      <c r="DK183" s="131" t="str">
        <f t="shared" si="69"/>
        <v>-</v>
      </c>
      <c r="DL183" s="131" t="str">
        <f t="shared" si="69"/>
        <v>-</v>
      </c>
      <c r="DM183" s="131" t="str">
        <f t="shared" si="69"/>
        <v>-</v>
      </c>
      <c r="DN183" s="131" t="str">
        <f t="shared" si="69"/>
        <v>-</v>
      </c>
      <c r="DO183" s="131" t="str">
        <f t="shared" si="69"/>
        <v>-</v>
      </c>
      <c r="DP183" s="131" t="str">
        <f t="shared" si="69"/>
        <v>-</v>
      </c>
      <c r="DQ183" s="131" t="str">
        <f t="shared" si="69"/>
        <v>-</v>
      </c>
      <c r="DR183" s="131" t="str">
        <f t="shared" si="69"/>
        <v>-</v>
      </c>
    </row>
    <row r="184" spans="1:192" hidden="1" outlineLevel="1">
      <c r="B184" t="s">
        <v>881</v>
      </c>
      <c r="C184" s="106" t="str">
        <f>IF(C$183="-",":",TEXT(C$183,"0")&amp;":"&amp;TEXT(C$183+1,"0"))&amp;","&amp;TEXT(C$182,"0")&amp;":"&amp;TEXT(C$182+1,"0")</f>
        <v>:,0:1</v>
      </c>
      <c r="D184" s="106" t="str">
        <f t="shared" ref="D184:BO184" si="70">IF(D$183="-",":",TEXT(D$183,"0")&amp;":"&amp;TEXT(D$183+1,"0"))&amp;","&amp;TEXT(D$182,"0")&amp;":"&amp;TEXT(D$182+1,"0")</f>
        <v>:,0:1</v>
      </c>
      <c r="E184" s="106" t="str">
        <f t="shared" si="70"/>
        <v>:,0:1</v>
      </c>
      <c r="F184" s="106" t="str">
        <f t="shared" si="70"/>
        <v>:,0:1</v>
      </c>
      <c r="G184" s="106" t="str">
        <f t="shared" si="70"/>
        <v>:,0:1</v>
      </c>
      <c r="H184" s="106" t="str">
        <f t="shared" si="70"/>
        <v>:,0:1</v>
      </c>
      <c r="I184" s="106" t="str">
        <f t="shared" si="70"/>
        <v>:,0:1</v>
      </c>
      <c r="J184" s="106" t="str">
        <f t="shared" si="70"/>
        <v>:,0:1</v>
      </c>
      <c r="K184" s="106" t="str">
        <f t="shared" si="70"/>
        <v>:,0:1</v>
      </c>
      <c r="L184" s="106" t="str">
        <f t="shared" si="70"/>
        <v>:,0:1</v>
      </c>
      <c r="M184" s="106" t="str">
        <f t="shared" si="70"/>
        <v>:,0:1</v>
      </c>
      <c r="N184" s="106" t="str">
        <f t="shared" si="70"/>
        <v>:,0:1</v>
      </c>
      <c r="O184" s="106" t="str">
        <f t="shared" si="70"/>
        <v>:,0:1</v>
      </c>
      <c r="P184" s="106" t="str">
        <f t="shared" si="70"/>
        <v>:,0:1</v>
      </c>
      <c r="Q184" s="106" t="str">
        <f t="shared" si="70"/>
        <v>:,0:1</v>
      </c>
      <c r="R184" s="106" t="str">
        <f t="shared" si="70"/>
        <v>:,1:2</v>
      </c>
      <c r="S184" s="106" t="str">
        <f t="shared" si="70"/>
        <v>:,1:2</v>
      </c>
      <c r="T184" s="106" t="str">
        <f t="shared" si="70"/>
        <v>:,1:2</v>
      </c>
      <c r="U184" s="106" t="str">
        <f t="shared" si="70"/>
        <v>:,1:2</v>
      </c>
      <c r="V184" s="106" t="str">
        <f t="shared" si="70"/>
        <v>:,1:2</v>
      </c>
      <c r="W184" s="106" t="str">
        <f t="shared" si="70"/>
        <v>:,1:2</v>
      </c>
      <c r="X184" s="106" t="str">
        <f t="shared" si="70"/>
        <v>:,1:2</v>
      </c>
      <c r="Y184" s="106" t="str">
        <f t="shared" si="70"/>
        <v>:,1:2</v>
      </c>
      <c r="Z184" s="106" t="str">
        <f t="shared" si="70"/>
        <v>:,1:2</v>
      </c>
      <c r="AA184" s="106" t="str">
        <f t="shared" si="70"/>
        <v>:,1:2</v>
      </c>
      <c r="AB184" s="106" t="str">
        <f t="shared" si="70"/>
        <v>:,1:2</v>
      </c>
      <c r="AC184" s="106" t="str">
        <f t="shared" si="70"/>
        <v>:,1:2</v>
      </c>
      <c r="AD184" s="106" t="str">
        <f t="shared" si="70"/>
        <v>:,1:2</v>
      </c>
      <c r="AE184" s="106" t="str">
        <f t="shared" si="70"/>
        <v>:,1:2</v>
      </c>
      <c r="AF184" s="106" t="str">
        <f t="shared" si="70"/>
        <v>:,1:2</v>
      </c>
      <c r="AG184" s="106" t="str">
        <f t="shared" si="70"/>
        <v>0:1,2:3</v>
      </c>
      <c r="AH184" s="106" t="str">
        <f t="shared" si="70"/>
        <v>13:14,2:3</v>
      </c>
      <c r="AI184" s="106" t="str">
        <f t="shared" si="70"/>
        <v>14:15,2:3</v>
      </c>
      <c r="AJ184" s="106" t="str">
        <f t="shared" si="70"/>
        <v>27:28,2:3</v>
      </c>
      <c r="AK184" s="106" t="str">
        <f t="shared" si="70"/>
        <v>33:34,2:3</v>
      </c>
      <c r="AL184" s="106" t="str">
        <f t="shared" si="70"/>
        <v>15:16,2:3</v>
      </c>
      <c r="AM184" s="106" t="str">
        <f t="shared" si="70"/>
        <v>26:27,2:3</v>
      </c>
      <c r="AN184" s="106" t="str">
        <f t="shared" si="70"/>
        <v>32:33,2:3</v>
      </c>
      <c r="AO184" s="106" t="str">
        <f t="shared" si="70"/>
        <v>16:17,2:3</v>
      </c>
      <c r="AP184" s="106" t="str">
        <f t="shared" si="70"/>
        <v>25:26,2:3</v>
      </c>
      <c r="AQ184" s="106" t="str">
        <f t="shared" si="70"/>
        <v>30:31,2:3</v>
      </c>
      <c r="AR184" s="106" t="str">
        <f t="shared" si="70"/>
        <v>3:4,2:3</v>
      </c>
      <c r="AS184" s="106" t="str">
        <f t="shared" si="70"/>
        <v>4:5,2:3</v>
      </c>
      <c r="AT184" s="106" t="str">
        <f t="shared" si="70"/>
        <v>6:7,2:3</v>
      </c>
      <c r="AU184" s="106" t="str">
        <f t="shared" si="70"/>
        <v>31:32,2:3</v>
      </c>
      <c r="AV184" s="106" t="str">
        <f t="shared" si="70"/>
        <v>22:23,3:4</v>
      </c>
      <c r="AW184" s="106" t="str">
        <f t="shared" si="70"/>
        <v>23:24,3:4</v>
      </c>
      <c r="AX184" s="106" t="str">
        <f t="shared" si="70"/>
        <v>24:25,3:4</v>
      </c>
      <c r="AY184" s="106" t="str">
        <f t="shared" si="70"/>
        <v>25:26,3:4</v>
      </c>
      <c r="AZ184" s="106" t="str">
        <f t="shared" si="70"/>
        <v>26:27,3:4</v>
      </c>
      <c r="BA184" s="106" t="str">
        <f t="shared" si="70"/>
        <v>27:28,3:4</v>
      </c>
      <c r="BB184" s="106" t="str">
        <f t="shared" si="70"/>
        <v>28:29,3:4</v>
      </c>
      <c r="BC184" s="106" t="str">
        <f t="shared" si="70"/>
        <v>29:30,3:4</v>
      </c>
      <c r="BD184" s="106" t="str">
        <f t="shared" si="70"/>
        <v>11:12,3:4</v>
      </c>
      <c r="BE184" s="106" t="str">
        <f t="shared" si="70"/>
        <v>12:13,3:4</v>
      </c>
      <c r="BF184" s="106" t="str">
        <f t="shared" si="70"/>
        <v>10:11,3:4</v>
      </c>
      <c r="BG184" s="106" t="str">
        <f t="shared" si="70"/>
        <v>0:1,3:4</v>
      </c>
      <c r="BH184" s="106" t="str">
        <f t="shared" si="70"/>
        <v>27:28,3:4</v>
      </c>
      <c r="BI184" s="106" t="str">
        <f t="shared" si="70"/>
        <v>33:34,3:4</v>
      </c>
      <c r="BJ184" s="106" t="str">
        <f t="shared" si="70"/>
        <v>26:27,3:4</v>
      </c>
      <c r="BK184" s="106" t="str">
        <f t="shared" si="70"/>
        <v>22:23,4:5</v>
      </c>
      <c r="BL184" s="106" t="str">
        <f t="shared" si="70"/>
        <v>23:24,4:5</v>
      </c>
      <c r="BM184" s="106" t="str">
        <f t="shared" si="70"/>
        <v>24:25,4:5</v>
      </c>
      <c r="BN184" s="106" t="str">
        <f t="shared" si="70"/>
        <v>25:26,4:5</v>
      </c>
      <c r="BO184" s="106" t="str">
        <f t="shared" si="70"/>
        <v>26:27,4:5</v>
      </c>
      <c r="BP184" s="106" t="str">
        <f t="shared" ref="BP184:DR184" si="71">IF(BP$183="-",":",TEXT(BP$183,"0")&amp;":"&amp;TEXT(BP$183+1,"0"))&amp;","&amp;TEXT(BP$182,"0")&amp;":"&amp;TEXT(BP$182+1,"0")</f>
        <v>27:28,4:5</v>
      </c>
      <c r="BQ184" s="106" t="str">
        <f t="shared" si="71"/>
        <v>28:29,4:5</v>
      </c>
      <c r="BR184" s="106" t="str">
        <f t="shared" si="71"/>
        <v>29:30,4:5</v>
      </c>
      <c r="BS184" s="106" t="str">
        <f t="shared" si="71"/>
        <v>11:12,4:5</v>
      </c>
      <c r="BT184" s="106" t="str">
        <f t="shared" si="71"/>
        <v>12:13,4:5</v>
      </c>
      <c r="BU184" s="106" t="str">
        <f t="shared" si="71"/>
        <v>26:27,4:5</v>
      </c>
      <c r="BV184" s="106" t="str">
        <f t="shared" si="71"/>
        <v>16:17,4:5</v>
      </c>
      <c r="BW184" s="106" t="str">
        <f t="shared" si="71"/>
        <v>25:26,4:5</v>
      </c>
      <c r="BX184" s="106" t="str">
        <f t="shared" si="71"/>
        <v>30:31,4:5</v>
      </c>
      <c r="BY184" s="106" t="str">
        <f t="shared" si="71"/>
        <v>3:4,4:5</v>
      </c>
      <c r="BZ184" s="106" t="str">
        <f t="shared" si="71"/>
        <v>:,5:6</v>
      </c>
      <c r="CA184" s="106" t="str">
        <f t="shared" si="71"/>
        <v>:,5:6</v>
      </c>
      <c r="CB184" s="106" t="str">
        <f t="shared" si="71"/>
        <v>:,5:6</v>
      </c>
      <c r="CC184" s="106" t="str">
        <f t="shared" si="71"/>
        <v>:,5:6</v>
      </c>
      <c r="CD184" s="106" t="str">
        <f t="shared" si="71"/>
        <v>:,5:6</v>
      </c>
      <c r="CE184" s="106" t="str">
        <f t="shared" si="71"/>
        <v>:,5:6</v>
      </c>
      <c r="CF184" s="106" t="str">
        <f t="shared" si="71"/>
        <v>:,5:6</v>
      </c>
      <c r="CG184" s="106" t="str">
        <f t="shared" si="71"/>
        <v>:,5:6</v>
      </c>
      <c r="CH184" s="106" t="str">
        <f t="shared" si="71"/>
        <v>:,5:6</v>
      </c>
      <c r="CI184" s="106" t="str">
        <f t="shared" si="71"/>
        <v>:,5:6</v>
      </c>
      <c r="CJ184" s="106" t="str">
        <f t="shared" si="71"/>
        <v>:,5:6</v>
      </c>
      <c r="CK184" s="106" t="str">
        <f t="shared" si="71"/>
        <v>:,5:6</v>
      </c>
      <c r="CL184" s="106" t="str">
        <f t="shared" si="71"/>
        <v>:,5:6</v>
      </c>
      <c r="CM184" s="106" t="str">
        <f t="shared" si="71"/>
        <v>:,5:6</v>
      </c>
      <c r="CN184" s="106" t="str">
        <f t="shared" si="71"/>
        <v>:,5:6</v>
      </c>
      <c r="CO184" s="106" t="str">
        <f t="shared" si="71"/>
        <v>:,6:7</v>
      </c>
      <c r="CP184" s="106" t="str">
        <f t="shared" si="71"/>
        <v>:,6:7</v>
      </c>
      <c r="CQ184" s="106" t="str">
        <f t="shared" si="71"/>
        <v>:,6:7</v>
      </c>
      <c r="CR184" s="106" t="str">
        <f t="shared" si="71"/>
        <v>:,6:7</v>
      </c>
      <c r="CS184" s="106" t="str">
        <f t="shared" si="71"/>
        <v>:,6:7</v>
      </c>
      <c r="CT184" s="106" t="str">
        <f t="shared" si="71"/>
        <v>:,6:7</v>
      </c>
      <c r="CU184" s="106" t="str">
        <f t="shared" si="71"/>
        <v>:,6:7</v>
      </c>
      <c r="CV184" s="106" t="str">
        <f t="shared" si="71"/>
        <v>:,6:7</v>
      </c>
      <c r="CW184" s="106" t="str">
        <f t="shared" si="71"/>
        <v>:,6:7</v>
      </c>
      <c r="CX184" s="106" t="str">
        <f t="shared" si="71"/>
        <v>:,6:7</v>
      </c>
      <c r="CY184" s="106" t="str">
        <f t="shared" si="71"/>
        <v>:,6:7</v>
      </c>
      <c r="CZ184" s="106" t="str">
        <f t="shared" si="71"/>
        <v>:,6:7</v>
      </c>
      <c r="DA184" s="106" t="str">
        <f t="shared" si="71"/>
        <v>:,6:7</v>
      </c>
      <c r="DB184" s="106" t="str">
        <f t="shared" si="71"/>
        <v>:,6:7</v>
      </c>
      <c r="DC184" s="106" t="str">
        <f t="shared" si="71"/>
        <v>:,6:7</v>
      </c>
      <c r="DD184" s="106" t="str">
        <f t="shared" si="71"/>
        <v>:,7:8</v>
      </c>
      <c r="DE184" s="106" t="str">
        <f t="shared" si="71"/>
        <v>:,7:8</v>
      </c>
      <c r="DF184" s="106" t="str">
        <f t="shared" si="71"/>
        <v>:,7:8</v>
      </c>
      <c r="DG184" s="106" t="str">
        <f t="shared" si="71"/>
        <v>:,7:8</v>
      </c>
      <c r="DH184" s="106" t="str">
        <f t="shared" si="71"/>
        <v>:,7:8</v>
      </c>
      <c r="DI184" s="106" t="str">
        <f t="shared" si="71"/>
        <v>:,7:8</v>
      </c>
      <c r="DJ184" s="106" t="str">
        <f t="shared" si="71"/>
        <v>:,7:8</v>
      </c>
      <c r="DK184" s="106" t="str">
        <f t="shared" si="71"/>
        <v>:,7:8</v>
      </c>
      <c r="DL184" s="106" t="str">
        <f t="shared" si="71"/>
        <v>:,7:8</v>
      </c>
      <c r="DM184" s="106" t="str">
        <f t="shared" si="71"/>
        <v>:,7:8</v>
      </c>
      <c r="DN184" s="106" t="str">
        <f t="shared" si="71"/>
        <v>:,7:8</v>
      </c>
      <c r="DO184" s="106" t="str">
        <f t="shared" si="71"/>
        <v>:,7:8</v>
      </c>
      <c r="DP184" s="106" t="str">
        <f t="shared" si="71"/>
        <v>:,7:8</v>
      </c>
      <c r="DQ184" s="106" t="str">
        <f t="shared" si="71"/>
        <v>:,7:8</v>
      </c>
      <c r="DR184" s="106" t="str">
        <f t="shared" si="71"/>
        <v>:,7:8</v>
      </c>
    </row>
    <row r="185" spans="1:192" hidden="1" outlineLevel="1">
      <c r="A185">
        <v>2</v>
      </c>
      <c r="B185" t="s">
        <v>883</v>
      </c>
      <c r="C185" s="131" t="str">
        <f t="shared" ref="C185:L188" si="72">IFERROR(MAX(0,INDEX(LMU_Data,(C$182*$A$182)+$A185,(d.Region-1)*15+C$181)-0.01),"-")</f>
        <v>-</v>
      </c>
      <c r="D185" s="131" t="str">
        <f t="shared" si="72"/>
        <v>-</v>
      </c>
      <c r="E185" s="131" t="str">
        <f t="shared" si="72"/>
        <v>-</v>
      </c>
      <c r="F185" s="131" t="str">
        <f t="shared" si="72"/>
        <v>-</v>
      </c>
      <c r="G185" s="131" t="str">
        <f t="shared" si="72"/>
        <v>-</v>
      </c>
      <c r="H185" s="131" t="str">
        <f t="shared" si="72"/>
        <v>-</v>
      </c>
      <c r="I185" s="131" t="str">
        <f t="shared" si="72"/>
        <v>-</v>
      </c>
      <c r="J185" s="131" t="str">
        <f t="shared" si="72"/>
        <v>-</v>
      </c>
      <c r="K185" s="131" t="str">
        <f t="shared" si="72"/>
        <v>-</v>
      </c>
      <c r="L185" s="131" t="str">
        <f t="shared" si="72"/>
        <v>-</v>
      </c>
      <c r="M185" s="131" t="str">
        <f t="shared" ref="M185:V188" si="73">IFERROR(MAX(0,INDEX(LMU_Data,(M$182*$A$182)+$A185,(d.Region-1)*15+M$181)-0.01),"-")</f>
        <v>-</v>
      </c>
      <c r="N185" s="131" t="str">
        <f t="shared" si="73"/>
        <v>-</v>
      </c>
      <c r="O185" s="131" t="str">
        <f t="shared" si="73"/>
        <v>-</v>
      </c>
      <c r="P185" s="131" t="str">
        <f t="shared" si="73"/>
        <v>-</v>
      </c>
      <c r="Q185" s="131" t="str">
        <f t="shared" si="73"/>
        <v>-</v>
      </c>
      <c r="R185" s="131" t="str">
        <f t="shared" si="73"/>
        <v>-</v>
      </c>
      <c r="S185" s="131" t="str">
        <f t="shared" si="73"/>
        <v>-</v>
      </c>
      <c r="T185" s="131" t="str">
        <f t="shared" si="73"/>
        <v>-</v>
      </c>
      <c r="U185" s="131" t="str">
        <f t="shared" si="73"/>
        <v>-</v>
      </c>
      <c r="V185" s="131" t="str">
        <f t="shared" si="73"/>
        <v>-</v>
      </c>
      <c r="W185" s="131" t="str">
        <f t="shared" ref="W185:AF188" si="74">IFERROR(MAX(0,INDEX(LMU_Data,(W$182*$A$182)+$A185,(d.Region-1)*15+W$181)-0.01),"-")</f>
        <v>-</v>
      </c>
      <c r="X185" s="131" t="str">
        <f t="shared" si="74"/>
        <v>-</v>
      </c>
      <c r="Y185" s="131" t="str">
        <f t="shared" si="74"/>
        <v>-</v>
      </c>
      <c r="Z185" s="131" t="str">
        <f t="shared" si="74"/>
        <v>-</v>
      </c>
      <c r="AA185" s="131" t="str">
        <f t="shared" si="74"/>
        <v>-</v>
      </c>
      <c r="AB185" s="131" t="str">
        <f t="shared" si="74"/>
        <v>-</v>
      </c>
      <c r="AC185" s="131" t="str">
        <f t="shared" si="74"/>
        <v>-</v>
      </c>
      <c r="AD185" s="131" t="str">
        <f t="shared" si="74"/>
        <v>-</v>
      </c>
      <c r="AE185" s="131" t="str">
        <f t="shared" si="74"/>
        <v>-</v>
      </c>
      <c r="AF185" s="131" t="str">
        <f t="shared" si="74"/>
        <v>-</v>
      </c>
      <c r="AG185" s="131">
        <f t="shared" ref="AG185:AP188" si="75">IFERROR(MAX(0,INDEX(LMU_Data,(AG$182*$A$182)+$A185,(d.Region-1)*15+AG$181)-0.01),"-")</f>
        <v>149.99</v>
      </c>
      <c r="AH185" s="131" t="str">
        <f t="shared" si="75"/>
        <v>-</v>
      </c>
      <c r="AI185" s="131" t="str">
        <f t="shared" si="75"/>
        <v>-</v>
      </c>
      <c r="AJ185" s="131" t="str">
        <f t="shared" si="75"/>
        <v>-</v>
      </c>
      <c r="AK185" s="131" t="str">
        <f t="shared" si="75"/>
        <v>-</v>
      </c>
      <c r="AL185" s="131" t="str">
        <f t="shared" si="75"/>
        <v>-</v>
      </c>
      <c r="AM185" s="131" t="str">
        <f t="shared" si="75"/>
        <v>-</v>
      </c>
      <c r="AN185" s="131" t="str">
        <f t="shared" si="75"/>
        <v>-</v>
      </c>
      <c r="AO185" s="131" t="str">
        <f t="shared" si="75"/>
        <v>-</v>
      </c>
      <c r="AP185" s="131" t="str">
        <f t="shared" si="75"/>
        <v>-</v>
      </c>
      <c r="AQ185" s="131" t="str">
        <f t="shared" ref="AQ185:AZ188" si="76">IFERROR(MAX(0,INDEX(LMU_Data,(AQ$182*$A$182)+$A185,(d.Region-1)*15+AQ$181)-0.01),"-")</f>
        <v>-</v>
      </c>
      <c r="AR185" s="131" t="str">
        <f t="shared" si="76"/>
        <v>-</v>
      </c>
      <c r="AS185" s="131" t="str">
        <f t="shared" si="76"/>
        <v>-</v>
      </c>
      <c r="AT185" s="131" t="str">
        <f t="shared" si="76"/>
        <v>-</v>
      </c>
      <c r="AU185" s="131" t="str">
        <f t="shared" si="76"/>
        <v>-</v>
      </c>
      <c r="AV185" s="131">
        <f t="shared" si="76"/>
        <v>153.74</v>
      </c>
      <c r="AW185" s="131">
        <f t="shared" si="76"/>
        <v>153.74</v>
      </c>
      <c r="AX185" s="131">
        <f t="shared" si="76"/>
        <v>153.74</v>
      </c>
      <c r="AY185" s="131">
        <f t="shared" si="76"/>
        <v>153.74</v>
      </c>
      <c r="AZ185" s="131">
        <f t="shared" si="76"/>
        <v>153.74</v>
      </c>
      <c r="BA185" s="131">
        <f t="shared" ref="BA185:BJ188" si="77">IFERROR(MAX(0,INDEX(LMU_Data,(BA$182*$A$182)+$A185,(d.Region-1)*15+BA$181)-0.01),"-")</f>
        <v>153.74</v>
      </c>
      <c r="BB185" s="131">
        <f t="shared" si="77"/>
        <v>153.74</v>
      </c>
      <c r="BC185" s="131">
        <f t="shared" si="77"/>
        <v>153.74</v>
      </c>
      <c r="BD185" s="131" t="str">
        <f t="shared" si="77"/>
        <v>-</v>
      </c>
      <c r="BE185" s="131" t="str">
        <f t="shared" si="77"/>
        <v>-</v>
      </c>
      <c r="BF185" s="131" t="str">
        <f t="shared" si="77"/>
        <v>-</v>
      </c>
      <c r="BG185" s="131" t="str">
        <f t="shared" si="77"/>
        <v>-</v>
      </c>
      <c r="BH185" s="131" t="str">
        <f t="shared" si="77"/>
        <v>-</v>
      </c>
      <c r="BI185" s="131" t="str">
        <f t="shared" si="77"/>
        <v>-</v>
      </c>
      <c r="BJ185" s="131" t="str">
        <f t="shared" si="77"/>
        <v>-</v>
      </c>
      <c r="BK185" s="131">
        <f t="shared" ref="BK185:BT188" si="78">IFERROR(MAX(0,INDEX(LMU_Data,(BK$182*$A$182)+$A185,(d.Region-1)*15+BK$181)-0.01),"-")</f>
        <v>93.74</v>
      </c>
      <c r="BL185" s="131">
        <f t="shared" si="78"/>
        <v>93.74</v>
      </c>
      <c r="BM185" s="131">
        <f t="shared" si="78"/>
        <v>93.74</v>
      </c>
      <c r="BN185" s="131">
        <f t="shared" si="78"/>
        <v>93.74</v>
      </c>
      <c r="BO185" s="131">
        <f t="shared" si="78"/>
        <v>93.74</v>
      </c>
      <c r="BP185" s="131">
        <f t="shared" si="78"/>
        <v>93.74</v>
      </c>
      <c r="BQ185" s="131">
        <f t="shared" si="78"/>
        <v>93.74</v>
      </c>
      <c r="BR185" s="131">
        <f t="shared" si="78"/>
        <v>93.74</v>
      </c>
      <c r="BS185" s="131" t="str">
        <f t="shared" si="78"/>
        <v>-</v>
      </c>
      <c r="BT185" s="131" t="str">
        <f t="shared" si="78"/>
        <v>-</v>
      </c>
      <c r="BU185" s="131" t="str">
        <f t="shared" ref="BU185:CD188" si="79">IFERROR(MAX(0,INDEX(LMU_Data,(BU$182*$A$182)+$A185,(d.Region-1)*15+BU$181)-0.01),"-")</f>
        <v>-</v>
      </c>
      <c r="BV185" s="131" t="str">
        <f t="shared" si="79"/>
        <v>-</v>
      </c>
      <c r="BW185" s="131" t="str">
        <f t="shared" si="79"/>
        <v>-</v>
      </c>
      <c r="BX185" s="131" t="str">
        <f t="shared" si="79"/>
        <v>-</v>
      </c>
      <c r="BY185" s="131" t="str">
        <f t="shared" si="79"/>
        <v>-</v>
      </c>
      <c r="BZ185" s="131" t="str">
        <f t="shared" si="79"/>
        <v>-</v>
      </c>
      <c r="CA185" s="131" t="str">
        <f t="shared" si="79"/>
        <v>-</v>
      </c>
      <c r="CB185" s="131" t="str">
        <f t="shared" si="79"/>
        <v>-</v>
      </c>
      <c r="CC185" s="131" t="str">
        <f t="shared" si="79"/>
        <v>-</v>
      </c>
      <c r="CD185" s="131" t="str">
        <f t="shared" si="79"/>
        <v>-</v>
      </c>
      <c r="CE185" s="131" t="str">
        <f t="shared" ref="CE185:CN188" si="80">IFERROR(MAX(0,INDEX(LMU_Data,(CE$182*$A$182)+$A185,(d.Region-1)*15+CE$181)-0.01),"-")</f>
        <v>-</v>
      </c>
      <c r="CF185" s="131" t="str">
        <f t="shared" si="80"/>
        <v>-</v>
      </c>
      <c r="CG185" s="131" t="str">
        <f t="shared" si="80"/>
        <v>-</v>
      </c>
      <c r="CH185" s="131" t="str">
        <f t="shared" si="80"/>
        <v>-</v>
      </c>
      <c r="CI185" s="131" t="str">
        <f t="shared" si="80"/>
        <v>-</v>
      </c>
      <c r="CJ185" s="131" t="str">
        <f t="shared" si="80"/>
        <v>-</v>
      </c>
      <c r="CK185" s="131" t="str">
        <f t="shared" si="80"/>
        <v>-</v>
      </c>
      <c r="CL185" s="131" t="str">
        <f t="shared" si="80"/>
        <v>-</v>
      </c>
      <c r="CM185" s="131" t="str">
        <f t="shared" si="80"/>
        <v>-</v>
      </c>
      <c r="CN185" s="131" t="str">
        <f t="shared" si="80"/>
        <v>-</v>
      </c>
      <c r="CO185" s="131" t="str">
        <f t="shared" ref="CO185:CX188" si="81">IFERROR(MAX(0,INDEX(LMU_Data,(CO$182*$A$182)+$A185,(d.Region-1)*15+CO$181)-0.01),"-")</f>
        <v>-</v>
      </c>
      <c r="CP185" s="131" t="str">
        <f t="shared" si="81"/>
        <v>-</v>
      </c>
      <c r="CQ185" s="131" t="str">
        <f t="shared" si="81"/>
        <v>-</v>
      </c>
      <c r="CR185" s="131" t="str">
        <f t="shared" si="81"/>
        <v>-</v>
      </c>
      <c r="CS185" s="131" t="str">
        <f t="shared" si="81"/>
        <v>-</v>
      </c>
      <c r="CT185" s="131" t="str">
        <f t="shared" si="81"/>
        <v>-</v>
      </c>
      <c r="CU185" s="131" t="str">
        <f t="shared" si="81"/>
        <v>-</v>
      </c>
      <c r="CV185" s="131" t="str">
        <f t="shared" si="81"/>
        <v>-</v>
      </c>
      <c r="CW185" s="131" t="str">
        <f t="shared" si="81"/>
        <v>-</v>
      </c>
      <c r="CX185" s="131" t="str">
        <f t="shared" si="81"/>
        <v>-</v>
      </c>
      <c r="CY185" s="131" t="str">
        <f t="shared" ref="CY185:DH188" si="82">IFERROR(MAX(0,INDEX(LMU_Data,(CY$182*$A$182)+$A185,(d.Region-1)*15+CY$181)-0.01),"-")</f>
        <v>-</v>
      </c>
      <c r="CZ185" s="131" t="str">
        <f t="shared" si="82"/>
        <v>-</v>
      </c>
      <c r="DA185" s="131" t="str">
        <f t="shared" si="82"/>
        <v>-</v>
      </c>
      <c r="DB185" s="131" t="str">
        <f t="shared" si="82"/>
        <v>-</v>
      </c>
      <c r="DC185" s="131" t="str">
        <f t="shared" si="82"/>
        <v>-</v>
      </c>
      <c r="DD185" s="131" t="str">
        <f t="shared" si="82"/>
        <v>-</v>
      </c>
      <c r="DE185" s="131" t="str">
        <f t="shared" si="82"/>
        <v>-</v>
      </c>
      <c r="DF185" s="131" t="str">
        <f t="shared" si="82"/>
        <v>-</v>
      </c>
      <c r="DG185" s="131" t="str">
        <f t="shared" si="82"/>
        <v>-</v>
      </c>
      <c r="DH185" s="131" t="str">
        <f t="shared" si="82"/>
        <v>-</v>
      </c>
      <c r="DI185" s="131" t="str">
        <f t="shared" ref="DI185:DR188" si="83">IFERROR(MAX(0,INDEX(LMU_Data,(DI$182*$A$182)+$A185,(d.Region-1)*15+DI$181)-0.01),"-")</f>
        <v>-</v>
      </c>
      <c r="DJ185" s="131" t="str">
        <f t="shared" si="83"/>
        <v>-</v>
      </c>
      <c r="DK185" s="131" t="str">
        <f t="shared" si="83"/>
        <v>-</v>
      </c>
      <c r="DL185" s="131" t="str">
        <f t="shared" si="83"/>
        <v>-</v>
      </c>
      <c r="DM185" s="131" t="str">
        <f t="shared" si="83"/>
        <v>-</v>
      </c>
      <c r="DN185" s="131" t="str">
        <f t="shared" si="83"/>
        <v>-</v>
      </c>
      <c r="DO185" s="131" t="str">
        <f t="shared" si="83"/>
        <v>-</v>
      </c>
      <c r="DP185" s="131" t="str">
        <f t="shared" si="83"/>
        <v>-</v>
      </c>
      <c r="DQ185" s="131" t="str">
        <f t="shared" si="83"/>
        <v>-</v>
      </c>
      <c r="DR185" s="131" t="str">
        <f t="shared" si="83"/>
        <v>-</v>
      </c>
    </row>
    <row r="186" spans="1:192" hidden="1" outlineLevel="1">
      <c r="A186">
        <v>3</v>
      </c>
      <c r="B186" t="s">
        <v>884</v>
      </c>
      <c r="C186" s="131" t="str">
        <f t="shared" si="72"/>
        <v>-</v>
      </c>
      <c r="D186" s="131" t="str">
        <f t="shared" si="72"/>
        <v>-</v>
      </c>
      <c r="E186" s="131" t="str">
        <f t="shared" si="72"/>
        <v>-</v>
      </c>
      <c r="F186" s="131" t="str">
        <f t="shared" si="72"/>
        <v>-</v>
      </c>
      <c r="G186" s="131" t="str">
        <f t="shared" si="72"/>
        <v>-</v>
      </c>
      <c r="H186" s="131" t="str">
        <f t="shared" si="72"/>
        <v>-</v>
      </c>
      <c r="I186" s="131" t="str">
        <f t="shared" si="72"/>
        <v>-</v>
      </c>
      <c r="J186" s="131" t="str">
        <f t="shared" si="72"/>
        <v>-</v>
      </c>
      <c r="K186" s="131" t="str">
        <f t="shared" si="72"/>
        <v>-</v>
      </c>
      <c r="L186" s="131" t="str">
        <f t="shared" si="72"/>
        <v>-</v>
      </c>
      <c r="M186" s="131" t="str">
        <f t="shared" si="73"/>
        <v>-</v>
      </c>
      <c r="N186" s="131" t="str">
        <f t="shared" si="73"/>
        <v>-</v>
      </c>
      <c r="O186" s="131" t="str">
        <f t="shared" si="73"/>
        <v>-</v>
      </c>
      <c r="P186" s="131" t="str">
        <f t="shared" si="73"/>
        <v>-</v>
      </c>
      <c r="Q186" s="131" t="str">
        <f t="shared" si="73"/>
        <v>-</v>
      </c>
      <c r="R186" s="131" t="str">
        <f t="shared" si="73"/>
        <v>-</v>
      </c>
      <c r="S186" s="131" t="str">
        <f t="shared" si="73"/>
        <v>-</v>
      </c>
      <c r="T186" s="131" t="str">
        <f t="shared" si="73"/>
        <v>-</v>
      </c>
      <c r="U186" s="131" t="str">
        <f t="shared" si="73"/>
        <v>-</v>
      </c>
      <c r="V186" s="131" t="str">
        <f t="shared" si="73"/>
        <v>-</v>
      </c>
      <c r="W186" s="131" t="str">
        <f t="shared" si="74"/>
        <v>-</v>
      </c>
      <c r="X186" s="131" t="str">
        <f t="shared" si="74"/>
        <v>-</v>
      </c>
      <c r="Y186" s="131" t="str">
        <f t="shared" si="74"/>
        <v>-</v>
      </c>
      <c r="Z186" s="131" t="str">
        <f t="shared" si="74"/>
        <v>-</v>
      </c>
      <c r="AA186" s="131" t="str">
        <f t="shared" si="74"/>
        <v>-</v>
      </c>
      <c r="AB186" s="131" t="str">
        <f t="shared" si="74"/>
        <v>-</v>
      </c>
      <c r="AC186" s="131" t="str">
        <f t="shared" si="74"/>
        <v>-</v>
      </c>
      <c r="AD186" s="131" t="str">
        <f t="shared" si="74"/>
        <v>-</v>
      </c>
      <c r="AE186" s="131" t="str">
        <f t="shared" si="74"/>
        <v>-</v>
      </c>
      <c r="AF186" s="131" t="str">
        <f t="shared" si="74"/>
        <v>-</v>
      </c>
      <c r="AG186" s="131">
        <f t="shared" si="75"/>
        <v>149.99</v>
      </c>
      <c r="AH186" s="131" t="str">
        <f t="shared" si="75"/>
        <v>-</v>
      </c>
      <c r="AI186" s="131" t="str">
        <f t="shared" si="75"/>
        <v>-</v>
      </c>
      <c r="AJ186" s="131" t="str">
        <f t="shared" si="75"/>
        <v>-</v>
      </c>
      <c r="AK186" s="131" t="str">
        <f t="shared" si="75"/>
        <v>-</v>
      </c>
      <c r="AL186" s="131" t="str">
        <f t="shared" si="75"/>
        <v>-</v>
      </c>
      <c r="AM186" s="131" t="str">
        <f t="shared" si="75"/>
        <v>-</v>
      </c>
      <c r="AN186" s="131" t="str">
        <f t="shared" si="75"/>
        <v>-</v>
      </c>
      <c r="AO186" s="131" t="str">
        <f t="shared" si="75"/>
        <v>-</v>
      </c>
      <c r="AP186" s="131" t="str">
        <f t="shared" si="75"/>
        <v>-</v>
      </c>
      <c r="AQ186" s="131" t="str">
        <f t="shared" si="76"/>
        <v>-</v>
      </c>
      <c r="AR186" s="131" t="str">
        <f t="shared" si="76"/>
        <v>-</v>
      </c>
      <c r="AS186" s="131" t="str">
        <f t="shared" si="76"/>
        <v>-</v>
      </c>
      <c r="AT186" s="131" t="str">
        <f t="shared" si="76"/>
        <v>-</v>
      </c>
      <c r="AU186" s="131" t="str">
        <f t="shared" si="76"/>
        <v>-</v>
      </c>
      <c r="AV186" s="131">
        <f t="shared" si="76"/>
        <v>153.74</v>
      </c>
      <c r="AW186" s="131">
        <f t="shared" si="76"/>
        <v>153.74</v>
      </c>
      <c r="AX186" s="131">
        <f t="shared" si="76"/>
        <v>153.74</v>
      </c>
      <c r="AY186" s="131">
        <f t="shared" si="76"/>
        <v>153.74</v>
      </c>
      <c r="AZ186" s="131">
        <f t="shared" si="76"/>
        <v>153.74</v>
      </c>
      <c r="BA186" s="131">
        <f t="shared" si="77"/>
        <v>153.74</v>
      </c>
      <c r="BB186" s="131">
        <f t="shared" si="77"/>
        <v>153.74</v>
      </c>
      <c r="BC186" s="131">
        <f t="shared" si="77"/>
        <v>153.74</v>
      </c>
      <c r="BD186" s="131" t="str">
        <f t="shared" si="77"/>
        <v>-</v>
      </c>
      <c r="BE186" s="131" t="str">
        <f t="shared" si="77"/>
        <v>-</v>
      </c>
      <c r="BF186" s="131" t="str">
        <f t="shared" si="77"/>
        <v>-</v>
      </c>
      <c r="BG186" s="131" t="str">
        <f t="shared" si="77"/>
        <v>-</v>
      </c>
      <c r="BH186" s="131" t="str">
        <f t="shared" si="77"/>
        <v>-</v>
      </c>
      <c r="BI186" s="131" t="str">
        <f t="shared" si="77"/>
        <v>-</v>
      </c>
      <c r="BJ186" s="131" t="str">
        <f t="shared" si="77"/>
        <v>-</v>
      </c>
      <c r="BK186" s="131">
        <f t="shared" si="78"/>
        <v>93.74</v>
      </c>
      <c r="BL186" s="131">
        <f t="shared" si="78"/>
        <v>93.74</v>
      </c>
      <c r="BM186" s="131">
        <f t="shared" si="78"/>
        <v>93.74</v>
      </c>
      <c r="BN186" s="131">
        <f t="shared" si="78"/>
        <v>93.74</v>
      </c>
      <c r="BO186" s="131">
        <f t="shared" si="78"/>
        <v>93.74</v>
      </c>
      <c r="BP186" s="131">
        <f t="shared" si="78"/>
        <v>93.74</v>
      </c>
      <c r="BQ186" s="131">
        <f t="shared" si="78"/>
        <v>93.74</v>
      </c>
      <c r="BR186" s="131">
        <f t="shared" si="78"/>
        <v>93.74</v>
      </c>
      <c r="BS186" s="131" t="str">
        <f t="shared" si="78"/>
        <v>-</v>
      </c>
      <c r="BT186" s="131" t="str">
        <f t="shared" si="78"/>
        <v>-</v>
      </c>
      <c r="BU186" s="131" t="str">
        <f t="shared" si="79"/>
        <v>-</v>
      </c>
      <c r="BV186" s="131" t="str">
        <f t="shared" si="79"/>
        <v>-</v>
      </c>
      <c r="BW186" s="131" t="str">
        <f t="shared" si="79"/>
        <v>-</v>
      </c>
      <c r="BX186" s="131" t="str">
        <f t="shared" si="79"/>
        <v>-</v>
      </c>
      <c r="BY186" s="131" t="str">
        <f t="shared" si="79"/>
        <v>-</v>
      </c>
      <c r="BZ186" s="131" t="str">
        <f t="shared" si="79"/>
        <v>-</v>
      </c>
      <c r="CA186" s="131" t="str">
        <f t="shared" si="79"/>
        <v>-</v>
      </c>
      <c r="CB186" s="131" t="str">
        <f t="shared" si="79"/>
        <v>-</v>
      </c>
      <c r="CC186" s="131" t="str">
        <f t="shared" si="79"/>
        <v>-</v>
      </c>
      <c r="CD186" s="131" t="str">
        <f t="shared" si="79"/>
        <v>-</v>
      </c>
      <c r="CE186" s="131" t="str">
        <f t="shared" si="80"/>
        <v>-</v>
      </c>
      <c r="CF186" s="131" t="str">
        <f t="shared" si="80"/>
        <v>-</v>
      </c>
      <c r="CG186" s="131" t="str">
        <f t="shared" si="80"/>
        <v>-</v>
      </c>
      <c r="CH186" s="131" t="str">
        <f t="shared" si="80"/>
        <v>-</v>
      </c>
      <c r="CI186" s="131" t="str">
        <f t="shared" si="80"/>
        <v>-</v>
      </c>
      <c r="CJ186" s="131" t="str">
        <f t="shared" si="80"/>
        <v>-</v>
      </c>
      <c r="CK186" s="131" t="str">
        <f t="shared" si="80"/>
        <v>-</v>
      </c>
      <c r="CL186" s="131" t="str">
        <f t="shared" si="80"/>
        <v>-</v>
      </c>
      <c r="CM186" s="131" t="str">
        <f t="shared" si="80"/>
        <v>-</v>
      </c>
      <c r="CN186" s="131" t="str">
        <f t="shared" si="80"/>
        <v>-</v>
      </c>
      <c r="CO186" s="131" t="str">
        <f t="shared" si="81"/>
        <v>-</v>
      </c>
      <c r="CP186" s="131" t="str">
        <f t="shared" si="81"/>
        <v>-</v>
      </c>
      <c r="CQ186" s="131" t="str">
        <f t="shared" si="81"/>
        <v>-</v>
      </c>
      <c r="CR186" s="131" t="str">
        <f t="shared" si="81"/>
        <v>-</v>
      </c>
      <c r="CS186" s="131" t="str">
        <f t="shared" si="81"/>
        <v>-</v>
      </c>
      <c r="CT186" s="131" t="str">
        <f t="shared" si="81"/>
        <v>-</v>
      </c>
      <c r="CU186" s="131" t="str">
        <f t="shared" si="81"/>
        <v>-</v>
      </c>
      <c r="CV186" s="131" t="str">
        <f t="shared" si="81"/>
        <v>-</v>
      </c>
      <c r="CW186" s="131" t="str">
        <f t="shared" si="81"/>
        <v>-</v>
      </c>
      <c r="CX186" s="131" t="str">
        <f t="shared" si="81"/>
        <v>-</v>
      </c>
      <c r="CY186" s="131" t="str">
        <f t="shared" si="82"/>
        <v>-</v>
      </c>
      <c r="CZ186" s="131" t="str">
        <f t="shared" si="82"/>
        <v>-</v>
      </c>
      <c r="DA186" s="131" t="str">
        <f t="shared" si="82"/>
        <v>-</v>
      </c>
      <c r="DB186" s="131" t="str">
        <f t="shared" si="82"/>
        <v>-</v>
      </c>
      <c r="DC186" s="131" t="str">
        <f t="shared" si="82"/>
        <v>-</v>
      </c>
      <c r="DD186" s="131" t="str">
        <f t="shared" si="82"/>
        <v>-</v>
      </c>
      <c r="DE186" s="131" t="str">
        <f t="shared" si="82"/>
        <v>-</v>
      </c>
      <c r="DF186" s="131" t="str">
        <f t="shared" si="82"/>
        <v>-</v>
      </c>
      <c r="DG186" s="131" t="str">
        <f t="shared" si="82"/>
        <v>-</v>
      </c>
      <c r="DH186" s="131" t="str">
        <f t="shared" si="82"/>
        <v>-</v>
      </c>
      <c r="DI186" s="131" t="str">
        <f t="shared" si="83"/>
        <v>-</v>
      </c>
      <c r="DJ186" s="131" t="str">
        <f t="shared" si="83"/>
        <v>-</v>
      </c>
      <c r="DK186" s="131" t="str">
        <f t="shared" si="83"/>
        <v>-</v>
      </c>
      <c r="DL186" s="131" t="str">
        <f t="shared" si="83"/>
        <v>-</v>
      </c>
      <c r="DM186" s="131" t="str">
        <f t="shared" si="83"/>
        <v>-</v>
      </c>
      <c r="DN186" s="131" t="str">
        <f t="shared" si="83"/>
        <v>-</v>
      </c>
      <c r="DO186" s="131" t="str">
        <f t="shared" si="83"/>
        <v>-</v>
      </c>
      <c r="DP186" s="131" t="str">
        <f t="shared" si="83"/>
        <v>-</v>
      </c>
      <c r="DQ186" s="131" t="str">
        <f t="shared" si="83"/>
        <v>-</v>
      </c>
      <c r="DR186" s="131" t="str">
        <f t="shared" si="83"/>
        <v>-</v>
      </c>
    </row>
    <row r="187" spans="1:192" hidden="1" outlineLevel="1">
      <c r="A187">
        <v>4</v>
      </c>
      <c r="B187" t="s">
        <v>885</v>
      </c>
      <c r="C187" s="131" t="str">
        <f t="shared" si="72"/>
        <v>-</v>
      </c>
      <c r="D187" s="131" t="str">
        <f t="shared" si="72"/>
        <v>-</v>
      </c>
      <c r="E187" s="131" t="str">
        <f t="shared" si="72"/>
        <v>-</v>
      </c>
      <c r="F187" s="131" t="str">
        <f t="shared" si="72"/>
        <v>-</v>
      </c>
      <c r="G187" s="131" t="str">
        <f t="shared" si="72"/>
        <v>-</v>
      </c>
      <c r="H187" s="131" t="str">
        <f t="shared" si="72"/>
        <v>-</v>
      </c>
      <c r="I187" s="131" t="str">
        <f t="shared" si="72"/>
        <v>-</v>
      </c>
      <c r="J187" s="131" t="str">
        <f t="shared" si="72"/>
        <v>-</v>
      </c>
      <c r="K187" s="131" t="str">
        <f t="shared" si="72"/>
        <v>-</v>
      </c>
      <c r="L187" s="131" t="str">
        <f t="shared" si="72"/>
        <v>-</v>
      </c>
      <c r="M187" s="131" t="str">
        <f t="shared" si="73"/>
        <v>-</v>
      </c>
      <c r="N187" s="131" t="str">
        <f t="shared" si="73"/>
        <v>-</v>
      </c>
      <c r="O187" s="131" t="str">
        <f t="shared" si="73"/>
        <v>-</v>
      </c>
      <c r="P187" s="131" t="str">
        <f t="shared" si="73"/>
        <v>-</v>
      </c>
      <c r="Q187" s="131" t="str">
        <f t="shared" si="73"/>
        <v>-</v>
      </c>
      <c r="R187" s="131" t="str">
        <f t="shared" si="73"/>
        <v>-</v>
      </c>
      <c r="S187" s="131" t="str">
        <f t="shared" si="73"/>
        <v>-</v>
      </c>
      <c r="T187" s="131" t="str">
        <f t="shared" si="73"/>
        <v>-</v>
      </c>
      <c r="U187" s="131" t="str">
        <f t="shared" si="73"/>
        <v>-</v>
      </c>
      <c r="V187" s="131" t="str">
        <f t="shared" si="73"/>
        <v>-</v>
      </c>
      <c r="W187" s="131" t="str">
        <f t="shared" si="74"/>
        <v>-</v>
      </c>
      <c r="X187" s="131" t="str">
        <f t="shared" si="74"/>
        <v>-</v>
      </c>
      <c r="Y187" s="131" t="str">
        <f t="shared" si="74"/>
        <v>-</v>
      </c>
      <c r="Z187" s="131" t="str">
        <f t="shared" si="74"/>
        <v>-</v>
      </c>
      <c r="AA187" s="131" t="str">
        <f t="shared" si="74"/>
        <v>-</v>
      </c>
      <c r="AB187" s="131" t="str">
        <f t="shared" si="74"/>
        <v>-</v>
      </c>
      <c r="AC187" s="131" t="str">
        <f t="shared" si="74"/>
        <v>-</v>
      </c>
      <c r="AD187" s="131" t="str">
        <f t="shared" si="74"/>
        <v>-</v>
      </c>
      <c r="AE187" s="131" t="str">
        <f t="shared" si="74"/>
        <v>-</v>
      </c>
      <c r="AF187" s="131" t="str">
        <f t="shared" si="74"/>
        <v>-</v>
      </c>
      <c r="AG187" s="131">
        <f t="shared" si="75"/>
        <v>149.99</v>
      </c>
      <c r="AH187" s="131" t="str">
        <f t="shared" si="75"/>
        <v>-</v>
      </c>
      <c r="AI187" s="131" t="str">
        <f t="shared" si="75"/>
        <v>-</v>
      </c>
      <c r="AJ187" s="131" t="str">
        <f t="shared" si="75"/>
        <v>-</v>
      </c>
      <c r="AK187" s="131" t="str">
        <f t="shared" si="75"/>
        <v>-</v>
      </c>
      <c r="AL187" s="131" t="str">
        <f t="shared" si="75"/>
        <v>-</v>
      </c>
      <c r="AM187" s="131" t="str">
        <f t="shared" si="75"/>
        <v>-</v>
      </c>
      <c r="AN187" s="131" t="str">
        <f t="shared" si="75"/>
        <v>-</v>
      </c>
      <c r="AO187" s="131" t="str">
        <f t="shared" si="75"/>
        <v>-</v>
      </c>
      <c r="AP187" s="131" t="str">
        <f t="shared" si="75"/>
        <v>-</v>
      </c>
      <c r="AQ187" s="131" t="str">
        <f t="shared" si="76"/>
        <v>-</v>
      </c>
      <c r="AR187" s="131" t="str">
        <f t="shared" si="76"/>
        <v>-</v>
      </c>
      <c r="AS187" s="131" t="str">
        <f t="shared" si="76"/>
        <v>-</v>
      </c>
      <c r="AT187" s="131" t="str">
        <f t="shared" si="76"/>
        <v>-</v>
      </c>
      <c r="AU187" s="131" t="str">
        <f t="shared" si="76"/>
        <v>-</v>
      </c>
      <c r="AV187" s="131">
        <f t="shared" si="76"/>
        <v>153.74</v>
      </c>
      <c r="AW187" s="131">
        <f t="shared" si="76"/>
        <v>153.74</v>
      </c>
      <c r="AX187" s="131">
        <f t="shared" si="76"/>
        <v>153.74</v>
      </c>
      <c r="AY187" s="131">
        <f t="shared" si="76"/>
        <v>153.74</v>
      </c>
      <c r="AZ187" s="131">
        <f t="shared" si="76"/>
        <v>153.74</v>
      </c>
      <c r="BA187" s="131">
        <f t="shared" si="77"/>
        <v>153.74</v>
      </c>
      <c r="BB187" s="131">
        <f t="shared" si="77"/>
        <v>153.74</v>
      </c>
      <c r="BC187" s="131">
        <f t="shared" si="77"/>
        <v>153.74</v>
      </c>
      <c r="BD187" s="131" t="str">
        <f t="shared" si="77"/>
        <v>-</v>
      </c>
      <c r="BE187" s="131" t="str">
        <f t="shared" si="77"/>
        <v>-</v>
      </c>
      <c r="BF187" s="131" t="str">
        <f t="shared" si="77"/>
        <v>-</v>
      </c>
      <c r="BG187" s="131" t="str">
        <f t="shared" si="77"/>
        <v>-</v>
      </c>
      <c r="BH187" s="131" t="str">
        <f t="shared" si="77"/>
        <v>-</v>
      </c>
      <c r="BI187" s="131" t="str">
        <f t="shared" si="77"/>
        <v>-</v>
      </c>
      <c r="BJ187" s="131" t="str">
        <f t="shared" si="77"/>
        <v>-</v>
      </c>
      <c r="BK187" s="131">
        <f t="shared" si="78"/>
        <v>93.74</v>
      </c>
      <c r="BL187" s="131">
        <f t="shared" si="78"/>
        <v>93.74</v>
      </c>
      <c r="BM187" s="131">
        <f t="shared" si="78"/>
        <v>93.74</v>
      </c>
      <c r="BN187" s="131">
        <f t="shared" si="78"/>
        <v>93.74</v>
      </c>
      <c r="BO187" s="131">
        <f t="shared" si="78"/>
        <v>93.74</v>
      </c>
      <c r="BP187" s="131">
        <f t="shared" si="78"/>
        <v>93.74</v>
      </c>
      <c r="BQ187" s="131">
        <f t="shared" si="78"/>
        <v>93.74</v>
      </c>
      <c r="BR187" s="131">
        <f t="shared" si="78"/>
        <v>93.74</v>
      </c>
      <c r="BS187" s="131" t="str">
        <f t="shared" si="78"/>
        <v>-</v>
      </c>
      <c r="BT187" s="131" t="str">
        <f t="shared" si="78"/>
        <v>-</v>
      </c>
      <c r="BU187" s="131" t="str">
        <f t="shared" si="79"/>
        <v>-</v>
      </c>
      <c r="BV187" s="131" t="str">
        <f t="shared" si="79"/>
        <v>-</v>
      </c>
      <c r="BW187" s="131" t="str">
        <f t="shared" si="79"/>
        <v>-</v>
      </c>
      <c r="BX187" s="131" t="str">
        <f t="shared" si="79"/>
        <v>-</v>
      </c>
      <c r="BY187" s="131" t="str">
        <f t="shared" si="79"/>
        <v>-</v>
      </c>
      <c r="BZ187" s="131" t="str">
        <f t="shared" si="79"/>
        <v>-</v>
      </c>
      <c r="CA187" s="131" t="str">
        <f t="shared" si="79"/>
        <v>-</v>
      </c>
      <c r="CB187" s="131" t="str">
        <f t="shared" si="79"/>
        <v>-</v>
      </c>
      <c r="CC187" s="131" t="str">
        <f t="shared" si="79"/>
        <v>-</v>
      </c>
      <c r="CD187" s="131" t="str">
        <f t="shared" si="79"/>
        <v>-</v>
      </c>
      <c r="CE187" s="131" t="str">
        <f t="shared" si="80"/>
        <v>-</v>
      </c>
      <c r="CF187" s="131" t="str">
        <f t="shared" si="80"/>
        <v>-</v>
      </c>
      <c r="CG187" s="131" t="str">
        <f t="shared" si="80"/>
        <v>-</v>
      </c>
      <c r="CH187" s="131" t="str">
        <f t="shared" si="80"/>
        <v>-</v>
      </c>
      <c r="CI187" s="131" t="str">
        <f t="shared" si="80"/>
        <v>-</v>
      </c>
      <c r="CJ187" s="131" t="str">
        <f t="shared" si="80"/>
        <v>-</v>
      </c>
      <c r="CK187" s="131" t="str">
        <f t="shared" si="80"/>
        <v>-</v>
      </c>
      <c r="CL187" s="131" t="str">
        <f t="shared" si="80"/>
        <v>-</v>
      </c>
      <c r="CM187" s="131" t="str">
        <f t="shared" si="80"/>
        <v>-</v>
      </c>
      <c r="CN187" s="131" t="str">
        <f t="shared" si="80"/>
        <v>-</v>
      </c>
      <c r="CO187" s="131" t="str">
        <f t="shared" si="81"/>
        <v>-</v>
      </c>
      <c r="CP187" s="131" t="str">
        <f t="shared" si="81"/>
        <v>-</v>
      </c>
      <c r="CQ187" s="131" t="str">
        <f t="shared" si="81"/>
        <v>-</v>
      </c>
      <c r="CR187" s="131" t="str">
        <f t="shared" si="81"/>
        <v>-</v>
      </c>
      <c r="CS187" s="131" t="str">
        <f t="shared" si="81"/>
        <v>-</v>
      </c>
      <c r="CT187" s="131" t="str">
        <f t="shared" si="81"/>
        <v>-</v>
      </c>
      <c r="CU187" s="131" t="str">
        <f t="shared" si="81"/>
        <v>-</v>
      </c>
      <c r="CV187" s="131" t="str">
        <f t="shared" si="81"/>
        <v>-</v>
      </c>
      <c r="CW187" s="131" t="str">
        <f t="shared" si="81"/>
        <v>-</v>
      </c>
      <c r="CX187" s="131" t="str">
        <f t="shared" si="81"/>
        <v>-</v>
      </c>
      <c r="CY187" s="131" t="str">
        <f t="shared" si="82"/>
        <v>-</v>
      </c>
      <c r="CZ187" s="131" t="str">
        <f t="shared" si="82"/>
        <v>-</v>
      </c>
      <c r="DA187" s="131" t="str">
        <f t="shared" si="82"/>
        <v>-</v>
      </c>
      <c r="DB187" s="131" t="str">
        <f t="shared" si="82"/>
        <v>-</v>
      </c>
      <c r="DC187" s="131" t="str">
        <f t="shared" si="82"/>
        <v>-</v>
      </c>
      <c r="DD187" s="131" t="str">
        <f t="shared" si="82"/>
        <v>-</v>
      </c>
      <c r="DE187" s="131" t="str">
        <f t="shared" si="82"/>
        <v>-</v>
      </c>
      <c r="DF187" s="131" t="str">
        <f t="shared" si="82"/>
        <v>-</v>
      </c>
      <c r="DG187" s="131" t="str">
        <f t="shared" si="82"/>
        <v>-</v>
      </c>
      <c r="DH187" s="131" t="str">
        <f t="shared" si="82"/>
        <v>-</v>
      </c>
      <c r="DI187" s="131" t="str">
        <f t="shared" si="83"/>
        <v>-</v>
      </c>
      <c r="DJ187" s="131" t="str">
        <f t="shared" si="83"/>
        <v>-</v>
      </c>
      <c r="DK187" s="131" t="str">
        <f t="shared" si="83"/>
        <v>-</v>
      </c>
      <c r="DL187" s="131" t="str">
        <f t="shared" si="83"/>
        <v>-</v>
      </c>
      <c r="DM187" s="131" t="str">
        <f t="shared" si="83"/>
        <v>-</v>
      </c>
      <c r="DN187" s="131" t="str">
        <f t="shared" si="83"/>
        <v>-</v>
      </c>
      <c r="DO187" s="131" t="str">
        <f t="shared" si="83"/>
        <v>-</v>
      </c>
      <c r="DP187" s="131" t="str">
        <f t="shared" si="83"/>
        <v>-</v>
      </c>
      <c r="DQ187" s="131" t="str">
        <f t="shared" si="83"/>
        <v>-</v>
      </c>
      <c r="DR187" s="131" t="str">
        <f t="shared" si="83"/>
        <v>-</v>
      </c>
    </row>
    <row r="188" spans="1:192" hidden="1" outlineLevel="1">
      <c r="A188">
        <v>5</v>
      </c>
      <c r="B188" t="s">
        <v>886</v>
      </c>
      <c r="C188" s="131" t="str">
        <f t="shared" si="72"/>
        <v>-</v>
      </c>
      <c r="D188" s="131" t="str">
        <f t="shared" si="72"/>
        <v>-</v>
      </c>
      <c r="E188" s="131" t="str">
        <f t="shared" si="72"/>
        <v>-</v>
      </c>
      <c r="F188" s="131" t="str">
        <f t="shared" si="72"/>
        <v>-</v>
      </c>
      <c r="G188" s="131" t="str">
        <f t="shared" si="72"/>
        <v>-</v>
      </c>
      <c r="H188" s="131" t="str">
        <f t="shared" si="72"/>
        <v>-</v>
      </c>
      <c r="I188" s="131" t="str">
        <f t="shared" si="72"/>
        <v>-</v>
      </c>
      <c r="J188" s="131" t="str">
        <f t="shared" si="72"/>
        <v>-</v>
      </c>
      <c r="K188" s="131" t="str">
        <f t="shared" si="72"/>
        <v>-</v>
      </c>
      <c r="L188" s="131" t="str">
        <f t="shared" si="72"/>
        <v>-</v>
      </c>
      <c r="M188" s="131" t="str">
        <f t="shared" si="73"/>
        <v>-</v>
      </c>
      <c r="N188" s="131" t="str">
        <f t="shared" si="73"/>
        <v>-</v>
      </c>
      <c r="O188" s="131" t="str">
        <f t="shared" si="73"/>
        <v>-</v>
      </c>
      <c r="P188" s="131" t="str">
        <f t="shared" si="73"/>
        <v>-</v>
      </c>
      <c r="Q188" s="131" t="str">
        <f t="shared" si="73"/>
        <v>-</v>
      </c>
      <c r="R188" s="131" t="str">
        <f t="shared" si="73"/>
        <v>-</v>
      </c>
      <c r="S188" s="131" t="str">
        <f t="shared" si="73"/>
        <v>-</v>
      </c>
      <c r="T188" s="131" t="str">
        <f t="shared" si="73"/>
        <v>-</v>
      </c>
      <c r="U188" s="131" t="str">
        <f t="shared" si="73"/>
        <v>-</v>
      </c>
      <c r="V188" s="131" t="str">
        <f t="shared" si="73"/>
        <v>-</v>
      </c>
      <c r="W188" s="131" t="str">
        <f t="shared" si="74"/>
        <v>-</v>
      </c>
      <c r="X188" s="131" t="str">
        <f t="shared" si="74"/>
        <v>-</v>
      </c>
      <c r="Y188" s="131" t="str">
        <f t="shared" si="74"/>
        <v>-</v>
      </c>
      <c r="Z188" s="131" t="str">
        <f t="shared" si="74"/>
        <v>-</v>
      </c>
      <c r="AA188" s="131" t="str">
        <f t="shared" si="74"/>
        <v>-</v>
      </c>
      <c r="AB188" s="131" t="str">
        <f t="shared" si="74"/>
        <v>-</v>
      </c>
      <c r="AC188" s="131" t="str">
        <f t="shared" si="74"/>
        <v>-</v>
      </c>
      <c r="AD188" s="131" t="str">
        <f t="shared" si="74"/>
        <v>-</v>
      </c>
      <c r="AE188" s="131" t="str">
        <f t="shared" si="74"/>
        <v>-</v>
      </c>
      <c r="AF188" s="131" t="str">
        <f t="shared" si="74"/>
        <v>-</v>
      </c>
      <c r="AG188" s="131">
        <f t="shared" si="75"/>
        <v>149.99</v>
      </c>
      <c r="AH188" s="131" t="str">
        <f t="shared" si="75"/>
        <v>-</v>
      </c>
      <c r="AI188" s="131" t="str">
        <f t="shared" si="75"/>
        <v>-</v>
      </c>
      <c r="AJ188" s="131" t="str">
        <f t="shared" si="75"/>
        <v>-</v>
      </c>
      <c r="AK188" s="131" t="str">
        <f t="shared" si="75"/>
        <v>-</v>
      </c>
      <c r="AL188" s="131" t="str">
        <f t="shared" si="75"/>
        <v>-</v>
      </c>
      <c r="AM188" s="131" t="str">
        <f t="shared" si="75"/>
        <v>-</v>
      </c>
      <c r="AN188" s="131" t="str">
        <f t="shared" si="75"/>
        <v>-</v>
      </c>
      <c r="AO188" s="131" t="str">
        <f t="shared" si="75"/>
        <v>-</v>
      </c>
      <c r="AP188" s="131" t="str">
        <f t="shared" si="75"/>
        <v>-</v>
      </c>
      <c r="AQ188" s="131" t="str">
        <f t="shared" si="76"/>
        <v>-</v>
      </c>
      <c r="AR188" s="131" t="str">
        <f t="shared" si="76"/>
        <v>-</v>
      </c>
      <c r="AS188" s="131" t="str">
        <f t="shared" si="76"/>
        <v>-</v>
      </c>
      <c r="AT188" s="131" t="str">
        <f t="shared" si="76"/>
        <v>-</v>
      </c>
      <c r="AU188" s="131" t="str">
        <f t="shared" si="76"/>
        <v>-</v>
      </c>
      <c r="AV188" s="131">
        <f t="shared" si="76"/>
        <v>153.74</v>
      </c>
      <c r="AW188" s="131">
        <f t="shared" si="76"/>
        <v>153.74</v>
      </c>
      <c r="AX188" s="131">
        <f t="shared" si="76"/>
        <v>153.74</v>
      </c>
      <c r="AY188" s="131">
        <f t="shared" si="76"/>
        <v>153.74</v>
      </c>
      <c r="AZ188" s="131">
        <f t="shared" si="76"/>
        <v>153.74</v>
      </c>
      <c r="BA188" s="131">
        <f t="shared" si="77"/>
        <v>153.74</v>
      </c>
      <c r="BB188" s="131">
        <f t="shared" si="77"/>
        <v>153.74</v>
      </c>
      <c r="BC188" s="131">
        <f t="shared" si="77"/>
        <v>153.74</v>
      </c>
      <c r="BD188" s="131" t="str">
        <f t="shared" si="77"/>
        <v>-</v>
      </c>
      <c r="BE188" s="131" t="str">
        <f t="shared" si="77"/>
        <v>-</v>
      </c>
      <c r="BF188" s="131" t="str">
        <f t="shared" si="77"/>
        <v>-</v>
      </c>
      <c r="BG188" s="131" t="str">
        <f t="shared" si="77"/>
        <v>-</v>
      </c>
      <c r="BH188" s="131" t="str">
        <f t="shared" si="77"/>
        <v>-</v>
      </c>
      <c r="BI188" s="131" t="str">
        <f t="shared" si="77"/>
        <v>-</v>
      </c>
      <c r="BJ188" s="131" t="str">
        <f t="shared" si="77"/>
        <v>-</v>
      </c>
      <c r="BK188" s="131">
        <f t="shared" si="78"/>
        <v>93.74</v>
      </c>
      <c r="BL188" s="131">
        <f t="shared" si="78"/>
        <v>93.74</v>
      </c>
      <c r="BM188" s="131">
        <f t="shared" si="78"/>
        <v>93.74</v>
      </c>
      <c r="BN188" s="131">
        <f t="shared" si="78"/>
        <v>93.74</v>
      </c>
      <c r="BO188" s="131">
        <f t="shared" si="78"/>
        <v>93.74</v>
      </c>
      <c r="BP188" s="131">
        <f t="shared" si="78"/>
        <v>93.74</v>
      </c>
      <c r="BQ188" s="131">
        <f t="shared" si="78"/>
        <v>93.74</v>
      </c>
      <c r="BR188" s="131">
        <f t="shared" si="78"/>
        <v>93.74</v>
      </c>
      <c r="BS188" s="131" t="str">
        <f t="shared" si="78"/>
        <v>-</v>
      </c>
      <c r="BT188" s="131" t="str">
        <f t="shared" si="78"/>
        <v>-</v>
      </c>
      <c r="BU188" s="131" t="str">
        <f t="shared" si="79"/>
        <v>-</v>
      </c>
      <c r="BV188" s="131" t="str">
        <f t="shared" si="79"/>
        <v>-</v>
      </c>
      <c r="BW188" s="131" t="str">
        <f t="shared" si="79"/>
        <v>-</v>
      </c>
      <c r="BX188" s="131" t="str">
        <f t="shared" si="79"/>
        <v>-</v>
      </c>
      <c r="BY188" s="131" t="str">
        <f t="shared" si="79"/>
        <v>-</v>
      </c>
      <c r="BZ188" s="131" t="str">
        <f t="shared" si="79"/>
        <v>-</v>
      </c>
      <c r="CA188" s="131" t="str">
        <f t="shared" si="79"/>
        <v>-</v>
      </c>
      <c r="CB188" s="131" t="str">
        <f t="shared" si="79"/>
        <v>-</v>
      </c>
      <c r="CC188" s="131" t="str">
        <f t="shared" si="79"/>
        <v>-</v>
      </c>
      <c r="CD188" s="131" t="str">
        <f t="shared" si="79"/>
        <v>-</v>
      </c>
      <c r="CE188" s="131" t="str">
        <f t="shared" si="80"/>
        <v>-</v>
      </c>
      <c r="CF188" s="131" t="str">
        <f t="shared" si="80"/>
        <v>-</v>
      </c>
      <c r="CG188" s="131" t="str">
        <f t="shared" si="80"/>
        <v>-</v>
      </c>
      <c r="CH188" s="131" t="str">
        <f t="shared" si="80"/>
        <v>-</v>
      </c>
      <c r="CI188" s="131" t="str">
        <f t="shared" si="80"/>
        <v>-</v>
      </c>
      <c r="CJ188" s="131" t="str">
        <f t="shared" si="80"/>
        <v>-</v>
      </c>
      <c r="CK188" s="131" t="str">
        <f t="shared" si="80"/>
        <v>-</v>
      </c>
      <c r="CL188" s="131" t="str">
        <f t="shared" si="80"/>
        <v>-</v>
      </c>
      <c r="CM188" s="131" t="str">
        <f t="shared" si="80"/>
        <v>-</v>
      </c>
      <c r="CN188" s="131" t="str">
        <f t="shared" si="80"/>
        <v>-</v>
      </c>
      <c r="CO188" s="131" t="str">
        <f t="shared" si="81"/>
        <v>-</v>
      </c>
      <c r="CP188" s="131" t="str">
        <f t="shared" si="81"/>
        <v>-</v>
      </c>
      <c r="CQ188" s="131" t="str">
        <f t="shared" si="81"/>
        <v>-</v>
      </c>
      <c r="CR188" s="131" t="str">
        <f t="shared" si="81"/>
        <v>-</v>
      </c>
      <c r="CS188" s="131" t="str">
        <f t="shared" si="81"/>
        <v>-</v>
      </c>
      <c r="CT188" s="131" t="str">
        <f t="shared" si="81"/>
        <v>-</v>
      </c>
      <c r="CU188" s="131" t="str">
        <f t="shared" si="81"/>
        <v>-</v>
      </c>
      <c r="CV188" s="131" t="str">
        <f t="shared" si="81"/>
        <v>-</v>
      </c>
      <c r="CW188" s="131" t="str">
        <f t="shared" si="81"/>
        <v>-</v>
      </c>
      <c r="CX188" s="131" t="str">
        <f t="shared" si="81"/>
        <v>-</v>
      </c>
      <c r="CY188" s="131" t="str">
        <f t="shared" si="82"/>
        <v>-</v>
      </c>
      <c r="CZ188" s="131" t="str">
        <f t="shared" si="82"/>
        <v>-</v>
      </c>
      <c r="DA188" s="131" t="str">
        <f t="shared" si="82"/>
        <v>-</v>
      </c>
      <c r="DB188" s="131" t="str">
        <f t="shared" si="82"/>
        <v>-</v>
      </c>
      <c r="DC188" s="131" t="str">
        <f t="shared" si="82"/>
        <v>-</v>
      </c>
      <c r="DD188" s="131" t="str">
        <f t="shared" si="82"/>
        <v>-</v>
      </c>
      <c r="DE188" s="131" t="str">
        <f t="shared" si="82"/>
        <v>-</v>
      </c>
      <c r="DF188" s="131" t="str">
        <f t="shared" si="82"/>
        <v>-</v>
      </c>
      <c r="DG188" s="131" t="str">
        <f t="shared" si="82"/>
        <v>-</v>
      </c>
      <c r="DH188" s="131" t="str">
        <f t="shared" si="82"/>
        <v>-</v>
      </c>
      <c r="DI188" s="131" t="str">
        <f t="shared" si="83"/>
        <v>-</v>
      </c>
      <c r="DJ188" s="131" t="str">
        <f t="shared" si="83"/>
        <v>-</v>
      </c>
      <c r="DK188" s="131" t="str">
        <f t="shared" si="83"/>
        <v>-</v>
      </c>
      <c r="DL188" s="131" t="str">
        <f t="shared" si="83"/>
        <v>-</v>
      </c>
      <c r="DM188" s="131" t="str">
        <f t="shared" si="83"/>
        <v>-</v>
      </c>
      <c r="DN188" s="131" t="str">
        <f t="shared" si="83"/>
        <v>-</v>
      </c>
      <c r="DO188" s="131" t="str">
        <f t="shared" si="83"/>
        <v>-</v>
      </c>
      <c r="DP188" s="131" t="str">
        <f t="shared" si="83"/>
        <v>-</v>
      </c>
      <c r="DQ188" s="131" t="str">
        <f t="shared" si="83"/>
        <v>-</v>
      </c>
      <c r="DR188" s="131" t="str">
        <f t="shared" si="83"/>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1770</v>
      </c>
      <c r="AH190" s="130"/>
      <c r="AI190" s="130"/>
      <c r="AJ190" s="130"/>
      <c r="AK190" s="130"/>
      <c r="AL190" s="130"/>
      <c r="AM190" s="130"/>
      <c r="AN190" s="130"/>
      <c r="AO190" s="130"/>
      <c r="AP190" s="130"/>
      <c r="AQ190" s="130"/>
      <c r="AR190" s="130"/>
      <c r="AS190" s="130"/>
      <c r="AT190" s="130"/>
      <c r="AU190" s="130"/>
    </row>
    <row r="191" spans="1:192" hidden="1" outlineLevel="1">
      <c r="B191" s="25" t="s">
        <v>975</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v>1</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v>220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2:47" hidden="1" outlineLevel="1">
      <c r="B193" s="25" t="s">
        <v>890</v>
      </c>
      <c r="C193" s="27" t="str">
        <f t="shared" ref="C193:P195" si="84">C192</f>
        <v>-</v>
      </c>
      <c r="D193" s="27" t="str">
        <f t="shared" si="84"/>
        <v>-</v>
      </c>
      <c r="E193" s="27" t="str">
        <f t="shared" si="84"/>
        <v>-</v>
      </c>
      <c r="F193" s="27" t="str">
        <f t="shared" si="84"/>
        <v>-</v>
      </c>
      <c r="G193" s="27" t="str">
        <f t="shared" si="84"/>
        <v>-</v>
      </c>
      <c r="H193" s="27" t="str">
        <f t="shared" si="84"/>
        <v>-</v>
      </c>
      <c r="I193" s="27" t="str">
        <f t="shared" si="84"/>
        <v>-</v>
      </c>
      <c r="J193" s="27" t="str">
        <f t="shared" si="84"/>
        <v>-</v>
      </c>
      <c r="K193" s="27" t="str">
        <f t="shared" si="84"/>
        <v>-</v>
      </c>
      <c r="L193" s="27" t="str">
        <f t="shared" si="84"/>
        <v>-</v>
      </c>
      <c r="M193" s="27" t="str">
        <f t="shared" si="84"/>
        <v>-</v>
      </c>
      <c r="N193" s="27" t="str">
        <f t="shared" si="84"/>
        <v>-</v>
      </c>
      <c r="O193" s="27" t="str">
        <f t="shared" si="84"/>
        <v>-</v>
      </c>
      <c r="P193" s="27" t="str">
        <f t="shared" si="84"/>
        <v>-</v>
      </c>
      <c r="Q193" s="27" t="str">
        <f t="shared" ref="Q193:AF195" si="85">Q192</f>
        <v>-</v>
      </c>
      <c r="R193" s="27" t="str">
        <f t="shared" si="85"/>
        <v>-</v>
      </c>
      <c r="S193" s="27" t="str">
        <f t="shared" si="85"/>
        <v>-</v>
      </c>
      <c r="T193" s="27" t="str">
        <f t="shared" si="85"/>
        <v>-</v>
      </c>
      <c r="U193" s="27" t="str">
        <f t="shared" si="85"/>
        <v>-</v>
      </c>
      <c r="V193" s="27" t="str">
        <f t="shared" si="85"/>
        <v>-</v>
      </c>
      <c r="W193" s="27" t="str">
        <f t="shared" si="85"/>
        <v>-</v>
      </c>
      <c r="X193" s="27" t="str">
        <f t="shared" si="85"/>
        <v>-</v>
      </c>
      <c r="Y193" s="27" t="str">
        <f t="shared" si="85"/>
        <v>-</v>
      </c>
      <c r="Z193" s="27" t="str">
        <f t="shared" si="85"/>
        <v>-</v>
      </c>
      <c r="AA193" s="27" t="str">
        <f t="shared" si="85"/>
        <v>-</v>
      </c>
      <c r="AB193" s="27" t="str">
        <f t="shared" si="85"/>
        <v>-</v>
      </c>
      <c r="AC193" s="27" t="str">
        <f t="shared" si="85"/>
        <v>-</v>
      </c>
      <c r="AD193" s="27" t="str">
        <f t="shared" si="85"/>
        <v>-</v>
      </c>
      <c r="AE193" s="27" t="str">
        <f t="shared" si="85"/>
        <v>-</v>
      </c>
      <c r="AF193" s="27" t="str">
        <f t="shared" si="85"/>
        <v>-</v>
      </c>
      <c r="AG193" s="27">
        <f t="shared" ref="AG193:AU195" si="86">AG192</f>
        <v>220</v>
      </c>
      <c r="AH193" s="27" t="str">
        <f t="shared" si="86"/>
        <v>-</v>
      </c>
      <c r="AI193" s="27" t="str">
        <f t="shared" si="86"/>
        <v>-</v>
      </c>
      <c r="AJ193" s="27" t="str">
        <f t="shared" si="86"/>
        <v>-</v>
      </c>
      <c r="AK193" s="27" t="str">
        <f t="shared" si="86"/>
        <v>-</v>
      </c>
      <c r="AL193" s="27" t="str">
        <f t="shared" si="86"/>
        <v>-</v>
      </c>
      <c r="AM193" s="27" t="str">
        <f t="shared" si="86"/>
        <v>-</v>
      </c>
      <c r="AN193" s="27" t="str">
        <f t="shared" si="86"/>
        <v>-</v>
      </c>
      <c r="AO193" s="27" t="str">
        <f t="shared" si="86"/>
        <v>-</v>
      </c>
      <c r="AP193" s="27" t="str">
        <f t="shared" si="86"/>
        <v>-</v>
      </c>
      <c r="AQ193" s="27" t="str">
        <f t="shared" si="86"/>
        <v>-</v>
      </c>
      <c r="AR193" s="27" t="str">
        <f t="shared" si="86"/>
        <v>-</v>
      </c>
      <c r="AS193" s="27" t="str">
        <f t="shared" si="86"/>
        <v>-</v>
      </c>
      <c r="AT193" s="27" t="str">
        <f t="shared" si="86"/>
        <v>-</v>
      </c>
      <c r="AU193" s="27" t="str">
        <f t="shared" si="86"/>
        <v>-</v>
      </c>
    </row>
    <row r="194" spans="2:47" hidden="1" outlineLevel="1">
      <c r="B194" s="25" t="s">
        <v>891</v>
      </c>
      <c r="C194" s="27" t="str">
        <f t="shared" si="84"/>
        <v>-</v>
      </c>
      <c r="D194" s="27" t="str">
        <f t="shared" si="84"/>
        <v>-</v>
      </c>
      <c r="E194" s="27" t="str">
        <f t="shared" si="84"/>
        <v>-</v>
      </c>
      <c r="F194" s="27" t="str">
        <f t="shared" si="84"/>
        <v>-</v>
      </c>
      <c r="G194" s="27" t="str">
        <f t="shared" si="84"/>
        <v>-</v>
      </c>
      <c r="H194" s="27" t="str">
        <f t="shared" si="84"/>
        <v>-</v>
      </c>
      <c r="I194" s="27" t="str">
        <f t="shared" si="84"/>
        <v>-</v>
      </c>
      <c r="J194" s="27" t="str">
        <f t="shared" si="84"/>
        <v>-</v>
      </c>
      <c r="K194" s="27" t="str">
        <f t="shared" si="84"/>
        <v>-</v>
      </c>
      <c r="L194" s="27" t="str">
        <f t="shared" si="84"/>
        <v>-</v>
      </c>
      <c r="M194" s="27" t="str">
        <f t="shared" si="84"/>
        <v>-</v>
      </c>
      <c r="N194" s="27" t="str">
        <f t="shared" si="84"/>
        <v>-</v>
      </c>
      <c r="O194" s="27" t="str">
        <f t="shared" si="84"/>
        <v>-</v>
      </c>
      <c r="P194" s="27" t="str">
        <f t="shared" si="84"/>
        <v>-</v>
      </c>
      <c r="Q194" s="27" t="str">
        <f t="shared" si="85"/>
        <v>-</v>
      </c>
      <c r="R194" s="27" t="str">
        <f t="shared" si="85"/>
        <v>-</v>
      </c>
      <c r="S194" s="27" t="str">
        <f t="shared" si="85"/>
        <v>-</v>
      </c>
      <c r="T194" s="27" t="str">
        <f t="shared" si="85"/>
        <v>-</v>
      </c>
      <c r="U194" s="27" t="str">
        <f t="shared" si="85"/>
        <v>-</v>
      </c>
      <c r="V194" s="27" t="str">
        <f t="shared" si="85"/>
        <v>-</v>
      </c>
      <c r="W194" s="27" t="str">
        <f t="shared" si="85"/>
        <v>-</v>
      </c>
      <c r="X194" s="27" t="str">
        <f t="shared" si="85"/>
        <v>-</v>
      </c>
      <c r="Y194" s="27" t="str">
        <f t="shared" si="85"/>
        <v>-</v>
      </c>
      <c r="Z194" s="27" t="str">
        <f t="shared" si="85"/>
        <v>-</v>
      </c>
      <c r="AA194" s="27" t="str">
        <f t="shared" si="85"/>
        <v>-</v>
      </c>
      <c r="AB194" s="27" t="str">
        <f t="shared" si="85"/>
        <v>-</v>
      </c>
      <c r="AC194" s="27" t="str">
        <f t="shared" si="85"/>
        <v>-</v>
      </c>
      <c r="AD194" s="27" t="str">
        <f t="shared" si="85"/>
        <v>-</v>
      </c>
      <c r="AE194" s="27" t="str">
        <f t="shared" si="85"/>
        <v>-</v>
      </c>
      <c r="AF194" s="27" t="str">
        <f t="shared" si="85"/>
        <v>-</v>
      </c>
      <c r="AG194" s="27">
        <f t="shared" si="86"/>
        <v>220</v>
      </c>
      <c r="AH194" s="27" t="str">
        <f t="shared" si="86"/>
        <v>-</v>
      </c>
      <c r="AI194" s="27" t="str">
        <f t="shared" si="86"/>
        <v>-</v>
      </c>
      <c r="AJ194" s="27" t="str">
        <f t="shared" si="86"/>
        <v>-</v>
      </c>
      <c r="AK194" s="27" t="str">
        <f t="shared" si="86"/>
        <v>-</v>
      </c>
      <c r="AL194" s="27" t="str">
        <f t="shared" si="86"/>
        <v>-</v>
      </c>
      <c r="AM194" s="27" t="str">
        <f t="shared" si="86"/>
        <v>-</v>
      </c>
      <c r="AN194" s="27" t="str">
        <f t="shared" si="86"/>
        <v>-</v>
      </c>
      <c r="AO194" s="27" t="str">
        <f t="shared" si="86"/>
        <v>-</v>
      </c>
      <c r="AP194" s="27" t="str">
        <f t="shared" si="86"/>
        <v>-</v>
      </c>
      <c r="AQ194" s="27" t="str">
        <f t="shared" si="86"/>
        <v>-</v>
      </c>
      <c r="AR194" s="27" t="str">
        <f t="shared" si="86"/>
        <v>-</v>
      </c>
      <c r="AS194" s="27" t="str">
        <f t="shared" si="86"/>
        <v>-</v>
      </c>
      <c r="AT194" s="27" t="str">
        <f t="shared" si="86"/>
        <v>-</v>
      </c>
      <c r="AU194" s="27" t="str">
        <f t="shared" si="86"/>
        <v>-</v>
      </c>
    </row>
    <row r="195" spans="2:47" hidden="1" outlineLevel="1">
      <c r="B195" s="25" t="s">
        <v>892</v>
      </c>
      <c r="C195" s="27" t="str">
        <f t="shared" si="84"/>
        <v>-</v>
      </c>
      <c r="D195" s="27" t="str">
        <f t="shared" si="84"/>
        <v>-</v>
      </c>
      <c r="E195" s="27" t="str">
        <f t="shared" si="84"/>
        <v>-</v>
      </c>
      <c r="F195" s="27" t="str">
        <f t="shared" si="84"/>
        <v>-</v>
      </c>
      <c r="G195" s="27" t="str">
        <f t="shared" si="84"/>
        <v>-</v>
      </c>
      <c r="H195" s="27" t="str">
        <f t="shared" si="84"/>
        <v>-</v>
      </c>
      <c r="I195" s="27" t="str">
        <f t="shared" si="84"/>
        <v>-</v>
      </c>
      <c r="J195" s="27" t="str">
        <f t="shared" si="84"/>
        <v>-</v>
      </c>
      <c r="K195" s="27" t="str">
        <f t="shared" si="84"/>
        <v>-</v>
      </c>
      <c r="L195" s="27" t="str">
        <f t="shared" si="84"/>
        <v>-</v>
      </c>
      <c r="M195" s="27" t="str">
        <f t="shared" si="84"/>
        <v>-</v>
      </c>
      <c r="N195" s="27" t="str">
        <f t="shared" si="84"/>
        <v>-</v>
      </c>
      <c r="O195" s="27" t="str">
        <f t="shared" si="84"/>
        <v>-</v>
      </c>
      <c r="P195" s="27" t="str">
        <f t="shared" si="84"/>
        <v>-</v>
      </c>
      <c r="Q195" s="27" t="str">
        <f t="shared" si="85"/>
        <v>-</v>
      </c>
      <c r="R195" s="27" t="str">
        <f t="shared" si="85"/>
        <v>-</v>
      </c>
      <c r="S195" s="27" t="str">
        <f t="shared" si="85"/>
        <v>-</v>
      </c>
      <c r="T195" s="27" t="str">
        <f t="shared" si="85"/>
        <v>-</v>
      </c>
      <c r="U195" s="27" t="str">
        <f t="shared" si="85"/>
        <v>-</v>
      </c>
      <c r="V195" s="27" t="str">
        <f t="shared" si="85"/>
        <v>-</v>
      </c>
      <c r="W195" s="27" t="str">
        <f t="shared" si="85"/>
        <v>-</v>
      </c>
      <c r="X195" s="27" t="str">
        <f t="shared" si="85"/>
        <v>-</v>
      </c>
      <c r="Y195" s="27" t="str">
        <f t="shared" si="85"/>
        <v>-</v>
      </c>
      <c r="Z195" s="27" t="str">
        <f t="shared" si="85"/>
        <v>-</v>
      </c>
      <c r="AA195" s="27" t="str">
        <f t="shared" si="85"/>
        <v>-</v>
      </c>
      <c r="AB195" s="27" t="str">
        <f t="shared" si="85"/>
        <v>-</v>
      </c>
      <c r="AC195" s="27" t="str">
        <f t="shared" si="85"/>
        <v>-</v>
      </c>
      <c r="AD195" s="27" t="str">
        <f t="shared" si="85"/>
        <v>-</v>
      </c>
      <c r="AE195" s="27" t="str">
        <f t="shared" si="85"/>
        <v>-</v>
      </c>
      <c r="AF195" s="27" t="str">
        <f t="shared" si="85"/>
        <v>-</v>
      </c>
      <c r="AG195" s="27">
        <f t="shared" si="86"/>
        <v>220</v>
      </c>
      <c r="AH195" s="27" t="str">
        <f t="shared" si="86"/>
        <v>-</v>
      </c>
      <c r="AI195" s="27" t="str">
        <f t="shared" si="86"/>
        <v>-</v>
      </c>
      <c r="AJ195" s="27" t="str">
        <f t="shared" si="86"/>
        <v>-</v>
      </c>
      <c r="AK195" s="27" t="str">
        <f t="shared" si="86"/>
        <v>-</v>
      </c>
      <c r="AL195" s="27" t="str">
        <f t="shared" si="86"/>
        <v>-</v>
      </c>
      <c r="AM195" s="27" t="str">
        <f t="shared" si="86"/>
        <v>-</v>
      </c>
      <c r="AN195" s="27" t="str">
        <f t="shared" si="86"/>
        <v>-</v>
      </c>
      <c r="AO195" s="27" t="str">
        <f t="shared" si="86"/>
        <v>-</v>
      </c>
      <c r="AP195" s="27" t="str">
        <f t="shared" si="86"/>
        <v>-</v>
      </c>
      <c r="AQ195" s="27" t="str">
        <f t="shared" si="86"/>
        <v>-</v>
      </c>
      <c r="AR195" s="27" t="str">
        <f t="shared" si="86"/>
        <v>-</v>
      </c>
      <c r="AS195" s="27" t="str">
        <f t="shared" si="86"/>
        <v>-</v>
      </c>
      <c r="AT195" s="27" t="str">
        <f t="shared" si="86"/>
        <v>-</v>
      </c>
      <c r="AU195" s="27" t="str">
        <f t="shared" si="86"/>
        <v>-</v>
      </c>
    </row>
    <row r="196" spans="2:47" hidden="1" outlineLevel="1">
      <c r="B196" s="25" t="s">
        <v>975</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v>31</v>
      </c>
      <c r="AH196" s="28">
        <v>32</v>
      </c>
      <c r="AI196" s="28">
        <v>33</v>
      </c>
      <c r="AJ196" s="28">
        <v>34</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t="s">
        <v>30</v>
      </c>
      <c r="D197" s="28" t="s">
        <v>30</v>
      </c>
      <c r="E197" s="28" t="s">
        <v>30</v>
      </c>
      <c r="F197" s="28" t="s">
        <v>30</v>
      </c>
      <c r="G197" s="28" t="s">
        <v>30</v>
      </c>
      <c r="H197" s="28" t="s">
        <v>30</v>
      </c>
      <c r="I197" s="28" t="s">
        <v>30</v>
      </c>
      <c r="J197" s="28" t="s">
        <v>30</v>
      </c>
      <c r="K197" s="28" t="s">
        <v>30</v>
      </c>
      <c r="L197" s="28" t="s">
        <v>30</v>
      </c>
      <c r="M197" s="28" t="s">
        <v>30</v>
      </c>
      <c r="N197" s="28" t="s">
        <v>30</v>
      </c>
      <c r="O197" s="28" t="s">
        <v>30</v>
      </c>
      <c r="P197" s="28" t="s">
        <v>30</v>
      </c>
      <c r="Q197" s="28" t="s">
        <v>30</v>
      </c>
      <c r="R197" s="28" t="s">
        <v>30</v>
      </c>
      <c r="S197" s="28" t="s">
        <v>30</v>
      </c>
      <c r="T197" s="28" t="s">
        <v>30</v>
      </c>
      <c r="U197" s="28" t="s">
        <v>30</v>
      </c>
      <c r="V197" s="28" t="s">
        <v>30</v>
      </c>
      <c r="W197" s="28" t="s">
        <v>30</v>
      </c>
      <c r="X197" s="28" t="s">
        <v>30</v>
      </c>
      <c r="Y197" s="28" t="s">
        <v>30</v>
      </c>
      <c r="Z197" s="28" t="s">
        <v>30</v>
      </c>
      <c r="AA197" s="28" t="s">
        <v>30</v>
      </c>
      <c r="AB197" s="28" t="s">
        <v>30</v>
      </c>
      <c r="AC197" s="28" t="s">
        <v>30</v>
      </c>
      <c r="AD197" s="28" t="s">
        <v>30</v>
      </c>
      <c r="AE197" s="28" t="s">
        <v>30</v>
      </c>
      <c r="AF197" s="28" t="s">
        <v>30</v>
      </c>
      <c r="AG197" s="28">
        <f>340/4</f>
        <v>85</v>
      </c>
      <c r="AH197" s="28">
        <f>340/4</f>
        <v>85</v>
      </c>
      <c r="AI197" s="28">
        <f>340/4</f>
        <v>85</v>
      </c>
      <c r="AJ197" s="28">
        <f>340/4</f>
        <v>85</v>
      </c>
      <c r="AK197" s="28" t="s">
        <v>30</v>
      </c>
      <c r="AL197" s="28" t="s">
        <v>30</v>
      </c>
      <c r="AM197" s="28" t="s">
        <v>30</v>
      </c>
      <c r="AN197" s="28" t="s">
        <v>30</v>
      </c>
      <c r="AO197" s="28" t="s">
        <v>30</v>
      </c>
      <c r="AP197" s="28" t="s">
        <v>30</v>
      </c>
      <c r="AQ197" s="28" t="s">
        <v>30</v>
      </c>
      <c r="AR197" s="28" t="s">
        <v>30</v>
      </c>
      <c r="AS197" s="28" t="s">
        <v>30</v>
      </c>
      <c r="AT197" s="28" t="s">
        <v>30</v>
      </c>
      <c r="AU197" s="28" t="s">
        <v>30</v>
      </c>
    </row>
    <row r="198" spans="2:47" hidden="1" outlineLevel="1">
      <c r="B198" s="25" t="s">
        <v>890</v>
      </c>
      <c r="C198" s="27" t="str">
        <f t="shared" ref="C198:P200" si="87">C197</f>
        <v>-</v>
      </c>
      <c r="D198" s="27" t="str">
        <f t="shared" si="87"/>
        <v>-</v>
      </c>
      <c r="E198" s="27" t="str">
        <f t="shared" si="87"/>
        <v>-</v>
      </c>
      <c r="F198" s="27" t="str">
        <f t="shared" si="87"/>
        <v>-</v>
      </c>
      <c r="G198" s="27" t="str">
        <f t="shared" si="87"/>
        <v>-</v>
      </c>
      <c r="H198" s="27" t="str">
        <f t="shared" si="87"/>
        <v>-</v>
      </c>
      <c r="I198" s="27" t="str">
        <f t="shared" si="87"/>
        <v>-</v>
      </c>
      <c r="J198" s="27" t="str">
        <f t="shared" si="87"/>
        <v>-</v>
      </c>
      <c r="K198" s="27" t="str">
        <f t="shared" si="87"/>
        <v>-</v>
      </c>
      <c r="L198" s="27" t="str">
        <f t="shared" si="87"/>
        <v>-</v>
      </c>
      <c r="M198" s="27" t="str">
        <f t="shared" si="87"/>
        <v>-</v>
      </c>
      <c r="N198" s="27" t="str">
        <f t="shared" si="87"/>
        <v>-</v>
      </c>
      <c r="O198" s="27" t="str">
        <f t="shared" si="87"/>
        <v>-</v>
      </c>
      <c r="P198" s="27" t="str">
        <f t="shared" si="87"/>
        <v>-</v>
      </c>
      <c r="Q198" s="27" t="str">
        <f t="shared" ref="Q198:AF200" si="88">Q197</f>
        <v>-</v>
      </c>
      <c r="R198" s="27" t="str">
        <f t="shared" si="88"/>
        <v>-</v>
      </c>
      <c r="S198" s="27" t="str">
        <f t="shared" si="88"/>
        <v>-</v>
      </c>
      <c r="T198" s="27" t="str">
        <f t="shared" si="88"/>
        <v>-</v>
      </c>
      <c r="U198" s="27" t="str">
        <f t="shared" si="88"/>
        <v>-</v>
      </c>
      <c r="V198" s="27" t="str">
        <f t="shared" si="88"/>
        <v>-</v>
      </c>
      <c r="W198" s="27" t="str">
        <f t="shared" si="88"/>
        <v>-</v>
      </c>
      <c r="X198" s="27" t="str">
        <f t="shared" si="88"/>
        <v>-</v>
      </c>
      <c r="Y198" s="27" t="str">
        <f t="shared" si="88"/>
        <v>-</v>
      </c>
      <c r="Z198" s="27" t="str">
        <f t="shared" si="88"/>
        <v>-</v>
      </c>
      <c r="AA198" s="27" t="str">
        <f t="shared" si="88"/>
        <v>-</v>
      </c>
      <c r="AB198" s="27" t="str">
        <f t="shared" si="88"/>
        <v>-</v>
      </c>
      <c r="AC198" s="27" t="str">
        <f t="shared" si="88"/>
        <v>-</v>
      </c>
      <c r="AD198" s="27" t="str">
        <f t="shared" si="88"/>
        <v>-</v>
      </c>
      <c r="AE198" s="27" t="str">
        <f t="shared" si="88"/>
        <v>-</v>
      </c>
      <c r="AF198" s="27" t="str">
        <f t="shared" si="88"/>
        <v>-</v>
      </c>
      <c r="AG198" s="27">
        <f t="shared" ref="AG198:AU200" si="89">AG197</f>
        <v>85</v>
      </c>
      <c r="AH198" s="27">
        <f t="shared" si="89"/>
        <v>85</v>
      </c>
      <c r="AI198" s="27">
        <f t="shared" si="89"/>
        <v>85</v>
      </c>
      <c r="AJ198" s="27">
        <f t="shared" si="89"/>
        <v>85</v>
      </c>
      <c r="AK198" s="27" t="str">
        <f t="shared" si="89"/>
        <v>-</v>
      </c>
      <c r="AL198" s="27" t="str">
        <f t="shared" si="89"/>
        <v>-</v>
      </c>
      <c r="AM198" s="27" t="str">
        <f t="shared" si="89"/>
        <v>-</v>
      </c>
      <c r="AN198" s="27" t="str">
        <f t="shared" si="89"/>
        <v>-</v>
      </c>
      <c r="AO198" s="27" t="str">
        <f t="shared" si="89"/>
        <v>-</v>
      </c>
      <c r="AP198" s="27" t="str">
        <f t="shared" si="89"/>
        <v>-</v>
      </c>
      <c r="AQ198" s="27" t="str">
        <f t="shared" si="89"/>
        <v>-</v>
      </c>
      <c r="AR198" s="27" t="str">
        <f t="shared" si="89"/>
        <v>-</v>
      </c>
      <c r="AS198" s="27" t="str">
        <f t="shared" si="89"/>
        <v>-</v>
      </c>
      <c r="AT198" s="27" t="str">
        <f t="shared" si="89"/>
        <v>-</v>
      </c>
      <c r="AU198" s="27" t="str">
        <f t="shared" si="89"/>
        <v>-</v>
      </c>
    </row>
    <row r="199" spans="2:47" hidden="1" outlineLevel="1">
      <c r="B199" s="25" t="s">
        <v>891</v>
      </c>
      <c r="C199" s="27" t="str">
        <f t="shared" si="87"/>
        <v>-</v>
      </c>
      <c r="D199" s="27" t="str">
        <f t="shared" si="87"/>
        <v>-</v>
      </c>
      <c r="E199" s="27" t="str">
        <f t="shared" si="87"/>
        <v>-</v>
      </c>
      <c r="F199" s="27" t="str">
        <f t="shared" si="87"/>
        <v>-</v>
      </c>
      <c r="G199" s="27" t="str">
        <f t="shared" si="87"/>
        <v>-</v>
      </c>
      <c r="H199" s="27" t="str">
        <f t="shared" si="87"/>
        <v>-</v>
      </c>
      <c r="I199" s="27" t="str">
        <f t="shared" si="87"/>
        <v>-</v>
      </c>
      <c r="J199" s="27" t="str">
        <f t="shared" si="87"/>
        <v>-</v>
      </c>
      <c r="K199" s="27" t="str">
        <f t="shared" si="87"/>
        <v>-</v>
      </c>
      <c r="L199" s="27" t="str">
        <f t="shared" si="87"/>
        <v>-</v>
      </c>
      <c r="M199" s="27" t="str">
        <f t="shared" si="87"/>
        <v>-</v>
      </c>
      <c r="N199" s="27" t="str">
        <f t="shared" si="87"/>
        <v>-</v>
      </c>
      <c r="O199" s="27" t="str">
        <f t="shared" si="87"/>
        <v>-</v>
      </c>
      <c r="P199" s="27" t="str">
        <f t="shared" si="87"/>
        <v>-</v>
      </c>
      <c r="Q199" s="27" t="str">
        <f t="shared" si="88"/>
        <v>-</v>
      </c>
      <c r="R199" s="27" t="str">
        <f t="shared" si="88"/>
        <v>-</v>
      </c>
      <c r="S199" s="27" t="str">
        <f t="shared" si="88"/>
        <v>-</v>
      </c>
      <c r="T199" s="27" t="str">
        <f t="shared" si="88"/>
        <v>-</v>
      </c>
      <c r="U199" s="27" t="str">
        <f t="shared" si="88"/>
        <v>-</v>
      </c>
      <c r="V199" s="27" t="str">
        <f t="shared" si="88"/>
        <v>-</v>
      </c>
      <c r="W199" s="27" t="str">
        <f t="shared" si="88"/>
        <v>-</v>
      </c>
      <c r="X199" s="27" t="str">
        <f t="shared" si="88"/>
        <v>-</v>
      </c>
      <c r="Y199" s="27" t="str">
        <f t="shared" si="88"/>
        <v>-</v>
      </c>
      <c r="Z199" s="27" t="str">
        <f t="shared" si="88"/>
        <v>-</v>
      </c>
      <c r="AA199" s="27" t="str">
        <f t="shared" si="88"/>
        <v>-</v>
      </c>
      <c r="AB199" s="27" t="str">
        <f t="shared" si="88"/>
        <v>-</v>
      </c>
      <c r="AC199" s="27" t="str">
        <f t="shared" si="88"/>
        <v>-</v>
      </c>
      <c r="AD199" s="27" t="str">
        <f t="shared" si="88"/>
        <v>-</v>
      </c>
      <c r="AE199" s="27" t="str">
        <f t="shared" si="88"/>
        <v>-</v>
      </c>
      <c r="AF199" s="27" t="str">
        <f t="shared" si="88"/>
        <v>-</v>
      </c>
      <c r="AG199" s="27">
        <f t="shared" si="89"/>
        <v>85</v>
      </c>
      <c r="AH199" s="27">
        <f t="shared" si="89"/>
        <v>85</v>
      </c>
      <c r="AI199" s="27">
        <f t="shared" si="89"/>
        <v>85</v>
      </c>
      <c r="AJ199" s="27">
        <f t="shared" si="89"/>
        <v>85</v>
      </c>
      <c r="AK199" s="27" t="str">
        <f t="shared" si="89"/>
        <v>-</v>
      </c>
      <c r="AL199" s="27" t="str">
        <f t="shared" si="89"/>
        <v>-</v>
      </c>
      <c r="AM199" s="27" t="str">
        <f t="shared" si="89"/>
        <v>-</v>
      </c>
      <c r="AN199" s="27" t="str">
        <f t="shared" si="89"/>
        <v>-</v>
      </c>
      <c r="AO199" s="27" t="str">
        <f t="shared" si="89"/>
        <v>-</v>
      </c>
      <c r="AP199" s="27" t="str">
        <f t="shared" si="89"/>
        <v>-</v>
      </c>
      <c r="AQ199" s="27" t="str">
        <f t="shared" si="89"/>
        <v>-</v>
      </c>
      <c r="AR199" s="27" t="str">
        <f t="shared" si="89"/>
        <v>-</v>
      </c>
      <c r="AS199" s="27" t="str">
        <f t="shared" si="89"/>
        <v>-</v>
      </c>
      <c r="AT199" s="27" t="str">
        <f t="shared" si="89"/>
        <v>-</v>
      </c>
      <c r="AU199" s="27" t="str">
        <f t="shared" si="89"/>
        <v>-</v>
      </c>
    </row>
    <row r="200" spans="2:47" hidden="1" outlineLevel="1">
      <c r="B200" s="25" t="s">
        <v>892</v>
      </c>
      <c r="C200" s="27" t="str">
        <f t="shared" si="87"/>
        <v>-</v>
      </c>
      <c r="D200" s="27" t="str">
        <f t="shared" si="87"/>
        <v>-</v>
      </c>
      <c r="E200" s="27" t="str">
        <f t="shared" si="87"/>
        <v>-</v>
      </c>
      <c r="F200" s="27" t="str">
        <f t="shared" si="87"/>
        <v>-</v>
      </c>
      <c r="G200" s="27" t="str">
        <f t="shared" si="87"/>
        <v>-</v>
      </c>
      <c r="H200" s="27" t="str">
        <f t="shared" si="87"/>
        <v>-</v>
      </c>
      <c r="I200" s="27" t="str">
        <f t="shared" si="87"/>
        <v>-</v>
      </c>
      <c r="J200" s="27" t="str">
        <f t="shared" si="87"/>
        <v>-</v>
      </c>
      <c r="K200" s="27" t="str">
        <f t="shared" si="87"/>
        <v>-</v>
      </c>
      <c r="L200" s="27" t="str">
        <f t="shared" si="87"/>
        <v>-</v>
      </c>
      <c r="M200" s="27" t="str">
        <f t="shared" si="87"/>
        <v>-</v>
      </c>
      <c r="N200" s="27" t="str">
        <f t="shared" si="87"/>
        <v>-</v>
      </c>
      <c r="O200" s="27" t="str">
        <f t="shared" si="87"/>
        <v>-</v>
      </c>
      <c r="P200" s="27" t="str">
        <f t="shared" si="87"/>
        <v>-</v>
      </c>
      <c r="Q200" s="27" t="str">
        <f t="shared" si="88"/>
        <v>-</v>
      </c>
      <c r="R200" s="27" t="str">
        <f t="shared" si="88"/>
        <v>-</v>
      </c>
      <c r="S200" s="27" t="str">
        <f t="shared" si="88"/>
        <v>-</v>
      </c>
      <c r="T200" s="27" t="str">
        <f t="shared" si="88"/>
        <v>-</v>
      </c>
      <c r="U200" s="27" t="str">
        <f t="shared" si="88"/>
        <v>-</v>
      </c>
      <c r="V200" s="27" t="str">
        <f t="shared" si="88"/>
        <v>-</v>
      </c>
      <c r="W200" s="27" t="str">
        <f t="shared" si="88"/>
        <v>-</v>
      </c>
      <c r="X200" s="27" t="str">
        <f t="shared" si="88"/>
        <v>-</v>
      </c>
      <c r="Y200" s="27" t="str">
        <f t="shared" si="88"/>
        <v>-</v>
      </c>
      <c r="Z200" s="27" t="str">
        <f t="shared" si="88"/>
        <v>-</v>
      </c>
      <c r="AA200" s="27" t="str">
        <f t="shared" si="88"/>
        <v>-</v>
      </c>
      <c r="AB200" s="27" t="str">
        <f t="shared" si="88"/>
        <v>-</v>
      </c>
      <c r="AC200" s="27" t="str">
        <f t="shared" si="88"/>
        <v>-</v>
      </c>
      <c r="AD200" s="27" t="str">
        <f t="shared" si="88"/>
        <v>-</v>
      </c>
      <c r="AE200" s="27" t="str">
        <f t="shared" si="88"/>
        <v>-</v>
      </c>
      <c r="AF200" s="27" t="str">
        <f t="shared" si="88"/>
        <v>-</v>
      </c>
      <c r="AG200" s="27">
        <f t="shared" si="89"/>
        <v>85</v>
      </c>
      <c r="AH200" s="27">
        <f t="shared" si="89"/>
        <v>85</v>
      </c>
      <c r="AI200" s="27">
        <f t="shared" si="89"/>
        <v>85</v>
      </c>
      <c r="AJ200" s="27">
        <f t="shared" si="89"/>
        <v>85</v>
      </c>
      <c r="AK200" s="27" t="str">
        <f t="shared" si="89"/>
        <v>-</v>
      </c>
      <c r="AL200" s="27" t="str">
        <f t="shared" si="89"/>
        <v>-</v>
      </c>
      <c r="AM200" s="27" t="str">
        <f t="shared" si="89"/>
        <v>-</v>
      </c>
      <c r="AN200" s="27" t="str">
        <f t="shared" si="89"/>
        <v>-</v>
      </c>
      <c r="AO200" s="27" t="str">
        <f t="shared" si="89"/>
        <v>-</v>
      </c>
      <c r="AP200" s="27" t="str">
        <f t="shared" si="89"/>
        <v>-</v>
      </c>
      <c r="AQ200" s="27" t="str">
        <f t="shared" si="89"/>
        <v>-</v>
      </c>
      <c r="AR200" s="27" t="str">
        <f t="shared" si="89"/>
        <v>-</v>
      </c>
      <c r="AS200" s="27" t="str">
        <f t="shared" si="89"/>
        <v>-</v>
      </c>
      <c r="AT200" s="27" t="str">
        <f t="shared" si="89"/>
        <v>-</v>
      </c>
      <c r="AU200" s="27" t="str">
        <f t="shared" si="89"/>
        <v>-</v>
      </c>
    </row>
    <row r="201" spans="2:47" hidden="1" outlineLevel="1">
      <c r="B201" s="25" t="s">
        <v>975</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14</v>
      </c>
      <c r="T201" s="28">
        <v>15</v>
      </c>
      <c r="U201" s="28">
        <v>28</v>
      </c>
      <c r="V201" s="28">
        <v>34</v>
      </c>
      <c r="W201" s="28">
        <v>16</v>
      </c>
      <c r="X201" s="28">
        <v>27</v>
      </c>
      <c r="Y201" s="28">
        <v>33</v>
      </c>
      <c r="Z201" s="28">
        <v>17</v>
      </c>
      <c r="AA201" s="28">
        <v>26</v>
      </c>
      <c r="AB201" s="28">
        <v>31</v>
      </c>
      <c r="AC201" s="28">
        <v>4</v>
      </c>
      <c r="AD201" s="28">
        <v>5</v>
      </c>
      <c r="AE201" s="28">
        <v>7</v>
      </c>
      <c r="AF201" s="28">
        <v>32</v>
      </c>
      <c r="AG201" s="28">
        <v>31</v>
      </c>
      <c r="AH201" s="28">
        <v>32</v>
      </c>
      <c r="AI201" s="28">
        <v>33</v>
      </c>
      <c r="AJ201" s="28">
        <v>34</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t="s">
        <v>30</v>
      </c>
      <c r="D202" s="28" t="s">
        <v>30</v>
      </c>
      <c r="E202" s="28" t="s">
        <v>30</v>
      </c>
      <c r="F202" s="28" t="s">
        <v>30</v>
      </c>
      <c r="G202" s="28" t="s">
        <v>30</v>
      </c>
      <c r="H202" s="28" t="s">
        <v>30</v>
      </c>
      <c r="I202" s="28" t="s">
        <v>30</v>
      </c>
      <c r="J202" s="28" t="s">
        <v>30</v>
      </c>
      <c r="K202" s="28" t="s">
        <v>30</v>
      </c>
      <c r="L202" s="28" t="s">
        <v>30</v>
      </c>
      <c r="M202" s="28" t="s">
        <v>30</v>
      </c>
      <c r="N202" s="28" t="s">
        <v>30</v>
      </c>
      <c r="O202" s="28" t="s">
        <v>30</v>
      </c>
      <c r="P202" s="28" t="s">
        <v>30</v>
      </c>
      <c r="Q202" s="28" t="s">
        <v>30</v>
      </c>
      <c r="R202" s="28">
        <v>150</v>
      </c>
      <c r="S202" s="28" t="s">
        <v>30</v>
      </c>
      <c r="T202" s="28" t="s">
        <v>30</v>
      </c>
      <c r="U202" s="28" t="s">
        <v>30</v>
      </c>
      <c r="V202" s="28" t="s">
        <v>30</v>
      </c>
      <c r="W202" s="28" t="s">
        <v>30</v>
      </c>
      <c r="X202" s="28" t="s">
        <v>30</v>
      </c>
      <c r="Y202" s="28" t="s">
        <v>30</v>
      </c>
      <c r="Z202" s="28" t="s">
        <v>30</v>
      </c>
      <c r="AA202" s="28" t="s">
        <v>30</v>
      </c>
      <c r="AB202" s="28" t="s">
        <v>30</v>
      </c>
      <c r="AC202" s="28" t="s">
        <v>30</v>
      </c>
      <c r="AD202" s="28" t="s">
        <v>30</v>
      </c>
      <c r="AE202" s="28" t="s">
        <v>30</v>
      </c>
      <c r="AF202" s="28" t="s">
        <v>30</v>
      </c>
      <c r="AG202" s="28">
        <v>140</v>
      </c>
      <c r="AH202" s="28">
        <v>140</v>
      </c>
      <c r="AI202" s="28">
        <v>140</v>
      </c>
      <c r="AJ202" s="28">
        <v>140</v>
      </c>
      <c r="AK202" s="28" t="s">
        <v>30</v>
      </c>
      <c r="AL202" s="28" t="s">
        <v>30</v>
      </c>
      <c r="AM202" s="28" t="s">
        <v>30</v>
      </c>
      <c r="AN202" s="28" t="s">
        <v>30</v>
      </c>
      <c r="AO202" s="28" t="s">
        <v>30</v>
      </c>
      <c r="AP202" s="28" t="s">
        <v>30</v>
      </c>
      <c r="AQ202" s="28" t="s">
        <v>30</v>
      </c>
      <c r="AR202" s="28" t="s">
        <v>30</v>
      </c>
      <c r="AS202" s="28" t="s">
        <v>30</v>
      </c>
      <c r="AT202" s="28" t="s">
        <v>30</v>
      </c>
      <c r="AU202" s="28" t="s">
        <v>30</v>
      </c>
    </row>
    <row r="203" spans="2:47" hidden="1" outlineLevel="1">
      <c r="B203" s="25" t="s">
        <v>890</v>
      </c>
      <c r="C203" s="27" t="str">
        <f t="shared" ref="C203:Q205" si="90">C202</f>
        <v>-</v>
      </c>
      <c r="D203" s="27" t="str">
        <f t="shared" si="90"/>
        <v>-</v>
      </c>
      <c r="E203" s="27" t="str">
        <f t="shared" si="90"/>
        <v>-</v>
      </c>
      <c r="F203" s="27" t="str">
        <f t="shared" si="90"/>
        <v>-</v>
      </c>
      <c r="G203" s="27" t="str">
        <f t="shared" si="90"/>
        <v>-</v>
      </c>
      <c r="H203" s="27" t="str">
        <f t="shared" si="90"/>
        <v>-</v>
      </c>
      <c r="I203" s="27" t="str">
        <f t="shared" si="90"/>
        <v>-</v>
      </c>
      <c r="J203" s="27" t="str">
        <f t="shared" si="90"/>
        <v>-</v>
      </c>
      <c r="K203" s="27" t="str">
        <f t="shared" si="90"/>
        <v>-</v>
      </c>
      <c r="L203" s="27" t="str">
        <f t="shared" si="90"/>
        <v>-</v>
      </c>
      <c r="M203" s="27" t="str">
        <f t="shared" si="90"/>
        <v>-</v>
      </c>
      <c r="N203" s="27" t="str">
        <f t="shared" si="90"/>
        <v>-</v>
      </c>
      <c r="O203" s="27" t="str">
        <f t="shared" si="90"/>
        <v>-</v>
      </c>
      <c r="P203" s="27" t="str">
        <f t="shared" si="90"/>
        <v>-</v>
      </c>
      <c r="Q203" s="27" t="str">
        <f t="shared" si="90"/>
        <v>-</v>
      </c>
      <c r="R203" s="28">
        <v>150</v>
      </c>
      <c r="S203" s="28" t="s">
        <v>30</v>
      </c>
      <c r="T203" s="28" t="s">
        <v>30</v>
      </c>
      <c r="U203" s="28" t="s">
        <v>30</v>
      </c>
      <c r="V203" s="28" t="s">
        <v>30</v>
      </c>
      <c r="W203" s="28" t="s">
        <v>30</v>
      </c>
      <c r="X203" s="28" t="s">
        <v>30</v>
      </c>
      <c r="Y203" s="28" t="s">
        <v>30</v>
      </c>
      <c r="Z203" s="28" t="s">
        <v>30</v>
      </c>
      <c r="AA203" s="28" t="s">
        <v>30</v>
      </c>
      <c r="AB203" s="28" t="s">
        <v>30</v>
      </c>
      <c r="AC203" s="28" t="s">
        <v>30</v>
      </c>
      <c r="AD203" s="28" t="s">
        <v>30</v>
      </c>
      <c r="AE203" s="28" t="s">
        <v>30</v>
      </c>
      <c r="AF203" s="28" t="s">
        <v>30</v>
      </c>
      <c r="AG203" s="27">
        <f t="shared" ref="AG203:AU205" si="91">AG202</f>
        <v>140</v>
      </c>
      <c r="AH203" s="27">
        <f t="shared" si="91"/>
        <v>140</v>
      </c>
      <c r="AI203" s="27">
        <f t="shared" si="91"/>
        <v>140</v>
      </c>
      <c r="AJ203" s="27">
        <f t="shared" si="91"/>
        <v>140</v>
      </c>
      <c r="AK203" s="27" t="str">
        <f t="shared" si="91"/>
        <v>-</v>
      </c>
      <c r="AL203" s="27" t="str">
        <f t="shared" si="91"/>
        <v>-</v>
      </c>
      <c r="AM203" s="27" t="str">
        <f t="shared" si="91"/>
        <v>-</v>
      </c>
      <c r="AN203" s="27" t="str">
        <f t="shared" si="91"/>
        <v>-</v>
      </c>
      <c r="AO203" s="27" t="str">
        <f t="shared" si="91"/>
        <v>-</v>
      </c>
      <c r="AP203" s="27" t="str">
        <f t="shared" si="91"/>
        <v>-</v>
      </c>
      <c r="AQ203" s="27" t="str">
        <f t="shared" si="91"/>
        <v>-</v>
      </c>
      <c r="AR203" s="27" t="str">
        <f t="shared" si="91"/>
        <v>-</v>
      </c>
      <c r="AS203" s="27" t="str">
        <f t="shared" si="91"/>
        <v>-</v>
      </c>
      <c r="AT203" s="27" t="str">
        <f t="shared" si="91"/>
        <v>-</v>
      </c>
      <c r="AU203" s="27" t="str">
        <f t="shared" si="91"/>
        <v>-</v>
      </c>
    </row>
    <row r="204" spans="2:47" hidden="1" outlineLevel="1">
      <c r="B204" s="25" t="s">
        <v>891</v>
      </c>
      <c r="C204" s="27" t="str">
        <f t="shared" si="90"/>
        <v>-</v>
      </c>
      <c r="D204" s="27" t="str">
        <f t="shared" si="90"/>
        <v>-</v>
      </c>
      <c r="E204" s="27" t="str">
        <f t="shared" si="90"/>
        <v>-</v>
      </c>
      <c r="F204" s="27" t="str">
        <f t="shared" si="90"/>
        <v>-</v>
      </c>
      <c r="G204" s="27" t="str">
        <f t="shared" si="90"/>
        <v>-</v>
      </c>
      <c r="H204" s="27" t="str">
        <f t="shared" si="90"/>
        <v>-</v>
      </c>
      <c r="I204" s="27" t="str">
        <f t="shared" si="90"/>
        <v>-</v>
      </c>
      <c r="J204" s="27" t="str">
        <f t="shared" si="90"/>
        <v>-</v>
      </c>
      <c r="K204" s="27" t="str">
        <f t="shared" si="90"/>
        <v>-</v>
      </c>
      <c r="L204" s="27" t="str">
        <f t="shared" si="90"/>
        <v>-</v>
      </c>
      <c r="M204" s="27" t="str">
        <f t="shared" si="90"/>
        <v>-</v>
      </c>
      <c r="N204" s="27" t="str">
        <f t="shared" si="90"/>
        <v>-</v>
      </c>
      <c r="O204" s="27" t="str">
        <f t="shared" si="90"/>
        <v>-</v>
      </c>
      <c r="P204" s="27" t="str">
        <f t="shared" si="90"/>
        <v>-</v>
      </c>
      <c r="Q204" s="27" t="str">
        <f t="shared" si="90"/>
        <v>-</v>
      </c>
      <c r="R204" s="28">
        <v>150</v>
      </c>
      <c r="S204" s="28" t="s">
        <v>30</v>
      </c>
      <c r="T204" s="28" t="s">
        <v>30</v>
      </c>
      <c r="U204" s="28" t="s">
        <v>30</v>
      </c>
      <c r="V204" s="28" t="s">
        <v>30</v>
      </c>
      <c r="W204" s="28" t="s">
        <v>30</v>
      </c>
      <c r="X204" s="28" t="s">
        <v>30</v>
      </c>
      <c r="Y204" s="28" t="s">
        <v>30</v>
      </c>
      <c r="Z204" s="28" t="s">
        <v>30</v>
      </c>
      <c r="AA204" s="28" t="s">
        <v>30</v>
      </c>
      <c r="AB204" s="28" t="s">
        <v>30</v>
      </c>
      <c r="AC204" s="28" t="s">
        <v>30</v>
      </c>
      <c r="AD204" s="28" t="s">
        <v>30</v>
      </c>
      <c r="AE204" s="28" t="s">
        <v>30</v>
      </c>
      <c r="AF204" s="28" t="s">
        <v>30</v>
      </c>
      <c r="AG204" s="27">
        <f t="shared" si="91"/>
        <v>140</v>
      </c>
      <c r="AH204" s="27">
        <f t="shared" si="91"/>
        <v>140</v>
      </c>
      <c r="AI204" s="27">
        <f t="shared" si="91"/>
        <v>140</v>
      </c>
      <c r="AJ204" s="27">
        <f t="shared" si="91"/>
        <v>140</v>
      </c>
      <c r="AK204" s="27" t="str">
        <f t="shared" si="91"/>
        <v>-</v>
      </c>
      <c r="AL204" s="27" t="str">
        <f t="shared" si="91"/>
        <v>-</v>
      </c>
      <c r="AM204" s="27" t="str">
        <f t="shared" si="91"/>
        <v>-</v>
      </c>
      <c r="AN204" s="27" t="str">
        <f t="shared" si="91"/>
        <v>-</v>
      </c>
      <c r="AO204" s="27" t="str">
        <f t="shared" si="91"/>
        <v>-</v>
      </c>
      <c r="AP204" s="27" t="str">
        <f t="shared" si="91"/>
        <v>-</v>
      </c>
      <c r="AQ204" s="27" t="str">
        <f t="shared" si="91"/>
        <v>-</v>
      </c>
      <c r="AR204" s="27" t="str">
        <f t="shared" si="91"/>
        <v>-</v>
      </c>
      <c r="AS204" s="27" t="str">
        <f t="shared" si="91"/>
        <v>-</v>
      </c>
      <c r="AT204" s="27" t="str">
        <f t="shared" si="91"/>
        <v>-</v>
      </c>
      <c r="AU204" s="27" t="str">
        <f t="shared" si="91"/>
        <v>-</v>
      </c>
    </row>
    <row r="205" spans="2:47" hidden="1" outlineLevel="1">
      <c r="B205" s="25" t="s">
        <v>892</v>
      </c>
      <c r="C205" s="27" t="str">
        <f t="shared" si="90"/>
        <v>-</v>
      </c>
      <c r="D205" s="27" t="str">
        <f t="shared" si="90"/>
        <v>-</v>
      </c>
      <c r="E205" s="27" t="str">
        <f t="shared" si="90"/>
        <v>-</v>
      </c>
      <c r="F205" s="27" t="str">
        <f t="shared" si="90"/>
        <v>-</v>
      </c>
      <c r="G205" s="27" t="str">
        <f t="shared" si="90"/>
        <v>-</v>
      </c>
      <c r="H205" s="27" t="str">
        <f t="shared" si="90"/>
        <v>-</v>
      </c>
      <c r="I205" s="27" t="str">
        <f t="shared" si="90"/>
        <v>-</v>
      </c>
      <c r="J205" s="27" t="str">
        <f t="shared" si="90"/>
        <v>-</v>
      </c>
      <c r="K205" s="27" t="str">
        <f t="shared" si="90"/>
        <v>-</v>
      </c>
      <c r="L205" s="27" t="str">
        <f t="shared" si="90"/>
        <v>-</v>
      </c>
      <c r="M205" s="27" t="str">
        <f t="shared" si="90"/>
        <v>-</v>
      </c>
      <c r="N205" s="27" t="str">
        <f t="shared" si="90"/>
        <v>-</v>
      </c>
      <c r="O205" s="27" t="str">
        <f t="shared" si="90"/>
        <v>-</v>
      </c>
      <c r="P205" s="27" t="str">
        <f t="shared" si="90"/>
        <v>-</v>
      </c>
      <c r="Q205" s="27" t="str">
        <f t="shared" si="90"/>
        <v>-</v>
      </c>
      <c r="R205" s="28">
        <v>150</v>
      </c>
      <c r="S205" s="28" t="s">
        <v>30</v>
      </c>
      <c r="T205" s="28" t="s">
        <v>30</v>
      </c>
      <c r="U205" s="28" t="s">
        <v>30</v>
      </c>
      <c r="V205" s="28" t="s">
        <v>30</v>
      </c>
      <c r="W205" s="28" t="s">
        <v>30</v>
      </c>
      <c r="X205" s="28" t="s">
        <v>30</v>
      </c>
      <c r="Y205" s="28" t="s">
        <v>30</v>
      </c>
      <c r="Z205" s="28" t="s">
        <v>30</v>
      </c>
      <c r="AA205" s="28" t="s">
        <v>30</v>
      </c>
      <c r="AB205" s="28" t="s">
        <v>30</v>
      </c>
      <c r="AC205" s="28" t="s">
        <v>30</v>
      </c>
      <c r="AD205" s="28" t="s">
        <v>30</v>
      </c>
      <c r="AE205" s="28" t="s">
        <v>30</v>
      </c>
      <c r="AF205" s="28" t="s">
        <v>30</v>
      </c>
      <c r="AG205" s="27">
        <f t="shared" si="91"/>
        <v>140</v>
      </c>
      <c r="AH205" s="27">
        <f t="shared" si="91"/>
        <v>140</v>
      </c>
      <c r="AI205" s="27">
        <f t="shared" si="91"/>
        <v>140</v>
      </c>
      <c r="AJ205" s="27">
        <f t="shared" si="91"/>
        <v>140</v>
      </c>
      <c r="AK205" s="27" t="str">
        <f t="shared" si="91"/>
        <v>-</v>
      </c>
      <c r="AL205" s="27" t="str">
        <f t="shared" si="91"/>
        <v>-</v>
      </c>
      <c r="AM205" s="27" t="str">
        <f t="shared" si="91"/>
        <v>-</v>
      </c>
      <c r="AN205" s="27" t="str">
        <f t="shared" si="91"/>
        <v>-</v>
      </c>
      <c r="AO205" s="27" t="str">
        <f t="shared" si="91"/>
        <v>-</v>
      </c>
      <c r="AP205" s="27" t="str">
        <f t="shared" si="91"/>
        <v>-</v>
      </c>
      <c r="AQ205" s="27" t="str">
        <f t="shared" si="91"/>
        <v>-</v>
      </c>
      <c r="AR205" s="27" t="str">
        <f t="shared" si="91"/>
        <v>-</v>
      </c>
      <c r="AS205" s="27" t="str">
        <f t="shared" si="91"/>
        <v>-</v>
      </c>
      <c r="AT205" s="27" t="str">
        <f t="shared" si="91"/>
        <v>-</v>
      </c>
      <c r="AU205" s="27" t="str">
        <f t="shared" si="91"/>
        <v>-</v>
      </c>
    </row>
    <row r="206" spans="2:47" hidden="1" outlineLevel="1">
      <c r="B206" s="25" t="s">
        <v>975</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23</v>
      </c>
      <c r="S206" s="28">
        <v>24</v>
      </c>
      <c r="T206" s="28">
        <v>25</v>
      </c>
      <c r="U206" s="28">
        <v>26</v>
      </c>
      <c r="V206" s="28">
        <v>27</v>
      </c>
      <c r="W206" s="28">
        <v>28</v>
      </c>
      <c r="X206" s="28">
        <v>29</v>
      </c>
      <c r="Y206" s="28">
        <v>30</v>
      </c>
      <c r="Z206" s="28">
        <v>12</v>
      </c>
      <c r="AA206" s="28">
        <v>13</v>
      </c>
      <c r="AB206" s="28">
        <v>11</v>
      </c>
      <c r="AC206" s="28">
        <v>1</v>
      </c>
      <c r="AD206" s="28">
        <v>28</v>
      </c>
      <c r="AE206" s="28">
        <v>34</v>
      </c>
      <c r="AF206" s="28">
        <v>27</v>
      </c>
      <c r="AG206" s="28">
        <v>31</v>
      </c>
      <c r="AH206" s="28">
        <v>32</v>
      </c>
      <c r="AI206" s="28">
        <v>33</v>
      </c>
      <c r="AJ206" s="28">
        <v>34</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t="s">
        <v>30</v>
      </c>
      <c r="D207" s="28" t="s">
        <v>30</v>
      </c>
      <c r="E207" s="28" t="s">
        <v>30</v>
      </c>
      <c r="F207" s="28" t="s">
        <v>30</v>
      </c>
      <c r="G207" s="28" t="s">
        <v>30</v>
      </c>
      <c r="H207" s="28" t="s">
        <v>30</v>
      </c>
      <c r="I207" s="28" t="s">
        <v>30</v>
      </c>
      <c r="J207" s="28" t="s">
        <v>30</v>
      </c>
      <c r="K207" s="28" t="s">
        <v>30</v>
      </c>
      <c r="L207" s="28" t="s">
        <v>30</v>
      </c>
      <c r="M207" s="28" t="s">
        <v>30</v>
      </c>
      <c r="N207" s="28" t="s">
        <v>30</v>
      </c>
      <c r="O207" s="28" t="s">
        <v>30</v>
      </c>
      <c r="P207" s="28" t="s">
        <v>30</v>
      </c>
      <c r="Q207" s="28" t="s">
        <v>30</v>
      </c>
      <c r="R207" s="28">
        <v>153.75</v>
      </c>
      <c r="S207" s="28">
        <v>153.75</v>
      </c>
      <c r="T207" s="28">
        <v>153.75</v>
      </c>
      <c r="U207" s="28">
        <v>153.75</v>
      </c>
      <c r="V207" s="28">
        <v>153.75</v>
      </c>
      <c r="W207" s="28">
        <v>153.75</v>
      </c>
      <c r="X207" s="28">
        <v>153.75</v>
      </c>
      <c r="Y207" s="28">
        <v>153.75</v>
      </c>
      <c r="Z207" s="28" t="s">
        <v>30</v>
      </c>
      <c r="AA207" s="28" t="s">
        <v>30</v>
      </c>
      <c r="AB207" s="28" t="s">
        <v>30</v>
      </c>
      <c r="AC207" s="28" t="s">
        <v>30</v>
      </c>
      <c r="AD207" s="28" t="s">
        <v>30</v>
      </c>
      <c r="AE207" s="28" t="s">
        <v>30</v>
      </c>
      <c r="AF207" s="28" t="s">
        <v>30</v>
      </c>
      <c r="AG207" s="28">
        <v>85</v>
      </c>
      <c r="AH207" s="28">
        <v>85</v>
      </c>
      <c r="AI207" s="28">
        <v>85</v>
      </c>
      <c r="AJ207" s="28">
        <v>85</v>
      </c>
      <c r="AK207" s="28" t="s">
        <v>30</v>
      </c>
      <c r="AL207" s="28" t="s">
        <v>30</v>
      </c>
      <c r="AM207" s="28" t="s">
        <v>30</v>
      </c>
      <c r="AN207" s="28" t="s">
        <v>30</v>
      </c>
      <c r="AO207" s="28" t="s">
        <v>30</v>
      </c>
      <c r="AP207" s="28" t="s">
        <v>30</v>
      </c>
      <c r="AQ207" s="28" t="s">
        <v>30</v>
      </c>
      <c r="AR207" s="28" t="s">
        <v>30</v>
      </c>
      <c r="AS207" s="28" t="s">
        <v>30</v>
      </c>
      <c r="AT207" s="28" t="s">
        <v>30</v>
      </c>
      <c r="AU207" s="28" t="s">
        <v>30</v>
      </c>
    </row>
    <row r="208" spans="2:47" hidden="1" outlineLevel="1">
      <c r="B208" s="25" t="s">
        <v>890</v>
      </c>
      <c r="C208" s="27" t="str">
        <f t="shared" ref="C208:Q210" si="92">C207</f>
        <v>-</v>
      </c>
      <c r="D208" s="27" t="str">
        <f t="shared" si="92"/>
        <v>-</v>
      </c>
      <c r="E208" s="27" t="str">
        <f t="shared" si="92"/>
        <v>-</v>
      </c>
      <c r="F208" s="27" t="str">
        <f t="shared" si="92"/>
        <v>-</v>
      </c>
      <c r="G208" s="27" t="str">
        <f t="shared" si="92"/>
        <v>-</v>
      </c>
      <c r="H208" s="27" t="str">
        <f t="shared" si="92"/>
        <v>-</v>
      </c>
      <c r="I208" s="27" t="str">
        <f t="shared" si="92"/>
        <v>-</v>
      </c>
      <c r="J208" s="27" t="str">
        <f t="shared" si="92"/>
        <v>-</v>
      </c>
      <c r="K208" s="27" t="str">
        <f t="shared" si="92"/>
        <v>-</v>
      </c>
      <c r="L208" s="27" t="str">
        <f t="shared" si="92"/>
        <v>-</v>
      </c>
      <c r="M208" s="27" t="str">
        <f t="shared" si="92"/>
        <v>-</v>
      </c>
      <c r="N208" s="27" t="str">
        <f t="shared" si="92"/>
        <v>-</v>
      </c>
      <c r="O208" s="27" t="str">
        <f t="shared" si="92"/>
        <v>-</v>
      </c>
      <c r="P208" s="27" t="str">
        <f t="shared" si="92"/>
        <v>-</v>
      </c>
      <c r="Q208" s="27" t="str">
        <f t="shared" si="92"/>
        <v>-</v>
      </c>
      <c r="R208" s="28">
        <v>153.75</v>
      </c>
      <c r="S208" s="28">
        <v>153.75</v>
      </c>
      <c r="T208" s="28">
        <v>153.75</v>
      </c>
      <c r="U208" s="28">
        <v>153.75</v>
      </c>
      <c r="V208" s="28">
        <v>153.75</v>
      </c>
      <c r="W208" s="28">
        <v>153.75</v>
      </c>
      <c r="X208" s="28">
        <v>153.75</v>
      </c>
      <c r="Y208" s="28">
        <v>153.75</v>
      </c>
      <c r="Z208" s="28" t="s">
        <v>30</v>
      </c>
      <c r="AA208" s="28" t="s">
        <v>30</v>
      </c>
      <c r="AB208" s="28" t="s">
        <v>30</v>
      </c>
      <c r="AC208" s="28" t="s">
        <v>30</v>
      </c>
      <c r="AD208" s="28" t="s">
        <v>30</v>
      </c>
      <c r="AE208" s="28" t="s">
        <v>30</v>
      </c>
      <c r="AF208" s="28" t="s">
        <v>30</v>
      </c>
      <c r="AG208" s="27">
        <f t="shared" ref="AG208:AU210" si="93">AG207</f>
        <v>85</v>
      </c>
      <c r="AH208" s="27">
        <f t="shared" si="93"/>
        <v>85</v>
      </c>
      <c r="AI208" s="27">
        <f t="shared" si="93"/>
        <v>85</v>
      </c>
      <c r="AJ208" s="27">
        <f t="shared" si="93"/>
        <v>85</v>
      </c>
      <c r="AK208" s="27" t="str">
        <f t="shared" si="93"/>
        <v>-</v>
      </c>
      <c r="AL208" s="27" t="str">
        <f t="shared" si="93"/>
        <v>-</v>
      </c>
      <c r="AM208" s="27" t="str">
        <f t="shared" si="93"/>
        <v>-</v>
      </c>
      <c r="AN208" s="27" t="str">
        <f t="shared" si="93"/>
        <v>-</v>
      </c>
      <c r="AO208" s="27" t="str">
        <f t="shared" si="93"/>
        <v>-</v>
      </c>
      <c r="AP208" s="27" t="str">
        <f t="shared" si="93"/>
        <v>-</v>
      </c>
      <c r="AQ208" s="27" t="str">
        <f t="shared" si="93"/>
        <v>-</v>
      </c>
      <c r="AR208" s="27" t="str">
        <f t="shared" si="93"/>
        <v>-</v>
      </c>
      <c r="AS208" s="27" t="str">
        <f t="shared" si="93"/>
        <v>-</v>
      </c>
      <c r="AT208" s="27" t="str">
        <f t="shared" si="93"/>
        <v>-</v>
      </c>
      <c r="AU208" s="27" t="str">
        <f t="shared" si="93"/>
        <v>-</v>
      </c>
    </row>
    <row r="209" spans="2:47" hidden="1" outlineLevel="1">
      <c r="B209" s="25" t="s">
        <v>891</v>
      </c>
      <c r="C209" s="27" t="str">
        <f t="shared" si="92"/>
        <v>-</v>
      </c>
      <c r="D209" s="27" t="str">
        <f t="shared" si="92"/>
        <v>-</v>
      </c>
      <c r="E209" s="27" t="str">
        <f t="shared" si="92"/>
        <v>-</v>
      </c>
      <c r="F209" s="27" t="str">
        <f t="shared" si="92"/>
        <v>-</v>
      </c>
      <c r="G209" s="27" t="str">
        <f t="shared" si="92"/>
        <v>-</v>
      </c>
      <c r="H209" s="27" t="str">
        <f t="shared" si="92"/>
        <v>-</v>
      </c>
      <c r="I209" s="27" t="str">
        <f t="shared" si="92"/>
        <v>-</v>
      </c>
      <c r="J209" s="27" t="str">
        <f t="shared" si="92"/>
        <v>-</v>
      </c>
      <c r="K209" s="27" t="str">
        <f t="shared" si="92"/>
        <v>-</v>
      </c>
      <c r="L209" s="27" t="str">
        <f t="shared" si="92"/>
        <v>-</v>
      </c>
      <c r="M209" s="27" t="str">
        <f t="shared" si="92"/>
        <v>-</v>
      </c>
      <c r="N209" s="27" t="str">
        <f t="shared" si="92"/>
        <v>-</v>
      </c>
      <c r="O209" s="27" t="str">
        <f t="shared" si="92"/>
        <v>-</v>
      </c>
      <c r="P209" s="27" t="str">
        <f t="shared" si="92"/>
        <v>-</v>
      </c>
      <c r="Q209" s="27" t="str">
        <f t="shared" si="92"/>
        <v>-</v>
      </c>
      <c r="R209" s="28">
        <v>153.75</v>
      </c>
      <c r="S209" s="28">
        <v>153.75</v>
      </c>
      <c r="T209" s="28">
        <v>153.75</v>
      </c>
      <c r="U209" s="28">
        <v>153.75</v>
      </c>
      <c r="V209" s="28">
        <v>153.75</v>
      </c>
      <c r="W209" s="28">
        <v>153.75</v>
      </c>
      <c r="X209" s="28">
        <v>153.75</v>
      </c>
      <c r="Y209" s="28">
        <v>153.75</v>
      </c>
      <c r="Z209" s="28" t="s">
        <v>30</v>
      </c>
      <c r="AA209" s="28" t="s">
        <v>30</v>
      </c>
      <c r="AB209" s="28" t="s">
        <v>30</v>
      </c>
      <c r="AC209" s="28" t="s">
        <v>30</v>
      </c>
      <c r="AD209" s="28" t="s">
        <v>30</v>
      </c>
      <c r="AE209" s="28" t="s">
        <v>30</v>
      </c>
      <c r="AF209" s="28" t="s">
        <v>30</v>
      </c>
      <c r="AG209" s="27">
        <f t="shared" si="93"/>
        <v>85</v>
      </c>
      <c r="AH209" s="27">
        <f t="shared" si="93"/>
        <v>85</v>
      </c>
      <c r="AI209" s="27">
        <f t="shared" si="93"/>
        <v>85</v>
      </c>
      <c r="AJ209" s="27">
        <f t="shared" si="93"/>
        <v>85</v>
      </c>
      <c r="AK209" s="27" t="str">
        <f t="shared" si="93"/>
        <v>-</v>
      </c>
      <c r="AL209" s="27" t="str">
        <f t="shared" si="93"/>
        <v>-</v>
      </c>
      <c r="AM209" s="27" t="str">
        <f t="shared" si="93"/>
        <v>-</v>
      </c>
      <c r="AN209" s="27" t="str">
        <f t="shared" si="93"/>
        <v>-</v>
      </c>
      <c r="AO209" s="27" t="str">
        <f t="shared" si="93"/>
        <v>-</v>
      </c>
      <c r="AP209" s="27" t="str">
        <f t="shared" si="93"/>
        <v>-</v>
      </c>
      <c r="AQ209" s="27" t="str">
        <f t="shared" si="93"/>
        <v>-</v>
      </c>
      <c r="AR209" s="27" t="str">
        <f t="shared" si="93"/>
        <v>-</v>
      </c>
      <c r="AS209" s="27" t="str">
        <f t="shared" si="93"/>
        <v>-</v>
      </c>
      <c r="AT209" s="27" t="str">
        <f t="shared" si="93"/>
        <v>-</v>
      </c>
      <c r="AU209" s="27" t="str">
        <f t="shared" si="93"/>
        <v>-</v>
      </c>
    </row>
    <row r="210" spans="2:47" hidden="1" outlineLevel="1">
      <c r="B210" s="25" t="s">
        <v>892</v>
      </c>
      <c r="C210" s="27" t="str">
        <f t="shared" si="92"/>
        <v>-</v>
      </c>
      <c r="D210" s="27" t="str">
        <f t="shared" si="92"/>
        <v>-</v>
      </c>
      <c r="E210" s="27" t="str">
        <f t="shared" si="92"/>
        <v>-</v>
      </c>
      <c r="F210" s="27" t="str">
        <f t="shared" si="92"/>
        <v>-</v>
      </c>
      <c r="G210" s="27" t="str">
        <f t="shared" si="92"/>
        <v>-</v>
      </c>
      <c r="H210" s="27" t="str">
        <f t="shared" si="92"/>
        <v>-</v>
      </c>
      <c r="I210" s="27" t="str">
        <f t="shared" si="92"/>
        <v>-</v>
      </c>
      <c r="J210" s="27" t="str">
        <f t="shared" si="92"/>
        <v>-</v>
      </c>
      <c r="K210" s="27" t="str">
        <f t="shared" si="92"/>
        <v>-</v>
      </c>
      <c r="L210" s="27" t="str">
        <f t="shared" si="92"/>
        <v>-</v>
      </c>
      <c r="M210" s="27" t="str">
        <f t="shared" si="92"/>
        <v>-</v>
      </c>
      <c r="N210" s="27" t="str">
        <f t="shared" si="92"/>
        <v>-</v>
      </c>
      <c r="O210" s="27" t="str">
        <f t="shared" si="92"/>
        <v>-</v>
      </c>
      <c r="P210" s="27" t="str">
        <f t="shared" si="92"/>
        <v>-</v>
      </c>
      <c r="Q210" s="27" t="str">
        <f t="shared" si="92"/>
        <v>-</v>
      </c>
      <c r="R210" s="28">
        <v>153.75</v>
      </c>
      <c r="S210" s="28">
        <v>153.75</v>
      </c>
      <c r="T210" s="28">
        <v>153.75</v>
      </c>
      <c r="U210" s="28">
        <v>153.75</v>
      </c>
      <c r="V210" s="28">
        <v>153.75</v>
      </c>
      <c r="W210" s="28">
        <v>153.75</v>
      </c>
      <c r="X210" s="28">
        <v>153.75</v>
      </c>
      <c r="Y210" s="28">
        <v>153.75</v>
      </c>
      <c r="Z210" s="28" t="s">
        <v>30</v>
      </c>
      <c r="AA210" s="28" t="s">
        <v>30</v>
      </c>
      <c r="AB210" s="28" t="s">
        <v>30</v>
      </c>
      <c r="AC210" s="28" t="s">
        <v>30</v>
      </c>
      <c r="AD210" s="28" t="s">
        <v>30</v>
      </c>
      <c r="AE210" s="28" t="s">
        <v>30</v>
      </c>
      <c r="AF210" s="28" t="s">
        <v>30</v>
      </c>
      <c r="AG210" s="27">
        <f t="shared" si="93"/>
        <v>85</v>
      </c>
      <c r="AH210" s="27">
        <f t="shared" si="93"/>
        <v>85</v>
      </c>
      <c r="AI210" s="27">
        <f t="shared" si="93"/>
        <v>85</v>
      </c>
      <c r="AJ210" s="27">
        <f t="shared" si="93"/>
        <v>85</v>
      </c>
      <c r="AK210" s="27" t="str">
        <f t="shared" si="93"/>
        <v>-</v>
      </c>
      <c r="AL210" s="27" t="str">
        <f t="shared" si="93"/>
        <v>-</v>
      </c>
      <c r="AM210" s="27" t="str">
        <f t="shared" si="93"/>
        <v>-</v>
      </c>
      <c r="AN210" s="27" t="str">
        <f t="shared" si="93"/>
        <v>-</v>
      </c>
      <c r="AO210" s="27" t="str">
        <f t="shared" si="93"/>
        <v>-</v>
      </c>
      <c r="AP210" s="27" t="str">
        <f t="shared" si="93"/>
        <v>-</v>
      </c>
      <c r="AQ210" s="27" t="str">
        <f t="shared" si="93"/>
        <v>-</v>
      </c>
      <c r="AR210" s="27" t="str">
        <f t="shared" si="93"/>
        <v>-</v>
      </c>
      <c r="AS210" s="27" t="str">
        <f t="shared" si="93"/>
        <v>-</v>
      </c>
      <c r="AT210" s="27" t="str">
        <f t="shared" si="93"/>
        <v>-</v>
      </c>
      <c r="AU210" s="27" t="str">
        <f t="shared" si="93"/>
        <v>-</v>
      </c>
    </row>
    <row r="211" spans="2:47" hidden="1" outlineLevel="1">
      <c r="B211" s="25" t="s">
        <v>975</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23</v>
      </c>
      <c r="S211" s="28">
        <v>24</v>
      </c>
      <c r="T211" s="28">
        <v>25</v>
      </c>
      <c r="U211" s="28">
        <v>26</v>
      </c>
      <c r="V211" s="28">
        <v>27</v>
      </c>
      <c r="W211" s="28">
        <v>28</v>
      </c>
      <c r="X211" s="28">
        <v>29</v>
      </c>
      <c r="Y211" s="28">
        <v>30</v>
      </c>
      <c r="Z211" s="28">
        <v>12</v>
      </c>
      <c r="AA211" s="28">
        <v>13</v>
      </c>
      <c r="AB211" s="28">
        <v>27</v>
      </c>
      <c r="AC211" s="28">
        <v>17</v>
      </c>
      <c r="AD211" s="28">
        <v>26</v>
      </c>
      <c r="AE211" s="28">
        <v>31</v>
      </c>
      <c r="AF211" s="28">
        <v>4</v>
      </c>
      <c r="AG211" s="28">
        <v>31</v>
      </c>
      <c r="AH211" s="28">
        <v>32</v>
      </c>
      <c r="AI211" s="28">
        <v>33</v>
      </c>
      <c r="AJ211" s="28">
        <v>34</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t="s">
        <v>30</v>
      </c>
      <c r="D212" s="28" t="s">
        <v>30</v>
      </c>
      <c r="E212" s="28" t="s">
        <v>30</v>
      </c>
      <c r="F212" s="28" t="s">
        <v>30</v>
      </c>
      <c r="G212" s="28" t="s">
        <v>30</v>
      </c>
      <c r="H212" s="28" t="s">
        <v>30</v>
      </c>
      <c r="I212" s="28" t="s">
        <v>30</v>
      </c>
      <c r="J212" s="28" t="s">
        <v>30</v>
      </c>
      <c r="K212" s="28" t="s">
        <v>30</v>
      </c>
      <c r="L212" s="28" t="s">
        <v>30</v>
      </c>
      <c r="M212" s="28" t="s">
        <v>30</v>
      </c>
      <c r="N212" s="28" t="s">
        <v>30</v>
      </c>
      <c r="O212" s="28" t="s">
        <v>30</v>
      </c>
      <c r="P212" s="28" t="s">
        <v>30</v>
      </c>
      <c r="Q212" s="28" t="s">
        <v>30</v>
      </c>
      <c r="R212" s="28">
        <v>93.75</v>
      </c>
      <c r="S212" s="28">
        <v>93.75</v>
      </c>
      <c r="T212" s="28">
        <v>93.75</v>
      </c>
      <c r="U212" s="28">
        <v>93.75</v>
      </c>
      <c r="V212" s="28">
        <v>93.75</v>
      </c>
      <c r="W212" s="28">
        <v>93.75</v>
      </c>
      <c r="X212" s="28">
        <v>93.75</v>
      </c>
      <c r="Y212" s="28">
        <v>93.75</v>
      </c>
      <c r="Z212" s="28" t="s">
        <v>30</v>
      </c>
      <c r="AA212" s="28" t="s">
        <v>30</v>
      </c>
      <c r="AB212" s="28" t="s">
        <v>30</v>
      </c>
      <c r="AC212" s="28" t="s">
        <v>30</v>
      </c>
      <c r="AD212" s="28" t="s">
        <v>30</v>
      </c>
      <c r="AE212" s="28" t="s">
        <v>30</v>
      </c>
      <c r="AF212" s="28" t="s">
        <v>30</v>
      </c>
      <c r="AG212" s="28">
        <v>80</v>
      </c>
      <c r="AH212" s="28">
        <v>80</v>
      </c>
      <c r="AI212" s="28">
        <v>80</v>
      </c>
      <c r="AJ212" s="28">
        <v>80</v>
      </c>
      <c r="AK212" s="28" t="s">
        <v>30</v>
      </c>
      <c r="AL212" s="28" t="s">
        <v>30</v>
      </c>
      <c r="AM212" s="28" t="s">
        <v>30</v>
      </c>
      <c r="AN212" s="28" t="s">
        <v>30</v>
      </c>
      <c r="AO212" s="28" t="s">
        <v>30</v>
      </c>
      <c r="AP212" s="28" t="s">
        <v>30</v>
      </c>
      <c r="AQ212" s="28" t="s">
        <v>30</v>
      </c>
      <c r="AR212" s="28" t="s">
        <v>30</v>
      </c>
      <c r="AS212" s="28" t="s">
        <v>30</v>
      </c>
      <c r="AT212" s="28" t="s">
        <v>30</v>
      </c>
      <c r="AU212" s="28" t="s">
        <v>30</v>
      </c>
    </row>
    <row r="213" spans="2:47" hidden="1" outlineLevel="1">
      <c r="B213" s="25" t="s">
        <v>890</v>
      </c>
      <c r="C213" s="27" t="str">
        <f t="shared" ref="C213:Q215" si="94">C212</f>
        <v>-</v>
      </c>
      <c r="D213" s="27" t="str">
        <f t="shared" si="94"/>
        <v>-</v>
      </c>
      <c r="E213" s="27" t="str">
        <f t="shared" si="94"/>
        <v>-</v>
      </c>
      <c r="F213" s="27" t="str">
        <f t="shared" si="94"/>
        <v>-</v>
      </c>
      <c r="G213" s="27" t="str">
        <f t="shared" si="94"/>
        <v>-</v>
      </c>
      <c r="H213" s="27" t="str">
        <f t="shared" si="94"/>
        <v>-</v>
      </c>
      <c r="I213" s="27" t="str">
        <f t="shared" si="94"/>
        <v>-</v>
      </c>
      <c r="J213" s="27" t="str">
        <f t="shared" si="94"/>
        <v>-</v>
      </c>
      <c r="K213" s="27" t="str">
        <f t="shared" si="94"/>
        <v>-</v>
      </c>
      <c r="L213" s="27" t="str">
        <f t="shared" si="94"/>
        <v>-</v>
      </c>
      <c r="M213" s="27" t="str">
        <f t="shared" si="94"/>
        <v>-</v>
      </c>
      <c r="N213" s="27" t="str">
        <f t="shared" si="94"/>
        <v>-</v>
      </c>
      <c r="O213" s="27" t="str">
        <f t="shared" si="94"/>
        <v>-</v>
      </c>
      <c r="P213" s="27" t="str">
        <f t="shared" si="94"/>
        <v>-</v>
      </c>
      <c r="Q213" s="27" t="str">
        <f t="shared" si="94"/>
        <v>-</v>
      </c>
      <c r="R213" s="28">
        <v>93.75</v>
      </c>
      <c r="S213" s="28">
        <v>93.75</v>
      </c>
      <c r="T213" s="28">
        <v>93.75</v>
      </c>
      <c r="U213" s="28">
        <v>93.75</v>
      </c>
      <c r="V213" s="28">
        <v>93.75</v>
      </c>
      <c r="W213" s="28">
        <v>93.75</v>
      </c>
      <c r="X213" s="28">
        <v>93.75</v>
      </c>
      <c r="Y213" s="28">
        <v>93.75</v>
      </c>
      <c r="Z213" s="28" t="s">
        <v>30</v>
      </c>
      <c r="AA213" s="28" t="s">
        <v>30</v>
      </c>
      <c r="AB213" s="28" t="s">
        <v>30</v>
      </c>
      <c r="AC213" s="28" t="s">
        <v>30</v>
      </c>
      <c r="AD213" s="28" t="s">
        <v>30</v>
      </c>
      <c r="AE213" s="28" t="s">
        <v>30</v>
      </c>
      <c r="AF213" s="28" t="s">
        <v>30</v>
      </c>
      <c r="AG213" s="27">
        <f t="shared" ref="AG213:AU215" si="95">AG212</f>
        <v>80</v>
      </c>
      <c r="AH213" s="27">
        <f t="shared" si="95"/>
        <v>80</v>
      </c>
      <c r="AI213" s="27">
        <f t="shared" si="95"/>
        <v>80</v>
      </c>
      <c r="AJ213" s="27">
        <f t="shared" si="95"/>
        <v>80</v>
      </c>
      <c r="AK213" s="27" t="str">
        <f t="shared" si="95"/>
        <v>-</v>
      </c>
      <c r="AL213" s="27" t="str">
        <f t="shared" si="95"/>
        <v>-</v>
      </c>
      <c r="AM213" s="27" t="str">
        <f t="shared" si="95"/>
        <v>-</v>
      </c>
      <c r="AN213" s="27" t="str">
        <f t="shared" si="95"/>
        <v>-</v>
      </c>
      <c r="AO213" s="27" t="str">
        <f t="shared" si="95"/>
        <v>-</v>
      </c>
      <c r="AP213" s="27" t="str">
        <f t="shared" si="95"/>
        <v>-</v>
      </c>
      <c r="AQ213" s="27" t="str">
        <f t="shared" si="95"/>
        <v>-</v>
      </c>
      <c r="AR213" s="27" t="str">
        <f t="shared" si="95"/>
        <v>-</v>
      </c>
      <c r="AS213" s="27" t="str">
        <f t="shared" si="95"/>
        <v>-</v>
      </c>
      <c r="AT213" s="27" t="str">
        <f t="shared" si="95"/>
        <v>-</v>
      </c>
      <c r="AU213" s="27" t="str">
        <f t="shared" si="95"/>
        <v>-</v>
      </c>
    </row>
    <row r="214" spans="2:47" hidden="1" outlineLevel="1">
      <c r="B214" s="25" t="s">
        <v>891</v>
      </c>
      <c r="C214" s="27" t="str">
        <f t="shared" si="94"/>
        <v>-</v>
      </c>
      <c r="D214" s="27" t="str">
        <f t="shared" si="94"/>
        <v>-</v>
      </c>
      <c r="E214" s="27" t="str">
        <f t="shared" si="94"/>
        <v>-</v>
      </c>
      <c r="F214" s="27" t="str">
        <f t="shared" si="94"/>
        <v>-</v>
      </c>
      <c r="G214" s="27" t="str">
        <f t="shared" si="94"/>
        <v>-</v>
      </c>
      <c r="H214" s="27" t="str">
        <f t="shared" si="94"/>
        <v>-</v>
      </c>
      <c r="I214" s="27" t="str">
        <f t="shared" si="94"/>
        <v>-</v>
      </c>
      <c r="J214" s="27" t="str">
        <f t="shared" si="94"/>
        <v>-</v>
      </c>
      <c r="K214" s="27" t="str">
        <f t="shared" si="94"/>
        <v>-</v>
      </c>
      <c r="L214" s="27" t="str">
        <f t="shared" si="94"/>
        <v>-</v>
      </c>
      <c r="M214" s="27" t="str">
        <f t="shared" si="94"/>
        <v>-</v>
      </c>
      <c r="N214" s="27" t="str">
        <f t="shared" si="94"/>
        <v>-</v>
      </c>
      <c r="O214" s="27" t="str">
        <f t="shared" si="94"/>
        <v>-</v>
      </c>
      <c r="P214" s="27" t="str">
        <f t="shared" si="94"/>
        <v>-</v>
      </c>
      <c r="Q214" s="27" t="str">
        <f t="shared" si="94"/>
        <v>-</v>
      </c>
      <c r="R214" s="28">
        <v>93.75</v>
      </c>
      <c r="S214" s="28">
        <v>93.75</v>
      </c>
      <c r="T214" s="28">
        <v>93.75</v>
      </c>
      <c r="U214" s="28">
        <v>93.75</v>
      </c>
      <c r="V214" s="28">
        <v>93.75</v>
      </c>
      <c r="W214" s="28">
        <v>93.75</v>
      </c>
      <c r="X214" s="28">
        <v>93.75</v>
      </c>
      <c r="Y214" s="28">
        <v>93.75</v>
      </c>
      <c r="Z214" s="28" t="s">
        <v>30</v>
      </c>
      <c r="AA214" s="28" t="s">
        <v>30</v>
      </c>
      <c r="AB214" s="28" t="s">
        <v>30</v>
      </c>
      <c r="AC214" s="28" t="s">
        <v>30</v>
      </c>
      <c r="AD214" s="28" t="s">
        <v>30</v>
      </c>
      <c r="AE214" s="28" t="s">
        <v>30</v>
      </c>
      <c r="AF214" s="28" t="s">
        <v>30</v>
      </c>
      <c r="AG214" s="27">
        <f t="shared" si="95"/>
        <v>80</v>
      </c>
      <c r="AH214" s="27">
        <f t="shared" si="95"/>
        <v>80</v>
      </c>
      <c r="AI214" s="27">
        <f t="shared" si="95"/>
        <v>80</v>
      </c>
      <c r="AJ214" s="27">
        <f t="shared" si="95"/>
        <v>80</v>
      </c>
      <c r="AK214" s="27" t="str">
        <f t="shared" si="95"/>
        <v>-</v>
      </c>
      <c r="AL214" s="27" t="str">
        <f t="shared" si="95"/>
        <v>-</v>
      </c>
      <c r="AM214" s="27" t="str">
        <f t="shared" si="95"/>
        <v>-</v>
      </c>
      <c r="AN214" s="27" t="str">
        <f t="shared" si="95"/>
        <v>-</v>
      </c>
      <c r="AO214" s="27" t="str">
        <f t="shared" si="95"/>
        <v>-</v>
      </c>
      <c r="AP214" s="27" t="str">
        <f t="shared" si="95"/>
        <v>-</v>
      </c>
      <c r="AQ214" s="27" t="str">
        <f t="shared" si="95"/>
        <v>-</v>
      </c>
      <c r="AR214" s="27" t="str">
        <f t="shared" si="95"/>
        <v>-</v>
      </c>
      <c r="AS214" s="27" t="str">
        <f t="shared" si="95"/>
        <v>-</v>
      </c>
      <c r="AT214" s="27" t="str">
        <f t="shared" si="95"/>
        <v>-</v>
      </c>
      <c r="AU214" s="27" t="str">
        <f t="shared" si="95"/>
        <v>-</v>
      </c>
    </row>
    <row r="215" spans="2:47" hidden="1" outlineLevel="1">
      <c r="B215" s="25" t="s">
        <v>892</v>
      </c>
      <c r="C215" s="27" t="str">
        <f t="shared" si="94"/>
        <v>-</v>
      </c>
      <c r="D215" s="27" t="str">
        <f t="shared" si="94"/>
        <v>-</v>
      </c>
      <c r="E215" s="27" t="str">
        <f t="shared" si="94"/>
        <v>-</v>
      </c>
      <c r="F215" s="27" t="str">
        <f t="shared" si="94"/>
        <v>-</v>
      </c>
      <c r="G215" s="27" t="str">
        <f t="shared" si="94"/>
        <v>-</v>
      </c>
      <c r="H215" s="27" t="str">
        <f t="shared" si="94"/>
        <v>-</v>
      </c>
      <c r="I215" s="27" t="str">
        <f t="shared" si="94"/>
        <v>-</v>
      </c>
      <c r="J215" s="27" t="str">
        <f t="shared" si="94"/>
        <v>-</v>
      </c>
      <c r="K215" s="27" t="str">
        <f t="shared" si="94"/>
        <v>-</v>
      </c>
      <c r="L215" s="27" t="str">
        <f t="shared" si="94"/>
        <v>-</v>
      </c>
      <c r="M215" s="27" t="str">
        <f t="shared" si="94"/>
        <v>-</v>
      </c>
      <c r="N215" s="27" t="str">
        <f t="shared" si="94"/>
        <v>-</v>
      </c>
      <c r="O215" s="27" t="str">
        <f t="shared" si="94"/>
        <v>-</v>
      </c>
      <c r="P215" s="27" t="str">
        <f t="shared" si="94"/>
        <v>-</v>
      </c>
      <c r="Q215" s="27" t="str">
        <f t="shared" si="94"/>
        <v>-</v>
      </c>
      <c r="R215" s="28">
        <v>93.75</v>
      </c>
      <c r="S215" s="28">
        <v>93.75</v>
      </c>
      <c r="T215" s="28">
        <v>93.75</v>
      </c>
      <c r="U215" s="28">
        <v>93.75</v>
      </c>
      <c r="V215" s="28">
        <v>93.75</v>
      </c>
      <c r="W215" s="28">
        <v>93.75</v>
      </c>
      <c r="X215" s="28">
        <v>93.75</v>
      </c>
      <c r="Y215" s="28">
        <v>93.75</v>
      </c>
      <c r="Z215" s="28" t="s">
        <v>30</v>
      </c>
      <c r="AA215" s="28" t="s">
        <v>30</v>
      </c>
      <c r="AB215" s="28" t="s">
        <v>30</v>
      </c>
      <c r="AC215" s="28" t="s">
        <v>30</v>
      </c>
      <c r="AD215" s="28" t="s">
        <v>30</v>
      </c>
      <c r="AE215" s="28" t="s">
        <v>30</v>
      </c>
      <c r="AF215" s="28" t="s">
        <v>30</v>
      </c>
      <c r="AG215" s="27">
        <f t="shared" si="95"/>
        <v>80</v>
      </c>
      <c r="AH215" s="27">
        <f t="shared" si="95"/>
        <v>80</v>
      </c>
      <c r="AI215" s="27">
        <f t="shared" si="95"/>
        <v>80</v>
      </c>
      <c r="AJ215" s="27">
        <f t="shared" si="95"/>
        <v>80</v>
      </c>
      <c r="AK215" s="27" t="str">
        <f t="shared" si="95"/>
        <v>-</v>
      </c>
      <c r="AL215" s="27" t="str">
        <f t="shared" si="95"/>
        <v>-</v>
      </c>
      <c r="AM215" s="27" t="str">
        <f t="shared" si="95"/>
        <v>-</v>
      </c>
      <c r="AN215" s="27" t="str">
        <f t="shared" si="95"/>
        <v>-</v>
      </c>
      <c r="AO215" s="27" t="str">
        <f t="shared" si="95"/>
        <v>-</v>
      </c>
      <c r="AP215" s="27" t="str">
        <f t="shared" si="95"/>
        <v>-</v>
      </c>
      <c r="AQ215" s="27" t="str">
        <f t="shared" si="95"/>
        <v>-</v>
      </c>
      <c r="AR215" s="27" t="str">
        <f t="shared" si="95"/>
        <v>-</v>
      </c>
      <c r="AS215" s="27" t="str">
        <f t="shared" si="95"/>
        <v>-</v>
      </c>
      <c r="AT215" s="27" t="str">
        <f t="shared" si="95"/>
        <v>-</v>
      </c>
      <c r="AU215" s="27" t="str">
        <f t="shared" si="95"/>
        <v>-</v>
      </c>
    </row>
    <row r="216" spans="2:47" hidden="1" outlineLevel="1">
      <c r="B216" s="25" t="s">
        <v>975</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v>1</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t="s">
        <v>30</v>
      </c>
      <c r="D217" s="28" t="s">
        <v>30</v>
      </c>
      <c r="E217" s="28" t="s">
        <v>30</v>
      </c>
      <c r="F217" s="28" t="s">
        <v>30</v>
      </c>
      <c r="G217" s="28" t="s">
        <v>30</v>
      </c>
      <c r="H217" s="28" t="s">
        <v>30</v>
      </c>
      <c r="I217" s="28" t="s">
        <v>30</v>
      </c>
      <c r="J217" s="28" t="s">
        <v>30</v>
      </c>
      <c r="K217" s="28" t="s">
        <v>30</v>
      </c>
      <c r="L217" s="28" t="s">
        <v>30</v>
      </c>
      <c r="M217" s="28" t="s">
        <v>30</v>
      </c>
      <c r="N217" s="28" t="s">
        <v>30</v>
      </c>
      <c r="O217" s="28" t="s">
        <v>30</v>
      </c>
      <c r="P217" s="28" t="s">
        <v>30</v>
      </c>
      <c r="Q217" s="28" t="s">
        <v>30</v>
      </c>
      <c r="R217" s="28" t="s">
        <v>30</v>
      </c>
      <c r="S217" s="28" t="s">
        <v>30</v>
      </c>
      <c r="T217" s="28" t="s">
        <v>30</v>
      </c>
      <c r="U217" s="28" t="s">
        <v>30</v>
      </c>
      <c r="V217" s="28" t="s">
        <v>30</v>
      </c>
      <c r="W217" s="28" t="s">
        <v>30</v>
      </c>
      <c r="X217" s="28" t="s">
        <v>30</v>
      </c>
      <c r="Y217" s="28" t="s">
        <v>30</v>
      </c>
      <c r="Z217" s="28" t="s">
        <v>30</v>
      </c>
      <c r="AA217" s="28" t="s">
        <v>30</v>
      </c>
      <c r="AB217" s="28" t="s">
        <v>30</v>
      </c>
      <c r="AC217" s="28" t="s">
        <v>30</v>
      </c>
      <c r="AD217" s="28" t="s">
        <v>30</v>
      </c>
      <c r="AE217" s="28" t="s">
        <v>30</v>
      </c>
      <c r="AF217" s="28" t="s">
        <v>30</v>
      </c>
      <c r="AG217" s="28">
        <v>320</v>
      </c>
      <c r="AH217" s="28" t="s">
        <v>30</v>
      </c>
      <c r="AI217" s="28" t="s">
        <v>30</v>
      </c>
      <c r="AJ217" s="28" t="s">
        <v>30</v>
      </c>
      <c r="AK217" s="28" t="s">
        <v>30</v>
      </c>
      <c r="AL217" s="28" t="s">
        <v>30</v>
      </c>
      <c r="AM217" s="28" t="s">
        <v>30</v>
      </c>
      <c r="AN217" s="28" t="s">
        <v>30</v>
      </c>
      <c r="AO217" s="28" t="s">
        <v>30</v>
      </c>
      <c r="AP217" s="28" t="s">
        <v>30</v>
      </c>
      <c r="AQ217" s="28" t="s">
        <v>30</v>
      </c>
      <c r="AR217" s="28" t="s">
        <v>30</v>
      </c>
      <c r="AS217" s="28" t="s">
        <v>30</v>
      </c>
      <c r="AT217" s="28" t="s">
        <v>30</v>
      </c>
      <c r="AU217" s="28" t="s">
        <v>30</v>
      </c>
    </row>
    <row r="218" spans="2:47" hidden="1" outlineLevel="1">
      <c r="B218" s="25" t="s">
        <v>890</v>
      </c>
      <c r="C218" s="27" t="str">
        <f t="shared" ref="C218:L220" si="96">C217</f>
        <v>-</v>
      </c>
      <c r="D218" s="27" t="str">
        <f t="shared" si="96"/>
        <v>-</v>
      </c>
      <c r="E218" s="27" t="str">
        <f t="shared" si="96"/>
        <v>-</v>
      </c>
      <c r="F218" s="27" t="str">
        <f t="shared" si="96"/>
        <v>-</v>
      </c>
      <c r="G218" s="27" t="str">
        <f t="shared" si="96"/>
        <v>-</v>
      </c>
      <c r="H218" s="27" t="str">
        <f t="shared" si="96"/>
        <v>-</v>
      </c>
      <c r="I218" s="27" t="str">
        <f t="shared" si="96"/>
        <v>-</v>
      </c>
      <c r="J218" s="27" t="str">
        <f t="shared" si="96"/>
        <v>-</v>
      </c>
      <c r="K218" s="27" t="str">
        <f t="shared" si="96"/>
        <v>-</v>
      </c>
      <c r="L218" s="27" t="str">
        <f t="shared" si="96"/>
        <v>-</v>
      </c>
      <c r="M218" s="27" t="str">
        <f t="shared" ref="M218:V220" si="97">M217</f>
        <v>-</v>
      </c>
      <c r="N218" s="27" t="str">
        <f t="shared" si="97"/>
        <v>-</v>
      </c>
      <c r="O218" s="27" t="str">
        <f t="shared" si="97"/>
        <v>-</v>
      </c>
      <c r="P218" s="27" t="str">
        <f t="shared" si="97"/>
        <v>-</v>
      </c>
      <c r="Q218" s="27" t="str">
        <f t="shared" si="97"/>
        <v>-</v>
      </c>
      <c r="R218" s="27" t="str">
        <f t="shared" si="97"/>
        <v>-</v>
      </c>
      <c r="S218" s="27" t="str">
        <f t="shared" si="97"/>
        <v>-</v>
      </c>
      <c r="T218" s="27" t="str">
        <f t="shared" si="97"/>
        <v>-</v>
      </c>
      <c r="U218" s="27" t="str">
        <f t="shared" si="97"/>
        <v>-</v>
      </c>
      <c r="V218" s="27" t="str">
        <f t="shared" si="97"/>
        <v>-</v>
      </c>
      <c r="W218" s="27" t="str">
        <f t="shared" ref="W218:AF220" si="98">W217</f>
        <v>-</v>
      </c>
      <c r="X218" s="27" t="str">
        <f t="shared" si="98"/>
        <v>-</v>
      </c>
      <c r="Y218" s="27" t="str">
        <f t="shared" si="98"/>
        <v>-</v>
      </c>
      <c r="Z218" s="27" t="str">
        <f t="shared" si="98"/>
        <v>-</v>
      </c>
      <c r="AA218" s="27" t="str">
        <f t="shared" si="98"/>
        <v>-</v>
      </c>
      <c r="AB218" s="27" t="str">
        <f t="shared" si="98"/>
        <v>-</v>
      </c>
      <c r="AC218" s="27" t="str">
        <f t="shared" si="98"/>
        <v>-</v>
      </c>
      <c r="AD218" s="27" t="str">
        <f t="shared" si="98"/>
        <v>-</v>
      </c>
      <c r="AE218" s="27" t="str">
        <f t="shared" si="98"/>
        <v>-</v>
      </c>
      <c r="AF218" s="27" t="str">
        <f t="shared" si="98"/>
        <v>-</v>
      </c>
      <c r="AG218" s="27">
        <f t="shared" ref="AG218:AP220" si="99">AG217</f>
        <v>320</v>
      </c>
      <c r="AH218" s="27" t="str">
        <f t="shared" si="99"/>
        <v>-</v>
      </c>
      <c r="AI218" s="27" t="str">
        <f t="shared" si="99"/>
        <v>-</v>
      </c>
      <c r="AJ218" s="27" t="str">
        <f t="shared" si="99"/>
        <v>-</v>
      </c>
      <c r="AK218" s="27" t="str">
        <f t="shared" si="99"/>
        <v>-</v>
      </c>
      <c r="AL218" s="27" t="str">
        <f t="shared" si="99"/>
        <v>-</v>
      </c>
      <c r="AM218" s="27" t="str">
        <f t="shared" si="99"/>
        <v>-</v>
      </c>
      <c r="AN218" s="27" t="str">
        <f t="shared" si="99"/>
        <v>-</v>
      </c>
      <c r="AO218" s="27" t="str">
        <f t="shared" si="99"/>
        <v>-</v>
      </c>
      <c r="AP218" s="27" t="str">
        <f t="shared" si="99"/>
        <v>-</v>
      </c>
      <c r="AQ218" s="27" t="str">
        <f t="shared" ref="AQ218:AU220" si="100">AQ217</f>
        <v>-</v>
      </c>
      <c r="AR218" s="27" t="str">
        <f t="shared" si="100"/>
        <v>-</v>
      </c>
      <c r="AS218" s="27" t="str">
        <f t="shared" si="100"/>
        <v>-</v>
      </c>
      <c r="AT218" s="27" t="str">
        <f t="shared" si="100"/>
        <v>-</v>
      </c>
      <c r="AU218" s="27" t="str">
        <f t="shared" si="100"/>
        <v>-</v>
      </c>
    </row>
    <row r="219" spans="2:47" hidden="1" outlineLevel="1">
      <c r="B219" s="25" t="s">
        <v>891</v>
      </c>
      <c r="C219" s="27" t="str">
        <f t="shared" si="96"/>
        <v>-</v>
      </c>
      <c r="D219" s="27" t="str">
        <f t="shared" si="96"/>
        <v>-</v>
      </c>
      <c r="E219" s="27" t="str">
        <f t="shared" si="96"/>
        <v>-</v>
      </c>
      <c r="F219" s="27" t="str">
        <f t="shared" si="96"/>
        <v>-</v>
      </c>
      <c r="G219" s="27" t="str">
        <f t="shared" si="96"/>
        <v>-</v>
      </c>
      <c r="H219" s="27" t="str">
        <f t="shared" si="96"/>
        <v>-</v>
      </c>
      <c r="I219" s="27" t="str">
        <f t="shared" si="96"/>
        <v>-</v>
      </c>
      <c r="J219" s="27" t="str">
        <f t="shared" si="96"/>
        <v>-</v>
      </c>
      <c r="K219" s="27" t="str">
        <f t="shared" si="96"/>
        <v>-</v>
      </c>
      <c r="L219" s="27" t="str">
        <f t="shared" si="96"/>
        <v>-</v>
      </c>
      <c r="M219" s="27" t="str">
        <f t="shared" si="97"/>
        <v>-</v>
      </c>
      <c r="N219" s="27" t="str">
        <f t="shared" si="97"/>
        <v>-</v>
      </c>
      <c r="O219" s="27" t="str">
        <f t="shared" si="97"/>
        <v>-</v>
      </c>
      <c r="P219" s="27" t="str">
        <f t="shared" si="97"/>
        <v>-</v>
      </c>
      <c r="Q219" s="27" t="str">
        <f t="shared" si="97"/>
        <v>-</v>
      </c>
      <c r="R219" s="27" t="str">
        <f t="shared" si="97"/>
        <v>-</v>
      </c>
      <c r="S219" s="27" t="str">
        <f t="shared" si="97"/>
        <v>-</v>
      </c>
      <c r="T219" s="27" t="str">
        <f t="shared" si="97"/>
        <v>-</v>
      </c>
      <c r="U219" s="27" t="str">
        <f t="shared" si="97"/>
        <v>-</v>
      </c>
      <c r="V219" s="27" t="str">
        <f t="shared" si="97"/>
        <v>-</v>
      </c>
      <c r="W219" s="27" t="str">
        <f t="shared" si="98"/>
        <v>-</v>
      </c>
      <c r="X219" s="27" t="str">
        <f t="shared" si="98"/>
        <v>-</v>
      </c>
      <c r="Y219" s="27" t="str">
        <f t="shared" si="98"/>
        <v>-</v>
      </c>
      <c r="Z219" s="27" t="str">
        <f t="shared" si="98"/>
        <v>-</v>
      </c>
      <c r="AA219" s="27" t="str">
        <f t="shared" si="98"/>
        <v>-</v>
      </c>
      <c r="AB219" s="27" t="str">
        <f t="shared" si="98"/>
        <v>-</v>
      </c>
      <c r="AC219" s="27" t="str">
        <f t="shared" si="98"/>
        <v>-</v>
      </c>
      <c r="AD219" s="27" t="str">
        <f t="shared" si="98"/>
        <v>-</v>
      </c>
      <c r="AE219" s="27" t="str">
        <f t="shared" si="98"/>
        <v>-</v>
      </c>
      <c r="AF219" s="27" t="str">
        <f t="shared" si="98"/>
        <v>-</v>
      </c>
      <c r="AG219" s="27">
        <f t="shared" si="99"/>
        <v>320</v>
      </c>
      <c r="AH219" s="27" t="str">
        <f t="shared" si="99"/>
        <v>-</v>
      </c>
      <c r="AI219" s="27" t="str">
        <f t="shared" si="99"/>
        <v>-</v>
      </c>
      <c r="AJ219" s="27" t="str">
        <f t="shared" si="99"/>
        <v>-</v>
      </c>
      <c r="AK219" s="27" t="str">
        <f t="shared" si="99"/>
        <v>-</v>
      </c>
      <c r="AL219" s="27" t="str">
        <f t="shared" si="99"/>
        <v>-</v>
      </c>
      <c r="AM219" s="27" t="str">
        <f t="shared" si="99"/>
        <v>-</v>
      </c>
      <c r="AN219" s="27" t="str">
        <f t="shared" si="99"/>
        <v>-</v>
      </c>
      <c r="AO219" s="27" t="str">
        <f t="shared" si="99"/>
        <v>-</v>
      </c>
      <c r="AP219" s="27" t="str">
        <f t="shared" si="99"/>
        <v>-</v>
      </c>
      <c r="AQ219" s="27" t="str">
        <f t="shared" si="100"/>
        <v>-</v>
      </c>
      <c r="AR219" s="27" t="str">
        <f t="shared" si="100"/>
        <v>-</v>
      </c>
      <c r="AS219" s="27" t="str">
        <f t="shared" si="100"/>
        <v>-</v>
      </c>
      <c r="AT219" s="27" t="str">
        <f t="shared" si="100"/>
        <v>-</v>
      </c>
      <c r="AU219" s="27" t="str">
        <f t="shared" si="100"/>
        <v>-</v>
      </c>
    </row>
    <row r="220" spans="2:47" hidden="1" outlineLevel="1">
      <c r="B220" s="25" t="s">
        <v>892</v>
      </c>
      <c r="C220" s="27" t="str">
        <f t="shared" si="96"/>
        <v>-</v>
      </c>
      <c r="D220" s="27" t="str">
        <f t="shared" si="96"/>
        <v>-</v>
      </c>
      <c r="E220" s="27" t="str">
        <f t="shared" si="96"/>
        <v>-</v>
      </c>
      <c r="F220" s="27" t="str">
        <f t="shared" si="96"/>
        <v>-</v>
      </c>
      <c r="G220" s="27" t="str">
        <f t="shared" si="96"/>
        <v>-</v>
      </c>
      <c r="H220" s="27" t="str">
        <f t="shared" si="96"/>
        <v>-</v>
      </c>
      <c r="I220" s="27" t="str">
        <f t="shared" si="96"/>
        <v>-</v>
      </c>
      <c r="J220" s="27" t="str">
        <f t="shared" si="96"/>
        <v>-</v>
      </c>
      <c r="K220" s="27" t="str">
        <f t="shared" si="96"/>
        <v>-</v>
      </c>
      <c r="L220" s="27" t="str">
        <f t="shared" si="96"/>
        <v>-</v>
      </c>
      <c r="M220" s="27" t="str">
        <f t="shared" si="97"/>
        <v>-</v>
      </c>
      <c r="N220" s="27" t="str">
        <f t="shared" si="97"/>
        <v>-</v>
      </c>
      <c r="O220" s="27" t="str">
        <f t="shared" si="97"/>
        <v>-</v>
      </c>
      <c r="P220" s="27" t="str">
        <f t="shared" si="97"/>
        <v>-</v>
      </c>
      <c r="Q220" s="27" t="str">
        <f t="shared" si="97"/>
        <v>-</v>
      </c>
      <c r="R220" s="27" t="str">
        <f t="shared" si="97"/>
        <v>-</v>
      </c>
      <c r="S220" s="27" t="str">
        <f t="shared" si="97"/>
        <v>-</v>
      </c>
      <c r="T220" s="27" t="str">
        <f t="shared" si="97"/>
        <v>-</v>
      </c>
      <c r="U220" s="27" t="str">
        <f t="shared" si="97"/>
        <v>-</v>
      </c>
      <c r="V220" s="27" t="str">
        <f t="shared" si="97"/>
        <v>-</v>
      </c>
      <c r="W220" s="27" t="str">
        <f t="shared" si="98"/>
        <v>-</v>
      </c>
      <c r="X220" s="27" t="str">
        <f t="shared" si="98"/>
        <v>-</v>
      </c>
      <c r="Y220" s="27" t="str">
        <f t="shared" si="98"/>
        <v>-</v>
      </c>
      <c r="Z220" s="27" t="str">
        <f t="shared" si="98"/>
        <v>-</v>
      </c>
      <c r="AA220" s="27" t="str">
        <f t="shared" si="98"/>
        <v>-</v>
      </c>
      <c r="AB220" s="27" t="str">
        <f t="shared" si="98"/>
        <v>-</v>
      </c>
      <c r="AC220" s="27" t="str">
        <f t="shared" si="98"/>
        <v>-</v>
      </c>
      <c r="AD220" s="27" t="str">
        <f t="shared" si="98"/>
        <v>-</v>
      </c>
      <c r="AE220" s="27" t="str">
        <f t="shared" si="98"/>
        <v>-</v>
      </c>
      <c r="AF220" s="27" t="str">
        <f t="shared" si="98"/>
        <v>-</v>
      </c>
      <c r="AG220" s="27">
        <f t="shared" si="99"/>
        <v>320</v>
      </c>
      <c r="AH220" s="27" t="str">
        <f t="shared" si="99"/>
        <v>-</v>
      </c>
      <c r="AI220" s="27" t="str">
        <f t="shared" si="99"/>
        <v>-</v>
      </c>
      <c r="AJ220" s="27" t="str">
        <f t="shared" si="99"/>
        <v>-</v>
      </c>
      <c r="AK220" s="27" t="str">
        <f t="shared" si="99"/>
        <v>-</v>
      </c>
      <c r="AL220" s="27" t="str">
        <f t="shared" si="99"/>
        <v>-</v>
      </c>
      <c r="AM220" s="27" t="str">
        <f t="shared" si="99"/>
        <v>-</v>
      </c>
      <c r="AN220" s="27" t="str">
        <f t="shared" si="99"/>
        <v>-</v>
      </c>
      <c r="AO220" s="27" t="str">
        <f t="shared" si="99"/>
        <v>-</v>
      </c>
      <c r="AP220" s="27" t="str">
        <f t="shared" si="99"/>
        <v>-</v>
      </c>
      <c r="AQ220" s="27" t="str">
        <f t="shared" si="100"/>
        <v>-</v>
      </c>
      <c r="AR220" s="27" t="str">
        <f t="shared" si="100"/>
        <v>-</v>
      </c>
      <c r="AS220" s="27" t="str">
        <f t="shared" si="100"/>
        <v>-</v>
      </c>
      <c r="AT220" s="27" t="str">
        <f t="shared" si="100"/>
        <v>-</v>
      </c>
      <c r="AU220" s="27" t="str">
        <f t="shared" si="100"/>
        <v>-</v>
      </c>
    </row>
    <row r="221" spans="2:47" hidden="1" outlineLevel="1">
      <c r="B221" s="25" t="s">
        <v>975</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v>35</v>
      </c>
      <c r="AH221" s="28">
        <v>36</v>
      </c>
      <c r="AI221" s="28">
        <v>37</v>
      </c>
      <c r="AJ221" s="28">
        <v>38</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t="s">
        <v>30</v>
      </c>
      <c r="D222" s="28" t="s">
        <v>30</v>
      </c>
      <c r="E222" s="28" t="s">
        <v>30</v>
      </c>
      <c r="F222" s="28" t="s">
        <v>30</v>
      </c>
      <c r="G222" s="28" t="s">
        <v>30</v>
      </c>
      <c r="H222" s="28" t="s">
        <v>30</v>
      </c>
      <c r="I222" s="28" t="s">
        <v>30</v>
      </c>
      <c r="J222" s="28" t="s">
        <v>30</v>
      </c>
      <c r="K222" s="28" t="s">
        <v>30</v>
      </c>
      <c r="L222" s="28" t="s">
        <v>30</v>
      </c>
      <c r="M222" s="28" t="s">
        <v>30</v>
      </c>
      <c r="N222" s="28" t="s">
        <v>30</v>
      </c>
      <c r="O222" s="28" t="s">
        <v>30</v>
      </c>
      <c r="P222" s="28" t="s">
        <v>30</v>
      </c>
      <c r="Q222" s="28" t="s">
        <v>30</v>
      </c>
      <c r="R222" s="28" t="s">
        <v>30</v>
      </c>
      <c r="S222" s="28" t="s">
        <v>30</v>
      </c>
      <c r="T222" s="28" t="s">
        <v>30</v>
      </c>
      <c r="U222" s="28" t="s">
        <v>30</v>
      </c>
      <c r="V222" s="28" t="s">
        <v>30</v>
      </c>
      <c r="W222" s="28" t="s">
        <v>30</v>
      </c>
      <c r="X222" s="28" t="s">
        <v>30</v>
      </c>
      <c r="Y222" s="28" t="s">
        <v>30</v>
      </c>
      <c r="Z222" s="28" t="s">
        <v>30</v>
      </c>
      <c r="AA222" s="28" t="s">
        <v>30</v>
      </c>
      <c r="AB222" s="28" t="s">
        <v>30</v>
      </c>
      <c r="AC222" s="28" t="s">
        <v>30</v>
      </c>
      <c r="AD222" s="28" t="s">
        <v>30</v>
      </c>
      <c r="AE222" s="28" t="s">
        <v>30</v>
      </c>
      <c r="AF222" s="28" t="s">
        <v>30</v>
      </c>
      <c r="AG222" s="28">
        <v>120</v>
      </c>
      <c r="AH222" s="28">
        <v>120</v>
      </c>
      <c r="AI222" s="28">
        <v>120</v>
      </c>
      <c r="AJ222" s="28">
        <v>120</v>
      </c>
      <c r="AK222" s="28" t="s">
        <v>30</v>
      </c>
      <c r="AL222" s="28" t="s">
        <v>30</v>
      </c>
      <c r="AM222" s="28" t="s">
        <v>30</v>
      </c>
      <c r="AN222" s="28" t="s">
        <v>30</v>
      </c>
      <c r="AO222" s="28" t="s">
        <v>30</v>
      </c>
      <c r="AP222" s="28" t="s">
        <v>30</v>
      </c>
      <c r="AQ222" s="28" t="s">
        <v>30</v>
      </c>
      <c r="AR222" s="28" t="s">
        <v>30</v>
      </c>
      <c r="AS222" s="28" t="s">
        <v>30</v>
      </c>
      <c r="AT222" s="28" t="s">
        <v>30</v>
      </c>
      <c r="AU222" s="28" t="s">
        <v>30</v>
      </c>
    </row>
    <row r="223" spans="2:47" hidden="1" outlineLevel="1">
      <c r="B223" s="25" t="s">
        <v>890</v>
      </c>
      <c r="C223" s="27" t="str">
        <f t="shared" ref="C223:L225" si="101">C222</f>
        <v>-</v>
      </c>
      <c r="D223" s="27" t="str">
        <f t="shared" si="101"/>
        <v>-</v>
      </c>
      <c r="E223" s="27" t="str">
        <f t="shared" si="101"/>
        <v>-</v>
      </c>
      <c r="F223" s="27" t="str">
        <f t="shared" si="101"/>
        <v>-</v>
      </c>
      <c r="G223" s="27" t="str">
        <f t="shared" si="101"/>
        <v>-</v>
      </c>
      <c r="H223" s="27" t="str">
        <f t="shared" si="101"/>
        <v>-</v>
      </c>
      <c r="I223" s="27" t="str">
        <f t="shared" si="101"/>
        <v>-</v>
      </c>
      <c r="J223" s="27" t="str">
        <f t="shared" si="101"/>
        <v>-</v>
      </c>
      <c r="K223" s="27" t="str">
        <f t="shared" si="101"/>
        <v>-</v>
      </c>
      <c r="L223" s="27" t="str">
        <f t="shared" si="101"/>
        <v>-</v>
      </c>
      <c r="M223" s="27" t="str">
        <f t="shared" ref="M223:V225" si="102">M222</f>
        <v>-</v>
      </c>
      <c r="N223" s="27" t="str">
        <f t="shared" si="102"/>
        <v>-</v>
      </c>
      <c r="O223" s="27" t="str">
        <f t="shared" si="102"/>
        <v>-</v>
      </c>
      <c r="P223" s="27" t="str">
        <f t="shared" si="102"/>
        <v>-</v>
      </c>
      <c r="Q223" s="27" t="str">
        <f t="shared" si="102"/>
        <v>-</v>
      </c>
      <c r="R223" s="27" t="str">
        <f t="shared" si="102"/>
        <v>-</v>
      </c>
      <c r="S223" s="27" t="str">
        <f t="shared" si="102"/>
        <v>-</v>
      </c>
      <c r="T223" s="27" t="str">
        <f t="shared" si="102"/>
        <v>-</v>
      </c>
      <c r="U223" s="27" t="str">
        <f t="shared" si="102"/>
        <v>-</v>
      </c>
      <c r="V223" s="27" t="str">
        <f t="shared" si="102"/>
        <v>-</v>
      </c>
      <c r="W223" s="27" t="str">
        <f t="shared" ref="W223:AF225" si="103">W222</f>
        <v>-</v>
      </c>
      <c r="X223" s="27" t="str">
        <f t="shared" si="103"/>
        <v>-</v>
      </c>
      <c r="Y223" s="27" t="str">
        <f t="shared" si="103"/>
        <v>-</v>
      </c>
      <c r="Z223" s="27" t="str">
        <f t="shared" si="103"/>
        <v>-</v>
      </c>
      <c r="AA223" s="27" t="str">
        <f t="shared" si="103"/>
        <v>-</v>
      </c>
      <c r="AB223" s="27" t="str">
        <f t="shared" si="103"/>
        <v>-</v>
      </c>
      <c r="AC223" s="27" t="str">
        <f t="shared" si="103"/>
        <v>-</v>
      </c>
      <c r="AD223" s="27" t="str">
        <f t="shared" si="103"/>
        <v>-</v>
      </c>
      <c r="AE223" s="27" t="str">
        <f t="shared" si="103"/>
        <v>-</v>
      </c>
      <c r="AF223" s="27" t="str">
        <f t="shared" si="103"/>
        <v>-</v>
      </c>
      <c r="AG223" s="27">
        <f t="shared" ref="AG223:AP225" si="104">AG222</f>
        <v>120</v>
      </c>
      <c r="AH223" s="27">
        <f t="shared" si="104"/>
        <v>120</v>
      </c>
      <c r="AI223" s="27">
        <f t="shared" si="104"/>
        <v>120</v>
      </c>
      <c r="AJ223" s="27">
        <f t="shared" si="104"/>
        <v>120</v>
      </c>
      <c r="AK223" s="27" t="str">
        <f t="shared" si="104"/>
        <v>-</v>
      </c>
      <c r="AL223" s="27" t="str">
        <f t="shared" si="104"/>
        <v>-</v>
      </c>
      <c r="AM223" s="27" t="str">
        <f t="shared" si="104"/>
        <v>-</v>
      </c>
      <c r="AN223" s="27" t="str">
        <f t="shared" si="104"/>
        <v>-</v>
      </c>
      <c r="AO223" s="27" t="str">
        <f t="shared" si="104"/>
        <v>-</v>
      </c>
      <c r="AP223" s="27" t="str">
        <f t="shared" si="104"/>
        <v>-</v>
      </c>
      <c r="AQ223" s="27" t="str">
        <f t="shared" ref="AQ223:AU225" si="105">AQ222</f>
        <v>-</v>
      </c>
      <c r="AR223" s="27" t="str">
        <f t="shared" si="105"/>
        <v>-</v>
      </c>
      <c r="AS223" s="27" t="str">
        <f t="shared" si="105"/>
        <v>-</v>
      </c>
      <c r="AT223" s="27" t="str">
        <f t="shared" si="105"/>
        <v>-</v>
      </c>
      <c r="AU223" s="27" t="str">
        <f t="shared" si="105"/>
        <v>-</v>
      </c>
    </row>
    <row r="224" spans="2:47" hidden="1" outlineLevel="1">
      <c r="B224" s="25" t="s">
        <v>891</v>
      </c>
      <c r="C224" s="27" t="str">
        <f t="shared" si="101"/>
        <v>-</v>
      </c>
      <c r="D224" s="27" t="str">
        <f t="shared" si="101"/>
        <v>-</v>
      </c>
      <c r="E224" s="27" t="str">
        <f t="shared" si="101"/>
        <v>-</v>
      </c>
      <c r="F224" s="27" t="str">
        <f t="shared" si="101"/>
        <v>-</v>
      </c>
      <c r="G224" s="27" t="str">
        <f t="shared" si="101"/>
        <v>-</v>
      </c>
      <c r="H224" s="27" t="str">
        <f t="shared" si="101"/>
        <v>-</v>
      </c>
      <c r="I224" s="27" t="str">
        <f t="shared" si="101"/>
        <v>-</v>
      </c>
      <c r="J224" s="27" t="str">
        <f t="shared" si="101"/>
        <v>-</v>
      </c>
      <c r="K224" s="27" t="str">
        <f t="shared" si="101"/>
        <v>-</v>
      </c>
      <c r="L224" s="27" t="str">
        <f t="shared" si="101"/>
        <v>-</v>
      </c>
      <c r="M224" s="27" t="str">
        <f t="shared" si="102"/>
        <v>-</v>
      </c>
      <c r="N224" s="27" t="str">
        <f t="shared" si="102"/>
        <v>-</v>
      </c>
      <c r="O224" s="27" t="str">
        <f t="shared" si="102"/>
        <v>-</v>
      </c>
      <c r="P224" s="27" t="str">
        <f t="shared" si="102"/>
        <v>-</v>
      </c>
      <c r="Q224" s="27" t="str">
        <f t="shared" si="102"/>
        <v>-</v>
      </c>
      <c r="R224" s="27" t="str">
        <f t="shared" si="102"/>
        <v>-</v>
      </c>
      <c r="S224" s="27" t="str">
        <f t="shared" si="102"/>
        <v>-</v>
      </c>
      <c r="T224" s="27" t="str">
        <f t="shared" si="102"/>
        <v>-</v>
      </c>
      <c r="U224" s="27" t="str">
        <f t="shared" si="102"/>
        <v>-</v>
      </c>
      <c r="V224" s="27" t="str">
        <f t="shared" si="102"/>
        <v>-</v>
      </c>
      <c r="W224" s="27" t="str">
        <f t="shared" si="103"/>
        <v>-</v>
      </c>
      <c r="X224" s="27" t="str">
        <f t="shared" si="103"/>
        <v>-</v>
      </c>
      <c r="Y224" s="27" t="str">
        <f t="shared" si="103"/>
        <v>-</v>
      </c>
      <c r="Z224" s="27" t="str">
        <f t="shared" si="103"/>
        <v>-</v>
      </c>
      <c r="AA224" s="27" t="str">
        <f t="shared" si="103"/>
        <v>-</v>
      </c>
      <c r="AB224" s="27" t="str">
        <f t="shared" si="103"/>
        <v>-</v>
      </c>
      <c r="AC224" s="27" t="str">
        <f t="shared" si="103"/>
        <v>-</v>
      </c>
      <c r="AD224" s="27" t="str">
        <f t="shared" si="103"/>
        <v>-</v>
      </c>
      <c r="AE224" s="27" t="str">
        <f t="shared" si="103"/>
        <v>-</v>
      </c>
      <c r="AF224" s="27" t="str">
        <f t="shared" si="103"/>
        <v>-</v>
      </c>
      <c r="AG224" s="27">
        <f t="shared" si="104"/>
        <v>120</v>
      </c>
      <c r="AH224" s="27">
        <f t="shared" si="104"/>
        <v>120</v>
      </c>
      <c r="AI224" s="27">
        <f t="shared" si="104"/>
        <v>120</v>
      </c>
      <c r="AJ224" s="27">
        <f t="shared" si="104"/>
        <v>120</v>
      </c>
      <c r="AK224" s="27" t="str">
        <f t="shared" si="104"/>
        <v>-</v>
      </c>
      <c r="AL224" s="27" t="str">
        <f t="shared" si="104"/>
        <v>-</v>
      </c>
      <c r="AM224" s="27" t="str">
        <f t="shared" si="104"/>
        <v>-</v>
      </c>
      <c r="AN224" s="27" t="str">
        <f t="shared" si="104"/>
        <v>-</v>
      </c>
      <c r="AO224" s="27" t="str">
        <f t="shared" si="104"/>
        <v>-</v>
      </c>
      <c r="AP224" s="27" t="str">
        <f t="shared" si="104"/>
        <v>-</v>
      </c>
      <c r="AQ224" s="27" t="str">
        <f t="shared" si="105"/>
        <v>-</v>
      </c>
      <c r="AR224" s="27" t="str">
        <f t="shared" si="105"/>
        <v>-</v>
      </c>
      <c r="AS224" s="27" t="str">
        <f t="shared" si="105"/>
        <v>-</v>
      </c>
      <c r="AT224" s="27" t="str">
        <f t="shared" si="105"/>
        <v>-</v>
      </c>
      <c r="AU224" s="27" t="str">
        <f t="shared" si="105"/>
        <v>-</v>
      </c>
    </row>
    <row r="225" spans="1:65" hidden="1" outlineLevel="1">
      <c r="B225" s="25" t="s">
        <v>892</v>
      </c>
      <c r="C225" s="27" t="str">
        <f t="shared" si="101"/>
        <v>-</v>
      </c>
      <c r="D225" s="27" t="str">
        <f t="shared" si="101"/>
        <v>-</v>
      </c>
      <c r="E225" s="27" t="str">
        <f t="shared" si="101"/>
        <v>-</v>
      </c>
      <c r="F225" s="27" t="str">
        <f t="shared" si="101"/>
        <v>-</v>
      </c>
      <c r="G225" s="27" t="str">
        <f t="shared" si="101"/>
        <v>-</v>
      </c>
      <c r="H225" s="27" t="str">
        <f t="shared" si="101"/>
        <v>-</v>
      </c>
      <c r="I225" s="27" t="str">
        <f t="shared" si="101"/>
        <v>-</v>
      </c>
      <c r="J225" s="27" t="str">
        <f t="shared" si="101"/>
        <v>-</v>
      </c>
      <c r="K225" s="27" t="str">
        <f t="shared" si="101"/>
        <v>-</v>
      </c>
      <c r="L225" s="27" t="str">
        <f t="shared" si="101"/>
        <v>-</v>
      </c>
      <c r="M225" s="27" t="str">
        <f t="shared" si="102"/>
        <v>-</v>
      </c>
      <c r="N225" s="27" t="str">
        <f t="shared" si="102"/>
        <v>-</v>
      </c>
      <c r="O225" s="27" t="str">
        <f t="shared" si="102"/>
        <v>-</v>
      </c>
      <c r="P225" s="27" t="str">
        <f t="shared" si="102"/>
        <v>-</v>
      </c>
      <c r="Q225" s="27" t="str">
        <f t="shared" si="102"/>
        <v>-</v>
      </c>
      <c r="R225" s="27" t="str">
        <f t="shared" si="102"/>
        <v>-</v>
      </c>
      <c r="S225" s="27" t="str">
        <f t="shared" si="102"/>
        <v>-</v>
      </c>
      <c r="T225" s="27" t="str">
        <f t="shared" si="102"/>
        <v>-</v>
      </c>
      <c r="U225" s="27" t="str">
        <f t="shared" si="102"/>
        <v>-</v>
      </c>
      <c r="V225" s="27" t="str">
        <f t="shared" si="102"/>
        <v>-</v>
      </c>
      <c r="W225" s="27" t="str">
        <f t="shared" si="103"/>
        <v>-</v>
      </c>
      <c r="X225" s="27" t="str">
        <f t="shared" si="103"/>
        <v>-</v>
      </c>
      <c r="Y225" s="27" t="str">
        <f t="shared" si="103"/>
        <v>-</v>
      </c>
      <c r="Z225" s="27" t="str">
        <f t="shared" si="103"/>
        <v>-</v>
      </c>
      <c r="AA225" s="27" t="str">
        <f t="shared" si="103"/>
        <v>-</v>
      </c>
      <c r="AB225" s="27" t="str">
        <f t="shared" si="103"/>
        <v>-</v>
      </c>
      <c r="AC225" s="27" t="str">
        <f t="shared" si="103"/>
        <v>-</v>
      </c>
      <c r="AD225" s="27" t="str">
        <f t="shared" si="103"/>
        <v>-</v>
      </c>
      <c r="AE225" s="27" t="str">
        <f t="shared" si="103"/>
        <v>-</v>
      </c>
      <c r="AF225" s="27" t="str">
        <f t="shared" si="103"/>
        <v>-</v>
      </c>
      <c r="AG225" s="27">
        <f t="shared" si="104"/>
        <v>120</v>
      </c>
      <c r="AH225" s="27">
        <f t="shared" si="104"/>
        <v>120</v>
      </c>
      <c r="AI225" s="27">
        <f t="shared" si="104"/>
        <v>120</v>
      </c>
      <c r="AJ225" s="27">
        <f t="shared" si="104"/>
        <v>120</v>
      </c>
      <c r="AK225" s="27" t="str">
        <f t="shared" si="104"/>
        <v>-</v>
      </c>
      <c r="AL225" s="27" t="str">
        <f t="shared" si="104"/>
        <v>-</v>
      </c>
      <c r="AM225" s="27" t="str">
        <f t="shared" si="104"/>
        <v>-</v>
      </c>
      <c r="AN225" s="27" t="str">
        <f t="shared" si="104"/>
        <v>-</v>
      </c>
      <c r="AO225" s="27" t="str">
        <f t="shared" si="104"/>
        <v>-</v>
      </c>
      <c r="AP225" s="27" t="str">
        <f t="shared" si="104"/>
        <v>-</v>
      </c>
      <c r="AQ225" s="27" t="str">
        <f t="shared" si="105"/>
        <v>-</v>
      </c>
      <c r="AR225" s="27" t="str">
        <f t="shared" si="105"/>
        <v>-</v>
      </c>
      <c r="AS225" s="27" t="str">
        <f t="shared" si="105"/>
        <v>-</v>
      </c>
      <c r="AT225" s="27" t="str">
        <f t="shared" si="105"/>
        <v>-</v>
      </c>
      <c r="AU225" s="27" t="str">
        <f t="shared" si="105"/>
        <v>-</v>
      </c>
    </row>
    <row r="226" spans="1:65" hidden="1" outlineLevel="1">
      <c r="B226" s="25" t="s">
        <v>975</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v>31</v>
      </c>
      <c r="AH226" s="28">
        <v>32</v>
      </c>
      <c r="AI226" s="28">
        <v>33</v>
      </c>
      <c r="AJ226" s="28">
        <v>34</v>
      </c>
      <c r="AK226" s="28" t="s">
        <v>30</v>
      </c>
      <c r="AL226" s="28" t="s">
        <v>30</v>
      </c>
      <c r="AM226" s="28" t="s">
        <v>30</v>
      </c>
      <c r="AN226" s="28" t="s">
        <v>30</v>
      </c>
      <c r="AO226" s="28" t="s">
        <v>30</v>
      </c>
      <c r="AP226" s="28" t="s">
        <v>30</v>
      </c>
      <c r="AQ226" s="28" t="s">
        <v>30</v>
      </c>
      <c r="AR226" s="28" t="s">
        <v>30</v>
      </c>
      <c r="AS226" s="28" t="s">
        <v>30</v>
      </c>
      <c r="AT226" s="28" t="s">
        <v>30</v>
      </c>
      <c r="AU226" s="28" t="s">
        <v>30</v>
      </c>
    </row>
    <row r="227" spans="1:65" hidden="1" outlineLevel="1">
      <c r="B227" s="25" t="s">
        <v>901</v>
      </c>
      <c r="C227" s="28" t="s">
        <v>30</v>
      </c>
      <c r="D227" s="28" t="s">
        <v>30</v>
      </c>
      <c r="E227" s="28" t="s">
        <v>30</v>
      </c>
      <c r="F227" s="28" t="s">
        <v>30</v>
      </c>
      <c r="G227" s="28" t="s">
        <v>30</v>
      </c>
      <c r="H227" s="28" t="s">
        <v>30</v>
      </c>
      <c r="I227" s="28" t="s">
        <v>30</v>
      </c>
      <c r="J227" s="28" t="s">
        <v>30</v>
      </c>
      <c r="K227" s="28" t="s">
        <v>30</v>
      </c>
      <c r="L227" s="28" t="s">
        <v>30</v>
      </c>
      <c r="M227" s="28" t="s">
        <v>30</v>
      </c>
      <c r="N227" s="28" t="s">
        <v>30</v>
      </c>
      <c r="O227" s="28" t="s">
        <v>30</v>
      </c>
      <c r="P227" s="28" t="s">
        <v>30</v>
      </c>
      <c r="Q227" s="28" t="s">
        <v>30</v>
      </c>
      <c r="R227" s="28" t="s">
        <v>30</v>
      </c>
      <c r="S227" s="28" t="s">
        <v>30</v>
      </c>
      <c r="T227" s="28" t="s">
        <v>30</v>
      </c>
      <c r="U227" s="28" t="s">
        <v>30</v>
      </c>
      <c r="V227" s="28" t="s">
        <v>30</v>
      </c>
      <c r="W227" s="28" t="s">
        <v>30</v>
      </c>
      <c r="X227" s="28" t="s">
        <v>30</v>
      </c>
      <c r="Y227" s="28" t="s">
        <v>30</v>
      </c>
      <c r="Z227" s="28" t="s">
        <v>30</v>
      </c>
      <c r="AA227" s="28" t="s">
        <v>30</v>
      </c>
      <c r="AB227" s="28" t="s">
        <v>30</v>
      </c>
      <c r="AC227" s="28" t="s">
        <v>30</v>
      </c>
      <c r="AD227" s="28" t="s">
        <v>30</v>
      </c>
      <c r="AE227" s="28" t="s">
        <v>30</v>
      </c>
      <c r="AF227" s="28" t="s">
        <v>30</v>
      </c>
      <c r="AG227" s="28">
        <v>155</v>
      </c>
      <c r="AH227" s="28">
        <v>155</v>
      </c>
      <c r="AI227" s="28">
        <v>155</v>
      </c>
      <c r="AJ227" s="28">
        <v>155</v>
      </c>
      <c r="AK227" s="28" t="s">
        <v>30</v>
      </c>
      <c r="AL227" s="28" t="s">
        <v>30</v>
      </c>
      <c r="AM227" s="28" t="s">
        <v>30</v>
      </c>
      <c r="AN227" s="28" t="s">
        <v>30</v>
      </c>
      <c r="AO227" s="28" t="s">
        <v>30</v>
      </c>
      <c r="AP227" s="28" t="s">
        <v>30</v>
      </c>
      <c r="AQ227" s="28" t="s">
        <v>30</v>
      </c>
      <c r="AR227" s="28" t="s">
        <v>30</v>
      </c>
      <c r="AS227" s="28" t="s">
        <v>30</v>
      </c>
      <c r="AT227" s="28" t="s">
        <v>30</v>
      </c>
      <c r="AU227" s="28" t="s">
        <v>30</v>
      </c>
    </row>
    <row r="228" spans="1:65" hidden="1" outlineLevel="1">
      <c r="B228" s="25" t="s">
        <v>890</v>
      </c>
      <c r="C228" s="27" t="str">
        <f t="shared" ref="C228:L230" si="106">C227</f>
        <v>-</v>
      </c>
      <c r="D228" s="27" t="str">
        <f t="shared" si="106"/>
        <v>-</v>
      </c>
      <c r="E228" s="27" t="str">
        <f t="shared" si="106"/>
        <v>-</v>
      </c>
      <c r="F228" s="27" t="str">
        <f t="shared" si="106"/>
        <v>-</v>
      </c>
      <c r="G228" s="27" t="str">
        <f t="shared" si="106"/>
        <v>-</v>
      </c>
      <c r="H228" s="27" t="str">
        <f t="shared" si="106"/>
        <v>-</v>
      </c>
      <c r="I228" s="27" t="str">
        <f t="shared" si="106"/>
        <v>-</v>
      </c>
      <c r="J228" s="27" t="str">
        <f t="shared" si="106"/>
        <v>-</v>
      </c>
      <c r="K228" s="27" t="str">
        <f t="shared" si="106"/>
        <v>-</v>
      </c>
      <c r="L228" s="27" t="str">
        <f t="shared" si="106"/>
        <v>-</v>
      </c>
      <c r="M228" s="27" t="str">
        <f t="shared" ref="M228:V230" si="107">M227</f>
        <v>-</v>
      </c>
      <c r="N228" s="27" t="str">
        <f t="shared" si="107"/>
        <v>-</v>
      </c>
      <c r="O228" s="27" t="str">
        <f t="shared" si="107"/>
        <v>-</v>
      </c>
      <c r="P228" s="27" t="str">
        <f t="shared" si="107"/>
        <v>-</v>
      </c>
      <c r="Q228" s="27" t="str">
        <f t="shared" si="107"/>
        <v>-</v>
      </c>
      <c r="R228" s="27" t="str">
        <f t="shared" si="107"/>
        <v>-</v>
      </c>
      <c r="S228" s="27" t="str">
        <f t="shared" si="107"/>
        <v>-</v>
      </c>
      <c r="T228" s="27" t="str">
        <f t="shared" si="107"/>
        <v>-</v>
      </c>
      <c r="U228" s="27" t="str">
        <f t="shared" si="107"/>
        <v>-</v>
      </c>
      <c r="V228" s="27" t="str">
        <f t="shared" si="107"/>
        <v>-</v>
      </c>
      <c r="W228" s="27" t="str">
        <f t="shared" ref="W228:AF230" si="108">W227</f>
        <v>-</v>
      </c>
      <c r="X228" s="27" t="str">
        <f t="shared" si="108"/>
        <v>-</v>
      </c>
      <c r="Y228" s="27" t="str">
        <f t="shared" si="108"/>
        <v>-</v>
      </c>
      <c r="Z228" s="27" t="str">
        <f t="shared" si="108"/>
        <v>-</v>
      </c>
      <c r="AA228" s="27" t="str">
        <f t="shared" si="108"/>
        <v>-</v>
      </c>
      <c r="AB228" s="27" t="str">
        <f t="shared" si="108"/>
        <v>-</v>
      </c>
      <c r="AC228" s="27" t="str">
        <f t="shared" si="108"/>
        <v>-</v>
      </c>
      <c r="AD228" s="27" t="str">
        <f t="shared" si="108"/>
        <v>-</v>
      </c>
      <c r="AE228" s="27" t="str">
        <f t="shared" si="108"/>
        <v>-</v>
      </c>
      <c r="AF228" s="27" t="str">
        <f t="shared" si="108"/>
        <v>-</v>
      </c>
      <c r="AG228" s="27">
        <f t="shared" ref="AG228:AP230" si="109">AG227</f>
        <v>155</v>
      </c>
      <c r="AH228" s="27">
        <f t="shared" si="109"/>
        <v>155</v>
      </c>
      <c r="AI228" s="27">
        <f t="shared" si="109"/>
        <v>155</v>
      </c>
      <c r="AJ228" s="27">
        <f t="shared" si="109"/>
        <v>155</v>
      </c>
      <c r="AK228" s="27" t="str">
        <f t="shared" si="109"/>
        <v>-</v>
      </c>
      <c r="AL228" s="27" t="str">
        <f t="shared" si="109"/>
        <v>-</v>
      </c>
      <c r="AM228" s="27" t="str">
        <f t="shared" si="109"/>
        <v>-</v>
      </c>
      <c r="AN228" s="27" t="str">
        <f t="shared" si="109"/>
        <v>-</v>
      </c>
      <c r="AO228" s="27" t="str">
        <f t="shared" si="109"/>
        <v>-</v>
      </c>
      <c r="AP228" s="27" t="str">
        <f t="shared" si="109"/>
        <v>-</v>
      </c>
      <c r="AQ228" s="27" t="str">
        <f t="shared" ref="AQ228:AU230" si="110">AQ227</f>
        <v>-</v>
      </c>
      <c r="AR228" s="27" t="str">
        <f t="shared" si="110"/>
        <v>-</v>
      </c>
      <c r="AS228" s="27" t="str">
        <f t="shared" si="110"/>
        <v>-</v>
      </c>
      <c r="AT228" s="27" t="str">
        <f t="shared" si="110"/>
        <v>-</v>
      </c>
      <c r="AU228" s="27" t="str">
        <f t="shared" si="110"/>
        <v>-</v>
      </c>
    </row>
    <row r="229" spans="1:65" hidden="1" outlineLevel="1">
      <c r="B229" s="25" t="s">
        <v>891</v>
      </c>
      <c r="C229" s="27" t="str">
        <f t="shared" si="106"/>
        <v>-</v>
      </c>
      <c r="D229" s="27" t="str">
        <f t="shared" si="106"/>
        <v>-</v>
      </c>
      <c r="E229" s="27" t="str">
        <f t="shared" si="106"/>
        <v>-</v>
      </c>
      <c r="F229" s="27" t="str">
        <f t="shared" si="106"/>
        <v>-</v>
      </c>
      <c r="G229" s="27" t="str">
        <f t="shared" si="106"/>
        <v>-</v>
      </c>
      <c r="H229" s="27" t="str">
        <f t="shared" si="106"/>
        <v>-</v>
      </c>
      <c r="I229" s="27" t="str">
        <f t="shared" si="106"/>
        <v>-</v>
      </c>
      <c r="J229" s="27" t="str">
        <f t="shared" si="106"/>
        <v>-</v>
      </c>
      <c r="K229" s="27" t="str">
        <f t="shared" si="106"/>
        <v>-</v>
      </c>
      <c r="L229" s="27" t="str">
        <f t="shared" si="106"/>
        <v>-</v>
      </c>
      <c r="M229" s="27" t="str">
        <f t="shared" si="107"/>
        <v>-</v>
      </c>
      <c r="N229" s="27" t="str">
        <f t="shared" si="107"/>
        <v>-</v>
      </c>
      <c r="O229" s="27" t="str">
        <f t="shared" si="107"/>
        <v>-</v>
      </c>
      <c r="P229" s="27" t="str">
        <f t="shared" si="107"/>
        <v>-</v>
      </c>
      <c r="Q229" s="27" t="str">
        <f t="shared" si="107"/>
        <v>-</v>
      </c>
      <c r="R229" s="27" t="str">
        <f t="shared" si="107"/>
        <v>-</v>
      </c>
      <c r="S229" s="27" t="str">
        <f t="shared" si="107"/>
        <v>-</v>
      </c>
      <c r="T229" s="27" t="str">
        <f t="shared" si="107"/>
        <v>-</v>
      </c>
      <c r="U229" s="27" t="str">
        <f t="shared" si="107"/>
        <v>-</v>
      </c>
      <c r="V229" s="27" t="str">
        <f t="shared" si="107"/>
        <v>-</v>
      </c>
      <c r="W229" s="27" t="str">
        <f t="shared" si="108"/>
        <v>-</v>
      </c>
      <c r="X229" s="27" t="str">
        <f t="shared" si="108"/>
        <v>-</v>
      </c>
      <c r="Y229" s="27" t="str">
        <f t="shared" si="108"/>
        <v>-</v>
      </c>
      <c r="Z229" s="27" t="str">
        <f t="shared" si="108"/>
        <v>-</v>
      </c>
      <c r="AA229" s="27" t="str">
        <f t="shared" si="108"/>
        <v>-</v>
      </c>
      <c r="AB229" s="27" t="str">
        <f t="shared" si="108"/>
        <v>-</v>
      </c>
      <c r="AC229" s="27" t="str">
        <f t="shared" si="108"/>
        <v>-</v>
      </c>
      <c r="AD229" s="27" t="str">
        <f t="shared" si="108"/>
        <v>-</v>
      </c>
      <c r="AE229" s="27" t="str">
        <f t="shared" si="108"/>
        <v>-</v>
      </c>
      <c r="AF229" s="27" t="str">
        <f t="shared" si="108"/>
        <v>-</v>
      </c>
      <c r="AG229" s="27">
        <f t="shared" si="109"/>
        <v>155</v>
      </c>
      <c r="AH229" s="27">
        <f t="shared" si="109"/>
        <v>155</v>
      </c>
      <c r="AI229" s="27">
        <f t="shared" si="109"/>
        <v>155</v>
      </c>
      <c r="AJ229" s="27">
        <f t="shared" si="109"/>
        <v>155</v>
      </c>
      <c r="AK229" s="27" t="str">
        <f t="shared" si="109"/>
        <v>-</v>
      </c>
      <c r="AL229" s="27" t="str">
        <f t="shared" si="109"/>
        <v>-</v>
      </c>
      <c r="AM229" s="27" t="str">
        <f t="shared" si="109"/>
        <v>-</v>
      </c>
      <c r="AN229" s="27" t="str">
        <f t="shared" si="109"/>
        <v>-</v>
      </c>
      <c r="AO229" s="27" t="str">
        <f t="shared" si="109"/>
        <v>-</v>
      </c>
      <c r="AP229" s="27" t="str">
        <f t="shared" si="109"/>
        <v>-</v>
      </c>
      <c r="AQ229" s="27" t="str">
        <f t="shared" si="110"/>
        <v>-</v>
      </c>
      <c r="AR229" s="27" t="str">
        <f t="shared" si="110"/>
        <v>-</v>
      </c>
      <c r="AS229" s="27" t="str">
        <f t="shared" si="110"/>
        <v>-</v>
      </c>
      <c r="AT229" s="27" t="str">
        <f t="shared" si="110"/>
        <v>-</v>
      </c>
      <c r="AU229" s="27" t="str">
        <f t="shared" si="110"/>
        <v>-</v>
      </c>
    </row>
    <row r="230" spans="1:65" hidden="1" outlineLevel="1">
      <c r="B230" s="25" t="s">
        <v>892</v>
      </c>
      <c r="C230" s="27" t="str">
        <f t="shared" si="106"/>
        <v>-</v>
      </c>
      <c r="D230" s="27" t="str">
        <f t="shared" si="106"/>
        <v>-</v>
      </c>
      <c r="E230" s="27" t="str">
        <f t="shared" si="106"/>
        <v>-</v>
      </c>
      <c r="F230" s="27" t="str">
        <f t="shared" si="106"/>
        <v>-</v>
      </c>
      <c r="G230" s="27" t="str">
        <f t="shared" si="106"/>
        <v>-</v>
      </c>
      <c r="H230" s="27" t="str">
        <f t="shared" si="106"/>
        <v>-</v>
      </c>
      <c r="I230" s="27" t="str">
        <f t="shared" si="106"/>
        <v>-</v>
      </c>
      <c r="J230" s="27" t="str">
        <f t="shared" si="106"/>
        <v>-</v>
      </c>
      <c r="K230" s="27" t="str">
        <f t="shared" si="106"/>
        <v>-</v>
      </c>
      <c r="L230" s="27" t="str">
        <f t="shared" si="106"/>
        <v>-</v>
      </c>
      <c r="M230" s="27" t="str">
        <f t="shared" si="107"/>
        <v>-</v>
      </c>
      <c r="N230" s="27" t="str">
        <f t="shared" si="107"/>
        <v>-</v>
      </c>
      <c r="O230" s="27" t="str">
        <f t="shared" si="107"/>
        <v>-</v>
      </c>
      <c r="P230" s="27" t="str">
        <f t="shared" si="107"/>
        <v>-</v>
      </c>
      <c r="Q230" s="27" t="str">
        <f t="shared" si="107"/>
        <v>-</v>
      </c>
      <c r="R230" s="27" t="str">
        <f t="shared" si="107"/>
        <v>-</v>
      </c>
      <c r="S230" s="27" t="str">
        <f t="shared" si="107"/>
        <v>-</v>
      </c>
      <c r="T230" s="27" t="str">
        <f t="shared" si="107"/>
        <v>-</v>
      </c>
      <c r="U230" s="27" t="str">
        <f t="shared" si="107"/>
        <v>-</v>
      </c>
      <c r="V230" s="27" t="str">
        <f t="shared" si="107"/>
        <v>-</v>
      </c>
      <c r="W230" s="27" t="str">
        <f t="shared" si="108"/>
        <v>-</v>
      </c>
      <c r="X230" s="27" t="str">
        <f t="shared" si="108"/>
        <v>-</v>
      </c>
      <c r="Y230" s="27" t="str">
        <f t="shared" si="108"/>
        <v>-</v>
      </c>
      <c r="Z230" s="27" t="str">
        <f t="shared" si="108"/>
        <v>-</v>
      </c>
      <c r="AA230" s="27" t="str">
        <f t="shared" si="108"/>
        <v>-</v>
      </c>
      <c r="AB230" s="27" t="str">
        <f t="shared" si="108"/>
        <v>-</v>
      </c>
      <c r="AC230" s="27" t="str">
        <f t="shared" si="108"/>
        <v>-</v>
      </c>
      <c r="AD230" s="27" t="str">
        <f t="shared" si="108"/>
        <v>-</v>
      </c>
      <c r="AE230" s="27" t="str">
        <f t="shared" si="108"/>
        <v>-</v>
      </c>
      <c r="AF230" s="27" t="str">
        <f t="shared" si="108"/>
        <v>-</v>
      </c>
      <c r="AG230" s="27">
        <f t="shared" si="109"/>
        <v>155</v>
      </c>
      <c r="AH230" s="27">
        <f t="shared" si="109"/>
        <v>155</v>
      </c>
      <c r="AI230" s="27">
        <f t="shared" si="109"/>
        <v>155</v>
      </c>
      <c r="AJ230" s="27">
        <f t="shared" si="109"/>
        <v>155</v>
      </c>
      <c r="AK230" s="27" t="str">
        <f t="shared" si="109"/>
        <v>-</v>
      </c>
      <c r="AL230" s="27" t="str">
        <f t="shared" si="109"/>
        <v>-</v>
      </c>
      <c r="AM230" s="27" t="str">
        <f t="shared" si="109"/>
        <v>-</v>
      </c>
      <c r="AN230" s="27" t="str">
        <f t="shared" si="109"/>
        <v>-</v>
      </c>
      <c r="AO230" s="27" t="str">
        <f t="shared" si="109"/>
        <v>-</v>
      </c>
      <c r="AP230" s="27" t="str">
        <f t="shared" si="109"/>
        <v>-</v>
      </c>
      <c r="AQ230" s="27" t="str">
        <f t="shared" si="110"/>
        <v>-</v>
      </c>
      <c r="AR230" s="27" t="str">
        <f t="shared" si="110"/>
        <v>-</v>
      </c>
      <c r="AS230" s="27" t="str">
        <f t="shared" si="110"/>
        <v>-</v>
      </c>
      <c r="AT230" s="27" t="str">
        <f t="shared" si="110"/>
        <v>-</v>
      </c>
      <c r="AU230" s="27" t="str">
        <f t="shared" si="110"/>
        <v>-</v>
      </c>
    </row>
    <row r="231" spans="1:65" hidden="1" outlineLevel="1"/>
    <row r="233" spans="1:65" collapsed="1">
      <c r="A233" s="14" t="s">
        <v>1864</v>
      </c>
    </row>
    <row r="234" spans="1:65" hidden="1" outlineLevel="1">
      <c r="B234" t="s">
        <v>1234</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row>
    <row r="235" spans="1:65" hidden="1"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5" hidden="1"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5" hidden="1" outlineLevel="1">
      <c r="B237" t="s">
        <v>1095</v>
      </c>
      <c r="C237" s="155">
        <v>1</v>
      </c>
      <c r="D237" s="155">
        <v>2</v>
      </c>
      <c r="E237" s="155">
        <v>4</v>
      </c>
      <c r="F237" s="155">
        <v>5</v>
      </c>
      <c r="G237" s="155">
        <v>6</v>
      </c>
      <c r="H237" s="155">
        <v>7</v>
      </c>
      <c r="I237" s="155">
        <f>C237</f>
        <v>1</v>
      </c>
      <c r="J237" s="155">
        <f t="shared" ref="J237:AK237" si="111">D237</f>
        <v>2</v>
      </c>
      <c r="K237" s="155">
        <f t="shared" si="111"/>
        <v>4</v>
      </c>
      <c r="L237" s="155">
        <f t="shared" si="111"/>
        <v>5</v>
      </c>
      <c r="M237" s="155">
        <f t="shared" si="111"/>
        <v>6</v>
      </c>
      <c r="N237" s="155">
        <f>H237</f>
        <v>7</v>
      </c>
      <c r="O237" s="155">
        <f t="shared" si="111"/>
        <v>1</v>
      </c>
      <c r="P237" s="155">
        <f t="shared" si="111"/>
        <v>2</v>
      </c>
      <c r="Q237" s="155">
        <f t="shared" si="111"/>
        <v>4</v>
      </c>
      <c r="R237" s="155">
        <f t="shared" si="111"/>
        <v>5</v>
      </c>
      <c r="S237" s="155">
        <f t="shared" si="111"/>
        <v>6</v>
      </c>
      <c r="T237" s="155">
        <f>N237</f>
        <v>7</v>
      </c>
      <c r="U237" s="155">
        <f t="shared" si="111"/>
        <v>1</v>
      </c>
      <c r="V237" s="155">
        <f t="shared" si="111"/>
        <v>2</v>
      </c>
      <c r="W237" s="155">
        <f t="shared" si="111"/>
        <v>4</v>
      </c>
      <c r="X237" s="155">
        <f t="shared" si="111"/>
        <v>5</v>
      </c>
      <c r="Y237" s="155">
        <f t="shared" si="111"/>
        <v>6</v>
      </c>
      <c r="Z237" s="155">
        <f>T237</f>
        <v>7</v>
      </c>
      <c r="AA237" s="155">
        <f t="shared" si="111"/>
        <v>1</v>
      </c>
      <c r="AB237" s="155">
        <f t="shared" si="111"/>
        <v>2</v>
      </c>
      <c r="AC237" s="155">
        <f t="shared" si="111"/>
        <v>4</v>
      </c>
      <c r="AD237" s="155">
        <f t="shared" si="111"/>
        <v>5</v>
      </c>
      <c r="AE237" s="155">
        <f t="shared" si="111"/>
        <v>6</v>
      </c>
      <c r="AF237" s="155">
        <f>Z237</f>
        <v>7</v>
      </c>
      <c r="AG237" s="155">
        <f t="shared" si="111"/>
        <v>1</v>
      </c>
      <c r="AH237" s="155">
        <f t="shared" si="111"/>
        <v>2</v>
      </c>
      <c r="AI237" s="155">
        <f t="shared" si="111"/>
        <v>4</v>
      </c>
      <c r="AJ237" s="155">
        <f t="shared" si="111"/>
        <v>5</v>
      </c>
      <c r="AK237" s="155">
        <f t="shared" si="111"/>
        <v>6</v>
      </c>
      <c r="AL237" s="155">
        <f>AF237</f>
        <v>7</v>
      </c>
      <c r="AM237" s="155">
        <v>8</v>
      </c>
      <c r="AN237" s="155">
        <f t="shared" ref="AN237:AV237" si="112">AM237+1</f>
        <v>9</v>
      </c>
      <c r="AO237" s="155">
        <f t="shared" si="112"/>
        <v>10</v>
      </c>
      <c r="AP237" s="155">
        <f t="shared" si="112"/>
        <v>11</v>
      </c>
      <c r="AQ237" s="155">
        <f t="shared" si="112"/>
        <v>12</v>
      </c>
      <c r="AR237" s="155">
        <f t="shared" si="112"/>
        <v>13</v>
      </c>
      <c r="AS237" s="155">
        <f t="shared" si="112"/>
        <v>14</v>
      </c>
      <c r="AT237" s="155">
        <f t="shared" si="112"/>
        <v>15</v>
      </c>
      <c r="AU237" s="155">
        <f t="shared" si="112"/>
        <v>16</v>
      </c>
      <c r="AV237" s="155">
        <f t="shared" si="112"/>
        <v>17</v>
      </c>
      <c r="AW237" s="155">
        <f t="shared" ref="AW237:BK237" si="113">AV237+1</f>
        <v>18</v>
      </c>
      <c r="AX237" s="155">
        <f t="shared" si="113"/>
        <v>19</v>
      </c>
      <c r="AY237" s="155">
        <f t="shared" si="113"/>
        <v>20</v>
      </c>
      <c r="AZ237" s="155">
        <f t="shared" si="113"/>
        <v>21</v>
      </c>
      <c r="BA237" s="155">
        <f t="shared" si="113"/>
        <v>22</v>
      </c>
      <c r="BB237" s="155">
        <f t="shared" si="113"/>
        <v>23</v>
      </c>
      <c r="BC237" s="155">
        <f t="shared" si="113"/>
        <v>24</v>
      </c>
      <c r="BD237" s="155">
        <f t="shared" si="113"/>
        <v>25</v>
      </c>
      <c r="BE237" s="155">
        <f t="shared" si="113"/>
        <v>26</v>
      </c>
      <c r="BF237" s="155">
        <f t="shared" si="113"/>
        <v>27</v>
      </c>
      <c r="BG237" s="155">
        <f t="shared" si="113"/>
        <v>28</v>
      </c>
      <c r="BH237" s="155">
        <f t="shared" si="113"/>
        <v>29</v>
      </c>
      <c r="BI237" s="155">
        <f t="shared" si="113"/>
        <v>30</v>
      </c>
      <c r="BJ237" s="155">
        <f t="shared" si="113"/>
        <v>31</v>
      </c>
      <c r="BK237" s="155">
        <f t="shared" si="113"/>
        <v>32</v>
      </c>
    </row>
    <row r="238" spans="1:65" hidden="1" outlineLevel="1">
      <c r="B238" t="s">
        <v>932</v>
      </c>
      <c r="C238" s="173">
        <f t="shared" ref="C238:H238" si="114">INDEX(i.Periods,C$237,1+d.TOL+(C$234-1)*3)</f>
        <v>43</v>
      </c>
      <c r="D238" s="173">
        <f t="shared" si="114"/>
        <v>59</v>
      </c>
      <c r="E238" s="173">
        <f t="shared" si="114"/>
        <v>72</v>
      </c>
      <c r="F238" s="173">
        <f t="shared" si="114"/>
        <v>79</v>
      </c>
      <c r="G238" s="173">
        <f t="shared" si="114"/>
        <v>83</v>
      </c>
      <c r="H238" s="173">
        <f t="shared" si="114"/>
        <v>94</v>
      </c>
      <c r="I238" s="173">
        <f t="shared" ref="I238:AK238" si="115">INDEX(i.Periods,I$237,1+d.TOL+(I$234-1)*3)</f>
        <v>43</v>
      </c>
      <c r="J238" s="173">
        <f t="shared" si="115"/>
        <v>61</v>
      </c>
      <c r="K238" s="173">
        <f t="shared" si="115"/>
        <v>74</v>
      </c>
      <c r="L238" s="173">
        <f t="shared" si="115"/>
        <v>81</v>
      </c>
      <c r="M238" s="173">
        <f t="shared" si="115"/>
        <v>85</v>
      </c>
      <c r="N238" s="173">
        <f t="shared" si="115"/>
        <v>96</v>
      </c>
      <c r="O238" s="173">
        <f t="shared" si="115"/>
        <v>43</v>
      </c>
      <c r="P238" s="173">
        <f t="shared" si="115"/>
        <v>64</v>
      </c>
      <c r="Q238" s="173">
        <f t="shared" si="115"/>
        <v>77</v>
      </c>
      <c r="R238" s="173">
        <f t="shared" si="115"/>
        <v>84</v>
      </c>
      <c r="S238" s="173">
        <f t="shared" si="115"/>
        <v>88</v>
      </c>
      <c r="T238" s="173">
        <f t="shared" si="115"/>
        <v>99</v>
      </c>
      <c r="U238" s="173">
        <f t="shared" si="115"/>
        <v>43</v>
      </c>
      <c r="V238" s="173">
        <f t="shared" si="115"/>
        <v>66</v>
      </c>
      <c r="W238" s="173">
        <f t="shared" si="115"/>
        <v>79</v>
      </c>
      <c r="X238" s="173">
        <f t="shared" si="115"/>
        <v>86</v>
      </c>
      <c r="Y238" s="173">
        <f t="shared" si="115"/>
        <v>90</v>
      </c>
      <c r="Z238" s="173">
        <f t="shared" si="115"/>
        <v>101</v>
      </c>
      <c r="AA238" s="173">
        <f t="shared" si="115"/>
        <v>43</v>
      </c>
      <c r="AB238" s="173">
        <f t="shared" si="115"/>
        <v>68</v>
      </c>
      <c r="AC238" s="173">
        <f t="shared" si="115"/>
        <v>81</v>
      </c>
      <c r="AD238" s="173">
        <f t="shared" si="115"/>
        <v>88</v>
      </c>
      <c r="AE238" s="173">
        <f t="shared" si="115"/>
        <v>92</v>
      </c>
      <c r="AF238" s="173">
        <f t="shared" si="115"/>
        <v>103</v>
      </c>
      <c r="AG238" s="173">
        <f t="shared" si="115"/>
        <v>43</v>
      </c>
      <c r="AH238" s="173">
        <f t="shared" si="115"/>
        <v>59</v>
      </c>
      <c r="AI238" s="173">
        <f t="shared" si="115"/>
        <v>72</v>
      </c>
      <c r="AJ238" s="173">
        <f t="shared" si="115"/>
        <v>79</v>
      </c>
      <c r="AK238" s="173">
        <f t="shared" si="115"/>
        <v>83</v>
      </c>
      <c r="AL238" s="173">
        <f t="shared" ref="AL238:AQ238" si="116">INDEX(i.Periods,AL$237,1+d.TOL+(AL$234-1)*3)</f>
        <v>94</v>
      </c>
      <c r="AM238" s="173">
        <f t="shared" si="116"/>
        <v>111</v>
      </c>
      <c r="AN238" s="173">
        <f t="shared" si="116"/>
        <v>124</v>
      </c>
      <c r="AO238" s="173">
        <f t="shared" si="116"/>
        <v>131</v>
      </c>
      <c r="AP238" s="173">
        <f t="shared" si="116"/>
        <v>135</v>
      </c>
      <c r="AQ238" s="173">
        <f t="shared" si="116"/>
        <v>146</v>
      </c>
      <c r="AR238" s="173">
        <f t="shared" ref="AR238:BK238" si="117">INDEX(i.Periods,AR$237,1+d.TOL+(AR$234-1)*3)</f>
        <v>163</v>
      </c>
      <c r="AS238" s="173">
        <f t="shared" si="117"/>
        <v>176</v>
      </c>
      <c r="AT238" s="173">
        <f t="shared" si="117"/>
        <v>183</v>
      </c>
      <c r="AU238" s="173">
        <f t="shared" si="117"/>
        <v>187</v>
      </c>
      <c r="AV238" s="173">
        <f t="shared" si="117"/>
        <v>198</v>
      </c>
      <c r="AW238" s="173">
        <f t="shared" si="117"/>
        <v>215</v>
      </c>
      <c r="AX238" s="173">
        <f t="shared" si="117"/>
        <v>228</v>
      </c>
      <c r="AY238" s="173">
        <f t="shared" si="117"/>
        <v>235</v>
      </c>
      <c r="AZ238" s="173">
        <f t="shared" si="117"/>
        <v>239</v>
      </c>
      <c r="BA238" s="173">
        <f t="shared" si="117"/>
        <v>250</v>
      </c>
      <c r="BB238" s="173">
        <f t="shared" si="117"/>
        <v>267</v>
      </c>
      <c r="BC238" s="173">
        <f t="shared" si="117"/>
        <v>280</v>
      </c>
      <c r="BD238" s="173">
        <f t="shared" si="117"/>
        <v>287</v>
      </c>
      <c r="BE238" s="173">
        <f t="shared" si="117"/>
        <v>291</v>
      </c>
      <c r="BF238" s="173">
        <f t="shared" si="117"/>
        <v>302</v>
      </c>
      <c r="BG238" s="173">
        <f t="shared" si="117"/>
        <v>319</v>
      </c>
      <c r="BH238" s="173">
        <f t="shared" si="117"/>
        <v>332</v>
      </c>
      <c r="BI238" s="173">
        <f t="shared" si="117"/>
        <v>339</v>
      </c>
      <c r="BJ238" s="173">
        <f t="shared" si="117"/>
        <v>343</v>
      </c>
      <c r="BK238" s="173">
        <f t="shared" si="117"/>
        <v>354</v>
      </c>
    </row>
    <row r="239" spans="1:65" hidden="1" outlineLevel="1">
      <c r="B239" t="s">
        <v>935</v>
      </c>
      <c r="C239" s="496">
        <f t="shared" ref="C239:H239" si="118">INDEX(i.Periods,C$237+1,1+d.TOL+(C$234-1)*3)</f>
        <v>59</v>
      </c>
      <c r="D239" s="496">
        <f t="shared" si="118"/>
        <v>64</v>
      </c>
      <c r="E239" s="496">
        <f t="shared" si="118"/>
        <v>79</v>
      </c>
      <c r="F239" s="496">
        <f t="shared" si="118"/>
        <v>83</v>
      </c>
      <c r="G239" s="496">
        <f t="shared" si="118"/>
        <v>94</v>
      </c>
      <c r="H239" s="496">
        <f t="shared" si="118"/>
        <v>111</v>
      </c>
      <c r="I239" s="496">
        <f t="shared" ref="I239:AK239" si="119">INDEX(i.Periods,I$237+1,1+d.TOL+(I$234-1)*3)</f>
        <v>61</v>
      </c>
      <c r="J239" s="496">
        <f t="shared" si="119"/>
        <v>66</v>
      </c>
      <c r="K239" s="496">
        <f t="shared" si="119"/>
        <v>81</v>
      </c>
      <c r="L239" s="496">
        <f t="shared" si="119"/>
        <v>85</v>
      </c>
      <c r="M239" s="496">
        <f t="shared" si="119"/>
        <v>96</v>
      </c>
      <c r="N239" s="496">
        <f t="shared" si="119"/>
        <v>111</v>
      </c>
      <c r="O239" s="496">
        <f t="shared" si="119"/>
        <v>64</v>
      </c>
      <c r="P239" s="496">
        <f t="shared" si="119"/>
        <v>69</v>
      </c>
      <c r="Q239" s="496">
        <f t="shared" si="119"/>
        <v>84</v>
      </c>
      <c r="R239" s="496">
        <f t="shared" si="119"/>
        <v>88</v>
      </c>
      <c r="S239" s="496">
        <f t="shared" si="119"/>
        <v>99</v>
      </c>
      <c r="T239" s="496">
        <f t="shared" si="119"/>
        <v>111</v>
      </c>
      <c r="U239" s="496">
        <f t="shared" si="119"/>
        <v>66</v>
      </c>
      <c r="V239" s="496">
        <f t="shared" si="119"/>
        <v>71</v>
      </c>
      <c r="W239" s="496">
        <f t="shared" si="119"/>
        <v>86</v>
      </c>
      <c r="X239" s="496">
        <f t="shared" si="119"/>
        <v>90</v>
      </c>
      <c r="Y239" s="496">
        <f t="shared" si="119"/>
        <v>101</v>
      </c>
      <c r="Z239" s="496">
        <f t="shared" si="119"/>
        <v>111</v>
      </c>
      <c r="AA239" s="496">
        <f t="shared" si="119"/>
        <v>68</v>
      </c>
      <c r="AB239" s="496">
        <f t="shared" si="119"/>
        <v>73</v>
      </c>
      <c r="AC239" s="496">
        <f t="shared" si="119"/>
        <v>88</v>
      </c>
      <c r="AD239" s="496">
        <f t="shared" si="119"/>
        <v>92</v>
      </c>
      <c r="AE239" s="496">
        <f t="shared" si="119"/>
        <v>103</v>
      </c>
      <c r="AF239" s="496">
        <f t="shared" si="119"/>
        <v>111</v>
      </c>
      <c r="AG239" s="496">
        <f t="shared" si="119"/>
        <v>59</v>
      </c>
      <c r="AH239" s="496">
        <f t="shared" si="119"/>
        <v>64</v>
      </c>
      <c r="AI239" s="496">
        <f t="shared" si="119"/>
        <v>79</v>
      </c>
      <c r="AJ239" s="496">
        <f t="shared" si="119"/>
        <v>83</v>
      </c>
      <c r="AK239" s="496">
        <f t="shared" si="119"/>
        <v>94</v>
      </c>
      <c r="AL239" s="496">
        <f t="shared" ref="AL239:AQ239" si="120">INDEX(i.Periods,AL$237+1,1+d.TOL+(AL$234-1)*3)</f>
        <v>111</v>
      </c>
      <c r="AM239" s="496">
        <f t="shared" si="120"/>
        <v>124</v>
      </c>
      <c r="AN239" s="496">
        <f t="shared" si="120"/>
        <v>131</v>
      </c>
      <c r="AO239" s="496">
        <f t="shared" si="120"/>
        <v>135</v>
      </c>
      <c r="AP239" s="496">
        <f t="shared" si="120"/>
        <v>146</v>
      </c>
      <c r="AQ239" s="496">
        <f t="shared" si="120"/>
        <v>163</v>
      </c>
      <c r="AR239" s="496">
        <f t="shared" ref="AR239:BK239" si="121">INDEX(i.Periods,AR$237+1,1+d.TOL+(AR$234-1)*3)</f>
        <v>176</v>
      </c>
      <c r="AS239" s="496">
        <f t="shared" si="121"/>
        <v>183</v>
      </c>
      <c r="AT239" s="496">
        <f t="shared" si="121"/>
        <v>187</v>
      </c>
      <c r="AU239" s="496">
        <f t="shared" si="121"/>
        <v>198</v>
      </c>
      <c r="AV239" s="496">
        <f t="shared" si="121"/>
        <v>215</v>
      </c>
      <c r="AW239" s="496">
        <f t="shared" si="121"/>
        <v>228</v>
      </c>
      <c r="AX239" s="496">
        <f t="shared" si="121"/>
        <v>235</v>
      </c>
      <c r="AY239" s="496">
        <f t="shared" si="121"/>
        <v>239</v>
      </c>
      <c r="AZ239" s="496">
        <f t="shared" si="121"/>
        <v>250</v>
      </c>
      <c r="BA239" s="496">
        <f t="shared" si="121"/>
        <v>267</v>
      </c>
      <c r="BB239" s="496">
        <f t="shared" si="121"/>
        <v>280</v>
      </c>
      <c r="BC239" s="496">
        <f t="shared" si="121"/>
        <v>287</v>
      </c>
      <c r="BD239" s="496">
        <f t="shared" si="121"/>
        <v>291</v>
      </c>
      <c r="BE239" s="496">
        <f t="shared" si="121"/>
        <v>302</v>
      </c>
      <c r="BF239" s="496">
        <f t="shared" si="121"/>
        <v>319</v>
      </c>
      <c r="BG239" s="496">
        <f t="shared" si="121"/>
        <v>332</v>
      </c>
      <c r="BH239" s="496">
        <f t="shared" si="121"/>
        <v>339</v>
      </c>
      <c r="BI239" s="496">
        <f t="shared" si="121"/>
        <v>343</v>
      </c>
      <c r="BJ239" s="496">
        <f t="shared" si="121"/>
        <v>354</v>
      </c>
      <c r="BK239" s="496">
        <f t="shared" si="121"/>
        <v>371</v>
      </c>
    </row>
    <row r="240" spans="1:65" ht="77.25" hidden="1" customHeight="1" outlineLevel="1">
      <c r="A240">
        <v>1</v>
      </c>
      <c r="B240" t="s">
        <v>1652</v>
      </c>
      <c r="C240" s="462" t="str">
        <f t="shared" ref="C240:Q249" si="122">INDEX(i.TOL_indices,d.TOL,$A240)&amp;", "&amp;TEXT(C$238,"0")&amp;":"&amp;TEXT(C$239,"0")</f>
        <v>67:68, 43:59</v>
      </c>
      <c r="D240" s="462" t="str">
        <f t="shared" si="122"/>
        <v>67:68, 59:64</v>
      </c>
      <c r="E240" s="462" t="str">
        <f t="shared" si="122"/>
        <v>67:68, 72:79</v>
      </c>
      <c r="F240" s="462" t="str">
        <f t="shared" si="122"/>
        <v>67:68, 79:83</v>
      </c>
      <c r="G240" s="462" t="str">
        <f t="shared" si="122"/>
        <v>67:68, 83:94</v>
      </c>
      <c r="H240" s="462" t="str">
        <f t="shared" si="122"/>
        <v>67:68, 94:111</v>
      </c>
      <c r="I240" s="462" t="str">
        <f t="shared" si="122"/>
        <v>67:68, 43:61</v>
      </c>
      <c r="J240" s="462" t="str">
        <f t="shared" si="122"/>
        <v>67:68, 61:66</v>
      </c>
      <c r="K240" s="462" t="str">
        <f t="shared" si="122"/>
        <v>67:68, 74:81</v>
      </c>
      <c r="L240" s="462" t="str">
        <f t="shared" si="122"/>
        <v>67:68, 81:85</v>
      </c>
      <c r="M240" s="462" t="str">
        <f t="shared" si="122"/>
        <v>67:68, 85:96</v>
      </c>
      <c r="N240" s="462" t="str">
        <f t="shared" si="122"/>
        <v>67:68, 96:111</v>
      </c>
      <c r="O240" s="462" t="str">
        <f t="shared" si="122"/>
        <v>67:68, 43:64</v>
      </c>
      <c r="P240" s="462" t="str">
        <f t="shared" si="122"/>
        <v>67:68, 64:69</v>
      </c>
      <c r="Q240" s="462" t="str">
        <f t="shared" si="122"/>
        <v>67:68, 77:84</v>
      </c>
      <c r="R240" s="462" t="str">
        <f t="shared" ref="R240:AT249" si="123">INDEX(i.TOL_indices,d.TOL,$A240)&amp;", "&amp;TEXT(R$238,"0")&amp;":"&amp;TEXT(R$239,"0")</f>
        <v>67:68, 84:88</v>
      </c>
      <c r="S240" s="462" t="str">
        <f t="shared" si="123"/>
        <v>67:68, 88:99</v>
      </c>
      <c r="T240" s="462" t="str">
        <f t="shared" si="123"/>
        <v>67:68, 99:111</v>
      </c>
      <c r="U240" s="462" t="str">
        <f t="shared" si="123"/>
        <v>67:68, 43:66</v>
      </c>
      <c r="V240" s="462" t="str">
        <f t="shared" si="123"/>
        <v>67:68, 66:71</v>
      </c>
      <c r="W240" s="462" t="str">
        <f t="shared" si="123"/>
        <v>67:68, 79:86</v>
      </c>
      <c r="X240" s="462" t="str">
        <f t="shared" si="123"/>
        <v>67:68, 86:90</v>
      </c>
      <c r="Y240" s="462" t="str">
        <f t="shared" si="123"/>
        <v>67:68, 90:101</v>
      </c>
      <c r="Z240" s="462" t="str">
        <f t="shared" si="123"/>
        <v>67:68, 101:111</v>
      </c>
      <c r="AA240" s="462" t="str">
        <f t="shared" si="123"/>
        <v>67:68, 43:68</v>
      </c>
      <c r="AB240" s="462" t="str">
        <f t="shared" si="123"/>
        <v>67:68, 68:73</v>
      </c>
      <c r="AC240" s="462" t="str">
        <f t="shared" si="123"/>
        <v>67:68, 81:88</v>
      </c>
      <c r="AD240" s="462" t="str">
        <f t="shared" si="123"/>
        <v>67:68, 88:92</v>
      </c>
      <c r="AE240" s="462" t="str">
        <f t="shared" si="123"/>
        <v>67:68, 92:103</v>
      </c>
      <c r="AF240" s="462" t="str">
        <f t="shared" si="123"/>
        <v>67:68, 103:111</v>
      </c>
      <c r="AG240" s="462" t="str">
        <f t="shared" si="123"/>
        <v>67:68, 43:59</v>
      </c>
      <c r="AH240" s="462" t="str">
        <f t="shared" si="123"/>
        <v>67:68, 59:64</v>
      </c>
      <c r="AI240" s="462" t="str">
        <f t="shared" si="123"/>
        <v>67:68, 72:79</v>
      </c>
      <c r="AJ240" s="462" t="str">
        <f t="shared" si="123"/>
        <v>67:68, 79:83</v>
      </c>
      <c r="AK240" s="462" t="str">
        <f t="shared" si="123"/>
        <v>67:68, 83:94</v>
      </c>
      <c r="AL240" s="462" t="str">
        <f t="shared" si="123"/>
        <v>67:68, 94:111</v>
      </c>
      <c r="AM240" s="462" t="str">
        <f t="shared" si="123"/>
        <v>67:68, 111:124</v>
      </c>
      <c r="AN240" s="462" t="str">
        <f t="shared" si="123"/>
        <v>67:68, 124:131</v>
      </c>
      <c r="AO240" s="462" t="str">
        <f t="shared" si="123"/>
        <v>67:68, 131:135</v>
      </c>
      <c r="AP240" s="462" t="str">
        <f t="shared" si="123"/>
        <v>67:68, 135:146</v>
      </c>
      <c r="AQ240" s="462" t="str">
        <f t="shared" ref="AM240:AQ249" si="124">INDEX(i.TOL_indices,d.TOL,$A240)&amp;", "&amp;TEXT(AQ$238,"0")&amp;":"&amp;TEXT(AQ$239,"0")</f>
        <v>67:68, 146:163</v>
      </c>
      <c r="AR240" s="462" t="str">
        <f t="shared" si="123"/>
        <v>67:68, 163:176</v>
      </c>
      <c r="AS240" s="462" t="str">
        <f t="shared" si="123"/>
        <v>67:68, 176:183</v>
      </c>
      <c r="AT240" s="462" t="str">
        <f t="shared" si="123"/>
        <v>67:68, 183:187</v>
      </c>
      <c r="AU240" s="462" t="str">
        <f t="shared" ref="AR240:BK249" si="125">INDEX(i.TOL_indices,d.TOL,$A240)&amp;", "&amp;TEXT(AU$238,"0")&amp;":"&amp;TEXT(AU$239,"0")</f>
        <v>67:68, 187:198</v>
      </c>
      <c r="AV240" s="462" t="str">
        <f t="shared" si="125"/>
        <v>67:68, 198:215</v>
      </c>
      <c r="AW240" s="462" t="str">
        <f t="shared" si="125"/>
        <v>67:68, 215:228</v>
      </c>
      <c r="AX240" s="462" t="str">
        <f t="shared" si="125"/>
        <v>67:68, 228:235</v>
      </c>
      <c r="AY240" s="462" t="str">
        <f t="shared" si="125"/>
        <v>67:68, 235:239</v>
      </c>
      <c r="AZ240" s="462" t="str">
        <f t="shared" si="125"/>
        <v>67:68, 239:250</v>
      </c>
      <c r="BA240" s="462" t="str">
        <f t="shared" si="125"/>
        <v>67:68, 250:267</v>
      </c>
      <c r="BB240" s="462" t="str">
        <f t="shared" si="125"/>
        <v>67:68, 267:280</v>
      </c>
      <c r="BC240" s="462" t="str">
        <f t="shared" si="125"/>
        <v>67:68, 280:287</v>
      </c>
      <c r="BD240" s="462" t="str">
        <f t="shared" si="125"/>
        <v>67:68, 287:291</v>
      </c>
      <c r="BE240" s="462" t="str">
        <f t="shared" si="125"/>
        <v>67:68, 291:302</v>
      </c>
      <c r="BF240" s="462" t="str">
        <f t="shared" si="125"/>
        <v>67:68, 302:319</v>
      </c>
      <c r="BG240" s="462" t="str">
        <f t="shared" si="125"/>
        <v>67:68, 319:332</v>
      </c>
      <c r="BH240" s="462" t="str">
        <f t="shared" si="125"/>
        <v>67:68, 332:339</v>
      </c>
      <c r="BI240" s="462" t="str">
        <f t="shared" si="125"/>
        <v>67:68, 339:343</v>
      </c>
      <c r="BJ240" s="462" t="str">
        <f t="shared" si="125"/>
        <v>67:68, 343:354</v>
      </c>
      <c r="BK240" s="462" t="str">
        <f t="shared" si="125"/>
        <v>67:68, 354:371</v>
      </c>
      <c r="BM240" s="134" t="s">
        <v>1013</v>
      </c>
    </row>
    <row r="241" spans="1:63" ht="77.25" hidden="1" customHeight="1" outlineLevel="1">
      <c r="A241">
        <v>3</v>
      </c>
      <c r="B241" t="s">
        <v>2340</v>
      </c>
      <c r="C241" s="462" t="str">
        <f t="shared" si="122"/>
        <v>54:55, 43:59</v>
      </c>
      <c r="D241" s="462" t="str">
        <f t="shared" si="122"/>
        <v>54:55, 59:64</v>
      </c>
      <c r="E241" s="462" t="str">
        <f t="shared" si="122"/>
        <v>54:55, 72:79</v>
      </c>
      <c r="F241" s="462" t="str">
        <f t="shared" si="122"/>
        <v>54:55, 79:83</v>
      </c>
      <c r="G241" s="462" t="str">
        <f t="shared" si="122"/>
        <v>54:55, 83:94</v>
      </c>
      <c r="H241" s="462" t="str">
        <f t="shared" si="122"/>
        <v>54:55, 94:111</v>
      </c>
      <c r="I241" s="462" t="str">
        <f t="shared" si="122"/>
        <v>54:55, 43:61</v>
      </c>
      <c r="J241" s="462" t="str">
        <f t="shared" si="122"/>
        <v>54:55, 61:66</v>
      </c>
      <c r="K241" s="462" t="str">
        <f t="shared" si="122"/>
        <v>54:55, 74:81</v>
      </c>
      <c r="L241" s="462" t="str">
        <f t="shared" si="122"/>
        <v>54:55, 81:85</v>
      </c>
      <c r="M241" s="462" t="str">
        <f t="shared" si="122"/>
        <v>54:55, 85:96</v>
      </c>
      <c r="N241" s="462" t="str">
        <f t="shared" si="122"/>
        <v>54:55, 96:111</v>
      </c>
      <c r="O241" s="462" t="str">
        <f t="shared" si="122"/>
        <v>54:55, 43:64</v>
      </c>
      <c r="P241" s="462" t="str">
        <f t="shared" si="122"/>
        <v>54:55, 64:69</v>
      </c>
      <c r="Q241" s="462" t="str">
        <f t="shared" si="122"/>
        <v>54:55, 77:84</v>
      </c>
      <c r="R241" s="462" t="str">
        <f t="shared" si="123"/>
        <v>54:55, 84:88</v>
      </c>
      <c r="S241" s="462" t="str">
        <f t="shared" si="123"/>
        <v>54:55, 88:99</v>
      </c>
      <c r="T241" s="462" t="str">
        <f t="shared" si="123"/>
        <v>54:55, 99:111</v>
      </c>
      <c r="U241" s="462" t="str">
        <f t="shared" si="123"/>
        <v>54:55, 43:66</v>
      </c>
      <c r="V241" s="462" t="str">
        <f t="shared" si="123"/>
        <v>54:55, 66:71</v>
      </c>
      <c r="W241" s="462" t="str">
        <f t="shared" si="123"/>
        <v>54:55, 79:86</v>
      </c>
      <c r="X241" s="462" t="str">
        <f t="shared" si="123"/>
        <v>54:55, 86:90</v>
      </c>
      <c r="Y241" s="462" t="str">
        <f t="shared" si="123"/>
        <v>54:55, 90:101</v>
      </c>
      <c r="Z241" s="462" t="str">
        <f t="shared" si="123"/>
        <v>54:55, 101:111</v>
      </c>
      <c r="AA241" s="462" t="str">
        <f t="shared" si="123"/>
        <v>54:55, 43:68</v>
      </c>
      <c r="AB241" s="462" t="str">
        <f t="shared" si="123"/>
        <v>54:55, 68:73</v>
      </c>
      <c r="AC241" s="462" t="str">
        <f t="shared" si="123"/>
        <v>54:55, 81:88</v>
      </c>
      <c r="AD241" s="462" t="str">
        <f t="shared" si="123"/>
        <v>54:55, 88:92</v>
      </c>
      <c r="AE241" s="462" t="str">
        <f t="shared" si="123"/>
        <v>54:55, 92:103</v>
      </c>
      <c r="AF241" s="462" t="str">
        <f t="shared" si="123"/>
        <v>54:55, 103:111</v>
      </c>
      <c r="AG241" s="462" t="str">
        <f t="shared" si="123"/>
        <v>54:55, 43:59</v>
      </c>
      <c r="AH241" s="462" t="str">
        <f t="shared" si="123"/>
        <v>54:55, 59:64</v>
      </c>
      <c r="AI241" s="462" t="str">
        <f t="shared" si="123"/>
        <v>54:55, 72:79</v>
      </c>
      <c r="AJ241" s="462" t="str">
        <f t="shared" si="123"/>
        <v>54:55, 79:83</v>
      </c>
      <c r="AK241" s="462" t="str">
        <f t="shared" si="123"/>
        <v>54:55, 83:94</v>
      </c>
      <c r="AL241" s="462" t="str">
        <f t="shared" si="123"/>
        <v>54:55, 94:111</v>
      </c>
      <c r="AM241" s="462" t="str">
        <f t="shared" si="124"/>
        <v>54:55, 111:124</v>
      </c>
      <c r="AN241" s="462" t="str">
        <f t="shared" si="124"/>
        <v>54:55, 124:131</v>
      </c>
      <c r="AO241" s="462" t="str">
        <f t="shared" si="124"/>
        <v>54:55, 131:135</v>
      </c>
      <c r="AP241" s="462" t="str">
        <f t="shared" si="124"/>
        <v>54:55, 135:146</v>
      </c>
      <c r="AQ241" s="462" t="str">
        <f t="shared" si="124"/>
        <v>54:55, 146:163</v>
      </c>
      <c r="AR241" s="462" t="str">
        <f t="shared" si="125"/>
        <v>54:55, 163:176</v>
      </c>
      <c r="AS241" s="462" t="str">
        <f t="shared" si="125"/>
        <v>54:55, 176:183</v>
      </c>
      <c r="AT241" s="462" t="str">
        <f t="shared" si="125"/>
        <v>54:55, 183:187</v>
      </c>
      <c r="AU241" s="462" t="str">
        <f t="shared" si="125"/>
        <v>54:55, 187:198</v>
      </c>
      <c r="AV241" s="462" t="str">
        <f t="shared" si="125"/>
        <v>54:55, 198:215</v>
      </c>
      <c r="AW241" s="462" t="str">
        <f t="shared" si="125"/>
        <v>54:55, 215:228</v>
      </c>
      <c r="AX241" s="462" t="str">
        <f t="shared" si="125"/>
        <v>54:55, 228:235</v>
      </c>
      <c r="AY241" s="462" t="str">
        <f t="shared" si="125"/>
        <v>54:55, 235:239</v>
      </c>
      <c r="AZ241" s="462" t="str">
        <f t="shared" si="125"/>
        <v>54:55, 239:250</v>
      </c>
      <c r="BA241" s="462" t="str">
        <f t="shared" si="125"/>
        <v>54:55, 250:267</v>
      </c>
      <c r="BB241" s="462" t="str">
        <f t="shared" si="125"/>
        <v>54:55, 267:280</v>
      </c>
      <c r="BC241" s="462" t="str">
        <f t="shared" si="125"/>
        <v>54:55, 280:287</v>
      </c>
      <c r="BD241" s="462" t="str">
        <f t="shared" si="125"/>
        <v>54:55, 287:291</v>
      </c>
      <c r="BE241" s="462" t="str">
        <f t="shared" si="125"/>
        <v>54:55, 291:302</v>
      </c>
      <c r="BF241" s="462" t="str">
        <f t="shared" si="125"/>
        <v>54:55, 302:319</v>
      </c>
      <c r="BG241" s="462" t="str">
        <f t="shared" si="125"/>
        <v>54:55, 319:332</v>
      </c>
      <c r="BH241" s="462" t="str">
        <f t="shared" si="125"/>
        <v>54:55, 332:339</v>
      </c>
      <c r="BI241" s="462" t="str">
        <f t="shared" si="125"/>
        <v>54:55, 339:343</v>
      </c>
      <c r="BJ241" s="462" t="str">
        <f t="shared" si="125"/>
        <v>54:55, 343:354</v>
      </c>
      <c r="BK241" s="462" t="str">
        <f t="shared" si="125"/>
        <v>54:55, 354:371</v>
      </c>
    </row>
    <row r="242" spans="1:63" ht="77.25" hidden="1" customHeight="1" outlineLevel="1">
      <c r="A242">
        <v>4</v>
      </c>
      <c r="B242" s="155" t="s">
        <v>2341</v>
      </c>
      <c r="C242" s="609" t="str">
        <f t="shared" si="122"/>
        <v>58:59, 43:59</v>
      </c>
      <c r="D242" s="609" t="str">
        <f t="shared" si="122"/>
        <v>58:59, 59:64</v>
      </c>
      <c r="E242" s="609" t="str">
        <f t="shared" si="122"/>
        <v>58:59, 72:79</v>
      </c>
      <c r="F242" s="609" t="str">
        <f t="shared" si="122"/>
        <v>58:59, 79:83</v>
      </c>
      <c r="G242" s="609" t="str">
        <f t="shared" si="122"/>
        <v>58:59, 83:94</v>
      </c>
      <c r="H242" s="609" t="str">
        <f t="shared" si="122"/>
        <v>58:59, 94:111</v>
      </c>
      <c r="I242" s="609" t="str">
        <f t="shared" si="122"/>
        <v>58:59, 43:61</v>
      </c>
      <c r="J242" s="609" t="str">
        <f t="shared" si="122"/>
        <v>58:59, 61:66</v>
      </c>
      <c r="K242" s="609" t="str">
        <f t="shared" si="122"/>
        <v>58:59, 74:81</v>
      </c>
      <c r="L242" s="609" t="str">
        <f t="shared" si="122"/>
        <v>58:59, 81:85</v>
      </c>
      <c r="M242" s="609" t="str">
        <f t="shared" si="122"/>
        <v>58:59, 85:96</v>
      </c>
      <c r="N242" s="609" t="str">
        <f t="shared" si="122"/>
        <v>58:59, 96:111</v>
      </c>
      <c r="O242" s="609" t="str">
        <f t="shared" si="122"/>
        <v>58:59, 43:64</v>
      </c>
      <c r="P242" s="609" t="str">
        <f t="shared" si="122"/>
        <v>58:59, 64:69</v>
      </c>
      <c r="Q242" s="609" t="str">
        <f t="shared" si="122"/>
        <v>58:59, 77:84</v>
      </c>
      <c r="R242" s="609" t="str">
        <f t="shared" si="123"/>
        <v>58:59, 84:88</v>
      </c>
      <c r="S242" s="609" t="str">
        <f t="shared" si="123"/>
        <v>58:59, 88:99</v>
      </c>
      <c r="T242" s="609" t="str">
        <f t="shared" si="123"/>
        <v>58:59, 99:111</v>
      </c>
      <c r="U242" s="609" t="str">
        <f t="shared" si="123"/>
        <v>58:59, 43:66</v>
      </c>
      <c r="V242" s="609" t="str">
        <f t="shared" si="123"/>
        <v>58:59, 66:71</v>
      </c>
      <c r="W242" s="609" t="str">
        <f t="shared" si="123"/>
        <v>58:59, 79:86</v>
      </c>
      <c r="X242" s="609" t="str">
        <f t="shared" si="123"/>
        <v>58:59, 86:90</v>
      </c>
      <c r="Y242" s="609" t="str">
        <f t="shared" si="123"/>
        <v>58:59, 90:101</v>
      </c>
      <c r="Z242" s="609" t="str">
        <f t="shared" si="123"/>
        <v>58:59, 101:111</v>
      </c>
      <c r="AA242" s="609" t="str">
        <f t="shared" si="123"/>
        <v>58:59, 43:68</v>
      </c>
      <c r="AB242" s="609" t="str">
        <f t="shared" si="123"/>
        <v>58:59, 68:73</v>
      </c>
      <c r="AC242" s="609" t="str">
        <f t="shared" si="123"/>
        <v>58:59, 81:88</v>
      </c>
      <c r="AD242" s="609" t="str">
        <f t="shared" si="123"/>
        <v>58:59, 88:92</v>
      </c>
      <c r="AE242" s="609" t="str">
        <f t="shared" si="123"/>
        <v>58:59, 92:103</v>
      </c>
      <c r="AF242" s="609" t="str">
        <f t="shared" si="123"/>
        <v>58:59, 103:111</v>
      </c>
      <c r="AG242" s="609" t="str">
        <f t="shared" si="123"/>
        <v>58:59, 43:59</v>
      </c>
      <c r="AH242" s="609" t="str">
        <f t="shared" si="123"/>
        <v>58:59, 59:64</v>
      </c>
      <c r="AI242" s="609" t="str">
        <f t="shared" si="123"/>
        <v>58:59, 72:79</v>
      </c>
      <c r="AJ242" s="609" t="str">
        <f t="shared" si="123"/>
        <v>58:59, 79:83</v>
      </c>
      <c r="AK242" s="609" t="str">
        <f t="shared" si="123"/>
        <v>58:59, 83:94</v>
      </c>
      <c r="AL242" s="609" t="str">
        <f t="shared" si="123"/>
        <v>58:59, 94:111</v>
      </c>
      <c r="AM242" s="609" t="str">
        <f t="shared" si="124"/>
        <v>58:59, 111:124</v>
      </c>
      <c r="AN242" s="609" t="str">
        <f t="shared" si="124"/>
        <v>58:59, 124:131</v>
      </c>
      <c r="AO242" s="609" t="str">
        <f t="shared" si="124"/>
        <v>58:59, 131:135</v>
      </c>
      <c r="AP242" s="609" t="str">
        <f t="shared" si="124"/>
        <v>58:59, 135:146</v>
      </c>
      <c r="AQ242" s="609" t="str">
        <f t="shared" si="124"/>
        <v>58:59, 146:163</v>
      </c>
      <c r="AR242" s="609" t="str">
        <f t="shared" si="125"/>
        <v>58:59, 163:176</v>
      </c>
      <c r="AS242" s="609" t="str">
        <f t="shared" si="125"/>
        <v>58:59, 176:183</v>
      </c>
      <c r="AT242" s="609" t="str">
        <f t="shared" si="125"/>
        <v>58:59, 183:187</v>
      </c>
      <c r="AU242" s="609" t="str">
        <f t="shared" si="125"/>
        <v>58:59, 187:198</v>
      </c>
      <c r="AV242" s="609" t="str">
        <f t="shared" si="125"/>
        <v>58:59, 198:215</v>
      </c>
      <c r="AW242" s="609" t="str">
        <f t="shared" si="125"/>
        <v>58:59, 215:228</v>
      </c>
      <c r="AX242" s="609" t="str">
        <f t="shared" si="125"/>
        <v>58:59, 228:235</v>
      </c>
      <c r="AY242" s="609" t="str">
        <f t="shared" si="125"/>
        <v>58:59, 235:239</v>
      </c>
      <c r="AZ242" s="609" t="str">
        <f t="shared" si="125"/>
        <v>58:59, 239:250</v>
      </c>
      <c r="BA242" s="609" t="str">
        <f t="shared" si="125"/>
        <v>58:59, 250:267</v>
      </c>
      <c r="BB242" s="609" t="str">
        <f t="shared" si="125"/>
        <v>58:59, 267:280</v>
      </c>
      <c r="BC242" s="609" t="str">
        <f t="shared" si="125"/>
        <v>58:59, 280:287</v>
      </c>
      <c r="BD242" s="609" t="str">
        <f t="shared" si="125"/>
        <v>58:59, 287:291</v>
      </c>
      <c r="BE242" s="609" t="str">
        <f t="shared" si="125"/>
        <v>58:59, 291:302</v>
      </c>
      <c r="BF242" s="609" t="str">
        <f t="shared" si="125"/>
        <v>58:59, 302:319</v>
      </c>
      <c r="BG242" s="609" t="str">
        <f t="shared" si="125"/>
        <v>58:59, 319:332</v>
      </c>
      <c r="BH242" s="609" t="str">
        <f t="shared" si="125"/>
        <v>58:59, 332:339</v>
      </c>
      <c r="BI242" s="609" t="str">
        <f t="shared" si="125"/>
        <v>58:59, 339:343</v>
      </c>
      <c r="BJ242" s="609" t="str">
        <f t="shared" si="125"/>
        <v>58:59, 343:354</v>
      </c>
      <c r="BK242" s="609" t="str">
        <f t="shared" si="125"/>
        <v>58:59, 354:371</v>
      </c>
    </row>
    <row r="243" spans="1:63" ht="77.25" hidden="1" customHeight="1" outlineLevel="1">
      <c r="A243">
        <v>4</v>
      </c>
      <c r="B243" s="155" t="s">
        <v>2342</v>
      </c>
      <c r="C243" s="609" t="str">
        <f t="shared" si="122"/>
        <v>58:59, 43:59</v>
      </c>
      <c r="D243" s="609" t="str">
        <f t="shared" si="122"/>
        <v>58:59, 59:64</v>
      </c>
      <c r="E243" s="609" t="str">
        <f t="shared" si="122"/>
        <v>58:59, 72:79</v>
      </c>
      <c r="F243" s="609" t="str">
        <f t="shared" si="122"/>
        <v>58:59, 79:83</v>
      </c>
      <c r="G243" s="609" t="str">
        <f t="shared" si="122"/>
        <v>58:59, 83:94</v>
      </c>
      <c r="H243" s="609" t="str">
        <f t="shared" si="122"/>
        <v>58:59, 94:111</v>
      </c>
      <c r="I243" s="609" t="str">
        <f t="shared" si="122"/>
        <v>58:59, 43:61</v>
      </c>
      <c r="J243" s="609" t="str">
        <f t="shared" si="122"/>
        <v>58:59, 61:66</v>
      </c>
      <c r="K243" s="609" t="str">
        <f t="shared" si="122"/>
        <v>58:59, 74:81</v>
      </c>
      <c r="L243" s="609" t="str">
        <f t="shared" si="122"/>
        <v>58:59, 81:85</v>
      </c>
      <c r="M243" s="609" t="str">
        <f t="shared" si="122"/>
        <v>58:59, 85:96</v>
      </c>
      <c r="N243" s="609" t="str">
        <f t="shared" si="122"/>
        <v>58:59, 96:111</v>
      </c>
      <c r="O243" s="609" t="str">
        <f t="shared" si="122"/>
        <v>58:59, 43:64</v>
      </c>
      <c r="P243" s="609" t="str">
        <f t="shared" si="122"/>
        <v>58:59, 64:69</v>
      </c>
      <c r="Q243" s="609" t="str">
        <f t="shared" si="122"/>
        <v>58:59, 77:84</v>
      </c>
      <c r="R243" s="609" t="str">
        <f t="shared" si="123"/>
        <v>58:59, 84:88</v>
      </c>
      <c r="S243" s="609" t="str">
        <f t="shared" si="123"/>
        <v>58:59, 88:99</v>
      </c>
      <c r="T243" s="609" t="str">
        <f t="shared" si="123"/>
        <v>58:59, 99:111</v>
      </c>
      <c r="U243" s="609" t="str">
        <f t="shared" si="123"/>
        <v>58:59, 43:66</v>
      </c>
      <c r="V243" s="609" t="str">
        <f t="shared" si="123"/>
        <v>58:59, 66:71</v>
      </c>
      <c r="W243" s="609" t="str">
        <f t="shared" si="123"/>
        <v>58:59, 79:86</v>
      </c>
      <c r="X243" s="609" t="str">
        <f t="shared" si="123"/>
        <v>58:59, 86:90</v>
      </c>
      <c r="Y243" s="609" t="str">
        <f t="shared" si="123"/>
        <v>58:59, 90:101</v>
      </c>
      <c r="Z243" s="609" t="str">
        <f t="shared" si="123"/>
        <v>58:59, 101:111</v>
      </c>
      <c r="AA243" s="609" t="str">
        <f t="shared" si="123"/>
        <v>58:59, 43:68</v>
      </c>
      <c r="AB243" s="609" t="str">
        <f t="shared" si="123"/>
        <v>58:59, 68:73</v>
      </c>
      <c r="AC243" s="609" t="str">
        <f t="shared" si="123"/>
        <v>58:59, 81:88</v>
      </c>
      <c r="AD243" s="609" t="str">
        <f t="shared" si="123"/>
        <v>58:59, 88:92</v>
      </c>
      <c r="AE243" s="609" t="str">
        <f t="shared" si="123"/>
        <v>58:59, 92:103</v>
      </c>
      <c r="AF243" s="609" t="str">
        <f t="shared" si="123"/>
        <v>58:59, 103:111</v>
      </c>
      <c r="AG243" s="609" t="str">
        <f t="shared" si="123"/>
        <v>58:59, 43:59</v>
      </c>
      <c r="AH243" s="609" t="str">
        <f t="shared" si="123"/>
        <v>58:59, 59:64</v>
      </c>
      <c r="AI243" s="609" t="str">
        <f t="shared" si="123"/>
        <v>58:59, 72:79</v>
      </c>
      <c r="AJ243" s="609" t="str">
        <f t="shared" si="123"/>
        <v>58:59, 79:83</v>
      </c>
      <c r="AK243" s="609" t="str">
        <f t="shared" si="123"/>
        <v>58:59, 83:94</v>
      </c>
      <c r="AL243" s="609" t="str">
        <f t="shared" si="123"/>
        <v>58:59, 94:111</v>
      </c>
      <c r="AM243" s="609" t="str">
        <f t="shared" si="124"/>
        <v>58:59, 111:124</v>
      </c>
      <c r="AN243" s="609" t="str">
        <f t="shared" si="124"/>
        <v>58:59, 124:131</v>
      </c>
      <c r="AO243" s="609" t="str">
        <f t="shared" si="124"/>
        <v>58:59, 131:135</v>
      </c>
      <c r="AP243" s="609" t="str">
        <f t="shared" si="124"/>
        <v>58:59, 135:146</v>
      </c>
      <c r="AQ243" s="609" t="str">
        <f t="shared" si="124"/>
        <v>58:59, 146:163</v>
      </c>
      <c r="AR243" s="609" t="str">
        <f t="shared" si="125"/>
        <v>58:59, 163:176</v>
      </c>
      <c r="AS243" s="609" t="str">
        <f t="shared" si="125"/>
        <v>58:59, 176:183</v>
      </c>
      <c r="AT243" s="609" t="str">
        <f t="shared" si="125"/>
        <v>58:59, 183:187</v>
      </c>
      <c r="AU243" s="609" t="str">
        <f t="shared" si="125"/>
        <v>58:59, 187:198</v>
      </c>
      <c r="AV243" s="609" t="str">
        <f t="shared" si="125"/>
        <v>58:59, 198:215</v>
      </c>
      <c r="AW243" s="609" t="str">
        <f t="shared" si="125"/>
        <v>58:59, 215:228</v>
      </c>
      <c r="AX243" s="609" t="str">
        <f t="shared" si="125"/>
        <v>58:59, 228:235</v>
      </c>
      <c r="AY243" s="609" t="str">
        <f t="shared" si="125"/>
        <v>58:59, 235:239</v>
      </c>
      <c r="AZ243" s="609" t="str">
        <f t="shared" si="125"/>
        <v>58:59, 239:250</v>
      </c>
      <c r="BA243" s="609" t="str">
        <f t="shared" si="125"/>
        <v>58:59, 250:267</v>
      </c>
      <c r="BB243" s="609" t="str">
        <f t="shared" si="125"/>
        <v>58:59, 267:280</v>
      </c>
      <c r="BC243" s="609" t="str">
        <f t="shared" si="125"/>
        <v>58:59, 280:287</v>
      </c>
      <c r="BD243" s="609" t="str">
        <f t="shared" si="125"/>
        <v>58:59, 287:291</v>
      </c>
      <c r="BE243" s="609" t="str">
        <f t="shared" si="125"/>
        <v>58:59, 291:302</v>
      </c>
      <c r="BF243" s="609" t="str">
        <f t="shared" si="125"/>
        <v>58:59, 302:319</v>
      </c>
      <c r="BG243" s="609" t="str">
        <f t="shared" si="125"/>
        <v>58:59, 319:332</v>
      </c>
      <c r="BH243" s="609" t="str">
        <f t="shared" si="125"/>
        <v>58:59, 332:339</v>
      </c>
      <c r="BI243" s="609" t="str">
        <f t="shared" si="125"/>
        <v>58:59, 339:343</v>
      </c>
      <c r="BJ243" s="609" t="str">
        <f t="shared" si="125"/>
        <v>58:59, 343:354</v>
      </c>
      <c r="BK243" s="609" t="str">
        <f t="shared" si="125"/>
        <v>58:59, 354:371</v>
      </c>
    </row>
    <row r="244" spans="1:63" ht="77.25" hidden="1" customHeight="1" outlineLevel="1">
      <c r="A244">
        <v>4</v>
      </c>
      <c r="B244" t="s">
        <v>2343</v>
      </c>
      <c r="C244" s="462" t="str">
        <f t="shared" si="122"/>
        <v>58:59, 43:59</v>
      </c>
      <c r="D244" s="462" t="str">
        <f t="shared" si="122"/>
        <v>58:59, 59:64</v>
      </c>
      <c r="E244" s="462" t="str">
        <f t="shared" si="122"/>
        <v>58:59, 72:79</v>
      </c>
      <c r="F244" s="462" t="str">
        <f t="shared" si="122"/>
        <v>58:59, 79:83</v>
      </c>
      <c r="G244" s="462" t="str">
        <f t="shared" si="122"/>
        <v>58:59, 83:94</v>
      </c>
      <c r="H244" s="462" t="str">
        <f t="shared" si="122"/>
        <v>58:59, 94:111</v>
      </c>
      <c r="I244" s="462" t="str">
        <f t="shared" si="122"/>
        <v>58:59, 43:61</v>
      </c>
      <c r="J244" s="462" t="str">
        <f t="shared" si="122"/>
        <v>58:59, 61:66</v>
      </c>
      <c r="K244" s="462" t="str">
        <f t="shared" si="122"/>
        <v>58:59, 74:81</v>
      </c>
      <c r="L244" s="462" t="str">
        <f t="shared" si="122"/>
        <v>58:59, 81:85</v>
      </c>
      <c r="M244" s="462" t="str">
        <f t="shared" si="122"/>
        <v>58:59, 85:96</v>
      </c>
      <c r="N244" s="462" t="str">
        <f t="shared" si="122"/>
        <v>58:59, 96:111</v>
      </c>
      <c r="O244" s="462" t="str">
        <f t="shared" si="122"/>
        <v>58:59, 43:64</v>
      </c>
      <c r="P244" s="462" t="str">
        <f t="shared" si="122"/>
        <v>58:59, 64:69</v>
      </c>
      <c r="Q244" s="462" t="str">
        <f t="shared" si="122"/>
        <v>58:59, 77:84</v>
      </c>
      <c r="R244" s="462" t="str">
        <f t="shared" si="123"/>
        <v>58:59, 84:88</v>
      </c>
      <c r="S244" s="462" t="str">
        <f t="shared" si="123"/>
        <v>58:59, 88:99</v>
      </c>
      <c r="T244" s="462" t="str">
        <f t="shared" si="123"/>
        <v>58:59, 99:111</v>
      </c>
      <c r="U244" s="462" t="str">
        <f t="shared" si="123"/>
        <v>58:59, 43:66</v>
      </c>
      <c r="V244" s="462" t="str">
        <f t="shared" si="123"/>
        <v>58:59, 66:71</v>
      </c>
      <c r="W244" s="462" t="str">
        <f t="shared" si="123"/>
        <v>58:59, 79:86</v>
      </c>
      <c r="X244" s="462" t="str">
        <f t="shared" si="123"/>
        <v>58:59, 86:90</v>
      </c>
      <c r="Y244" s="462" t="str">
        <f t="shared" si="123"/>
        <v>58:59, 90:101</v>
      </c>
      <c r="Z244" s="462" t="str">
        <f t="shared" si="123"/>
        <v>58:59, 101:111</v>
      </c>
      <c r="AA244" s="462" t="str">
        <f t="shared" si="123"/>
        <v>58:59, 43:68</v>
      </c>
      <c r="AB244" s="462" t="str">
        <f t="shared" si="123"/>
        <v>58:59, 68:73</v>
      </c>
      <c r="AC244" s="462" t="str">
        <f t="shared" si="123"/>
        <v>58:59, 81:88</v>
      </c>
      <c r="AD244" s="462" t="str">
        <f t="shared" si="123"/>
        <v>58:59, 88:92</v>
      </c>
      <c r="AE244" s="462" t="str">
        <f t="shared" si="123"/>
        <v>58:59, 92:103</v>
      </c>
      <c r="AF244" s="462" t="str">
        <f t="shared" si="123"/>
        <v>58:59, 103:111</v>
      </c>
      <c r="AG244" s="462" t="str">
        <f t="shared" si="123"/>
        <v>58:59, 43:59</v>
      </c>
      <c r="AH244" s="462" t="str">
        <f t="shared" si="123"/>
        <v>58:59, 59:64</v>
      </c>
      <c r="AI244" s="462" t="str">
        <f t="shared" si="123"/>
        <v>58:59, 72:79</v>
      </c>
      <c r="AJ244" s="462" t="str">
        <f t="shared" si="123"/>
        <v>58:59, 79:83</v>
      </c>
      <c r="AK244" s="462" t="str">
        <f t="shared" si="123"/>
        <v>58:59, 83:94</v>
      </c>
      <c r="AL244" s="462" t="str">
        <f t="shared" si="123"/>
        <v>58:59, 94:111</v>
      </c>
      <c r="AM244" s="462" t="str">
        <f t="shared" si="124"/>
        <v>58:59, 111:124</v>
      </c>
      <c r="AN244" s="462" t="str">
        <f t="shared" si="124"/>
        <v>58:59, 124:131</v>
      </c>
      <c r="AO244" s="462" t="str">
        <f t="shared" si="124"/>
        <v>58:59, 131:135</v>
      </c>
      <c r="AP244" s="462" t="str">
        <f t="shared" si="124"/>
        <v>58:59, 135:146</v>
      </c>
      <c r="AQ244" s="462" t="str">
        <f t="shared" si="124"/>
        <v>58:59, 146:163</v>
      </c>
      <c r="AR244" s="462" t="str">
        <f t="shared" si="125"/>
        <v>58:59, 163:176</v>
      </c>
      <c r="AS244" s="462" t="str">
        <f t="shared" si="125"/>
        <v>58:59, 176:183</v>
      </c>
      <c r="AT244" s="462" t="str">
        <f t="shared" si="125"/>
        <v>58:59, 183:187</v>
      </c>
      <c r="AU244" s="462" t="str">
        <f t="shared" si="125"/>
        <v>58:59, 187:198</v>
      </c>
      <c r="AV244" s="462" t="str">
        <f t="shared" si="125"/>
        <v>58:59, 198:215</v>
      </c>
      <c r="AW244" s="462" t="str">
        <f t="shared" si="125"/>
        <v>58:59, 215:228</v>
      </c>
      <c r="AX244" s="462" t="str">
        <f t="shared" si="125"/>
        <v>58:59, 228:235</v>
      </c>
      <c r="AY244" s="462" t="str">
        <f t="shared" si="125"/>
        <v>58:59, 235:239</v>
      </c>
      <c r="AZ244" s="462" t="str">
        <f t="shared" si="125"/>
        <v>58:59, 239:250</v>
      </c>
      <c r="BA244" s="462" t="str">
        <f t="shared" si="125"/>
        <v>58:59, 250:267</v>
      </c>
      <c r="BB244" s="462" t="str">
        <f t="shared" si="125"/>
        <v>58:59, 267:280</v>
      </c>
      <c r="BC244" s="462" t="str">
        <f t="shared" si="125"/>
        <v>58:59, 280:287</v>
      </c>
      <c r="BD244" s="462" t="str">
        <f t="shared" si="125"/>
        <v>58:59, 287:291</v>
      </c>
      <c r="BE244" s="462" t="str">
        <f t="shared" si="125"/>
        <v>58:59, 291:302</v>
      </c>
      <c r="BF244" s="462" t="str">
        <f t="shared" si="125"/>
        <v>58:59, 302:319</v>
      </c>
      <c r="BG244" s="462" t="str">
        <f t="shared" si="125"/>
        <v>58:59, 319:332</v>
      </c>
      <c r="BH244" s="462" t="str">
        <f t="shared" si="125"/>
        <v>58:59, 332:339</v>
      </c>
      <c r="BI244" s="462" t="str">
        <f t="shared" si="125"/>
        <v>58:59, 339:343</v>
      </c>
      <c r="BJ244" s="462" t="str">
        <f t="shared" si="125"/>
        <v>58:59, 343:354</v>
      </c>
      <c r="BK244" s="462" t="str">
        <f t="shared" si="125"/>
        <v>58:59, 354:371</v>
      </c>
    </row>
    <row r="245" spans="1:63" ht="77.25" hidden="1" customHeight="1" outlineLevel="1">
      <c r="A245">
        <v>4</v>
      </c>
      <c r="B245" t="s">
        <v>2344</v>
      </c>
      <c r="C245" s="462" t="str">
        <f t="shared" si="122"/>
        <v>58:59, 43:59</v>
      </c>
      <c r="D245" s="462" t="str">
        <f t="shared" si="122"/>
        <v>58:59, 59:64</v>
      </c>
      <c r="E245" s="462" t="str">
        <f t="shared" si="122"/>
        <v>58:59, 72:79</v>
      </c>
      <c r="F245" s="462" t="str">
        <f t="shared" si="122"/>
        <v>58:59, 79:83</v>
      </c>
      <c r="G245" s="462" t="str">
        <f t="shared" si="122"/>
        <v>58:59, 83:94</v>
      </c>
      <c r="H245" s="462" t="str">
        <f t="shared" si="122"/>
        <v>58:59, 94:111</v>
      </c>
      <c r="I245" s="462" t="str">
        <f t="shared" si="122"/>
        <v>58:59, 43:61</v>
      </c>
      <c r="J245" s="462" t="str">
        <f t="shared" si="122"/>
        <v>58:59, 61:66</v>
      </c>
      <c r="K245" s="462" t="str">
        <f t="shared" si="122"/>
        <v>58:59, 74:81</v>
      </c>
      <c r="L245" s="462" t="str">
        <f t="shared" si="122"/>
        <v>58:59, 81:85</v>
      </c>
      <c r="M245" s="462" t="str">
        <f t="shared" si="122"/>
        <v>58:59, 85:96</v>
      </c>
      <c r="N245" s="462" t="str">
        <f t="shared" si="122"/>
        <v>58:59, 96:111</v>
      </c>
      <c r="O245" s="462" t="str">
        <f t="shared" si="122"/>
        <v>58:59, 43:64</v>
      </c>
      <c r="P245" s="462" t="str">
        <f t="shared" si="122"/>
        <v>58:59, 64:69</v>
      </c>
      <c r="Q245" s="462" t="str">
        <f t="shared" si="122"/>
        <v>58:59, 77:84</v>
      </c>
      <c r="R245" s="462" t="str">
        <f t="shared" si="123"/>
        <v>58:59, 84:88</v>
      </c>
      <c r="S245" s="462" t="str">
        <f t="shared" si="123"/>
        <v>58:59, 88:99</v>
      </c>
      <c r="T245" s="462" t="str">
        <f t="shared" si="123"/>
        <v>58:59, 99:111</v>
      </c>
      <c r="U245" s="462" t="str">
        <f t="shared" si="123"/>
        <v>58:59, 43:66</v>
      </c>
      <c r="V245" s="462" t="str">
        <f t="shared" si="123"/>
        <v>58:59, 66:71</v>
      </c>
      <c r="W245" s="462" t="str">
        <f t="shared" si="123"/>
        <v>58:59, 79:86</v>
      </c>
      <c r="X245" s="462" t="str">
        <f t="shared" si="123"/>
        <v>58:59, 86:90</v>
      </c>
      <c r="Y245" s="462" t="str">
        <f t="shared" si="123"/>
        <v>58:59, 90:101</v>
      </c>
      <c r="Z245" s="462" t="str">
        <f t="shared" si="123"/>
        <v>58:59, 101:111</v>
      </c>
      <c r="AA245" s="462" t="str">
        <f t="shared" si="123"/>
        <v>58:59, 43:68</v>
      </c>
      <c r="AB245" s="462" t="str">
        <f t="shared" si="123"/>
        <v>58:59, 68:73</v>
      </c>
      <c r="AC245" s="462" t="str">
        <f t="shared" si="123"/>
        <v>58:59, 81:88</v>
      </c>
      <c r="AD245" s="462" t="str">
        <f t="shared" si="123"/>
        <v>58:59, 88:92</v>
      </c>
      <c r="AE245" s="462" t="str">
        <f t="shared" si="123"/>
        <v>58:59, 92:103</v>
      </c>
      <c r="AF245" s="462" t="str">
        <f t="shared" si="123"/>
        <v>58:59, 103:111</v>
      </c>
      <c r="AG245" s="462" t="str">
        <f t="shared" si="123"/>
        <v>58:59, 43:59</v>
      </c>
      <c r="AH245" s="462" t="str">
        <f t="shared" si="123"/>
        <v>58:59, 59:64</v>
      </c>
      <c r="AI245" s="462" t="str">
        <f t="shared" si="123"/>
        <v>58:59, 72:79</v>
      </c>
      <c r="AJ245" s="462" t="str">
        <f t="shared" si="123"/>
        <v>58:59, 79:83</v>
      </c>
      <c r="AK245" s="462" t="str">
        <f t="shared" si="123"/>
        <v>58:59, 83:94</v>
      </c>
      <c r="AL245" s="462" t="str">
        <f t="shared" si="123"/>
        <v>58:59, 94:111</v>
      </c>
      <c r="AM245" s="462" t="str">
        <f t="shared" si="124"/>
        <v>58:59, 111:124</v>
      </c>
      <c r="AN245" s="462" t="str">
        <f t="shared" si="124"/>
        <v>58:59, 124:131</v>
      </c>
      <c r="AO245" s="462" t="str">
        <f t="shared" si="124"/>
        <v>58:59, 131:135</v>
      </c>
      <c r="AP245" s="462" t="str">
        <f t="shared" si="124"/>
        <v>58:59, 135:146</v>
      </c>
      <c r="AQ245" s="462" t="str">
        <f t="shared" si="124"/>
        <v>58:59, 146:163</v>
      </c>
      <c r="AR245" s="462" t="str">
        <f t="shared" si="125"/>
        <v>58:59, 163:176</v>
      </c>
      <c r="AS245" s="462" t="str">
        <f t="shared" si="125"/>
        <v>58:59, 176:183</v>
      </c>
      <c r="AT245" s="462" t="str">
        <f t="shared" si="125"/>
        <v>58:59, 183:187</v>
      </c>
      <c r="AU245" s="462" t="str">
        <f t="shared" si="125"/>
        <v>58:59, 187:198</v>
      </c>
      <c r="AV245" s="462" t="str">
        <f t="shared" si="125"/>
        <v>58:59, 198:215</v>
      </c>
      <c r="AW245" s="462" t="str">
        <f t="shared" si="125"/>
        <v>58:59, 215:228</v>
      </c>
      <c r="AX245" s="462" t="str">
        <f t="shared" si="125"/>
        <v>58:59, 228:235</v>
      </c>
      <c r="AY245" s="462" t="str">
        <f t="shared" si="125"/>
        <v>58:59, 235:239</v>
      </c>
      <c r="AZ245" s="462" t="str">
        <f t="shared" si="125"/>
        <v>58:59, 239:250</v>
      </c>
      <c r="BA245" s="462" t="str">
        <f t="shared" si="125"/>
        <v>58:59, 250:267</v>
      </c>
      <c r="BB245" s="462" t="str">
        <f t="shared" si="125"/>
        <v>58:59, 267:280</v>
      </c>
      <c r="BC245" s="462" t="str">
        <f t="shared" si="125"/>
        <v>58:59, 280:287</v>
      </c>
      <c r="BD245" s="462" t="str">
        <f t="shared" si="125"/>
        <v>58:59, 287:291</v>
      </c>
      <c r="BE245" s="462" t="str">
        <f t="shared" si="125"/>
        <v>58:59, 291:302</v>
      </c>
      <c r="BF245" s="462" t="str">
        <f t="shared" si="125"/>
        <v>58:59, 302:319</v>
      </c>
      <c r="BG245" s="462" t="str">
        <f t="shared" si="125"/>
        <v>58:59, 319:332</v>
      </c>
      <c r="BH245" s="462" t="str">
        <f t="shared" si="125"/>
        <v>58:59, 332:339</v>
      </c>
      <c r="BI245" s="462" t="str">
        <f t="shared" si="125"/>
        <v>58:59, 339:343</v>
      </c>
      <c r="BJ245" s="462" t="str">
        <f t="shared" si="125"/>
        <v>58:59, 343:354</v>
      </c>
      <c r="BK245" s="462" t="str">
        <f t="shared" si="125"/>
        <v>58:59, 354:371</v>
      </c>
    </row>
    <row r="246" spans="1:63" ht="77.25" hidden="1" customHeight="1" outlineLevel="1">
      <c r="A246">
        <v>4</v>
      </c>
      <c r="B246" s="155" t="s">
        <v>2345</v>
      </c>
      <c r="C246" s="609" t="str">
        <f t="shared" si="122"/>
        <v>58:59, 43:59</v>
      </c>
      <c r="D246" s="609" t="str">
        <f t="shared" si="122"/>
        <v>58:59, 59:64</v>
      </c>
      <c r="E246" s="609" t="str">
        <f t="shared" si="122"/>
        <v>58:59, 72:79</v>
      </c>
      <c r="F246" s="609" t="str">
        <f t="shared" si="122"/>
        <v>58:59, 79:83</v>
      </c>
      <c r="G246" s="609" t="str">
        <f t="shared" si="122"/>
        <v>58:59, 83:94</v>
      </c>
      <c r="H246" s="609" t="str">
        <f t="shared" si="122"/>
        <v>58:59, 94:111</v>
      </c>
      <c r="I246" s="609" t="str">
        <f t="shared" si="122"/>
        <v>58:59, 43:61</v>
      </c>
      <c r="J246" s="609" t="str">
        <f t="shared" si="122"/>
        <v>58:59, 61:66</v>
      </c>
      <c r="K246" s="609" t="str">
        <f t="shared" si="122"/>
        <v>58:59, 74:81</v>
      </c>
      <c r="L246" s="609" t="str">
        <f t="shared" si="122"/>
        <v>58:59, 81:85</v>
      </c>
      <c r="M246" s="609" t="str">
        <f t="shared" si="122"/>
        <v>58:59, 85:96</v>
      </c>
      <c r="N246" s="609" t="str">
        <f t="shared" si="122"/>
        <v>58:59, 96:111</v>
      </c>
      <c r="O246" s="609" t="str">
        <f t="shared" si="122"/>
        <v>58:59, 43:64</v>
      </c>
      <c r="P246" s="609" t="str">
        <f t="shared" si="122"/>
        <v>58:59, 64:69</v>
      </c>
      <c r="Q246" s="609" t="str">
        <f t="shared" si="122"/>
        <v>58:59, 77:84</v>
      </c>
      <c r="R246" s="609" t="str">
        <f t="shared" si="123"/>
        <v>58:59, 84:88</v>
      </c>
      <c r="S246" s="609" t="str">
        <f t="shared" si="123"/>
        <v>58:59, 88:99</v>
      </c>
      <c r="T246" s="609" t="str">
        <f t="shared" si="123"/>
        <v>58:59, 99:111</v>
      </c>
      <c r="U246" s="609" t="str">
        <f t="shared" si="123"/>
        <v>58:59, 43:66</v>
      </c>
      <c r="V246" s="609" t="str">
        <f t="shared" si="123"/>
        <v>58:59, 66:71</v>
      </c>
      <c r="W246" s="609" t="str">
        <f t="shared" si="123"/>
        <v>58:59, 79:86</v>
      </c>
      <c r="X246" s="609" t="str">
        <f t="shared" si="123"/>
        <v>58:59, 86:90</v>
      </c>
      <c r="Y246" s="609" t="str">
        <f t="shared" si="123"/>
        <v>58:59, 90:101</v>
      </c>
      <c r="Z246" s="609" t="str">
        <f t="shared" si="123"/>
        <v>58:59, 101:111</v>
      </c>
      <c r="AA246" s="609" t="str">
        <f t="shared" si="123"/>
        <v>58:59, 43:68</v>
      </c>
      <c r="AB246" s="609" t="str">
        <f t="shared" si="123"/>
        <v>58:59, 68:73</v>
      </c>
      <c r="AC246" s="609" t="str">
        <f t="shared" si="123"/>
        <v>58:59, 81:88</v>
      </c>
      <c r="AD246" s="609" t="str">
        <f t="shared" si="123"/>
        <v>58:59, 88:92</v>
      </c>
      <c r="AE246" s="609" t="str">
        <f t="shared" si="123"/>
        <v>58:59, 92:103</v>
      </c>
      <c r="AF246" s="609" t="str">
        <f t="shared" si="123"/>
        <v>58:59, 103:111</v>
      </c>
      <c r="AG246" s="609" t="str">
        <f t="shared" si="123"/>
        <v>58:59, 43:59</v>
      </c>
      <c r="AH246" s="609" t="str">
        <f t="shared" si="123"/>
        <v>58:59, 59:64</v>
      </c>
      <c r="AI246" s="609" t="str">
        <f t="shared" si="123"/>
        <v>58:59, 72:79</v>
      </c>
      <c r="AJ246" s="609" t="str">
        <f t="shared" si="123"/>
        <v>58:59, 79:83</v>
      </c>
      <c r="AK246" s="609" t="str">
        <f t="shared" si="123"/>
        <v>58:59, 83:94</v>
      </c>
      <c r="AL246" s="609" t="str">
        <f t="shared" si="123"/>
        <v>58:59, 94:111</v>
      </c>
      <c r="AM246" s="609" t="str">
        <f t="shared" si="124"/>
        <v>58:59, 111:124</v>
      </c>
      <c r="AN246" s="609" t="str">
        <f t="shared" si="124"/>
        <v>58:59, 124:131</v>
      </c>
      <c r="AO246" s="609" t="str">
        <f t="shared" si="124"/>
        <v>58:59, 131:135</v>
      </c>
      <c r="AP246" s="609" t="str">
        <f t="shared" si="124"/>
        <v>58:59, 135:146</v>
      </c>
      <c r="AQ246" s="609" t="str">
        <f t="shared" si="124"/>
        <v>58:59, 146:163</v>
      </c>
      <c r="AR246" s="609" t="str">
        <f t="shared" si="125"/>
        <v>58:59, 163:176</v>
      </c>
      <c r="AS246" s="609" t="str">
        <f t="shared" si="125"/>
        <v>58:59, 176:183</v>
      </c>
      <c r="AT246" s="609" t="str">
        <f t="shared" si="125"/>
        <v>58:59, 183:187</v>
      </c>
      <c r="AU246" s="609" t="str">
        <f t="shared" si="125"/>
        <v>58:59, 187:198</v>
      </c>
      <c r="AV246" s="609" t="str">
        <f t="shared" si="125"/>
        <v>58:59, 198:215</v>
      </c>
      <c r="AW246" s="609" t="str">
        <f t="shared" si="125"/>
        <v>58:59, 215:228</v>
      </c>
      <c r="AX246" s="609" t="str">
        <f t="shared" si="125"/>
        <v>58:59, 228:235</v>
      </c>
      <c r="AY246" s="609" t="str">
        <f t="shared" si="125"/>
        <v>58:59, 235:239</v>
      </c>
      <c r="AZ246" s="609" t="str">
        <f t="shared" si="125"/>
        <v>58:59, 239:250</v>
      </c>
      <c r="BA246" s="609" t="str">
        <f t="shared" si="125"/>
        <v>58:59, 250:267</v>
      </c>
      <c r="BB246" s="609" t="str">
        <f t="shared" si="125"/>
        <v>58:59, 267:280</v>
      </c>
      <c r="BC246" s="609" t="str">
        <f t="shared" si="125"/>
        <v>58:59, 280:287</v>
      </c>
      <c r="BD246" s="609" t="str">
        <f t="shared" si="125"/>
        <v>58:59, 287:291</v>
      </c>
      <c r="BE246" s="609" t="str">
        <f t="shared" si="125"/>
        <v>58:59, 291:302</v>
      </c>
      <c r="BF246" s="609" t="str">
        <f t="shared" si="125"/>
        <v>58:59, 302:319</v>
      </c>
      <c r="BG246" s="609" t="str">
        <f t="shared" si="125"/>
        <v>58:59, 319:332</v>
      </c>
      <c r="BH246" s="609" t="str">
        <f t="shared" si="125"/>
        <v>58:59, 332:339</v>
      </c>
      <c r="BI246" s="609" t="str">
        <f t="shared" si="125"/>
        <v>58:59, 339:343</v>
      </c>
      <c r="BJ246" s="609" t="str">
        <f t="shared" si="125"/>
        <v>58:59, 343:354</v>
      </c>
      <c r="BK246" s="609" t="str">
        <f t="shared" si="125"/>
        <v>58:59, 354:371</v>
      </c>
    </row>
    <row r="247" spans="1:63" ht="77.25" hidden="1" customHeight="1" outlineLevel="1">
      <c r="A247">
        <v>4</v>
      </c>
      <c r="B247" t="s">
        <v>2346</v>
      </c>
      <c r="C247" s="462" t="str">
        <f t="shared" si="122"/>
        <v>58:59, 43:59</v>
      </c>
      <c r="D247" s="462" t="str">
        <f t="shared" si="122"/>
        <v>58:59, 59:64</v>
      </c>
      <c r="E247" s="462" t="str">
        <f t="shared" si="122"/>
        <v>58:59, 72:79</v>
      </c>
      <c r="F247" s="462" t="str">
        <f t="shared" si="122"/>
        <v>58:59, 79:83</v>
      </c>
      <c r="G247" s="462" t="str">
        <f t="shared" si="122"/>
        <v>58:59, 83:94</v>
      </c>
      <c r="H247" s="462" t="str">
        <f t="shared" si="122"/>
        <v>58:59, 94:111</v>
      </c>
      <c r="I247" s="462" t="str">
        <f t="shared" si="122"/>
        <v>58:59, 43:61</v>
      </c>
      <c r="J247" s="462" t="str">
        <f t="shared" si="122"/>
        <v>58:59, 61:66</v>
      </c>
      <c r="K247" s="462" t="str">
        <f t="shared" si="122"/>
        <v>58:59, 74:81</v>
      </c>
      <c r="L247" s="462" t="str">
        <f t="shared" si="122"/>
        <v>58:59, 81:85</v>
      </c>
      <c r="M247" s="462" t="str">
        <f t="shared" si="122"/>
        <v>58:59, 85:96</v>
      </c>
      <c r="N247" s="462" t="str">
        <f t="shared" si="122"/>
        <v>58:59, 96:111</v>
      </c>
      <c r="O247" s="462" t="str">
        <f t="shared" si="122"/>
        <v>58:59, 43:64</v>
      </c>
      <c r="P247" s="462" t="str">
        <f t="shared" si="122"/>
        <v>58:59, 64:69</v>
      </c>
      <c r="Q247" s="462" t="str">
        <f t="shared" si="122"/>
        <v>58:59, 77:84</v>
      </c>
      <c r="R247" s="462" t="str">
        <f t="shared" si="123"/>
        <v>58:59, 84:88</v>
      </c>
      <c r="S247" s="462" t="str">
        <f t="shared" si="123"/>
        <v>58:59, 88:99</v>
      </c>
      <c r="T247" s="462" t="str">
        <f t="shared" si="123"/>
        <v>58:59, 99:111</v>
      </c>
      <c r="U247" s="462" t="str">
        <f t="shared" si="123"/>
        <v>58:59, 43:66</v>
      </c>
      <c r="V247" s="462" t="str">
        <f t="shared" si="123"/>
        <v>58:59, 66:71</v>
      </c>
      <c r="W247" s="462" t="str">
        <f t="shared" si="123"/>
        <v>58:59, 79:86</v>
      </c>
      <c r="X247" s="462" t="str">
        <f t="shared" si="123"/>
        <v>58:59, 86:90</v>
      </c>
      <c r="Y247" s="462" t="str">
        <f t="shared" si="123"/>
        <v>58:59, 90:101</v>
      </c>
      <c r="Z247" s="462" t="str">
        <f t="shared" si="123"/>
        <v>58:59, 101:111</v>
      </c>
      <c r="AA247" s="462" t="str">
        <f t="shared" si="123"/>
        <v>58:59, 43:68</v>
      </c>
      <c r="AB247" s="462" t="str">
        <f t="shared" si="123"/>
        <v>58:59, 68:73</v>
      </c>
      <c r="AC247" s="462" t="str">
        <f t="shared" si="123"/>
        <v>58:59, 81:88</v>
      </c>
      <c r="AD247" s="462" t="str">
        <f t="shared" si="123"/>
        <v>58:59, 88:92</v>
      </c>
      <c r="AE247" s="462" t="str">
        <f t="shared" si="123"/>
        <v>58:59, 92:103</v>
      </c>
      <c r="AF247" s="462" t="str">
        <f t="shared" si="123"/>
        <v>58:59, 103:111</v>
      </c>
      <c r="AG247" s="462" t="str">
        <f t="shared" si="123"/>
        <v>58:59, 43:59</v>
      </c>
      <c r="AH247" s="462" t="str">
        <f t="shared" si="123"/>
        <v>58:59, 59:64</v>
      </c>
      <c r="AI247" s="462" t="str">
        <f t="shared" si="123"/>
        <v>58:59, 72:79</v>
      </c>
      <c r="AJ247" s="462" t="str">
        <f t="shared" si="123"/>
        <v>58:59, 79:83</v>
      </c>
      <c r="AK247" s="462" t="str">
        <f t="shared" si="123"/>
        <v>58:59, 83:94</v>
      </c>
      <c r="AL247" s="462" t="str">
        <f t="shared" si="123"/>
        <v>58:59, 94:111</v>
      </c>
      <c r="AM247" s="462" t="str">
        <f t="shared" si="124"/>
        <v>58:59, 111:124</v>
      </c>
      <c r="AN247" s="462" t="str">
        <f t="shared" si="124"/>
        <v>58:59, 124:131</v>
      </c>
      <c r="AO247" s="462" t="str">
        <f t="shared" si="124"/>
        <v>58:59, 131:135</v>
      </c>
      <c r="AP247" s="462" t="str">
        <f t="shared" si="124"/>
        <v>58:59, 135:146</v>
      </c>
      <c r="AQ247" s="462" t="str">
        <f t="shared" si="124"/>
        <v>58:59, 146:163</v>
      </c>
      <c r="AR247" s="462" t="str">
        <f t="shared" si="125"/>
        <v>58:59, 163:176</v>
      </c>
      <c r="AS247" s="462" t="str">
        <f t="shared" si="125"/>
        <v>58:59, 176:183</v>
      </c>
      <c r="AT247" s="462" t="str">
        <f t="shared" si="125"/>
        <v>58:59, 183:187</v>
      </c>
      <c r="AU247" s="462" t="str">
        <f t="shared" si="125"/>
        <v>58:59, 187:198</v>
      </c>
      <c r="AV247" s="462" t="str">
        <f t="shared" si="125"/>
        <v>58:59, 198:215</v>
      </c>
      <c r="AW247" s="462" t="str">
        <f t="shared" si="125"/>
        <v>58:59, 215:228</v>
      </c>
      <c r="AX247" s="462" t="str">
        <f t="shared" si="125"/>
        <v>58:59, 228:235</v>
      </c>
      <c r="AY247" s="462" t="str">
        <f t="shared" si="125"/>
        <v>58:59, 235:239</v>
      </c>
      <c r="AZ247" s="462" t="str">
        <f t="shared" si="125"/>
        <v>58:59, 239:250</v>
      </c>
      <c r="BA247" s="462" t="str">
        <f t="shared" si="125"/>
        <v>58:59, 250:267</v>
      </c>
      <c r="BB247" s="462" t="str">
        <f t="shared" si="125"/>
        <v>58:59, 267:280</v>
      </c>
      <c r="BC247" s="462" t="str">
        <f t="shared" si="125"/>
        <v>58:59, 280:287</v>
      </c>
      <c r="BD247" s="462" t="str">
        <f t="shared" si="125"/>
        <v>58:59, 287:291</v>
      </c>
      <c r="BE247" s="462" t="str">
        <f t="shared" si="125"/>
        <v>58:59, 291:302</v>
      </c>
      <c r="BF247" s="462" t="str">
        <f t="shared" si="125"/>
        <v>58:59, 302:319</v>
      </c>
      <c r="BG247" s="462" t="str">
        <f t="shared" si="125"/>
        <v>58:59, 319:332</v>
      </c>
      <c r="BH247" s="462" t="str">
        <f t="shared" si="125"/>
        <v>58:59, 332:339</v>
      </c>
      <c r="BI247" s="462" t="str">
        <f t="shared" si="125"/>
        <v>58:59, 339:343</v>
      </c>
      <c r="BJ247" s="462" t="str">
        <f t="shared" si="125"/>
        <v>58:59, 343:354</v>
      </c>
      <c r="BK247" s="462" t="str">
        <f t="shared" si="125"/>
        <v>58:59, 354:371</v>
      </c>
    </row>
    <row r="248" spans="1:63" ht="77.25" hidden="1" customHeight="1" outlineLevel="1">
      <c r="A248">
        <v>4</v>
      </c>
      <c r="B248" t="s">
        <v>2348</v>
      </c>
      <c r="C248" s="462" t="str">
        <f t="shared" si="122"/>
        <v>58:59, 43:59</v>
      </c>
      <c r="D248" s="462" t="str">
        <f t="shared" si="122"/>
        <v>58:59, 59:64</v>
      </c>
      <c r="E248" s="462" t="str">
        <f t="shared" si="122"/>
        <v>58:59, 72:79</v>
      </c>
      <c r="F248" s="462" t="str">
        <f t="shared" si="122"/>
        <v>58:59, 79:83</v>
      </c>
      <c r="G248" s="462" t="str">
        <f t="shared" si="122"/>
        <v>58:59, 83:94</v>
      </c>
      <c r="H248" s="462" t="str">
        <f t="shared" si="122"/>
        <v>58:59, 94:111</v>
      </c>
      <c r="I248" s="462" t="str">
        <f t="shared" si="122"/>
        <v>58:59, 43:61</v>
      </c>
      <c r="J248" s="462" t="str">
        <f t="shared" si="122"/>
        <v>58:59, 61:66</v>
      </c>
      <c r="K248" s="462" t="str">
        <f t="shared" si="122"/>
        <v>58:59, 74:81</v>
      </c>
      <c r="L248" s="462" t="str">
        <f t="shared" si="122"/>
        <v>58:59, 81:85</v>
      </c>
      <c r="M248" s="462" t="str">
        <f t="shared" si="122"/>
        <v>58:59, 85:96</v>
      </c>
      <c r="N248" s="462" t="str">
        <f t="shared" si="122"/>
        <v>58:59, 96:111</v>
      </c>
      <c r="O248" s="462" t="str">
        <f t="shared" si="122"/>
        <v>58:59, 43:64</v>
      </c>
      <c r="P248" s="462" t="str">
        <f t="shared" si="122"/>
        <v>58:59, 64:69</v>
      </c>
      <c r="Q248" s="462" t="str">
        <f t="shared" si="122"/>
        <v>58:59, 77:84</v>
      </c>
      <c r="R248" s="462" t="str">
        <f t="shared" si="123"/>
        <v>58:59, 84:88</v>
      </c>
      <c r="S248" s="462" t="str">
        <f t="shared" si="123"/>
        <v>58:59, 88:99</v>
      </c>
      <c r="T248" s="462" t="str">
        <f t="shared" si="123"/>
        <v>58:59, 99:111</v>
      </c>
      <c r="U248" s="462" t="str">
        <f t="shared" si="123"/>
        <v>58:59, 43:66</v>
      </c>
      <c r="V248" s="462" t="str">
        <f t="shared" si="123"/>
        <v>58:59, 66:71</v>
      </c>
      <c r="W248" s="462" t="str">
        <f t="shared" si="123"/>
        <v>58:59, 79:86</v>
      </c>
      <c r="X248" s="462" t="str">
        <f t="shared" si="123"/>
        <v>58:59, 86:90</v>
      </c>
      <c r="Y248" s="462" t="str">
        <f t="shared" si="123"/>
        <v>58:59, 90:101</v>
      </c>
      <c r="Z248" s="462" t="str">
        <f t="shared" si="123"/>
        <v>58:59, 101:111</v>
      </c>
      <c r="AA248" s="462" t="str">
        <f t="shared" si="123"/>
        <v>58:59, 43:68</v>
      </c>
      <c r="AB248" s="462" t="str">
        <f t="shared" si="123"/>
        <v>58:59, 68:73</v>
      </c>
      <c r="AC248" s="462" t="str">
        <f t="shared" si="123"/>
        <v>58:59, 81:88</v>
      </c>
      <c r="AD248" s="462" t="str">
        <f t="shared" si="123"/>
        <v>58:59, 88:92</v>
      </c>
      <c r="AE248" s="462" t="str">
        <f t="shared" si="123"/>
        <v>58:59, 92:103</v>
      </c>
      <c r="AF248" s="462" t="str">
        <f t="shared" si="123"/>
        <v>58:59, 103:111</v>
      </c>
      <c r="AG248" s="462" t="str">
        <f t="shared" si="123"/>
        <v>58:59, 43:59</v>
      </c>
      <c r="AH248" s="462" t="str">
        <f t="shared" si="123"/>
        <v>58:59, 59:64</v>
      </c>
      <c r="AI248" s="462" t="str">
        <f t="shared" si="123"/>
        <v>58:59, 72:79</v>
      </c>
      <c r="AJ248" s="462" t="str">
        <f t="shared" si="123"/>
        <v>58:59, 79:83</v>
      </c>
      <c r="AK248" s="462" t="str">
        <f t="shared" si="123"/>
        <v>58:59, 83:94</v>
      </c>
      <c r="AL248" s="462" t="str">
        <f t="shared" si="123"/>
        <v>58:59, 94:111</v>
      </c>
      <c r="AM248" s="462" t="str">
        <f t="shared" si="124"/>
        <v>58:59, 111:124</v>
      </c>
      <c r="AN248" s="462" t="str">
        <f t="shared" si="124"/>
        <v>58:59, 124:131</v>
      </c>
      <c r="AO248" s="462" t="str">
        <f t="shared" si="124"/>
        <v>58:59, 131:135</v>
      </c>
      <c r="AP248" s="462" t="str">
        <f t="shared" si="124"/>
        <v>58:59, 135:146</v>
      </c>
      <c r="AQ248" s="462" t="str">
        <f t="shared" si="124"/>
        <v>58:59, 146:163</v>
      </c>
      <c r="AR248" s="462" t="str">
        <f t="shared" si="125"/>
        <v>58:59, 163:176</v>
      </c>
      <c r="AS248" s="462" t="str">
        <f t="shared" si="125"/>
        <v>58:59, 176:183</v>
      </c>
      <c r="AT248" s="462" t="str">
        <f t="shared" si="125"/>
        <v>58:59, 183:187</v>
      </c>
      <c r="AU248" s="462" t="str">
        <f t="shared" si="125"/>
        <v>58:59, 187:198</v>
      </c>
      <c r="AV248" s="462" t="str">
        <f t="shared" si="125"/>
        <v>58:59, 198:215</v>
      </c>
      <c r="AW248" s="462" t="str">
        <f t="shared" si="125"/>
        <v>58:59, 215:228</v>
      </c>
      <c r="AX248" s="462" t="str">
        <f t="shared" si="125"/>
        <v>58:59, 228:235</v>
      </c>
      <c r="AY248" s="462" t="str">
        <f t="shared" si="125"/>
        <v>58:59, 235:239</v>
      </c>
      <c r="AZ248" s="462" t="str">
        <f t="shared" si="125"/>
        <v>58:59, 239:250</v>
      </c>
      <c r="BA248" s="462" t="str">
        <f t="shared" si="125"/>
        <v>58:59, 250:267</v>
      </c>
      <c r="BB248" s="462" t="str">
        <f t="shared" si="125"/>
        <v>58:59, 267:280</v>
      </c>
      <c r="BC248" s="462" t="str">
        <f t="shared" si="125"/>
        <v>58:59, 280:287</v>
      </c>
      <c r="BD248" s="462" t="str">
        <f t="shared" si="125"/>
        <v>58:59, 287:291</v>
      </c>
      <c r="BE248" s="462" t="str">
        <f t="shared" si="125"/>
        <v>58:59, 291:302</v>
      </c>
      <c r="BF248" s="462" t="str">
        <f t="shared" si="125"/>
        <v>58:59, 302:319</v>
      </c>
      <c r="BG248" s="462" t="str">
        <f t="shared" si="125"/>
        <v>58:59, 319:332</v>
      </c>
      <c r="BH248" s="462" t="str">
        <f t="shared" si="125"/>
        <v>58:59, 332:339</v>
      </c>
      <c r="BI248" s="462" t="str">
        <f t="shared" si="125"/>
        <v>58:59, 339:343</v>
      </c>
      <c r="BJ248" s="462" t="str">
        <f t="shared" si="125"/>
        <v>58:59, 343:354</v>
      </c>
      <c r="BK248" s="462" t="str">
        <f t="shared" si="125"/>
        <v>58:59, 354:371</v>
      </c>
    </row>
    <row r="249" spans="1:63" ht="77.25" hidden="1" customHeight="1" outlineLevel="1">
      <c r="A249">
        <v>4</v>
      </c>
      <c r="B249" t="s">
        <v>2347</v>
      </c>
      <c r="C249" s="462" t="str">
        <f t="shared" si="122"/>
        <v>58:59, 43:59</v>
      </c>
      <c r="D249" s="462" t="str">
        <f t="shared" si="122"/>
        <v>58:59, 59:64</v>
      </c>
      <c r="E249" s="462" t="str">
        <f t="shared" si="122"/>
        <v>58:59, 72:79</v>
      </c>
      <c r="F249" s="462" t="str">
        <f t="shared" si="122"/>
        <v>58:59, 79:83</v>
      </c>
      <c r="G249" s="462" t="str">
        <f t="shared" si="122"/>
        <v>58:59, 83:94</v>
      </c>
      <c r="H249" s="462" t="str">
        <f t="shared" si="122"/>
        <v>58:59, 94:111</v>
      </c>
      <c r="I249" s="462" t="str">
        <f t="shared" si="122"/>
        <v>58:59, 43:61</v>
      </c>
      <c r="J249" s="462" t="str">
        <f t="shared" si="122"/>
        <v>58:59, 61:66</v>
      </c>
      <c r="K249" s="462" t="str">
        <f t="shared" si="122"/>
        <v>58:59, 74:81</v>
      </c>
      <c r="L249" s="462" t="str">
        <f t="shared" si="122"/>
        <v>58:59, 81:85</v>
      </c>
      <c r="M249" s="462" t="str">
        <f t="shared" si="122"/>
        <v>58:59, 85:96</v>
      </c>
      <c r="N249" s="462" t="str">
        <f t="shared" si="122"/>
        <v>58:59, 96:111</v>
      </c>
      <c r="O249" s="462" t="str">
        <f t="shared" si="122"/>
        <v>58:59, 43:64</v>
      </c>
      <c r="P249" s="462" t="str">
        <f t="shared" si="122"/>
        <v>58:59, 64:69</v>
      </c>
      <c r="Q249" s="462" t="str">
        <f t="shared" si="122"/>
        <v>58:59, 77:84</v>
      </c>
      <c r="R249" s="462" t="str">
        <f t="shared" si="123"/>
        <v>58:59, 84:88</v>
      </c>
      <c r="S249" s="462" t="str">
        <f t="shared" si="123"/>
        <v>58:59, 88:99</v>
      </c>
      <c r="T249" s="462" t="str">
        <f t="shared" si="123"/>
        <v>58:59, 99:111</v>
      </c>
      <c r="U249" s="462" t="str">
        <f t="shared" si="123"/>
        <v>58:59, 43:66</v>
      </c>
      <c r="V249" s="462" t="str">
        <f t="shared" si="123"/>
        <v>58:59, 66:71</v>
      </c>
      <c r="W249" s="462" t="str">
        <f t="shared" si="123"/>
        <v>58:59, 79:86</v>
      </c>
      <c r="X249" s="462" t="str">
        <f t="shared" si="123"/>
        <v>58:59, 86:90</v>
      </c>
      <c r="Y249" s="462" t="str">
        <f t="shared" si="123"/>
        <v>58:59, 90:101</v>
      </c>
      <c r="Z249" s="462" t="str">
        <f t="shared" si="123"/>
        <v>58:59, 101:111</v>
      </c>
      <c r="AA249" s="462" t="str">
        <f t="shared" si="123"/>
        <v>58:59, 43:68</v>
      </c>
      <c r="AB249" s="462" t="str">
        <f t="shared" si="123"/>
        <v>58:59, 68:73</v>
      </c>
      <c r="AC249" s="462" t="str">
        <f t="shared" si="123"/>
        <v>58:59, 81:88</v>
      </c>
      <c r="AD249" s="462" t="str">
        <f t="shared" si="123"/>
        <v>58:59, 88:92</v>
      </c>
      <c r="AE249" s="462" t="str">
        <f t="shared" si="123"/>
        <v>58:59, 92:103</v>
      </c>
      <c r="AF249" s="462" t="str">
        <f t="shared" si="123"/>
        <v>58:59, 103:111</v>
      </c>
      <c r="AG249" s="462" t="str">
        <f t="shared" si="123"/>
        <v>58:59, 43:59</v>
      </c>
      <c r="AH249" s="462" t="str">
        <f t="shared" si="123"/>
        <v>58:59, 59:64</v>
      </c>
      <c r="AI249" s="462" t="str">
        <f t="shared" si="123"/>
        <v>58:59, 72:79</v>
      </c>
      <c r="AJ249" s="462" t="str">
        <f t="shared" si="123"/>
        <v>58:59, 79:83</v>
      </c>
      <c r="AK249" s="462" t="str">
        <f t="shared" si="123"/>
        <v>58:59, 83:94</v>
      </c>
      <c r="AL249" s="462" t="str">
        <f t="shared" si="123"/>
        <v>58:59, 94:111</v>
      </c>
      <c r="AM249" s="462" t="str">
        <f t="shared" si="124"/>
        <v>58:59, 111:124</v>
      </c>
      <c r="AN249" s="462" t="str">
        <f t="shared" si="124"/>
        <v>58:59, 124:131</v>
      </c>
      <c r="AO249" s="462" t="str">
        <f t="shared" si="124"/>
        <v>58:59, 131:135</v>
      </c>
      <c r="AP249" s="462" t="str">
        <f t="shared" si="124"/>
        <v>58:59, 135:146</v>
      </c>
      <c r="AQ249" s="462" t="str">
        <f t="shared" si="124"/>
        <v>58:59, 146:163</v>
      </c>
      <c r="AR249" s="462" t="str">
        <f t="shared" si="125"/>
        <v>58:59, 163:176</v>
      </c>
      <c r="AS249" s="462" t="str">
        <f t="shared" si="125"/>
        <v>58:59, 176:183</v>
      </c>
      <c r="AT249" s="462" t="str">
        <f t="shared" si="125"/>
        <v>58:59, 183:187</v>
      </c>
      <c r="AU249" s="462" t="str">
        <f t="shared" si="125"/>
        <v>58:59, 187:198</v>
      </c>
      <c r="AV249" s="462" t="str">
        <f t="shared" si="125"/>
        <v>58:59, 198:215</v>
      </c>
      <c r="AW249" s="462" t="str">
        <f t="shared" si="125"/>
        <v>58:59, 215:228</v>
      </c>
      <c r="AX249" s="462" t="str">
        <f t="shared" si="125"/>
        <v>58:59, 228:235</v>
      </c>
      <c r="AY249" s="462" t="str">
        <f t="shared" si="125"/>
        <v>58:59, 235:239</v>
      </c>
      <c r="AZ249" s="462" t="str">
        <f t="shared" si="125"/>
        <v>58:59, 239:250</v>
      </c>
      <c r="BA249" s="462" t="str">
        <f t="shared" si="125"/>
        <v>58:59, 250:267</v>
      </c>
      <c r="BB249" s="462" t="str">
        <f t="shared" si="125"/>
        <v>58:59, 267:280</v>
      </c>
      <c r="BC249" s="462" t="str">
        <f t="shared" si="125"/>
        <v>58:59, 280:287</v>
      </c>
      <c r="BD249" s="462" t="str">
        <f t="shared" si="125"/>
        <v>58:59, 287:291</v>
      </c>
      <c r="BE249" s="462" t="str">
        <f t="shared" si="125"/>
        <v>58:59, 291:302</v>
      </c>
      <c r="BF249" s="462" t="str">
        <f t="shared" si="125"/>
        <v>58:59, 302:319</v>
      </c>
      <c r="BG249" s="462" t="str">
        <f t="shared" si="125"/>
        <v>58:59, 319:332</v>
      </c>
      <c r="BH249" s="462" t="str">
        <f t="shared" si="125"/>
        <v>58:59, 332:339</v>
      </c>
      <c r="BI249" s="462" t="str">
        <f t="shared" si="125"/>
        <v>58:59, 339:343</v>
      </c>
      <c r="BJ249" s="462" t="str">
        <f t="shared" si="125"/>
        <v>58:59, 343:354</v>
      </c>
      <c r="BK249" s="462" t="str">
        <f t="shared" si="125"/>
        <v>58:59, 354:371</v>
      </c>
    </row>
    <row r="250" spans="1:63" hidden="1" outlineLevel="1">
      <c r="B250" t="s">
        <v>1096</v>
      </c>
    </row>
    <row r="251" spans="1:63" hidden="1" outlineLevel="1">
      <c r="A251">
        <v>0</v>
      </c>
      <c r="B251" s="18" t="s">
        <v>1449</v>
      </c>
      <c r="C251" s="11">
        <v>0</v>
      </c>
      <c r="D251" s="11">
        <v>0</v>
      </c>
      <c r="E251" s="11">
        <v>0</v>
      </c>
      <c r="F251" s="11">
        <v>0</v>
      </c>
      <c r="G251" s="11">
        <v>0</v>
      </c>
      <c r="H251" s="11">
        <v>0</v>
      </c>
      <c r="I251">
        <f t="shared" ref="I251:R258" si="126">C251</f>
        <v>0</v>
      </c>
      <c r="J251">
        <f t="shared" si="126"/>
        <v>0</v>
      </c>
      <c r="K251">
        <f t="shared" si="126"/>
        <v>0</v>
      </c>
      <c r="L251">
        <f t="shared" si="126"/>
        <v>0</v>
      </c>
      <c r="M251">
        <f t="shared" si="126"/>
        <v>0</v>
      </c>
      <c r="N251">
        <f t="shared" si="126"/>
        <v>0</v>
      </c>
      <c r="O251">
        <f t="shared" si="126"/>
        <v>0</v>
      </c>
      <c r="P251">
        <f t="shared" si="126"/>
        <v>0</v>
      </c>
      <c r="Q251">
        <f t="shared" si="126"/>
        <v>0</v>
      </c>
      <c r="R251">
        <f t="shared" si="126"/>
        <v>0</v>
      </c>
      <c r="S251">
        <f t="shared" ref="S251:AB258" si="127">M251</f>
        <v>0</v>
      </c>
      <c r="T251">
        <f t="shared" si="127"/>
        <v>0</v>
      </c>
      <c r="U251">
        <f t="shared" si="127"/>
        <v>0</v>
      </c>
      <c r="V251">
        <f t="shared" si="127"/>
        <v>0</v>
      </c>
      <c r="W251">
        <f t="shared" si="127"/>
        <v>0</v>
      </c>
      <c r="X251">
        <f t="shared" si="127"/>
        <v>0</v>
      </c>
      <c r="Y251">
        <f t="shared" si="127"/>
        <v>0</v>
      </c>
      <c r="Z251">
        <f t="shared" si="127"/>
        <v>0</v>
      </c>
      <c r="AA251">
        <f t="shared" si="127"/>
        <v>0</v>
      </c>
      <c r="AB251">
        <f t="shared" si="127"/>
        <v>0</v>
      </c>
      <c r="AC251">
        <f t="shared" ref="AC251:AL258" si="128">W251</f>
        <v>0</v>
      </c>
      <c r="AD251">
        <f t="shared" si="128"/>
        <v>0</v>
      </c>
      <c r="AE251">
        <f t="shared" si="128"/>
        <v>0</v>
      </c>
      <c r="AF251">
        <f t="shared" si="128"/>
        <v>0</v>
      </c>
      <c r="AG251">
        <f t="shared" si="128"/>
        <v>0</v>
      </c>
      <c r="AH251">
        <f t="shared" si="128"/>
        <v>0</v>
      </c>
      <c r="AI251">
        <f t="shared" si="128"/>
        <v>0</v>
      </c>
      <c r="AJ251">
        <f t="shared" si="128"/>
        <v>0</v>
      </c>
      <c r="AK251">
        <f t="shared" si="128"/>
        <v>0</v>
      </c>
      <c r="AL251">
        <f t="shared" si="128"/>
        <v>0</v>
      </c>
      <c r="AM251">
        <f t="shared" ref="AM251:AO258" si="129">AG251</f>
        <v>0</v>
      </c>
      <c r="AN251">
        <f t="shared" si="129"/>
        <v>0</v>
      </c>
      <c r="AO251">
        <f t="shared" si="129"/>
        <v>0</v>
      </c>
      <c r="AP251">
        <f t="shared" ref="AP251:AP258" si="130">AH251</f>
        <v>0</v>
      </c>
      <c r="AQ251">
        <f t="shared" ref="AQ251:AR258" si="131">AJ251</f>
        <v>0</v>
      </c>
      <c r="AR251">
        <f t="shared" si="131"/>
        <v>0</v>
      </c>
      <c r="AS251">
        <f t="shared" ref="AS251:AT258" si="132">AM251</f>
        <v>0</v>
      </c>
      <c r="AT251">
        <f t="shared" si="132"/>
        <v>0</v>
      </c>
      <c r="AU251">
        <f t="shared" ref="AU251:AU258" si="133">AM251</f>
        <v>0</v>
      </c>
      <c r="AV251">
        <f t="shared" ref="AV251:AY258" si="134">AP251</f>
        <v>0</v>
      </c>
      <c r="AW251">
        <f t="shared" si="134"/>
        <v>0</v>
      </c>
      <c r="AX251">
        <f t="shared" si="134"/>
        <v>0</v>
      </c>
      <c r="AY251">
        <f t="shared" si="134"/>
        <v>0</v>
      </c>
      <c r="AZ251">
        <f t="shared" ref="AZ251:AZ258" si="135">AR251</f>
        <v>0</v>
      </c>
      <c r="BA251">
        <f t="shared" ref="BA251:BD258" si="136">AU251</f>
        <v>0</v>
      </c>
      <c r="BB251">
        <f t="shared" si="136"/>
        <v>0</v>
      </c>
      <c r="BC251">
        <f t="shared" si="136"/>
        <v>0</v>
      </c>
      <c r="BD251">
        <f t="shared" si="136"/>
        <v>0</v>
      </c>
      <c r="BE251">
        <f t="shared" ref="BE251:BE258" si="137">AW251</f>
        <v>0</v>
      </c>
      <c r="BF251">
        <f t="shared" ref="BF251:BI258" si="138">AZ251</f>
        <v>0</v>
      </c>
      <c r="BG251">
        <f t="shared" si="138"/>
        <v>0</v>
      </c>
      <c r="BH251">
        <f t="shared" si="138"/>
        <v>0</v>
      </c>
      <c r="BI251">
        <f t="shared" si="138"/>
        <v>0</v>
      </c>
      <c r="BJ251">
        <f t="shared" ref="BJ251:BJ258" si="139">BB251</f>
        <v>0</v>
      </c>
      <c r="BK251">
        <f t="shared" ref="BK251:BK258" si="140">BE251</f>
        <v>0</v>
      </c>
    </row>
    <row r="252" spans="1:63" hidden="1" outlineLevel="1">
      <c r="A252">
        <v>1</v>
      </c>
      <c r="C252" s="11">
        <v>-0.75</v>
      </c>
      <c r="D252" s="11">
        <v>-0.75</v>
      </c>
      <c r="E252" s="11">
        <v>-0.75</v>
      </c>
      <c r="F252" s="11">
        <v>-0.75</v>
      </c>
      <c r="G252" s="11">
        <v>-0.75</v>
      </c>
      <c r="H252" s="11">
        <v>-0.75</v>
      </c>
      <c r="I252">
        <f t="shared" si="126"/>
        <v>-0.75</v>
      </c>
      <c r="J252">
        <f t="shared" si="126"/>
        <v>-0.75</v>
      </c>
      <c r="K252">
        <f t="shared" si="126"/>
        <v>-0.75</v>
      </c>
      <c r="L252">
        <f t="shared" si="126"/>
        <v>-0.75</v>
      </c>
      <c r="M252">
        <f t="shared" si="126"/>
        <v>-0.75</v>
      </c>
      <c r="N252">
        <f t="shared" si="126"/>
        <v>-0.75</v>
      </c>
      <c r="O252">
        <f t="shared" si="126"/>
        <v>-0.75</v>
      </c>
      <c r="P252">
        <f t="shared" si="126"/>
        <v>-0.75</v>
      </c>
      <c r="Q252">
        <f t="shared" si="126"/>
        <v>-0.75</v>
      </c>
      <c r="R252">
        <f t="shared" si="126"/>
        <v>-0.75</v>
      </c>
      <c r="S252">
        <f t="shared" si="127"/>
        <v>-0.75</v>
      </c>
      <c r="T252">
        <f t="shared" si="127"/>
        <v>-0.75</v>
      </c>
      <c r="U252">
        <f t="shared" si="127"/>
        <v>-0.75</v>
      </c>
      <c r="V252">
        <f t="shared" si="127"/>
        <v>-0.75</v>
      </c>
      <c r="W252">
        <f t="shared" si="127"/>
        <v>-0.75</v>
      </c>
      <c r="X252">
        <f t="shared" si="127"/>
        <v>-0.75</v>
      </c>
      <c r="Y252">
        <f t="shared" si="127"/>
        <v>-0.75</v>
      </c>
      <c r="Z252">
        <f t="shared" si="127"/>
        <v>-0.75</v>
      </c>
      <c r="AA252">
        <f t="shared" si="127"/>
        <v>-0.75</v>
      </c>
      <c r="AB252">
        <f t="shared" si="127"/>
        <v>-0.75</v>
      </c>
      <c r="AC252">
        <f t="shared" si="128"/>
        <v>-0.75</v>
      </c>
      <c r="AD252">
        <f t="shared" si="128"/>
        <v>-0.75</v>
      </c>
      <c r="AE252">
        <f t="shared" si="128"/>
        <v>-0.75</v>
      </c>
      <c r="AF252">
        <f t="shared" si="128"/>
        <v>-0.75</v>
      </c>
      <c r="AG252">
        <f t="shared" si="128"/>
        <v>-0.75</v>
      </c>
      <c r="AH252">
        <f t="shared" si="128"/>
        <v>-0.75</v>
      </c>
      <c r="AI252">
        <f t="shared" si="128"/>
        <v>-0.75</v>
      </c>
      <c r="AJ252">
        <f t="shared" si="128"/>
        <v>-0.75</v>
      </c>
      <c r="AK252">
        <f t="shared" si="128"/>
        <v>-0.75</v>
      </c>
      <c r="AL252">
        <f t="shared" si="128"/>
        <v>-0.75</v>
      </c>
      <c r="AM252">
        <f t="shared" si="129"/>
        <v>-0.75</v>
      </c>
      <c r="AN252">
        <f t="shared" si="129"/>
        <v>-0.75</v>
      </c>
      <c r="AO252">
        <f t="shared" si="129"/>
        <v>-0.75</v>
      </c>
      <c r="AP252">
        <f t="shared" si="130"/>
        <v>-0.75</v>
      </c>
      <c r="AQ252">
        <f t="shared" si="131"/>
        <v>-0.75</v>
      </c>
      <c r="AR252">
        <f t="shared" si="131"/>
        <v>-0.75</v>
      </c>
      <c r="AS252">
        <f t="shared" si="132"/>
        <v>-0.75</v>
      </c>
      <c r="AT252">
        <f t="shared" si="132"/>
        <v>-0.75</v>
      </c>
      <c r="AU252">
        <f t="shared" si="133"/>
        <v>-0.75</v>
      </c>
      <c r="AV252">
        <f t="shared" si="134"/>
        <v>-0.75</v>
      </c>
      <c r="AW252">
        <f t="shared" si="134"/>
        <v>-0.75</v>
      </c>
      <c r="AX252">
        <f t="shared" si="134"/>
        <v>-0.75</v>
      </c>
      <c r="AY252">
        <f t="shared" si="134"/>
        <v>-0.75</v>
      </c>
      <c r="AZ252">
        <f t="shared" si="135"/>
        <v>-0.75</v>
      </c>
      <c r="BA252">
        <f t="shared" si="136"/>
        <v>-0.75</v>
      </c>
      <c r="BB252">
        <f t="shared" si="136"/>
        <v>-0.75</v>
      </c>
      <c r="BC252">
        <f t="shared" si="136"/>
        <v>-0.75</v>
      </c>
      <c r="BD252">
        <f t="shared" si="136"/>
        <v>-0.75</v>
      </c>
      <c r="BE252">
        <f t="shared" si="137"/>
        <v>-0.75</v>
      </c>
      <c r="BF252">
        <f t="shared" si="138"/>
        <v>-0.75</v>
      </c>
      <c r="BG252">
        <f t="shared" si="138"/>
        <v>-0.75</v>
      </c>
      <c r="BH252">
        <f t="shared" si="138"/>
        <v>-0.75</v>
      </c>
      <c r="BI252">
        <f t="shared" si="138"/>
        <v>-0.75</v>
      </c>
      <c r="BJ252">
        <f t="shared" si="139"/>
        <v>-0.75</v>
      </c>
      <c r="BK252">
        <f t="shared" si="140"/>
        <v>-0.75</v>
      </c>
    </row>
    <row r="253" spans="1:63" hidden="1" outlineLevel="1">
      <c r="A253">
        <v>2</v>
      </c>
      <c r="C253" s="11">
        <v>-1.25</v>
      </c>
      <c r="D253" s="11">
        <v>-1.25</v>
      </c>
      <c r="E253" s="11">
        <v>-1.25</v>
      </c>
      <c r="F253" s="11">
        <v>-1.25</v>
      </c>
      <c r="G253" s="11">
        <v>-1.25</v>
      </c>
      <c r="H253" s="11">
        <v>-1.25</v>
      </c>
      <c r="I253">
        <f t="shared" si="126"/>
        <v>-1.25</v>
      </c>
      <c r="J253">
        <f t="shared" si="126"/>
        <v>-1.25</v>
      </c>
      <c r="K253">
        <f t="shared" si="126"/>
        <v>-1.25</v>
      </c>
      <c r="L253">
        <f t="shared" si="126"/>
        <v>-1.25</v>
      </c>
      <c r="M253">
        <f t="shared" si="126"/>
        <v>-1.25</v>
      </c>
      <c r="N253">
        <f t="shared" si="126"/>
        <v>-1.25</v>
      </c>
      <c r="O253">
        <f t="shared" si="126"/>
        <v>-1.25</v>
      </c>
      <c r="P253">
        <f t="shared" si="126"/>
        <v>-1.25</v>
      </c>
      <c r="Q253">
        <f t="shared" si="126"/>
        <v>-1.25</v>
      </c>
      <c r="R253">
        <f t="shared" si="126"/>
        <v>-1.25</v>
      </c>
      <c r="S253">
        <f t="shared" si="127"/>
        <v>-1.25</v>
      </c>
      <c r="T253">
        <f t="shared" si="127"/>
        <v>-1.25</v>
      </c>
      <c r="U253">
        <f t="shared" si="127"/>
        <v>-1.25</v>
      </c>
      <c r="V253">
        <f t="shared" si="127"/>
        <v>-1.25</v>
      </c>
      <c r="W253">
        <f t="shared" si="127"/>
        <v>-1.25</v>
      </c>
      <c r="X253">
        <f t="shared" si="127"/>
        <v>-1.25</v>
      </c>
      <c r="Y253">
        <f t="shared" si="127"/>
        <v>-1.25</v>
      </c>
      <c r="Z253">
        <f t="shared" si="127"/>
        <v>-1.25</v>
      </c>
      <c r="AA253">
        <f t="shared" si="127"/>
        <v>-1.25</v>
      </c>
      <c r="AB253">
        <f t="shared" si="127"/>
        <v>-1.25</v>
      </c>
      <c r="AC253">
        <f t="shared" si="128"/>
        <v>-1.25</v>
      </c>
      <c r="AD253">
        <f t="shared" si="128"/>
        <v>-1.25</v>
      </c>
      <c r="AE253">
        <f t="shared" si="128"/>
        <v>-1.25</v>
      </c>
      <c r="AF253">
        <f t="shared" si="128"/>
        <v>-1.25</v>
      </c>
      <c r="AG253">
        <f t="shared" si="128"/>
        <v>-1.25</v>
      </c>
      <c r="AH253">
        <f t="shared" si="128"/>
        <v>-1.25</v>
      </c>
      <c r="AI253">
        <f t="shared" si="128"/>
        <v>-1.25</v>
      </c>
      <c r="AJ253">
        <f t="shared" si="128"/>
        <v>-1.25</v>
      </c>
      <c r="AK253">
        <f t="shared" si="128"/>
        <v>-1.25</v>
      </c>
      <c r="AL253">
        <f t="shared" si="128"/>
        <v>-1.25</v>
      </c>
      <c r="AM253">
        <f t="shared" si="129"/>
        <v>-1.25</v>
      </c>
      <c r="AN253">
        <f t="shared" si="129"/>
        <v>-1.25</v>
      </c>
      <c r="AO253">
        <f t="shared" si="129"/>
        <v>-1.25</v>
      </c>
      <c r="AP253">
        <f t="shared" si="130"/>
        <v>-1.25</v>
      </c>
      <c r="AQ253">
        <f t="shared" si="131"/>
        <v>-1.25</v>
      </c>
      <c r="AR253">
        <f t="shared" si="131"/>
        <v>-1.25</v>
      </c>
      <c r="AS253">
        <f t="shared" si="132"/>
        <v>-1.25</v>
      </c>
      <c r="AT253">
        <f t="shared" si="132"/>
        <v>-1.25</v>
      </c>
      <c r="AU253">
        <f t="shared" si="133"/>
        <v>-1.25</v>
      </c>
      <c r="AV253">
        <f t="shared" si="134"/>
        <v>-1.25</v>
      </c>
      <c r="AW253">
        <f t="shared" si="134"/>
        <v>-1.25</v>
      </c>
      <c r="AX253">
        <f t="shared" si="134"/>
        <v>-1.25</v>
      </c>
      <c r="AY253">
        <f t="shared" si="134"/>
        <v>-1.25</v>
      </c>
      <c r="AZ253">
        <f t="shared" si="135"/>
        <v>-1.25</v>
      </c>
      <c r="BA253">
        <f t="shared" si="136"/>
        <v>-1.25</v>
      </c>
      <c r="BB253">
        <f t="shared" si="136"/>
        <v>-1.25</v>
      </c>
      <c r="BC253">
        <f t="shared" si="136"/>
        <v>-1.25</v>
      </c>
      <c r="BD253">
        <f t="shared" si="136"/>
        <v>-1.25</v>
      </c>
      <c r="BE253">
        <f t="shared" si="137"/>
        <v>-1.25</v>
      </c>
      <c r="BF253">
        <f t="shared" si="138"/>
        <v>-1.25</v>
      </c>
      <c r="BG253">
        <f t="shared" si="138"/>
        <v>-1.25</v>
      </c>
      <c r="BH253">
        <f t="shared" si="138"/>
        <v>-1.25</v>
      </c>
      <c r="BI253">
        <f t="shared" si="138"/>
        <v>-1.25</v>
      </c>
      <c r="BJ253">
        <f t="shared" si="139"/>
        <v>-1.25</v>
      </c>
      <c r="BK253">
        <f t="shared" si="140"/>
        <v>-1.25</v>
      </c>
    </row>
    <row r="254" spans="1:63" hidden="1" outlineLevel="1">
      <c r="A254">
        <v>3</v>
      </c>
      <c r="C254" s="11">
        <v>0.75</v>
      </c>
      <c r="D254" s="11">
        <v>0.75</v>
      </c>
      <c r="E254" s="11">
        <v>0.75</v>
      </c>
      <c r="F254" s="11">
        <v>0.75</v>
      </c>
      <c r="G254" s="11">
        <v>0.75</v>
      </c>
      <c r="H254" s="11">
        <v>0.75</v>
      </c>
      <c r="I254">
        <f t="shared" si="126"/>
        <v>0.75</v>
      </c>
      <c r="J254">
        <f t="shared" si="126"/>
        <v>0.75</v>
      </c>
      <c r="K254">
        <f t="shared" si="126"/>
        <v>0.75</v>
      </c>
      <c r="L254">
        <f t="shared" si="126"/>
        <v>0.75</v>
      </c>
      <c r="M254">
        <f t="shared" si="126"/>
        <v>0.75</v>
      </c>
      <c r="N254">
        <f t="shared" si="126"/>
        <v>0.75</v>
      </c>
      <c r="O254">
        <f t="shared" si="126"/>
        <v>0.75</v>
      </c>
      <c r="P254">
        <f t="shared" si="126"/>
        <v>0.75</v>
      </c>
      <c r="Q254">
        <f t="shared" si="126"/>
        <v>0.75</v>
      </c>
      <c r="R254">
        <f t="shared" si="126"/>
        <v>0.75</v>
      </c>
      <c r="S254">
        <f t="shared" si="127"/>
        <v>0.75</v>
      </c>
      <c r="T254">
        <f t="shared" si="127"/>
        <v>0.75</v>
      </c>
      <c r="U254">
        <f t="shared" si="127"/>
        <v>0.75</v>
      </c>
      <c r="V254">
        <f t="shared" si="127"/>
        <v>0.75</v>
      </c>
      <c r="W254">
        <f t="shared" si="127"/>
        <v>0.75</v>
      </c>
      <c r="X254">
        <f t="shared" si="127"/>
        <v>0.75</v>
      </c>
      <c r="Y254">
        <f t="shared" si="127"/>
        <v>0.75</v>
      </c>
      <c r="Z254">
        <f t="shared" si="127"/>
        <v>0.75</v>
      </c>
      <c r="AA254">
        <f t="shared" si="127"/>
        <v>0.75</v>
      </c>
      <c r="AB254">
        <f t="shared" si="127"/>
        <v>0.75</v>
      </c>
      <c r="AC254">
        <f t="shared" si="128"/>
        <v>0.75</v>
      </c>
      <c r="AD254">
        <f t="shared" si="128"/>
        <v>0.75</v>
      </c>
      <c r="AE254">
        <f t="shared" si="128"/>
        <v>0.75</v>
      </c>
      <c r="AF254">
        <f t="shared" si="128"/>
        <v>0.75</v>
      </c>
      <c r="AG254">
        <f t="shared" si="128"/>
        <v>0.75</v>
      </c>
      <c r="AH254">
        <f t="shared" si="128"/>
        <v>0.75</v>
      </c>
      <c r="AI254">
        <f t="shared" si="128"/>
        <v>0.75</v>
      </c>
      <c r="AJ254">
        <f t="shared" si="128"/>
        <v>0.75</v>
      </c>
      <c r="AK254">
        <f t="shared" si="128"/>
        <v>0.75</v>
      </c>
      <c r="AL254">
        <f t="shared" si="128"/>
        <v>0.75</v>
      </c>
      <c r="AM254">
        <f t="shared" si="129"/>
        <v>0.75</v>
      </c>
      <c r="AN254">
        <f t="shared" si="129"/>
        <v>0.75</v>
      </c>
      <c r="AO254">
        <f t="shared" si="129"/>
        <v>0.75</v>
      </c>
      <c r="AP254">
        <f t="shared" si="130"/>
        <v>0.75</v>
      </c>
      <c r="AQ254">
        <f t="shared" si="131"/>
        <v>0.75</v>
      </c>
      <c r="AR254">
        <f t="shared" si="131"/>
        <v>0.75</v>
      </c>
      <c r="AS254">
        <f t="shared" si="132"/>
        <v>0.75</v>
      </c>
      <c r="AT254">
        <f t="shared" si="132"/>
        <v>0.75</v>
      </c>
      <c r="AU254">
        <f t="shared" si="133"/>
        <v>0.75</v>
      </c>
      <c r="AV254">
        <f t="shared" si="134"/>
        <v>0.75</v>
      </c>
      <c r="AW254">
        <f t="shared" si="134"/>
        <v>0.75</v>
      </c>
      <c r="AX254">
        <f t="shared" si="134"/>
        <v>0.75</v>
      </c>
      <c r="AY254">
        <f t="shared" si="134"/>
        <v>0.75</v>
      </c>
      <c r="AZ254">
        <f t="shared" si="135"/>
        <v>0.75</v>
      </c>
      <c r="BA254">
        <f t="shared" si="136"/>
        <v>0.75</v>
      </c>
      <c r="BB254">
        <f t="shared" si="136"/>
        <v>0.75</v>
      </c>
      <c r="BC254">
        <f t="shared" si="136"/>
        <v>0.75</v>
      </c>
      <c r="BD254">
        <f t="shared" si="136"/>
        <v>0.75</v>
      </c>
      <c r="BE254">
        <f t="shared" si="137"/>
        <v>0.75</v>
      </c>
      <c r="BF254">
        <f t="shared" si="138"/>
        <v>0.75</v>
      </c>
      <c r="BG254">
        <f t="shared" si="138"/>
        <v>0.75</v>
      </c>
      <c r="BH254">
        <f t="shared" si="138"/>
        <v>0.75</v>
      </c>
      <c r="BI254">
        <f t="shared" si="138"/>
        <v>0.75</v>
      </c>
      <c r="BJ254">
        <f t="shared" si="139"/>
        <v>0.75</v>
      </c>
      <c r="BK254">
        <f t="shared" si="140"/>
        <v>0.75</v>
      </c>
    </row>
    <row r="255" spans="1:63" hidden="1" outlineLevel="1">
      <c r="A255">
        <v>4</v>
      </c>
      <c r="C255" s="11">
        <v>1.5</v>
      </c>
      <c r="D255" s="11">
        <v>1.5</v>
      </c>
      <c r="E255" s="11">
        <v>1.5</v>
      </c>
      <c r="F255" s="11">
        <v>1.5</v>
      </c>
      <c r="G255" s="11">
        <v>1.5</v>
      </c>
      <c r="H255" s="11">
        <v>1.5</v>
      </c>
      <c r="I255">
        <f t="shared" si="126"/>
        <v>1.5</v>
      </c>
      <c r="J255">
        <f t="shared" si="126"/>
        <v>1.5</v>
      </c>
      <c r="K255">
        <f t="shared" si="126"/>
        <v>1.5</v>
      </c>
      <c r="L255">
        <f t="shared" si="126"/>
        <v>1.5</v>
      </c>
      <c r="M255">
        <f t="shared" si="126"/>
        <v>1.5</v>
      </c>
      <c r="N255">
        <f t="shared" si="126"/>
        <v>1.5</v>
      </c>
      <c r="O255">
        <f t="shared" si="126"/>
        <v>1.5</v>
      </c>
      <c r="P255">
        <f t="shared" si="126"/>
        <v>1.5</v>
      </c>
      <c r="Q255">
        <f t="shared" si="126"/>
        <v>1.5</v>
      </c>
      <c r="R255">
        <f t="shared" si="126"/>
        <v>1.5</v>
      </c>
      <c r="S255">
        <f t="shared" si="127"/>
        <v>1.5</v>
      </c>
      <c r="T255">
        <f t="shared" si="127"/>
        <v>1.5</v>
      </c>
      <c r="U255">
        <f t="shared" si="127"/>
        <v>1.5</v>
      </c>
      <c r="V255">
        <f t="shared" si="127"/>
        <v>1.5</v>
      </c>
      <c r="W255">
        <f t="shared" si="127"/>
        <v>1.5</v>
      </c>
      <c r="X255">
        <f t="shared" si="127"/>
        <v>1.5</v>
      </c>
      <c r="Y255">
        <f t="shared" si="127"/>
        <v>1.5</v>
      </c>
      <c r="Z255">
        <f t="shared" si="127"/>
        <v>1.5</v>
      </c>
      <c r="AA255">
        <f t="shared" si="127"/>
        <v>1.5</v>
      </c>
      <c r="AB255">
        <f t="shared" si="127"/>
        <v>1.5</v>
      </c>
      <c r="AC255">
        <f t="shared" si="128"/>
        <v>1.5</v>
      </c>
      <c r="AD255">
        <f t="shared" si="128"/>
        <v>1.5</v>
      </c>
      <c r="AE255">
        <f t="shared" si="128"/>
        <v>1.5</v>
      </c>
      <c r="AF255">
        <f t="shared" si="128"/>
        <v>1.5</v>
      </c>
      <c r="AG255">
        <f t="shared" si="128"/>
        <v>1.5</v>
      </c>
      <c r="AH255">
        <f t="shared" si="128"/>
        <v>1.5</v>
      </c>
      <c r="AI255">
        <f t="shared" si="128"/>
        <v>1.5</v>
      </c>
      <c r="AJ255">
        <f t="shared" si="128"/>
        <v>1.5</v>
      </c>
      <c r="AK255">
        <f t="shared" si="128"/>
        <v>1.5</v>
      </c>
      <c r="AL255">
        <f t="shared" si="128"/>
        <v>1.5</v>
      </c>
      <c r="AM255">
        <f t="shared" si="129"/>
        <v>1.5</v>
      </c>
      <c r="AN255">
        <f t="shared" si="129"/>
        <v>1.5</v>
      </c>
      <c r="AO255">
        <f t="shared" si="129"/>
        <v>1.5</v>
      </c>
      <c r="AP255">
        <f t="shared" si="130"/>
        <v>1.5</v>
      </c>
      <c r="AQ255">
        <f t="shared" si="131"/>
        <v>1.5</v>
      </c>
      <c r="AR255">
        <f t="shared" si="131"/>
        <v>1.5</v>
      </c>
      <c r="AS255">
        <f t="shared" si="132"/>
        <v>1.5</v>
      </c>
      <c r="AT255">
        <f t="shared" si="132"/>
        <v>1.5</v>
      </c>
      <c r="AU255">
        <f t="shared" si="133"/>
        <v>1.5</v>
      </c>
      <c r="AV255">
        <f t="shared" si="134"/>
        <v>1.5</v>
      </c>
      <c r="AW255">
        <f t="shared" si="134"/>
        <v>1.5</v>
      </c>
      <c r="AX255">
        <f t="shared" si="134"/>
        <v>1.5</v>
      </c>
      <c r="AY255">
        <f t="shared" si="134"/>
        <v>1.5</v>
      </c>
      <c r="AZ255">
        <f t="shared" si="135"/>
        <v>1.5</v>
      </c>
      <c r="BA255">
        <f t="shared" si="136"/>
        <v>1.5</v>
      </c>
      <c r="BB255">
        <f t="shared" si="136"/>
        <v>1.5</v>
      </c>
      <c r="BC255">
        <f t="shared" si="136"/>
        <v>1.5</v>
      </c>
      <c r="BD255">
        <f t="shared" si="136"/>
        <v>1.5</v>
      </c>
      <c r="BE255">
        <f t="shared" si="137"/>
        <v>1.5</v>
      </c>
      <c r="BF255">
        <f t="shared" si="138"/>
        <v>1.5</v>
      </c>
      <c r="BG255">
        <f t="shared" si="138"/>
        <v>1.5</v>
      </c>
      <c r="BH255">
        <f t="shared" si="138"/>
        <v>1.5</v>
      </c>
      <c r="BI255">
        <f t="shared" si="138"/>
        <v>1.5</v>
      </c>
      <c r="BJ255">
        <f t="shared" si="139"/>
        <v>1.5</v>
      </c>
      <c r="BK255">
        <f t="shared" si="140"/>
        <v>1.5</v>
      </c>
    </row>
    <row r="256" spans="1:63" hidden="1" outlineLevel="1">
      <c r="A256">
        <v>5</v>
      </c>
      <c r="C256" s="11">
        <v>3</v>
      </c>
      <c r="D256" s="11">
        <v>3</v>
      </c>
      <c r="E256" s="11">
        <v>3</v>
      </c>
      <c r="F256" s="11">
        <v>3</v>
      </c>
      <c r="G256" s="11">
        <v>3</v>
      </c>
      <c r="H256" s="11">
        <v>3</v>
      </c>
      <c r="I256">
        <f t="shared" ref="I256:I257" si="141">C256</f>
        <v>3</v>
      </c>
      <c r="J256">
        <f t="shared" ref="J256:J257" si="142">D256</f>
        <v>3</v>
      </c>
      <c r="K256">
        <f t="shared" ref="K256:K257" si="143">E256</f>
        <v>3</v>
      </c>
      <c r="L256">
        <f t="shared" ref="L256:L257" si="144">F256</f>
        <v>3</v>
      </c>
      <c r="M256">
        <f t="shared" ref="M256:M257" si="145">G256</f>
        <v>3</v>
      </c>
      <c r="N256">
        <f t="shared" ref="N256:N257" si="146">H256</f>
        <v>3</v>
      </c>
      <c r="O256">
        <f t="shared" ref="O256:O257" si="147">I256</f>
        <v>3</v>
      </c>
      <c r="P256">
        <f t="shared" ref="P256:P257" si="148">J256</f>
        <v>3</v>
      </c>
      <c r="Q256">
        <f t="shared" ref="Q256:Q257" si="149">K256</f>
        <v>3</v>
      </c>
      <c r="R256">
        <f t="shared" ref="R256:R257" si="150">L256</f>
        <v>3</v>
      </c>
      <c r="S256">
        <f t="shared" ref="S256:S257" si="151">M256</f>
        <v>3</v>
      </c>
      <c r="T256">
        <f t="shared" ref="T256:T257" si="152">N256</f>
        <v>3</v>
      </c>
      <c r="U256">
        <f t="shared" ref="U256:U257" si="153">O256</f>
        <v>3</v>
      </c>
      <c r="V256">
        <f t="shared" ref="V256:V257" si="154">P256</f>
        <v>3</v>
      </c>
      <c r="W256">
        <f t="shared" ref="W256:W257" si="155">Q256</f>
        <v>3</v>
      </c>
      <c r="X256">
        <f t="shared" ref="X256:X257" si="156">R256</f>
        <v>3</v>
      </c>
      <c r="Y256">
        <f t="shared" ref="Y256:Y257" si="157">S256</f>
        <v>3</v>
      </c>
      <c r="Z256">
        <f t="shared" ref="Z256:Z257" si="158">T256</f>
        <v>3</v>
      </c>
      <c r="AA256">
        <f t="shared" ref="AA256:AA257" si="159">U256</f>
        <v>3</v>
      </c>
      <c r="AB256">
        <f t="shared" ref="AB256:AB257" si="160">V256</f>
        <v>3</v>
      </c>
      <c r="AC256">
        <f t="shared" ref="AC256:AC257" si="161">W256</f>
        <v>3</v>
      </c>
      <c r="AD256">
        <f t="shared" ref="AD256:AD257" si="162">X256</f>
        <v>3</v>
      </c>
      <c r="AE256">
        <f t="shared" ref="AE256:AE257" si="163">Y256</f>
        <v>3</v>
      </c>
      <c r="AF256">
        <f t="shared" ref="AF256:AF257" si="164">Z256</f>
        <v>3</v>
      </c>
      <c r="AG256">
        <f t="shared" ref="AG256:AG257" si="165">AA256</f>
        <v>3</v>
      </c>
      <c r="AH256">
        <f t="shared" ref="AH256:AH257" si="166">AB256</f>
        <v>3</v>
      </c>
      <c r="AI256">
        <f t="shared" ref="AI256:AI257" si="167">AC256</f>
        <v>3</v>
      </c>
      <c r="AJ256">
        <f t="shared" ref="AJ256:AJ257" si="168">AD256</f>
        <v>3</v>
      </c>
      <c r="AK256">
        <f t="shared" ref="AK256:AK257" si="169">AE256</f>
        <v>3</v>
      </c>
      <c r="AL256">
        <f t="shared" ref="AL256:AL257" si="170">AF256</f>
        <v>3</v>
      </c>
      <c r="AM256">
        <f t="shared" ref="AM256:AM257" si="171">AG256</f>
        <v>3</v>
      </c>
      <c r="AN256">
        <f t="shared" ref="AN256:AN257" si="172">AH256</f>
        <v>3</v>
      </c>
      <c r="AO256">
        <f t="shared" ref="AO256:AO257" si="173">AI256</f>
        <v>3</v>
      </c>
      <c r="AP256">
        <f t="shared" ref="AP256:AP257" si="174">AH256</f>
        <v>3</v>
      </c>
      <c r="AQ256">
        <f t="shared" ref="AQ256:AQ257" si="175">AJ256</f>
        <v>3</v>
      </c>
      <c r="AR256">
        <f t="shared" ref="AR256:AR257" si="176">AK256</f>
        <v>3</v>
      </c>
      <c r="AS256">
        <f t="shared" ref="AS256:AS257" si="177">AM256</f>
        <v>3</v>
      </c>
      <c r="AT256">
        <f t="shared" ref="AT256:AT257" si="178">AN256</f>
        <v>3</v>
      </c>
      <c r="AU256">
        <f t="shared" ref="AU256:AU257" si="179">AM256</f>
        <v>3</v>
      </c>
      <c r="AV256">
        <f t="shared" ref="AV256:AV257" si="180">AP256</f>
        <v>3</v>
      </c>
      <c r="AW256">
        <f t="shared" ref="AW256:AW257" si="181">AQ256</f>
        <v>3</v>
      </c>
      <c r="AX256">
        <f t="shared" ref="AX256:AX257" si="182">AR256</f>
        <v>3</v>
      </c>
      <c r="AY256">
        <f t="shared" ref="AY256:AY257" si="183">AS256</f>
        <v>3</v>
      </c>
      <c r="AZ256">
        <f t="shared" ref="AZ256:AZ257" si="184">AR256</f>
        <v>3</v>
      </c>
      <c r="BA256">
        <f t="shared" ref="BA256:BA257" si="185">AU256</f>
        <v>3</v>
      </c>
      <c r="BB256">
        <f t="shared" ref="BB256:BB257" si="186">AV256</f>
        <v>3</v>
      </c>
      <c r="BC256">
        <f t="shared" ref="BC256:BC257" si="187">AW256</f>
        <v>3</v>
      </c>
      <c r="BD256">
        <f t="shared" ref="BD256:BD257" si="188">AX256</f>
        <v>3</v>
      </c>
      <c r="BE256">
        <f t="shared" ref="BE256:BE257" si="189">AW256</f>
        <v>3</v>
      </c>
      <c r="BF256">
        <f t="shared" ref="BF256:BF257" si="190">AZ256</f>
        <v>3</v>
      </c>
      <c r="BG256">
        <f t="shared" ref="BG256:BG257" si="191">BA256</f>
        <v>3</v>
      </c>
      <c r="BH256">
        <f t="shared" ref="BH256:BH257" si="192">BB256</f>
        <v>3</v>
      </c>
      <c r="BI256">
        <f t="shared" ref="BI256:BI257" si="193">BC256</f>
        <v>3</v>
      </c>
      <c r="BJ256">
        <f t="shared" ref="BJ256:BJ257" si="194">BB256</f>
        <v>3</v>
      </c>
      <c r="BK256">
        <f t="shared" ref="BK256:BK257" si="195">BE256</f>
        <v>3</v>
      </c>
    </row>
    <row r="257" spans="1:67" hidden="1" outlineLevel="1">
      <c r="A257">
        <v>5</v>
      </c>
      <c r="C257" s="11">
        <v>3</v>
      </c>
      <c r="D257" s="11">
        <v>3</v>
      </c>
      <c r="E257" s="11">
        <v>3</v>
      </c>
      <c r="F257" s="11">
        <v>3</v>
      </c>
      <c r="G257" s="11">
        <v>3</v>
      </c>
      <c r="H257" s="11">
        <v>3</v>
      </c>
      <c r="I257">
        <f t="shared" si="141"/>
        <v>3</v>
      </c>
      <c r="J257">
        <f t="shared" si="142"/>
        <v>3</v>
      </c>
      <c r="K257">
        <f t="shared" si="143"/>
        <v>3</v>
      </c>
      <c r="L257">
        <f t="shared" si="144"/>
        <v>3</v>
      </c>
      <c r="M257">
        <f t="shared" si="145"/>
        <v>3</v>
      </c>
      <c r="N257">
        <f t="shared" si="146"/>
        <v>3</v>
      </c>
      <c r="O257">
        <f t="shared" si="147"/>
        <v>3</v>
      </c>
      <c r="P257">
        <f t="shared" si="148"/>
        <v>3</v>
      </c>
      <c r="Q257">
        <f t="shared" si="149"/>
        <v>3</v>
      </c>
      <c r="R257">
        <f t="shared" si="150"/>
        <v>3</v>
      </c>
      <c r="S257">
        <f t="shared" si="151"/>
        <v>3</v>
      </c>
      <c r="T257">
        <f t="shared" si="152"/>
        <v>3</v>
      </c>
      <c r="U257">
        <f t="shared" si="153"/>
        <v>3</v>
      </c>
      <c r="V257">
        <f t="shared" si="154"/>
        <v>3</v>
      </c>
      <c r="W257">
        <f t="shared" si="155"/>
        <v>3</v>
      </c>
      <c r="X257">
        <f t="shared" si="156"/>
        <v>3</v>
      </c>
      <c r="Y257">
        <f t="shared" si="157"/>
        <v>3</v>
      </c>
      <c r="Z257">
        <f t="shared" si="158"/>
        <v>3</v>
      </c>
      <c r="AA257">
        <f t="shared" si="159"/>
        <v>3</v>
      </c>
      <c r="AB257">
        <f t="shared" si="160"/>
        <v>3</v>
      </c>
      <c r="AC257">
        <f t="shared" si="161"/>
        <v>3</v>
      </c>
      <c r="AD257">
        <f t="shared" si="162"/>
        <v>3</v>
      </c>
      <c r="AE257">
        <f t="shared" si="163"/>
        <v>3</v>
      </c>
      <c r="AF257">
        <f t="shared" si="164"/>
        <v>3</v>
      </c>
      <c r="AG257">
        <f t="shared" si="165"/>
        <v>3</v>
      </c>
      <c r="AH257">
        <f t="shared" si="166"/>
        <v>3</v>
      </c>
      <c r="AI257">
        <f t="shared" si="167"/>
        <v>3</v>
      </c>
      <c r="AJ257">
        <f t="shared" si="168"/>
        <v>3</v>
      </c>
      <c r="AK257">
        <f t="shared" si="169"/>
        <v>3</v>
      </c>
      <c r="AL257">
        <f t="shared" si="170"/>
        <v>3</v>
      </c>
      <c r="AM257">
        <f t="shared" si="171"/>
        <v>3</v>
      </c>
      <c r="AN257">
        <f t="shared" si="172"/>
        <v>3</v>
      </c>
      <c r="AO257">
        <f t="shared" si="173"/>
        <v>3</v>
      </c>
      <c r="AP257">
        <f t="shared" si="174"/>
        <v>3</v>
      </c>
      <c r="AQ257">
        <f t="shared" si="175"/>
        <v>3</v>
      </c>
      <c r="AR257">
        <f t="shared" si="176"/>
        <v>3</v>
      </c>
      <c r="AS257">
        <f t="shared" si="177"/>
        <v>3</v>
      </c>
      <c r="AT257">
        <f t="shared" si="178"/>
        <v>3</v>
      </c>
      <c r="AU257">
        <f t="shared" si="179"/>
        <v>3</v>
      </c>
      <c r="AV257">
        <f t="shared" si="180"/>
        <v>3</v>
      </c>
      <c r="AW257">
        <f t="shared" si="181"/>
        <v>3</v>
      </c>
      <c r="AX257">
        <f t="shared" si="182"/>
        <v>3</v>
      </c>
      <c r="AY257">
        <f t="shared" si="183"/>
        <v>3</v>
      </c>
      <c r="AZ257">
        <f t="shared" si="184"/>
        <v>3</v>
      </c>
      <c r="BA257">
        <f t="shared" si="185"/>
        <v>3</v>
      </c>
      <c r="BB257">
        <f t="shared" si="186"/>
        <v>3</v>
      </c>
      <c r="BC257">
        <f t="shared" si="187"/>
        <v>3</v>
      </c>
      <c r="BD257">
        <f t="shared" si="188"/>
        <v>3</v>
      </c>
      <c r="BE257">
        <f t="shared" si="189"/>
        <v>3</v>
      </c>
      <c r="BF257">
        <f t="shared" si="190"/>
        <v>3</v>
      </c>
      <c r="BG257">
        <f t="shared" si="191"/>
        <v>3</v>
      </c>
      <c r="BH257">
        <f t="shared" si="192"/>
        <v>3</v>
      </c>
      <c r="BI257">
        <f t="shared" si="193"/>
        <v>3</v>
      </c>
      <c r="BJ257">
        <f t="shared" si="194"/>
        <v>3</v>
      </c>
      <c r="BK257">
        <f t="shared" si="195"/>
        <v>3</v>
      </c>
    </row>
    <row r="258" spans="1:67" hidden="1" outlineLevel="1">
      <c r="A258">
        <v>5</v>
      </c>
      <c r="C258" s="11">
        <v>3</v>
      </c>
      <c r="D258" s="11">
        <v>3</v>
      </c>
      <c r="E258" s="11">
        <v>3</v>
      </c>
      <c r="F258" s="11">
        <v>3</v>
      </c>
      <c r="G258" s="11">
        <v>3</v>
      </c>
      <c r="H258" s="11">
        <v>3</v>
      </c>
      <c r="I258">
        <f t="shared" si="126"/>
        <v>3</v>
      </c>
      <c r="J258">
        <f t="shared" si="126"/>
        <v>3</v>
      </c>
      <c r="K258">
        <f t="shared" si="126"/>
        <v>3</v>
      </c>
      <c r="L258">
        <f t="shared" si="126"/>
        <v>3</v>
      </c>
      <c r="M258">
        <f t="shared" si="126"/>
        <v>3</v>
      </c>
      <c r="N258">
        <f t="shared" si="126"/>
        <v>3</v>
      </c>
      <c r="O258">
        <f t="shared" si="126"/>
        <v>3</v>
      </c>
      <c r="P258">
        <f t="shared" si="126"/>
        <v>3</v>
      </c>
      <c r="Q258">
        <f t="shared" si="126"/>
        <v>3</v>
      </c>
      <c r="R258">
        <f t="shared" si="126"/>
        <v>3</v>
      </c>
      <c r="S258">
        <f t="shared" si="127"/>
        <v>3</v>
      </c>
      <c r="T258">
        <f t="shared" si="127"/>
        <v>3</v>
      </c>
      <c r="U258">
        <f t="shared" si="127"/>
        <v>3</v>
      </c>
      <c r="V258">
        <f t="shared" si="127"/>
        <v>3</v>
      </c>
      <c r="W258">
        <f t="shared" si="127"/>
        <v>3</v>
      </c>
      <c r="X258">
        <f t="shared" si="127"/>
        <v>3</v>
      </c>
      <c r="Y258">
        <f t="shared" si="127"/>
        <v>3</v>
      </c>
      <c r="Z258">
        <f t="shared" si="127"/>
        <v>3</v>
      </c>
      <c r="AA258">
        <f t="shared" si="127"/>
        <v>3</v>
      </c>
      <c r="AB258">
        <f t="shared" si="127"/>
        <v>3</v>
      </c>
      <c r="AC258">
        <f t="shared" si="128"/>
        <v>3</v>
      </c>
      <c r="AD258">
        <f t="shared" si="128"/>
        <v>3</v>
      </c>
      <c r="AE258">
        <f t="shared" si="128"/>
        <v>3</v>
      </c>
      <c r="AF258">
        <f t="shared" si="128"/>
        <v>3</v>
      </c>
      <c r="AG258">
        <f t="shared" si="128"/>
        <v>3</v>
      </c>
      <c r="AH258">
        <f t="shared" si="128"/>
        <v>3</v>
      </c>
      <c r="AI258">
        <f t="shared" si="128"/>
        <v>3</v>
      </c>
      <c r="AJ258">
        <f t="shared" si="128"/>
        <v>3</v>
      </c>
      <c r="AK258">
        <f t="shared" si="128"/>
        <v>3</v>
      </c>
      <c r="AL258">
        <f t="shared" si="128"/>
        <v>3</v>
      </c>
      <c r="AM258">
        <f t="shared" si="129"/>
        <v>3</v>
      </c>
      <c r="AN258">
        <f t="shared" si="129"/>
        <v>3</v>
      </c>
      <c r="AO258">
        <f t="shared" si="129"/>
        <v>3</v>
      </c>
      <c r="AP258">
        <f t="shared" si="130"/>
        <v>3</v>
      </c>
      <c r="AQ258">
        <f t="shared" si="131"/>
        <v>3</v>
      </c>
      <c r="AR258">
        <f t="shared" si="131"/>
        <v>3</v>
      </c>
      <c r="AS258">
        <f t="shared" si="132"/>
        <v>3</v>
      </c>
      <c r="AT258">
        <f t="shared" si="132"/>
        <v>3</v>
      </c>
      <c r="AU258">
        <f t="shared" si="133"/>
        <v>3</v>
      </c>
      <c r="AV258">
        <f t="shared" si="134"/>
        <v>3</v>
      </c>
      <c r="AW258">
        <f t="shared" si="134"/>
        <v>3</v>
      </c>
      <c r="AX258">
        <f t="shared" si="134"/>
        <v>3</v>
      </c>
      <c r="AY258">
        <f t="shared" si="134"/>
        <v>3</v>
      </c>
      <c r="AZ258">
        <f t="shared" si="135"/>
        <v>3</v>
      </c>
      <c r="BA258">
        <f t="shared" si="136"/>
        <v>3</v>
      </c>
      <c r="BB258">
        <f t="shared" si="136"/>
        <v>3</v>
      </c>
      <c r="BC258">
        <f t="shared" si="136"/>
        <v>3</v>
      </c>
      <c r="BD258">
        <f t="shared" si="136"/>
        <v>3</v>
      </c>
      <c r="BE258">
        <f t="shared" si="137"/>
        <v>3</v>
      </c>
      <c r="BF258">
        <f t="shared" si="138"/>
        <v>3</v>
      </c>
      <c r="BG258">
        <f t="shared" si="138"/>
        <v>3</v>
      </c>
      <c r="BH258">
        <f t="shared" si="138"/>
        <v>3</v>
      </c>
      <c r="BI258">
        <f t="shared" si="138"/>
        <v>3</v>
      </c>
      <c r="BJ258">
        <f t="shared" si="139"/>
        <v>3</v>
      </c>
      <c r="BK258">
        <f t="shared" si="140"/>
        <v>3</v>
      </c>
    </row>
    <row r="259" spans="1:67" hidden="1" outlineLevel="1"/>
    <row r="261" spans="1:67" collapsed="1">
      <c r="A261" s="524" t="s">
        <v>1124</v>
      </c>
    </row>
    <row r="262" spans="1:67" hidden="1" outlineLevel="1">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hidden="1" outlineLevel="1">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hidden="1" outlineLevel="1">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hidden="1" outlineLevel="2">
      <c r="A265" t="s">
        <v>1654</v>
      </c>
      <c r="B265" s="46" t="str">
        <f>"Timing 1 - Wean to Join
"&amp;$B$151&amp;""</f>
        <v>Timing 1 - Wean to Join
Standard (7mo)</v>
      </c>
      <c r="C265" s="232">
        <f t="shared" ref="C265:C287" si="196">CHOOSE(d.Region,S265,AI265,AY265)</f>
        <v>0</v>
      </c>
      <c r="D265" s="232">
        <f t="shared" ref="D265:D287" si="197">CHOOSE(d.Region,T265,AJ265,AZ265)</f>
        <v>0</v>
      </c>
      <c r="E265" s="232">
        <f t="shared" ref="E265:E287" si="198">CHOOSE(d.Region,U265,AK265,BA265)</f>
        <v>0</v>
      </c>
      <c r="F265" s="232">
        <f t="shared" ref="F265:F287" si="199">CHOOSE(d.Region,V265,AL265,BB265)</f>
        <v>0</v>
      </c>
      <c r="G265" s="232">
        <f t="shared" ref="G265:G287" si="200">CHOOSE(d.Region,W265,AM265,BC265)</f>
        <v>0</v>
      </c>
      <c r="H265" s="232">
        <f t="shared" ref="H265:H287" si="201">CHOOSE(d.Region,X265,AN265,BD265)</f>
        <v>0</v>
      </c>
      <c r="I265" s="232">
        <f t="shared" ref="I265:I287" si="202">CHOOSE(d.Region,Y265,AO265,BE265)</f>
        <v>0</v>
      </c>
      <c r="J265" s="232">
        <f t="shared" ref="J265:J287" si="203">CHOOSE(d.Region,Z265,AP265,BF265)</f>
        <v>0</v>
      </c>
      <c r="K265" s="232">
        <f t="shared" ref="K265:K287" si="204">CHOOSE(d.Region,AA265,AQ265,BG265)</f>
        <v>0</v>
      </c>
      <c r="L265" s="232">
        <f t="shared" ref="L265:L287" si="205">CHOOSE(d.Region,AB265,AR265,BH265)</f>
        <v>0</v>
      </c>
      <c r="M265" s="232">
        <f t="shared" ref="M265:M287" si="206">CHOOSE(d.Region,AC265,AS265,BI265)</f>
        <v>0</v>
      </c>
      <c r="N265" s="232">
        <f t="shared" ref="N265:N287" si="207">CHOOSE(d.Region,AD265,AT265,BJ265)</f>
        <v>0</v>
      </c>
      <c r="O265" s="232">
        <f t="shared" ref="O265:O287" si="208">CHOOSE(d.Region,AE265,AU265,BK265)</f>
        <v>0</v>
      </c>
      <c r="P265" s="232">
        <f t="shared" ref="P265:P287" si="209">CHOOSE(d.Region,AF265,AV265,BL265)</f>
        <v>0</v>
      </c>
      <c r="Q265" s="232">
        <f t="shared" ref="Q265:Q287" si="210">CHOOSE(d.Region,AG265,AW265,BM265)</f>
        <v>0</v>
      </c>
      <c r="R265" s="413">
        <f t="shared" ref="R265:R287" si="211">CHOOSE(d.Region,AH265,AX265,BN265)</f>
        <v>0</v>
      </c>
      <c r="S265" s="424"/>
      <c r="T265" s="233"/>
      <c r="U265" s="233"/>
      <c r="V265" s="233"/>
      <c r="W265" s="233"/>
      <c r="X265" s="233"/>
      <c r="Y265" s="233"/>
      <c r="Z265" s="233"/>
      <c r="AA265" s="233"/>
      <c r="AB265" s="233"/>
      <c r="AC265" s="233"/>
      <c r="AD265" s="233"/>
      <c r="AE265" s="233"/>
      <c r="AF265" s="233"/>
      <c r="AG265" s="233"/>
      <c r="AH265" s="435"/>
      <c r="AI265" s="424"/>
      <c r="AJ265" s="233"/>
      <c r="AK265" s="233"/>
      <c r="AL265" s="233"/>
      <c r="AM265" s="233"/>
      <c r="AN265" s="233"/>
      <c r="AO265" s="233"/>
      <c r="AP265" s="233"/>
      <c r="AQ265" s="233"/>
      <c r="AR265" s="233"/>
      <c r="AS265" s="233"/>
      <c r="AT265" s="233"/>
      <c r="AU265" s="233"/>
      <c r="AV265" s="233"/>
      <c r="AW265" s="233"/>
      <c r="AX265" s="435"/>
      <c r="AY265" s="424"/>
      <c r="AZ265" s="233"/>
      <c r="BA265" s="233"/>
      <c r="BB265" s="233"/>
      <c r="BC265" s="233"/>
      <c r="BD265" s="233"/>
      <c r="BE265" s="233"/>
      <c r="BF265" s="233"/>
      <c r="BG265" s="233"/>
      <c r="BH265" s="233"/>
      <c r="BI265" s="233"/>
      <c r="BJ265" s="233"/>
      <c r="BK265" s="233"/>
      <c r="BL265" s="233"/>
      <c r="BM265" s="233"/>
      <c r="BN265" s="435"/>
      <c r="BO265" s="234" t="s">
        <v>1364</v>
      </c>
    </row>
    <row r="266" spans="1:67" hidden="1" outlineLevel="2">
      <c r="B266" s="47" t="str">
        <f>$B$152&amp;""</f>
        <v>Early</v>
      </c>
      <c r="C266" s="235">
        <f t="shared" si="196"/>
        <v>0</v>
      </c>
      <c r="D266" s="235">
        <f t="shared" si="197"/>
        <v>0</v>
      </c>
      <c r="E266" s="235">
        <f t="shared" si="198"/>
        <v>0</v>
      </c>
      <c r="F266" s="235">
        <f t="shared" si="199"/>
        <v>0</v>
      </c>
      <c r="G266" s="235">
        <f t="shared" si="200"/>
        <v>0</v>
      </c>
      <c r="H266" s="235">
        <f t="shared" si="201"/>
        <v>0</v>
      </c>
      <c r="I266" s="235">
        <f t="shared" si="202"/>
        <v>0</v>
      </c>
      <c r="J266" s="235">
        <f t="shared" si="203"/>
        <v>0</v>
      </c>
      <c r="K266" s="235">
        <f t="shared" si="204"/>
        <v>0</v>
      </c>
      <c r="L266" s="235">
        <f t="shared" si="205"/>
        <v>0</v>
      </c>
      <c r="M266" s="235">
        <f t="shared" si="206"/>
        <v>0</v>
      </c>
      <c r="N266" s="235">
        <f t="shared" si="207"/>
        <v>0</v>
      </c>
      <c r="O266" s="235">
        <f t="shared" si="208"/>
        <v>0</v>
      </c>
      <c r="P266" s="235">
        <f t="shared" si="209"/>
        <v>0</v>
      </c>
      <c r="Q266" s="235">
        <f t="shared" si="210"/>
        <v>0</v>
      </c>
      <c r="R266" s="414">
        <f t="shared" si="211"/>
        <v>0</v>
      </c>
      <c r="S266" s="425"/>
      <c r="T266" s="426"/>
      <c r="U266" s="426"/>
      <c r="V266" s="426"/>
      <c r="W266" s="426"/>
      <c r="X266" s="426"/>
      <c r="Y266" s="426"/>
      <c r="Z266" s="426"/>
      <c r="AA266" s="426"/>
      <c r="AB266" s="426"/>
      <c r="AC266" s="426"/>
      <c r="AD266" s="426"/>
      <c r="AE266" s="426"/>
      <c r="AF266" s="426"/>
      <c r="AG266" s="426"/>
      <c r="AH266" s="436"/>
      <c r="AI266" s="425"/>
      <c r="AJ266" s="426"/>
      <c r="AK266" s="426"/>
      <c r="AL266" s="426"/>
      <c r="AM266" s="426"/>
      <c r="AN266" s="426"/>
      <c r="AO266" s="426"/>
      <c r="AP266" s="426"/>
      <c r="AQ266" s="426"/>
      <c r="AR266" s="426"/>
      <c r="AS266" s="426"/>
      <c r="AT266" s="426"/>
      <c r="AU266" s="426"/>
      <c r="AV266" s="426"/>
      <c r="AW266" s="426"/>
      <c r="AX266" s="436"/>
      <c r="AY266" s="425"/>
      <c r="AZ266" s="426"/>
      <c r="BA266" s="426"/>
      <c r="BB266" s="426"/>
      <c r="BC266" s="426"/>
      <c r="BD266" s="426"/>
      <c r="BE266" s="426"/>
      <c r="BF266" s="426"/>
      <c r="BG266" s="426"/>
      <c r="BH266" s="426"/>
      <c r="BI266" s="426"/>
      <c r="BJ266" s="426"/>
      <c r="BK266" s="426"/>
      <c r="BL266" s="426"/>
      <c r="BM266" s="426"/>
      <c r="BN266" s="436"/>
      <c r="BO266" s="236"/>
    </row>
    <row r="267" spans="1:67" hidden="1" outlineLevel="2">
      <c r="B267" s="47" t="str">
        <f>$B$153&amp;""</f>
        <v>Middle</v>
      </c>
      <c r="C267" s="235">
        <f t="shared" si="196"/>
        <v>0</v>
      </c>
      <c r="D267" s="235">
        <f t="shared" si="197"/>
        <v>0</v>
      </c>
      <c r="E267" s="235">
        <f t="shared" si="198"/>
        <v>0</v>
      </c>
      <c r="F267" s="235">
        <f t="shared" si="199"/>
        <v>0</v>
      </c>
      <c r="G267" s="235">
        <f t="shared" si="200"/>
        <v>0</v>
      </c>
      <c r="H267" s="235">
        <f t="shared" si="201"/>
        <v>0</v>
      </c>
      <c r="I267" s="235">
        <f t="shared" si="202"/>
        <v>0</v>
      </c>
      <c r="J267" s="235">
        <f t="shared" si="203"/>
        <v>0</v>
      </c>
      <c r="K267" s="235">
        <f t="shared" si="204"/>
        <v>0</v>
      </c>
      <c r="L267" s="235">
        <f t="shared" si="205"/>
        <v>0</v>
      </c>
      <c r="M267" s="235">
        <f t="shared" si="206"/>
        <v>0</v>
      </c>
      <c r="N267" s="235">
        <f t="shared" si="207"/>
        <v>0</v>
      </c>
      <c r="O267" s="235">
        <f t="shared" si="208"/>
        <v>0</v>
      </c>
      <c r="P267" s="235">
        <f t="shared" si="209"/>
        <v>0</v>
      </c>
      <c r="Q267" s="235">
        <f t="shared" si="210"/>
        <v>0</v>
      </c>
      <c r="R267" s="414">
        <f t="shared" si="211"/>
        <v>0</v>
      </c>
      <c r="S267" s="425"/>
      <c r="T267" s="426"/>
      <c r="U267" s="426"/>
      <c r="V267" s="426"/>
      <c r="W267" s="426"/>
      <c r="X267" s="426"/>
      <c r="Y267" s="426"/>
      <c r="Z267" s="426"/>
      <c r="AA267" s="426"/>
      <c r="AB267" s="426"/>
      <c r="AC267" s="426"/>
      <c r="AD267" s="426"/>
      <c r="AE267" s="426"/>
      <c r="AF267" s="426"/>
      <c r="AG267" s="426"/>
      <c r="AH267" s="436"/>
      <c r="AI267" s="425"/>
      <c r="AJ267" s="426"/>
      <c r="AK267" s="426"/>
      <c r="AL267" s="426"/>
      <c r="AM267" s="426"/>
      <c r="AN267" s="426"/>
      <c r="AO267" s="426"/>
      <c r="AP267" s="426"/>
      <c r="AQ267" s="426"/>
      <c r="AR267" s="426"/>
      <c r="AS267" s="426"/>
      <c r="AT267" s="426"/>
      <c r="AU267" s="426"/>
      <c r="AV267" s="426"/>
      <c r="AW267" s="426"/>
      <c r="AX267" s="436"/>
      <c r="AY267" s="425"/>
      <c r="AZ267" s="426"/>
      <c r="BA267" s="426"/>
      <c r="BB267" s="426"/>
      <c r="BC267" s="426"/>
      <c r="BD267" s="426"/>
      <c r="BE267" s="426"/>
      <c r="BF267" s="426"/>
      <c r="BG267" s="426"/>
      <c r="BH267" s="426"/>
      <c r="BI267" s="426"/>
      <c r="BJ267" s="426"/>
      <c r="BK267" s="426"/>
      <c r="BL267" s="426"/>
      <c r="BM267" s="426"/>
      <c r="BN267" s="436"/>
    </row>
    <row r="268" spans="1:67" hidden="1" outlineLevel="2">
      <c r="B268" s="47" t="str">
        <f>$B$154&amp;""</f>
        <v>Late</v>
      </c>
      <c r="C268" s="235">
        <f t="shared" si="196"/>
        <v>0</v>
      </c>
      <c r="D268" s="235">
        <f t="shared" si="197"/>
        <v>0</v>
      </c>
      <c r="E268" s="235">
        <f t="shared" si="198"/>
        <v>0</v>
      </c>
      <c r="F268" s="235">
        <f t="shared" si="199"/>
        <v>0</v>
      </c>
      <c r="G268" s="235">
        <f t="shared" si="200"/>
        <v>0</v>
      </c>
      <c r="H268" s="235">
        <f t="shared" si="201"/>
        <v>0</v>
      </c>
      <c r="I268" s="235">
        <f t="shared" si="202"/>
        <v>0</v>
      </c>
      <c r="J268" s="235">
        <f t="shared" si="203"/>
        <v>0</v>
      </c>
      <c r="K268" s="235">
        <f t="shared" si="204"/>
        <v>0</v>
      </c>
      <c r="L268" s="235">
        <f t="shared" si="205"/>
        <v>0</v>
      </c>
      <c r="M268" s="235">
        <f t="shared" si="206"/>
        <v>0</v>
      </c>
      <c r="N268" s="235">
        <f t="shared" si="207"/>
        <v>0</v>
      </c>
      <c r="O268" s="235">
        <f t="shared" si="208"/>
        <v>0</v>
      </c>
      <c r="P268" s="235">
        <f t="shared" si="209"/>
        <v>0</v>
      </c>
      <c r="Q268" s="235">
        <f t="shared" si="210"/>
        <v>0</v>
      </c>
      <c r="R268" s="414">
        <f t="shared" si="211"/>
        <v>0</v>
      </c>
      <c r="S268" s="425"/>
      <c r="T268" s="426"/>
      <c r="U268" s="426"/>
      <c r="V268" s="426"/>
      <c r="W268" s="426"/>
      <c r="X268" s="426"/>
      <c r="Y268" s="426"/>
      <c r="Z268" s="426"/>
      <c r="AA268" s="426"/>
      <c r="AB268" s="426"/>
      <c r="AC268" s="426"/>
      <c r="AD268" s="426"/>
      <c r="AE268" s="426"/>
      <c r="AF268" s="426"/>
      <c r="AG268" s="426"/>
      <c r="AH268" s="436"/>
      <c r="AI268" s="425"/>
      <c r="AJ268" s="426"/>
      <c r="AK268" s="426"/>
      <c r="AL268" s="426"/>
      <c r="AM268" s="426"/>
      <c r="AN268" s="426"/>
      <c r="AO268" s="426"/>
      <c r="AP268" s="426"/>
      <c r="AQ268" s="426"/>
      <c r="AR268" s="426"/>
      <c r="AS268" s="426"/>
      <c r="AT268" s="426"/>
      <c r="AU268" s="426"/>
      <c r="AV268" s="426"/>
      <c r="AW268" s="426"/>
      <c r="AX268" s="436"/>
      <c r="AY268" s="425"/>
      <c r="AZ268" s="426"/>
      <c r="BA268" s="426"/>
      <c r="BB268" s="426"/>
      <c r="BC268" s="426"/>
      <c r="BD268" s="426"/>
      <c r="BE268" s="426"/>
      <c r="BF268" s="426"/>
      <c r="BG268" s="426"/>
      <c r="BH268" s="426"/>
      <c r="BI268" s="426"/>
      <c r="BJ268" s="426"/>
      <c r="BK268" s="426"/>
      <c r="BL268" s="426"/>
      <c r="BM268" s="426"/>
      <c r="BN268" s="436"/>
    </row>
    <row r="269" spans="1:67" hidden="1" outlineLevel="2">
      <c r="B269" s="47" t="s">
        <v>1498</v>
      </c>
      <c r="C269" s="235">
        <f t="shared" si="196"/>
        <v>0</v>
      </c>
      <c r="D269" s="235">
        <f t="shared" si="197"/>
        <v>0</v>
      </c>
      <c r="E269" s="235">
        <f t="shared" si="198"/>
        <v>0</v>
      </c>
      <c r="F269" s="235">
        <f t="shared" si="199"/>
        <v>0</v>
      </c>
      <c r="G269" s="235">
        <f t="shared" si="200"/>
        <v>0</v>
      </c>
      <c r="H269" s="235">
        <f t="shared" si="201"/>
        <v>0</v>
      </c>
      <c r="I269" s="235">
        <f t="shared" si="202"/>
        <v>0</v>
      </c>
      <c r="J269" s="235">
        <f t="shared" si="203"/>
        <v>0</v>
      </c>
      <c r="K269" s="235">
        <f t="shared" si="204"/>
        <v>0</v>
      </c>
      <c r="L269" s="235">
        <f t="shared" si="205"/>
        <v>0</v>
      </c>
      <c r="M269" s="235">
        <f t="shared" si="206"/>
        <v>0</v>
      </c>
      <c r="N269" s="235">
        <f t="shared" si="207"/>
        <v>0</v>
      </c>
      <c r="O269" s="235">
        <f t="shared" si="208"/>
        <v>0</v>
      </c>
      <c r="P269" s="235">
        <f t="shared" si="209"/>
        <v>0</v>
      </c>
      <c r="Q269" s="235">
        <f t="shared" si="210"/>
        <v>0</v>
      </c>
      <c r="R269" s="414">
        <f t="shared" si="211"/>
        <v>0</v>
      </c>
      <c r="S269" s="447"/>
      <c r="T269" s="448"/>
      <c r="U269" s="448"/>
      <c r="V269" s="448"/>
      <c r="W269" s="448"/>
      <c r="X269" s="448"/>
      <c r="Y269" s="448"/>
      <c r="Z269" s="448"/>
      <c r="AA269" s="448"/>
      <c r="AB269" s="448"/>
      <c r="AC269" s="448"/>
      <c r="AD269" s="448"/>
      <c r="AE269" s="448"/>
      <c r="AF269" s="448"/>
      <c r="AG269" s="448"/>
      <c r="AH269" s="449"/>
      <c r="AI269" s="447"/>
      <c r="AJ269" s="448"/>
      <c r="AK269" s="448"/>
      <c r="AL269" s="448"/>
      <c r="AM269" s="448"/>
      <c r="AN269" s="448"/>
      <c r="AO269" s="448"/>
      <c r="AP269" s="448"/>
      <c r="AQ269" s="448"/>
      <c r="AR269" s="448"/>
      <c r="AS269" s="448"/>
      <c r="AT269" s="448"/>
      <c r="AU269" s="448"/>
      <c r="AV269" s="448"/>
      <c r="AW269" s="448"/>
      <c r="AX269" s="449"/>
      <c r="AY269" s="447"/>
      <c r="AZ269" s="448"/>
      <c r="BA269" s="448"/>
      <c r="BB269" s="448"/>
      <c r="BC269" s="448"/>
      <c r="BD269" s="448"/>
      <c r="BE269" s="448"/>
      <c r="BF269" s="448"/>
      <c r="BG269" s="448"/>
      <c r="BH269" s="448"/>
      <c r="BI269" s="448"/>
      <c r="BJ269" s="448"/>
      <c r="BK269" s="448"/>
      <c r="BL269" s="448"/>
      <c r="BM269" s="448"/>
      <c r="BN269" s="449"/>
    </row>
    <row r="270" spans="1:67" hidden="1" outlineLevel="1">
      <c r="B270" s="47" t="str">
        <f>$B$156&amp;""</f>
        <v>7mo with 0% mated</v>
      </c>
      <c r="C270" s="235">
        <f t="shared" si="196"/>
        <v>0</v>
      </c>
      <c r="D270" s="235">
        <f t="shared" si="197"/>
        <v>0</v>
      </c>
      <c r="E270" s="235">
        <f t="shared" si="198"/>
        <v>0</v>
      </c>
      <c r="F270" s="235">
        <f t="shared" si="199"/>
        <v>0</v>
      </c>
      <c r="G270" s="235">
        <f t="shared" si="200"/>
        <v>0</v>
      </c>
      <c r="H270" s="235">
        <f t="shared" si="201"/>
        <v>0</v>
      </c>
      <c r="I270" s="235">
        <f t="shared" si="202"/>
        <v>0</v>
      </c>
      <c r="J270" s="235">
        <f t="shared" si="203"/>
        <v>0</v>
      </c>
      <c r="K270" s="235">
        <f t="shared" si="204"/>
        <v>0</v>
      </c>
      <c r="L270" s="235">
        <f t="shared" si="205"/>
        <v>0</v>
      </c>
      <c r="M270" s="235">
        <f t="shared" si="206"/>
        <v>0</v>
      </c>
      <c r="N270" s="235">
        <f t="shared" si="207"/>
        <v>0</v>
      </c>
      <c r="O270" s="235">
        <f t="shared" si="208"/>
        <v>0</v>
      </c>
      <c r="P270" s="235">
        <f t="shared" si="209"/>
        <v>0</v>
      </c>
      <c r="Q270" s="235">
        <f t="shared" si="210"/>
        <v>0</v>
      </c>
      <c r="R270" s="414">
        <f t="shared" si="211"/>
        <v>0</v>
      </c>
      <c r="S270" s="447"/>
      <c r="T270" s="448"/>
      <c r="U270" s="448"/>
      <c r="V270" s="448"/>
      <c r="W270" s="448"/>
      <c r="X270" s="448"/>
      <c r="Y270" s="448"/>
      <c r="Z270" s="448"/>
      <c r="AA270" s="448"/>
      <c r="AB270" s="448"/>
      <c r="AC270" s="448"/>
      <c r="AD270" s="448"/>
      <c r="AE270" s="448"/>
      <c r="AF270" s="448"/>
      <c r="AG270" s="448"/>
      <c r="AH270" s="449"/>
      <c r="AI270" s="447"/>
      <c r="AJ270" s="448"/>
      <c r="AK270" s="448"/>
      <c r="AL270" s="448"/>
      <c r="AM270" s="448"/>
      <c r="AN270" s="448"/>
      <c r="AO270" s="448"/>
      <c r="AP270" s="448"/>
      <c r="AQ270" s="448"/>
      <c r="AR270" s="448"/>
      <c r="AS270" s="448"/>
      <c r="AT270" s="448"/>
      <c r="AU270" s="448"/>
      <c r="AV270" s="448"/>
      <c r="AW270" s="448"/>
      <c r="AX270" s="449"/>
      <c r="AY270" s="447"/>
      <c r="AZ270" s="448"/>
      <c r="BA270" s="448"/>
      <c r="BB270" s="448"/>
      <c r="BC270" s="448"/>
      <c r="BD270" s="448"/>
      <c r="BE270" s="448"/>
      <c r="BF270" s="448"/>
      <c r="BG270" s="448"/>
      <c r="BH270" s="448"/>
      <c r="BI270" s="448"/>
      <c r="BJ270" s="448"/>
      <c r="BK270" s="448"/>
      <c r="BL270" s="448"/>
      <c r="BM270" s="448"/>
      <c r="BN270" s="449"/>
      <c r="BO270" s="236"/>
    </row>
    <row r="271" spans="1:67" hidden="1" outlineLevel="1">
      <c r="B271" s="47" t="s">
        <v>1631</v>
      </c>
      <c r="C271" s="235">
        <f t="shared" si="196"/>
        <v>0</v>
      </c>
      <c r="D271" s="235">
        <f t="shared" si="197"/>
        <v>0</v>
      </c>
      <c r="E271" s="235">
        <f t="shared" si="198"/>
        <v>0</v>
      </c>
      <c r="F271" s="235">
        <f t="shared" si="199"/>
        <v>0</v>
      </c>
      <c r="G271" s="235">
        <f t="shared" si="200"/>
        <v>0</v>
      </c>
      <c r="H271" s="235">
        <f t="shared" si="201"/>
        <v>0</v>
      </c>
      <c r="I271" s="235">
        <f t="shared" si="202"/>
        <v>0</v>
      </c>
      <c r="J271" s="235">
        <f t="shared" si="203"/>
        <v>0</v>
      </c>
      <c r="K271" s="235">
        <f t="shared" si="204"/>
        <v>0</v>
      </c>
      <c r="L271" s="235">
        <f t="shared" si="205"/>
        <v>0</v>
      </c>
      <c r="M271" s="235">
        <f t="shared" si="206"/>
        <v>0</v>
      </c>
      <c r="N271" s="235">
        <f t="shared" si="207"/>
        <v>0</v>
      </c>
      <c r="O271" s="235">
        <f t="shared" si="208"/>
        <v>0</v>
      </c>
      <c r="P271" s="235">
        <f t="shared" si="209"/>
        <v>0</v>
      </c>
      <c r="Q271" s="235">
        <f t="shared" si="210"/>
        <v>0</v>
      </c>
      <c r="R271" s="414">
        <f t="shared" si="211"/>
        <v>0</v>
      </c>
      <c r="S271" s="447"/>
      <c r="T271" s="448"/>
      <c r="U271" s="448"/>
      <c r="V271" s="448"/>
      <c r="W271" s="448"/>
      <c r="X271" s="448"/>
      <c r="Y271" s="448"/>
      <c r="Z271" s="448"/>
      <c r="AA271" s="448"/>
      <c r="AB271" s="448"/>
      <c r="AC271" s="448"/>
      <c r="AD271" s="448"/>
      <c r="AE271" s="448"/>
      <c r="AF271" s="448"/>
      <c r="AG271" s="448"/>
      <c r="AH271" s="449"/>
      <c r="AI271" s="447"/>
      <c r="AJ271" s="448"/>
      <c r="AK271" s="448"/>
      <c r="AL271" s="448"/>
      <c r="AM271" s="448"/>
      <c r="AN271" s="448"/>
      <c r="AO271" s="448"/>
      <c r="AP271" s="448"/>
      <c r="AQ271" s="448"/>
      <c r="AR271" s="448"/>
      <c r="AS271" s="448"/>
      <c r="AT271" s="448"/>
      <c r="AU271" s="448"/>
      <c r="AV271" s="448"/>
      <c r="AW271" s="448"/>
      <c r="AX271" s="449"/>
      <c r="AY271" s="447"/>
      <c r="AZ271" s="448"/>
      <c r="BA271" s="448"/>
      <c r="BB271" s="448"/>
      <c r="BC271" s="448"/>
      <c r="BD271" s="448"/>
      <c r="BE271" s="448"/>
      <c r="BF271" s="448"/>
      <c r="BG271" s="448"/>
      <c r="BH271" s="448"/>
      <c r="BI271" s="448"/>
      <c r="BJ271" s="448"/>
      <c r="BK271" s="448"/>
      <c r="BL271" s="448"/>
      <c r="BM271" s="448"/>
      <c r="BN271" s="449"/>
      <c r="BO271" s="236"/>
    </row>
    <row r="272" spans="1:67" hidden="1" outlineLevel="1">
      <c r="B272" s="47" t="s">
        <v>1060</v>
      </c>
      <c r="C272" s="237">
        <f t="shared" si="196"/>
        <v>0</v>
      </c>
      <c r="D272" s="237">
        <f t="shared" si="197"/>
        <v>0</v>
      </c>
      <c r="E272" s="237">
        <f t="shared" si="198"/>
        <v>0</v>
      </c>
      <c r="F272" s="237">
        <f t="shared" si="199"/>
        <v>0</v>
      </c>
      <c r="G272" s="237">
        <f t="shared" si="200"/>
        <v>0</v>
      </c>
      <c r="H272" s="237">
        <f t="shared" si="201"/>
        <v>0</v>
      </c>
      <c r="I272" s="237">
        <f t="shared" si="202"/>
        <v>0</v>
      </c>
      <c r="J272" s="237">
        <f t="shared" si="203"/>
        <v>0</v>
      </c>
      <c r="K272" s="237">
        <f t="shared" si="204"/>
        <v>0</v>
      </c>
      <c r="L272" s="237">
        <f t="shared" si="205"/>
        <v>0</v>
      </c>
      <c r="M272" s="237">
        <f t="shared" si="206"/>
        <v>0</v>
      </c>
      <c r="N272" s="237">
        <f t="shared" si="207"/>
        <v>0</v>
      </c>
      <c r="O272" s="237">
        <f t="shared" si="208"/>
        <v>0</v>
      </c>
      <c r="P272" s="237">
        <f t="shared" si="209"/>
        <v>0</v>
      </c>
      <c r="Q272" s="237">
        <f t="shared" si="210"/>
        <v>0</v>
      </c>
      <c r="R272" s="415">
        <f t="shared" si="211"/>
        <v>0</v>
      </c>
      <c r="S272" s="447"/>
      <c r="T272" s="448"/>
      <c r="U272" s="448"/>
      <c r="V272" s="448"/>
      <c r="W272" s="448"/>
      <c r="X272" s="448"/>
      <c r="Y272" s="448"/>
      <c r="Z272" s="448"/>
      <c r="AA272" s="448"/>
      <c r="AB272" s="448"/>
      <c r="AC272" s="448"/>
      <c r="AD272" s="448"/>
      <c r="AE272" s="448"/>
      <c r="AF272" s="448"/>
      <c r="AG272" s="448"/>
      <c r="AH272" s="449"/>
      <c r="AI272" s="447"/>
      <c r="AJ272" s="448"/>
      <c r="AK272" s="448"/>
      <c r="AL272" s="448"/>
      <c r="AM272" s="448"/>
      <c r="AN272" s="448"/>
      <c r="AO272" s="448"/>
      <c r="AP272" s="448"/>
      <c r="AQ272" s="448"/>
      <c r="AR272" s="448"/>
      <c r="AS272" s="448"/>
      <c r="AT272" s="448"/>
      <c r="AU272" s="448"/>
      <c r="AV272" s="448"/>
      <c r="AW272" s="448"/>
      <c r="AX272" s="449"/>
      <c r="AY272" s="447"/>
      <c r="AZ272" s="448"/>
      <c r="BA272" s="448"/>
      <c r="BB272" s="448"/>
      <c r="BC272" s="448"/>
      <c r="BD272" s="448"/>
      <c r="BE272" s="448"/>
      <c r="BF272" s="448"/>
      <c r="BG272" s="448"/>
      <c r="BH272" s="448"/>
      <c r="BI272" s="448"/>
      <c r="BJ272" s="448"/>
      <c r="BK272" s="448"/>
      <c r="BL272" s="448"/>
      <c r="BM272" s="448"/>
      <c r="BN272" s="449"/>
      <c r="BO272" s="236"/>
    </row>
    <row r="273" spans="2:67" ht="24.75" hidden="1" outlineLevel="1">
      <c r="B273" s="46" t="str">
        <f>"Timing 2 - Join to mid preg
"&amp;$B$151&amp;""</f>
        <v>Timing 2 - Join to mid preg
Standard (7mo)</v>
      </c>
      <c r="C273" s="232">
        <f t="shared" si="196"/>
        <v>0</v>
      </c>
      <c r="D273" s="232">
        <f t="shared" si="197"/>
        <v>0</v>
      </c>
      <c r="E273" s="232">
        <f t="shared" si="198"/>
        <v>0</v>
      </c>
      <c r="F273" s="232">
        <f t="shared" si="199"/>
        <v>0</v>
      </c>
      <c r="G273" s="232">
        <f t="shared" si="200"/>
        <v>0</v>
      </c>
      <c r="H273" s="232">
        <f t="shared" si="201"/>
        <v>0</v>
      </c>
      <c r="I273" s="232">
        <f t="shared" si="202"/>
        <v>0</v>
      </c>
      <c r="J273" s="232">
        <f t="shared" si="203"/>
        <v>0</v>
      </c>
      <c r="K273" s="232">
        <f t="shared" si="204"/>
        <v>0</v>
      </c>
      <c r="L273" s="232">
        <f t="shared" si="205"/>
        <v>0</v>
      </c>
      <c r="M273" s="232">
        <f t="shared" si="206"/>
        <v>0</v>
      </c>
      <c r="N273" s="232">
        <f t="shared" si="207"/>
        <v>0</v>
      </c>
      <c r="O273" s="232">
        <f t="shared" si="208"/>
        <v>0</v>
      </c>
      <c r="P273" s="232">
        <f t="shared" si="209"/>
        <v>0</v>
      </c>
      <c r="Q273" s="232">
        <f t="shared" si="210"/>
        <v>0</v>
      </c>
      <c r="R273" s="413">
        <f t="shared" si="211"/>
        <v>0</v>
      </c>
      <c r="S273" s="424"/>
      <c r="T273" s="233"/>
      <c r="U273" s="233"/>
      <c r="V273" s="233"/>
      <c r="W273" s="233"/>
      <c r="X273" s="233"/>
      <c r="Y273" s="233"/>
      <c r="Z273" s="233"/>
      <c r="AA273" s="233"/>
      <c r="AB273" s="233"/>
      <c r="AC273" s="233"/>
      <c r="AD273" s="233"/>
      <c r="AE273" s="233"/>
      <c r="AF273" s="233"/>
      <c r="AG273" s="233"/>
      <c r="AH273" s="435"/>
      <c r="AI273" s="424"/>
      <c r="AJ273" s="233"/>
      <c r="AK273" s="233"/>
      <c r="AL273" s="233"/>
      <c r="AM273" s="233"/>
      <c r="AN273" s="233"/>
      <c r="AO273" s="233"/>
      <c r="AP273" s="233"/>
      <c r="AQ273" s="233"/>
      <c r="AR273" s="233"/>
      <c r="AS273" s="233"/>
      <c r="AT273" s="233"/>
      <c r="AU273" s="233"/>
      <c r="AV273" s="233"/>
      <c r="AW273" s="233"/>
      <c r="AX273" s="435"/>
      <c r="AY273" s="424"/>
      <c r="AZ273" s="233"/>
      <c r="BA273" s="233"/>
      <c r="BB273" s="233"/>
      <c r="BC273" s="233"/>
      <c r="BD273" s="233"/>
      <c r="BE273" s="233"/>
      <c r="BF273" s="233"/>
      <c r="BG273" s="233"/>
      <c r="BH273" s="233"/>
      <c r="BI273" s="233"/>
      <c r="BJ273" s="233"/>
      <c r="BK273" s="233"/>
      <c r="BL273" s="233"/>
      <c r="BM273" s="233"/>
      <c r="BN273" s="435"/>
      <c r="BO273" s="234" t="s">
        <v>1364</v>
      </c>
    </row>
    <row r="274" spans="2:67" hidden="1" outlineLevel="1">
      <c r="B274" s="47" t="str">
        <f>$B$152&amp;""</f>
        <v>Early</v>
      </c>
      <c r="C274" s="235">
        <f t="shared" si="196"/>
        <v>0</v>
      </c>
      <c r="D274" s="235">
        <f t="shared" si="197"/>
        <v>0</v>
      </c>
      <c r="E274" s="235">
        <f t="shared" si="198"/>
        <v>0</v>
      </c>
      <c r="F274" s="235">
        <f t="shared" si="199"/>
        <v>0</v>
      </c>
      <c r="G274" s="235">
        <f t="shared" si="200"/>
        <v>0</v>
      </c>
      <c r="H274" s="235">
        <f t="shared" si="201"/>
        <v>0</v>
      </c>
      <c r="I274" s="235">
        <f t="shared" si="202"/>
        <v>0</v>
      </c>
      <c r="J274" s="235">
        <f t="shared" si="203"/>
        <v>0</v>
      </c>
      <c r="K274" s="235">
        <f t="shared" si="204"/>
        <v>0</v>
      </c>
      <c r="L274" s="235">
        <f t="shared" si="205"/>
        <v>0</v>
      </c>
      <c r="M274" s="235">
        <f t="shared" si="206"/>
        <v>0</v>
      </c>
      <c r="N274" s="235">
        <f t="shared" si="207"/>
        <v>0</v>
      </c>
      <c r="O274" s="235">
        <f t="shared" si="208"/>
        <v>0</v>
      </c>
      <c r="P274" s="235">
        <f t="shared" si="209"/>
        <v>0</v>
      </c>
      <c r="Q274" s="235">
        <f t="shared" si="210"/>
        <v>0</v>
      </c>
      <c r="R274" s="414">
        <f t="shared" si="211"/>
        <v>0</v>
      </c>
      <c r="S274" s="425"/>
      <c r="T274" s="426"/>
      <c r="U274" s="426"/>
      <c r="V274" s="426"/>
      <c r="W274" s="426"/>
      <c r="X274" s="426"/>
      <c r="Y274" s="426"/>
      <c r="Z274" s="426"/>
      <c r="AA274" s="426"/>
      <c r="AB274" s="426"/>
      <c r="AC274" s="426"/>
      <c r="AD274" s="426"/>
      <c r="AE274" s="426"/>
      <c r="AF274" s="426"/>
      <c r="AG274" s="426"/>
      <c r="AH274" s="436"/>
      <c r="AI274" s="425"/>
      <c r="AJ274" s="426"/>
      <c r="AK274" s="426"/>
      <c r="AL274" s="426"/>
      <c r="AM274" s="426"/>
      <c r="AN274" s="426"/>
      <c r="AO274" s="426"/>
      <c r="AP274" s="426"/>
      <c r="AQ274" s="426"/>
      <c r="AR274" s="426"/>
      <c r="AS274" s="426"/>
      <c r="AT274" s="426"/>
      <c r="AU274" s="426"/>
      <c r="AV274" s="426"/>
      <c r="AW274" s="426"/>
      <c r="AX274" s="436"/>
      <c r="AY274" s="425"/>
      <c r="AZ274" s="426"/>
      <c r="BA274" s="426"/>
      <c r="BB274" s="426"/>
      <c r="BC274" s="426"/>
      <c r="BD274" s="426"/>
      <c r="BE274" s="426"/>
      <c r="BF274" s="426"/>
      <c r="BG274" s="426"/>
      <c r="BH274" s="426"/>
      <c r="BI274" s="426"/>
      <c r="BJ274" s="426"/>
      <c r="BK274" s="426"/>
      <c r="BL274" s="426"/>
      <c r="BM274" s="426"/>
      <c r="BN274" s="436"/>
    </row>
    <row r="275" spans="2:67" hidden="1" outlineLevel="1">
      <c r="B275" s="47" t="str">
        <f>$B$153&amp;""</f>
        <v>Middle</v>
      </c>
      <c r="C275" s="235">
        <f t="shared" si="196"/>
        <v>0</v>
      </c>
      <c r="D275" s="235">
        <f t="shared" si="197"/>
        <v>0</v>
      </c>
      <c r="E275" s="235">
        <f t="shared" si="198"/>
        <v>0</v>
      </c>
      <c r="F275" s="235">
        <f t="shared" si="199"/>
        <v>0</v>
      </c>
      <c r="G275" s="235">
        <f t="shared" si="200"/>
        <v>0</v>
      </c>
      <c r="H275" s="235">
        <f t="shared" si="201"/>
        <v>0</v>
      </c>
      <c r="I275" s="235">
        <f t="shared" si="202"/>
        <v>0</v>
      </c>
      <c r="J275" s="235">
        <f t="shared" si="203"/>
        <v>0</v>
      </c>
      <c r="K275" s="235">
        <f t="shared" si="204"/>
        <v>0</v>
      </c>
      <c r="L275" s="235">
        <f t="shared" si="205"/>
        <v>0</v>
      </c>
      <c r="M275" s="235">
        <f t="shared" si="206"/>
        <v>0</v>
      </c>
      <c r="N275" s="235">
        <f t="shared" si="207"/>
        <v>0</v>
      </c>
      <c r="O275" s="235">
        <f t="shared" si="208"/>
        <v>0</v>
      </c>
      <c r="P275" s="235">
        <f t="shared" si="209"/>
        <v>0</v>
      </c>
      <c r="Q275" s="235">
        <f t="shared" si="210"/>
        <v>0</v>
      </c>
      <c r="R275" s="414">
        <f t="shared" si="211"/>
        <v>0</v>
      </c>
      <c r="S275" s="425"/>
      <c r="T275" s="426"/>
      <c r="U275" s="426"/>
      <c r="V275" s="426"/>
      <c r="W275" s="426"/>
      <c r="X275" s="426"/>
      <c r="Y275" s="426"/>
      <c r="Z275" s="426"/>
      <c r="AA275" s="426"/>
      <c r="AB275" s="426"/>
      <c r="AC275" s="426"/>
      <c r="AD275" s="426"/>
      <c r="AE275" s="426"/>
      <c r="AF275" s="426"/>
      <c r="AG275" s="426"/>
      <c r="AH275" s="436"/>
      <c r="AI275" s="425"/>
      <c r="AJ275" s="426"/>
      <c r="AK275" s="426"/>
      <c r="AL275" s="426"/>
      <c r="AM275" s="426"/>
      <c r="AN275" s="426"/>
      <c r="AO275" s="426"/>
      <c r="AP275" s="426"/>
      <c r="AQ275" s="426"/>
      <c r="AR275" s="426"/>
      <c r="AS275" s="426"/>
      <c r="AT275" s="426"/>
      <c r="AU275" s="426"/>
      <c r="AV275" s="426"/>
      <c r="AW275" s="426"/>
      <c r="AX275" s="436"/>
      <c r="AY275" s="425"/>
      <c r="AZ275" s="426"/>
      <c r="BA275" s="426"/>
      <c r="BB275" s="426"/>
      <c r="BC275" s="426"/>
      <c r="BD275" s="426"/>
      <c r="BE275" s="426"/>
      <c r="BF275" s="426"/>
      <c r="BG275" s="426"/>
      <c r="BH275" s="426"/>
      <c r="BI275" s="426"/>
      <c r="BJ275" s="426"/>
      <c r="BK275" s="426"/>
      <c r="BL275" s="426"/>
      <c r="BM275" s="426"/>
      <c r="BN275" s="436"/>
    </row>
    <row r="276" spans="2:67" hidden="1" outlineLevel="1">
      <c r="B276" s="47" t="str">
        <f>$B$154&amp;""</f>
        <v>Late</v>
      </c>
      <c r="C276" s="235">
        <f t="shared" si="196"/>
        <v>0</v>
      </c>
      <c r="D276" s="235">
        <f t="shared" si="197"/>
        <v>0</v>
      </c>
      <c r="E276" s="235">
        <f t="shared" si="198"/>
        <v>0</v>
      </c>
      <c r="F276" s="235">
        <f t="shared" si="199"/>
        <v>0</v>
      </c>
      <c r="G276" s="235">
        <f t="shared" si="200"/>
        <v>0</v>
      </c>
      <c r="H276" s="235">
        <f t="shared" si="201"/>
        <v>0</v>
      </c>
      <c r="I276" s="235">
        <f t="shared" si="202"/>
        <v>0</v>
      </c>
      <c r="J276" s="235">
        <f t="shared" si="203"/>
        <v>0</v>
      </c>
      <c r="K276" s="235">
        <f t="shared" si="204"/>
        <v>0</v>
      </c>
      <c r="L276" s="235">
        <f t="shared" si="205"/>
        <v>0</v>
      </c>
      <c r="M276" s="235">
        <f t="shared" si="206"/>
        <v>0</v>
      </c>
      <c r="N276" s="235">
        <f t="shared" si="207"/>
        <v>0</v>
      </c>
      <c r="O276" s="235">
        <f t="shared" si="208"/>
        <v>0</v>
      </c>
      <c r="P276" s="235">
        <f t="shared" si="209"/>
        <v>0</v>
      </c>
      <c r="Q276" s="235">
        <f t="shared" si="210"/>
        <v>0</v>
      </c>
      <c r="R276" s="414">
        <f t="shared" si="211"/>
        <v>0</v>
      </c>
      <c r="S276" s="425"/>
      <c r="T276" s="426"/>
      <c r="U276" s="426"/>
      <c r="V276" s="426"/>
      <c r="W276" s="426"/>
      <c r="X276" s="426"/>
      <c r="Y276" s="426"/>
      <c r="Z276" s="426"/>
      <c r="AA276" s="426"/>
      <c r="AB276" s="426"/>
      <c r="AC276" s="426"/>
      <c r="AD276" s="426"/>
      <c r="AE276" s="426"/>
      <c r="AF276" s="426"/>
      <c r="AG276" s="426"/>
      <c r="AH276" s="436"/>
      <c r="AI276" s="425"/>
      <c r="AJ276" s="426"/>
      <c r="AK276" s="426"/>
      <c r="AL276" s="426"/>
      <c r="AM276" s="426"/>
      <c r="AN276" s="426"/>
      <c r="AO276" s="426"/>
      <c r="AP276" s="426"/>
      <c r="AQ276" s="426"/>
      <c r="AR276" s="426"/>
      <c r="AS276" s="426"/>
      <c r="AT276" s="426"/>
      <c r="AU276" s="426"/>
      <c r="AV276" s="426"/>
      <c r="AW276" s="426"/>
      <c r="AX276" s="436"/>
      <c r="AY276" s="425"/>
      <c r="AZ276" s="426"/>
      <c r="BA276" s="426"/>
      <c r="BB276" s="426"/>
      <c r="BC276" s="426"/>
      <c r="BD276" s="426"/>
      <c r="BE276" s="426"/>
      <c r="BF276" s="426"/>
      <c r="BG276" s="426"/>
      <c r="BH276" s="426"/>
      <c r="BI276" s="426"/>
      <c r="BJ276" s="426"/>
      <c r="BK276" s="426"/>
      <c r="BL276" s="426"/>
      <c r="BM276" s="426"/>
      <c r="BN276" s="436"/>
    </row>
    <row r="277" spans="2:67" hidden="1" outlineLevel="1">
      <c r="B277" s="47" t="s">
        <v>934</v>
      </c>
      <c r="C277" s="235">
        <f t="shared" si="196"/>
        <v>0</v>
      </c>
      <c r="D277" s="235">
        <f t="shared" si="197"/>
        <v>0</v>
      </c>
      <c r="E277" s="235">
        <f t="shared" si="198"/>
        <v>0</v>
      </c>
      <c r="F277" s="235">
        <f t="shared" si="199"/>
        <v>0</v>
      </c>
      <c r="G277" s="235">
        <f t="shared" si="200"/>
        <v>0</v>
      </c>
      <c r="H277" s="235">
        <f t="shared" si="201"/>
        <v>0</v>
      </c>
      <c r="I277" s="235">
        <f t="shared" si="202"/>
        <v>0</v>
      </c>
      <c r="J277" s="235">
        <f t="shared" si="203"/>
        <v>0</v>
      </c>
      <c r="K277" s="235">
        <f t="shared" si="204"/>
        <v>0</v>
      </c>
      <c r="L277" s="235">
        <f t="shared" si="205"/>
        <v>0</v>
      </c>
      <c r="M277" s="235">
        <f t="shared" si="206"/>
        <v>0</v>
      </c>
      <c r="N277" s="235">
        <f t="shared" si="207"/>
        <v>0</v>
      </c>
      <c r="O277" s="235">
        <f t="shared" si="208"/>
        <v>0</v>
      </c>
      <c r="P277" s="235">
        <f t="shared" si="209"/>
        <v>0</v>
      </c>
      <c r="Q277" s="235">
        <f t="shared" si="210"/>
        <v>0</v>
      </c>
      <c r="R277" s="414">
        <f t="shared" si="211"/>
        <v>0</v>
      </c>
      <c r="S277" s="447"/>
      <c r="T277" s="448"/>
      <c r="U277" s="448"/>
      <c r="V277" s="448"/>
      <c r="W277" s="448"/>
      <c r="X277" s="448"/>
      <c r="Y277" s="448"/>
      <c r="Z277" s="448"/>
      <c r="AA277" s="448"/>
      <c r="AB277" s="448"/>
      <c r="AC277" s="448"/>
      <c r="AD277" s="448"/>
      <c r="AE277" s="448"/>
      <c r="AF277" s="448"/>
      <c r="AG277" s="448"/>
      <c r="AH277" s="449"/>
      <c r="AI277" s="447"/>
      <c r="AJ277" s="448"/>
      <c r="AK277" s="448"/>
      <c r="AL277" s="448"/>
      <c r="AM277" s="448"/>
      <c r="AN277" s="448"/>
      <c r="AO277" s="448"/>
      <c r="AP277" s="448"/>
      <c r="AQ277" s="448"/>
      <c r="AR277" s="448"/>
      <c r="AS277" s="448"/>
      <c r="AT277" s="448"/>
      <c r="AU277" s="448"/>
      <c r="AV277" s="448"/>
      <c r="AW277" s="448"/>
      <c r="AX277" s="449"/>
      <c r="AY277" s="447"/>
      <c r="AZ277" s="448"/>
      <c r="BA277" s="448"/>
      <c r="BB277" s="448"/>
      <c r="BC277" s="448"/>
      <c r="BD277" s="448"/>
      <c r="BE277" s="448"/>
      <c r="BF277" s="448"/>
      <c r="BG277" s="448"/>
      <c r="BH277" s="448"/>
      <c r="BI277" s="448"/>
      <c r="BJ277" s="448"/>
      <c r="BK277" s="448"/>
      <c r="BL277" s="448"/>
      <c r="BM277" s="448"/>
      <c r="BN277" s="449"/>
    </row>
    <row r="278" spans="2:67" hidden="1" outlineLevel="1">
      <c r="B278" s="47" t="str">
        <f>$B$156&amp;""</f>
        <v>7mo with 0% mated</v>
      </c>
      <c r="C278" s="235">
        <f t="shared" si="196"/>
        <v>0</v>
      </c>
      <c r="D278" s="235">
        <f t="shared" si="197"/>
        <v>0</v>
      </c>
      <c r="E278" s="235">
        <f t="shared" si="198"/>
        <v>0</v>
      </c>
      <c r="F278" s="235">
        <f t="shared" si="199"/>
        <v>0</v>
      </c>
      <c r="G278" s="235">
        <f t="shared" si="200"/>
        <v>0</v>
      </c>
      <c r="H278" s="235">
        <f t="shared" si="201"/>
        <v>0</v>
      </c>
      <c r="I278" s="235">
        <f t="shared" si="202"/>
        <v>0</v>
      </c>
      <c r="J278" s="235">
        <f t="shared" si="203"/>
        <v>0</v>
      </c>
      <c r="K278" s="235">
        <f t="shared" si="204"/>
        <v>0</v>
      </c>
      <c r="L278" s="235">
        <f t="shared" si="205"/>
        <v>0</v>
      </c>
      <c r="M278" s="235">
        <f t="shared" si="206"/>
        <v>0</v>
      </c>
      <c r="N278" s="235">
        <f t="shared" si="207"/>
        <v>0</v>
      </c>
      <c r="O278" s="235">
        <f t="shared" si="208"/>
        <v>0</v>
      </c>
      <c r="P278" s="235">
        <f t="shared" si="209"/>
        <v>0</v>
      </c>
      <c r="Q278" s="235">
        <f t="shared" si="210"/>
        <v>0</v>
      </c>
      <c r="R278" s="414">
        <f t="shared" si="211"/>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236"/>
    </row>
    <row r="279" spans="2:67" hidden="1" outlineLevel="1">
      <c r="B279" s="47" t="s">
        <v>1631</v>
      </c>
      <c r="C279" s="235">
        <f t="shared" si="196"/>
        <v>0</v>
      </c>
      <c r="D279" s="235">
        <f t="shared" si="197"/>
        <v>0</v>
      </c>
      <c r="E279" s="235">
        <f t="shared" si="198"/>
        <v>0</v>
      </c>
      <c r="F279" s="235">
        <f t="shared" si="199"/>
        <v>0</v>
      </c>
      <c r="G279" s="235">
        <f t="shared" si="200"/>
        <v>0</v>
      </c>
      <c r="H279" s="235">
        <f t="shared" si="201"/>
        <v>0</v>
      </c>
      <c r="I279" s="235">
        <f t="shared" si="202"/>
        <v>0</v>
      </c>
      <c r="J279" s="235">
        <f t="shared" si="203"/>
        <v>0</v>
      </c>
      <c r="K279" s="235">
        <f t="shared" si="204"/>
        <v>0</v>
      </c>
      <c r="L279" s="235">
        <f t="shared" si="205"/>
        <v>0</v>
      </c>
      <c r="M279" s="235">
        <f t="shared" si="206"/>
        <v>0</v>
      </c>
      <c r="N279" s="235">
        <f t="shared" si="207"/>
        <v>0</v>
      </c>
      <c r="O279" s="235">
        <f t="shared" si="208"/>
        <v>0</v>
      </c>
      <c r="P279" s="235">
        <f t="shared" si="209"/>
        <v>0</v>
      </c>
      <c r="Q279" s="235">
        <f t="shared" si="210"/>
        <v>0</v>
      </c>
      <c r="R279" s="414">
        <f t="shared" si="211"/>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236"/>
    </row>
    <row r="280" spans="2:67" hidden="1" outlineLevel="1">
      <c r="B280" s="47" t="s">
        <v>1060</v>
      </c>
      <c r="C280" s="237">
        <f t="shared" si="196"/>
        <v>0</v>
      </c>
      <c r="D280" s="237">
        <f t="shared" si="197"/>
        <v>0</v>
      </c>
      <c r="E280" s="237">
        <f t="shared" si="198"/>
        <v>0</v>
      </c>
      <c r="F280" s="237">
        <f t="shared" si="199"/>
        <v>0</v>
      </c>
      <c r="G280" s="237">
        <f t="shared" si="200"/>
        <v>0</v>
      </c>
      <c r="H280" s="237">
        <f t="shared" si="201"/>
        <v>0</v>
      </c>
      <c r="I280" s="237">
        <f t="shared" si="202"/>
        <v>0</v>
      </c>
      <c r="J280" s="237">
        <f t="shared" si="203"/>
        <v>0</v>
      </c>
      <c r="K280" s="237">
        <f t="shared" si="204"/>
        <v>0</v>
      </c>
      <c r="L280" s="237">
        <f t="shared" si="205"/>
        <v>0</v>
      </c>
      <c r="M280" s="237">
        <f t="shared" si="206"/>
        <v>0</v>
      </c>
      <c r="N280" s="237">
        <f t="shared" si="207"/>
        <v>0</v>
      </c>
      <c r="O280" s="237">
        <f t="shared" si="208"/>
        <v>0</v>
      </c>
      <c r="P280" s="237">
        <f t="shared" si="209"/>
        <v>0</v>
      </c>
      <c r="Q280" s="237">
        <f t="shared" si="210"/>
        <v>0</v>
      </c>
      <c r="R280" s="415">
        <f t="shared" si="211"/>
        <v>0</v>
      </c>
      <c r="S280" s="450"/>
      <c r="T280" s="451"/>
      <c r="U280" s="451"/>
      <c r="V280" s="451"/>
      <c r="W280" s="451"/>
      <c r="X280" s="451"/>
      <c r="Y280" s="451"/>
      <c r="Z280" s="451"/>
      <c r="AA280" s="451"/>
      <c r="AB280" s="451"/>
      <c r="AC280" s="451"/>
      <c r="AD280" s="451"/>
      <c r="AE280" s="451"/>
      <c r="AF280" s="451"/>
      <c r="AG280" s="451"/>
      <c r="AH280" s="452"/>
      <c r="AI280" s="450"/>
      <c r="AJ280" s="451"/>
      <c r="AK280" s="451"/>
      <c r="AL280" s="451"/>
      <c r="AM280" s="451"/>
      <c r="AN280" s="451"/>
      <c r="AO280" s="451"/>
      <c r="AP280" s="451"/>
      <c r="AQ280" s="451"/>
      <c r="AR280" s="451"/>
      <c r="AS280" s="451"/>
      <c r="AT280" s="451"/>
      <c r="AU280" s="451"/>
      <c r="AV280" s="451"/>
      <c r="AW280" s="451"/>
      <c r="AX280" s="452"/>
      <c r="AY280" s="450"/>
      <c r="AZ280" s="451"/>
      <c r="BA280" s="451"/>
      <c r="BB280" s="451"/>
      <c r="BC280" s="451"/>
      <c r="BD280" s="451"/>
      <c r="BE280" s="451"/>
      <c r="BF280" s="451"/>
      <c r="BG280" s="451"/>
      <c r="BH280" s="451"/>
      <c r="BI280" s="451"/>
      <c r="BJ280" s="451"/>
      <c r="BK280" s="451"/>
      <c r="BL280" s="451"/>
      <c r="BM280" s="451"/>
      <c r="BN280" s="452"/>
      <c r="BO280" s="236"/>
    </row>
    <row r="281" spans="2:67" ht="24.75" hidden="1" outlineLevel="1">
      <c r="B281" s="46" t="str">
        <f>"Timing 3 - mid preg to Birth
"&amp;$B$151&amp;""</f>
        <v>Timing 3 - mid preg to Birth
Standard (7mo)</v>
      </c>
      <c r="C281" s="232">
        <f t="shared" si="196"/>
        <v>0</v>
      </c>
      <c r="D281" s="232">
        <f t="shared" si="197"/>
        <v>0</v>
      </c>
      <c r="E281" s="232">
        <f t="shared" si="198"/>
        <v>0</v>
      </c>
      <c r="F281" s="232">
        <f t="shared" si="199"/>
        <v>0</v>
      </c>
      <c r="G281" s="232">
        <f t="shared" si="200"/>
        <v>0</v>
      </c>
      <c r="H281" s="232">
        <f t="shared" si="201"/>
        <v>0</v>
      </c>
      <c r="I281" s="232">
        <f t="shared" si="202"/>
        <v>0</v>
      </c>
      <c r="J281" s="232">
        <f t="shared" si="203"/>
        <v>0</v>
      </c>
      <c r="K281" s="232">
        <f t="shared" si="204"/>
        <v>0</v>
      </c>
      <c r="L281" s="232">
        <f t="shared" si="205"/>
        <v>0</v>
      </c>
      <c r="M281" s="232">
        <f t="shared" si="206"/>
        <v>0</v>
      </c>
      <c r="N281" s="232">
        <f t="shared" si="207"/>
        <v>0</v>
      </c>
      <c r="O281" s="232">
        <f t="shared" si="208"/>
        <v>0</v>
      </c>
      <c r="P281" s="232">
        <f t="shared" si="209"/>
        <v>0</v>
      </c>
      <c r="Q281" s="232">
        <f t="shared" si="210"/>
        <v>0</v>
      </c>
      <c r="R281" s="413">
        <f t="shared" si="211"/>
        <v>0</v>
      </c>
      <c r="S281" s="424"/>
      <c r="T281" s="233"/>
      <c r="U281" s="233"/>
      <c r="V281" s="233"/>
      <c r="W281" s="233"/>
      <c r="X281" s="233"/>
      <c r="Y281" s="233"/>
      <c r="Z281" s="233"/>
      <c r="AA281" s="233"/>
      <c r="AB281" s="233"/>
      <c r="AC281" s="233"/>
      <c r="AD281" s="233"/>
      <c r="AE281" s="233"/>
      <c r="AF281" s="233"/>
      <c r="AG281" s="233"/>
      <c r="AH281" s="435"/>
      <c r="AI281" s="424"/>
      <c r="AJ281" s="233"/>
      <c r="AK281" s="233"/>
      <c r="AL281" s="233"/>
      <c r="AM281" s="233"/>
      <c r="AN281" s="233"/>
      <c r="AO281" s="233"/>
      <c r="AP281" s="233"/>
      <c r="AQ281" s="233"/>
      <c r="AR281" s="233"/>
      <c r="AS281" s="233"/>
      <c r="AT281" s="233"/>
      <c r="AU281" s="233"/>
      <c r="AV281" s="233"/>
      <c r="AW281" s="233"/>
      <c r="AX281" s="435"/>
      <c r="AY281" s="424"/>
      <c r="AZ281" s="233"/>
      <c r="BA281" s="233"/>
      <c r="BB281" s="233"/>
      <c r="BC281" s="233"/>
      <c r="BD281" s="233"/>
      <c r="BE281" s="233"/>
      <c r="BF281" s="233"/>
      <c r="BG281" s="233"/>
      <c r="BH281" s="233"/>
      <c r="BI281" s="233"/>
      <c r="BJ281" s="233"/>
      <c r="BK281" s="233"/>
      <c r="BL281" s="233"/>
      <c r="BM281" s="233"/>
      <c r="BN281" s="435"/>
      <c r="BO281" s="234" t="s">
        <v>1364</v>
      </c>
    </row>
    <row r="282" spans="2:67" hidden="1" outlineLevel="2">
      <c r="B282" s="47" t="str">
        <f>$B$152&amp;""</f>
        <v>Early</v>
      </c>
      <c r="C282" s="235">
        <f t="shared" si="196"/>
        <v>0</v>
      </c>
      <c r="D282" s="235">
        <f t="shared" si="197"/>
        <v>0</v>
      </c>
      <c r="E282" s="235">
        <f t="shared" si="198"/>
        <v>0</v>
      </c>
      <c r="F282" s="235">
        <f t="shared" si="199"/>
        <v>0</v>
      </c>
      <c r="G282" s="235">
        <f t="shared" si="200"/>
        <v>0</v>
      </c>
      <c r="H282" s="235">
        <f t="shared" si="201"/>
        <v>0</v>
      </c>
      <c r="I282" s="235">
        <f t="shared" si="202"/>
        <v>0</v>
      </c>
      <c r="J282" s="235">
        <f t="shared" si="203"/>
        <v>0</v>
      </c>
      <c r="K282" s="235">
        <f t="shared" si="204"/>
        <v>0</v>
      </c>
      <c r="L282" s="235">
        <f t="shared" si="205"/>
        <v>0</v>
      </c>
      <c r="M282" s="235">
        <f t="shared" si="206"/>
        <v>0</v>
      </c>
      <c r="N282" s="235">
        <f t="shared" si="207"/>
        <v>0</v>
      </c>
      <c r="O282" s="235">
        <f t="shared" si="208"/>
        <v>0</v>
      </c>
      <c r="P282" s="235">
        <f t="shared" si="209"/>
        <v>0</v>
      </c>
      <c r="Q282" s="235">
        <f t="shared" si="210"/>
        <v>0</v>
      </c>
      <c r="R282" s="414">
        <f t="shared" si="211"/>
        <v>0</v>
      </c>
      <c r="S282" s="425"/>
      <c r="T282" s="426"/>
      <c r="U282" s="426"/>
      <c r="V282" s="426"/>
      <c r="W282" s="426"/>
      <c r="X282" s="426"/>
      <c r="Y282" s="426"/>
      <c r="Z282" s="426"/>
      <c r="AA282" s="426"/>
      <c r="AB282" s="426"/>
      <c r="AC282" s="426"/>
      <c r="AD282" s="426"/>
      <c r="AE282" s="426"/>
      <c r="AF282" s="426"/>
      <c r="AG282" s="426"/>
      <c r="AH282" s="436"/>
      <c r="AI282" s="425"/>
      <c r="AJ282" s="426"/>
      <c r="AK282" s="426"/>
      <c r="AL282" s="426"/>
      <c r="AM282" s="426"/>
      <c r="AN282" s="426"/>
      <c r="AO282" s="426"/>
      <c r="AP282" s="426"/>
      <c r="AQ282" s="426"/>
      <c r="AR282" s="426"/>
      <c r="AS282" s="426"/>
      <c r="AT282" s="426"/>
      <c r="AU282" s="426"/>
      <c r="AV282" s="426"/>
      <c r="AW282" s="426"/>
      <c r="AX282" s="436"/>
      <c r="AY282" s="425"/>
      <c r="AZ282" s="426"/>
      <c r="BA282" s="426"/>
      <c r="BB282" s="426"/>
      <c r="BC282" s="426"/>
      <c r="BD282" s="426"/>
      <c r="BE282" s="426"/>
      <c r="BF282" s="426"/>
      <c r="BG282" s="426"/>
      <c r="BH282" s="426"/>
      <c r="BI282" s="426"/>
      <c r="BJ282" s="426"/>
      <c r="BK282" s="426"/>
      <c r="BL282" s="426"/>
      <c r="BM282" s="426"/>
      <c r="BN282" s="436"/>
    </row>
    <row r="283" spans="2:67" hidden="1" outlineLevel="2">
      <c r="B283" s="47" t="str">
        <f>$B$153&amp;""</f>
        <v>Middle</v>
      </c>
      <c r="C283" s="235">
        <f t="shared" si="196"/>
        <v>0</v>
      </c>
      <c r="D283" s="235">
        <f t="shared" si="197"/>
        <v>0</v>
      </c>
      <c r="E283" s="235">
        <f t="shared" si="198"/>
        <v>0</v>
      </c>
      <c r="F283" s="235">
        <f t="shared" si="199"/>
        <v>0</v>
      </c>
      <c r="G283" s="235">
        <f t="shared" si="200"/>
        <v>0</v>
      </c>
      <c r="H283" s="235">
        <f t="shared" si="201"/>
        <v>0</v>
      </c>
      <c r="I283" s="235">
        <f t="shared" si="202"/>
        <v>0</v>
      </c>
      <c r="J283" s="235">
        <f t="shared" si="203"/>
        <v>0</v>
      </c>
      <c r="K283" s="235">
        <f t="shared" si="204"/>
        <v>0</v>
      </c>
      <c r="L283" s="235">
        <f t="shared" si="205"/>
        <v>0</v>
      </c>
      <c r="M283" s="235">
        <f t="shared" si="206"/>
        <v>0</v>
      </c>
      <c r="N283" s="235">
        <f t="shared" si="207"/>
        <v>0</v>
      </c>
      <c r="O283" s="235">
        <f t="shared" si="208"/>
        <v>0</v>
      </c>
      <c r="P283" s="235">
        <f t="shared" si="209"/>
        <v>0</v>
      </c>
      <c r="Q283" s="235">
        <f t="shared" si="210"/>
        <v>0</v>
      </c>
      <c r="R283" s="414">
        <f t="shared" si="211"/>
        <v>0</v>
      </c>
      <c r="S283" s="425"/>
      <c r="T283" s="426"/>
      <c r="U283" s="426"/>
      <c r="V283" s="426"/>
      <c r="W283" s="426"/>
      <c r="X283" s="426"/>
      <c r="Y283" s="426"/>
      <c r="Z283" s="426"/>
      <c r="AA283" s="426"/>
      <c r="AB283" s="426"/>
      <c r="AC283" s="426"/>
      <c r="AD283" s="426"/>
      <c r="AE283" s="426"/>
      <c r="AF283" s="426"/>
      <c r="AG283" s="426"/>
      <c r="AH283" s="436"/>
      <c r="AI283" s="425"/>
      <c r="AJ283" s="426"/>
      <c r="AK283" s="426"/>
      <c r="AL283" s="426"/>
      <c r="AM283" s="426"/>
      <c r="AN283" s="426"/>
      <c r="AO283" s="426"/>
      <c r="AP283" s="426"/>
      <c r="AQ283" s="426"/>
      <c r="AR283" s="426"/>
      <c r="AS283" s="426"/>
      <c r="AT283" s="426"/>
      <c r="AU283" s="426"/>
      <c r="AV283" s="426"/>
      <c r="AW283" s="426"/>
      <c r="AX283" s="436"/>
      <c r="AY283" s="425"/>
      <c r="AZ283" s="426"/>
      <c r="BA283" s="426"/>
      <c r="BB283" s="426"/>
      <c r="BC283" s="426"/>
      <c r="BD283" s="426"/>
      <c r="BE283" s="426"/>
      <c r="BF283" s="426"/>
      <c r="BG283" s="426"/>
      <c r="BH283" s="426"/>
      <c r="BI283" s="426"/>
      <c r="BJ283" s="426"/>
      <c r="BK283" s="426"/>
      <c r="BL283" s="426"/>
      <c r="BM283" s="426"/>
      <c r="BN283" s="436"/>
    </row>
    <row r="284" spans="2:67" hidden="1" outlineLevel="2">
      <c r="B284" s="47" t="str">
        <f>$B$154&amp;""</f>
        <v>Late</v>
      </c>
      <c r="C284" s="235">
        <f t="shared" si="196"/>
        <v>0</v>
      </c>
      <c r="D284" s="235">
        <f t="shared" si="197"/>
        <v>0</v>
      </c>
      <c r="E284" s="235">
        <f t="shared" si="198"/>
        <v>0</v>
      </c>
      <c r="F284" s="235">
        <f t="shared" si="199"/>
        <v>0</v>
      </c>
      <c r="G284" s="235">
        <f t="shared" si="200"/>
        <v>0</v>
      </c>
      <c r="H284" s="235">
        <f t="shared" si="201"/>
        <v>0</v>
      </c>
      <c r="I284" s="235">
        <f t="shared" si="202"/>
        <v>0</v>
      </c>
      <c r="J284" s="235">
        <f t="shared" si="203"/>
        <v>0</v>
      </c>
      <c r="K284" s="235">
        <f t="shared" si="204"/>
        <v>0</v>
      </c>
      <c r="L284" s="235">
        <f t="shared" si="205"/>
        <v>0</v>
      </c>
      <c r="M284" s="235">
        <f t="shared" si="206"/>
        <v>0</v>
      </c>
      <c r="N284" s="235">
        <f t="shared" si="207"/>
        <v>0</v>
      </c>
      <c r="O284" s="235">
        <f t="shared" si="208"/>
        <v>0</v>
      </c>
      <c r="P284" s="235">
        <f t="shared" si="209"/>
        <v>0</v>
      </c>
      <c r="Q284" s="235">
        <f t="shared" si="210"/>
        <v>0</v>
      </c>
      <c r="R284" s="414">
        <f t="shared" si="211"/>
        <v>0</v>
      </c>
      <c r="S284" s="425"/>
      <c r="T284" s="426"/>
      <c r="U284" s="426"/>
      <c r="V284" s="426"/>
      <c r="W284" s="426"/>
      <c r="X284" s="426"/>
      <c r="Y284" s="426"/>
      <c r="Z284" s="426"/>
      <c r="AA284" s="426"/>
      <c r="AB284" s="426"/>
      <c r="AC284" s="426"/>
      <c r="AD284" s="426"/>
      <c r="AE284" s="426"/>
      <c r="AF284" s="426"/>
      <c r="AG284" s="426"/>
      <c r="AH284" s="436"/>
      <c r="AI284" s="425"/>
      <c r="AJ284" s="426"/>
      <c r="AK284" s="426"/>
      <c r="AL284" s="426"/>
      <c r="AM284" s="426"/>
      <c r="AN284" s="426"/>
      <c r="AO284" s="426"/>
      <c r="AP284" s="426"/>
      <c r="AQ284" s="426"/>
      <c r="AR284" s="426"/>
      <c r="AS284" s="426"/>
      <c r="AT284" s="426"/>
      <c r="AU284" s="426"/>
      <c r="AV284" s="426"/>
      <c r="AW284" s="426"/>
      <c r="AX284" s="436"/>
      <c r="AY284" s="425"/>
      <c r="AZ284" s="426"/>
      <c r="BA284" s="426"/>
      <c r="BB284" s="426"/>
      <c r="BC284" s="426"/>
      <c r="BD284" s="426"/>
      <c r="BE284" s="426"/>
      <c r="BF284" s="426"/>
      <c r="BG284" s="426"/>
      <c r="BH284" s="426"/>
      <c r="BI284" s="426"/>
      <c r="BJ284" s="426"/>
      <c r="BK284" s="426"/>
      <c r="BL284" s="426"/>
      <c r="BM284" s="426"/>
      <c r="BN284" s="436"/>
    </row>
    <row r="285" spans="2:67" hidden="1" outlineLevel="2">
      <c r="B285" s="47" t="s">
        <v>934</v>
      </c>
      <c r="C285" s="235">
        <f t="shared" si="196"/>
        <v>0</v>
      </c>
      <c r="D285" s="235">
        <f t="shared" si="197"/>
        <v>0</v>
      </c>
      <c r="E285" s="235">
        <f t="shared" si="198"/>
        <v>0</v>
      </c>
      <c r="F285" s="235">
        <f t="shared" si="199"/>
        <v>0</v>
      </c>
      <c r="G285" s="235">
        <f t="shared" si="200"/>
        <v>0</v>
      </c>
      <c r="H285" s="235">
        <f t="shared" si="201"/>
        <v>0</v>
      </c>
      <c r="I285" s="235">
        <f t="shared" si="202"/>
        <v>0</v>
      </c>
      <c r="J285" s="235">
        <f t="shared" si="203"/>
        <v>0</v>
      </c>
      <c r="K285" s="235">
        <f t="shared" si="204"/>
        <v>0</v>
      </c>
      <c r="L285" s="235">
        <f t="shared" si="205"/>
        <v>0</v>
      </c>
      <c r="M285" s="235">
        <f t="shared" si="206"/>
        <v>0</v>
      </c>
      <c r="N285" s="235">
        <f t="shared" si="207"/>
        <v>0</v>
      </c>
      <c r="O285" s="235">
        <f t="shared" si="208"/>
        <v>0</v>
      </c>
      <c r="P285" s="235">
        <f t="shared" si="209"/>
        <v>0</v>
      </c>
      <c r="Q285" s="235">
        <f t="shared" si="210"/>
        <v>0</v>
      </c>
      <c r="R285" s="414">
        <f t="shared" si="211"/>
        <v>0</v>
      </c>
      <c r="S285" s="447"/>
      <c r="T285" s="448"/>
      <c r="U285" s="448"/>
      <c r="V285" s="448"/>
      <c r="W285" s="448"/>
      <c r="X285" s="448"/>
      <c r="Y285" s="448"/>
      <c r="Z285" s="448"/>
      <c r="AA285" s="448"/>
      <c r="AB285" s="448"/>
      <c r="AC285" s="448"/>
      <c r="AD285" s="448"/>
      <c r="AE285" s="448"/>
      <c r="AF285" s="448"/>
      <c r="AG285" s="448"/>
      <c r="AH285" s="449"/>
      <c r="AI285" s="447"/>
      <c r="AJ285" s="448"/>
      <c r="AK285" s="448"/>
      <c r="AL285" s="448"/>
      <c r="AM285" s="448"/>
      <c r="AN285" s="448"/>
      <c r="AO285" s="448"/>
      <c r="AP285" s="448"/>
      <c r="AQ285" s="448"/>
      <c r="AR285" s="448"/>
      <c r="AS285" s="448"/>
      <c r="AT285" s="448"/>
      <c r="AU285" s="448"/>
      <c r="AV285" s="448"/>
      <c r="AW285" s="448"/>
      <c r="AX285" s="449"/>
      <c r="AY285" s="447"/>
      <c r="AZ285" s="448"/>
      <c r="BA285" s="448"/>
      <c r="BB285" s="448"/>
      <c r="BC285" s="448"/>
      <c r="BD285" s="448"/>
      <c r="BE285" s="448"/>
      <c r="BF285" s="448"/>
      <c r="BG285" s="448"/>
      <c r="BH285" s="448"/>
      <c r="BI285" s="448"/>
      <c r="BJ285" s="448"/>
      <c r="BK285" s="448"/>
      <c r="BL285" s="448"/>
      <c r="BM285" s="448"/>
      <c r="BN285" s="449"/>
    </row>
    <row r="286" spans="2:67" hidden="1" outlineLevel="2">
      <c r="B286" s="47" t="str">
        <f>$B$156&amp;""</f>
        <v>7mo with 0% mated</v>
      </c>
      <c r="C286" s="235">
        <f t="shared" si="196"/>
        <v>0</v>
      </c>
      <c r="D286" s="235">
        <f t="shared" si="197"/>
        <v>0</v>
      </c>
      <c r="E286" s="235">
        <f t="shared" si="198"/>
        <v>0</v>
      </c>
      <c r="F286" s="235">
        <f t="shared" si="199"/>
        <v>0</v>
      </c>
      <c r="G286" s="235">
        <f t="shared" si="200"/>
        <v>0</v>
      </c>
      <c r="H286" s="235">
        <f t="shared" si="201"/>
        <v>0</v>
      </c>
      <c r="I286" s="235">
        <f t="shared" si="202"/>
        <v>0</v>
      </c>
      <c r="J286" s="235">
        <f t="shared" si="203"/>
        <v>0</v>
      </c>
      <c r="K286" s="235">
        <f t="shared" si="204"/>
        <v>0</v>
      </c>
      <c r="L286" s="235">
        <f t="shared" si="205"/>
        <v>0</v>
      </c>
      <c r="M286" s="235">
        <f t="shared" si="206"/>
        <v>0</v>
      </c>
      <c r="N286" s="235">
        <f t="shared" si="207"/>
        <v>0</v>
      </c>
      <c r="O286" s="235">
        <f t="shared" si="208"/>
        <v>0</v>
      </c>
      <c r="P286" s="235">
        <f t="shared" si="209"/>
        <v>0</v>
      </c>
      <c r="Q286" s="235">
        <f t="shared" si="210"/>
        <v>0</v>
      </c>
      <c r="R286" s="414">
        <f t="shared" si="211"/>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row>
    <row r="287" spans="2:67" hidden="1" outlineLevel="2">
      <c r="B287" s="47" t="s">
        <v>1631</v>
      </c>
      <c r="C287" s="235">
        <f t="shared" si="196"/>
        <v>0</v>
      </c>
      <c r="D287" s="235">
        <f t="shared" si="197"/>
        <v>0</v>
      </c>
      <c r="E287" s="235">
        <f t="shared" si="198"/>
        <v>0</v>
      </c>
      <c r="F287" s="235">
        <f t="shared" si="199"/>
        <v>0</v>
      </c>
      <c r="G287" s="235">
        <f t="shared" si="200"/>
        <v>0</v>
      </c>
      <c r="H287" s="235">
        <f t="shared" si="201"/>
        <v>0</v>
      </c>
      <c r="I287" s="235">
        <f t="shared" si="202"/>
        <v>0</v>
      </c>
      <c r="J287" s="235">
        <f t="shared" si="203"/>
        <v>0</v>
      </c>
      <c r="K287" s="235">
        <f t="shared" si="204"/>
        <v>0</v>
      </c>
      <c r="L287" s="235">
        <f t="shared" si="205"/>
        <v>0</v>
      </c>
      <c r="M287" s="235">
        <f t="shared" si="206"/>
        <v>0</v>
      </c>
      <c r="N287" s="235">
        <f t="shared" si="207"/>
        <v>0</v>
      </c>
      <c r="O287" s="235">
        <f t="shared" si="208"/>
        <v>0</v>
      </c>
      <c r="P287" s="235">
        <f t="shared" si="209"/>
        <v>0</v>
      </c>
      <c r="Q287" s="235">
        <f t="shared" si="210"/>
        <v>0</v>
      </c>
      <c r="R287" s="414">
        <f t="shared" si="211"/>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row>
    <row r="288" spans="2:67" hidden="1" outlineLevel="2">
      <c r="B288" s="47" t="s">
        <v>1060</v>
      </c>
      <c r="C288" s="237">
        <f t="shared" ref="C288:C311" si="212">CHOOSE(d.Region,S288,AI288,AY288)</f>
        <v>0</v>
      </c>
      <c r="D288" s="237">
        <f t="shared" ref="D288:D311" si="213">CHOOSE(d.Region,T288,AJ288,AZ288)</f>
        <v>0</v>
      </c>
      <c r="E288" s="237">
        <f t="shared" ref="E288:E311" si="214">CHOOSE(d.Region,U288,AK288,BA288)</f>
        <v>0</v>
      </c>
      <c r="F288" s="237">
        <f t="shared" ref="F288:F311" si="215">CHOOSE(d.Region,V288,AL288,BB288)</f>
        <v>0</v>
      </c>
      <c r="G288" s="237">
        <f t="shared" ref="G288:G311" si="216">CHOOSE(d.Region,W288,AM288,BC288)</f>
        <v>0</v>
      </c>
      <c r="H288" s="237">
        <f t="shared" ref="H288:H311" si="217">CHOOSE(d.Region,X288,AN288,BD288)</f>
        <v>0</v>
      </c>
      <c r="I288" s="237">
        <f t="shared" ref="I288:I311" si="218">CHOOSE(d.Region,Y288,AO288,BE288)</f>
        <v>0</v>
      </c>
      <c r="J288" s="237">
        <f t="shared" ref="J288:J311" si="219">CHOOSE(d.Region,Z288,AP288,BF288)</f>
        <v>0</v>
      </c>
      <c r="K288" s="237">
        <f t="shared" ref="K288:K311" si="220">CHOOSE(d.Region,AA288,AQ288,BG288)</f>
        <v>0</v>
      </c>
      <c r="L288" s="237">
        <f t="shared" ref="L288:L311" si="221">CHOOSE(d.Region,AB288,AR288,BH288)</f>
        <v>0</v>
      </c>
      <c r="M288" s="237">
        <f t="shared" ref="M288:M311" si="222">CHOOSE(d.Region,AC288,AS288,BI288)</f>
        <v>0</v>
      </c>
      <c r="N288" s="237">
        <f t="shared" ref="N288:N311" si="223">CHOOSE(d.Region,AD288,AT288,BJ288)</f>
        <v>0</v>
      </c>
      <c r="O288" s="237">
        <f t="shared" ref="O288:O311" si="224">CHOOSE(d.Region,AE288,AU288,BK288)</f>
        <v>0</v>
      </c>
      <c r="P288" s="237">
        <f t="shared" ref="P288:P311" si="225">CHOOSE(d.Region,AF288,AV288,BL288)</f>
        <v>0</v>
      </c>
      <c r="Q288" s="237">
        <f t="shared" ref="Q288:Q311" si="226">CHOOSE(d.Region,AG288,AW288,BM288)</f>
        <v>0</v>
      </c>
      <c r="R288" s="415">
        <f t="shared" ref="R288:R311" si="227">CHOOSE(d.Region,AH288,AX288,BN288)</f>
        <v>0</v>
      </c>
      <c r="S288" s="450"/>
      <c r="T288" s="451"/>
      <c r="U288" s="451"/>
      <c r="V288" s="451"/>
      <c r="W288" s="451"/>
      <c r="X288" s="451"/>
      <c r="Y288" s="451"/>
      <c r="Z288" s="451"/>
      <c r="AA288" s="451"/>
      <c r="AB288" s="451"/>
      <c r="AC288" s="451"/>
      <c r="AD288" s="451"/>
      <c r="AE288" s="451"/>
      <c r="AF288" s="451"/>
      <c r="AG288" s="451"/>
      <c r="AH288" s="452"/>
      <c r="AI288" s="450"/>
      <c r="AJ288" s="451"/>
      <c r="AK288" s="451"/>
      <c r="AL288" s="451"/>
      <c r="AM288" s="451"/>
      <c r="AN288" s="451"/>
      <c r="AO288" s="451"/>
      <c r="AP288" s="451"/>
      <c r="AQ288" s="451"/>
      <c r="AR288" s="451"/>
      <c r="AS288" s="451"/>
      <c r="AT288" s="451"/>
      <c r="AU288" s="451"/>
      <c r="AV288" s="451"/>
      <c r="AW288" s="451"/>
      <c r="AX288" s="452"/>
      <c r="AY288" s="450"/>
      <c r="AZ288" s="451"/>
      <c r="BA288" s="451"/>
      <c r="BB288" s="451"/>
      <c r="BC288" s="451"/>
      <c r="BD288" s="451"/>
      <c r="BE288" s="451"/>
      <c r="BF288" s="451"/>
      <c r="BG288" s="451"/>
      <c r="BH288" s="451"/>
      <c r="BI288" s="451"/>
      <c r="BJ288" s="451"/>
      <c r="BK288" s="451"/>
      <c r="BL288" s="451"/>
      <c r="BM288" s="451"/>
      <c r="BN288" s="452"/>
    </row>
    <row r="289" spans="1:67" ht="24.75" hidden="1" outlineLevel="2">
      <c r="A289" t="s">
        <v>1655</v>
      </c>
      <c r="B289" s="46" t="str">
        <f>"Timing 1 - Wean to Join
"&amp;$B$151&amp;""</f>
        <v>Timing 1 - Wean to Join
Standard (7mo)</v>
      </c>
      <c r="C289" s="232">
        <f t="shared" si="212"/>
        <v>0</v>
      </c>
      <c r="D289" s="232">
        <f t="shared" si="213"/>
        <v>0</v>
      </c>
      <c r="E289" s="232">
        <f t="shared" si="214"/>
        <v>0</v>
      </c>
      <c r="F289" s="232">
        <f t="shared" si="215"/>
        <v>0</v>
      </c>
      <c r="G289" s="232">
        <f t="shared" si="216"/>
        <v>0</v>
      </c>
      <c r="H289" s="232">
        <f t="shared" si="217"/>
        <v>0</v>
      </c>
      <c r="I289" s="232">
        <f t="shared" si="218"/>
        <v>0</v>
      </c>
      <c r="J289" s="232">
        <f t="shared" si="219"/>
        <v>0</v>
      </c>
      <c r="K289" s="232">
        <f t="shared" si="220"/>
        <v>0</v>
      </c>
      <c r="L289" s="232">
        <f t="shared" si="221"/>
        <v>0</v>
      </c>
      <c r="M289" s="232">
        <f t="shared" si="222"/>
        <v>0</v>
      </c>
      <c r="N289" s="232">
        <f t="shared" si="223"/>
        <v>0</v>
      </c>
      <c r="O289" s="232">
        <f t="shared" si="224"/>
        <v>0</v>
      </c>
      <c r="P289" s="232">
        <f t="shared" si="225"/>
        <v>0</v>
      </c>
      <c r="Q289" s="232">
        <f t="shared" si="226"/>
        <v>0</v>
      </c>
      <c r="R289" s="413">
        <f t="shared" si="227"/>
        <v>0</v>
      </c>
      <c r="S289" s="424"/>
      <c r="T289" s="233"/>
      <c r="U289" s="233"/>
      <c r="V289" s="233"/>
      <c r="W289" s="233"/>
      <c r="X289" s="233"/>
      <c r="Y289" s="233"/>
      <c r="Z289" s="233"/>
      <c r="AA289" s="233"/>
      <c r="AB289" s="233"/>
      <c r="AC289" s="233"/>
      <c r="AD289" s="233"/>
      <c r="AE289" s="233"/>
      <c r="AF289" s="233"/>
      <c r="AG289" s="233"/>
      <c r="AH289" s="435"/>
      <c r="AI289" s="424"/>
      <c r="AJ289" s="233"/>
      <c r="AK289" s="233"/>
      <c r="AL289" s="233"/>
      <c r="AM289" s="233"/>
      <c r="AN289" s="233"/>
      <c r="AO289" s="233"/>
      <c r="AP289" s="233"/>
      <c r="AQ289" s="233"/>
      <c r="AR289" s="233"/>
      <c r="AS289" s="233"/>
      <c r="AT289" s="233"/>
      <c r="AU289" s="233"/>
      <c r="AV289" s="233"/>
      <c r="AW289" s="233"/>
      <c r="AX289" s="435"/>
      <c r="AY289" s="424"/>
      <c r="AZ289" s="233"/>
      <c r="BA289" s="233"/>
      <c r="BB289" s="233"/>
      <c r="BC289" s="233"/>
      <c r="BD289" s="233"/>
      <c r="BE289" s="233"/>
      <c r="BF289" s="233"/>
      <c r="BG289" s="233"/>
      <c r="BH289" s="233"/>
      <c r="BI289" s="233"/>
      <c r="BJ289" s="233"/>
      <c r="BK289" s="233"/>
      <c r="BL289" s="233"/>
      <c r="BM289" s="233"/>
      <c r="BN289" s="435"/>
      <c r="BO289" s="234" t="s">
        <v>1364</v>
      </c>
    </row>
    <row r="290" spans="1:67" hidden="1" outlineLevel="2">
      <c r="B290" s="47" t="str">
        <f>$B$152&amp;""</f>
        <v>Early</v>
      </c>
      <c r="C290" s="235">
        <f t="shared" si="212"/>
        <v>0</v>
      </c>
      <c r="D290" s="235">
        <f t="shared" si="213"/>
        <v>0</v>
      </c>
      <c r="E290" s="235">
        <f t="shared" si="214"/>
        <v>0</v>
      </c>
      <c r="F290" s="235">
        <f t="shared" si="215"/>
        <v>0</v>
      </c>
      <c r="G290" s="235">
        <f t="shared" si="216"/>
        <v>0</v>
      </c>
      <c r="H290" s="235">
        <f t="shared" si="217"/>
        <v>0</v>
      </c>
      <c r="I290" s="235">
        <f t="shared" si="218"/>
        <v>0</v>
      </c>
      <c r="J290" s="235">
        <f t="shared" si="219"/>
        <v>0</v>
      </c>
      <c r="K290" s="235">
        <f t="shared" si="220"/>
        <v>0</v>
      </c>
      <c r="L290" s="235">
        <f t="shared" si="221"/>
        <v>0</v>
      </c>
      <c r="M290" s="235">
        <f t="shared" si="222"/>
        <v>0</v>
      </c>
      <c r="N290" s="235">
        <f t="shared" si="223"/>
        <v>0</v>
      </c>
      <c r="O290" s="235">
        <f t="shared" si="224"/>
        <v>0</v>
      </c>
      <c r="P290" s="235">
        <f t="shared" si="225"/>
        <v>0</v>
      </c>
      <c r="Q290" s="235">
        <f t="shared" si="226"/>
        <v>0</v>
      </c>
      <c r="R290" s="414">
        <f t="shared" si="227"/>
        <v>0</v>
      </c>
      <c r="S290" s="425"/>
      <c r="T290" s="426"/>
      <c r="U290" s="426"/>
      <c r="V290" s="426"/>
      <c r="W290" s="426"/>
      <c r="X290" s="426"/>
      <c r="Y290" s="426"/>
      <c r="Z290" s="426"/>
      <c r="AA290" s="426"/>
      <c r="AB290" s="426"/>
      <c r="AC290" s="426"/>
      <c r="AD290" s="426"/>
      <c r="AE290" s="426"/>
      <c r="AF290" s="426"/>
      <c r="AG290" s="426"/>
      <c r="AH290" s="436"/>
      <c r="AI290" s="425"/>
      <c r="AJ290" s="426"/>
      <c r="AK290" s="426"/>
      <c r="AL290" s="426"/>
      <c r="AM290" s="426"/>
      <c r="AN290" s="426"/>
      <c r="AO290" s="426"/>
      <c r="AP290" s="426"/>
      <c r="AQ290" s="426"/>
      <c r="AR290" s="426"/>
      <c r="AS290" s="426"/>
      <c r="AT290" s="426"/>
      <c r="AU290" s="426"/>
      <c r="AV290" s="426"/>
      <c r="AW290" s="426"/>
      <c r="AX290" s="436"/>
      <c r="AY290" s="425"/>
      <c r="AZ290" s="426"/>
      <c r="BA290" s="426"/>
      <c r="BB290" s="426"/>
      <c r="BC290" s="426"/>
      <c r="BD290" s="426"/>
      <c r="BE290" s="426"/>
      <c r="BF290" s="426"/>
      <c r="BG290" s="426"/>
      <c r="BH290" s="426"/>
      <c r="BI290" s="426"/>
      <c r="BJ290" s="426"/>
      <c r="BK290" s="426"/>
      <c r="BL290" s="426"/>
      <c r="BM290" s="426"/>
      <c r="BN290" s="436"/>
      <c r="BO290" s="236"/>
    </row>
    <row r="291" spans="1:67" hidden="1" outlineLevel="2">
      <c r="B291" s="47" t="str">
        <f>$B$153&amp;""</f>
        <v>Middle</v>
      </c>
      <c r="C291" s="235">
        <f t="shared" si="212"/>
        <v>0</v>
      </c>
      <c r="D291" s="235">
        <f t="shared" si="213"/>
        <v>0</v>
      </c>
      <c r="E291" s="235">
        <f t="shared" si="214"/>
        <v>0</v>
      </c>
      <c r="F291" s="235">
        <f t="shared" si="215"/>
        <v>0</v>
      </c>
      <c r="G291" s="235">
        <f t="shared" si="216"/>
        <v>0</v>
      </c>
      <c r="H291" s="235">
        <f t="shared" si="217"/>
        <v>0</v>
      </c>
      <c r="I291" s="235">
        <f t="shared" si="218"/>
        <v>0</v>
      </c>
      <c r="J291" s="235">
        <f t="shared" si="219"/>
        <v>0</v>
      </c>
      <c r="K291" s="235">
        <f t="shared" si="220"/>
        <v>0</v>
      </c>
      <c r="L291" s="235">
        <f t="shared" si="221"/>
        <v>0</v>
      </c>
      <c r="M291" s="235">
        <f t="shared" si="222"/>
        <v>0</v>
      </c>
      <c r="N291" s="235">
        <f t="shared" si="223"/>
        <v>0</v>
      </c>
      <c r="O291" s="235">
        <f t="shared" si="224"/>
        <v>0</v>
      </c>
      <c r="P291" s="235">
        <f t="shared" si="225"/>
        <v>0</v>
      </c>
      <c r="Q291" s="235">
        <f t="shared" si="226"/>
        <v>0</v>
      </c>
      <c r="R291" s="414">
        <f t="shared" si="227"/>
        <v>0</v>
      </c>
      <c r="S291" s="425"/>
      <c r="T291" s="426"/>
      <c r="U291" s="426"/>
      <c r="V291" s="426"/>
      <c r="W291" s="426"/>
      <c r="X291" s="426"/>
      <c r="Y291" s="426"/>
      <c r="Z291" s="426"/>
      <c r="AA291" s="426"/>
      <c r="AB291" s="426"/>
      <c r="AC291" s="426"/>
      <c r="AD291" s="426"/>
      <c r="AE291" s="426"/>
      <c r="AF291" s="426"/>
      <c r="AG291" s="426"/>
      <c r="AH291" s="436"/>
      <c r="AI291" s="425"/>
      <c r="AJ291" s="426"/>
      <c r="AK291" s="426"/>
      <c r="AL291" s="426"/>
      <c r="AM291" s="426"/>
      <c r="AN291" s="426"/>
      <c r="AO291" s="426"/>
      <c r="AP291" s="426"/>
      <c r="AQ291" s="426"/>
      <c r="AR291" s="426"/>
      <c r="AS291" s="426"/>
      <c r="AT291" s="426"/>
      <c r="AU291" s="426"/>
      <c r="AV291" s="426"/>
      <c r="AW291" s="426"/>
      <c r="AX291" s="436"/>
      <c r="AY291" s="425"/>
      <c r="AZ291" s="426"/>
      <c r="BA291" s="426"/>
      <c r="BB291" s="426"/>
      <c r="BC291" s="426"/>
      <c r="BD291" s="426"/>
      <c r="BE291" s="426"/>
      <c r="BF291" s="426"/>
      <c r="BG291" s="426"/>
      <c r="BH291" s="426"/>
      <c r="BI291" s="426"/>
      <c r="BJ291" s="426"/>
      <c r="BK291" s="426"/>
      <c r="BL291" s="426"/>
      <c r="BM291" s="426"/>
      <c r="BN291" s="436"/>
    </row>
    <row r="292" spans="1:67" hidden="1" outlineLevel="2">
      <c r="B292" s="47" t="str">
        <f>$B$154&amp;""</f>
        <v>Late</v>
      </c>
      <c r="C292" s="235">
        <f t="shared" si="212"/>
        <v>0</v>
      </c>
      <c r="D292" s="235">
        <f t="shared" si="213"/>
        <v>0</v>
      </c>
      <c r="E292" s="235">
        <f t="shared" si="214"/>
        <v>0</v>
      </c>
      <c r="F292" s="235">
        <f t="shared" si="215"/>
        <v>0</v>
      </c>
      <c r="G292" s="235">
        <f t="shared" si="216"/>
        <v>0</v>
      </c>
      <c r="H292" s="235">
        <f t="shared" si="217"/>
        <v>0</v>
      </c>
      <c r="I292" s="235">
        <f t="shared" si="218"/>
        <v>0</v>
      </c>
      <c r="J292" s="235">
        <f t="shared" si="219"/>
        <v>0</v>
      </c>
      <c r="K292" s="235">
        <f t="shared" si="220"/>
        <v>0</v>
      </c>
      <c r="L292" s="235">
        <f t="shared" si="221"/>
        <v>0</v>
      </c>
      <c r="M292" s="235">
        <f t="shared" si="222"/>
        <v>0</v>
      </c>
      <c r="N292" s="235">
        <f t="shared" si="223"/>
        <v>0</v>
      </c>
      <c r="O292" s="235">
        <f t="shared" si="224"/>
        <v>0</v>
      </c>
      <c r="P292" s="235">
        <f t="shared" si="225"/>
        <v>0</v>
      </c>
      <c r="Q292" s="235">
        <f t="shared" si="226"/>
        <v>0</v>
      </c>
      <c r="R292" s="414">
        <f t="shared" si="227"/>
        <v>0</v>
      </c>
      <c r="S292" s="425"/>
      <c r="T292" s="426"/>
      <c r="U292" s="426"/>
      <c r="V292" s="426"/>
      <c r="W292" s="426"/>
      <c r="X292" s="426"/>
      <c r="Y292" s="426"/>
      <c r="Z292" s="426"/>
      <c r="AA292" s="426"/>
      <c r="AB292" s="426"/>
      <c r="AC292" s="426"/>
      <c r="AD292" s="426"/>
      <c r="AE292" s="426"/>
      <c r="AF292" s="426"/>
      <c r="AG292" s="426"/>
      <c r="AH292" s="436"/>
      <c r="AI292" s="425"/>
      <c r="AJ292" s="426"/>
      <c r="AK292" s="426"/>
      <c r="AL292" s="426"/>
      <c r="AM292" s="426"/>
      <c r="AN292" s="426"/>
      <c r="AO292" s="426"/>
      <c r="AP292" s="426"/>
      <c r="AQ292" s="426"/>
      <c r="AR292" s="426"/>
      <c r="AS292" s="426"/>
      <c r="AT292" s="426"/>
      <c r="AU292" s="426"/>
      <c r="AV292" s="426"/>
      <c r="AW292" s="426"/>
      <c r="AX292" s="436"/>
      <c r="AY292" s="425"/>
      <c r="AZ292" s="426"/>
      <c r="BA292" s="426"/>
      <c r="BB292" s="426"/>
      <c r="BC292" s="426"/>
      <c r="BD292" s="426"/>
      <c r="BE292" s="426"/>
      <c r="BF292" s="426"/>
      <c r="BG292" s="426"/>
      <c r="BH292" s="426"/>
      <c r="BI292" s="426"/>
      <c r="BJ292" s="426"/>
      <c r="BK292" s="426"/>
      <c r="BL292" s="426"/>
      <c r="BM292" s="426"/>
      <c r="BN292" s="436"/>
    </row>
    <row r="293" spans="1:67" hidden="1" outlineLevel="2">
      <c r="B293" s="47" t="s">
        <v>1498</v>
      </c>
      <c r="C293" s="235">
        <f t="shared" si="212"/>
        <v>0</v>
      </c>
      <c r="D293" s="235">
        <f t="shared" si="213"/>
        <v>0</v>
      </c>
      <c r="E293" s="235">
        <f t="shared" si="214"/>
        <v>0</v>
      </c>
      <c r="F293" s="235">
        <f t="shared" si="215"/>
        <v>0</v>
      </c>
      <c r="G293" s="235">
        <f t="shared" si="216"/>
        <v>0</v>
      </c>
      <c r="H293" s="235">
        <f t="shared" si="217"/>
        <v>0</v>
      </c>
      <c r="I293" s="235">
        <f t="shared" si="218"/>
        <v>0</v>
      </c>
      <c r="J293" s="235">
        <f t="shared" si="219"/>
        <v>0</v>
      </c>
      <c r="K293" s="235">
        <f t="shared" si="220"/>
        <v>0</v>
      </c>
      <c r="L293" s="235">
        <f t="shared" si="221"/>
        <v>0</v>
      </c>
      <c r="M293" s="235">
        <f t="shared" si="222"/>
        <v>0</v>
      </c>
      <c r="N293" s="235">
        <f t="shared" si="223"/>
        <v>0</v>
      </c>
      <c r="O293" s="235">
        <f t="shared" si="224"/>
        <v>0</v>
      </c>
      <c r="P293" s="235">
        <f t="shared" si="225"/>
        <v>0</v>
      </c>
      <c r="Q293" s="235">
        <f t="shared" si="226"/>
        <v>0</v>
      </c>
      <c r="R293" s="414">
        <f t="shared" si="227"/>
        <v>0</v>
      </c>
      <c r="S293" s="447"/>
      <c r="T293" s="448"/>
      <c r="U293" s="448"/>
      <c r="V293" s="448"/>
      <c r="W293" s="448"/>
      <c r="X293" s="448"/>
      <c r="Y293" s="448"/>
      <c r="Z293" s="448"/>
      <c r="AA293" s="448"/>
      <c r="AB293" s="448"/>
      <c r="AC293" s="448"/>
      <c r="AD293" s="448"/>
      <c r="AE293" s="448"/>
      <c r="AF293" s="448"/>
      <c r="AG293" s="448"/>
      <c r="AH293" s="449"/>
      <c r="AI293" s="447"/>
      <c r="AJ293" s="448"/>
      <c r="AK293" s="448"/>
      <c r="AL293" s="448"/>
      <c r="AM293" s="448"/>
      <c r="AN293" s="448"/>
      <c r="AO293" s="448"/>
      <c r="AP293" s="448"/>
      <c r="AQ293" s="448"/>
      <c r="AR293" s="448"/>
      <c r="AS293" s="448"/>
      <c r="AT293" s="448"/>
      <c r="AU293" s="448"/>
      <c r="AV293" s="448"/>
      <c r="AW293" s="448"/>
      <c r="AX293" s="449"/>
      <c r="AY293" s="447"/>
      <c r="AZ293" s="448"/>
      <c r="BA293" s="448"/>
      <c r="BB293" s="448"/>
      <c r="BC293" s="448"/>
      <c r="BD293" s="448"/>
      <c r="BE293" s="448"/>
      <c r="BF293" s="448"/>
      <c r="BG293" s="448"/>
      <c r="BH293" s="448"/>
      <c r="BI293" s="448"/>
      <c r="BJ293" s="448"/>
      <c r="BK293" s="448"/>
      <c r="BL293" s="448"/>
      <c r="BM293" s="448"/>
      <c r="BN293" s="449"/>
    </row>
    <row r="294" spans="1:67" hidden="1" outlineLevel="1">
      <c r="B294" s="47" t="str">
        <f>$B$156&amp;""</f>
        <v>7mo with 0% mated</v>
      </c>
      <c r="C294" s="235">
        <f t="shared" si="212"/>
        <v>0</v>
      </c>
      <c r="D294" s="235">
        <f t="shared" si="213"/>
        <v>0</v>
      </c>
      <c r="E294" s="235">
        <f t="shared" si="214"/>
        <v>0</v>
      </c>
      <c r="F294" s="235">
        <f t="shared" si="215"/>
        <v>0</v>
      </c>
      <c r="G294" s="235">
        <f t="shared" si="216"/>
        <v>0</v>
      </c>
      <c r="H294" s="235">
        <f t="shared" si="217"/>
        <v>0</v>
      </c>
      <c r="I294" s="235">
        <f t="shared" si="218"/>
        <v>0</v>
      </c>
      <c r="J294" s="235">
        <f t="shared" si="219"/>
        <v>0</v>
      </c>
      <c r="K294" s="235">
        <f t="shared" si="220"/>
        <v>0</v>
      </c>
      <c r="L294" s="235">
        <f t="shared" si="221"/>
        <v>0</v>
      </c>
      <c r="M294" s="235">
        <f t="shared" si="222"/>
        <v>0</v>
      </c>
      <c r="N294" s="235">
        <f t="shared" si="223"/>
        <v>0</v>
      </c>
      <c r="O294" s="235">
        <f t="shared" si="224"/>
        <v>0</v>
      </c>
      <c r="P294" s="235">
        <f t="shared" si="225"/>
        <v>0</v>
      </c>
      <c r="Q294" s="235">
        <f t="shared" si="226"/>
        <v>0</v>
      </c>
      <c r="R294" s="414">
        <f t="shared" si="227"/>
        <v>0</v>
      </c>
      <c r="S294" s="447"/>
      <c r="T294" s="448"/>
      <c r="U294" s="448"/>
      <c r="V294" s="448"/>
      <c r="W294" s="448"/>
      <c r="X294" s="448"/>
      <c r="Y294" s="448"/>
      <c r="Z294" s="448"/>
      <c r="AA294" s="448"/>
      <c r="AB294" s="448"/>
      <c r="AC294" s="448"/>
      <c r="AD294" s="448"/>
      <c r="AE294" s="448"/>
      <c r="AF294" s="448"/>
      <c r="AG294" s="448"/>
      <c r="AH294" s="449"/>
      <c r="AI294" s="447"/>
      <c r="AJ294" s="448"/>
      <c r="AK294" s="448"/>
      <c r="AL294" s="448"/>
      <c r="AM294" s="448"/>
      <c r="AN294" s="448"/>
      <c r="AO294" s="448"/>
      <c r="AP294" s="448"/>
      <c r="AQ294" s="448"/>
      <c r="AR294" s="448"/>
      <c r="AS294" s="448"/>
      <c r="AT294" s="448"/>
      <c r="AU294" s="448"/>
      <c r="AV294" s="448"/>
      <c r="AW294" s="448"/>
      <c r="AX294" s="449"/>
      <c r="AY294" s="447"/>
      <c r="AZ294" s="448"/>
      <c r="BA294" s="448"/>
      <c r="BB294" s="448"/>
      <c r="BC294" s="448"/>
      <c r="BD294" s="448"/>
      <c r="BE294" s="448"/>
      <c r="BF294" s="448"/>
      <c r="BG294" s="448"/>
      <c r="BH294" s="448"/>
      <c r="BI294" s="448"/>
      <c r="BJ294" s="448"/>
      <c r="BK294" s="448"/>
      <c r="BL294" s="448"/>
      <c r="BM294" s="448"/>
      <c r="BN294" s="449"/>
      <c r="BO294" s="236"/>
    </row>
    <row r="295" spans="1:67" hidden="1" outlineLevel="1">
      <c r="B295" s="47" t="s">
        <v>1631</v>
      </c>
      <c r="C295" s="235">
        <f t="shared" si="212"/>
        <v>0</v>
      </c>
      <c r="D295" s="235">
        <f t="shared" si="213"/>
        <v>0</v>
      </c>
      <c r="E295" s="235">
        <f t="shared" si="214"/>
        <v>0</v>
      </c>
      <c r="F295" s="235">
        <f t="shared" si="215"/>
        <v>0</v>
      </c>
      <c r="G295" s="235">
        <f t="shared" si="216"/>
        <v>0</v>
      </c>
      <c r="H295" s="235">
        <f t="shared" si="217"/>
        <v>0</v>
      </c>
      <c r="I295" s="235">
        <f t="shared" si="218"/>
        <v>0</v>
      </c>
      <c r="J295" s="235">
        <f t="shared" si="219"/>
        <v>0</v>
      </c>
      <c r="K295" s="235">
        <f t="shared" si="220"/>
        <v>0</v>
      </c>
      <c r="L295" s="235">
        <f t="shared" si="221"/>
        <v>0</v>
      </c>
      <c r="M295" s="235">
        <f t="shared" si="222"/>
        <v>0</v>
      </c>
      <c r="N295" s="235">
        <f t="shared" si="223"/>
        <v>0</v>
      </c>
      <c r="O295" s="235">
        <f t="shared" si="224"/>
        <v>0</v>
      </c>
      <c r="P295" s="235">
        <f t="shared" si="225"/>
        <v>0</v>
      </c>
      <c r="Q295" s="235">
        <f t="shared" si="226"/>
        <v>0</v>
      </c>
      <c r="R295" s="414">
        <f t="shared" si="227"/>
        <v>0</v>
      </c>
      <c r="S295" s="447"/>
      <c r="T295" s="448"/>
      <c r="U295" s="448"/>
      <c r="V295" s="448"/>
      <c r="W295" s="448"/>
      <c r="X295" s="448"/>
      <c r="Y295" s="448"/>
      <c r="Z295" s="448"/>
      <c r="AA295" s="448"/>
      <c r="AB295" s="448"/>
      <c r="AC295" s="448"/>
      <c r="AD295" s="448"/>
      <c r="AE295" s="448"/>
      <c r="AF295" s="448"/>
      <c r="AG295" s="448"/>
      <c r="AH295" s="449"/>
      <c r="AI295" s="447"/>
      <c r="AJ295" s="448"/>
      <c r="AK295" s="448"/>
      <c r="AL295" s="448"/>
      <c r="AM295" s="448"/>
      <c r="AN295" s="448"/>
      <c r="AO295" s="448"/>
      <c r="AP295" s="448"/>
      <c r="AQ295" s="448"/>
      <c r="AR295" s="448"/>
      <c r="AS295" s="448"/>
      <c r="AT295" s="448"/>
      <c r="AU295" s="448"/>
      <c r="AV295" s="448"/>
      <c r="AW295" s="448"/>
      <c r="AX295" s="449"/>
      <c r="AY295" s="447"/>
      <c r="AZ295" s="448"/>
      <c r="BA295" s="448"/>
      <c r="BB295" s="448"/>
      <c r="BC295" s="448"/>
      <c r="BD295" s="448"/>
      <c r="BE295" s="448"/>
      <c r="BF295" s="448"/>
      <c r="BG295" s="448"/>
      <c r="BH295" s="448"/>
      <c r="BI295" s="448"/>
      <c r="BJ295" s="448"/>
      <c r="BK295" s="448"/>
      <c r="BL295" s="448"/>
      <c r="BM295" s="448"/>
      <c r="BN295" s="449"/>
      <c r="BO295" s="236"/>
    </row>
    <row r="296" spans="1:67" hidden="1" outlineLevel="1">
      <c r="B296" s="47" t="s">
        <v>1060</v>
      </c>
      <c r="C296" s="237">
        <f t="shared" si="212"/>
        <v>0</v>
      </c>
      <c r="D296" s="237">
        <f t="shared" si="213"/>
        <v>0</v>
      </c>
      <c r="E296" s="237">
        <f t="shared" si="214"/>
        <v>0</v>
      </c>
      <c r="F296" s="237">
        <f t="shared" si="215"/>
        <v>0</v>
      </c>
      <c r="G296" s="237">
        <f t="shared" si="216"/>
        <v>0</v>
      </c>
      <c r="H296" s="237">
        <f t="shared" si="217"/>
        <v>0</v>
      </c>
      <c r="I296" s="237">
        <f t="shared" si="218"/>
        <v>0</v>
      </c>
      <c r="J296" s="237">
        <f t="shared" si="219"/>
        <v>0</v>
      </c>
      <c r="K296" s="237">
        <f t="shared" si="220"/>
        <v>0</v>
      </c>
      <c r="L296" s="237">
        <f t="shared" si="221"/>
        <v>0</v>
      </c>
      <c r="M296" s="237">
        <f t="shared" si="222"/>
        <v>0</v>
      </c>
      <c r="N296" s="237">
        <f t="shared" si="223"/>
        <v>0</v>
      </c>
      <c r="O296" s="237">
        <f t="shared" si="224"/>
        <v>0</v>
      </c>
      <c r="P296" s="237">
        <f t="shared" si="225"/>
        <v>0</v>
      </c>
      <c r="Q296" s="237">
        <f t="shared" si="226"/>
        <v>0</v>
      </c>
      <c r="R296" s="415">
        <f t="shared" si="227"/>
        <v>0</v>
      </c>
      <c r="S296" s="447"/>
      <c r="T296" s="448"/>
      <c r="U296" s="448"/>
      <c r="V296" s="448"/>
      <c r="W296" s="448"/>
      <c r="X296" s="448"/>
      <c r="Y296" s="448"/>
      <c r="Z296" s="448"/>
      <c r="AA296" s="448"/>
      <c r="AB296" s="448"/>
      <c r="AC296" s="448"/>
      <c r="AD296" s="448"/>
      <c r="AE296" s="448"/>
      <c r="AF296" s="448"/>
      <c r="AG296" s="448"/>
      <c r="AH296" s="449"/>
      <c r="AI296" s="447"/>
      <c r="AJ296" s="448"/>
      <c r="AK296" s="448"/>
      <c r="AL296" s="448"/>
      <c r="AM296" s="448"/>
      <c r="AN296" s="448"/>
      <c r="AO296" s="448"/>
      <c r="AP296" s="448"/>
      <c r="AQ296" s="448"/>
      <c r="AR296" s="448"/>
      <c r="AS296" s="448"/>
      <c r="AT296" s="448"/>
      <c r="AU296" s="448"/>
      <c r="AV296" s="448"/>
      <c r="AW296" s="448"/>
      <c r="AX296" s="449"/>
      <c r="AY296" s="447"/>
      <c r="AZ296" s="448"/>
      <c r="BA296" s="448"/>
      <c r="BB296" s="448"/>
      <c r="BC296" s="448"/>
      <c r="BD296" s="448"/>
      <c r="BE296" s="448"/>
      <c r="BF296" s="448"/>
      <c r="BG296" s="448"/>
      <c r="BH296" s="448"/>
      <c r="BI296" s="448"/>
      <c r="BJ296" s="448"/>
      <c r="BK296" s="448"/>
      <c r="BL296" s="448"/>
      <c r="BM296" s="448"/>
      <c r="BN296" s="449"/>
      <c r="BO296" s="236"/>
    </row>
    <row r="297" spans="1:67" ht="24.75" hidden="1" outlineLevel="1">
      <c r="B297" s="46" t="str">
        <f>"Timing 2 - Join to mid preg
"&amp;$B$151&amp;""</f>
        <v>Timing 2 - Join to mid preg
Standard (7mo)</v>
      </c>
      <c r="C297" s="232">
        <f t="shared" si="212"/>
        <v>0</v>
      </c>
      <c r="D297" s="232">
        <f t="shared" si="213"/>
        <v>0</v>
      </c>
      <c r="E297" s="232">
        <f t="shared" si="214"/>
        <v>0</v>
      </c>
      <c r="F297" s="232">
        <f t="shared" si="215"/>
        <v>0</v>
      </c>
      <c r="G297" s="232">
        <f t="shared" si="216"/>
        <v>0</v>
      </c>
      <c r="H297" s="232">
        <f t="shared" si="217"/>
        <v>0</v>
      </c>
      <c r="I297" s="232">
        <f t="shared" si="218"/>
        <v>0</v>
      </c>
      <c r="J297" s="232">
        <f t="shared" si="219"/>
        <v>0</v>
      </c>
      <c r="K297" s="232">
        <f t="shared" si="220"/>
        <v>0</v>
      </c>
      <c r="L297" s="232">
        <f t="shared" si="221"/>
        <v>0</v>
      </c>
      <c r="M297" s="232">
        <f t="shared" si="222"/>
        <v>0</v>
      </c>
      <c r="N297" s="232">
        <f t="shared" si="223"/>
        <v>0</v>
      </c>
      <c r="O297" s="232">
        <f t="shared" si="224"/>
        <v>0</v>
      </c>
      <c r="P297" s="232">
        <f t="shared" si="225"/>
        <v>0</v>
      </c>
      <c r="Q297" s="232">
        <f t="shared" si="226"/>
        <v>0</v>
      </c>
      <c r="R297" s="413">
        <f t="shared" si="227"/>
        <v>0</v>
      </c>
      <c r="S297" s="424"/>
      <c r="T297" s="233"/>
      <c r="U297" s="233"/>
      <c r="V297" s="233"/>
      <c r="W297" s="233"/>
      <c r="X297" s="233"/>
      <c r="Y297" s="233"/>
      <c r="Z297" s="233"/>
      <c r="AA297" s="233"/>
      <c r="AB297" s="233"/>
      <c r="AC297" s="233"/>
      <c r="AD297" s="233"/>
      <c r="AE297" s="233"/>
      <c r="AF297" s="233"/>
      <c r="AG297" s="233"/>
      <c r="AH297" s="435"/>
      <c r="AI297" s="424"/>
      <c r="AJ297" s="233"/>
      <c r="AK297" s="233"/>
      <c r="AL297" s="233"/>
      <c r="AM297" s="233"/>
      <c r="AN297" s="233"/>
      <c r="AO297" s="233"/>
      <c r="AP297" s="233"/>
      <c r="AQ297" s="233"/>
      <c r="AR297" s="233"/>
      <c r="AS297" s="233"/>
      <c r="AT297" s="233"/>
      <c r="AU297" s="233"/>
      <c r="AV297" s="233"/>
      <c r="AW297" s="233"/>
      <c r="AX297" s="435"/>
      <c r="AY297" s="424"/>
      <c r="AZ297" s="233"/>
      <c r="BA297" s="233"/>
      <c r="BB297" s="233"/>
      <c r="BC297" s="233"/>
      <c r="BD297" s="233"/>
      <c r="BE297" s="233"/>
      <c r="BF297" s="233"/>
      <c r="BG297" s="233"/>
      <c r="BH297" s="233"/>
      <c r="BI297" s="233"/>
      <c r="BJ297" s="233"/>
      <c r="BK297" s="233"/>
      <c r="BL297" s="233"/>
      <c r="BM297" s="233"/>
      <c r="BN297" s="435"/>
      <c r="BO297" s="234" t="s">
        <v>1364</v>
      </c>
    </row>
    <row r="298" spans="1:67" hidden="1" outlineLevel="1">
      <c r="B298" s="47" t="str">
        <f>$B$152&amp;""</f>
        <v>Early</v>
      </c>
      <c r="C298" s="235">
        <f t="shared" si="212"/>
        <v>0</v>
      </c>
      <c r="D298" s="235">
        <f t="shared" si="213"/>
        <v>0</v>
      </c>
      <c r="E298" s="235">
        <f t="shared" si="214"/>
        <v>0</v>
      </c>
      <c r="F298" s="235">
        <f t="shared" si="215"/>
        <v>0</v>
      </c>
      <c r="G298" s="235">
        <f t="shared" si="216"/>
        <v>0</v>
      </c>
      <c r="H298" s="235">
        <f t="shared" si="217"/>
        <v>0</v>
      </c>
      <c r="I298" s="235">
        <f t="shared" si="218"/>
        <v>0</v>
      </c>
      <c r="J298" s="235">
        <f t="shared" si="219"/>
        <v>0</v>
      </c>
      <c r="K298" s="235">
        <f t="shared" si="220"/>
        <v>0</v>
      </c>
      <c r="L298" s="235">
        <f t="shared" si="221"/>
        <v>0</v>
      </c>
      <c r="M298" s="235">
        <f t="shared" si="222"/>
        <v>0</v>
      </c>
      <c r="N298" s="235">
        <f t="shared" si="223"/>
        <v>0</v>
      </c>
      <c r="O298" s="235">
        <f t="shared" si="224"/>
        <v>0</v>
      </c>
      <c r="P298" s="235">
        <f t="shared" si="225"/>
        <v>0</v>
      </c>
      <c r="Q298" s="235">
        <f t="shared" si="226"/>
        <v>0</v>
      </c>
      <c r="R298" s="414">
        <f t="shared" si="227"/>
        <v>0</v>
      </c>
      <c r="S298" s="425"/>
      <c r="T298" s="426"/>
      <c r="U298" s="426"/>
      <c r="V298" s="426"/>
      <c r="W298" s="426"/>
      <c r="X298" s="426"/>
      <c r="Y298" s="426"/>
      <c r="Z298" s="426"/>
      <c r="AA298" s="426"/>
      <c r="AB298" s="426"/>
      <c r="AC298" s="426"/>
      <c r="AD298" s="426"/>
      <c r="AE298" s="426"/>
      <c r="AF298" s="426"/>
      <c r="AG298" s="426"/>
      <c r="AH298" s="436"/>
      <c r="AI298" s="425"/>
      <c r="AJ298" s="426"/>
      <c r="AK298" s="426"/>
      <c r="AL298" s="426"/>
      <c r="AM298" s="426"/>
      <c r="AN298" s="426"/>
      <c r="AO298" s="426"/>
      <c r="AP298" s="426"/>
      <c r="AQ298" s="426"/>
      <c r="AR298" s="426"/>
      <c r="AS298" s="426"/>
      <c r="AT298" s="426"/>
      <c r="AU298" s="426"/>
      <c r="AV298" s="426"/>
      <c r="AW298" s="426"/>
      <c r="AX298" s="436"/>
      <c r="AY298" s="425"/>
      <c r="AZ298" s="426"/>
      <c r="BA298" s="426"/>
      <c r="BB298" s="426"/>
      <c r="BC298" s="426"/>
      <c r="BD298" s="426"/>
      <c r="BE298" s="426"/>
      <c r="BF298" s="426"/>
      <c r="BG298" s="426"/>
      <c r="BH298" s="426"/>
      <c r="BI298" s="426"/>
      <c r="BJ298" s="426"/>
      <c r="BK298" s="426"/>
      <c r="BL298" s="426"/>
      <c r="BM298" s="426"/>
      <c r="BN298" s="436"/>
    </row>
    <row r="299" spans="1:67" hidden="1" outlineLevel="1">
      <c r="B299" s="47" t="str">
        <f>$B$153&amp;""</f>
        <v>Middle</v>
      </c>
      <c r="C299" s="235">
        <f t="shared" si="212"/>
        <v>0</v>
      </c>
      <c r="D299" s="235">
        <f t="shared" si="213"/>
        <v>0</v>
      </c>
      <c r="E299" s="235">
        <f t="shared" si="214"/>
        <v>0</v>
      </c>
      <c r="F299" s="235">
        <f t="shared" si="215"/>
        <v>0</v>
      </c>
      <c r="G299" s="235">
        <f t="shared" si="216"/>
        <v>0</v>
      </c>
      <c r="H299" s="235">
        <f t="shared" si="217"/>
        <v>0</v>
      </c>
      <c r="I299" s="235">
        <f t="shared" si="218"/>
        <v>0</v>
      </c>
      <c r="J299" s="235">
        <f t="shared" si="219"/>
        <v>0</v>
      </c>
      <c r="K299" s="235">
        <f t="shared" si="220"/>
        <v>0</v>
      </c>
      <c r="L299" s="235">
        <f t="shared" si="221"/>
        <v>0</v>
      </c>
      <c r="M299" s="235">
        <f t="shared" si="222"/>
        <v>0</v>
      </c>
      <c r="N299" s="235">
        <f t="shared" si="223"/>
        <v>0</v>
      </c>
      <c r="O299" s="235">
        <f t="shared" si="224"/>
        <v>0</v>
      </c>
      <c r="P299" s="235">
        <f t="shared" si="225"/>
        <v>0</v>
      </c>
      <c r="Q299" s="235">
        <f t="shared" si="226"/>
        <v>0</v>
      </c>
      <c r="R299" s="414">
        <f t="shared" si="227"/>
        <v>0</v>
      </c>
      <c r="S299" s="425"/>
      <c r="T299" s="426"/>
      <c r="U299" s="426"/>
      <c r="V299" s="426"/>
      <c r="W299" s="426"/>
      <c r="X299" s="426"/>
      <c r="Y299" s="426"/>
      <c r="Z299" s="426"/>
      <c r="AA299" s="426"/>
      <c r="AB299" s="426"/>
      <c r="AC299" s="426"/>
      <c r="AD299" s="426"/>
      <c r="AE299" s="426"/>
      <c r="AF299" s="426"/>
      <c r="AG299" s="426"/>
      <c r="AH299" s="436"/>
      <c r="AI299" s="425"/>
      <c r="AJ299" s="426"/>
      <c r="AK299" s="426"/>
      <c r="AL299" s="426"/>
      <c r="AM299" s="426"/>
      <c r="AN299" s="426"/>
      <c r="AO299" s="426"/>
      <c r="AP299" s="426"/>
      <c r="AQ299" s="426"/>
      <c r="AR299" s="426"/>
      <c r="AS299" s="426"/>
      <c r="AT299" s="426"/>
      <c r="AU299" s="426"/>
      <c r="AV299" s="426"/>
      <c r="AW299" s="426"/>
      <c r="AX299" s="436"/>
      <c r="AY299" s="425"/>
      <c r="AZ299" s="426"/>
      <c r="BA299" s="426"/>
      <c r="BB299" s="426"/>
      <c r="BC299" s="426"/>
      <c r="BD299" s="426"/>
      <c r="BE299" s="426"/>
      <c r="BF299" s="426"/>
      <c r="BG299" s="426"/>
      <c r="BH299" s="426"/>
      <c r="BI299" s="426"/>
      <c r="BJ299" s="426"/>
      <c r="BK299" s="426"/>
      <c r="BL299" s="426"/>
      <c r="BM299" s="426"/>
      <c r="BN299" s="436"/>
    </row>
    <row r="300" spans="1:67" hidden="1" outlineLevel="1">
      <c r="B300" s="47" t="str">
        <f>$B$154&amp;""</f>
        <v>Late</v>
      </c>
      <c r="C300" s="235">
        <f t="shared" si="212"/>
        <v>0</v>
      </c>
      <c r="D300" s="235">
        <f t="shared" si="213"/>
        <v>0</v>
      </c>
      <c r="E300" s="235">
        <f t="shared" si="214"/>
        <v>0</v>
      </c>
      <c r="F300" s="235">
        <f t="shared" si="215"/>
        <v>0</v>
      </c>
      <c r="G300" s="235">
        <f t="shared" si="216"/>
        <v>0</v>
      </c>
      <c r="H300" s="235">
        <f t="shared" si="217"/>
        <v>0</v>
      </c>
      <c r="I300" s="235">
        <f t="shared" si="218"/>
        <v>0</v>
      </c>
      <c r="J300" s="235">
        <f t="shared" si="219"/>
        <v>0</v>
      </c>
      <c r="K300" s="235">
        <f t="shared" si="220"/>
        <v>0</v>
      </c>
      <c r="L300" s="235">
        <f t="shared" si="221"/>
        <v>0</v>
      </c>
      <c r="M300" s="235">
        <f t="shared" si="222"/>
        <v>0</v>
      </c>
      <c r="N300" s="235">
        <f t="shared" si="223"/>
        <v>0</v>
      </c>
      <c r="O300" s="235">
        <f t="shared" si="224"/>
        <v>0</v>
      </c>
      <c r="P300" s="235">
        <f t="shared" si="225"/>
        <v>0</v>
      </c>
      <c r="Q300" s="235">
        <f t="shared" si="226"/>
        <v>0</v>
      </c>
      <c r="R300" s="414">
        <f t="shared" si="227"/>
        <v>0</v>
      </c>
      <c r="S300" s="425"/>
      <c r="T300" s="426"/>
      <c r="U300" s="426"/>
      <c r="V300" s="426"/>
      <c r="W300" s="426"/>
      <c r="X300" s="426"/>
      <c r="Y300" s="426"/>
      <c r="Z300" s="426"/>
      <c r="AA300" s="426"/>
      <c r="AB300" s="426"/>
      <c r="AC300" s="426"/>
      <c r="AD300" s="426"/>
      <c r="AE300" s="426"/>
      <c r="AF300" s="426"/>
      <c r="AG300" s="426"/>
      <c r="AH300" s="436"/>
      <c r="AI300" s="425"/>
      <c r="AJ300" s="426"/>
      <c r="AK300" s="426"/>
      <c r="AL300" s="426"/>
      <c r="AM300" s="426"/>
      <c r="AN300" s="426"/>
      <c r="AO300" s="426"/>
      <c r="AP300" s="426"/>
      <c r="AQ300" s="426"/>
      <c r="AR300" s="426"/>
      <c r="AS300" s="426"/>
      <c r="AT300" s="426"/>
      <c r="AU300" s="426"/>
      <c r="AV300" s="426"/>
      <c r="AW300" s="426"/>
      <c r="AX300" s="436"/>
      <c r="AY300" s="425"/>
      <c r="AZ300" s="426"/>
      <c r="BA300" s="426"/>
      <c r="BB300" s="426"/>
      <c r="BC300" s="426"/>
      <c r="BD300" s="426"/>
      <c r="BE300" s="426"/>
      <c r="BF300" s="426"/>
      <c r="BG300" s="426"/>
      <c r="BH300" s="426"/>
      <c r="BI300" s="426"/>
      <c r="BJ300" s="426"/>
      <c r="BK300" s="426"/>
      <c r="BL300" s="426"/>
      <c r="BM300" s="426"/>
      <c r="BN300" s="436"/>
    </row>
    <row r="301" spans="1:67" hidden="1" outlineLevel="1">
      <c r="B301" s="47" t="s">
        <v>934</v>
      </c>
      <c r="C301" s="235">
        <f t="shared" si="212"/>
        <v>0</v>
      </c>
      <c r="D301" s="235">
        <f t="shared" si="213"/>
        <v>0</v>
      </c>
      <c r="E301" s="235">
        <f t="shared" si="214"/>
        <v>0</v>
      </c>
      <c r="F301" s="235">
        <f t="shared" si="215"/>
        <v>0</v>
      </c>
      <c r="G301" s="235">
        <f t="shared" si="216"/>
        <v>0</v>
      </c>
      <c r="H301" s="235">
        <f t="shared" si="217"/>
        <v>0</v>
      </c>
      <c r="I301" s="235">
        <f t="shared" si="218"/>
        <v>0</v>
      </c>
      <c r="J301" s="235">
        <f t="shared" si="219"/>
        <v>0</v>
      </c>
      <c r="K301" s="235">
        <f t="shared" si="220"/>
        <v>0</v>
      </c>
      <c r="L301" s="235">
        <f t="shared" si="221"/>
        <v>0</v>
      </c>
      <c r="M301" s="235">
        <f t="shared" si="222"/>
        <v>0</v>
      </c>
      <c r="N301" s="235">
        <f t="shared" si="223"/>
        <v>0</v>
      </c>
      <c r="O301" s="235">
        <f t="shared" si="224"/>
        <v>0</v>
      </c>
      <c r="P301" s="235">
        <f t="shared" si="225"/>
        <v>0</v>
      </c>
      <c r="Q301" s="235">
        <f t="shared" si="226"/>
        <v>0</v>
      </c>
      <c r="R301" s="414">
        <f t="shared" si="227"/>
        <v>0</v>
      </c>
      <c r="S301" s="447"/>
      <c r="T301" s="448"/>
      <c r="U301" s="448"/>
      <c r="V301" s="448"/>
      <c r="W301" s="448"/>
      <c r="X301" s="448"/>
      <c r="Y301" s="448"/>
      <c r="Z301" s="448"/>
      <c r="AA301" s="448"/>
      <c r="AB301" s="448"/>
      <c r="AC301" s="448"/>
      <c r="AD301" s="448"/>
      <c r="AE301" s="448"/>
      <c r="AF301" s="448"/>
      <c r="AG301" s="448"/>
      <c r="AH301" s="449"/>
      <c r="AI301" s="447"/>
      <c r="AJ301" s="448"/>
      <c r="AK301" s="448"/>
      <c r="AL301" s="448"/>
      <c r="AM301" s="448"/>
      <c r="AN301" s="448"/>
      <c r="AO301" s="448"/>
      <c r="AP301" s="448"/>
      <c r="AQ301" s="448"/>
      <c r="AR301" s="448"/>
      <c r="AS301" s="448"/>
      <c r="AT301" s="448"/>
      <c r="AU301" s="448"/>
      <c r="AV301" s="448"/>
      <c r="AW301" s="448"/>
      <c r="AX301" s="449"/>
      <c r="AY301" s="447"/>
      <c r="AZ301" s="448"/>
      <c r="BA301" s="448"/>
      <c r="BB301" s="448"/>
      <c r="BC301" s="448"/>
      <c r="BD301" s="448"/>
      <c r="BE301" s="448"/>
      <c r="BF301" s="448"/>
      <c r="BG301" s="448"/>
      <c r="BH301" s="448"/>
      <c r="BI301" s="448"/>
      <c r="BJ301" s="448"/>
      <c r="BK301" s="448"/>
      <c r="BL301" s="448"/>
      <c r="BM301" s="448"/>
      <c r="BN301" s="449"/>
    </row>
    <row r="302" spans="1:67" hidden="1" outlineLevel="1">
      <c r="B302" s="47" t="str">
        <f>$B$156&amp;""</f>
        <v>7mo with 0% mated</v>
      </c>
      <c r="C302" s="235">
        <f t="shared" si="212"/>
        <v>0</v>
      </c>
      <c r="D302" s="235">
        <f t="shared" si="213"/>
        <v>0</v>
      </c>
      <c r="E302" s="235">
        <f t="shared" si="214"/>
        <v>0</v>
      </c>
      <c r="F302" s="235">
        <f t="shared" si="215"/>
        <v>0</v>
      </c>
      <c r="G302" s="235">
        <f t="shared" si="216"/>
        <v>0</v>
      </c>
      <c r="H302" s="235">
        <f t="shared" si="217"/>
        <v>0</v>
      </c>
      <c r="I302" s="235">
        <f t="shared" si="218"/>
        <v>0</v>
      </c>
      <c r="J302" s="235">
        <f t="shared" si="219"/>
        <v>0</v>
      </c>
      <c r="K302" s="235">
        <f t="shared" si="220"/>
        <v>0</v>
      </c>
      <c r="L302" s="235">
        <f t="shared" si="221"/>
        <v>0</v>
      </c>
      <c r="M302" s="235">
        <f t="shared" si="222"/>
        <v>0</v>
      </c>
      <c r="N302" s="235">
        <f t="shared" si="223"/>
        <v>0</v>
      </c>
      <c r="O302" s="235">
        <f t="shared" si="224"/>
        <v>0</v>
      </c>
      <c r="P302" s="235">
        <f t="shared" si="225"/>
        <v>0</v>
      </c>
      <c r="Q302" s="235">
        <f t="shared" si="226"/>
        <v>0</v>
      </c>
      <c r="R302" s="414">
        <f t="shared" si="227"/>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236"/>
    </row>
    <row r="303" spans="1:67" hidden="1" outlineLevel="1">
      <c r="B303" s="47" t="s">
        <v>1631</v>
      </c>
      <c r="C303" s="235">
        <f t="shared" si="212"/>
        <v>0</v>
      </c>
      <c r="D303" s="235">
        <f t="shared" si="213"/>
        <v>0</v>
      </c>
      <c r="E303" s="235">
        <f t="shared" si="214"/>
        <v>0</v>
      </c>
      <c r="F303" s="235">
        <f t="shared" si="215"/>
        <v>0</v>
      </c>
      <c r="G303" s="235">
        <f t="shared" si="216"/>
        <v>0</v>
      </c>
      <c r="H303" s="235">
        <f t="shared" si="217"/>
        <v>0</v>
      </c>
      <c r="I303" s="235">
        <f t="shared" si="218"/>
        <v>0</v>
      </c>
      <c r="J303" s="235">
        <f t="shared" si="219"/>
        <v>0</v>
      </c>
      <c r="K303" s="235">
        <f t="shared" si="220"/>
        <v>0</v>
      </c>
      <c r="L303" s="235">
        <f t="shared" si="221"/>
        <v>0</v>
      </c>
      <c r="M303" s="235">
        <f t="shared" si="222"/>
        <v>0</v>
      </c>
      <c r="N303" s="235">
        <f t="shared" si="223"/>
        <v>0</v>
      </c>
      <c r="O303" s="235">
        <f t="shared" si="224"/>
        <v>0</v>
      </c>
      <c r="P303" s="235">
        <f t="shared" si="225"/>
        <v>0</v>
      </c>
      <c r="Q303" s="235">
        <f t="shared" si="226"/>
        <v>0</v>
      </c>
      <c r="R303" s="414">
        <f t="shared" si="227"/>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236"/>
    </row>
    <row r="304" spans="1:67" hidden="1" outlineLevel="1">
      <c r="B304" s="47" t="s">
        <v>1060</v>
      </c>
      <c r="C304" s="237">
        <f t="shared" si="212"/>
        <v>0</v>
      </c>
      <c r="D304" s="237">
        <f t="shared" si="213"/>
        <v>0</v>
      </c>
      <c r="E304" s="237">
        <f t="shared" si="214"/>
        <v>0</v>
      </c>
      <c r="F304" s="237">
        <f t="shared" si="215"/>
        <v>0</v>
      </c>
      <c r="G304" s="237">
        <f t="shared" si="216"/>
        <v>0</v>
      </c>
      <c r="H304" s="237">
        <f t="shared" si="217"/>
        <v>0</v>
      </c>
      <c r="I304" s="237">
        <f t="shared" si="218"/>
        <v>0</v>
      </c>
      <c r="J304" s="237">
        <f t="shared" si="219"/>
        <v>0</v>
      </c>
      <c r="K304" s="237">
        <f t="shared" si="220"/>
        <v>0</v>
      </c>
      <c r="L304" s="237">
        <f t="shared" si="221"/>
        <v>0</v>
      </c>
      <c r="M304" s="237">
        <f t="shared" si="222"/>
        <v>0</v>
      </c>
      <c r="N304" s="237">
        <f t="shared" si="223"/>
        <v>0</v>
      </c>
      <c r="O304" s="237">
        <f t="shared" si="224"/>
        <v>0</v>
      </c>
      <c r="P304" s="237">
        <f t="shared" si="225"/>
        <v>0</v>
      </c>
      <c r="Q304" s="237">
        <f t="shared" si="226"/>
        <v>0</v>
      </c>
      <c r="R304" s="415">
        <f t="shared" si="227"/>
        <v>0</v>
      </c>
      <c r="S304" s="450"/>
      <c r="T304" s="451"/>
      <c r="U304" s="451"/>
      <c r="V304" s="451"/>
      <c r="W304" s="451"/>
      <c r="X304" s="451"/>
      <c r="Y304" s="451"/>
      <c r="Z304" s="451"/>
      <c r="AA304" s="451"/>
      <c r="AB304" s="451"/>
      <c r="AC304" s="451"/>
      <c r="AD304" s="451"/>
      <c r="AE304" s="451"/>
      <c r="AF304" s="451"/>
      <c r="AG304" s="451"/>
      <c r="AH304" s="452"/>
      <c r="AI304" s="450"/>
      <c r="AJ304" s="451"/>
      <c r="AK304" s="451"/>
      <c r="AL304" s="451"/>
      <c r="AM304" s="451"/>
      <c r="AN304" s="451"/>
      <c r="AO304" s="451"/>
      <c r="AP304" s="451"/>
      <c r="AQ304" s="451"/>
      <c r="AR304" s="451"/>
      <c r="AS304" s="451"/>
      <c r="AT304" s="451"/>
      <c r="AU304" s="451"/>
      <c r="AV304" s="451"/>
      <c r="AW304" s="451"/>
      <c r="AX304" s="452"/>
      <c r="AY304" s="450"/>
      <c r="AZ304" s="451"/>
      <c r="BA304" s="451"/>
      <c r="BB304" s="451"/>
      <c r="BC304" s="451"/>
      <c r="BD304" s="451"/>
      <c r="BE304" s="451"/>
      <c r="BF304" s="451"/>
      <c r="BG304" s="451"/>
      <c r="BH304" s="451"/>
      <c r="BI304" s="451"/>
      <c r="BJ304" s="451"/>
      <c r="BK304" s="451"/>
      <c r="BL304" s="451"/>
      <c r="BM304" s="451"/>
      <c r="BN304" s="452"/>
      <c r="BO304" s="236"/>
    </row>
    <row r="305" spans="1:67" ht="24.75" hidden="1" outlineLevel="1">
      <c r="B305" s="46" t="str">
        <f>"Timing 3 - mid preg to Birth
"&amp;$B$151&amp;""</f>
        <v>Timing 3 - mid preg to Birth
Standard (7mo)</v>
      </c>
      <c r="C305" s="232">
        <f t="shared" si="212"/>
        <v>0</v>
      </c>
      <c r="D305" s="232">
        <f t="shared" si="213"/>
        <v>0</v>
      </c>
      <c r="E305" s="232">
        <f t="shared" si="214"/>
        <v>0</v>
      </c>
      <c r="F305" s="232">
        <f t="shared" si="215"/>
        <v>0</v>
      </c>
      <c r="G305" s="232">
        <f t="shared" si="216"/>
        <v>0</v>
      </c>
      <c r="H305" s="232">
        <f t="shared" si="217"/>
        <v>0</v>
      </c>
      <c r="I305" s="232">
        <f t="shared" si="218"/>
        <v>0</v>
      </c>
      <c r="J305" s="232">
        <f t="shared" si="219"/>
        <v>0</v>
      </c>
      <c r="K305" s="232">
        <f t="shared" si="220"/>
        <v>0</v>
      </c>
      <c r="L305" s="232">
        <f t="shared" si="221"/>
        <v>0</v>
      </c>
      <c r="M305" s="232">
        <f t="shared" si="222"/>
        <v>0</v>
      </c>
      <c r="N305" s="232">
        <f t="shared" si="223"/>
        <v>0</v>
      </c>
      <c r="O305" s="232">
        <f t="shared" si="224"/>
        <v>0</v>
      </c>
      <c r="P305" s="232">
        <f t="shared" si="225"/>
        <v>0</v>
      </c>
      <c r="Q305" s="232">
        <f t="shared" si="226"/>
        <v>0</v>
      </c>
      <c r="R305" s="413">
        <f t="shared" si="227"/>
        <v>0</v>
      </c>
      <c r="S305" s="424"/>
      <c r="T305" s="233"/>
      <c r="U305" s="233"/>
      <c r="V305" s="233"/>
      <c r="W305" s="233"/>
      <c r="X305" s="233"/>
      <c r="Y305" s="233"/>
      <c r="Z305" s="233"/>
      <c r="AA305" s="233"/>
      <c r="AB305" s="233"/>
      <c r="AC305" s="233"/>
      <c r="AD305" s="233"/>
      <c r="AE305" s="233"/>
      <c r="AF305" s="233"/>
      <c r="AG305" s="233"/>
      <c r="AH305" s="435"/>
      <c r="AI305" s="424"/>
      <c r="AJ305" s="233"/>
      <c r="AK305" s="233"/>
      <c r="AL305" s="233"/>
      <c r="AM305" s="233"/>
      <c r="AN305" s="233"/>
      <c r="AO305" s="233"/>
      <c r="AP305" s="233"/>
      <c r="AQ305" s="233"/>
      <c r="AR305" s="233"/>
      <c r="AS305" s="233"/>
      <c r="AT305" s="233"/>
      <c r="AU305" s="233"/>
      <c r="AV305" s="233"/>
      <c r="AW305" s="233"/>
      <c r="AX305" s="435"/>
      <c r="AY305" s="424"/>
      <c r="AZ305" s="233"/>
      <c r="BA305" s="233"/>
      <c r="BB305" s="233"/>
      <c r="BC305" s="233"/>
      <c r="BD305" s="233"/>
      <c r="BE305" s="233"/>
      <c r="BF305" s="233"/>
      <c r="BG305" s="233"/>
      <c r="BH305" s="233"/>
      <c r="BI305" s="233"/>
      <c r="BJ305" s="233"/>
      <c r="BK305" s="233"/>
      <c r="BL305" s="233"/>
      <c r="BM305" s="233"/>
      <c r="BN305" s="435"/>
      <c r="BO305" s="234" t="s">
        <v>1364</v>
      </c>
    </row>
    <row r="306" spans="1:67" hidden="1" outlineLevel="2">
      <c r="B306" s="47" t="str">
        <f>$B$152&amp;""</f>
        <v>Early</v>
      </c>
      <c r="C306" s="235">
        <f t="shared" si="212"/>
        <v>0</v>
      </c>
      <c r="D306" s="235">
        <f t="shared" si="213"/>
        <v>0</v>
      </c>
      <c r="E306" s="235">
        <f t="shared" si="214"/>
        <v>0</v>
      </c>
      <c r="F306" s="235">
        <f t="shared" si="215"/>
        <v>0</v>
      </c>
      <c r="G306" s="235">
        <f t="shared" si="216"/>
        <v>0</v>
      </c>
      <c r="H306" s="235">
        <f t="shared" si="217"/>
        <v>0</v>
      </c>
      <c r="I306" s="235">
        <f t="shared" si="218"/>
        <v>0</v>
      </c>
      <c r="J306" s="235">
        <f t="shared" si="219"/>
        <v>0</v>
      </c>
      <c r="K306" s="235">
        <f t="shared" si="220"/>
        <v>0</v>
      </c>
      <c r="L306" s="235">
        <f t="shared" si="221"/>
        <v>0</v>
      </c>
      <c r="M306" s="235">
        <f t="shared" si="222"/>
        <v>0</v>
      </c>
      <c r="N306" s="235">
        <f t="shared" si="223"/>
        <v>0</v>
      </c>
      <c r="O306" s="235">
        <f t="shared" si="224"/>
        <v>0</v>
      </c>
      <c r="P306" s="235">
        <f t="shared" si="225"/>
        <v>0</v>
      </c>
      <c r="Q306" s="235">
        <f t="shared" si="226"/>
        <v>0</v>
      </c>
      <c r="R306" s="414">
        <f t="shared" si="227"/>
        <v>0</v>
      </c>
      <c r="S306" s="425"/>
      <c r="T306" s="426"/>
      <c r="U306" s="426"/>
      <c r="V306" s="426"/>
      <c r="W306" s="426"/>
      <c r="X306" s="426"/>
      <c r="Y306" s="426"/>
      <c r="Z306" s="426"/>
      <c r="AA306" s="426"/>
      <c r="AB306" s="426"/>
      <c r="AC306" s="426"/>
      <c r="AD306" s="426"/>
      <c r="AE306" s="426"/>
      <c r="AF306" s="426"/>
      <c r="AG306" s="426"/>
      <c r="AH306" s="436"/>
      <c r="AI306" s="425"/>
      <c r="AJ306" s="426"/>
      <c r="AK306" s="426"/>
      <c r="AL306" s="426"/>
      <c r="AM306" s="426"/>
      <c r="AN306" s="426"/>
      <c r="AO306" s="426"/>
      <c r="AP306" s="426"/>
      <c r="AQ306" s="426"/>
      <c r="AR306" s="426"/>
      <c r="AS306" s="426"/>
      <c r="AT306" s="426"/>
      <c r="AU306" s="426"/>
      <c r="AV306" s="426"/>
      <c r="AW306" s="426"/>
      <c r="AX306" s="436"/>
      <c r="AY306" s="425"/>
      <c r="AZ306" s="426"/>
      <c r="BA306" s="426"/>
      <c r="BB306" s="426"/>
      <c r="BC306" s="426"/>
      <c r="BD306" s="426"/>
      <c r="BE306" s="426"/>
      <c r="BF306" s="426"/>
      <c r="BG306" s="426"/>
      <c r="BH306" s="426"/>
      <c r="BI306" s="426"/>
      <c r="BJ306" s="426"/>
      <c r="BK306" s="426"/>
      <c r="BL306" s="426"/>
      <c r="BM306" s="426"/>
      <c r="BN306" s="436"/>
    </row>
    <row r="307" spans="1:67" hidden="1" outlineLevel="2">
      <c r="B307" s="47" t="str">
        <f>$B$153&amp;""</f>
        <v>Middle</v>
      </c>
      <c r="C307" s="235">
        <f t="shared" si="212"/>
        <v>0</v>
      </c>
      <c r="D307" s="235">
        <f t="shared" si="213"/>
        <v>0</v>
      </c>
      <c r="E307" s="235">
        <f t="shared" si="214"/>
        <v>0</v>
      </c>
      <c r="F307" s="235">
        <f t="shared" si="215"/>
        <v>0</v>
      </c>
      <c r="G307" s="235">
        <f t="shared" si="216"/>
        <v>0</v>
      </c>
      <c r="H307" s="235">
        <f t="shared" si="217"/>
        <v>0</v>
      </c>
      <c r="I307" s="235">
        <f t="shared" si="218"/>
        <v>0</v>
      </c>
      <c r="J307" s="235">
        <f t="shared" si="219"/>
        <v>0</v>
      </c>
      <c r="K307" s="235">
        <f t="shared" si="220"/>
        <v>0</v>
      </c>
      <c r="L307" s="235">
        <f t="shared" si="221"/>
        <v>0</v>
      </c>
      <c r="M307" s="235">
        <f t="shared" si="222"/>
        <v>0</v>
      </c>
      <c r="N307" s="235">
        <f t="shared" si="223"/>
        <v>0</v>
      </c>
      <c r="O307" s="235">
        <f t="shared" si="224"/>
        <v>0</v>
      </c>
      <c r="P307" s="235">
        <f t="shared" si="225"/>
        <v>0</v>
      </c>
      <c r="Q307" s="235">
        <f t="shared" si="226"/>
        <v>0</v>
      </c>
      <c r="R307" s="414">
        <f t="shared" si="227"/>
        <v>0</v>
      </c>
      <c r="S307" s="425"/>
      <c r="T307" s="426"/>
      <c r="U307" s="426"/>
      <c r="V307" s="426"/>
      <c r="W307" s="426"/>
      <c r="X307" s="426"/>
      <c r="Y307" s="426"/>
      <c r="Z307" s="426"/>
      <c r="AA307" s="426"/>
      <c r="AB307" s="426"/>
      <c r="AC307" s="426"/>
      <c r="AD307" s="426"/>
      <c r="AE307" s="426"/>
      <c r="AF307" s="426"/>
      <c r="AG307" s="426"/>
      <c r="AH307" s="436"/>
      <c r="AI307" s="425"/>
      <c r="AJ307" s="426"/>
      <c r="AK307" s="426"/>
      <c r="AL307" s="426"/>
      <c r="AM307" s="426"/>
      <c r="AN307" s="426"/>
      <c r="AO307" s="426"/>
      <c r="AP307" s="426"/>
      <c r="AQ307" s="426"/>
      <c r="AR307" s="426"/>
      <c r="AS307" s="426"/>
      <c r="AT307" s="426"/>
      <c r="AU307" s="426"/>
      <c r="AV307" s="426"/>
      <c r="AW307" s="426"/>
      <c r="AX307" s="436"/>
      <c r="AY307" s="425"/>
      <c r="AZ307" s="426"/>
      <c r="BA307" s="426"/>
      <c r="BB307" s="426"/>
      <c r="BC307" s="426"/>
      <c r="BD307" s="426"/>
      <c r="BE307" s="426"/>
      <c r="BF307" s="426"/>
      <c r="BG307" s="426"/>
      <c r="BH307" s="426"/>
      <c r="BI307" s="426"/>
      <c r="BJ307" s="426"/>
      <c r="BK307" s="426"/>
      <c r="BL307" s="426"/>
      <c r="BM307" s="426"/>
      <c r="BN307" s="436"/>
    </row>
    <row r="308" spans="1:67" hidden="1" outlineLevel="2">
      <c r="B308" s="47" t="str">
        <f>$B$154&amp;""</f>
        <v>Late</v>
      </c>
      <c r="C308" s="235">
        <f t="shared" si="212"/>
        <v>0</v>
      </c>
      <c r="D308" s="235">
        <f t="shared" si="213"/>
        <v>0</v>
      </c>
      <c r="E308" s="235">
        <f t="shared" si="214"/>
        <v>0</v>
      </c>
      <c r="F308" s="235">
        <f t="shared" si="215"/>
        <v>0</v>
      </c>
      <c r="G308" s="235">
        <f t="shared" si="216"/>
        <v>0</v>
      </c>
      <c r="H308" s="235">
        <f t="shared" si="217"/>
        <v>0</v>
      </c>
      <c r="I308" s="235">
        <f t="shared" si="218"/>
        <v>0</v>
      </c>
      <c r="J308" s="235">
        <f t="shared" si="219"/>
        <v>0</v>
      </c>
      <c r="K308" s="235">
        <f t="shared" si="220"/>
        <v>0</v>
      </c>
      <c r="L308" s="235">
        <f t="shared" si="221"/>
        <v>0</v>
      </c>
      <c r="M308" s="235">
        <f t="shared" si="222"/>
        <v>0</v>
      </c>
      <c r="N308" s="235">
        <f t="shared" si="223"/>
        <v>0</v>
      </c>
      <c r="O308" s="235">
        <f t="shared" si="224"/>
        <v>0</v>
      </c>
      <c r="P308" s="235">
        <f t="shared" si="225"/>
        <v>0</v>
      </c>
      <c r="Q308" s="235">
        <f t="shared" si="226"/>
        <v>0</v>
      </c>
      <c r="R308" s="414">
        <f t="shared" si="227"/>
        <v>0</v>
      </c>
      <c r="S308" s="425"/>
      <c r="T308" s="426"/>
      <c r="U308" s="426"/>
      <c r="V308" s="426"/>
      <c r="W308" s="426"/>
      <c r="X308" s="426"/>
      <c r="Y308" s="426"/>
      <c r="Z308" s="426"/>
      <c r="AA308" s="426"/>
      <c r="AB308" s="426"/>
      <c r="AC308" s="426"/>
      <c r="AD308" s="426"/>
      <c r="AE308" s="426"/>
      <c r="AF308" s="426"/>
      <c r="AG308" s="426"/>
      <c r="AH308" s="436"/>
      <c r="AI308" s="425"/>
      <c r="AJ308" s="426"/>
      <c r="AK308" s="426"/>
      <c r="AL308" s="426"/>
      <c r="AM308" s="426"/>
      <c r="AN308" s="426"/>
      <c r="AO308" s="426"/>
      <c r="AP308" s="426"/>
      <c r="AQ308" s="426"/>
      <c r="AR308" s="426"/>
      <c r="AS308" s="426"/>
      <c r="AT308" s="426"/>
      <c r="AU308" s="426"/>
      <c r="AV308" s="426"/>
      <c r="AW308" s="426"/>
      <c r="AX308" s="436"/>
      <c r="AY308" s="425"/>
      <c r="AZ308" s="426"/>
      <c r="BA308" s="426"/>
      <c r="BB308" s="426"/>
      <c r="BC308" s="426"/>
      <c r="BD308" s="426"/>
      <c r="BE308" s="426"/>
      <c r="BF308" s="426"/>
      <c r="BG308" s="426"/>
      <c r="BH308" s="426"/>
      <c r="BI308" s="426"/>
      <c r="BJ308" s="426"/>
      <c r="BK308" s="426"/>
      <c r="BL308" s="426"/>
      <c r="BM308" s="426"/>
      <c r="BN308" s="436"/>
    </row>
    <row r="309" spans="1:67" hidden="1" outlineLevel="2">
      <c r="B309" s="47" t="s">
        <v>934</v>
      </c>
      <c r="C309" s="235">
        <f t="shared" si="212"/>
        <v>0</v>
      </c>
      <c r="D309" s="235">
        <f t="shared" si="213"/>
        <v>0</v>
      </c>
      <c r="E309" s="235">
        <f t="shared" si="214"/>
        <v>0</v>
      </c>
      <c r="F309" s="235">
        <f t="shared" si="215"/>
        <v>0</v>
      </c>
      <c r="G309" s="235">
        <f t="shared" si="216"/>
        <v>0</v>
      </c>
      <c r="H309" s="235">
        <f t="shared" si="217"/>
        <v>0</v>
      </c>
      <c r="I309" s="235">
        <f t="shared" si="218"/>
        <v>0</v>
      </c>
      <c r="J309" s="235">
        <f t="shared" si="219"/>
        <v>0</v>
      </c>
      <c r="K309" s="235">
        <f t="shared" si="220"/>
        <v>0</v>
      </c>
      <c r="L309" s="235">
        <f t="shared" si="221"/>
        <v>0</v>
      </c>
      <c r="M309" s="235">
        <f t="shared" si="222"/>
        <v>0</v>
      </c>
      <c r="N309" s="235">
        <f t="shared" si="223"/>
        <v>0</v>
      </c>
      <c r="O309" s="235">
        <f t="shared" si="224"/>
        <v>0</v>
      </c>
      <c r="P309" s="235">
        <f t="shared" si="225"/>
        <v>0</v>
      </c>
      <c r="Q309" s="235">
        <f t="shared" si="226"/>
        <v>0</v>
      </c>
      <c r="R309" s="414">
        <f t="shared" si="227"/>
        <v>0</v>
      </c>
      <c r="S309" s="447"/>
      <c r="T309" s="448"/>
      <c r="U309" s="448"/>
      <c r="V309" s="448"/>
      <c r="W309" s="448"/>
      <c r="X309" s="448"/>
      <c r="Y309" s="448"/>
      <c r="Z309" s="448"/>
      <c r="AA309" s="448"/>
      <c r="AB309" s="448"/>
      <c r="AC309" s="448"/>
      <c r="AD309" s="448"/>
      <c r="AE309" s="448"/>
      <c r="AF309" s="448"/>
      <c r="AG309" s="448"/>
      <c r="AH309" s="449"/>
      <c r="AI309" s="447"/>
      <c r="AJ309" s="448"/>
      <c r="AK309" s="448"/>
      <c r="AL309" s="448"/>
      <c r="AM309" s="448"/>
      <c r="AN309" s="448"/>
      <c r="AO309" s="448"/>
      <c r="AP309" s="448"/>
      <c r="AQ309" s="448"/>
      <c r="AR309" s="448"/>
      <c r="AS309" s="448"/>
      <c r="AT309" s="448"/>
      <c r="AU309" s="448"/>
      <c r="AV309" s="448"/>
      <c r="AW309" s="448"/>
      <c r="AX309" s="449"/>
      <c r="AY309" s="447"/>
      <c r="AZ309" s="448"/>
      <c r="BA309" s="448"/>
      <c r="BB309" s="448"/>
      <c r="BC309" s="448"/>
      <c r="BD309" s="448"/>
      <c r="BE309" s="448"/>
      <c r="BF309" s="448"/>
      <c r="BG309" s="448"/>
      <c r="BH309" s="448"/>
      <c r="BI309" s="448"/>
      <c r="BJ309" s="448"/>
      <c r="BK309" s="448"/>
      <c r="BL309" s="448"/>
      <c r="BM309" s="448"/>
      <c r="BN309" s="449"/>
    </row>
    <row r="310" spans="1:67" hidden="1" outlineLevel="2">
      <c r="B310" s="47" t="str">
        <f>$B$156&amp;""</f>
        <v>7mo with 0% mated</v>
      </c>
      <c r="C310" s="235">
        <f t="shared" si="212"/>
        <v>0</v>
      </c>
      <c r="D310" s="235">
        <f t="shared" si="213"/>
        <v>0</v>
      </c>
      <c r="E310" s="235">
        <f t="shared" si="214"/>
        <v>0</v>
      </c>
      <c r="F310" s="235">
        <f t="shared" si="215"/>
        <v>0</v>
      </c>
      <c r="G310" s="235">
        <f t="shared" si="216"/>
        <v>0</v>
      </c>
      <c r="H310" s="235">
        <f t="shared" si="217"/>
        <v>0</v>
      </c>
      <c r="I310" s="235">
        <f t="shared" si="218"/>
        <v>0</v>
      </c>
      <c r="J310" s="235">
        <f t="shared" si="219"/>
        <v>0</v>
      </c>
      <c r="K310" s="235">
        <f t="shared" si="220"/>
        <v>0</v>
      </c>
      <c r="L310" s="235">
        <f t="shared" si="221"/>
        <v>0</v>
      </c>
      <c r="M310" s="235">
        <f t="shared" si="222"/>
        <v>0</v>
      </c>
      <c r="N310" s="235">
        <f t="shared" si="223"/>
        <v>0</v>
      </c>
      <c r="O310" s="235">
        <f t="shared" si="224"/>
        <v>0</v>
      </c>
      <c r="P310" s="235">
        <f t="shared" si="225"/>
        <v>0</v>
      </c>
      <c r="Q310" s="235">
        <f t="shared" si="226"/>
        <v>0</v>
      </c>
      <c r="R310" s="414">
        <f t="shared" si="227"/>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row>
    <row r="311" spans="1:67" hidden="1" outlineLevel="2">
      <c r="B311" s="47" t="s">
        <v>1631</v>
      </c>
      <c r="C311" s="235">
        <f t="shared" si="212"/>
        <v>0</v>
      </c>
      <c r="D311" s="235">
        <f t="shared" si="213"/>
        <v>0</v>
      </c>
      <c r="E311" s="235">
        <f t="shared" si="214"/>
        <v>0</v>
      </c>
      <c r="F311" s="235">
        <f t="shared" si="215"/>
        <v>0</v>
      </c>
      <c r="G311" s="235">
        <f t="shared" si="216"/>
        <v>0</v>
      </c>
      <c r="H311" s="235">
        <f t="shared" si="217"/>
        <v>0</v>
      </c>
      <c r="I311" s="235">
        <f t="shared" si="218"/>
        <v>0</v>
      </c>
      <c r="J311" s="235">
        <f t="shared" si="219"/>
        <v>0</v>
      </c>
      <c r="K311" s="235">
        <f t="shared" si="220"/>
        <v>0</v>
      </c>
      <c r="L311" s="235">
        <f t="shared" si="221"/>
        <v>0</v>
      </c>
      <c r="M311" s="235">
        <f t="shared" si="222"/>
        <v>0</v>
      </c>
      <c r="N311" s="235">
        <f t="shared" si="223"/>
        <v>0</v>
      </c>
      <c r="O311" s="235">
        <f t="shared" si="224"/>
        <v>0</v>
      </c>
      <c r="P311" s="235">
        <f t="shared" si="225"/>
        <v>0</v>
      </c>
      <c r="Q311" s="235">
        <f t="shared" si="226"/>
        <v>0</v>
      </c>
      <c r="R311" s="414">
        <f t="shared" si="227"/>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row>
    <row r="312" spans="1:67" hidden="1" outlineLevel="2">
      <c r="B312" s="47" t="s">
        <v>1060</v>
      </c>
      <c r="C312" s="237">
        <f t="shared" ref="C312:R312" si="228">CHOOSE(d.Region,S312,AI312,AY312)</f>
        <v>0</v>
      </c>
      <c r="D312" s="237">
        <f t="shared" si="228"/>
        <v>0</v>
      </c>
      <c r="E312" s="237">
        <f t="shared" si="228"/>
        <v>0</v>
      </c>
      <c r="F312" s="237">
        <f t="shared" si="228"/>
        <v>0</v>
      </c>
      <c r="G312" s="237">
        <f t="shared" si="228"/>
        <v>0</v>
      </c>
      <c r="H312" s="237">
        <f t="shared" si="228"/>
        <v>0</v>
      </c>
      <c r="I312" s="237">
        <f t="shared" si="228"/>
        <v>0</v>
      </c>
      <c r="J312" s="237">
        <f t="shared" si="228"/>
        <v>0</v>
      </c>
      <c r="K312" s="237">
        <f t="shared" si="228"/>
        <v>0</v>
      </c>
      <c r="L312" s="237">
        <f t="shared" si="228"/>
        <v>0</v>
      </c>
      <c r="M312" s="237">
        <f t="shared" si="228"/>
        <v>0</v>
      </c>
      <c r="N312" s="237">
        <f t="shared" si="228"/>
        <v>0</v>
      </c>
      <c r="O312" s="237">
        <f t="shared" si="228"/>
        <v>0</v>
      </c>
      <c r="P312" s="237">
        <f t="shared" si="228"/>
        <v>0</v>
      </c>
      <c r="Q312" s="237">
        <f t="shared" si="228"/>
        <v>0</v>
      </c>
      <c r="R312" s="415">
        <f t="shared" si="228"/>
        <v>0</v>
      </c>
      <c r="S312" s="450"/>
      <c r="T312" s="451"/>
      <c r="U312" s="451"/>
      <c r="V312" s="451"/>
      <c r="W312" s="451"/>
      <c r="X312" s="451"/>
      <c r="Y312" s="451"/>
      <c r="Z312" s="451"/>
      <c r="AA312" s="451"/>
      <c r="AB312" s="451"/>
      <c r="AC312" s="451"/>
      <c r="AD312" s="451"/>
      <c r="AE312" s="451"/>
      <c r="AF312" s="451"/>
      <c r="AG312" s="451"/>
      <c r="AH312" s="452"/>
      <c r="AI312" s="450"/>
      <c r="AJ312" s="451"/>
      <c r="AK312" s="451"/>
      <c r="AL312" s="451"/>
      <c r="AM312" s="451"/>
      <c r="AN312" s="451"/>
      <c r="AO312" s="451"/>
      <c r="AP312" s="451"/>
      <c r="AQ312" s="451"/>
      <c r="AR312" s="451"/>
      <c r="AS312" s="451"/>
      <c r="AT312" s="451"/>
      <c r="AU312" s="451"/>
      <c r="AV312" s="451"/>
      <c r="AW312" s="451"/>
      <c r="AX312" s="452"/>
      <c r="AY312" s="450"/>
      <c r="AZ312" s="451"/>
      <c r="BA312" s="451"/>
      <c r="BB312" s="451"/>
      <c r="BC312" s="451"/>
      <c r="BD312" s="451"/>
      <c r="BE312" s="451"/>
      <c r="BF312" s="451"/>
      <c r="BG312" s="451"/>
      <c r="BH312" s="451"/>
      <c r="BI312" s="451"/>
      <c r="BJ312" s="451"/>
      <c r="BK312" s="451"/>
      <c r="BL312" s="451"/>
      <c r="BM312" s="451"/>
      <c r="BN312" s="452"/>
    </row>
    <row r="313" spans="1:67" hidden="1" outlineLevel="1">
      <c r="B313" s="96"/>
      <c r="C313" s="96"/>
      <c r="D313" s="96"/>
      <c r="E313" s="96"/>
      <c r="F313" s="96"/>
      <c r="G313" s="96"/>
      <c r="H313" s="96"/>
      <c r="I313" s="96"/>
      <c r="J313" s="96"/>
      <c r="K313" s="96"/>
      <c r="L313" s="96"/>
      <c r="M313" s="96"/>
      <c r="N313" s="96"/>
      <c r="O313" s="96"/>
      <c r="P313" s="96"/>
      <c r="Q313" s="96"/>
      <c r="R313" s="96"/>
    </row>
    <row r="315" spans="1:67" collapsed="1">
      <c r="A315" s="524"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hidden="1"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hidden="1" outlineLevel="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hidden="1"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16"/>
      <c r="T318" s="111"/>
      <c r="U318" s="111"/>
      <c r="V318" s="111"/>
      <c r="W318" s="111"/>
      <c r="X318" s="111"/>
      <c r="Y318" s="111"/>
      <c r="Z318" s="111"/>
      <c r="AA318" s="111"/>
      <c r="AB318" s="111"/>
      <c r="AC318" s="111"/>
      <c r="AD318" s="111"/>
      <c r="AE318" s="111"/>
      <c r="AF318" s="111"/>
      <c r="AG318" s="111"/>
      <c r="AH318" s="428"/>
      <c r="AI318" s="416"/>
      <c r="AJ318" s="111"/>
      <c r="AK318" s="111"/>
      <c r="AL318" s="111"/>
      <c r="AM318" s="111"/>
      <c r="AN318" s="111"/>
      <c r="AO318" s="111"/>
      <c r="AP318" s="111"/>
      <c r="AQ318" s="111"/>
      <c r="AR318" s="111"/>
      <c r="AS318" s="111"/>
      <c r="AT318" s="111"/>
      <c r="AU318" s="111"/>
      <c r="AV318" s="111"/>
      <c r="AW318" s="111"/>
      <c r="AX318" s="428"/>
      <c r="AY318" s="416"/>
      <c r="AZ318" s="111"/>
      <c r="BA318" s="111"/>
      <c r="BB318" s="111"/>
      <c r="BC318" s="111"/>
      <c r="BD318" s="111"/>
      <c r="BE318" s="111"/>
      <c r="BF318" s="111"/>
      <c r="BG318" s="111"/>
      <c r="BH318" s="111"/>
      <c r="BI318" s="111"/>
      <c r="BJ318" s="111"/>
      <c r="BK318" s="111"/>
      <c r="BL318" s="111"/>
      <c r="BM318" s="111"/>
      <c r="BN318" s="428"/>
    </row>
    <row r="319" spans="1:67" ht="24.75" hidden="1" outlineLevel="2">
      <c r="B319" s="46" t="str">
        <f>"Grazing Intensity 1
"&amp;$B$151&amp;": Ewe Lambs"</f>
        <v>Grazing Intensity 1
Standard (7mo): Ewe Lambs</v>
      </c>
      <c r="C319" s="232">
        <f t="shared" ref="C319:C372" si="229">CHOOSE(d.Region,S319,AI319,AY319)</f>
        <v>0</v>
      </c>
      <c r="D319" s="232">
        <f t="shared" ref="D319:D372" si="230">CHOOSE(d.Region,T319,AJ319,AZ319)</f>
        <v>0</v>
      </c>
      <c r="E319" s="232">
        <f t="shared" ref="E319:E372" si="231">CHOOSE(d.Region,U319,AK319,BA319)</f>
        <v>0</v>
      </c>
      <c r="F319" s="232">
        <f t="shared" ref="F319:F372" si="232">CHOOSE(d.Region,V319,AL319,BB319)</f>
        <v>0</v>
      </c>
      <c r="G319" s="232">
        <f t="shared" ref="G319:G372" si="233">CHOOSE(d.Region,W319,AM319,BC319)</f>
        <v>0</v>
      </c>
      <c r="H319" s="232">
        <f t="shared" ref="H319:H372" si="234">CHOOSE(d.Region,X319,AN319,BD319)</f>
        <v>0</v>
      </c>
      <c r="I319" s="232">
        <f t="shared" ref="I319:I372" si="235">CHOOSE(d.Region,Y319,AO319,BE319)</f>
        <v>0</v>
      </c>
      <c r="J319" s="232">
        <f t="shared" ref="J319:J372" si="236">CHOOSE(d.Region,Z319,AP319,BF319)</f>
        <v>0</v>
      </c>
      <c r="K319" s="232">
        <f t="shared" ref="K319:K372" si="237">CHOOSE(d.Region,AA319,AQ319,BG319)</f>
        <v>0</v>
      </c>
      <c r="L319" s="232">
        <f t="shared" ref="L319:L372" si="238">CHOOSE(d.Region,AB319,AR319,BH319)</f>
        <v>0</v>
      </c>
      <c r="M319" s="232">
        <f t="shared" ref="M319:M372" si="239">CHOOSE(d.Region,AC319,AS319,BI319)</f>
        <v>0</v>
      </c>
      <c r="N319" s="232">
        <f t="shared" ref="N319:N372" si="240">CHOOSE(d.Region,AD319,AT319,BJ319)</f>
        <v>0</v>
      </c>
      <c r="O319" s="232">
        <f t="shared" ref="O319:O372" si="241">CHOOSE(d.Region,AE319,AU319,BK319)</f>
        <v>0</v>
      </c>
      <c r="P319" s="232">
        <f t="shared" ref="P319:P372" si="242">CHOOSE(d.Region,AF319,AV319,BL319)</f>
        <v>0</v>
      </c>
      <c r="Q319" s="232">
        <f t="shared" ref="Q319:Q372" si="243">CHOOSE(d.Region,AG319,AW319,BM319)</f>
        <v>0</v>
      </c>
      <c r="R319" s="413">
        <f t="shared" ref="R319:R372" si="244">CHOOSE(d.Region,AH319,AX319,BN319)</f>
        <v>0</v>
      </c>
      <c r="S319" s="424"/>
      <c r="T319" s="233"/>
      <c r="U319" s="233"/>
      <c r="V319" s="233"/>
      <c r="W319" s="233"/>
      <c r="X319" s="233"/>
      <c r="Y319" s="233"/>
      <c r="Z319" s="233"/>
      <c r="AA319" s="233"/>
      <c r="AB319" s="233"/>
      <c r="AC319" s="233"/>
      <c r="AD319" s="233"/>
      <c r="AE319" s="233"/>
      <c r="AF319" s="233"/>
      <c r="AG319" s="233"/>
      <c r="AH319" s="435"/>
      <c r="AI319" s="424"/>
      <c r="AJ319" s="233"/>
      <c r="AK319" s="233"/>
      <c r="AL319" s="233"/>
      <c r="AM319" s="233"/>
      <c r="AN319" s="233"/>
      <c r="AO319" s="233"/>
      <c r="AP319" s="233"/>
      <c r="AQ319" s="233"/>
      <c r="AR319" s="233"/>
      <c r="AS319" s="233"/>
      <c r="AT319" s="233"/>
      <c r="AU319" s="233"/>
      <c r="AV319" s="233"/>
      <c r="AW319" s="233"/>
      <c r="AX319" s="435"/>
      <c r="AY319" s="424"/>
      <c r="AZ319" s="233"/>
      <c r="BA319" s="233"/>
      <c r="BB319" s="233"/>
      <c r="BC319" s="233"/>
      <c r="BD319" s="233"/>
      <c r="BE319" s="233"/>
      <c r="BF319" s="233"/>
      <c r="BG319" s="233"/>
      <c r="BH319" s="233"/>
      <c r="BI319" s="233"/>
      <c r="BJ319" s="233"/>
      <c r="BK319" s="233"/>
      <c r="BL319" s="233"/>
      <c r="BM319" s="233"/>
      <c r="BN319" s="435"/>
      <c r="BO319" s="234" t="s">
        <v>1046</v>
      </c>
    </row>
    <row r="320" spans="1:67" hidden="1" outlineLevel="2">
      <c r="B320" s="47" t="s">
        <v>1077</v>
      </c>
      <c r="C320" s="235">
        <f t="shared" si="229"/>
        <v>0</v>
      </c>
      <c r="D320" s="235">
        <f t="shared" si="230"/>
        <v>0</v>
      </c>
      <c r="E320" s="235">
        <f t="shared" si="231"/>
        <v>0</v>
      </c>
      <c r="F320" s="235">
        <f t="shared" si="232"/>
        <v>0</v>
      </c>
      <c r="G320" s="235">
        <f t="shared" si="233"/>
        <v>0</v>
      </c>
      <c r="H320" s="235">
        <f t="shared" si="234"/>
        <v>0</v>
      </c>
      <c r="I320" s="235">
        <f t="shared" si="235"/>
        <v>0</v>
      </c>
      <c r="J320" s="235">
        <f t="shared" si="236"/>
        <v>0</v>
      </c>
      <c r="K320" s="235">
        <f t="shared" si="237"/>
        <v>0</v>
      </c>
      <c r="L320" s="235">
        <f t="shared" si="238"/>
        <v>0</v>
      </c>
      <c r="M320" s="235">
        <f t="shared" si="239"/>
        <v>0</v>
      </c>
      <c r="N320" s="235">
        <f t="shared" si="240"/>
        <v>0</v>
      </c>
      <c r="O320" s="235">
        <f t="shared" si="241"/>
        <v>0</v>
      </c>
      <c r="P320" s="235">
        <f t="shared" si="242"/>
        <v>0</v>
      </c>
      <c r="Q320" s="235">
        <f t="shared" si="243"/>
        <v>0</v>
      </c>
      <c r="R320" s="414">
        <f t="shared" si="244"/>
        <v>0</v>
      </c>
      <c r="S320" s="425"/>
      <c r="T320" s="426"/>
      <c r="U320" s="426"/>
      <c r="V320" s="426"/>
      <c r="W320" s="426"/>
      <c r="X320" s="426"/>
      <c r="Y320" s="426"/>
      <c r="Z320" s="426"/>
      <c r="AA320" s="426"/>
      <c r="AB320" s="426"/>
      <c r="AC320" s="426"/>
      <c r="AD320" s="426"/>
      <c r="AE320" s="426"/>
      <c r="AF320" s="426"/>
      <c r="AG320" s="426"/>
      <c r="AH320" s="436"/>
      <c r="AI320" s="425"/>
      <c r="AJ320" s="426"/>
      <c r="AK320" s="426"/>
      <c r="AL320" s="426"/>
      <c r="AM320" s="426"/>
      <c r="AN320" s="426"/>
      <c r="AO320" s="426"/>
      <c r="AP320" s="426"/>
      <c r="AQ320" s="426"/>
      <c r="AR320" s="426"/>
      <c r="AS320" s="426"/>
      <c r="AT320" s="426"/>
      <c r="AU320" s="426"/>
      <c r="AV320" s="426"/>
      <c r="AW320" s="426"/>
      <c r="AX320" s="436"/>
      <c r="AY320" s="425"/>
      <c r="AZ320" s="426"/>
      <c r="BA320" s="426"/>
      <c r="BB320" s="426"/>
      <c r="BC320" s="426"/>
      <c r="BD320" s="426"/>
      <c r="BE320" s="426"/>
      <c r="BF320" s="426"/>
      <c r="BG320" s="426"/>
      <c r="BH320" s="426"/>
      <c r="BI320" s="426"/>
      <c r="BJ320" s="426"/>
      <c r="BK320" s="426"/>
      <c r="BL320" s="426"/>
      <c r="BM320" s="426"/>
      <c r="BN320" s="436"/>
      <c r="BO320" s="236"/>
    </row>
    <row r="321" spans="2:67" hidden="1" outlineLevel="2">
      <c r="B321" s="48" t="s">
        <v>1078</v>
      </c>
      <c r="C321" s="237">
        <f t="shared" si="229"/>
        <v>0</v>
      </c>
      <c r="D321" s="237">
        <f t="shared" si="230"/>
        <v>0</v>
      </c>
      <c r="E321" s="237">
        <f t="shared" si="231"/>
        <v>0</v>
      </c>
      <c r="F321" s="237">
        <f t="shared" si="232"/>
        <v>0</v>
      </c>
      <c r="G321" s="237">
        <f t="shared" si="233"/>
        <v>0</v>
      </c>
      <c r="H321" s="237">
        <f t="shared" si="234"/>
        <v>0</v>
      </c>
      <c r="I321" s="237">
        <f t="shared" si="235"/>
        <v>0</v>
      </c>
      <c r="J321" s="237">
        <f t="shared" si="236"/>
        <v>0</v>
      </c>
      <c r="K321" s="237">
        <f t="shared" si="237"/>
        <v>0</v>
      </c>
      <c r="L321" s="237">
        <f t="shared" si="238"/>
        <v>0</v>
      </c>
      <c r="M321" s="237">
        <f t="shared" si="239"/>
        <v>0</v>
      </c>
      <c r="N321" s="237">
        <f t="shared" si="240"/>
        <v>0</v>
      </c>
      <c r="O321" s="237">
        <f t="shared" si="241"/>
        <v>0</v>
      </c>
      <c r="P321" s="237">
        <f t="shared" si="242"/>
        <v>0</v>
      </c>
      <c r="Q321" s="237">
        <f t="shared" si="243"/>
        <v>0</v>
      </c>
      <c r="R321" s="415">
        <f t="shared" si="244"/>
        <v>0</v>
      </c>
      <c r="S321" s="427"/>
      <c r="T321" s="238"/>
      <c r="U321" s="238"/>
      <c r="V321" s="238"/>
      <c r="W321" s="238"/>
      <c r="X321" s="238"/>
      <c r="Y321" s="238"/>
      <c r="Z321" s="238"/>
      <c r="AA321" s="238"/>
      <c r="AB321" s="238"/>
      <c r="AC321" s="238"/>
      <c r="AD321" s="238"/>
      <c r="AE321" s="238"/>
      <c r="AF321" s="238"/>
      <c r="AG321" s="238"/>
      <c r="AH321" s="437"/>
      <c r="AI321" s="427"/>
      <c r="AJ321" s="238"/>
      <c r="AK321" s="238"/>
      <c r="AL321" s="238"/>
      <c r="AM321" s="238"/>
      <c r="AN321" s="238"/>
      <c r="AO321" s="238"/>
      <c r="AP321" s="238"/>
      <c r="AQ321" s="238"/>
      <c r="AR321" s="238"/>
      <c r="AS321" s="238"/>
      <c r="AT321" s="238"/>
      <c r="AU321" s="238"/>
      <c r="AV321" s="238"/>
      <c r="AW321" s="238"/>
      <c r="AX321" s="437"/>
      <c r="AY321" s="427"/>
      <c r="AZ321" s="238"/>
      <c r="BA321" s="238"/>
      <c r="BB321" s="238"/>
      <c r="BC321" s="238"/>
      <c r="BD321" s="238"/>
      <c r="BE321" s="238"/>
      <c r="BF321" s="238"/>
      <c r="BG321" s="238"/>
      <c r="BH321" s="238"/>
      <c r="BI321" s="238"/>
      <c r="BJ321" s="238"/>
      <c r="BK321" s="238"/>
      <c r="BL321" s="238"/>
      <c r="BM321" s="238"/>
      <c r="BN321" s="437"/>
      <c r="BO321" s="236"/>
    </row>
    <row r="322" spans="2:67" hidden="1" outlineLevel="2">
      <c r="B322" s="46" t="str">
        <f>$B$152&amp;": Ewe Lambs"</f>
        <v>Early: Ewe Lambs</v>
      </c>
      <c r="C322" s="232">
        <f t="shared" si="229"/>
        <v>0</v>
      </c>
      <c r="D322" s="232">
        <f t="shared" si="230"/>
        <v>0</v>
      </c>
      <c r="E322" s="232">
        <f t="shared" si="231"/>
        <v>0</v>
      </c>
      <c r="F322" s="232">
        <f t="shared" si="232"/>
        <v>0</v>
      </c>
      <c r="G322" s="232">
        <f t="shared" si="233"/>
        <v>0</v>
      </c>
      <c r="H322" s="232">
        <f t="shared" si="234"/>
        <v>0</v>
      </c>
      <c r="I322" s="232">
        <f t="shared" si="235"/>
        <v>0</v>
      </c>
      <c r="J322" s="232">
        <f t="shared" si="236"/>
        <v>0</v>
      </c>
      <c r="K322" s="232">
        <f t="shared" si="237"/>
        <v>0</v>
      </c>
      <c r="L322" s="232">
        <f t="shared" si="238"/>
        <v>0</v>
      </c>
      <c r="M322" s="232">
        <f t="shared" si="239"/>
        <v>0</v>
      </c>
      <c r="N322" s="232">
        <f t="shared" si="240"/>
        <v>0</v>
      </c>
      <c r="O322" s="232">
        <f t="shared" si="241"/>
        <v>0</v>
      </c>
      <c r="P322" s="232">
        <f t="shared" si="242"/>
        <v>0</v>
      </c>
      <c r="Q322" s="232">
        <f t="shared" si="243"/>
        <v>0</v>
      </c>
      <c r="R322" s="413">
        <f t="shared" si="244"/>
        <v>0</v>
      </c>
      <c r="S322" s="424"/>
      <c r="T322" s="233"/>
      <c r="U322" s="233"/>
      <c r="V322" s="233"/>
      <c r="W322" s="233"/>
      <c r="X322" s="233"/>
      <c r="Y322" s="233"/>
      <c r="Z322" s="233"/>
      <c r="AA322" s="233"/>
      <c r="AB322" s="233"/>
      <c r="AC322" s="233"/>
      <c r="AD322" s="233"/>
      <c r="AE322" s="233"/>
      <c r="AF322" s="233"/>
      <c r="AG322" s="233"/>
      <c r="AH322" s="435"/>
      <c r="AI322" s="424"/>
      <c r="AJ322" s="233"/>
      <c r="AK322" s="233"/>
      <c r="AL322" s="233"/>
      <c r="AM322" s="233"/>
      <c r="AN322" s="233"/>
      <c r="AO322" s="233"/>
      <c r="AP322" s="233"/>
      <c r="AQ322" s="233"/>
      <c r="AR322" s="233"/>
      <c r="AS322" s="233"/>
      <c r="AT322" s="233"/>
      <c r="AU322" s="233"/>
      <c r="AV322" s="233"/>
      <c r="AW322" s="233"/>
      <c r="AX322" s="435"/>
      <c r="AY322" s="424"/>
      <c r="AZ322" s="233"/>
      <c r="BA322" s="233"/>
      <c r="BB322" s="233"/>
      <c r="BC322" s="233"/>
      <c r="BD322" s="233"/>
      <c r="BE322" s="233"/>
      <c r="BF322" s="233"/>
      <c r="BG322" s="233"/>
      <c r="BH322" s="233"/>
      <c r="BI322" s="233"/>
      <c r="BJ322" s="233"/>
      <c r="BK322" s="233"/>
      <c r="BL322" s="233"/>
      <c r="BM322" s="233"/>
      <c r="BN322" s="435"/>
      <c r="BO322" s="234" t="s">
        <v>1046</v>
      </c>
    </row>
    <row r="323" spans="2:67" hidden="1" outlineLevel="2">
      <c r="B323" s="47" t="s">
        <v>1077</v>
      </c>
      <c r="C323" s="235">
        <f t="shared" si="229"/>
        <v>0</v>
      </c>
      <c r="D323" s="235">
        <f t="shared" si="230"/>
        <v>0</v>
      </c>
      <c r="E323" s="235">
        <f t="shared" si="231"/>
        <v>0</v>
      </c>
      <c r="F323" s="235">
        <f t="shared" si="232"/>
        <v>0</v>
      </c>
      <c r="G323" s="235">
        <f t="shared" si="233"/>
        <v>0</v>
      </c>
      <c r="H323" s="235">
        <f t="shared" si="234"/>
        <v>0</v>
      </c>
      <c r="I323" s="235">
        <f t="shared" si="235"/>
        <v>0</v>
      </c>
      <c r="J323" s="235">
        <f t="shared" si="236"/>
        <v>0</v>
      </c>
      <c r="K323" s="235">
        <f t="shared" si="237"/>
        <v>0</v>
      </c>
      <c r="L323" s="235">
        <f t="shared" si="238"/>
        <v>0</v>
      </c>
      <c r="M323" s="235">
        <f t="shared" si="239"/>
        <v>0</v>
      </c>
      <c r="N323" s="235">
        <f t="shared" si="240"/>
        <v>0</v>
      </c>
      <c r="O323" s="235">
        <f t="shared" si="241"/>
        <v>0</v>
      </c>
      <c r="P323" s="235">
        <f t="shared" si="242"/>
        <v>0</v>
      </c>
      <c r="Q323" s="235">
        <f t="shared" si="243"/>
        <v>0</v>
      </c>
      <c r="R323" s="414">
        <f t="shared" si="244"/>
        <v>0</v>
      </c>
      <c r="S323" s="425"/>
      <c r="T323" s="426"/>
      <c r="U323" s="426"/>
      <c r="V323" s="426"/>
      <c r="W323" s="426"/>
      <c r="X323" s="426"/>
      <c r="Y323" s="426"/>
      <c r="Z323" s="426"/>
      <c r="AA323" s="426"/>
      <c r="AB323" s="426"/>
      <c r="AC323" s="426"/>
      <c r="AD323" s="426"/>
      <c r="AE323" s="426"/>
      <c r="AF323" s="426"/>
      <c r="AG323" s="426"/>
      <c r="AH323" s="436"/>
      <c r="AI323" s="425"/>
      <c r="AJ323" s="426"/>
      <c r="AK323" s="426"/>
      <c r="AL323" s="426"/>
      <c r="AM323" s="426"/>
      <c r="AN323" s="426"/>
      <c r="AO323" s="426"/>
      <c r="AP323" s="426"/>
      <c r="AQ323" s="426"/>
      <c r="AR323" s="426"/>
      <c r="AS323" s="426"/>
      <c r="AT323" s="426"/>
      <c r="AU323" s="426"/>
      <c r="AV323" s="426"/>
      <c r="AW323" s="426"/>
      <c r="AX323" s="436"/>
      <c r="AY323" s="425"/>
      <c r="AZ323" s="426"/>
      <c r="BA323" s="426"/>
      <c r="BB323" s="426"/>
      <c r="BC323" s="426"/>
      <c r="BD323" s="426"/>
      <c r="BE323" s="426"/>
      <c r="BF323" s="426"/>
      <c r="BG323" s="426"/>
      <c r="BH323" s="426"/>
      <c r="BI323" s="426"/>
      <c r="BJ323" s="426"/>
      <c r="BK323" s="426"/>
      <c r="BL323" s="426"/>
      <c r="BM323" s="426"/>
      <c r="BN323" s="436"/>
      <c r="BO323" s="236"/>
    </row>
    <row r="324" spans="2:67" hidden="1" outlineLevel="2">
      <c r="B324" s="48" t="s">
        <v>1078</v>
      </c>
      <c r="C324" s="237">
        <f t="shared" si="229"/>
        <v>0</v>
      </c>
      <c r="D324" s="237">
        <f t="shared" si="230"/>
        <v>0</v>
      </c>
      <c r="E324" s="237">
        <f t="shared" si="231"/>
        <v>0</v>
      </c>
      <c r="F324" s="237">
        <f t="shared" si="232"/>
        <v>0</v>
      </c>
      <c r="G324" s="237">
        <f t="shared" si="233"/>
        <v>0</v>
      </c>
      <c r="H324" s="237">
        <f t="shared" si="234"/>
        <v>0</v>
      </c>
      <c r="I324" s="237">
        <f t="shared" si="235"/>
        <v>0</v>
      </c>
      <c r="J324" s="237">
        <f t="shared" si="236"/>
        <v>0</v>
      </c>
      <c r="K324" s="237">
        <f t="shared" si="237"/>
        <v>0</v>
      </c>
      <c r="L324" s="237">
        <f t="shared" si="238"/>
        <v>0</v>
      </c>
      <c r="M324" s="237">
        <f t="shared" si="239"/>
        <v>0</v>
      </c>
      <c r="N324" s="237">
        <f t="shared" si="240"/>
        <v>0</v>
      </c>
      <c r="O324" s="237">
        <f t="shared" si="241"/>
        <v>0</v>
      </c>
      <c r="P324" s="237">
        <f t="shared" si="242"/>
        <v>0</v>
      </c>
      <c r="Q324" s="237">
        <f t="shared" si="243"/>
        <v>0</v>
      </c>
      <c r="R324" s="415">
        <f t="shared" si="244"/>
        <v>0</v>
      </c>
      <c r="S324" s="427"/>
      <c r="T324" s="238"/>
      <c r="U324" s="238"/>
      <c r="V324" s="238"/>
      <c r="W324" s="238"/>
      <c r="X324" s="238"/>
      <c r="Y324" s="238"/>
      <c r="Z324" s="238"/>
      <c r="AA324" s="238"/>
      <c r="AB324" s="238"/>
      <c r="AC324" s="238"/>
      <c r="AD324" s="238"/>
      <c r="AE324" s="238"/>
      <c r="AF324" s="238"/>
      <c r="AG324" s="238"/>
      <c r="AH324" s="437"/>
      <c r="AI324" s="427"/>
      <c r="AJ324" s="238"/>
      <c r="AK324" s="238"/>
      <c r="AL324" s="238"/>
      <c r="AM324" s="238"/>
      <c r="AN324" s="238"/>
      <c r="AO324" s="238"/>
      <c r="AP324" s="238"/>
      <c r="AQ324" s="238"/>
      <c r="AR324" s="238"/>
      <c r="AS324" s="238"/>
      <c r="AT324" s="238"/>
      <c r="AU324" s="238"/>
      <c r="AV324" s="238"/>
      <c r="AW324" s="238"/>
      <c r="AX324" s="437"/>
      <c r="AY324" s="427"/>
      <c r="AZ324" s="238"/>
      <c r="BA324" s="238"/>
      <c r="BB324" s="238"/>
      <c r="BC324" s="238"/>
      <c r="BD324" s="238"/>
      <c r="BE324" s="238"/>
      <c r="BF324" s="238"/>
      <c r="BG324" s="238"/>
      <c r="BH324" s="238"/>
      <c r="BI324" s="238"/>
      <c r="BJ324" s="238"/>
      <c r="BK324" s="238"/>
      <c r="BL324" s="238"/>
      <c r="BM324" s="238"/>
      <c r="BN324" s="437"/>
      <c r="BO324" s="236"/>
    </row>
    <row r="325" spans="2:67" hidden="1" outlineLevel="2">
      <c r="B325" s="46" t="str">
        <f>$B$153&amp;": Ewe Lambs"</f>
        <v>Middle: Ewe Lambs</v>
      </c>
      <c r="C325" s="232">
        <f t="shared" si="229"/>
        <v>0</v>
      </c>
      <c r="D325" s="232">
        <f t="shared" si="230"/>
        <v>0</v>
      </c>
      <c r="E325" s="232">
        <f t="shared" si="231"/>
        <v>0</v>
      </c>
      <c r="F325" s="232">
        <f t="shared" si="232"/>
        <v>0</v>
      </c>
      <c r="G325" s="232">
        <f t="shared" si="233"/>
        <v>0</v>
      </c>
      <c r="H325" s="232">
        <f t="shared" si="234"/>
        <v>0</v>
      </c>
      <c r="I325" s="232">
        <f t="shared" si="235"/>
        <v>0</v>
      </c>
      <c r="J325" s="232">
        <f t="shared" si="236"/>
        <v>0</v>
      </c>
      <c r="K325" s="232">
        <f t="shared" si="237"/>
        <v>0</v>
      </c>
      <c r="L325" s="232">
        <f t="shared" si="238"/>
        <v>0</v>
      </c>
      <c r="M325" s="232">
        <f t="shared" si="239"/>
        <v>0</v>
      </c>
      <c r="N325" s="232">
        <f t="shared" si="240"/>
        <v>0</v>
      </c>
      <c r="O325" s="232">
        <f t="shared" si="241"/>
        <v>0</v>
      </c>
      <c r="P325" s="232">
        <f t="shared" si="242"/>
        <v>0</v>
      </c>
      <c r="Q325" s="232">
        <f t="shared" si="243"/>
        <v>0</v>
      </c>
      <c r="R325" s="413">
        <f t="shared" si="244"/>
        <v>0</v>
      </c>
      <c r="S325" s="424"/>
      <c r="T325" s="233"/>
      <c r="U325" s="233"/>
      <c r="V325" s="233"/>
      <c r="W325" s="233"/>
      <c r="X325" s="233"/>
      <c r="Y325" s="233"/>
      <c r="Z325" s="233"/>
      <c r="AA325" s="233"/>
      <c r="AB325" s="233"/>
      <c r="AC325" s="233"/>
      <c r="AD325" s="233"/>
      <c r="AE325" s="233"/>
      <c r="AF325" s="233"/>
      <c r="AG325" s="233"/>
      <c r="AH325" s="435"/>
      <c r="AI325" s="424"/>
      <c r="AJ325" s="233"/>
      <c r="AK325" s="233"/>
      <c r="AL325" s="233"/>
      <c r="AM325" s="233"/>
      <c r="AN325" s="233"/>
      <c r="AO325" s="233"/>
      <c r="AP325" s="233"/>
      <c r="AQ325" s="233"/>
      <c r="AR325" s="233"/>
      <c r="AS325" s="233"/>
      <c r="AT325" s="233"/>
      <c r="AU325" s="233"/>
      <c r="AV325" s="233"/>
      <c r="AW325" s="233"/>
      <c r="AX325" s="435"/>
      <c r="AY325" s="424"/>
      <c r="AZ325" s="233"/>
      <c r="BA325" s="233"/>
      <c r="BB325" s="233"/>
      <c r="BC325" s="233"/>
      <c r="BD325" s="233"/>
      <c r="BE325" s="233"/>
      <c r="BF325" s="233"/>
      <c r="BG325" s="233"/>
      <c r="BH325" s="233"/>
      <c r="BI325" s="233"/>
      <c r="BJ325" s="233"/>
      <c r="BK325" s="233"/>
      <c r="BL325" s="233"/>
      <c r="BM325" s="233"/>
      <c r="BN325" s="435"/>
      <c r="BO325" s="234" t="s">
        <v>1046</v>
      </c>
    </row>
    <row r="326" spans="2:67" hidden="1" outlineLevel="2">
      <c r="B326" s="47" t="s">
        <v>1077</v>
      </c>
      <c r="C326" s="235">
        <f t="shared" si="229"/>
        <v>0</v>
      </c>
      <c r="D326" s="235">
        <f t="shared" si="230"/>
        <v>0</v>
      </c>
      <c r="E326" s="235">
        <f t="shared" si="231"/>
        <v>0</v>
      </c>
      <c r="F326" s="235">
        <f t="shared" si="232"/>
        <v>0</v>
      </c>
      <c r="G326" s="235">
        <f t="shared" si="233"/>
        <v>0</v>
      </c>
      <c r="H326" s="235">
        <f t="shared" si="234"/>
        <v>0</v>
      </c>
      <c r="I326" s="235">
        <f t="shared" si="235"/>
        <v>0</v>
      </c>
      <c r="J326" s="235">
        <f t="shared" si="236"/>
        <v>0</v>
      </c>
      <c r="K326" s="235">
        <f t="shared" si="237"/>
        <v>0</v>
      </c>
      <c r="L326" s="235">
        <f t="shared" si="238"/>
        <v>0</v>
      </c>
      <c r="M326" s="235">
        <f t="shared" si="239"/>
        <v>0</v>
      </c>
      <c r="N326" s="235">
        <f t="shared" si="240"/>
        <v>0</v>
      </c>
      <c r="O326" s="235">
        <f t="shared" si="241"/>
        <v>0</v>
      </c>
      <c r="P326" s="235">
        <f t="shared" si="242"/>
        <v>0</v>
      </c>
      <c r="Q326" s="235">
        <f t="shared" si="243"/>
        <v>0</v>
      </c>
      <c r="R326" s="414">
        <f t="shared" si="244"/>
        <v>0</v>
      </c>
      <c r="S326" s="425"/>
      <c r="T326" s="426"/>
      <c r="U326" s="426"/>
      <c r="V326" s="426"/>
      <c r="W326" s="426"/>
      <c r="X326" s="426"/>
      <c r="Y326" s="426"/>
      <c r="Z326" s="426"/>
      <c r="AA326" s="426"/>
      <c r="AB326" s="426"/>
      <c r="AC326" s="426"/>
      <c r="AD326" s="426"/>
      <c r="AE326" s="426"/>
      <c r="AF326" s="426"/>
      <c r="AG326" s="426"/>
      <c r="AH326" s="436"/>
      <c r="AI326" s="425"/>
      <c r="AJ326" s="426"/>
      <c r="AK326" s="426"/>
      <c r="AL326" s="426"/>
      <c r="AM326" s="426"/>
      <c r="AN326" s="426"/>
      <c r="AO326" s="426"/>
      <c r="AP326" s="426"/>
      <c r="AQ326" s="426"/>
      <c r="AR326" s="426"/>
      <c r="AS326" s="426"/>
      <c r="AT326" s="426"/>
      <c r="AU326" s="426"/>
      <c r="AV326" s="426"/>
      <c r="AW326" s="426"/>
      <c r="AX326" s="436"/>
      <c r="AY326" s="425"/>
      <c r="AZ326" s="426"/>
      <c r="BA326" s="426"/>
      <c r="BB326" s="426"/>
      <c r="BC326" s="426"/>
      <c r="BD326" s="426"/>
      <c r="BE326" s="426"/>
      <c r="BF326" s="426"/>
      <c r="BG326" s="426"/>
      <c r="BH326" s="426"/>
      <c r="BI326" s="426"/>
      <c r="BJ326" s="426"/>
      <c r="BK326" s="426"/>
      <c r="BL326" s="426"/>
      <c r="BM326" s="426"/>
      <c r="BN326" s="436"/>
      <c r="BO326" s="236"/>
    </row>
    <row r="327" spans="2:67" hidden="1" outlineLevel="2">
      <c r="B327" s="48" t="s">
        <v>1078</v>
      </c>
      <c r="C327" s="237">
        <f t="shared" si="229"/>
        <v>0</v>
      </c>
      <c r="D327" s="237">
        <f t="shared" si="230"/>
        <v>0</v>
      </c>
      <c r="E327" s="237">
        <f t="shared" si="231"/>
        <v>0</v>
      </c>
      <c r="F327" s="237">
        <f t="shared" si="232"/>
        <v>0</v>
      </c>
      <c r="G327" s="237">
        <f t="shared" si="233"/>
        <v>0</v>
      </c>
      <c r="H327" s="237">
        <f t="shared" si="234"/>
        <v>0</v>
      </c>
      <c r="I327" s="237">
        <f t="shared" si="235"/>
        <v>0</v>
      </c>
      <c r="J327" s="237">
        <f t="shared" si="236"/>
        <v>0</v>
      </c>
      <c r="K327" s="237">
        <f t="shared" si="237"/>
        <v>0</v>
      </c>
      <c r="L327" s="237">
        <f t="shared" si="238"/>
        <v>0</v>
      </c>
      <c r="M327" s="237">
        <f t="shared" si="239"/>
        <v>0</v>
      </c>
      <c r="N327" s="237">
        <f t="shared" si="240"/>
        <v>0</v>
      </c>
      <c r="O327" s="237">
        <f t="shared" si="241"/>
        <v>0</v>
      </c>
      <c r="P327" s="237">
        <f t="shared" si="242"/>
        <v>0</v>
      </c>
      <c r="Q327" s="237">
        <f t="shared" si="243"/>
        <v>0</v>
      </c>
      <c r="R327" s="415">
        <f t="shared" si="244"/>
        <v>0</v>
      </c>
      <c r="S327" s="427"/>
      <c r="T327" s="238"/>
      <c r="U327" s="238"/>
      <c r="V327" s="238"/>
      <c r="W327" s="238"/>
      <c r="X327" s="238"/>
      <c r="Y327" s="238"/>
      <c r="Z327" s="238"/>
      <c r="AA327" s="238"/>
      <c r="AB327" s="238"/>
      <c r="AC327" s="238"/>
      <c r="AD327" s="238"/>
      <c r="AE327" s="238"/>
      <c r="AF327" s="238"/>
      <c r="AG327" s="238"/>
      <c r="AH327" s="437"/>
      <c r="AI327" s="427"/>
      <c r="AJ327" s="238"/>
      <c r="AK327" s="238"/>
      <c r="AL327" s="238"/>
      <c r="AM327" s="238"/>
      <c r="AN327" s="238"/>
      <c r="AO327" s="238"/>
      <c r="AP327" s="238"/>
      <c r="AQ327" s="238"/>
      <c r="AR327" s="238"/>
      <c r="AS327" s="238"/>
      <c r="AT327" s="238"/>
      <c r="AU327" s="238"/>
      <c r="AV327" s="238"/>
      <c r="AW327" s="238"/>
      <c r="AX327" s="437"/>
      <c r="AY327" s="427"/>
      <c r="AZ327" s="238"/>
      <c r="BA327" s="238"/>
      <c r="BB327" s="238"/>
      <c r="BC327" s="238"/>
      <c r="BD327" s="238"/>
      <c r="BE327" s="238"/>
      <c r="BF327" s="238"/>
      <c r="BG327" s="238"/>
      <c r="BH327" s="238"/>
      <c r="BI327" s="238"/>
      <c r="BJ327" s="238"/>
      <c r="BK327" s="238"/>
      <c r="BL327" s="238"/>
      <c r="BM327" s="238"/>
      <c r="BN327" s="437"/>
      <c r="BO327" s="236"/>
    </row>
    <row r="328" spans="2:67" hidden="1" outlineLevel="2">
      <c r="B328" s="46" t="str">
        <f>$B$154&amp;": Ewe Lambs"</f>
        <v>Late: Ewe Lambs</v>
      </c>
      <c r="C328" s="232">
        <f t="shared" si="229"/>
        <v>0</v>
      </c>
      <c r="D328" s="232">
        <f t="shared" si="230"/>
        <v>0</v>
      </c>
      <c r="E328" s="232">
        <f t="shared" si="231"/>
        <v>0</v>
      </c>
      <c r="F328" s="232">
        <f t="shared" si="232"/>
        <v>0</v>
      </c>
      <c r="G328" s="232">
        <f t="shared" si="233"/>
        <v>0</v>
      </c>
      <c r="H328" s="232">
        <f t="shared" si="234"/>
        <v>0</v>
      </c>
      <c r="I328" s="232">
        <f t="shared" si="235"/>
        <v>0</v>
      </c>
      <c r="J328" s="232">
        <f t="shared" si="236"/>
        <v>0</v>
      </c>
      <c r="K328" s="232">
        <f t="shared" si="237"/>
        <v>0</v>
      </c>
      <c r="L328" s="232">
        <f t="shared" si="238"/>
        <v>0</v>
      </c>
      <c r="M328" s="232">
        <f t="shared" si="239"/>
        <v>0</v>
      </c>
      <c r="N328" s="232">
        <f t="shared" si="240"/>
        <v>0</v>
      </c>
      <c r="O328" s="232">
        <f t="shared" si="241"/>
        <v>0</v>
      </c>
      <c r="P328" s="232">
        <f t="shared" si="242"/>
        <v>0</v>
      </c>
      <c r="Q328" s="232">
        <f t="shared" si="243"/>
        <v>0</v>
      </c>
      <c r="R328" s="413">
        <f t="shared" si="244"/>
        <v>0</v>
      </c>
      <c r="S328" s="424"/>
      <c r="T328" s="233"/>
      <c r="U328" s="233"/>
      <c r="V328" s="233"/>
      <c r="W328" s="233"/>
      <c r="X328" s="233"/>
      <c r="Y328" s="233"/>
      <c r="Z328" s="233"/>
      <c r="AA328" s="233"/>
      <c r="AB328" s="233"/>
      <c r="AC328" s="233"/>
      <c r="AD328" s="233"/>
      <c r="AE328" s="233"/>
      <c r="AF328" s="233"/>
      <c r="AG328" s="233"/>
      <c r="AH328" s="435"/>
      <c r="AI328" s="424"/>
      <c r="AJ328" s="233"/>
      <c r="AK328" s="233"/>
      <c r="AL328" s="233"/>
      <c r="AM328" s="233"/>
      <c r="AN328" s="233"/>
      <c r="AO328" s="233"/>
      <c r="AP328" s="233"/>
      <c r="AQ328" s="233"/>
      <c r="AR328" s="233"/>
      <c r="AS328" s="233"/>
      <c r="AT328" s="233"/>
      <c r="AU328" s="233"/>
      <c r="AV328" s="233"/>
      <c r="AW328" s="233"/>
      <c r="AX328" s="435"/>
      <c r="AY328" s="424"/>
      <c r="AZ328" s="233"/>
      <c r="BA328" s="233"/>
      <c r="BB328" s="233"/>
      <c r="BC328" s="233"/>
      <c r="BD328" s="233"/>
      <c r="BE328" s="233"/>
      <c r="BF328" s="233"/>
      <c r="BG328" s="233"/>
      <c r="BH328" s="233"/>
      <c r="BI328" s="233"/>
      <c r="BJ328" s="233"/>
      <c r="BK328" s="233"/>
      <c r="BL328" s="233"/>
      <c r="BM328" s="233"/>
      <c r="BN328" s="435"/>
      <c r="BO328" s="234" t="s">
        <v>1046</v>
      </c>
    </row>
    <row r="329" spans="2:67" hidden="1" outlineLevel="2">
      <c r="B329" s="47" t="s">
        <v>1077</v>
      </c>
      <c r="C329" s="235">
        <f t="shared" si="229"/>
        <v>0</v>
      </c>
      <c r="D329" s="235">
        <f t="shared" si="230"/>
        <v>0</v>
      </c>
      <c r="E329" s="235">
        <f t="shared" si="231"/>
        <v>0</v>
      </c>
      <c r="F329" s="235">
        <f t="shared" si="232"/>
        <v>0</v>
      </c>
      <c r="G329" s="235">
        <f t="shared" si="233"/>
        <v>0</v>
      </c>
      <c r="H329" s="235">
        <f t="shared" si="234"/>
        <v>0</v>
      </c>
      <c r="I329" s="235">
        <f t="shared" si="235"/>
        <v>0</v>
      </c>
      <c r="J329" s="235">
        <f t="shared" si="236"/>
        <v>0</v>
      </c>
      <c r="K329" s="235">
        <f t="shared" si="237"/>
        <v>0</v>
      </c>
      <c r="L329" s="235">
        <f t="shared" si="238"/>
        <v>0</v>
      </c>
      <c r="M329" s="235">
        <f t="shared" si="239"/>
        <v>0</v>
      </c>
      <c r="N329" s="235">
        <f t="shared" si="240"/>
        <v>0</v>
      </c>
      <c r="O329" s="235">
        <f t="shared" si="241"/>
        <v>0</v>
      </c>
      <c r="P329" s="235">
        <f t="shared" si="242"/>
        <v>0</v>
      </c>
      <c r="Q329" s="235">
        <f t="shared" si="243"/>
        <v>0</v>
      </c>
      <c r="R329" s="414">
        <f t="shared" si="244"/>
        <v>0</v>
      </c>
      <c r="S329" s="425"/>
      <c r="T329" s="426"/>
      <c r="U329" s="426"/>
      <c r="V329" s="426"/>
      <c r="W329" s="426"/>
      <c r="X329" s="426"/>
      <c r="Y329" s="426"/>
      <c r="Z329" s="426"/>
      <c r="AA329" s="426"/>
      <c r="AB329" s="426"/>
      <c r="AC329" s="426"/>
      <c r="AD329" s="426"/>
      <c r="AE329" s="426"/>
      <c r="AF329" s="426"/>
      <c r="AG329" s="426"/>
      <c r="AH329" s="436"/>
      <c r="AI329" s="425"/>
      <c r="AJ329" s="426"/>
      <c r="AK329" s="426"/>
      <c r="AL329" s="426"/>
      <c r="AM329" s="426"/>
      <c r="AN329" s="426"/>
      <c r="AO329" s="426"/>
      <c r="AP329" s="426"/>
      <c r="AQ329" s="426"/>
      <c r="AR329" s="426"/>
      <c r="AS329" s="426"/>
      <c r="AT329" s="426"/>
      <c r="AU329" s="426"/>
      <c r="AV329" s="426"/>
      <c r="AW329" s="426"/>
      <c r="AX329" s="436"/>
      <c r="AY329" s="425"/>
      <c r="AZ329" s="426"/>
      <c r="BA329" s="426"/>
      <c r="BB329" s="426"/>
      <c r="BC329" s="426"/>
      <c r="BD329" s="426"/>
      <c r="BE329" s="426"/>
      <c r="BF329" s="426"/>
      <c r="BG329" s="426"/>
      <c r="BH329" s="426"/>
      <c r="BI329" s="426"/>
      <c r="BJ329" s="426"/>
      <c r="BK329" s="426"/>
      <c r="BL329" s="426"/>
      <c r="BM329" s="426"/>
      <c r="BN329" s="436"/>
      <c r="BO329" s="236"/>
    </row>
    <row r="330" spans="2:67" hidden="1" outlineLevel="2">
      <c r="B330" s="48" t="s">
        <v>1078</v>
      </c>
      <c r="C330" s="237">
        <f t="shared" si="229"/>
        <v>0</v>
      </c>
      <c r="D330" s="237">
        <f t="shared" si="230"/>
        <v>0</v>
      </c>
      <c r="E330" s="237">
        <f t="shared" si="231"/>
        <v>0</v>
      </c>
      <c r="F330" s="237">
        <f t="shared" si="232"/>
        <v>0</v>
      </c>
      <c r="G330" s="237">
        <f t="shared" si="233"/>
        <v>0</v>
      </c>
      <c r="H330" s="237">
        <f t="shared" si="234"/>
        <v>0</v>
      </c>
      <c r="I330" s="237">
        <f t="shared" si="235"/>
        <v>0</v>
      </c>
      <c r="J330" s="237">
        <f t="shared" si="236"/>
        <v>0</v>
      </c>
      <c r="K330" s="237">
        <f t="shared" si="237"/>
        <v>0</v>
      </c>
      <c r="L330" s="237">
        <f t="shared" si="238"/>
        <v>0</v>
      </c>
      <c r="M330" s="237">
        <f t="shared" si="239"/>
        <v>0</v>
      </c>
      <c r="N330" s="237">
        <f t="shared" si="240"/>
        <v>0</v>
      </c>
      <c r="O330" s="237">
        <f t="shared" si="241"/>
        <v>0</v>
      </c>
      <c r="P330" s="237">
        <f t="shared" si="242"/>
        <v>0</v>
      </c>
      <c r="Q330" s="237">
        <f t="shared" si="243"/>
        <v>0</v>
      </c>
      <c r="R330" s="415">
        <f t="shared" si="244"/>
        <v>0</v>
      </c>
      <c r="S330" s="427"/>
      <c r="T330" s="238"/>
      <c r="U330" s="238"/>
      <c r="V330" s="238"/>
      <c r="W330" s="238"/>
      <c r="X330" s="238"/>
      <c r="Y330" s="238"/>
      <c r="Z330" s="238"/>
      <c r="AA330" s="238"/>
      <c r="AB330" s="238"/>
      <c r="AC330" s="238"/>
      <c r="AD330" s="238"/>
      <c r="AE330" s="238"/>
      <c r="AF330" s="238"/>
      <c r="AG330" s="238"/>
      <c r="AH330" s="437"/>
      <c r="AI330" s="427"/>
      <c r="AJ330" s="238"/>
      <c r="AK330" s="238"/>
      <c r="AL330" s="238"/>
      <c r="AM330" s="238"/>
      <c r="AN330" s="238"/>
      <c r="AO330" s="238"/>
      <c r="AP330" s="238"/>
      <c r="AQ330" s="238"/>
      <c r="AR330" s="238"/>
      <c r="AS330" s="238"/>
      <c r="AT330" s="238"/>
      <c r="AU330" s="238"/>
      <c r="AV330" s="238"/>
      <c r="AW330" s="238"/>
      <c r="AX330" s="437"/>
      <c r="AY330" s="427"/>
      <c r="AZ330" s="238"/>
      <c r="BA330" s="238"/>
      <c r="BB330" s="238"/>
      <c r="BC330" s="238"/>
      <c r="BD330" s="238"/>
      <c r="BE330" s="238"/>
      <c r="BF330" s="238"/>
      <c r="BG330" s="238"/>
      <c r="BH330" s="238"/>
      <c r="BI330" s="238"/>
      <c r="BJ330" s="238"/>
      <c r="BK330" s="238"/>
      <c r="BL330" s="238"/>
      <c r="BM330" s="238"/>
      <c r="BN330" s="437"/>
      <c r="BO330" s="236"/>
    </row>
    <row r="331" spans="2:67" hidden="1" outlineLevel="2">
      <c r="B331" s="46" t="str">
        <f>$B$155&amp;": Ewe Lambs"</f>
        <v>V. Late: Ewe Lambs</v>
      </c>
      <c r="C331" s="232">
        <f t="shared" ref="C331:R333" si="245">CHOOSE(d.Region,S331,AI331,AY331)</f>
        <v>0</v>
      </c>
      <c r="D331" s="232">
        <f t="shared" si="245"/>
        <v>0</v>
      </c>
      <c r="E331" s="232">
        <f t="shared" si="245"/>
        <v>0</v>
      </c>
      <c r="F331" s="232">
        <f t="shared" si="245"/>
        <v>0</v>
      </c>
      <c r="G331" s="232">
        <f t="shared" si="245"/>
        <v>0</v>
      </c>
      <c r="H331" s="232">
        <f t="shared" si="245"/>
        <v>0</v>
      </c>
      <c r="I331" s="232">
        <f t="shared" si="245"/>
        <v>0</v>
      </c>
      <c r="J331" s="232">
        <f t="shared" si="245"/>
        <v>0</v>
      </c>
      <c r="K331" s="232">
        <f t="shared" si="245"/>
        <v>0</v>
      </c>
      <c r="L331" s="232">
        <f t="shared" si="245"/>
        <v>0</v>
      </c>
      <c r="M331" s="232">
        <f t="shared" si="245"/>
        <v>0</v>
      </c>
      <c r="N331" s="232">
        <f t="shared" si="245"/>
        <v>0</v>
      </c>
      <c r="O331" s="232">
        <f t="shared" si="245"/>
        <v>0</v>
      </c>
      <c r="P331" s="232">
        <f t="shared" si="245"/>
        <v>0</v>
      </c>
      <c r="Q331" s="232">
        <f t="shared" si="245"/>
        <v>0</v>
      </c>
      <c r="R331" s="413">
        <f t="shared" si="245"/>
        <v>0</v>
      </c>
      <c r="S331" s="424"/>
      <c r="T331" s="233"/>
      <c r="U331" s="233"/>
      <c r="V331" s="233"/>
      <c r="W331" s="233"/>
      <c r="X331" s="233"/>
      <c r="Y331" s="233"/>
      <c r="Z331" s="233"/>
      <c r="AA331" s="233"/>
      <c r="AB331" s="233"/>
      <c r="AC331" s="233"/>
      <c r="AD331" s="233"/>
      <c r="AE331" s="233"/>
      <c r="AF331" s="233"/>
      <c r="AG331" s="233"/>
      <c r="AH331" s="435"/>
      <c r="AI331" s="424"/>
      <c r="AJ331" s="233"/>
      <c r="AK331" s="233"/>
      <c r="AL331" s="233"/>
      <c r="AM331" s="233"/>
      <c r="AN331" s="233"/>
      <c r="AO331" s="233"/>
      <c r="AP331" s="233"/>
      <c r="AQ331" s="233"/>
      <c r="AR331" s="233"/>
      <c r="AS331" s="233"/>
      <c r="AT331" s="233"/>
      <c r="AU331" s="233"/>
      <c r="AV331" s="233"/>
      <c r="AW331" s="233"/>
      <c r="AX331" s="435"/>
      <c r="AY331" s="424"/>
      <c r="AZ331" s="233"/>
      <c r="BA331" s="233"/>
      <c r="BB331" s="233"/>
      <c r="BC331" s="233"/>
      <c r="BD331" s="233"/>
      <c r="BE331" s="233"/>
      <c r="BF331" s="233"/>
      <c r="BG331" s="233"/>
      <c r="BH331" s="233"/>
      <c r="BI331" s="233"/>
      <c r="BJ331" s="233"/>
      <c r="BK331" s="233"/>
      <c r="BL331" s="233"/>
      <c r="BM331" s="233"/>
      <c r="BN331" s="435"/>
      <c r="BO331" s="234" t="s">
        <v>1046</v>
      </c>
    </row>
    <row r="332" spans="2:67" hidden="1" outlineLevel="2">
      <c r="B332" s="47" t="s">
        <v>1077</v>
      </c>
      <c r="C332" s="235">
        <f t="shared" si="245"/>
        <v>0</v>
      </c>
      <c r="D332" s="235">
        <f t="shared" si="245"/>
        <v>0</v>
      </c>
      <c r="E332" s="235">
        <f t="shared" si="245"/>
        <v>0</v>
      </c>
      <c r="F332" s="235">
        <f t="shared" si="245"/>
        <v>0</v>
      </c>
      <c r="G332" s="235">
        <f t="shared" si="245"/>
        <v>0</v>
      </c>
      <c r="H332" s="235">
        <f t="shared" si="245"/>
        <v>0</v>
      </c>
      <c r="I332" s="235">
        <f t="shared" si="245"/>
        <v>0</v>
      </c>
      <c r="J332" s="235">
        <f t="shared" si="245"/>
        <v>0</v>
      </c>
      <c r="K332" s="235">
        <f t="shared" si="245"/>
        <v>0</v>
      </c>
      <c r="L332" s="235">
        <f t="shared" si="245"/>
        <v>0</v>
      </c>
      <c r="M332" s="235">
        <f t="shared" si="245"/>
        <v>0</v>
      </c>
      <c r="N332" s="235">
        <f t="shared" si="245"/>
        <v>0</v>
      </c>
      <c r="O332" s="235">
        <f t="shared" si="245"/>
        <v>0</v>
      </c>
      <c r="P332" s="235">
        <f t="shared" si="245"/>
        <v>0</v>
      </c>
      <c r="Q332" s="235">
        <f t="shared" si="245"/>
        <v>0</v>
      </c>
      <c r="R332" s="414">
        <f t="shared" si="245"/>
        <v>0</v>
      </c>
      <c r="S332" s="425"/>
      <c r="T332" s="426"/>
      <c r="U332" s="426"/>
      <c r="V332" s="426"/>
      <c r="W332" s="426"/>
      <c r="X332" s="426"/>
      <c r="Y332" s="426"/>
      <c r="Z332" s="426"/>
      <c r="AA332" s="426"/>
      <c r="AB332" s="426"/>
      <c r="AC332" s="426"/>
      <c r="AD332" s="426"/>
      <c r="AE332" s="426"/>
      <c r="AF332" s="426"/>
      <c r="AG332" s="426"/>
      <c r="AH332" s="436"/>
      <c r="AI332" s="425"/>
      <c r="AJ332" s="426"/>
      <c r="AK332" s="426"/>
      <c r="AL332" s="426"/>
      <c r="AM332" s="426"/>
      <c r="AN332" s="426"/>
      <c r="AO332" s="426"/>
      <c r="AP332" s="426"/>
      <c r="AQ332" s="426"/>
      <c r="AR332" s="426"/>
      <c r="AS332" s="426"/>
      <c r="AT332" s="426"/>
      <c r="AU332" s="426"/>
      <c r="AV332" s="426"/>
      <c r="AW332" s="426"/>
      <c r="AX332" s="436"/>
      <c r="AY332" s="425"/>
      <c r="AZ332" s="426"/>
      <c r="BA332" s="426"/>
      <c r="BB332" s="426"/>
      <c r="BC332" s="426"/>
      <c r="BD332" s="426"/>
      <c r="BE332" s="426"/>
      <c r="BF332" s="426"/>
      <c r="BG332" s="426"/>
      <c r="BH332" s="426"/>
      <c r="BI332" s="426"/>
      <c r="BJ332" s="426"/>
      <c r="BK332" s="426"/>
      <c r="BL332" s="426"/>
      <c r="BM332" s="426"/>
      <c r="BN332" s="436"/>
      <c r="BO332" s="236"/>
    </row>
    <row r="333" spans="2:67" hidden="1" outlineLevel="2">
      <c r="B333" s="48" t="s">
        <v>1078</v>
      </c>
      <c r="C333" s="237">
        <f t="shared" si="245"/>
        <v>0</v>
      </c>
      <c r="D333" s="237">
        <f t="shared" si="245"/>
        <v>0</v>
      </c>
      <c r="E333" s="237">
        <f t="shared" si="245"/>
        <v>0</v>
      </c>
      <c r="F333" s="237">
        <f t="shared" si="245"/>
        <v>0</v>
      </c>
      <c r="G333" s="237">
        <f t="shared" si="245"/>
        <v>0</v>
      </c>
      <c r="H333" s="237">
        <f t="shared" si="245"/>
        <v>0</v>
      </c>
      <c r="I333" s="237">
        <f t="shared" si="245"/>
        <v>0</v>
      </c>
      <c r="J333" s="237">
        <f t="shared" si="245"/>
        <v>0</v>
      </c>
      <c r="K333" s="237">
        <f t="shared" si="245"/>
        <v>0</v>
      </c>
      <c r="L333" s="237">
        <f t="shared" si="245"/>
        <v>0</v>
      </c>
      <c r="M333" s="237">
        <f t="shared" si="245"/>
        <v>0</v>
      </c>
      <c r="N333" s="237">
        <f t="shared" si="245"/>
        <v>0</v>
      </c>
      <c r="O333" s="237">
        <f t="shared" si="245"/>
        <v>0</v>
      </c>
      <c r="P333" s="237">
        <f t="shared" si="245"/>
        <v>0</v>
      </c>
      <c r="Q333" s="237">
        <f t="shared" si="245"/>
        <v>0</v>
      </c>
      <c r="R333" s="415">
        <f t="shared" si="245"/>
        <v>0</v>
      </c>
      <c r="S333" s="427"/>
      <c r="T333" s="238"/>
      <c r="U333" s="238"/>
      <c r="V333" s="238"/>
      <c r="W333" s="238"/>
      <c r="X333" s="238"/>
      <c r="Y333" s="238"/>
      <c r="Z333" s="238"/>
      <c r="AA333" s="238"/>
      <c r="AB333" s="238"/>
      <c r="AC333" s="238"/>
      <c r="AD333" s="238"/>
      <c r="AE333" s="238"/>
      <c r="AF333" s="238"/>
      <c r="AG333" s="238"/>
      <c r="AH333" s="437"/>
      <c r="AI333" s="427"/>
      <c r="AJ333" s="238"/>
      <c r="AK333" s="238"/>
      <c r="AL333" s="238"/>
      <c r="AM333" s="238"/>
      <c r="AN333" s="238"/>
      <c r="AO333" s="238"/>
      <c r="AP333" s="238"/>
      <c r="AQ333" s="238"/>
      <c r="AR333" s="238"/>
      <c r="AS333" s="238"/>
      <c r="AT333" s="238"/>
      <c r="AU333" s="238"/>
      <c r="AV333" s="238"/>
      <c r="AW333" s="238"/>
      <c r="AX333" s="437"/>
      <c r="AY333" s="427"/>
      <c r="AZ333" s="238"/>
      <c r="BA333" s="238"/>
      <c r="BB333" s="238"/>
      <c r="BC333" s="238"/>
      <c r="BD333" s="238"/>
      <c r="BE333" s="238"/>
      <c r="BF333" s="238"/>
      <c r="BG333" s="238"/>
      <c r="BH333" s="238"/>
      <c r="BI333" s="238"/>
      <c r="BJ333" s="238"/>
      <c r="BK333" s="238"/>
      <c r="BL333" s="238"/>
      <c r="BM333" s="238"/>
      <c r="BN333" s="437"/>
      <c r="BO333" s="236"/>
    </row>
    <row r="334" spans="2:67" hidden="1" outlineLevel="2">
      <c r="B334" s="46" t="str">
        <f>$B$156&amp;": Ewe Lambs"</f>
        <v>7mo with 0% mated: Ewe Lambs</v>
      </c>
      <c r="C334" s="232">
        <f t="shared" si="229"/>
        <v>0</v>
      </c>
      <c r="D334" s="232">
        <f t="shared" si="230"/>
        <v>0</v>
      </c>
      <c r="E334" s="232">
        <f t="shared" si="231"/>
        <v>0</v>
      </c>
      <c r="F334" s="232">
        <f t="shared" si="232"/>
        <v>0</v>
      </c>
      <c r="G334" s="232">
        <f t="shared" si="233"/>
        <v>0</v>
      </c>
      <c r="H334" s="232">
        <f t="shared" si="234"/>
        <v>0</v>
      </c>
      <c r="I334" s="232">
        <f t="shared" si="235"/>
        <v>0</v>
      </c>
      <c r="J334" s="232">
        <f t="shared" si="236"/>
        <v>0</v>
      </c>
      <c r="K334" s="232">
        <f t="shared" si="237"/>
        <v>0</v>
      </c>
      <c r="L334" s="232">
        <f t="shared" si="238"/>
        <v>0</v>
      </c>
      <c r="M334" s="232">
        <f t="shared" si="239"/>
        <v>0</v>
      </c>
      <c r="N334" s="232">
        <f t="shared" si="240"/>
        <v>0</v>
      </c>
      <c r="O334" s="232">
        <f t="shared" si="241"/>
        <v>0</v>
      </c>
      <c r="P334" s="232">
        <f t="shared" si="242"/>
        <v>0</v>
      </c>
      <c r="Q334" s="232">
        <f t="shared" si="243"/>
        <v>0</v>
      </c>
      <c r="R334" s="413">
        <f t="shared" si="244"/>
        <v>0</v>
      </c>
      <c r="S334" s="327">
        <f>S319</f>
        <v>0</v>
      </c>
      <c r="T334" s="327">
        <f t="shared" ref="T334:BN334" si="246">T319</f>
        <v>0</v>
      </c>
      <c r="U334" s="327">
        <f t="shared" si="246"/>
        <v>0</v>
      </c>
      <c r="V334" s="327">
        <f t="shared" si="246"/>
        <v>0</v>
      </c>
      <c r="W334" s="327">
        <f t="shared" si="246"/>
        <v>0</v>
      </c>
      <c r="X334" s="327">
        <f t="shared" si="246"/>
        <v>0</v>
      </c>
      <c r="Y334" s="327">
        <f t="shared" si="246"/>
        <v>0</v>
      </c>
      <c r="Z334" s="327">
        <f t="shared" si="246"/>
        <v>0</v>
      </c>
      <c r="AA334" s="327">
        <f t="shared" si="246"/>
        <v>0</v>
      </c>
      <c r="AB334" s="327">
        <f t="shared" si="246"/>
        <v>0</v>
      </c>
      <c r="AC334" s="327">
        <f t="shared" si="246"/>
        <v>0</v>
      </c>
      <c r="AD334" s="327">
        <f t="shared" si="246"/>
        <v>0</v>
      </c>
      <c r="AE334" s="327">
        <f t="shared" si="246"/>
        <v>0</v>
      </c>
      <c r="AF334" s="327">
        <f t="shared" si="246"/>
        <v>0</v>
      </c>
      <c r="AG334" s="327">
        <f t="shared" si="246"/>
        <v>0</v>
      </c>
      <c r="AH334" s="327">
        <f t="shared" si="246"/>
        <v>0</v>
      </c>
      <c r="AI334" s="327">
        <f t="shared" si="246"/>
        <v>0</v>
      </c>
      <c r="AJ334" s="327">
        <f t="shared" si="246"/>
        <v>0</v>
      </c>
      <c r="AK334" s="327">
        <f t="shared" si="246"/>
        <v>0</v>
      </c>
      <c r="AL334" s="327">
        <f t="shared" si="246"/>
        <v>0</v>
      </c>
      <c r="AM334" s="327">
        <f t="shared" si="246"/>
        <v>0</v>
      </c>
      <c r="AN334" s="327">
        <f t="shared" si="246"/>
        <v>0</v>
      </c>
      <c r="AO334" s="327">
        <f t="shared" si="246"/>
        <v>0</v>
      </c>
      <c r="AP334" s="327">
        <f t="shared" si="246"/>
        <v>0</v>
      </c>
      <c r="AQ334" s="327">
        <f t="shared" si="246"/>
        <v>0</v>
      </c>
      <c r="AR334" s="327">
        <f t="shared" si="246"/>
        <v>0</v>
      </c>
      <c r="AS334" s="327">
        <f t="shared" si="246"/>
        <v>0</v>
      </c>
      <c r="AT334" s="327">
        <f t="shared" si="246"/>
        <v>0</v>
      </c>
      <c r="AU334" s="327">
        <f t="shared" si="246"/>
        <v>0</v>
      </c>
      <c r="AV334" s="327">
        <f t="shared" si="246"/>
        <v>0</v>
      </c>
      <c r="AW334" s="327">
        <f t="shared" si="246"/>
        <v>0</v>
      </c>
      <c r="AX334" s="327">
        <f t="shared" si="246"/>
        <v>0</v>
      </c>
      <c r="AY334" s="327">
        <f t="shared" si="246"/>
        <v>0</v>
      </c>
      <c r="AZ334" s="327">
        <f t="shared" si="246"/>
        <v>0</v>
      </c>
      <c r="BA334" s="327">
        <f t="shared" si="246"/>
        <v>0</v>
      </c>
      <c r="BB334" s="327">
        <f t="shared" si="246"/>
        <v>0</v>
      </c>
      <c r="BC334" s="327">
        <f t="shared" si="246"/>
        <v>0</v>
      </c>
      <c r="BD334" s="327">
        <f t="shared" si="246"/>
        <v>0</v>
      </c>
      <c r="BE334" s="327">
        <f t="shared" si="246"/>
        <v>0</v>
      </c>
      <c r="BF334" s="327">
        <f t="shared" si="246"/>
        <v>0</v>
      </c>
      <c r="BG334" s="327">
        <f t="shared" si="246"/>
        <v>0</v>
      </c>
      <c r="BH334" s="327">
        <f t="shared" si="246"/>
        <v>0</v>
      </c>
      <c r="BI334" s="327">
        <f t="shared" si="246"/>
        <v>0</v>
      </c>
      <c r="BJ334" s="327">
        <f t="shared" si="246"/>
        <v>0</v>
      </c>
      <c r="BK334" s="327">
        <f t="shared" si="246"/>
        <v>0</v>
      </c>
      <c r="BL334" s="327">
        <f t="shared" si="246"/>
        <v>0</v>
      </c>
      <c r="BM334" s="327">
        <f t="shared" si="246"/>
        <v>0</v>
      </c>
      <c r="BN334" s="327">
        <f t="shared" si="246"/>
        <v>0</v>
      </c>
      <c r="BO334" s="234" t="s">
        <v>1046</v>
      </c>
    </row>
    <row r="335" spans="2:67" hidden="1" outlineLevel="2">
      <c r="B335" s="47" t="s">
        <v>1077</v>
      </c>
      <c r="C335" s="235">
        <f t="shared" si="229"/>
        <v>0</v>
      </c>
      <c r="D335" s="235">
        <f t="shared" si="230"/>
        <v>0</v>
      </c>
      <c r="E335" s="235">
        <f t="shared" si="231"/>
        <v>0</v>
      </c>
      <c r="F335" s="235">
        <f t="shared" si="232"/>
        <v>0</v>
      </c>
      <c r="G335" s="235">
        <f t="shared" si="233"/>
        <v>0</v>
      </c>
      <c r="H335" s="235">
        <f t="shared" si="234"/>
        <v>0</v>
      </c>
      <c r="I335" s="235">
        <f t="shared" si="235"/>
        <v>0</v>
      </c>
      <c r="J335" s="235">
        <f t="shared" si="236"/>
        <v>0</v>
      </c>
      <c r="K335" s="235">
        <f t="shared" si="237"/>
        <v>0</v>
      </c>
      <c r="L335" s="235">
        <f t="shared" si="238"/>
        <v>0</v>
      </c>
      <c r="M335" s="235">
        <f t="shared" si="239"/>
        <v>0</v>
      </c>
      <c r="N335" s="235">
        <f t="shared" si="240"/>
        <v>0</v>
      </c>
      <c r="O335" s="235">
        <f t="shared" si="241"/>
        <v>0</v>
      </c>
      <c r="P335" s="235">
        <f t="shared" si="242"/>
        <v>0</v>
      </c>
      <c r="Q335" s="235">
        <f t="shared" si="243"/>
        <v>0</v>
      </c>
      <c r="R335" s="414">
        <f t="shared" si="244"/>
        <v>0</v>
      </c>
      <c r="S335" s="327">
        <f t="shared" ref="S335:BN335" si="247">S320</f>
        <v>0</v>
      </c>
      <c r="T335" s="327">
        <f t="shared" si="247"/>
        <v>0</v>
      </c>
      <c r="U335" s="327">
        <f t="shared" si="247"/>
        <v>0</v>
      </c>
      <c r="V335" s="327">
        <f t="shared" si="247"/>
        <v>0</v>
      </c>
      <c r="W335" s="327">
        <f t="shared" si="247"/>
        <v>0</v>
      </c>
      <c r="X335" s="327">
        <f t="shared" si="247"/>
        <v>0</v>
      </c>
      <c r="Y335" s="327">
        <f t="shared" si="247"/>
        <v>0</v>
      </c>
      <c r="Z335" s="327">
        <f t="shared" si="247"/>
        <v>0</v>
      </c>
      <c r="AA335" s="327">
        <f t="shared" si="247"/>
        <v>0</v>
      </c>
      <c r="AB335" s="327">
        <f t="shared" si="247"/>
        <v>0</v>
      </c>
      <c r="AC335" s="327">
        <f t="shared" si="247"/>
        <v>0</v>
      </c>
      <c r="AD335" s="327">
        <f t="shared" si="247"/>
        <v>0</v>
      </c>
      <c r="AE335" s="327">
        <f t="shared" si="247"/>
        <v>0</v>
      </c>
      <c r="AF335" s="327">
        <f t="shared" si="247"/>
        <v>0</v>
      </c>
      <c r="AG335" s="327">
        <f t="shared" si="247"/>
        <v>0</v>
      </c>
      <c r="AH335" s="327">
        <f t="shared" si="247"/>
        <v>0</v>
      </c>
      <c r="AI335" s="327">
        <f t="shared" si="247"/>
        <v>0</v>
      </c>
      <c r="AJ335" s="327">
        <f t="shared" si="247"/>
        <v>0</v>
      </c>
      <c r="AK335" s="327">
        <f t="shared" si="247"/>
        <v>0</v>
      </c>
      <c r="AL335" s="327">
        <f t="shared" si="247"/>
        <v>0</v>
      </c>
      <c r="AM335" s="327">
        <f t="shared" si="247"/>
        <v>0</v>
      </c>
      <c r="AN335" s="327">
        <f t="shared" si="247"/>
        <v>0</v>
      </c>
      <c r="AO335" s="327">
        <f t="shared" si="247"/>
        <v>0</v>
      </c>
      <c r="AP335" s="327">
        <f t="shared" si="247"/>
        <v>0</v>
      </c>
      <c r="AQ335" s="327">
        <f t="shared" si="247"/>
        <v>0</v>
      </c>
      <c r="AR335" s="327">
        <f t="shared" si="247"/>
        <v>0</v>
      </c>
      <c r="AS335" s="327">
        <f t="shared" si="247"/>
        <v>0</v>
      </c>
      <c r="AT335" s="327">
        <f t="shared" si="247"/>
        <v>0</v>
      </c>
      <c r="AU335" s="327">
        <f t="shared" si="247"/>
        <v>0</v>
      </c>
      <c r="AV335" s="327">
        <f t="shared" si="247"/>
        <v>0</v>
      </c>
      <c r="AW335" s="327">
        <f t="shared" si="247"/>
        <v>0</v>
      </c>
      <c r="AX335" s="327">
        <f t="shared" si="247"/>
        <v>0</v>
      </c>
      <c r="AY335" s="327">
        <f t="shared" si="247"/>
        <v>0</v>
      </c>
      <c r="AZ335" s="327">
        <f t="shared" si="247"/>
        <v>0</v>
      </c>
      <c r="BA335" s="327">
        <f t="shared" si="247"/>
        <v>0</v>
      </c>
      <c r="BB335" s="327">
        <f t="shared" si="247"/>
        <v>0</v>
      </c>
      <c r="BC335" s="327">
        <f t="shared" si="247"/>
        <v>0</v>
      </c>
      <c r="BD335" s="327">
        <f t="shared" si="247"/>
        <v>0</v>
      </c>
      <c r="BE335" s="327">
        <f t="shared" si="247"/>
        <v>0</v>
      </c>
      <c r="BF335" s="327">
        <f t="shared" si="247"/>
        <v>0</v>
      </c>
      <c r="BG335" s="327">
        <f t="shared" si="247"/>
        <v>0</v>
      </c>
      <c r="BH335" s="327">
        <f t="shared" si="247"/>
        <v>0</v>
      </c>
      <c r="BI335" s="327">
        <f t="shared" si="247"/>
        <v>0</v>
      </c>
      <c r="BJ335" s="327">
        <f t="shared" si="247"/>
        <v>0</v>
      </c>
      <c r="BK335" s="327">
        <f t="shared" si="247"/>
        <v>0</v>
      </c>
      <c r="BL335" s="327">
        <f t="shared" si="247"/>
        <v>0</v>
      </c>
      <c r="BM335" s="327">
        <f t="shared" si="247"/>
        <v>0</v>
      </c>
      <c r="BN335" s="327">
        <f t="shared" si="247"/>
        <v>0</v>
      </c>
      <c r="BO335" s="236"/>
    </row>
    <row r="336" spans="2:67" hidden="1" outlineLevel="2">
      <c r="B336" s="48" t="s">
        <v>1078</v>
      </c>
      <c r="C336" s="237">
        <f t="shared" si="229"/>
        <v>0</v>
      </c>
      <c r="D336" s="237">
        <f t="shared" si="230"/>
        <v>0</v>
      </c>
      <c r="E336" s="237">
        <f t="shared" si="231"/>
        <v>0</v>
      </c>
      <c r="F336" s="237">
        <f t="shared" si="232"/>
        <v>0</v>
      </c>
      <c r="G336" s="237">
        <f t="shared" si="233"/>
        <v>0</v>
      </c>
      <c r="H336" s="237">
        <f t="shared" si="234"/>
        <v>0</v>
      </c>
      <c r="I336" s="237">
        <f t="shared" si="235"/>
        <v>0</v>
      </c>
      <c r="J336" s="237">
        <f t="shared" si="236"/>
        <v>0</v>
      </c>
      <c r="K336" s="237">
        <f t="shared" si="237"/>
        <v>0</v>
      </c>
      <c r="L336" s="237">
        <f t="shared" si="238"/>
        <v>0</v>
      </c>
      <c r="M336" s="237">
        <f t="shared" si="239"/>
        <v>0</v>
      </c>
      <c r="N336" s="237">
        <f t="shared" si="240"/>
        <v>0</v>
      </c>
      <c r="O336" s="237">
        <f t="shared" si="241"/>
        <v>0</v>
      </c>
      <c r="P336" s="237">
        <f t="shared" si="242"/>
        <v>0</v>
      </c>
      <c r="Q336" s="237">
        <f t="shared" si="243"/>
        <v>0</v>
      </c>
      <c r="R336" s="415">
        <f t="shared" si="244"/>
        <v>0</v>
      </c>
      <c r="S336" s="327">
        <f t="shared" ref="S336:BN336" si="248">S321</f>
        <v>0</v>
      </c>
      <c r="T336" s="327">
        <f t="shared" si="248"/>
        <v>0</v>
      </c>
      <c r="U336" s="327">
        <f t="shared" si="248"/>
        <v>0</v>
      </c>
      <c r="V336" s="327">
        <f t="shared" si="248"/>
        <v>0</v>
      </c>
      <c r="W336" s="327">
        <f t="shared" si="248"/>
        <v>0</v>
      </c>
      <c r="X336" s="327">
        <f t="shared" si="248"/>
        <v>0</v>
      </c>
      <c r="Y336" s="327">
        <f t="shared" si="248"/>
        <v>0</v>
      </c>
      <c r="Z336" s="327">
        <f t="shared" si="248"/>
        <v>0</v>
      </c>
      <c r="AA336" s="327">
        <f t="shared" si="248"/>
        <v>0</v>
      </c>
      <c r="AB336" s="327">
        <f t="shared" si="248"/>
        <v>0</v>
      </c>
      <c r="AC336" s="327">
        <f t="shared" si="248"/>
        <v>0</v>
      </c>
      <c r="AD336" s="327">
        <f t="shared" si="248"/>
        <v>0</v>
      </c>
      <c r="AE336" s="327">
        <f t="shared" si="248"/>
        <v>0</v>
      </c>
      <c r="AF336" s="327">
        <f t="shared" si="248"/>
        <v>0</v>
      </c>
      <c r="AG336" s="327">
        <f t="shared" si="248"/>
        <v>0</v>
      </c>
      <c r="AH336" s="327">
        <f t="shared" si="248"/>
        <v>0</v>
      </c>
      <c r="AI336" s="327">
        <f t="shared" si="248"/>
        <v>0</v>
      </c>
      <c r="AJ336" s="327">
        <f t="shared" si="248"/>
        <v>0</v>
      </c>
      <c r="AK336" s="327">
        <f t="shared" si="248"/>
        <v>0</v>
      </c>
      <c r="AL336" s="327">
        <f t="shared" si="248"/>
        <v>0</v>
      </c>
      <c r="AM336" s="327">
        <f t="shared" si="248"/>
        <v>0</v>
      </c>
      <c r="AN336" s="327">
        <f t="shared" si="248"/>
        <v>0</v>
      </c>
      <c r="AO336" s="327">
        <f t="shared" si="248"/>
        <v>0</v>
      </c>
      <c r="AP336" s="327">
        <f t="shared" si="248"/>
        <v>0</v>
      </c>
      <c r="AQ336" s="327">
        <f t="shared" si="248"/>
        <v>0</v>
      </c>
      <c r="AR336" s="327">
        <f t="shared" si="248"/>
        <v>0</v>
      </c>
      <c r="AS336" s="327">
        <f t="shared" si="248"/>
        <v>0</v>
      </c>
      <c r="AT336" s="327">
        <f t="shared" si="248"/>
        <v>0</v>
      </c>
      <c r="AU336" s="327">
        <f t="shared" si="248"/>
        <v>0</v>
      </c>
      <c r="AV336" s="327">
        <f t="shared" si="248"/>
        <v>0</v>
      </c>
      <c r="AW336" s="327">
        <f t="shared" si="248"/>
        <v>0</v>
      </c>
      <c r="AX336" s="327">
        <f t="shared" si="248"/>
        <v>0</v>
      </c>
      <c r="AY336" s="327">
        <f t="shared" si="248"/>
        <v>0</v>
      </c>
      <c r="AZ336" s="327">
        <f t="shared" si="248"/>
        <v>0</v>
      </c>
      <c r="BA336" s="327">
        <f t="shared" si="248"/>
        <v>0</v>
      </c>
      <c r="BB336" s="327">
        <f t="shared" si="248"/>
        <v>0</v>
      </c>
      <c r="BC336" s="327">
        <f t="shared" si="248"/>
        <v>0</v>
      </c>
      <c r="BD336" s="327">
        <f t="shared" si="248"/>
        <v>0</v>
      </c>
      <c r="BE336" s="327">
        <f t="shared" si="248"/>
        <v>0</v>
      </c>
      <c r="BF336" s="327">
        <f t="shared" si="248"/>
        <v>0</v>
      </c>
      <c r="BG336" s="327">
        <f t="shared" si="248"/>
        <v>0</v>
      </c>
      <c r="BH336" s="327">
        <f t="shared" si="248"/>
        <v>0</v>
      </c>
      <c r="BI336" s="327">
        <f t="shared" si="248"/>
        <v>0</v>
      </c>
      <c r="BJ336" s="327">
        <f t="shared" si="248"/>
        <v>0</v>
      </c>
      <c r="BK336" s="327">
        <f t="shared" si="248"/>
        <v>0</v>
      </c>
      <c r="BL336" s="327">
        <f t="shared" si="248"/>
        <v>0</v>
      </c>
      <c r="BM336" s="327">
        <f t="shared" si="248"/>
        <v>0</v>
      </c>
      <c r="BN336" s="327">
        <f t="shared" si="248"/>
        <v>0</v>
      </c>
      <c r="BO336" s="236"/>
    </row>
    <row r="337" spans="2:67" ht="24.75" hidden="1" outlineLevel="1">
      <c r="B337" s="46" t="str">
        <f>"Grazing Intensity 2
"&amp;$B$151&amp;": Ewe Lambs"</f>
        <v>Grazing Intensity 2
Standard (7mo): Ewe Lambs</v>
      </c>
      <c r="C337" s="232">
        <f t="shared" si="229"/>
        <v>0</v>
      </c>
      <c r="D337" s="232">
        <f t="shared" si="230"/>
        <v>0</v>
      </c>
      <c r="E337" s="232">
        <f t="shared" si="231"/>
        <v>0</v>
      </c>
      <c r="F337" s="232">
        <f t="shared" si="232"/>
        <v>0</v>
      </c>
      <c r="G337" s="232">
        <f t="shared" si="233"/>
        <v>0</v>
      </c>
      <c r="H337" s="232">
        <f t="shared" si="234"/>
        <v>0</v>
      </c>
      <c r="I337" s="232">
        <f t="shared" si="235"/>
        <v>0</v>
      </c>
      <c r="J337" s="232">
        <f t="shared" si="236"/>
        <v>0</v>
      </c>
      <c r="K337" s="232">
        <f t="shared" si="237"/>
        <v>0</v>
      </c>
      <c r="L337" s="232">
        <f t="shared" si="238"/>
        <v>0</v>
      </c>
      <c r="M337" s="232">
        <f t="shared" si="239"/>
        <v>0</v>
      </c>
      <c r="N337" s="232">
        <f t="shared" si="240"/>
        <v>0</v>
      </c>
      <c r="O337" s="232">
        <f t="shared" si="241"/>
        <v>0</v>
      </c>
      <c r="P337" s="232">
        <f t="shared" si="242"/>
        <v>0</v>
      </c>
      <c r="Q337" s="232">
        <f t="shared" si="243"/>
        <v>0</v>
      </c>
      <c r="R337" s="413">
        <f t="shared" si="244"/>
        <v>0</v>
      </c>
      <c r="S337" s="424"/>
      <c r="T337" s="233"/>
      <c r="U337" s="233"/>
      <c r="V337" s="233"/>
      <c r="W337" s="233"/>
      <c r="X337" s="233"/>
      <c r="Y337" s="233"/>
      <c r="Z337" s="233"/>
      <c r="AA337" s="233"/>
      <c r="AB337" s="233"/>
      <c r="AC337" s="233"/>
      <c r="AD337" s="233"/>
      <c r="AE337" s="233"/>
      <c r="AF337" s="233"/>
      <c r="AG337" s="233"/>
      <c r="AH337" s="435"/>
      <c r="AI337" s="424"/>
      <c r="AJ337" s="233"/>
      <c r="AK337" s="233"/>
      <c r="AL337" s="233"/>
      <c r="AM337" s="233"/>
      <c r="AN337" s="233"/>
      <c r="AO337" s="233"/>
      <c r="AP337" s="233"/>
      <c r="AQ337" s="233"/>
      <c r="AR337" s="233"/>
      <c r="AS337" s="233"/>
      <c r="AT337" s="233"/>
      <c r="AU337" s="233"/>
      <c r="AV337" s="233"/>
      <c r="AW337" s="233"/>
      <c r="AX337" s="435"/>
      <c r="AY337" s="424"/>
      <c r="AZ337" s="233"/>
      <c r="BA337" s="233"/>
      <c r="BB337" s="233"/>
      <c r="BC337" s="233"/>
      <c r="BD337" s="233"/>
      <c r="BE337" s="233"/>
      <c r="BF337" s="233"/>
      <c r="BG337" s="233"/>
      <c r="BH337" s="233"/>
      <c r="BI337" s="233"/>
      <c r="BJ337" s="233"/>
      <c r="BK337" s="233"/>
      <c r="BL337" s="233"/>
      <c r="BM337" s="233"/>
      <c r="BN337" s="435"/>
      <c r="BO337" s="234" t="s">
        <v>1046</v>
      </c>
    </row>
    <row r="338" spans="2:67" hidden="1" outlineLevel="1">
      <c r="B338" s="47" t="s">
        <v>1077</v>
      </c>
      <c r="C338" s="235">
        <f t="shared" si="229"/>
        <v>0</v>
      </c>
      <c r="D338" s="235">
        <f t="shared" si="230"/>
        <v>0</v>
      </c>
      <c r="E338" s="235">
        <f t="shared" si="231"/>
        <v>0</v>
      </c>
      <c r="F338" s="235">
        <f t="shared" si="232"/>
        <v>0</v>
      </c>
      <c r="G338" s="235">
        <f t="shared" si="233"/>
        <v>0</v>
      </c>
      <c r="H338" s="235">
        <f t="shared" si="234"/>
        <v>0</v>
      </c>
      <c r="I338" s="235">
        <f t="shared" si="235"/>
        <v>0</v>
      </c>
      <c r="J338" s="235">
        <f t="shared" si="236"/>
        <v>0</v>
      </c>
      <c r="K338" s="235">
        <f t="shared" si="237"/>
        <v>0</v>
      </c>
      <c r="L338" s="235">
        <f t="shared" si="238"/>
        <v>0</v>
      </c>
      <c r="M338" s="235">
        <f t="shared" si="239"/>
        <v>0</v>
      </c>
      <c r="N338" s="235">
        <f t="shared" si="240"/>
        <v>0</v>
      </c>
      <c r="O338" s="235">
        <f t="shared" si="241"/>
        <v>0</v>
      </c>
      <c r="P338" s="235">
        <f t="shared" si="242"/>
        <v>0</v>
      </c>
      <c r="Q338" s="235">
        <f t="shared" si="243"/>
        <v>0</v>
      </c>
      <c r="R338" s="414">
        <f t="shared" si="244"/>
        <v>0</v>
      </c>
      <c r="S338" s="425"/>
      <c r="T338" s="426"/>
      <c r="U338" s="426"/>
      <c r="V338" s="426"/>
      <c r="W338" s="426"/>
      <c r="X338" s="426"/>
      <c r="Y338" s="426"/>
      <c r="Z338" s="426"/>
      <c r="AA338" s="426"/>
      <c r="AB338" s="426"/>
      <c r="AC338" s="426"/>
      <c r="AD338" s="426"/>
      <c r="AE338" s="426"/>
      <c r="AF338" s="426"/>
      <c r="AG338" s="426"/>
      <c r="AH338" s="436"/>
      <c r="AI338" s="425"/>
      <c r="AJ338" s="426"/>
      <c r="AK338" s="426"/>
      <c r="AL338" s="426"/>
      <c r="AM338" s="426"/>
      <c r="AN338" s="426"/>
      <c r="AO338" s="426"/>
      <c r="AP338" s="426"/>
      <c r="AQ338" s="426"/>
      <c r="AR338" s="426"/>
      <c r="AS338" s="426"/>
      <c r="AT338" s="426"/>
      <c r="AU338" s="426"/>
      <c r="AV338" s="426"/>
      <c r="AW338" s="426"/>
      <c r="AX338" s="436"/>
      <c r="AY338" s="425"/>
      <c r="AZ338" s="426"/>
      <c r="BA338" s="426"/>
      <c r="BB338" s="426"/>
      <c r="BC338" s="426"/>
      <c r="BD338" s="426"/>
      <c r="BE338" s="426"/>
      <c r="BF338" s="426"/>
      <c r="BG338" s="426"/>
      <c r="BH338" s="426"/>
      <c r="BI338" s="426"/>
      <c r="BJ338" s="426"/>
      <c r="BK338" s="426"/>
      <c r="BL338" s="426"/>
      <c r="BM338" s="426"/>
      <c r="BN338" s="436"/>
      <c r="BO338" s="236"/>
    </row>
    <row r="339" spans="2:67" hidden="1" outlineLevel="1">
      <c r="B339" s="48" t="s">
        <v>1078</v>
      </c>
      <c r="C339" s="237">
        <f t="shared" si="229"/>
        <v>0</v>
      </c>
      <c r="D339" s="237">
        <f t="shared" si="230"/>
        <v>0</v>
      </c>
      <c r="E339" s="237">
        <f t="shared" si="231"/>
        <v>0</v>
      </c>
      <c r="F339" s="237">
        <f t="shared" si="232"/>
        <v>0</v>
      </c>
      <c r="G339" s="237">
        <f t="shared" si="233"/>
        <v>0</v>
      </c>
      <c r="H339" s="237">
        <f t="shared" si="234"/>
        <v>0</v>
      </c>
      <c r="I339" s="237">
        <f t="shared" si="235"/>
        <v>0</v>
      </c>
      <c r="J339" s="237">
        <f t="shared" si="236"/>
        <v>0</v>
      </c>
      <c r="K339" s="237">
        <f t="shared" si="237"/>
        <v>0</v>
      </c>
      <c r="L339" s="237">
        <f t="shared" si="238"/>
        <v>0</v>
      </c>
      <c r="M339" s="237">
        <f t="shared" si="239"/>
        <v>0</v>
      </c>
      <c r="N339" s="237">
        <f t="shared" si="240"/>
        <v>0</v>
      </c>
      <c r="O339" s="237">
        <f t="shared" si="241"/>
        <v>0</v>
      </c>
      <c r="P339" s="237">
        <f t="shared" si="242"/>
        <v>0</v>
      </c>
      <c r="Q339" s="237">
        <f t="shared" si="243"/>
        <v>0</v>
      </c>
      <c r="R339" s="415">
        <f t="shared" si="244"/>
        <v>0</v>
      </c>
      <c r="S339" s="427"/>
      <c r="T339" s="238"/>
      <c r="U339" s="238"/>
      <c r="V339" s="238"/>
      <c r="W339" s="238"/>
      <c r="X339" s="238"/>
      <c r="Y339" s="238"/>
      <c r="Z339" s="238"/>
      <c r="AA339" s="238"/>
      <c r="AB339" s="238"/>
      <c r="AC339" s="238"/>
      <c r="AD339" s="238"/>
      <c r="AE339" s="238"/>
      <c r="AF339" s="238"/>
      <c r="AG339" s="238"/>
      <c r="AH339" s="437"/>
      <c r="AI339" s="427"/>
      <c r="AJ339" s="238"/>
      <c r="AK339" s="238"/>
      <c r="AL339" s="238"/>
      <c r="AM339" s="238"/>
      <c r="AN339" s="238"/>
      <c r="AO339" s="238"/>
      <c r="AP339" s="238"/>
      <c r="AQ339" s="238"/>
      <c r="AR339" s="238"/>
      <c r="AS339" s="238"/>
      <c r="AT339" s="238"/>
      <c r="AU339" s="238"/>
      <c r="AV339" s="238"/>
      <c r="AW339" s="238"/>
      <c r="AX339" s="437"/>
      <c r="AY339" s="427"/>
      <c r="AZ339" s="238"/>
      <c r="BA339" s="238"/>
      <c r="BB339" s="238"/>
      <c r="BC339" s="238"/>
      <c r="BD339" s="238"/>
      <c r="BE339" s="238"/>
      <c r="BF339" s="238"/>
      <c r="BG339" s="238"/>
      <c r="BH339" s="238"/>
      <c r="BI339" s="238"/>
      <c r="BJ339" s="238"/>
      <c r="BK339" s="238"/>
      <c r="BL339" s="238"/>
      <c r="BM339" s="238"/>
      <c r="BN339" s="437"/>
      <c r="BO339" s="236"/>
    </row>
    <row r="340" spans="2:67" hidden="1" outlineLevel="1">
      <c r="B340" s="46" t="str">
        <f>$B$152&amp;": Ewe Lambs"</f>
        <v>Early: Ewe Lambs</v>
      </c>
      <c r="C340" s="232">
        <f t="shared" si="229"/>
        <v>0</v>
      </c>
      <c r="D340" s="232">
        <f t="shared" si="230"/>
        <v>0</v>
      </c>
      <c r="E340" s="232">
        <f t="shared" si="231"/>
        <v>0</v>
      </c>
      <c r="F340" s="232">
        <f t="shared" si="232"/>
        <v>0</v>
      </c>
      <c r="G340" s="232">
        <f t="shared" si="233"/>
        <v>0</v>
      </c>
      <c r="H340" s="232">
        <f t="shared" si="234"/>
        <v>0</v>
      </c>
      <c r="I340" s="232">
        <f t="shared" si="235"/>
        <v>0</v>
      </c>
      <c r="J340" s="232">
        <f t="shared" si="236"/>
        <v>0</v>
      </c>
      <c r="K340" s="232">
        <f t="shared" si="237"/>
        <v>0</v>
      </c>
      <c r="L340" s="232">
        <f t="shared" si="238"/>
        <v>0</v>
      </c>
      <c r="M340" s="232">
        <f t="shared" si="239"/>
        <v>0</v>
      </c>
      <c r="N340" s="232">
        <f t="shared" si="240"/>
        <v>0</v>
      </c>
      <c r="O340" s="232">
        <f t="shared" si="241"/>
        <v>0</v>
      </c>
      <c r="P340" s="232">
        <f t="shared" si="242"/>
        <v>0</v>
      </c>
      <c r="Q340" s="232">
        <f t="shared" si="243"/>
        <v>0</v>
      </c>
      <c r="R340" s="413">
        <f t="shared" si="244"/>
        <v>0</v>
      </c>
      <c r="S340" s="424"/>
      <c r="T340" s="233"/>
      <c r="U340" s="233"/>
      <c r="V340" s="233"/>
      <c r="W340" s="233"/>
      <c r="X340" s="233"/>
      <c r="Y340" s="233"/>
      <c r="Z340" s="233"/>
      <c r="AA340" s="233"/>
      <c r="AB340" s="233"/>
      <c r="AC340" s="233"/>
      <c r="AD340" s="233"/>
      <c r="AE340" s="233"/>
      <c r="AF340" s="233"/>
      <c r="AG340" s="233"/>
      <c r="AH340" s="435"/>
      <c r="AI340" s="424"/>
      <c r="AJ340" s="233"/>
      <c r="AK340" s="233"/>
      <c r="AL340" s="233"/>
      <c r="AM340" s="233"/>
      <c r="AN340" s="233"/>
      <c r="AO340" s="233"/>
      <c r="AP340" s="233"/>
      <c r="AQ340" s="233"/>
      <c r="AR340" s="233"/>
      <c r="AS340" s="233"/>
      <c r="AT340" s="233"/>
      <c r="AU340" s="233"/>
      <c r="AV340" s="233"/>
      <c r="AW340" s="233"/>
      <c r="AX340" s="435"/>
      <c r="AY340" s="424"/>
      <c r="AZ340" s="233"/>
      <c r="BA340" s="233"/>
      <c r="BB340" s="233"/>
      <c r="BC340" s="233"/>
      <c r="BD340" s="233"/>
      <c r="BE340" s="233"/>
      <c r="BF340" s="233"/>
      <c r="BG340" s="233"/>
      <c r="BH340" s="233"/>
      <c r="BI340" s="233"/>
      <c r="BJ340" s="233"/>
      <c r="BK340" s="233"/>
      <c r="BL340" s="233"/>
      <c r="BM340" s="233"/>
      <c r="BN340" s="435"/>
      <c r="BO340" s="234" t="s">
        <v>1046</v>
      </c>
    </row>
    <row r="341" spans="2:67" hidden="1" outlineLevel="1">
      <c r="B341" s="47" t="s">
        <v>1077</v>
      </c>
      <c r="C341" s="235">
        <f t="shared" si="229"/>
        <v>0</v>
      </c>
      <c r="D341" s="235">
        <f t="shared" si="230"/>
        <v>0</v>
      </c>
      <c r="E341" s="235">
        <f t="shared" si="231"/>
        <v>0</v>
      </c>
      <c r="F341" s="235">
        <f t="shared" si="232"/>
        <v>0</v>
      </c>
      <c r="G341" s="235">
        <f t="shared" si="233"/>
        <v>0</v>
      </c>
      <c r="H341" s="235">
        <f t="shared" si="234"/>
        <v>0</v>
      </c>
      <c r="I341" s="235">
        <f t="shared" si="235"/>
        <v>0</v>
      </c>
      <c r="J341" s="235">
        <f t="shared" si="236"/>
        <v>0</v>
      </c>
      <c r="K341" s="235">
        <f t="shared" si="237"/>
        <v>0</v>
      </c>
      <c r="L341" s="235">
        <f t="shared" si="238"/>
        <v>0</v>
      </c>
      <c r="M341" s="235">
        <f t="shared" si="239"/>
        <v>0</v>
      </c>
      <c r="N341" s="235">
        <f t="shared" si="240"/>
        <v>0</v>
      </c>
      <c r="O341" s="235">
        <f t="shared" si="241"/>
        <v>0</v>
      </c>
      <c r="P341" s="235">
        <f t="shared" si="242"/>
        <v>0</v>
      </c>
      <c r="Q341" s="235">
        <f t="shared" si="243"/>
        <v>0</v>
      </c>
      <c r="R341" s="414">
        <f t="shared" si="244"/>
        <v>0</v>
      </c>
      <c r="S341" s="425"/>
      <c r="T341" s="426"/>
      <c r="U341" s="426"/>
      <c r="V341" s="426"/>
      <c r="W341" s="426"/>
      <c r="X341" s="426"/>
      <c r="Y341" s="426"/>
      <c r="Z341" s="426"/>
      <c r="AA341" s="426"/>
      <c r="AB341" s="426"/>
      <c r="AC341" s="426"/>
      <c r="AD341" s="426"/>
      <c r="AE341" s="426"/>
      <c r="AF341" s="426"/>
      <c r="AG341" s="426"/>
      <c r="AH341" s="436"/>
      <c r="AI341" s="425"/>
      <c r="AJ341" s="426"/>
      <c r="AK341" s="426"/>
      <c r="AL341" s="426"/>
      <c r="AM341" s="426"/>
      <c r="AN341" s="426"/>
      <c r="AO341" s="426"/>
      <c r="AP341" s="426"/>
      <c r="AQ341" s="426"/>
      <c r="AR341" s="426"/>
      <c r="AS341" s="426"/>
      <c r="AT341" s="426"/>
      <c r="AU341" s="426"/>
      <c r="AV341" s="426"/>
      <c r="AW341" s="426"/>
      <c r="AX341" s="436"/>
      <c r="AY341" s="425"/>
      <c r="AZ341" s="426"/>
      <c r="BA341" s="426"/>
      <c r="BB341" s="426"/>
      <c r="BC341" s="426"/>
      <c r="BD341" s="426"/>
      <c r="BE341" s="426"/>
      <c r="BF341" s="426"/>
      <c r="BG341" s="426"/>
      <c r="BH341" s="426"/>
      <c r="BI341" s="426"/>
      <c r="BJ341" s="426"/>
      <c r="BK341" s="426"/>
      <c r="BL341" s="426"/>
      <c r="BM341" s="426"/>
      <c r="BN341" s="436"/>
      <c r="BO341" s="236"/>
    </row>
    <row r="342" spans="2:67" hidden="1" outlineLevel="1">
      <c r="B342" s="48" t="s">
        <v>1078</v>
      </c>
      <c r="C342" s="237">
        <f t="shared" si="229"/>
        <v>0</v>
      </c>
      <c r="D342" s="237">
        <f t="shared" si="230"/>
        <v>0</v>
      </c>
      <c r="E342" s="237">
        <f t="shared" si="231"/>
        <v>0</v>
      </c>
      <c r="F342" s="237">
        <f t="shared" si="232"/>
        <v>0</v>
      </c>
      <c r="G342" s="237">
        <f t="shared" si="233"/>
        <v>0</v>
      </c>
      <c r="H342" s="237">
        <f t="shared" si="234"/>
        <v>0</v>
      </c>
      <c r="I342" s="237">
        <f t="shared" si="235"/>
        <v>0</v>
      </c>
      <c r="J342" s="237">
        <f t="shared" si="236"/>
        <v>0</v>
      </c>
      <c r="K342" s="237">
        <f t="shared" si="237"/>
        <v>0</v>
      </c>
      <c r="L342" s="237">
        <f t="shared" si="238"/>
        <v>0</v>
      </c>
      <c r="M342" s="237">
        <f t="shared" si="239"/>
        <v>0</v>
      </c>
      <c r="N342" s="237">
        <f t="shared" si="240"/>
        <v>0</v>
      </c>
      <c r="O342" s="237">
        <f t="shared" si="241"/>
        <v>0</v>
      </c>
      <c r="P342" s="237">
        <f t="shared" si="242"/>
        <v>0</v>
      </c>
      <c r="Q342" s="237">
        <f t="shared" si="243"/>
        <v>0</v>
      </c>
      <c r="R342" s="415">
        <f t="shared" si="244"/>
        <v>0</v>
      </c>
      <c r="S342" s="427"/>
      <c r="T342" s="238"/>
      <c r="U342" s="238"/>
      <c r="V342" s="238"/>
      <c r="W342" s="238"/>
      <c r="X342" s="238"/>
      <c r="Y342" s="238"/>
      <c r="Z342" s="238"/>
      <c r="AA342" s="238"/>
      <c r="AB342" s="238"/>
      <c r="AC342" s="238"/>
      <c r="AD342" s="238"/>
      <c r="AE342" s="238"/>
      <c r="AF342" s="238"/>
      <c r="AG342" s="238"/>
      <c r="AH342" s="437"/>
      <c r="AI342" s="427"/>
      <c r="AJ342" s="238"/>
      <c r="AK342" s="238"/>
      <c r="AL342" s="238"/>
      <c r="AM342" s="238"/>
      <c r="AN342" s="238"/>
      <c r="AO342" s="238"/>
      <c r="AP342" s="238"/>
      <c r="AQ342" s="238"/>
      <c r="AR342" s="238"/>
      <c r="AS342" s="238"/>
      <c r="AT342" s="238"/>
      <c r="AU342" s="238"/>
      <c r="AV342" s="238"/>
      <c r="AW342" s="238"/>
      <c r="AX342" s="437"/>
      <c r="AY342" s="427"/>
      <c r="AZ342" s="238"/>
      <c r="BA342" s="238"/>
      <c r="BB342" s="238"/>
      <c r="BC342" s="238"/>
      <c r="BD342" s="238"/>
      <c r="BE342" s="238"/>
      <c r="BF342" s="238"/>
      <c r="BG342" s="238"/>
      <c r="BH342" s="238"/>
      <c r="BI342" s="238"/>
      <c r="BJ342" s="238"/>
      <c r="BK342" s="238"/>
      <c r="BL342" s="238"/>
      <c r="BM342" s="238"/>
      <c r="BN342" s="437"/>
      <c r="BO342" s="236"/>
    </row>
    <row r="343" spans="2:67" hidden="1" outlineLevel="1">
      <c r="B343" s="46" t="str">
        <f>$B$153&amp;": Ewe Lambs"</f>
        <v>Middle: Ewe Lambs</v>
      </c>
      <c r="C343" s="232">
        <f t="shared" si="229"/>
        <v>0</v>
      </c>
      <c r="D343" s="232">
        <f t="shared" si="230"/>
        <v>0</v>
      </c>
      <c r="E343" s="232">
        <f t="shared" si="231"/>
        <v>0</v>
      </c>
      <c r="F343" s="232">
        <f t="shared" si="232"/>
        <v>0</v>
      </c>
      <c r="G343" s="232">
        <f t="shared" si="233"/>
        <v>0</v>
      </c>
      <c r="H343" s="232">
        <f t="shared" si="234"/>
        <v>0</v>
      </c>
      <c r="I343" s="232">
        <f t="shared" si="235"/>
        <v>0</v>
      </c>
      <c r="J343" s="232">
        <f t="shared" si="236"/>
        <v>0</v>
      </c>
      <c r="K343" s="232">
        <f t="shared" si="237"/>
        <v>0</v>
      </c>
      <c r="L343" s="232">
        <f t="shared" si="238"/>
        <v>0</v>
      </c>
      <c r="M343" s="232">
        <f t="shared" si="239"/>
        <v>0</v>
      </c>
      <c r="N343" s="232">
        <f t="shared" si="240"/>
        <v>0</v>
      </c>
      <c r="O343" s="232">
        <f t="shared" si="241"/>
        <v>0</v>
      </c>
      <c r="P343" s="232">
        <f t="shared" si="242"/>
        <v>0</v>
      </c>
      <c r="Q343" s="232">
        <f t="shared" si="243"/>
        <v>0</v>
      </c>
      <c r="R343" s="413">
        <f t="shared" si="244"/>
        <v>0</v>
      </c>
      <c r="S343" s="424"/>
      <c r="T343" s="233"/>
      <c r="U343" s="233"/>
      <c r="V343" s="233"/>
      <c r="W343" s="233"/>
      <c r="X343" s="233"/>
      <c r="Y343" s="233"/>
      <c r="Z343" s="233"/>
      <c r="AA343" s="233"/>
      <c r="AB343" s="233"/>
      <c r="AC343" s="233"/>
      <c r="AD343" s="233"/>
      <c r="AE343" s="233"/>
      <c r="AF343" s="233"/>
      <c r="AG343" s="233"/>
      <c r="AH343" s="435"/>
      <c r="AI343" s="424"/>
      <c r="AJ343" s="233"/>
      <c r="AK343" s="233"/>
      <c r="AL343" s="233"/>
      <c r="AM343" s="233"/>
      <c r="AN343" s="233"/>
      <c r="AO343" s="233"/>
      <c r="AP343" s="233"/>
      <c r="AQ343" s="233"/>
      <c r="AR343" s="233"/>
      <c r="AS343" s="233"/>
      <c r="AT343" s="233"/>
      <c r="AU343" s="233"/>
      <c r="AV343" s="233"/>
      <c r="AW343" s="233"/>
      <c r="AX343" s="435"/>
      <c r="AY343" s="424"/>
      <c r="AZ343" s="233"/>
      <c r="BA343" s="233"/>
      <c r="BB343" s="233"/>
      <c r="BC343" s="233"/>
      <c r="BD343" s="233"/>
      <c r="BE343" s="233"/>
      <c r="BF343" s="233"/>
      <c r="BG343" s="233"/>
      <c r="BH343" s="233"/>
      <c r="BI343" s="233"/>
      <c r="BJ343" s="233"/>
      <c r="BK343" s="233"/>
      <c r="BL343" s="233"/>
      <c r="BM343" s="233"/>
      <c r="BN343" s="435"/>
      <c r="BO343" s="234" t="s">
        <v>1046</v>
      </c>
    </row>
    <row r="344" spans="2:67" hidden="1" outlineLevel="1">
      <c r="B344" s="47" t="s">
        <v>1077</v>
      </c>
      <c r="C344" s="235">
        <f t="shared" si="229"/>
        <v>0</v>
      </c>
      <c r="D344" s="235">
        <f t="shared" si="230"/>
        <v>0</v>
      </c>
      <c r="E344" s="235">
        <f t="shared" si="231"/>
        <v>0</v>
      </c>
      <c r="F344" s="235">
        <f t="shared" si="232"/>
        <v>0</v>
      </c>
      <c r="G344" s="235">
        <f t="shared" si="233"/>
        <v>0</v>
      </c>
      <c r="H344" s="235">
        <f t="shared" si="234"/>
        <v>0</v>
      </c>
      <c r="I344" s="235">
        <f t="shared" si="235"/>
        <v>0</v>
      </c>
      <c r="J344" s="235">
        <f t="shared" si="236"/>
        <v>0</v>
      </c>
      <c r="K344" s="235">
        <f t="shared" si="237"/>
        <v>0</v>
      </c>
      <c r="L344" s="235">
        <f t="shared" si="238"/>
        <v>0</v>
      </c>
      <c r="M344" s="235">
        <f t="shared" si="239"/>
        <v>0</v>
      </c>
      <c r="N344" s="235">
        <f t="shared" si="240"/>
        <v>0</v>
      </c>
      <c r="O344" s="235">
        <f t="shared" si="241"/>
        <v>0</v>
      </c>
      <c r="P344" s="235">
        <f t="shared" si="242"/>
        <v>0</v>
      </c>
      <c r="Q344" s="235">
        <f t="shared" si="243"/>
        <v>0</v>
      </c>
      <c r="R344" s="414">
        <f t="shared" si="244"/>
        <v>0</v>
      </c>
      <c r="S344" s="425"/>
      <c r="T344" s="426"/>
      <c r="U344" s="426"/>
      <c r="V344" s="426"/>
      <c r="W344" s="426"/>
      <c r="X344" s="426"/>
      <c r="Y344" s="426"/>
      <c r="Z344" s="426"/>
      <c r="AA344" s="426"/>
      <c r="AB344" s="426"/>
      <c r="AC344" s="426"/>
      <c r="AD344" s="426"/>
      <c r="AE344" s="426"/>
      <c r="AF344" s="426"/>
      <c r="AG344" s="426"/>
      <c r="AH344" s="436"/>
      <c r="AI344" s="425"/>
      <c r="AJ344" s="426"/>
      <c r="AK344" s="426"/>
      <c r="AL344" s="426"/>
      <c r="AM344" s="426"/>
      <c r="AN344" s="426"/>
      <c r="AO344" s="426"/>
      <c r="AP344" s="426"/>
      <c r="AQ344" s="426"/>
      <c r="AR344" s="426"/>
      <c r="AS344" s="426"/>
      <c r="AT344" s="426"/>
      <c r="AU344" s="426"/>
      <c r="AV344" s="426"/>
      <c r="AW344" s="426"/>
      <c r="AX344" s="436"/>
      <c r="AY344" s="425"/>
      <c r="AZ344" s="426"/>
      <c r="BA344" s="426"/>
      <c r="BB344" s="426"/>
      <c r="BC344" s="426"/>
      <c r="BD344" s="426"/>
      <c r="BE344" s="426"/>
      <c r="BF344" s="426"/>
      <c r="BG344" s="426"/>
      <c r="BH344" s="426"/>
      <c r="BI344" s="426"/>
      <c r="BJ344" s="426"/>
      <c r="BK344" s="426"/>
      <c r="BL344" s="426"/>
      <c r="BM344" s="426"/>
      <c r="BN344" s="436"/>
      <c r="BO344" s="236"/>
    </row>
    <row r="345" spans="2:67" hidden="1" outlineLevel="1">
      <c r="B345" s="48" t="s">
        <v>1078</v>
      </c>
      <c r="C345" s="237">
        <f t="shared" si="229"/>
        <v>0</v>
      </c>
      <c r="D345" s="237">
        <f t="shared" si="230"/>
        <v>0</v>
      </c>
      <c r="E345" s="237">
        <f t="shared" si="231"/>
        <v>0</v>
      </c>
      <c r="F345" s="237">
        <f t="shared" si="232"/>
        <v>0</v>
      </c>
      <c r="G345" s="237">
        <f t="shared" si="233"/>
        <v>0</v>
      </c>
      <c r="H345" s="237">
        <f t="shared" si="234"/>
        <v>0</v>
      </c>
      <c r="I345" s="237">
        <f t="shared" si="235"/>
        <v>0</v>
      </c>
      <c r="J345" s="237">
        <f t="shared" si="236"/>
        <v>0</v>
      </c>
      <c r="K345" s="237">
        <f t="shared" si="237"/>
        <v>0</v>
      </c>
      <c r="L345" s="237">
        <f t="shared" si="238"/>
        <v>0</v>
      </c>
      <c r="M345" s="237">
        <f t="shared" si="239"/>
        <v>0</v>
      </c>
      <c r="N345" s="237">
        <f t="shared" si="240"/>
        <v>0</v>
      </c>
      <c r="O345" s="237">
        <f t="shared" si="241"/>
        <v>0</v>
      </c>
      <c r="P345" s="237">
        <f t="shared" si="242"/>
        <v>0</v>
      </c>
      <c r="Q345" s="237">
        <f t="shared" si="243"/>
        <v>0</v>
      </c>
      <c r="R345" s="415">
        <f t="shared" si="244"/>
        <v>0</v>
      </c>
      <c r="S345" s="427"/>
      <c r="T345" s="238"/>
      <c r="U345" s="238"/>
      <c r="V345" s="238"/>
      <c r="W345" s="238"/>
      <c r="X345" s="238"/>
      <c r="Y345" s="238"/>
      <c r="Z345" s="238"/>
      <c r="AA345" s="238"/>
      <c r="AB345" s="238"/>
      <c r="AC345" s="238"/>
      <c r="AD345" s="238"/>
      <c r="AE345" s="238"/>
      <c r="AF345" s="238"/>
      <c r="AG345" s="238"/>
      <c r="AH345" s="437"/>
      <c r="AI345" s="427"/>
      <c r="AJ345" s="238"/>
      <c r="AK345" s="238"/>
      <c r="AL345" s="238"/>
      <c r="AM345" s="238"/>
      <c r="AN345" s="238"/>
      <c r="AO345" s="238"/>
      <c r="AP345" s="238"/>
      <c r="AQ345" s="238"/>
      <c r="AR345" s="238"/>
      <c r="AS345" s="238"/>
      <c r="AT345" s="238"/>
      <c r="AU345" s="238"/>
      <c r="AV345" s="238"/>
      <c r="AW345" s="238"/>
      <c r="AX345" s="437"/>
      <c r="AY345" s="427"/>
      <c r="AZ345" s="238"/>
      <c r="BA345" s="238"/>
      <c r="BB345" s="238"/>
      <c r="BC345" s="238"/>
      <c r="BD345" s="238"/>
      <c r="BE345" s="238"/>
      <c r="BF345" s="238"/>
      <c r="BG345" s="238"/>
      <c r="BH345" s="238"/>
      <c r="BI345" s="238"/>
      <c r="BJ345" s="238"/>
      <c r="BK345" s="238"/>
      <c r="BL345" s="238"/>
      <c r="BM345" s="238"/>
      <c r="BN345" s="437"/>
      <c r="BO345" s="236"/>
    </row>
    <row r="346" spans="2:67" hidden="1" outlineLevel="1">
      <c r="B346" s="46" t="str">
        <f>$B$154&amp;": Ewe Lambs"</f>
        <v>Late: Ewe Lambs</v>
      </c>
      <c r="C346" s="232">
        <f t="shared" si="229"/>
        <v>0</v>
      </c>
      <c r="D346" s="232">
        <f t="shared" si="230"/>
        <v>0</v>
      </c>
      <c r="E346" s="232">
        <f t="shared" si="231"/>
        <v>0</v>
      </c>
      <c r="F346" s="232">
        <f t="shared" si="232"/>
        <v>0</v>
      </c>
      <c r="G346" s="232">
        <f t="shared" si="233"/>
        <v>0</v>
      </c>
      <c r="H346" s="232">
        <f t="shared" si="234"/>
        <v>0</v>
      </c>
      <c r="I346" s="232">
        <f t="shared" si="235"/>
        <v>0</v>
      </c>
      <c r="J346" s="232">
        <f t="shared" si="236"/>
        <v>0</v>
      </c>
      <c r="K346" s="232">
        <f t="shared" si="237"/>
        <v>0</v>
      </c>
      <c r="L346" s="232">
        <f t="shared" si="238"/>
        <v>0</v>
      </c>
      <c r="M346" s="232">
        <f t="shared" si="239"/>
        <v>0</v>
      </c>
      <c r="N346" s="232">
        <f t="shared" si="240"/>
        <v>0</v>
      </c>
      <c r="O346" s="232">
        <f t="shared" si="241"/>
        <v>0</v>
      </c>
      <c r="P346" s="232">
        <f t="shared" si="242"/>
        <v>0</v>
      </c>
      <c r="Q346" s="232">
        <f t="shared" si="243"/>
        <v>0</v>
      </c>
      <c r="R346" s="413">
        <f t="shared" si="244"/>
        <v>0</v>
      </c>
      <c r="S346" s="424"/>
      <c r="T346" s="233"/>
      <c r="U346" s="233"/>
      <c r="V346" s="233"/>
      <c r="W346" s="233"/>
      <c r="X346" s="233"/>
      <c r="Y346" s="233"/>
      <c r="Z346" s="233"/>
      <c r="AA346" s="233"/>
      <c r="AB346" s="233"/>
      <c r="AC346" s="233"/>
      <c r="AD346" s="233"/>
      <c r="AE346" s="233"/>
      <c r="AF346" s="233"/>
      <c r="AG346" s="233"/>
      <c r="AH346" s="435"/>
      <c r="AI346" s="424"/>
      <c r="AJ346" s="233"/>
      <c r="AK346" s="233"/>
      <c r="AL346" s="233"/>
      <c r="AM346" s="233"/>
      <c r="AN346" s="233"/>
      <c r="AO346" s="233"/>
      <c r="AP346" s="233"/>
      <c r="AQ346" s="233"/>
      <c r="AR346" s="233"/>
      <c r="AS346" s="233"/>
      <c r="AT346" s="233"/>
      <c r="AU346" s="233"/>
      <c r="AV346" s="233"/>
      <c r="AW346" s="233"/>
      <c r="AX346" s="435"/>
      <c r="AY346" s="424"/>
      <c r="AZ346" s="233"/>
      <c r="BA346" s="233"/>
      <c r="BB346" s="233"/>
      <c r="BC346" s="233"/>
      <c r="BD346" s="233"/>
      <c r="BE346" s="233"/>
      <c r="BF346" s="233"/>
      <c r="BG346" s="233"/>
      <c r="BH346" s="233"/>
      <c r="BI346" s="233"/>
      <c r="BJ346" s="233"/>
      <c r="BK346" s="233"/>
      <c r="BL346" s="233"/>
      <c r="BM346" s="233"/>
      <c r="BN346" s="435"/>
      <c r="BO346" s="234" t="s">
        <v>1046</v>
      </c>
    </row>
    <row r="347" spans="2:67" hidden="1" outlineLevel="1">
      <c r="B347" s="47" t="s">
        <v>1077</v>
      </c>
      <c r="C347" s="235">
        <f t="shared" si="229"/>
        <v>0</v>
      </c>
      <c r="D347" s="235">
        <f t="shared" si="230"/>
        <v>0</v>
      </c>
      <c r="E347" s="235">
        <f t="shared" si="231"/>
        <v>0</v>
      </c>
      <c r="F347" s="235">
        <f t="shared" si="232"/>
        <v>0</v>
      </c>
      <c r="G347" s="235">
        <f t="shared" si="233"/>
        <v>0</v>
      </c>
      <c r="H347" s="235">
        <f t="shared" si="234"/>
        <v>0</v>
      </c>
      <c r="I347" s="235">
        <f t="shared" si="235"/>
        <v>0</v>
      </c>
      <c r="J347" s="235">
        <f t="shared" si="236"/>
        <v>0</v>
      </c>
      <c r="K347" s="235">
        <f t="shared" si="237"/>
        <v>0</v>
      </c>
      <c r="L347" s="235">
        <f t="shared" si="238"/>
        <v>0</v>
      </c>
      <c r="M347" s="235">
        <f t="shared" si="239"/>
        <v>0</v>
      </c>
      <c r="N347" s="235">
        <f t="shared" si="240"/>
        <v>0</v>
      </c>
      <c r="O347" s="235">
        <f t="shared" si="241"/>
        <v>0</v>
      </c>
      <c r="P347" s="235">
        <f t="shared" si="242"/>
        <v>0</v>
      </c>
      <c r="Q347" s="235">
        <f t="shared" si="243"/>
        <v>0</v>
      </c>
      <c r="R347" s="414">
        <f t="shared" si="244"/>
        <v>0</v>
      </c>
      <c r="S347" s="425"/>
      <c r="T347" s="426"/>
      <c r="U347" s="426"/>
      <c r="V347" s="426"/>
      <c r="W347" s="426"/>
      <c r="X347" s="426"/>
      <c r="Y347" s="426"/>
      <c r="Z347" s="426"/>
      <c r="AA347" s="426"/>
      <c r="AB347" s="426"/>
      <c r="AC347" s="426"/>
      <c r="AD347" s="426"/>
      <c r="AE347" s="426"/>
      <c r="AF347" s="426"/>
      <c r="AG347" s="426"/>
      <c r="AH347" s="436"/>
      <c r="AI347" s="425"/>
      <c r="AJ347" s="426"/>
      <c r="AK347" s="426"/>
      <c r="AL347" s="426"/>
      <c r="AM347" s="426"/>
      <c r="AN347" s="426"/>
      <c r="AO347" s="426"/>
      <c r="AP347" s="426"/>
      <c r="AQ347" s="426"/>
      <c r="AR347" s="426"/>
      <c r="AS347" s="426"/>
      <c r="AT347" s="426"/>
      <c r="AU347" s="426"/>
      <c r="AV347" s="426"/>
      <c r="AW347" s="426"/>
      <c r="AX347" s="436"/>
      <c r="AY347" s="425"/>
      <c r="AZ347" s="426"/>
      <c r="BA347" s="426"/>
      <c r="BB347" s="426"/>
      <c r="BC347" s="426"/>
      <c r="BD347" s="426"/>
      <c r="BE347" s="426"/>
      <c r="BF347" s="426"/>
      <c r="BG347" s="426"/>
      <c r="BH347" s="426"/>
      <c r="BI347" s="426"/>
      <c r="BJ347" s="426"/>
      <c r="BK347" s="426"/>
      <c r="BL347" s="426"/>
      <c r="BM347" s="426"/>
      <c r="BN347" s="436"/>
      <c r="BO347" s="236"/>
    </row>
    <row r="348" spans="2:67" hidden="1" outlineLevel="1">
      <c r="B348" s="48" t="s">
        <v>1078</v>
      </c>
      <c r="C348" s="237">
        <f t="shared" si="229"/>
        <v>0</v>
      </c>
      <c r="D348" s="237">
        <f t="shared" si="230"/>
        <v>0</v>
      </c>
      <c r="E348" s="237">
        <f t="shared" si="231"/>
        <v>0</v>
      </c>
      <c r="F348" s="237">
        <f t="shared" si="232"/>
        <v>0</v>
      </c>
      <c r="G348" s="237">
        <f t="shared" si="233"/>
        <v>0</v>
      </c>
      <c r="H348" s="237">
        <f t="shared" si="234"/>
        <v>0</v>
      </c>
      <c r="I348" s="237">
        <f t="shared" si="235"/>
        <v>0</v>
      </c>
      <c r="J348" s="237">
        <f t="shared" si="236"/>
        <v>0</v>
      </c>
      <c r="K348" s="237">
        <f t="shared" si="237"/>
        <v>0</v>
      </c>
      <c r="L348" s="237">
        <f t="shared" si="238"/>
        <v>0</v>
      </c>
      <c r="M348" s="237">
        <f t="shared" si="239"/>
        <v>0</v>
      </c>
      <c r="N348" s="237">
        <f t="shared" si="240"/>
        <v>0</v>
      </c>
      <c r="O348" s="237">
        <f t="shared" si="241"/>
        <v>0</v>
      </c>
      <c r="P348" s="237">
        <f t="shared" si="242"/>
        <v>0</v>
      </c>
      <c r="Q348" s="237">
        <f t="shared" si="243"/>
        <v>0</v>
      </c>
      <c r="R348" s="415">
        <f t="shared" si="244"/>
        <v>0</v>
      </c>
      <c r="S348" s="427"/>
      <c r="T348" s="238"/>
      <c r="U348" s="238"/>
      <c r="V348" s="238"/>
      <c r="W348" s="238"/>
      <c r="X348" s="238"/>
      <c r="Y348" s="238"/>
      <c r="Z348" s="238"/>
      <c r="AA348" s="238"/>
      <c r="AB348" s="238"/>
      <c r="AC348" s="238"/>
      <c r="AD348" s="238"/>
      <c r="AE348" s="238"/>
      <c r="AF348" s="238"/>
      <c r="AG348" s="238"/>
      <c r="AH348" s="437"/>
      <c r="AI348" s="427"/>
      <c r="AJ348" s="238"/>
      <c r="AK348" s="238"/>
      <c r="AL348" s="238"/>
      <c r="AM348" s="238"/>
      <c r="AN348" s="238"/>
      <c r="AO348" s="238"/>
      <c r="AP348" s="238"/>
      <c r="AQ348" s="238"/>
      <c r="AR348" s="238"/>
      <c r="AS348" s="238"/>
      <c r="AT348" s="238"/>
      <c r="AU348" s="238"/>
      <c r="AV348" s="238"/>
      <c r="AW348" s="238"/>
      <c r="AX348" s="437"/>
      <c r="AY348" s="427"/>
      <c r="AZ348" s="238"/>
      <c r="BA348" s="238"/>
      <c r="BB348" s="238"/>
      <c r="BC348" s="238"/>
      <c r="BD348" s="238"/>
      <c r="BE348" s="238"/>
      <c r="BF348" s="238"/>
      <c r="BG348" s="238"/>
      <c r="BH348" s="238"/>
      <c r="BI348" s="238"/>
      <c r="BJ348" s="238"/>
      <c r="BK348" s="238"/>
      <c r="BL348" s="238"/>
      <c r="BM348" s="238"/>
      <c r="BN348" s="437"/>
      <c r="BO348" s="236"/>
    </row>
    <row r="349" spans="2:67" hidden="1" outlineLevel="1">
      <c r="B349" s="46" t="str">
        <f>$B$155&amp;": Ewe Lambs"</f>
        <v>V. Late: Ewe Lambs</v>
      </c>
      <c r="C349" s="232">
        <f t="shared" ref="C349:R351" si="249">CHOOSE(d.Region,S349,AI349,AY349)</f>
        <v>0</v>
      </c>
      <c r="D349" s="232">
        <f t="shared" si="249"/>
        <v>0</v>
      </c>
      <c r="E349" s="232">
        <f t="shared" si="249"/>
        <v>0</v>
      </c>
      <c r="F349" s="232">
        <f t="shared" si="249"/>
        <v>0</v>
      </c>
      <c r="G349" s="232">
        <f t="shared" si="249"/>
        <v>0</v>
      </c>
      <c r="H349" s="232">
        <f t="shared" si="249"/>
        <v>0</v>
      </c>
      <c r="I349" s="232">
        <f t="shared" si="249"/>
        <v>0</v>
      </c>
      <c r="J349" s="232">
        <f t="shared" si="249"/>
        <v>0</v>
      </c>
      <c r="K349" s="232">
        <f t="shared" si="249"/>
        <v>0</v>
      </c>
      <c r="L349" s="232">
        <f t="shared" si="249"/>
        <v>0</v>
      </c>
      <c r="M349" s="232">
        <f t="shared" si="249"/>
        <v>0</v>
      </c>
      <c r="N349" s="232">
        <f t="shared" si="249"/>
        <v>0</v>
      </c>
      <c r="O349" s="232">
        <f t="shared" si="249"/>
        <v>0</v>
      </c>
      <c r="P349" s="232">
        <f t="shared" si="249"/>
        <v>0</v>
      </c>
      <c r="Q349" s="232">
        <f t="shared" si="249"/>
        <v>0</v>
      </c>
      <c r="R349" s="413">
        <f t="shared" si="249"/>
        <v>0</v>
      </c>
      <c r="S349" s="424"/>
      <c r="T349" s="233"/>
      <c r="U349" s="233"/>
      <c r="V349" s="233"/>
      <c r="W349" s="233"/>
      <c r="X349" s="233"/>
      <c r="Y349" s="233"/>
      <c r="Z349" s="233"/>
      <c r="AA349" s="233"/>
      <c r="AB349" s="233"/>
      <c r="AC349" s="233"/>
      <c r="AD349" s="233"/>
      <c r="AE349" s="233"/>
      <c r="AF349" s="233"/>
      <c r="AG349" s="233"/>
      <c r="AH349" s="435"/>
      <c r="AI349" s="424"/>
      <c r="AJ349" s="233"/>
      <c r="AK349" s="233"/>
      <c r="AL349" s="233"/>
      <c r="AM349" s="233"/>
      <c r="AN349" s="233"/>
      <c r="AO349" s="233"/>
      <c r="AP349" s="233"/>
      <c r="AQ349" s="233"/>
      <c r="AR349" s="233"/>
      <c r="AS349" s="233"/>
      <c r="AT349" s="233"/>
      <c r="AU349" s="233"/>
      <c r="AV349" s="233"/>
      <c r="AW349" s="233"/>
      <c r="AX349" s="435"/>
      <c r="AY349" s="424"/>
      <c r="AZ349" s="233"/>
      <c r="BA349" s="233"/>
      <c r="BB349" s="233"/>
      <c r="BC349" s="233"/>
      <c r="BD349" s="233"/>
      <c r="BE349" s="233"/>
      <c r="BF349" s="233"/>
      <c r="BG349" s="233"/>
      <c r="BH349" s="233"/>
      <c r="BI349" s="233"/>
      <c r="BJ349" s="233"/>
      <c r="BK349" s="233"/>
      <c r="BL349" s="233"/>
      <c r="BM349" s="233"/>
      <c r="BN349" s="435"/>
      <c r="BO349" s="234" t="s">
        <v>1046</v>
      </c>
    </row>
    <row r="350" spans="2:67" hidden="1" outlineLevel="1">
      <c r="B350" s="47" t="s">
        <v>1077</v>
      </c>
      <c r="C350" s="235">
        <f t="shared" si="249"/>
        <v>0</v>
      </c>
      <c r="D350" s="235">
        <f t="shared" si="249"/>
        <v>0</v>
      </c>
      <c r="E350" s="235">
        <f t="shared" si="249"/>
        <v>0</v>
      </c>
      <c r="F350" s="235">
        <f t="shared" si="249"/>
        <v>0</v>
      </c>
      <c r="G350" s="235">
        <f t="shared" si="249"/>
        <v>0</v>
      </c>
      <c r="H350" s="235">
        <f t="shared" si="249"/>
        <v>0</v>
      </c>
      <c r="I350" s="235">
        <f t="shared" si="249"/>
        <v>0</v>
      </c>
      <c r="J350" s="235">
        <f t="shared" si="249"/>
        <v>0</v>
      </c>
      <c r="K350" s="235">
        <f t="shared" si="249"/>
        <v>0</v>
      </c>
      <c r="L350" s="235">
        <f t="shared" si="249"/>
        <v>0</v>
      </c>
      <c r="M350" s="235">
        <f t="shared" si="249"/>
        <v>0</v>
      </c>
      <c r="N350" s="235">
        <f t="shared" si="249"/>
        <v>0</v>
      </c>
      <c r="O350" s="235">
        <f t="shared" si="249"/>
        <v>0</v>
      </c>
      <c r="P350" s="235">
        <f t="shared" si="249"/>
        <v>0</v>
      </c>
      <c r="Q350" s="235">
        <f t="shared" si="249"/>
        <v>0</v>
      </c>
      <c r="R350" s="414">
        <f t="shared" si="249"/>
        <v>0</v>
      </c>
      <c r="S350" s="425"/>
      <c r="T350" s="426"/>
      <c r="U350" s="426"/>
      <c r="V350" s="426"/>
      <c r="W350" s="426"/>
      <c r="X350" s="426"/>
      <c r="Y350" s="426"/>
      <c r="Z350" s="426"/>
      <c r="AA350" s="426"/>
      <c r="AB350" s="426"/>
      <c r="AC350" s="426"/>
      <c r="AD350" s="426"/>
      <c r="AE350" s="426"/>
      <c r="AF350" s="426"/>
      <c r="AG350" s="426"/>
      <c r="AH350" s="436"/>
      <c r="AI350" s="425"/>
      <c r="AJ350" s="426"/>
      <c r="AK350" s="426"/>
      <c r="AL350" s="426"/>
      <c r="AM350" s="426"/>
      <c r="AN350" s="426"/>
      <c r="AO350" s="426"/>
      <c r="AP350" s="426"/>
      <c r="AQ350" s="426"/>
      <c r="AR350" s="426"/>
      <c r="AS350" s="426"/>
      <c r="AT350" s="426"/>
      <c r="AU350" s="426"/>
      <c r="AV350" s="426"/>
      <c r="AW350" s="426"/>
      <c r="AX350" s="436"/>
      <c r="AY350" s="425"/>
      <c r="AZ350" s="426"/>
      <c r="BA350" s="426"/>
      <c r="BB350" s="426"/>
      <c r="BC350" s="426"/>
      <c r="BD350" s="426"/>
      <c r="BE350" s="426"/>
      <c r="BF350" s="426"/>
      <c r="BG350" s="426"/>
      <c r="BH350" s="426"/>
      <c r="BI350" s="426"/>
      <c r="BJ350" s="426"/>
      <c r="BK350" s="426"/>
      <c r="BL350" s="426"/>
      <c r="BM350" s="426"/>
      <c r="BN350" s="436"/>
      <c r="BO350" s="236"/>
    </row>
    <row r="351" spans="2:67" hidden="1" outlineLevel="1">
      <c r="B351" s="48" t="s">
        <v>1078</v>
      </c>
      <c r="C351" s="237">
        <f t="shared" si="249"/>
        <v>0</v>
      </c>
      <c r="D351" s="237">
        <f t="shared" si="249"/>
        <v>0</v>
      </c>
      <c r="E351" s="237">
        <f t="shared" si="249"/>
        <v>0</v>
      </c>
      <c r="F351" s="237">
        <f t="shared" si="249"/>
        <v>0</v>
      </c>
      <c r="G351" s="237">
        <f t="shared" si="249"/>
        <v>0</v>
      </c>
      <c r="H351" s="237">
        <f t="shared" si="249"/>
        <v>0</v>
      </c>
      <c r="I351" s="237">
        <f t="shared" si="249"/>
        <v>0</v>
      </c>
      <c r="J351" s="237">
        <f t="shared" si="249"/>
        <v>0</v>
      </c>
      <c r="K351" s="237">
        <f t="shared" si="249"/>
        <v>0</v>
      </c>
      <c r="L351" s="237">
        <f t="shared" si="249"/>
        <v>0</v>
      </c>
      <c r="M351" s="237">
        <f t="shared" si="249"/>
        <v>0</v>
      </c>
      <c r="N351" s="237">
        <f t="shared" si="249"/>
        <v>0</v>
      </c>
      <c r="O351" s="237">
        <f t="shared" si="249"/>
        <v>0</v>
      </c>
      <c r="P351" s="237">
        <f t="shared" si="249"/>
        <v>0</v>
      </c>
      <c r="Q351" s="237">
        <f t="shared" si="249"/>
        <v>0</v>
      </c>
      <c r="R351" s="415">
        <f t="shared" si="249"/>
        <v>0</v>
      </c>
      <c r="S351" s="427"/>
      <c r="T351" s="238"/>
      <c r="U351" s="238"/>
      <c r="V351" s="238"/>
      <c r="W351" s="238"/>
      <c r="X351" s="238"/>
      <c r="Y351" s="238"/>
      <c r="Z351" s="238"/>
      <c r="AA351" s="238"/>
      <c r="AB351" s="238"/>
      <c r="AC351" s="238"/>
      <c r="AD351" s="238"/>
      <c r="AE351" s="238"/>
      <c r="AF351" s="238"/>
      <c r="AG351" s="238"/>
      <c r="AH351" s="437"/>
      <c r="AI351" s="427"/>
      <c r="AJ351" s="238"/>
      <c r="AK351" s="238"/>
      <c r="AL351" s="238"/>
      <c r="AM351" s="238"/>
      <c r="AN351" s="238"/>
      <c r="AO351" s="238"/>
      <c r="AP351" s="238"/>
      <c r="AQ351" s="238"/>
      <c r="AR351" s="238"/>
      <c r="AS351" s="238"/>
      <c r="AT351" s="238"/>
      <c r="AU351" s="238"/>
      <c r="AV351" s="238"/>
      <c r="AW351" s="238"/>
      <c r="AX351" s="437"/>
      <c r="AY351" s="427"/>
      <c r="AZ351" s="238"/>
      <c r="BA351" s="238"/>
      <c r="BB351" s="238"/>
      <c r="BC351" s="238"/>
      <c r="BD351" s="238"/>
      <c r="BE351" s="238"/>
      <c r="BF351" s="238"/>
      <c r="BG351" s="238"/>
      <c r="BH351" s="238"/>
      <c r="BI351" s="238"/>
      <c r="BJ351" s="238"/>
      <c r="BK351" s="238"/>
      <c r="BL351" s="238"/>
      <c r="BM351" s="238"/>
      <c r="BN351" s="437"/>
      <c r="BO351" s="236"/>
    </row>
    <row r="352" spans="2:67" hidden="1" outlineLevel="1">
      <c r="B352" s="46" t="str">
        <f>$B$156&amp;": Ewe Lambs"</f>
        <v>7mo with 0% mated: Ewe Lambs</v>
      </c>
      <c r="C352" s="232">
        <f t="shared" si="229"/>
        <v>0</v>
      </c>
      <c r="D352" s="232">
        <f t="shared" si="230"/>
        <v>0</v>
      </c>
      <c r="E352" s="232">
        <f t="shared" si="231"/>
        <v>0</v>
      </c>
      <c r="F352" s="232">
        <f t="shared" si="232"/>
        <v>0</v>
      </c>
      <c r="G352" s="232">
        <f t="shared" si="233"/>
        <v>0</v>
      </c>
      <c r="H352" s="232">
        <f t="shared" si="234"/>
        <v>0</v>
      </c>
      <c r="I352" s="232">
        <f t="shared" si="235"/>
        <v>0</v>
      </c>
      <c r="J352" s="232">
        <f t="shared" si="236"/>
        <v>0</v>
      </c>
      <c r="K352" s="232">
        <f t="shared" si="237"/>
        <v>0</v>
      </c>
      <c r="L352" s="232">
        <f t="shared" si="238"/>
        <v>0</v>
      </c>
      <c r="M352" s="232">
        <f t="shared" si="239"/>
        <v>0</v>
      </c>
      <c r="N352" s="232">
        <f t="shared" si="240"/>
        <v>0</v>
      </c>
      <c r="O352" s="232">
        <f t="shared" si="241"/>
        <v>0</v>
      </c>
      <c r="P352" s="232">
        <f t="shared" si="242"/>
        <v>0</v>
      </c>
      <c r="Q352" s="232">
        <f t="shared" si="243"/>
        <v>0</v>
      </c>
      <c r="R352" s="413">
        <f t="shared" si="244"/>
        <v>0</v>
      </c>
      <c r="S352" s="327">
        <f>S337</f>
        <v>0</v>
      </c>
      <c r="T352" s="327">
        <f t="shared" ref="T352:BN352" si="250">T337</f>
        <v>0</v>
      </c>
      <c r="U352" s="327">
        <f t="shared" si="250"/>
        <v>0</v>
      </c>
      <c r="V352" s="327">
        <f t="shared" si="250"/>
        <v>0</v>
      </c>
      <c r="W352" s="327">
        <f t="shared" si="250"/>
        <v>0</v>
      </c>
      <c r="X352" s="327">
        <f t="shared" si="250"/>
        <v>0</v>
      </c>
      <c r="Y352" s="327">
        <f t="shared" si="250"/>
        <v>0</v>
      </c>
      <c r="Z352" s="327">
        <f t="shared" si="250"/>
        <v>0</v>
      </c>
      <c r="AA352" s="327">
        <f t="shared" si="250"/>
        <v>0</v>
      </c>
      <c r="AB352" s="327">
        <f t="shared" si="250"/>
        <v>0</v>
      </c>
      <c r="AC352" s="327">
        <f t="shared" si="250"/>
        <v>0</v>
      </c>
      <c r="AD352" s="327">
        <f t="shared" si="250"/>
        <v>0</v>
      </c>
      <c r="AE352" s="327">
        <f t="shared" si="250"/>
        <v>0</v>
      </c>
      <c r="AF352" s="327">
        <f t="shared" si="250"/>
        <v>0</v>
      </c>
      <c r="AG352" s="327">
        <f>AG337</f>
        <v>0</v>
      </c>
      <c r="AH352" s="327">
        <f t="shared" si="250"/>
        <v>0</v>
      </c>
      <c r="AI352" s="327">
        <f t="shared" si="250"/>
        <v>0</v>
      </c>
      <c r="AJ352" s="327">
        <f t="shared" si="250"/>
        <v>0</v>
      </c>
      <c r="AK352" s="327">
        <f t="shared" si="250"/>
        <v>0</v>
      </c>
      <c r="AL352" s="327">
        <f t="shared" si="250"/>
        <v>0</v>
      </c>
      <c r="AM352" s="327">
        <f t="shared" si="250"/>
        <v>0</v>
      </c>
      <c r="AN352" s="327">
        <f t="shared" si="250"/>
        <v>0</v>
      </c>
      <c r="AO352" s="327">
        <f t="shared" si="250"/>
        <v>0</v>
      </c>
      <c r="AP352" s="327">
        <f t="shared" si="250"/>
        <v>0</v>
      </c>
      <c r="AQ352" s="327">
        <f t="shared" si="250"/>
        <v>0</v>
      </c>
      <c r="AR352" s="327">
        <f t="shared" si="250"/>
        <v>0</v>
      </c>
      <c r="AS352" s="327">
        <f t="shared" si="250"/>
        <v>0</v>
      </c>
      <c r="AT352" s="327">
        <f t="shared" si="250"/>
        <v>0</v>
      </c>
      <c r="AU352" s="327">
        <f t="shared" si="250"/>
        <v>0</v>
      </c>
      <c r="AV352" s="327">
        <f t="shared" si="250"/>
        <v>0</v>
      </c>
      <c r="AW352" s="327">
        <f t="shared" si="250"/>
        <v>0</v>
      </c>
      <c r="AX352" s="327">
        <f t="shared" si="250"/>
        <v>0</v>
      </c>
      <c r="AY352" s="327">
        <f t="shared" si="250"/>
        <v>0</v>
      </c>
      <c r="AZ352" s="327">
        <f t="shared" si="250"/>
        <v>0</v>
      </c>
      <c r="BA352" s="327">
        <f t="shared" si="250"/>
        <v>0</v>
      </c>
      <c r="BB352" s="327">
        <f t="shared" si="250"/>
        <v>0</v>
      </c>
      <c r="BC352" s="327">
        <f t="shared" si="250"/>
        <v>0</v>
      </c>
      <c r="BD352" s="327">
        <f t="shared" si="250"/>
        <v>0</v>
      </c>
      <c r="BE352" s="327">
        <f t="shared" si="250"/>
        <v>0</v>
      </c>
      <c r="BF352" s="327">
        <f t="shared" si="250"/>
        <v>0</v>
      </c>
      <c r="BG352" s="327">
        <f t="shared" si="250"/>
        <v>0</v>
      </c>
      <c r="BH352" s="327">
        <f t="shared" si="250"/>
        <v>0</v>
      </c>
      <c r="BI352" s="327">
        <f t="shared" si="250"/>
        <v>0</v>
      </c>
      <c r="BJ352" s="327">
        <f t="shared" si="250"/>
        <v>0</v>
      </c>
      <c r="BK352" s="327">
        <f t="shared" si="250"/>
        <v>0</v>
      </c>
      <c r="BL352" s="327">
        <f t="shared" si="250"/>
        <v>0</v>
      </c>
      <c r="BM352" s="327">
        <f t="shared" si="250"/>
        <v>0</v>
      </c>
      <c r="BN352" s="327">
        <f t="shared" si="250"/>
        <v>0</v>
      </c>
      <c r="BO352" s="234" t="s">
        <v>1046</v>
      </c>
    </row>
    <row r="353" spans="2:67" hidden="1" outlineLevel="1">
      <c r="B353" s="47" t="s">
        <v>1077</v>
      </c>
      <c r="C353" s="235">
        <f t="shared" si="229"/>
        <v>0</v>
      </c>
      <c r="D353" s="235">
        <f t="shared" si="230"/>
        <v>0</v>
      </c>
      <c r="E353" s="235">
        <f t="shared" si="231"/>
        <v>0</v>
      </c>
      <c r="F353" s="235">
        <f t="shared" si="232"/>
        <v>0</v>
      </c>
      <c r="G353" s="235">
        <f t="shared" si="233"/>
        <v>0</v>
      </c>
      <c r="H353" s="235">
        <f t="shared" si="234"/>
        <v>0</v>
      </c>
      <c r="I353" s="235">
        <f t="shared" si="235"/>
        <v>0</v>
      </c>
      <c r="J353" s="235">
        <f t="shared" si="236"/>
        <v>0</v>
      </c>
      <c r="K353" s="235">
        <f t="shared" si="237"/>
        <v>0</v>
      </c>
      <c r="L353" s="235">
        <f t="shared" si="238"/>
        <v>0</v>
      </c>
      <c r="M353" s="235">
        <f t="shared" si="239"/>
        <v>0</v>
      </c>
      <c r="N353" s="235">
        <f t="shared" si="240"/>
        <v>0</v>
      </c>
      <c r="O353" s="235">
        <f t="shared" si="241"/>
        <v>0</v>
      </c>
      <c r="P353" s="235">
        <f t="shared" si="242"/>
        <v>0</v>
      </c>
      <c r="Q353" s="235">
        <f t="shared" si="243"/>
        <v>0</v>
      </c>
      <c r="R353" s="414">
        <f t="shared" si="244"/>
        <v>0</v>
      </c>
      <c r="S353" s="327">
        <f t="shared" ref="S353:BN353" si="251">S338</f>
        <v>0</v>
      </c>
      <c r="T353" s="327">
        <f t="shared" si="251"/>
        <v>0</v>
      </c>
      <c r="U353" s="327">
        <f t="shared" si="251"/>
        <v>0</v>
      </c>
      <c r="V353" s="327">
        <f t="shared" si="251"/>
        <v>0</v>
      </c>
      <c r="W353" s="327">
        <f t="shared" si="251"/>
        <v>0</v>
      </c>
      <c r="X353" s="327">
        <f t="shared" si="251"/>
        <v>0</v>
      </c>
      <c r="Y353" s="327">
        <f t="shared" si="251"/>
        <v>0</v>
      </c>
      <c r="Z353" s="327">
        <f t="shared" si="251"/>
        <v>0</v>
      </c>
      <c r="AA353" s="327">
        <f t="shared" si="251"/>
        <v>0</v>
      </c>
      <c r="AB353" s="327">
        <f t="shared" si="251"/>
        <v>0</v>
      </c>
      <c r="AC353" s="327">
        <f t="shared" si="251"/>
        <v>0</v>
      </c>
      <c r="AD353" s="327">
        <f t="shared" si="251"/>
        <v>0</v>
      </c>
      <c r="AE353" s="327">
        <f t="shared" si="251"/>
        <v>0</v>
      </c>
      <c r="AF353" s="327">
        <f t="shared" si="251"/>
        <v>0</v>
      </c>
      <c r="AG353" s="327">
        <f t="shared" si="251"/>
        <v>0</v>
      </c>
      <c r="AH353" s="327">
        <f t="shared" si="251"/>
        <v>0</v>
      </c>
      <c r="AI353" s="327">
        <f t="shared" si="251"/>
        <v>0</v>
      </c>
      <c r="AJ353" s="327">
        <f t="shared" si="251"/>
        <v>0</v>
      </c>
      <c r="AK353" s="327">
        <f t="shared" si="251"/>
        <v>0</v>
      </c>
      <c r="AL353" s="327">
        <f t="shared" si="251"/>
        <v>0</v>
      </c>
      <c r="AM353" s="327">
        <f t="shared" si="251"/>
        <v>0</v>
      </c>
      <c r="AN353" s="327">
        <f t="shared" si="251"/>
        <v>0</v>
      </c>
      <c r="AO353" s="327">
        <f t="shared" si="251"/>
        <v>0</v>
      </c>
      <c r="AP353" s="327">
        <f t="shared" si="251"/>
        <v>0</v>
      </c>
      <c r="AQ353" s="327">
        <f t="shared" si="251"/>
        <v>0</v>
      </c>
      <c r="AR353" s="327">
        <f t="shared" si="251"/>
        <v>0</v>
      </c>
      <c r="AS353" s="327">
        <f t="shared" si="251"/>
        <v>0</v>
      </c>
      <c r="AT353" s="327">
        <f t="shared" si="251"/>
        <v>0</v>
      </c>
      <c r="AU353" s="327">
        <f t="shared" si="251"/>
        <v>0</v>
      </c>
      <c r="AV353" s="327">
        <f t="shared" si="251"/>
        <v>0</v>
      </c>
      <c r="AW353" s="327">
        <f t="shared" si="251"/>
        <v>0</v>
      </c>
      <c r="AX353" s="327">
        <f t="shared" si="251"/>
        <v>0</v>
      </c>
      <c r="AY353" s="327">
        <f t="shared" si="251"/>
        <v>0</v>
      </c>
      <c r="AZ353" s="327">
        <f t="shared" si="251"/>
        <v>0</v>
      </c>
      <c r="BA353" s="327">
        <f t="shared" si="251"/>
        <v>0</v>
      </c>
      <c r="BB353" s="327">
        <f t="shared" si="251"/>
        <v>0</v>
      </c>
      <c r="BC353" s="327">
        <f t="shared" si="251"/>
        <v>0</v>
      </c>
      <c r="BD353" s="327">
        <f t="shared" si="251"/>
        <v>0</v>
      </c>
      <c r="BE353" s="327">
        <f t="shared" si="251"/>
        <v>0</v>
      </c>
      <c r="BF353" s="327">
        <f t="shared" si="251"/>
        <v>0</v>
      </c>
      <c r="BG353" s="327">
        <f t="shared" si="251"/>
        <v>0</v>
      </c>
      <c r="BH353" s="327">
        <f t="shared" si="251"/>
        <v>0</v>
      </c>
      <c r="BI353" s="327">
        <f t="shared" si="251"/>
        <v>0</v>
      </c>
      <c r="BJ353" s="327">
        <f t="shared" si="251"/>
        <v>0</v>
      </c>
      <c r="BK353" s="327">
        <f t="shared" si="251"/>
        <v>0</v>
      </c>
      <c r="BL353" s="327">
        <f t="shared" si="251"/>
        <v>0</v>
      </c>
      <c r="BM353" s="327">
        <f t="shared" si="251"/>
        <v>0</v>
      </c>
      <c r="BN353" s="327">
        <f t="shared" si="251"/>
        <v>0</v>
      </c>
      <c r="BO353" s="236"/>
    </row>
    <row r="354" spans="2:67" hidden="1" outlineLevel="1">
      <c r="B354" s="48" t="s">
        <v>1078</v>
      </c>
      <c r="C354" s="237">
        <f t="shared" si="229"/>
        <v>0</v>
      </c>
      <c r="D354" s="237">
        <f t="shared" si="230"/>
        <v>0</v>
      </c>
      <c r="E354" s="237">
        <f t="shared" si="231"/>
        <v>0</v>
      </c>
      <c r="F354" s="237">
        <f t="shared" si="232"/>
        <v>0</v>
      </c>
      <c r="G354" s="237">
        <f t="shared" si="233"/>
        <v>0</v>
      </c>
      <c r="H354" s="237">
        <f t="shared" si="234"/>
        <v>0</v>
      </c>
      <c r="I354" s="237">
        <f t="shared" si="235"/>
        <v>0</v>
      </c>
      <c r="J354" s="237">
        <f t="shared" si="236"/>
        <v>0</v>
      </c>
      <c r="K354" s="237">
        <f t="shared" si="237"/>
        <v>0</v>
      </c>
      <c r="L354" s="237">
        <f t="shared" si="238"/>
        <v>0</v>
      </c>
      <c r="M354" s="237">
        <f t="shared" si="239"/>
        <v>0</v>
      </c>
      <c r="N354" s="237">
        <f t="shared" si="240"/>
        <v>0</v>
      </c>
      <c r="O354" s="237">
        <f t="shared" si="241"/>
        <v>0</v>
      </c>
      <c r="P354" s="237">
        <f t="shared" si="242"/>
        <v>0</v>
      </c>
      <c r="Q354" s="237">
        <f t="shared" si="243"/>
        <v>0</v>
      </c>
      <c r="R354" s="415">
        <f t="shared" si="244"/>
        <v>0</v>
      </c>
      <c r="S354" s="327">
        <f t="shared" ref="S354:BN354" si="252">S339</f>
        <v>0</v>
      </c>
      <c r="T354" s="327">
        <f t="shared" si="252"/>
        <v>0</v>
      </c>
      <c r="U354" s="327">
        <f t="shared" si="252"/>
        <v>0</v>
      </c>
      <c r="V354" s="327">
        <f t="shared" si="252"/>
        <v>0</v>
      </c>
      <c r="W354" s="327">
        <f t="shared" si="252"/>
        <v>0</v>
      </c>
      <c r="X354" s="327">
        <f t="shared" si="252"/>
        <v>0</v>
      </c>
      <c r="Y354" s="327">
        <f t="shared" si="252"/>
        <v>0</v>
      </c>
      <c r="Z354" s="327">
        <f t="shared" si="252"/>
        <v>0</v>
      </c>
      <c r="AA354" s="327">
        <f t="shared" si="252"/>
        <v>0</v>
      </c>
      <c r="AB354" s="327">
        <f t="shared" si="252"/>
        <v>0</v>
      </c>
      <c r="AC354" s="327">
        <f t="shared" si="252"/>
        <v>0</v>
      </c>
      <c r="AD354" s="327">
        <f t="shared" si="252"/>
        <v>0</v>
      </c>
      <c r="AE354" s="327">
        <f t="shared" si="252"/>
        <v>0</v>
      </c>
      <c r="AF354" s="327">
        <f t="shared" si="252"/>
        <v>0</v>
      </c>
      <c r="AG354" s="327">
        <f t="shared" si="252"/>
        <v>0</v>
      </c>
      <c r="AH354" s="327">
        <f t="shared" si="252"/>
        <v>0</v>
      </c>
      <c r="AI354" s="327">
        <f t="shared" si="252"/>
        <v>0</v>
      </c>
      <c r="AJ354" s="327">
        <f t="shared" si="252"/>
        <v>0</v>
      </c>
      <c r="AK354" s="327">
        <f t="shared" si="252"/>
        <v>0</v>
      </c>
      <c r="AL354" s="327">
        <f t="shared" si="252"/>
        <v>0</v>
      </c>
      <c r="AM354" s="327">
        <f t="shared" si="252"/>
        <v>0</v>
      </c>
      <c r="AN354" s="327">
        <f t="shared" si="252"/>
        <v>0</v>
      </c>
      <c r="AO354" s="327">
        <f t="shared" si="252"/>
        <v>0</v>
      </c>
      <c r="AP354" s="327">
        <f t="shared" si="252"/>
        <v>0</v>
      </c>
      <c r="AQ354" s="327">
        <f t="shared" si="252"/>
        <v>0</v>
      </c>
      <c r="AR354" s="327">
        <f t="shared" si="252"/>
        <v>0</v>
      </c>
      <c r="AS354" s="327">
        <f t="shared" si="252"/>
        <v>0</v>
      </c>
      <c r="AT354" s="327">
        <f t="shared" si="252"/>
        <v>0</v>
      </c>
      <c r="AU354" s="327">
        <f t="shared" si="252"/>
        <v>0</v>
      </c>
      <c r="AV354" s="327">
        <f t="shared" si="252"/>
        <v>0</v>
      </c>
      <c r="AW354" s="327">
        <f t="shared" si="252"/>
        <v>0</v>
      </c>
      <c r="AX354" s="327">
        <f t="shared" si="252"/>
        <v>0</v>
      </c>
      <c r="AY354" s="327">
        <f t="shared" si="252"/>
        <v>0</v>
      </c>
      <c r="AZ354" s="327">
        <f t="shared" si="252"/>
        <v>0</v>
      </c>
      <c r="BA354" s="327">
        <f t="shared" si="252"/>
        <v>0</v>
      </c>
      <c r="BB354" s="327">
        <f t="shared" si="252"/>
        <v>0</v>
      </c>
      <c r="BC354" s="327">
        <f t="shared" si="252"/>
        <v>0</v>
      </c>
      <c r="BD354" s="327">
        <f t="shared" si="252"/>
        <v>0</v>
      </c>
      <c r="BE354" s="327">
        <f t="shared" si="252"/>
        <v>0</v>
      </c>
      <c r="BF354" s="327">
        <f t="shared" si="252"/>
        <v>0</v>
      </c>
      <c r="BG354" s="327">
        <f t="shared" si="252"/>
        <v>0</v>
      </c>
      <c r="BH354" s="327">
        <f t="shared" si="252"/>
        <v>0</v>
      </c>
      <c r="BI354" s="327">
        <f t="shared" si="252"/>
        <v>0</v>
      </c>
      <c r="BJ354" s="327">
        <f t="shared" si="252"/>
        <v>0</v>
      </c>
      <c r="BK354" s="327">
        <f t="shared" si="252"/>
        <v>0</v>
      </c>
      <c r="BL354" s="327">
        <f t="shared" si="252"/>
        <v>0</v>
      </c>
      <c r="BM354" s="327">
        <f t="shared" si="252"/>
        <v>0</v>
      </c>
      <c r="BN354" s="327">
        <f t="shared" si="252"/>
        <v>0</v>
      </c>
      <c r="BO354" s="236"/>
    </row>
    <row r="355" spans="2:67" ht="24.75" hidden="1" outlineLevel="2">
      <c r="B355" s="46" t="str">
        <f>"Grazing Intensity 3
"&amp;$B$151&amp;": Ewe Lambs"</f>
        <v>Grazing Intensity 3
Standard (7mo): Ewe Lambs</v>
      </c>
      <c r="C355" s="232">
        <f t="shared" si="229"/>
        <v>0</v>
      </c>
      <c r="D355" s="232">
        <f t="shared" si="230"/>
        <v>0</v>
      </c>
      <c r="E355" s="232">
        <f t="shared" si="231"/>
        <v>0</v>
      </c>
      <c r="F355" s="232">
        <f t="shared" si="232"/>
        <v>0</v>
      </c>
      <c r="G355" s="232">
        <f t="shared" si="233"/>
        <v>0</v>
      </c>
      <c r="H355" s="232">
        <f t="shared" si="234"/>
        <v>0</v>
      </c>
      <c r="I355" s="232">
        <f t="shared" si="235"/>
        <v>0</v>
      </c>
      <c r="J355" s="232">
        <f t="shared" si="236"/>
        <v>0</v>
      </c>
      <c r="K355" s="232">
        <f t="shared" si="237"/>
        <v>0</v>
      </c>
      <c r="L355" s="232">
        <f t="shared" si="238"/>
        <v>0</v>
      </c>
      <c r="M355" s="232">
        <f t="shared" si="239"/>
        <v>0</v>
      </c>
      <c r="N355" s="232">
        <f t="shared" si="240"/>
        <v>0</v>
      </c>
      <c r="O355" s="232">
        <f t="shared" si="241"/>
        <v>0</v>
      </c>
      <c r="P355" s="232">
        <f t="shared" si="242"/>
        <v>0</v>
      </c>
      <c r="Q355" s="232">
        <f t="shared" si="243"/>
        <v>0</v>
      </c>
      <c r="R355" s="413">
        <f t="shared" si="244"/>
        <v>0</v>
      </c>
      <c r="S355" s="424"/>
      <c r="T355" s="233"/>
      <c r="U355" s="233"/>
      <c r="V355" s="233"/>
      <c r="W355" s="233"/>
      <c r="X355" s="233"/>
      <c r="Y355" s="233"/>
      <c r="Z355" s="233"/>
      <c r="AA355" s="233"/>
      <c r="AB355" s="233"/>
      <c r="AC355" s="233"/>
      <c r="AD355" s="233"/>
      <c r="AE355" s="233"/>
      <c r="AF355" s="233"/>
      <c r="AG355" s="233"/>
      <c r="AH355" s="435"/>
      <c r="AI355" s="424"/>
      <c r="AJ355" s="233"/>
      <c r="AK355" s="233"/>
      <c r="AL355" s="233"/>
      <c r="AM355" s="233"/>
      <c r="AN355" s="233"/>
      <c r="AO355" s="233"/>
      <c r="AP355" s="233"/>
      <c r="AQ355" s="233"/>
      <c r="AR355" s="233"/>
      <c r="AS355" s="233"/>
      <c r="AT355" s="233"/>
      <c r="AU355" s="233"/>
      <c r="AV355" s="233"/>
      <c r="AW355" s="233"/>
      <c r="AX355" s="435"/>
      <c r="AY355" s="424"/>
      <c r="AZ355" s="233"/>
      <c r="BA355" s="233"/>
      <c r="BB355" s="233"/>
      <c r="BC355" s="233"/>
      <c r="BD355" s="233"/>
      <c r="BE355" s="233"/>
      <c r="BF355" s="233"/>
      <c r="BG355" s="233"/>
      <c r="BH355" s="233"/>
      <c r="BI355" s="233"/>
      <c r="BJ355" s="233"/>
      <c r="BK355" s="233"/>
      <c r="BL355" s="233"/>
      <c r="BM355" s="233"/>
      <c r="BN355" s="435"/>
      <c r="BO355" s="234" t="s">
        <v>1046</v>
      </c>
    </row>
    <row r="356" spans="2:67" hidden="1" outlineLevel="2">
      <c r="B356" s="47" t="s">
        <v>1077</v>
      </c>
      <c r="C356" s="235">
        <f t="shared" si="229"/>
        <v>0</v>
      </c>
      <c r="D356" s="235">
        <f t="shared" si="230"/>
        <v>0</v>
      </c>
      <c r="E356" s="235">
        <f t="shared" si="231"/>
        <v>0</v>
      </c>
      <c r="F356" s="235">
        <f t="shared" si="232"/>
        <v>0</v>
      </c>
      <c r="G356" s="235">
        <f t="shared" si="233"/>
        <v>0</v>
      </c>
      <c r="H356" s="235">
        <f t="shared" si="234"/>
        <v>0</v>
      </c>
      <c r="I356" s="235">
        <f t="shared" si="235"/>
        <v>0</v>
      </c>
      <c r="J356" s="235">
        <f t="shared" si="236"/>
        <v>0</v>
      </c>
      <c r="K356" s="235">
        <f t="shared" si="237"/>
        <v>0</v>
      </c>
      <c r="L356" s="235">
        <f t="shared" si="238"/>
        <v>0</v>
      </c>
      <c r="M356" s="235">
        <f t="shared" si="239"/>
        <v>0</v>
      </c>
      <c r="N356" s="235">
        <f t="shared" si="240"/>
        <v>0</v>
      </c>
      <c r="O356" s="235">
        <f t="shared" si="241"/>
        <v>0</v>
      </c>
      <c r="P356" s="235">
        <f t="shared" si="242"/>
        <v>0</v>
      </c>
      <c r="Q356" s="235">
        <f t="shared" si="243"/>
        <v>0</v>
      </c>
      <c r="R356" s="414">
        <f t="shared" si="244"/>
        <v>0</v>
      </c>
      <c r="S356" s="425"/>
      <c r="T356" s="426"/>
      <c r="U356" s="426"/>
      <c r="V356" s="426"/>
      <c r="W356" s="426"/>
      <c r="X356" s="426"/>
      <c r="Y356" s="426"/>
      <c r="Z356" s="426"/>
      <c r="AA356" s="426"/>
      <c r="AB356" s="426"/>
      <c r="AC356" s="426"/>
      <c r="AD356" s="426"/>
      <c r="AE356" s="426"/>
      <c r="AF356" s="426"/>
      <c r="AG356" s="426"/>
      <c r="AH356" s="436"/>
      <c r="AI356" s="425"/>
      <c r="AJ356" s="426"/>
      <c r="AK356" s="426"/>
      <c r="AL356" s="426"/>
      <c r="AM356" s="426"/>
      <c r="AN356" s="426"/>
      <c r="AO356" s="426"/>
      <c r="AP356" s="426"/>
      <c r="AQ356" s="426"/>
      <c r="AR356" s="426"/>
      <c r="AS356" s="426"/>
      <c r="AT356" s="426"/>
      <c r="AU356" s="426"/>
      <c r="AV356" s="426"/>
      <c r="AW356" s="426"/>
      <c r="AX356" s="436"/>
      <c r="AY356" s="425"/>
      <c r="AZ356" s="426"/>
      <c r="BA356" s="426"/>
      <c r="BB356" s="426"/>
      <c r="BC356" s="426"/>
      <c r="BD356" s="426"/>
      <c r="BE356" s="426"/>
      <c r="BF356" s="426"/>
      <c r="BG356" s="426"/>
      <c r="BH356" s="426"/>
      <c r="BI356" s="426"/>
      <c r="BJ356" s="426"/>
      <c r="BK356" s="426"/>
      <c r="BL356" s="426"/>
      <c r="BM356" s="426"/>
      <c r="BN356" s="436"/>
      <c r="BO356" s="236"/>
    </row>
    <row r="357" spans="2:67" hidden="1" outlineLevel="2">
      <c r="B357" s="48" t="s">
        <v>1078</v>
      </c>
      <c r="C357" s="237">
        <f t="shared" si="229"/>
        <v>0</v>
      </c>
      <c r="D357" s="237">
        <f t="shared" si="230"/>
        <v>0</v>
      </c>
      <c r="E357" s="237">
        <f t="shared" si="231"/>
        <v>0</v>
      </c>
      <c r="F357" s="237">
        <f t="shared" si="232"/>
        <v>0</v>
      </c>
      <c r="G357" s="237">
        <f t="shared" si="233"/>
        <v>0</v>
      </c>
      <c r="H357" s="237">
        <f t="shared" si="234"/>
        <v>0</v>
      </c>
      <c r="I357" s="237">
        <f t="shared" si="235"/>
        <v>0</v>
      </c>
      <c r="J357" s="237">
        <f t="shared" si="236"/>
        <v>0</v>
      </c>
      <c r="K357" s="237">
        <f t="shared" si="237"/>
        <v>0</v>
      </c>
      <c r="L357" s="237">
        <f t="shared" si="238"/>
        <v>0</v>
      </c>
      <c r="M357" s="237">
        <f t="shared" si="239"/>
        <v>0</v>
      </c>
      <c r="N357" s="237">
        <f t="shared" si="240"/>
        <v>0</v>
      </c>
      <c r="O357" s="237">
        <f t="shared" si="241"/>
        <v>0</v>
      </c>
      <c r="P357" s="237">
        <f t="shared" si="242"/>
        <v>0</v>
      </c>
      <c r="Q357" s="237">
        <f t="shared" si="243"/>
        <v>0</v>
      </c>
      <c r="R357" s="415">
        <f t="shared" si="244"/>
        <v>0</v>
      </c>
      <c r="S357" s="427"/>
      <c r="T357" s="238"/>
      <c r="U357" s="238"/>
      <c r="V357" s="238"/>
      <c r="W357" s="238"/>
      <c r="X357" s="238"/>
      <c r="Y357" s="238"/>
      <c r="Z357" s="238"/>
      <c r="AA357" s="238"/>
      <c r="AB357" s="238"/>
      <c r="AC357" s="238"/>
      <c r="AD357" s="238"/>
      <c r="AE357" s="238"/>
      <c r="AF357" s="238"/>
      <c r="AG357" s="238"/>
      <c r="AH357" s="437"/>
      <c r="AI357" s="427"/>
      <c r="AJ357" s="238"/>
      <c r="AK357" s="238"/>
      <c r="AL357" s="238"/>
      <c r="AM357" s="238"/>
      <c r="AN357" s="238"/>
      <c r="AO357" s="238"/>
      <c r="AP357" s="238"/>
      <c r="AQ357" s="238"/>
      <c r="AR357" s="238"/>
      <c r="AS357" s="238"/>
      <c r="AT357" s="238"/>
      <c r="AU357" s="238"/>
      <c r="AV357" s="238"/>
      <c r="AW357" s="238"/>
      <c r="AX357" s="437"/>
      <c r="AY357" s="427"/>
      <c r="AZ357" s="238"/>
      <c r="BA357" s="238"/>
      <c r="BB357" s="238"/>
      <c r="BC357" s="238"/>
      <c r="BD357" s="238"/>
      <c r="BE357" s="238"/>
      <c r="BF357" s="238"/>
      <c r="BG357" s="238"/>
      <c r="BH357" s="238"/>
      <c r="BI357" s="238"/>
      <c r="BJ357" s="238"/>
      <c r="BK357" s="238"/>
      <c r="BL357" s="238"/>
      <c r="BM357" s="238"/>
      <c r="BN357" s="437"/>
      <c r="BO357" s="236"/>
    </row>
    <row r="358" spans="2:67" hidden="1" outlineLevel="2">
      <c r="B358" s="46" t="str">
        <f>$B$152&amp;": Ewe Lambs"</f>
        <v>Early: Ewe Lambs</v>
      </c>
      <c r="C358" s="232">
        <f t="shared" si="229"/>
        <v>0</v>
      </c>
      <c r="D358" s="232">
        <f t="shared" si="230"/>
        <v>0</v>
      </c>
      <c r="E358" s="232">
        <f t="shared" si="231"/>
        <v>0</v>
      </c>
      <c r="F358" s="232">
        <f t="shared" si="232"/>
        <v>0</v>
      </c>
      <c r="G358" s="232">
        <f t="shared" si="233"/>
        <v>0</v>
      </c>
      <c r="H358" s="232">
        <f t="shared" si="234"/>
        <v>0</v>
      </c>
      <c r="I358" s="232">
        <f t="shared" si="235"/>
        <v>0</v>
      </c>
      <c r="J358" s="232">
        <f t="shared" si="236"/>
        <v>0</v>
      </c>
      <c r="K358" s="232">
        <f t="shared" si="237"/>
        <v>0</v>
      </c>
      <c r="L358" s="232">
        <f t="shared" si="238"/>
        <v>0</v>
      </c>
      <c r="M358" s="232">
        <f t="shared" si="239"/>
        <v>0</v>
      </c>
      <c r="N358" s="232">
        <f t="shared" si="240"/>
        <v>0</v>
      </c>
      <c r="O358" s="232">
        <f t="shared" si="241"/>
        <v>0</v>
      </c>
      <c r="P358" s="232">
        <f t="shared" si="242"/>
        <v>0</v>
      </c>
      <c r="Q358" s="232">
        <f t="shared" si="243"/>
        <v>0</v>
      </c>
      <c r="R358" s="413">
        <f t="shared" si="244"/>
        <v>0</v>
      </c>
      <c r="S358" s="424"/>
      <c r="T358" s="233"/>
      <c r="U358" s="233"/>
      <c r="V358" s="233"/>
      <c r="W358" s="233"/>
      <c r="X358" s="233"/>
      <c r="Y358" s="233"/>
      <c r="Z358" s="233"/>
      <c r="AA358" s="233"/>
      <c r="AB358" s="233"/>
      <c r="AC358" s="233"/>
      <c r="AD358" s="233"/>
      <c r="AE358" s="233"/>
      <c r="AF358" s="233"/>
      <c r="AG358" s="233"/>
      <c r="AH358" s="435"/>
      <c r="AI358" s="424"/>
      <c r="AJ358" s="233"/>
      <c r="AK358" s="233"/>
      <c r="AL358" s="233"/>
      <c r="AM358" s="233"/>
      <c r="AN358" s="233"/>
      <c r="AO358" s="233"/>
      <c r="AP358" s="233"/>
      <c r="AQ358" s="233"/>
      <c r="AR358" s="233"/>
      <c r="AS358" s="233"/>
      <c r="AT358" s="233"/>
      <c r="AU358" s="233"/>
      <c r="AV358" s="233"/>
      <c r="AW358" s="233"/>
      <c r="AX358" s="435"/>
      <c r="AY358" s="424"/>
      <c r="AZ358" s="233"/>
      <c r="BA358" s="233"/>
      <c r="BB358" s="233"/>
      <c r="BC358" s="233"/>
      <c r="BD358" s="233"/>
      <c r="BE358" s="233"/>
      <c r="BF358" s="233"/>
      <c r="BG358" s="233"/>
      <c r="BH358" s="233"/>
      <c r="BI358" s="233"/>
      <c r="BJ358" s="233"/>
      <c r="BK358" s="233"/>
      <c r="BL358" s="233"/>
      <c r="BM358" s="233"/>
      <c r="BN358" s="435"/>
      <c r="BO358" s="234" t="s">
        <v>1046</v>
      </c>
    </row>
    <row r="359" spans="2:67" hidden="1" outlineLevel="2">
      <c r="B359" s="47" t="s">
        <v>1077</v>
      </c>
      <c r="C359" s="235">
        <f t="shared" si="229"/>
        <v>0</v>
      </c>
      <c r="D359" s="235">
        <f t="shared" si="230"/>
        <v>0</v>
      </c>
      <c r="E359" s="235">
        <f t="shared" si="231"/>
        <v>0</v>
      </c>
      <c r="F359" s="235">
        <f t="shared" si="232"/>
        <v>0</v>
      </c>
      <c r="G359" s="235">
        <f t="shared" si="233"/>
        <v>0</v>
      </c>
      <c r="H359" s="235">
        <f t="shared" si="234"/>
        <v>0</v>
      </c>
      <c r="I359" s="235">
        <f t="shared" si="235"/>
        <v>0</v>
      </c>
      <c r="J359" s="235">
        <f t="shared" si="236"/>
        <v>0</v>
      </c>
      <c r="K359" s="235">
        <f t="shared" si="237"/>
        <v>0</v>
      </c>
      <c r="L359" s="235">
        <f t="shared" si="238"/>
        <v>0</v>
      </c>
      <c r="M359" s="235">
        <f t="shared" si="239"/>
        <v>0</v>
      </c>
      <c r="N359" s="235">
        <f t="shared" si="240"/>
        <v>0</v>
      </c>
      <c r="O359" s="235">
        <f t="shared" si="241"/>
        <v>0</v>
      </c>
      <c r="P359" s="235">
        <f t="shared" si="242"/>
        <v>0</v>
      </c>
      <c r="Q359" s="235">
        <f t="shared" si="243"/>
        <v>0</v>
      </c>
      <c r="R359" s="414">
        <f t="shared" si="244"/>
        <v>0</v>
      </c>
      <c r="S359" s="425"/>
      <c r="T359" s="426"/>
      <c r="U359" s="426"/>
      <c r="V359" s="426"/>
      <c r="W359" s="426"/>
      <c r="X359" s="426"/>
      <c r="Y359" s="426"/>
      <c r="Z359" s="426"/>
      <c r="AA359" s="426"/>
      <c r="AB359" s="426"/>
      <c r="AC359" s="426"/>
      <c r="AD359" s="426"/>
      <c r="AE359" s="426"/>
      <c r="AF359" s="426"/>
      <c r="AG359" s="426"/>
      <c r="AH359" s="436"/>
      <c r="AI359" s="425"/>
      <c r="AJ359" s="426"/>
      <c r="AK359" s="426"/>
      <c r="AL359" s="426"/>
      <c r="AM359" s="426"/>
      <c r="AN359" s="426"/>
      <c r="AO359" s="426"/>
      <c r="AP359" s="426"/>
      <c r="AQ359" s="426"/>
      <c r="AR359" s="426"/>
      <c r="AS359" s="426"/>
      <c r="AT359" s="426"/>
      <c r="AU359" s="426"/>
      <c r="AV359" s="426"/>
      <c r="AW359" s="426"/>
      <c r="AX359" s="436"/>
      <c r="AY359" s="425"/>
      <c r="AZ359" s="426"/>
      <c r="BA359" s="426"/>
      <c r="BB359" s="426"/>
      <c r="BC359" s="426"/>
      <c r="BD359" s="426"/>
      <c r="BE359" s="426"/>
      <c r="BF359" s="426"/>
      <c r="BG359" s="426"/>
      <c r="BH359" s="426"/>
      <c r="BI359" s="426"/>
      <c r="BJ359" s="426"/>
      <c r="BK359" s="426"/>
      <c r="BL359" s="426"/>
      <c r="BM359" s="426"/>
      <c r="BN359" s="436"/>
      <c r="BO359" s="236"/>
    </row>
    <row r="360" spans="2:67" hidden="1" outlineLevel="2">
      <c r="B360" s="48" t="s">
        <v>1078</v>
      </c>
      <c r="C360" s="237">
        <f t="shared" si="229"/>
        <v>0</v>
      </c>
      <c r="D360" s="237">
        <f t="shared" si="230"/>
        <v>0</v>
      </c>
      <c r="E360" s="237">
        <f t="shared" si="231"/>
        <v>0</v>
      </c>
      <c r="F360" s="237">
        <f t="shared" si="232"/>
        <v>0</v>
      </c>
      <c r="G360" s="237">
        <f t="shared" si="233"/>
        <v>0</v>
      </c>
      <c r="H360" s="237">
        <f t="shared" si="234"/>
        <v>0</v>
      </c>
      <c r="I360" s="237">
        <f t="shared" si="235"/>
        <v>0</v>
      </c>
      <c r="J360" s="237">
        <f t="shared" si="236"/>
        <v>0</v>
      </c>
      <c r="K360" s="237">
        <f t="shared" si="237"/>
        <v>0</v>
      </c>
      <c r="L360" s="237">
        <f t="shared" si="238"/>
        <v>0</v>
      </c>
      <c r="M360" s="237">
        <f t="shared" si="239"/>
        <v>0</v>
      </c>
      <c r="N360" s="237">
        <f t="shared" si="240"/>
        <v>0</v>
      </c>
      <c r="O360" s="237">
        <f t="shared" si="241"/>
        <v>0</v>
      </c>
      <c r="P360" s="237">
        <f t="shared" si="242"/>
        <v>0</v>
      </c>
      <c r="Q360" s="237">
        <f t="shared" si="243"/>
        <v>0</v>
      </c>
      <c r="R360" s="415">
        <f t="shared" si="244"/>
        <v>0</v>
      </c>
      <c r="S360" s="427"/>
      <c r="T360" s="238"/>
      <c r="U360" s="238"/>
      <c r="V360" s="238"/>
      <c r="W360" s="238"/>
      <c r="X360" s="238"/>
      <c r="Y360" s="238"/>
      <c r="Z360" s="238"/>
      <c r="AA360" s="238"/>
      <c r="AB360" s="238"/>
      <c r="AC360" s="238"/>
      <c r="AD360" s="238"/>
      <c r="AE360" s="238"/>
      <c r="AF360" s="238"/>
      <c r="AG360" s="238"/>
      <c r="AH360" s="437"/>
      <c r="AI360" s="427"/>
      <c r="AJ360" s="238"/>
      <c r="AK360" s="238"/>
      <c r="AL360" s="238"/>
      <c r="AM360" s="238"/>
      <c r="AN360" s="238"/>
      <c r="AO360" s="238"/>
      <c r="AP360" s="238"/>
      <c r="AQ360" s="238"/>
      <c r="AR360" s="238"/>
      <c r="AS360" s="238"/>
      <c r="AT360" s="238"/>
      <c r="AU360" s="238"/>
      <c r="AV360" s="238"/>
      <c r="AW360" s="238"/>
      <c r="AX360" s="437"/>
      <c r="AY360" s="427"/>
      <c r="AZ360" s="238"/>
      <c r="BA360" s="238"/>
      <c r="BB360" s="238"/>
      <c r="BC360" s="238"/>
      <c r="BD360" s="238"/>
      <c r="BE360" s="238"/>
      <c r="BF360" s="238"/>
      <c r="BG360" s="238"/>
      <c r="BH360" s="238"/>
      <c r="BI360" s="238"/>
      <c r="BJ360" s="238"/>
      <c r="BK360" s="238"/>
      <c r="BL360" s="238"/>
      <c r="BM360" s="238"/>
      <c r="BN360" s="437"/>
      <c r="BO360" s="236"/>
    </row>
    <row r="361" spans="2:67" hidden="1" outlineLevel="2">
      <c r="B361" s="46" t="str">
        <f>$B$153&amp;": Ewe Lambs"</f>
        <v>Middle: Ewe Lambs</v>
      </c>
      <c r="C361" s="232">
        <f t="shared" si="229"/>
        <v>0</v>
      </c>
      <c r="D361" s="232">
        <f t="shared" si="230"/>
        <v>0</v>
      </c>
      <c r="E361" s="232">
        <f t="shared" si="231"/>
        <v>0</v>
      </c>
      <c r="F361" s="232">
        <f t="shared" si="232"/>
        <v>0</v>
      </c>
      <c r="G361" s="232">
        <f t="shared" si="233"/>
        <v>0</v>
      </c>
      <c r="H361" s="232">
        <f t="shared" si="234"/>
        <v>0</v>
      </c>
      <c r="I361" s="232">
        <f t="shared" si="235"/>
        <v>0</v>
      </c>
      <c r="J361" s="232">
        <f t="shared" si="236"/>
        <v>0</v>
      </c>
      <c r="K361" s="232">
        <f t="shared" si="237"/>
        <v>0</v>
      </c>
      <c r="L361" s="232">
        <f t="shared" si="238"/>
        <v>0</v>
      </c>
      <c r="M361" s="232">
        <f t="shared" si="239"/>
        <v>0</v>
      </c>
      <c r="N361" s="232">
        <f t="shared" si="240"/>
        <v>0</v>
      </c>
      <c r="O361" s="232">
        <f t="shared" si="241"/>
        <v>0</v>
      </c>
      <c r="P361" s="232">
        <f t="shared" si="242"/>
        <v>0</v>
      </c>
      <c r="Q361" s="232">
        <f t="shared" si="243"/>
        <v>0</v>
      </c>
      <c r="R361" s="413">
        <f t="shared" si="244"/>
        <v>0</v>
      </c>
      <c r="S361" s="424"/>
      <c r="T361" s="233"/>
      <c r="U361" s="233"/>
      <c r="V361" s="233"/>
      <c r="W361" s="233"/>
      <c r="X361" s="233"/>
      <c r="Y361" s="233"/>
      <c r="Z361" s="233"/>
      <c r="AA361" s="233"/>
      <c r="AB361" s="233"/>
      <c r="AC361" s="233"/>
      <c r="AD361" s="233"/>
      <c r="AE361" s="233"/>
      <c r="AF361" s="233"/>
      <c r="AG361" s="233"/>
      <c r="AH361" s="435"/>
      <c r="AI361" s="424"/>
      <c r="AJ361" s="233"/>
      <c r="AK361" s="233"/>
      <c r="AL361" s="233"/>
      <c r="AM361" s="233"/>
      <c r="AN361" s="233"/>
      <c r="AO361" s="233"/>
      <c r="AP361" s="233"/>
      <c r="AQ361" s="233"/>
      <c r="AR361" s="233"/>
      <c r="AS361" s="233"/>
      <c r="AT361" s="233"/>
      <c r="AU361" s="233"/>
      <c r="AV361" s="233"/>
      <c r="AW361" s="233"/>
      <c r="AX361" s="435"/>
      <c r="AY361" s="424"/>
      <c r="AZ361" s="233"/>
      <c r="BA361" s="233"/>
      <c r="BB361" s="233"/>
      <c r="BC361" s="233"/>
      <c r="BD361" s="233"/>
      <c r="BE361" s="233"/>
      <c r="BF361" s="233"/>
      <c r="BG361" s="233"/>
      <c r="BH361" s="233"/>
      <c r="BI361" s="233"/>
      <c r="BJ361" s="233"/>
      <c r="BK361" s="233"/>
      <c r="BL361" s="233"/>
      <c r="BM361" s="233"/>
      <c r="BN361" s="435"/>
      <c r="BO361" s="234" t="s">
        <v>1046</v>
      </c>
    </row>
    <row r="362" spans="2:67" hidden="1" outlineLevel="2">
      <c r="B362" s="47" t="s">
        <v>1077</v>
      </c>
      <c r="C362" s="235">
        <f t="shared" si="229"/>
        <v>0</v>
      </c>
      <c r="D362" s="235">
        <f t="shared" si="230"/>
        <v>0</v>
      </c>
      <c r="E362" s="235">
        <f t="shared" si="231"/>
        <v>0</v>
      </c>
      <c r="F362" s="235">
        <f t="shared" si="232"/>
        <v>0</v>
      </c>
      <c r="G362" s="235">
        <f t="shared" si="233"/>
        <v>0</v>
      </c>
      <c r="H362" s="235">
        <f t="shared" si="234"/>
        <v>0</v>
      </c>
      <c r="I362" s="235">
        <f t="shared" si="235"/>
        <v>0</v>
      </c>
      <c r="J362" s="235">
        <f t="shared" si="236"/>
        <v>0</v>
      </c>
      <c r="K362" s="235">
        <f t="shared" si="237"/>
        <v>0</v>
      </c>
      <c r="L362" s="235">
        <f t="shared" si="238"/>
        <v>0</v>
      </c>
      <c r="M362" s="235">
        <f t="shared" si="239"/>
        <v>0</v>
      </c>
      <c r="N362" s="235">
        <f t="shared" si="240"/>
        <v>0</v>
      </c>
      <c r="O362" s="235">
        <f t="shared" si="241"/>
        <v>0</v>
      </c>
      <c r="P362" s="235">
        <f t="shared" si="242"/>
        <v>0</v>
      </c>
      <c r="Q362" s="235">
        <f t="shared" si="243"/>
        <v>0</v>
      </c>
      <c r="R362" s="414">
        <f t="shared" si="244"/>
        <v>0</v>
      </c>
      <c r="S362" s="425"/>
      <c r="T362" s="426"/>
      <c r="U362" s="426"/>
      <c r="V362" s="426"/>
      <c r="W362" s="426"/>
      <c r="X362" s="426"/>
      <c r="Y362" s="426"/>
      <c r="Z362" s="426"/>
      <c r="AA362" s="426"/>
      <c r="AB362" s="426"/>
      <c r="AC362" s="426"/>
      <c r="AD362" s="426"/>
      <c r="AE362" s="426"/>
      <c r="AF362" s="426"/>
      <c r="AG362" s="426"/>
      <c r="AH362" s="436"/>
      <c r="AI362" s="425"/>
      <c r="AJ362" s="426"/>
      <c r="AK362" s="426"/>
      <c r="AL362" s="426"/>
      <c r="AM362" s="426"/>
      <c r="AN362" s="426"/>
      <c r="AO362" s="426"/>
      <c r="AP362" s="426"/>
      <c r="AQ362" s="426"/>
      <c r="AR362" s="426"/>
      <c r="AS362" s="426"/>
      <c r="AT362" s="426"/>
      <c r="AU362" s="426"/>
      <c r="AV362" s="426"/>
      <c r="AW362" s="426"/>
      <c r="AX362" s="436"/>
      <c r="AY362" s="425"/>
      <c r="AZ362" s="426"/>
      <c r="BA362" s="426"/>
      <c r="BB362" s="426"/>
      <c r="BC362" s="426"/>
      <c r="BD362" s="426"/>
      <c r="BE362" s="426"/>
      <c r="BF362" s="426"/>
      <c r="BG362" s="426"/>
      <c r="BH362" s="426"/>
      <c r="BI362" s="426"/>
      <c r="BJ362" s="426"/>
      <c r="BK362" s="426"/>
      <c r="BL362" s="426"/>
      <c r="BM362" s="426"/>
      <c r="BN362" s="436"/>
      <c r="BO362" s="236"/>
    </row>
    <row r="363" spans="2:67" hidden="1" outlineLevel="2">
      <c r="B363" s="48" t="s">
        <v>1078</v>
      </c>
      <c r="C363" s="237">
        <f t="shared" si="229"/>
        <v>0</v>
      </c>
      <c r="D363" s="237">
        <f t="shared" si="230"/>
        <v>0</v>
      </c>
      <c r="E363" s="237">
        <f t="shared" si="231"/>
        <v>0</v>
      </c>
      <c r="F363" s="237">
        <f t="shared" si="232"/>
        <v>0</v>
      </c>
      <c r="G363" s="237">
        <f t="shared" si="233"/>
        <v>0</v>
      </c>
      <c r="H363" s="237">
        <f t="shared" si="234"/>
        <v>0</v>
      </c>
      <c r="I363" s="237">
        <f t="shared" si="235"/>
        <v>0</v>
      </c>
      <c r="J363" s="237">
        <f t="shared" si="236"/>
        <v>0</v>
      </c>
      <c r="K363" s="237">
        <f t="shared" si="237"/>
        <v>0</v>
      </c>
      <c r="L363" s="237">
        <f t="shared" si="238"/>
        <v>0</v>
      </c>
      <c r="M363" s="237">
        <f t="shared" si="239"/>
        <v>0</v>
      </c>
      <c r="N363" s="237">
        <f t="shared" si="240"/>
        <v>0</v>
      </c>
      <c r="O363" s="237">
        <f t="shared" si="241"/>
        <v>0</v>
      </c>
      <c r="P363" s="237">
        <f t="shared" si="242"/>
        <v>0</v>
      </c>
      <c r="Q363" s="237">
        <f t="shared" si="243"/>
        <v>0</v>
      </c>
      <c r="R363" s="415">
        <f t="shared" si="244"/>
        <v>0</v>
      </c>
      <c r="S363" s="427"/>
      <c r="T363" s="238"/>
      <c r="U363" s="238"/>
      <c r="V363" s="238"/>
      <c r="W363" s="238"/>
      <c r="X363" s="238"/>
      <c r="Y363" s="238"/>
      <c r="Z363" s="238"/>
      <c r="AA363" s="238"/>
      <c r="AB363" s="238"/>
      <c r="AC363" s="238"/>
      <c r="AD363" s="238"/>
      <c r="AE363" s="238"/>
      <c r="AF363" s="238"/>
      <c r="AG363" s="238"/>
      <c r="AH363" s="437"/>
      <c r="AI363" s="427"/>
      <c r="AJ363" s="238"/>
      <c r="AK363" s="238"/>
      <c r="AL363" s="238"/>
      <c r="AM363" s="238"/>
      <c r="AN363" s="238"/>
      <c r="AO363" s="238"/>
      <c r="AP363" s="238"/>
      <c r="AQ363" s="238"/>
      <c r="AR363" s="238"/>
      <c r="AS363" s="238"/>
      <c r="AT363" s="238"/>
      <c r="AU363" s="238"/>
      <c r="AV363" s="238"/>
      <c r="AW363" s="238"/>
      <c r="AX363" s="437"/>
      <c r="AY363" s="427"/>
      <c r="AZ363" s="238"/>
      <c r="BA363" s="238"/>
      <c r="BB363" s="238"/>
      <c r="BC363" s="238"/>
      <c r="BD363" s="238"/>
      <c r="BE363" s="238"/>
      <c r="BF363" s="238"/>
      <c r="BG363" s="238"/>
      <c r="BH363" s="238"/>
      <c r="BI363" s="238"/>
      <c r="BJ363" s="238"/>
      <c r="BK363" s="238"/>
      <c r="BL363" s="238"/>
      <c r="BM363" s="238"/>
      <c r="BN363" s="437"/>
      <c r="BO363" s="236"/>
    </row>
    <row r="364" spans="2:67" hidden="1" outlineLevel="2">
      <c r="B364" s="46" t="str">
        <f>$B$154&amp;": Ewe Lambs"</f>
        <v>Late: Ewe Lambs</v>
      </c>
      <c r="C364" s="232">
        <f t="shared" si="229"/>
        <v>0</v>
      </c>
      <c r="D364" s="232">
        <f t="shared" si="230"/>
        <v>0</v>
      </c>
      <c r="E364" s="232">
        <f t="shared" si="231"/>
        <v>0</v>
      </c>
      <c r="F364" s="232">
        <f t="shared" si="232"/>
        <v>0</v>
      </c>
      <c r="G364" s="232">
        <f t="shared" si="233"/>
        <v>0</v>
      </c>
      <c r="H364" s="232">
        <f t="shared" si="234"/>
        <v>0</v>
      </c>
      <c r="I364" s="232">
        <f t="shared" si="235"/>
        <v>0</v>
      </c>
      <c r="J364" s="232">
        <f t="shared" si="236"/>
        <v>0</v>
      </c>
      <c r="K364" s="232">
        <f t="shared" si="237"/>
        <v>0</v>
      </c>
      <c r="L364" s="232">
        <f t="shared" si="238"/>
        <v>0</v>
      </c>
      <c r="M364" s="232">
        <f t="shared" si="239"/>
        <v>0</v>
      </c>
      <c r="N364" s="232">
        <f t="shared" si="240"/>
        <v>0</v>
      </c>
      <c r="O364" s="232">
        <f t="shared" si="241"/>
        <v>0</v>
      </c>
      <c r="P364" s="232">
        <f t="shared" si="242"/>
        <v>0</v>
      </c>
      <c r="Q364" s="232">
        <f t="shared" si="243"/>
        <v>0</v>
      </c>
      <c r="R364" s="413">
        <f t="shared" si="244"/>
        <v>0</v>
      </c>
      <c r="S364" s="424"/>
      <c r="T364" s="233"/>
      <c r="U364" s="233"/>
      <c r="V364" s="233"/>
      <c r="W364" s="233"/>
      <c r="X364" s="233"/>
      <c r="Y364" s="233"/>
      <c r="Z364" s="233"/>
      <c r="AA364" s="233"/>
      <c r="AB364" s="233"/>
      <c r="AC364" s="233"/>
      <c r="AD364" s="233"/>
      <c r="AE364" s="233"/>
      <c r="AF364" s="233"/>
      <c r="AG364" s="233"/>
      <c r="AH364" s="435"/>
      <c r="AI364" s="424"/>
      <c r="AJ364" s="233"/>
      <c r="AK364" s="233"/>
      <c r="AL364" s="233"/>
      <c r="AM364" s="233"/>
      <c r="AN364" s="233"/>
      <c r="AO364" s="233"/>
      <c r="AP364" s="233"/>
      <c r="AQ364" s="233"/>
      <c r="AR364" s="233"/>
      <c r="AS364" s="233"/>
      <c r="AT364" s="233"/>
      <c r="AU364" s="233"/>
      <c r="AV364" s="233"/>
      <c r="AW364" s="233"/>
      <c r="AX364" s="435"/>
      <c r="AY364" s="424"/>
      <c r="AZ364" s="233"/>
      <c r="BA364" s="233"/>
      <c r="BB364" s="233"/>
      <c r="BC364" s="233"/>
      <c r="BD364" s="233"/>
      <c r="BE364" s="233"/>
      <c r="BF364" s="233"/>
      <c r="BG364" s="233"/>
      <c r="BH364" s="233"/>
      <c r="BI364" s="233"/>
      <c r="BJ364" s="233"/>
      <c r="BK364" s="233"/>
      <c r="BL364" s="233"/>
      <c r="BM364" s="233"/>
      <c r="BN364" s="435"/>
      <c r="BO364" s="234" t="s">
        <v>1046</v>
      </c>
    </row>
    <row r="365" spans="2:67" hidden="1" outlineLevel="2">
      <c r="B365" s="47" t="s">
        <v>1077</v>
      </c>
      <c r="C365" s="235">
        <f t="shared" si="229"/>
        <v>0</v>
      </c>
      <c r="D365" s="235">
        <f t="shared" si="230"/>
        <v>0</v>
      </c>
      <c r="E365" s="235">
        <f t="shared" si="231"/>
        <v>0</v>
      </c>
      <c r="F365" s="235">
        <f t="shared" si="232"/>
        <v>0</v>
      </c>
      <c r="G365" s="235">
        <f t="shared" si="233"/>
        <v>0</v>
      </c>
      <c r="H365" s="235">
        <f t="shared" si="234"/>
        <v>0</v>
      </c>
      <c r="I365" s="235">
        <f t="shared" si="235"/>
        <v>0</v>
      </c>
      <c r="J365" s="235">
        <f t="shared" si="236"/>
        <v>0</v>
      </c>
      <c r="K365" s="235">
        <f t="shared" si="237"/>
        <v>0</v>
      </c>
      <c r="L365" s="235">
        <f t="shared" si="238"/>
        <v>0</v>
      </c>
      <c r="M365" s="235">
        <f t="shared" si="239"/>
        <v>0</v>
      </c>
      <c r="N365" s="235">
        <f t="shared" si="240"/>
        <v>0</v>
      </c>
      <c r="O365" s="235">
        <f t="shared" si="241"/>
        <v>0</v>
      </c>
      <c r="P365" s="235">
        <f t="shared" si="242"/>
        <v>0</v>
      </c>
      <c r="Q365" s="235">
        <f t="shared" si="243"/>
        <v>0</v>
      </c>
      <c r="R365" s="414">
        <f t="shared" si="244"/>
        <v>0</v>
      </c>
      <c r="S365" s="425"/>
      <c r="T365" s="426"/>
      <c r="U365" s="426"/>
      <c r="V365" s="426"/>
      <c r="W365" s="426"/>
      <c r="X365" s="426"/>
      <c r="Y365" s="426"/>
      <c r="Z365" s="426"/>
      <c r="AA365" s="426"/>
      <c r="AB365" s="426"/>
      <c r="AC365" s="426"/>
      <c r="AD365" s="426"/>
      <c r="AE365" s="426"/>
      <c r="AF365" s="426"/>
      <c r="AG365" s="426"/>
      <c r="AH365" s="436"/>
      <c r="AI365" s="425"/>
      <c r="AJ365" s="426"/>
      <c r="AK365" s="426"/>
      <c r="AL365" s="426"/>
      <c r="AM365" s="426"/>
      <c r="AN365" s="426"/>
      <c r="AO365" s="426"/>
      <c r="AP365" s="426"/>
      <c r="AQ365" s="426"/>
      <c r="AR365" s="426"/>
      <c r="AS365" s="426"/>
      <c r="AT365" s="426"/>
      <c r="AU365" s="426"/>
      <c r="AV365" s="426"/>
      <c r="AW365" s="426"/>
      <c r="AX365" s="436"/>
      <c r="AY365" s="425"/>
      <c r="AZ365" s="426"/>
      <c r="BA365" s="426"/>
      <c r="BB365" s="426"/>
      <c r="BC365" s="426"/>
      <c r="BD365" s="426"/>
      <c r="BE365" s="426"/>
      <c r="BF365" s="426"/>
      <c r="BG365" s="426"/>
      <c r="BH365" s="426"/>
      <c r="BI365" s="426"/>
      <c r="BJ365" s="426"/>
      <c r="BK365" s="426"/>
      <c r="BL365" s="426"/>
      <c r="BM365" s="426"/>
      <c r="BN365" s="436"/>
      <c r="BO365" s="236"/>
    </row>
    <row r="366" spans="2:67" hidden="1" outlineLevel="2">
      <c r="B366" s="48" t="s">
        <v>1078</v>
      </c>
      <c r="C366" s="237">
        <f t="shared" si="229"/>
        <v>0</v>
      </c>
      <c r="D366" s="237">
        <f t="shared" si="230"/>
        <v>0</v>
      </c>
      <c r="E366" s="237">
        <f t="shared" si="231"/>
        <v>0</v>
      </c>
      <c r="F366" s="237">
        <f t="shared" si="232"/>
        <v>0</v>
      </c>
      <c r="G366" s="237">
        <f t="shared" si="233"/>
        <v>0</v>
      </c>
      <c r="H366" s="237">
        <f t="shared" si="234"/>
        <v>0</v>
      </c>
      <c r="I366" s="237">
        <f t="shared" si="235"/>
        <v>0</v>
      </c>
      <c r="J366" s="237">
        <f t="shared" si="236"/>
        <v>0</v>
      </c>
      <c r="K366" s="237">
        <f t="shared" si="237"/>
        <v>0</v>
      </c>
      <c r="L366" s="237">
        <f t="shared" si="238"/>
        <v>0</v>
      </c>
      <c r="M366" s="237">
        <f t="shared" si="239"/>
        <v>0</v>
      </c>
      <c r="N366" s="237">
        <f t="shared" si="240"/>
        <v>0</v>
      </c>
      <c r="O366" s="237">
        <f t="shared" si="241"/>
        <v>0</v>
      </c>
      <c r="P366" s="237">
        <f t="shared" si="242"/>
        <v>0</v>
      </c>
      <c r="Q366" s="237">
        <f t="shared" si="243"/>
        <v>0</v>
      </c>
      <c r="R366" s="415">
        <f t="shared" si="244"/>
        <v>0</v>
      </c>
      <c r="S366" s="427"/>
      <c r="T366" s="238"/>
      <c r="U366" s="238"/>
      <c r="V366" s="238"/>
      <c r="W366" s="238"/>
      <c r="X366" s="238"/>
      <c r="Y366" s="238"/>
      <c r="Z366" s="238"/>
      <c r="AA366" s="238"/>
      <c r="AB366" s="238"/>
      <c r="AC366" s="238"/>
      <c r="AD366" s="238"/>
      <c r="AE366" s="238"/>
      <c r="AF366" s="238"/>
      <c r="AG366" s="238"/>
      <c r="AH366" s="437"/>
      <c r="AI366" s="427"/>
      <c r="AJ366" s="238"/>
      <c r="AK366" s="238"/>
      <c r="AL366" s="238"/>
      <c r="AM366" s="238"/>
      <c r="AN366" s="238"/>
      <c r="AO366" s="238"/>
      <c r="AP366" s="238"/>
      <c r="AQ366" s="238"/>
      <c r="AR366" s="238"/>
      <c r="AS366" s="238"/>
      <c r="AT366" s="238"/>
      <c r="AU366" s="238"/>
      <c r="AV366" s="238"/>
      <c r="AW366" s="238"/>
      <c r="AX366" s="437"/>
      <c r="AY366" s="427"/>
      <c r="AZ366" s="238"/>
      <c r="BA366" s="238"/>
      <c r="BB366" s="238"/>
      <c r="BC366" s="238"/>
      <c r="BD366" s="238"/>
      <c r="BE366" s="238"/>
      <c r="BF366" s="238"/>
      <c r="BG366" s="238"/>
      <c r="BH366" s="238"/>
      <c r="BI366" s="238"/>
      <c r="BJ366" s="238"/>
      <c r="BK366" s="238"/>
      <c r="BL366" s="238"/>
      <c r="BM366" s="238"/>
      <c r="BN366" s="437"/>
      <c r="BO366" s="236"/>
    </row>
    <row r="367" spans="2:67" hidden="1" outlineLevel="2">
      <c r="B367" s="46" t="str">
        <f>$B$155&amp;": Ewe Lambs"</f>
        <v>V. Late: Ewe Lambs</v>
      </c>
      <c r="C367" s="232">
        <f t="shared" ref="C367:R369" si="253">CHOOSE(d.Region,S367,AI367,AY367)</f>
        <v>0</v>
      </c>
      <c r="D367" s="232">
        <f t="shared" si="253"/>
        <v>0</v>
      </c>
      <c r="E367" s="232">
        <f t="shared" si="253"/>
        <v>0</v>
      </c>
      <c r="F367" s="232">
        <f t="shared" si="253"/>
        <v>0</v>
      </c>
      <c r="G367" s="232">
        <f t="shared" si="253"/>
        <v>0</v>
      </c>
      <c r="H367" s="232">
        <f t="shared" si="253"/>
        <v>0</v>
      </c>
      <c r="I367" s="232">
        <f t="shared" si="253"/>
        <v>0</v>
      </c>
      <c r="J367" s="232">
        <f t="shared" si="253"/>
        <v>0</v>
      </c>
      <c r="K367" s="232">
        <f t="shared" si="253"/>
        <v>0</v>
      </c>
      <c r="L367" s="232">
        <f t="shared" si="253"/>
        <v>0</v>
      </c>
      <c r="M367" s="232">
        <f t="shared" si="253"/>
        <v>0</v>
      </c>
      <c r="N367" s="232">
        <f t="shared" si="253"/>
        <v>0</v>
      </c>
      <c r="O367" s="232">
        <f t="shared" si="253"/>
        <v>0</v>
      </c>
      <c r="P367" s="232">
        <f t="shared" si="253"/>
        <v>0</v>
      </c>
      <c r="Q367" s="232">
        <f t="shared" si="253"/>
        <v>0</v>
      </c>
      <c r="R367" s="413">
        <f t="shared" si="253"/>
        <v>0</v>
      </c>
      <c r="S367" s="424"/>
      <c r="T367" s="233"/>
      <c r="U367" s="233"/>
      <c r="V367" s="233"/>
      <c r="W367" s="233"/>
      <c r="X367" s="233"/>
      <c r="Y367" s="233"/>
      <c r="Z367" s="233"/>
      <c r="AA367" s="233"/>
      <c r="AB367" s="233"/>
      <c r="AC367" s="233"/>
      <c r="AD367" s="233"/>
      <c r="AE367" s="233"/>
      <c r="AF367" s="233"/>
      <c r="AG367" s="233"/>
      <c r="AH367" s="435"/>
      <c r="AI367" s="424"/>
      <c r="AJ367" s="233"/>
      <c r="AK367" s="233"/>
      <c r="AL367" s="233"/>
      <c r="AM367" s="233"/>
      <c r="AN367" s="233"/>
      <c r="AO367" s="233"/>
      <c r="AP367" s="233"/>
      <c r="AQ367" s="233"/>
      <c r="AR367" s="233"/>
      <c r="AS367" s="233"/>
      <c r="AT367" s="233"/>
      <c r="AU367" s="233"/>
      <c r="AV367" s="233"/>
      <c r="AW367" s="233"/>
      <c r="AX367" s="435"/>
      <c r="AY367" s="424"/>
      <c r="AZ367" s="233"/>
      <c r="BA367" s="233"/>
      <c r="BB367" s="233"/>
      <c r="BC367" s="233"/>
      <c r="BD367" s="233"/>
      <c r="BE367" s="233"/>
      <c r="BF367" s="233"/>
      <c r="BG367" s="233"/>
      <c r="BH367" s="233"/>
      <c r="BI367" s="233"/>
      <c r="BJ367" s="233"/>
      <c r="BK367" s="233"/>
      <c r="BL367" s="233"/>
      <c r="BM367" s="233"/>
      <c r="BN367" s="435"/>
      <c r="BO367" s="234" t="s">
        <v>1046</v>
      </c>
    </row>
    <row r="368" spans="2:67" hidden="1" outlineLevel="2">
      <c r="B368" s="47" t="s">
        <v>1077</v>
      </c>
      <c r="C368" s="235">
        <f t="shared" si="253"/>
        <v>0</v>
      </c>
      <c r="D368" s="235">
        <f t="shared" si="253"/>
        <v>0</v>
      </c>
      <c r="E368" s="235">
        <f t="shared" si="253"/>
        <v>0</v>
      </c>
      <c r="F368" s="235">
        <f t="shared" si="253"/>
        <v>0</v>
      </c>
      <c r="G368" s="235">
        <f t="shared" si="253"/>
        <v>0</v>
      </c>
      <c r="H368" s="235">
        <f t="shared" si="253"/>
        <v>0</v>
      </c>
      <c r="I368" s="235">
        <f t="shared" si="253"/>
        <v>0</v>
      </c>
      <c r="J368" s="235">
        <f t="shared" si="253"/>
        <v>0</v>
      </c>
      <c r="K368" s="235">
        <f t="shared" si="253"/>
        <v>0</v>
      </c>
      <c r="L368" s="235">
        <f t="shared" si="253"/>
        <v>0</v>
      </c>
      <c r="M368" s="235">
        <f t="shared" si="253"/>
        <v>0</v>
      </c>
      <c r="N368" s="235">
        <f t="shared" si="253"/>
        <v>0</v>
      </c>
      <c r="O368" s="235">
        <f t="shared" si="253"/>
        <v>0</v>
      </c>
      <c r="P368" s="235">
        <f t="shared" si="253"/>
        <v>0</v>
      </c>
      <c r="Q368" s="235">
        <f t="shared" si="253"/>
        <v>0</v>
      </c>
      <c r="R368" s="414">
        <f t="shared" si="253"/>
        <v>0</v>
      </c>
      <c r="S368" s="425"/>
      <c r="T368" s="426"/>
      <c r="U368" s="426"/>
      <c r="V368" s="426"/>
      <c r="W368" s="426"/>
      <c r="X368" s="426"/>
      <c r="Y368" s="426"/>
      <c r="Z368" s="426"/>
      <c r="AA368" s="426"/>
      <c r="AB368" s="426"/>
      <c r="AC368" s="426"/>
      <c r="AD368" s="426"/>
      <c r="AE368" s="426"/>
      <c r="AF368" s="426"/>
      <c r="AG368" s="426"/>
      <c r="AH368" s="436"/>
      <c r="AI368" s="425"/>
      <c r="AJ368" s="426"/>
      <c r="AK368" s="426"/>
      <c r="AL368" s="426"/>
      <c r="AM368" s="426"/>
      <c r="AN368" s="426"/>
      <c r="AO368" s="426"/>
      <c r="AP368" s="426"/>
      <c r="AQ368" s="426"/>
      <c r="AR368" s="426"/>
      <c r="AS368" s="426"/>
      <c r="AT368" s="426"/>
      <c r="AU368" s="426"/>
      <c r="AV368" s="426"/>
      <c r="AW368" s="426"/>
      <c r="AX368" s="436"/>
      <c r="AY368" s="425"/>
      <c r="AZ368" s="426"/>
      <c r="BA368" s="426"/>
      <c r="BB368" s="426"/>
      <c r="BC368" s="426"/>
      <c r="BD368" s="426"/>
      <c r="BE368" s="426"/>
      <c r="BF368" s="426"/>
      <c r="BG368" s="426"/>
      <c r="BH368" s="426"/>
      <c r="BI368" s="426"/>
      <c r="BJ368" s="426"/>
      <c r="BK368" s="426"/>
      <c r="BL368" s="426"/>
      <c r="BM368" s="426"/>
      <c r="BN368" s="436"/>
      <c r="BO368" s="236"/>
    </row>
    <row r="369" spans="1:122" hidden="1" outlineLevel="2">
      <c r="B369" s="48" t="s">
        <v>1078</v>
      </c>
      <c r="C369" s="237">
        <f t="shared" si="253"/>
        <v>0</v>
      </c>
      <c r="D369" s="237">
        <f t="shared" si="253"/>
        <v>0</v>
      </c>
      <c r="E369" s="237">
        <f t="shared" si="253"/>
        <v>0</v>
      </c>
      <c r="F369" s="237">
        <f t="shared" si="253"/>
        <v>0</v>
      </c>
      <c r="G369" s="237">
        <f t="shared" si="253"/>
        <v>0</v>
      </c>
      <c r="H369" s="237">
        <f t="shared" si="253"/>
        <v>0</v>
      </c>
      <c r="I369" s="237">
        <f t="shared" si="253"/>
        <v>0</v>
      </c>
      <c r="J369" s="237">
        <f t="shared" si="253"/>
        <v>0</v>
      </c>
      <c r="K369" s="237">
        <f t="shared" si="253"/>
        <v>0</v>
      </c>
      <c r="L369" s="237">
        <f t="shared" si="253"/>
        <v>0</v>
      </c>
      <c r="M369" s="237">
        <f t="shared" si="253"/>
        <v>0</v>
      </c>
      <c r="N369" s="237">
        <f t="shared" si="253"/>
        <v>0</v>
      </c>
      <c r="O369" s="237">
        <f t="shared" si="253"/>
        <v>0</v>
      </c>
      <c r="P369" s="237">
        <f t="shared" si="253"/>
        <v>0</v>
      </c>
      <c r="Q369" s="237">
        <f t="shared" si="253"/>
        <v>0</v>
      </c>
      <c r="R369" s="415">
        <f t="shared" si="253"/>
        <v>0</v>
      </c>
      <c r="S369" s="427"/>
      <c r="T369" s="238"/>
      <c r="U369" s="238"/>
      <c r="V369" s="238"/>
      <c r="W369" s="238"/>
      <c r="X369" s="238"/>
      <c r="Y369" s="238"/>
      <c r="Z369" s="238"/>
      <c r="AA369" s="238"/>
      <c r="AB369" s="238"/>
      <c r="AC369" s="238"/>
      <c r="AD369" s="238"/>
      <c r="AE369" s="238"/>
      <c r="AF369" s="238"/>
      <c r="AG369" s="238"/>
      <c r="AH369" s="437"/>
      <c r="AI369" s="427"/>
      <c r="AJ369" s="238"/>
      <c r="AK369" s="238"/>
      <c r="AL369" s="238"/>
      <c r="AM369" s="238"/>
      <c r="AN369" s="238"/>
      <c r="AO369" s="238"/>
      <c r="AP369" s="238"/>
      <c r="AQ369" s="238"/>
      <c r="AR369" s="238"/>
      <c r="AS369" s="238"/>
      <c r="AT369" s="238"/>
      <c r="AU369" s="238"/>
      <c r="AV369" s="238"/>
      <c r="AW369" s="238"/>
      <c r="AX369" s="437"/>
      <c r="AY369" s="427"/>
      <c r="AZ369" s="238"/>
      <c r="BA369" s="238"/>
      <c r="BB369" s="238"/>
      <c r="BC369" s="238"/>
      <c r="BD369" s="238"/>
      <c r="BE369" s="238"/>
      <c r="BF369" s="238"/>
      <c r="BG369" s="238"/>
      <c r="BH369" s="238"/>
      <c r="BI369" s="238"/>
      <c r="BJ369" s="238"/>
      <c r="BK369" s="238"/>
      <c r="BL369" s="238"/>
      <c r="BM369" s="238"/>
      <c r="BN369" s="437"/>
      <c r="BO369" s="236"/>
    </row>
    <row r="370" spans="1:122" hidden="1" outlineLevel="2">
      <c r="B370" s="46" t="str">
        <f>$B$156&amp;": Ewe Lambs"</f>
        <v>7mo with 0% mated: Ewe Lambs</v>
      </c>
      <c r="C370" s="232">
        <f t="shared" si="229"/>
        <v>0</v>
      </c>
      <c r="D370" s="232">
        <f t="shared" si="230"/>
        <v>0</v>
      </c>
      <c r="E370" s="232">
        <f t="shared" si="231"/>
        <v>0</v>
      </c>
      <c r="F370" s="232">
        <f t="shared" si="232"/>
        <v>0</v>
      </c>
      <c r="G370" s="232">
        <f t="shared" si="233"/>
        <v>0</v>
      </c>
      <c r="H370" s="232">
        <f t="shared" si="234"/>
        <v>0</v>
      </c>
      <c r="I370" s="232">
        <f t="shared" si="235"/>
        <v>0</v>
      </c>
      <c r="J370" s="232">
        <f t="shared" si="236"/>
        <v>0</v>
      </c>
      <c r="K370" s="232">
        <f t="shared" si="237"/>
        <v>0</v>
      </c>
      <c r="L370" s="232">
        <f t="shared" si="238"/>
        <v>0</v>
      </c>
      <c r="M370" s="232">
        <f t="shared" si="239"/>
        <v>0</v>
      </c>
      <c r="N370" s="232">
        <f t="shared" si="240"/>
        <v>0</v>
      </c>
      <c r="O370" s="232">
        <f t="shared" si="241"/>
        <v>0</v>
      </c>
      <c r="P370" s="232">
        <f t="shared" si="242"/>
        <v>0</v>
      </c>
      <c r="Q370" s="232">
        <f t="shared" si="243"/>
        <v>0</v>
      </c>
      <c r="R370" s="413">
        <f t="shared" si="244"/>
        <v>0</v>
      </c>
      <c r="S370" s="327">
        <f>S355</f>
        <v>0</v>
      </c>
      <c r="T370" s="327">
        <f t="shared" ref="T370:BN370" si="254">T355</f>
        <v>0</v>
      </c>
      <c r="U370" s="327">
        <f t="shared" si="254"/>
        <v>0</v>
      </c>
      <c r="V370" s="327">
        <f t="shared" si="254"/>
        <v>0</v>
      </c>
      <c r="W370" s="327">
        <f t="shared" si="254"/>
        <v>0</v>
      </c>
      <c r="X370" s="327">
        <f t="shared" si="254"/>
        <v>0</v>
      </c>
      <c r="Y370" s="327">
        <f t="shared" si="254"/>
        <v>0</v>
      </c>
      <c r="Z370" s="327">
        <f t="shared" si="254"/>
        <v>0</v>
      </c>
      <c r="AA370" s="327">
        <f t="shared" si="254"/>
        <v>0</v>
      </c>
      <c r="AB370" s="327">
        <f t="shared" si="254"/>
        <v>0</v>
      </c>
      <c r="AC370" s="327">
        <f t="shared" si="254"/>
        <v>0</v>
      </c>
      <c r="AD370" s="327">
        <f t="shared" si="254"/>
        <v>0</v>
      </c>
      <c r="AE370" s="327">
        <f t="shared" si="254"/>
        <v>0</v>
      </c>
      <c r="AF370" s="327">
        <f t="shared" si="254"/>
        <v>0</v>
      </c>
      <c r="AG370" s="327">
        <f t="shared" si="254"/>
        <v>0</v>
      </c>
      <c r="AH370" s="327">
        <f t="shared" si="254"/>
        <v>0</v>
      </c>
      <c r="AI370" s="327">
        <f t="shared" si="254"/>
        <v>0</v>
      </c>
      <c r="AJ370" s="327">
        <f t="shared" si="254"/>
        <v>0</v>
      </c>
      <c r="AK370" s="327">
        <f t="shared" si="254"/>
        <v>0</v>
      </c>
      <c r="AL370" s="327">
        <f t="shared" si="254"/>
        <v>0</v>
      </c>
      <c r="AM370" s="327">
        <f t="shared" si="254"/>
        <v>0</v>
      </c>
      <c r="AN370" s="327">
        <f t="shared" si="254"/>
        <v>0</v>
      </c>
      <c r="AO370" s="327">
        <f t="shared" si="254"/>
        <v>0</v>
      </c>
      <c r="AP370" s="327">
        <f t="shared" si="254"/>
        <v>0</v>
      </c>
      <c r="AQ370" s="327">
        <f t="shared" si="254"/>
        <v>0</v>
      </c>
      <c r="AR370" s="327">
        <f t="shared" si="254"/>
        <v>0</v>
      </c>
      <c r="AS370" s="327">
        <f t="shared" si="254"/>
        <v>0</v>
      </c>
      <c r="AT370" s="327">
        <f t="shared" si="254"/>
        <v>0</v>
      </c>
      <c r="AU370" s="327">
        <f t="shared" si="254"/>
        <v>0</v>
      </c>
      <c r="AV370" s="327">
        <f t="shared" si="254"/>
        <v>0</v>
      </c>
      <c r="AW370" s="327">
        <f t="shared" si="254"/>
        <v>0</v>
      </c>
      <c r="AX370" s="327">
        <f t="shared" si="254"/>
        <v>0</v>
      </c>
      <c r="AY370" s="327">
        <f t="shared" si="254"/>
        <v>0</v>
      </c>
      <c r="AZ370" s="327">
        <f t="shared" si="254"/>
        <v>0</v>
      </c>
      <c r="BA370" s="327">
        <f t="shared" si="254"/>
        <v>0</v>
      </c>
      <c r="BB370" s="327">
        <f t="shared" si="254"/>
        <v>0</v>
      </c>
      <c r="BC370" s="327">
        <f t="shared" si="254"/>
        <v>0</v>
      </c>
      <c r="BD370" s="327">
        <f t="shared" si="254"/>
        <v>0</v>
      </c>
      <c r="BE370" s="327">
        <f t="shared" si="254"/>
        <v>0</v>
      </c>
      <c r="BF370" s="327">
        <f t="shared" si="254"/>
        <v>0</v>
      </c>
      <c r="BG370" s="327">
        <f t="shared" si="254"/>
        <v>0</v>
      </c>
      <c r="BH370" s="327">
        <f t="shared" si="254"/>
        <v>0</v>
      </c>
      <c r="BI370" s="327">
        <f t="shared" si="254"/>
        <v>0</v>
      </c>
      <c r="BJ370" s="327">
        <f t="shared" si="254"/>
        <v>0</v>
      </c>
      <c r="BK370" s="327">
        <f t="shared" si="254"/>
        <v>0</v>
      </c>
      <c r="BL370" s="327">
        <f t="shared" si="254"/>
        <v>0</v>
      </c>
      <c r="BM370" s="327">
        <f t="shared" si="254"/>
        <v>0</v>
      </c>
      <c r="BN370" s="327">
        <f t="shared" si="254"/>
        <v>0</v>
      </c>
      <c r="BO370" s="234" t="s">
        <v>1046</v>
      </c>
    </row>
    <row r="371" spans="1:122" hidden="1" outlineLevel="2">
      <c r="B371" s="47" t="s">
        <v>1077</v>
      </c>
      <c r="C371" s="235">
        <f t="shared" si="229"/>
        <v>0</v>
      </c>
      <c r="D371" s="235">
        <f t="shared" si="230"/>
        <v>0</v>
      </c>
      <c r="E371" s="235">
        <f t="shared" si="231"/>
        <v>0</v>
      </c>
      <c r="F371" s="235">
        <f t="shared" si="232"/>
        <v>0</v>
      </c>
      <c r="G371" s="235">
        <f t="shared" si="233"/>
        <v>0</v>
      </c>
      <c r="H371" s="235">
        <f t="shared" si="234"/>
        <v>0</v>
      </c>
      <c r="I371" s="235">
        <f t="shared" si="235"/>
        <v>0</v>
      </c>
      <c r="J371" s="235">
        <f t="shared" si="236"/>
        <v>0</v>
      </c>
      <c r="K371" s="235">
        <f t="shared" si="237"/>
        <v>0</v>
      </c>
      <c r="L371" s="235">
        <f t="shared" si="238"/>
        <v>0</v>
      </c>
      <c r="M371" s="235">
        <f t="shared" si="239"/>
        <v>0</v>
      </c>
      <c r="N371" s="235">
        <f t="shared" si="240"/>
        <v>0</v>
      </c>
      <c r="O371" s="235">
        <f t="shared" si="241"/>
        <v>0</v>
      </c>
      <c r="P371" s="235">
        <f t="shared" si="242"/>
        <v>0</v>
      </c>
      <c r="Q371" s="235">
        <f t="shared" si="243"/>
        <v>0</v>
      </c>
      <c r="R371" s="414">
        <f t="shared" si="244"/>
        <v>0</v>
      </c>
      <c r="S371" s="327">
        <f t="shared" ref="S371:BN371" si="255">S356</f>
        <v>0</v>
      </c>
      <c r="T371" s="327">
        <f t="shared" si="255"/>
        <v>0</v>
      </c>
      <c r="U371" s="327">
        <f t="shared" si="255"/>
        <v>0</v>
      </c>
      <c r="V371" s="327">
        <f t="shared" si="255"/>
        <v>0</v>
      </c>
      <c r="W371" s="327">
        <f t="shared" si="255"/>
        <v>0</v>
      </c>
      <c r="X371" s="327">
        <f t="shared" si="255"/>
        <v>0</v>
      </c>
      <c r="Y371" s="327">
        <f t="shared" si="255"/>
        <v>0</v>
      </c>
      <c r="Z371" s="327">
        <f t="shared" si="255"/>
        <v>0</v>
      </c>
      <c r="AA371" s="327">
        <f t="shared" si="255"/>
        <v>0</v>
      </c>
      <c r="AB371" s="327">
        <f t="shared" si="255"/>
        <v>0</v>
      </c>
      <c r="AC371" s="327">
        <f t="shared" si="255"/>
        <v>0</v>
      </c>
      <c r="AD371" s="327">
        <f t="shared" si="255"/>
        <v>0</v>
      </c>
      <c r="AE371" s="327">
        <f t="shared" si="255"/>
        <v>0</v>
      </c>
      <c r="AF371" s="327">
        <f t="shared" si="255"/>
        <v>0</v>
      </c>
      <c r="AG371" s="327">
        <f t="shared" si="255"/>
        <v>0</v>
      </c>
      <c r="AH371" s="327">
        <f t="shared" si="255"/>
        <v>0</v>
      </c>
      <c r="AI371" s="327">
        <f t="shared" si="255"/>
        <v>0</v>
      </c>
      <c r="AJ371" s="327">
        <f t="shared" si="255"/>
        <v>0</v>
      </c>
      <c r="AK371" s="327">
        <f t="shared" si="255"/>
        <v>0</v>
      </c>
      <c r="AL371" s="327">
        <f t="shared" si="255"/>
        <v>0</v>
      </c>
      <c r="AM371" s="327">
        <f t="shared" si="255"/>
        <v>0</v>
      </c>
      <c r="AN371" s="327">
        <f t="shared" si="255"/>
        <v>0</v>
      </c>
      <c r="AO371" s="327">
        <f t="shared" si="255"/>
        <v>0</v>
      </c>
      <c r="AP371" s="327">
        <f t="shared" si="255"/>
        <v>0</v>
      </c>
      <c r="AQ371" s="327">
        <f t="shared" si="255"/>
        <v>0</v>
      </c>
      <c r="AR371" s="327">
        <f t="shared" si="255"/>
        <v>0</v>
      </c>
      <c r="AS371" s="327">
        <f t="shared" si="255"/>
        <v>0</v>
      </c>
      <c r="AT371" s="327">
        <f t="shared" si="255"/>
        <v>0</v>
      </c>
      <c r="AU371" s="327">
        <f t="shared" si="255"/>
        <v>0</v>
      </c>
      <c r="AV371" s="327">
        <f t="shared" si="255"/>
        <v>0</v>
      </c>
      <c r="AW371" s="327">
        <f t="shared" si="255"/>
        <v>0</v>
      </c>
      <c r="AX371" s="327">
        <f t="shared" si="255"/>
        <v>0</v>
      </c>
      <c r="AY371" s="327">
        <f t="shared" si="255"/>
        <v>0</v>
      </c>
      <c r="AZ371" s="327">
        <f t="shared" si="255"/>
        <v>0</v>
      </c>
      <c r="BA371" s="327">
        <f t="shared" si="255"/>
        <v>0</v>
      </c>
      <c r="BB371" s="327">
        <f t="shared" si="255"/>
        <v>0</v>
      </c>
      <c r="BC371" s="327">
        <f t="shared" si="255"/>
        <v>0</v>
      </c>
      <c r="BD371" s="327">
        <f t="shared" si="255"/>
        <v>0</v>
      </c>
      <c r="BE371" s="327">
        <f t="shared" si="255"/>
        <v>0</v>
      </c>
      <c r="BF371" s="327">
        <f t="shared" si="255"/>
        <v>0</v>
      </c>
      <c r="BG371" s="327">
        <f t="shared" si="255"/>
        <v>0</v>
      </c>
      <c r="BH371" s="327">
        <f t="shared" si="255"/>
        <v>0</v>
      </c>
      <c r="BI371" s="327">
        <f t="shared" si="255"/>
        <v>0</v>
      </c>
      <c r="BJ371" s="327">
        <f t="shared" si="255"/>
        <v>0</v>
      </c>
      <c r="BK371" s="327">
        <f t="shared" si="255"/>
        <v>0</v>
      </c>
      <c r="BL371" s="327">
        <f t="shared" si="255"/>
        <v>0</v>
      </c>
      <c r="BM371" s="327">
        <f t="shared" si="255"/>
        <v>0</v>
      </c>
      <c r="BN371" s="327">
        <f t="shared" si="255"/>
        <v>0</v>
      </c>
      <c r="BO371" s="236"/>
    </row>
    <row r="372" spans="1:122" hidden="1" outlineLevel="2">
      <c r="B372" s="48" t="s">
        <v>1078</v>
      </c>
      <c r="C372" s="237">
        <f t="shared" si="229"/>
        <v>0</v>
      </c>
      <c r="D372" s="237">
        <f t="shared" si="230"/>
        <v>0</v>
      </c>
      <c r="E372" s="237">
        <f t="shared" si="231"/>
        <v>0</v>
      </c>
      <c r="F372" s="237">
        <f t="shared" si="232"/>
        <v>0</v>
      </c>
      <c r="G372" s="237">
        <f t="shared" si="233"/>
        <v>0</v>
      </c>
      <c r="H372" s="237">
        <f t="shared" si="234"/>
        <v>0</v>
      </c>
      <c r="I372" s="237">
        <f t="shared" si="235"/>
        <v>0</v>
      </c>
      <c r="J372" s="237">
        <f t="shared" si="236"/>
        <v>0</v>
      </c>
      <c r="K372" s="237">
        <f t="shared" si="237"/>
        <v>0</v>
      </c>
      <c r="L372" s="237">
        <f t="shared" si="238"/>
        <v>0</v>
      </c>
      <c r="M372" s="237">
        <f t="shared" si="239"/>
        <v>0</v>
      </c>
      <c r="N372" s="237">
        <f t="shared" si="240"/>
        <v>0</v>
      </c>
      <c r="O372" s="237">
        <f t="shared" si="241"/>
        <v>0</v>
      </c>
      <c r="P372" s="237">
        <f t="shared" si="242"/>
        <v>0</v>
      </c>
      <c r="Q372" s="237">
        <f t="shared" si="243"/>
        <v>0</v>
      </c>
      <c r="R372" s="415">
        <f t="shared" si="244"/>
        <v>0</v>
      </c>
      <c r="S372" s="327">
        <f t="shared" ref="S372:BN372" si="256">S357</f>
        <v>0</v>
      </c>
      <c r="T372" s="327">
        <f t="shared" si="256"/>
        <v>0</v>
      </c>
      <c r="U372" s="327">
        <f t="shared" si="256"/>
        <v>0</v>
      </c>
      <c r="V372" s="327">
        <f t="shared" si="256"/>
        <v>0</v>
      </c>
      <c r="W372" s="327">
        <f t="shared" si="256"/>
        <v>0</v>
      </c>
      <c r="X372" s="327">
        <f t="shared" si="256"/>
        <v>0</v>
      </c>
      <c r="Y372" s="327">
        <f t="shared" si="256"/>
        <v>0</v>
      </c>
      <c r="Z372" s="327">
        <f t="shared" si="256"/>
        <v>0</v>
      </c>
      <c r="AA372" s="327">
        <f t="shared" si="256"/>
        <v>0</v>
      </c>
      <c r="AB372" s="327">
        <f t="shared" si="256"/>
        <v>0</v>
      </c>
      <c r="AC372" s="327">
        <f t="shared" si="256"/>
        <v>0</v>
      </c>
      <c r="AD372" s="327">
        <f t="shared" si="256"/>
        <v>0</v>
      </c>
      <c r="AE372" s="327">
        <f t="shared" si="256"/>
        <v>0</v>
      </c>
      <c r="AF372" s="327">
        <f t="shared" si="256"/>
        <v>0</v>
      </c>
      <c r="AG372" s="327">
        <f t="shared" si="256"/>
        <v>0</v>
      </c>
      <c r="AH372" s="327">
        <f t="shared" si="256"/>
        <v>0</v>
      </c>
      <c r="AI372" s="327">
        <f t="shared" si="256"/>
        <v>0</v>
      </c>
      <c r="AJ372" s="327">
        <f t="shared" si="256"/>
        <v>0</v>
      </c>
      <c r="AK372" s="327">
        <f t="shared" si="256"/>
        <v>0</v>
      </c>
      <c r="AL372" s="327">
        <f t="shared" si="256"/>
        <v>0</v>
      </c>
      <c r="AM372" s="327">
        <f t="shared" si="256"/>
        <v>0</v>
      </c>
      <c r="AN372" s="327">
        <f t="shared" si="256"/>
        <v>0</v>
      </c>
      <c r="AO372" s="327">
        <f t="shared" si="256"/>
        <v>0</v>
      </c>
      <c r="AP372" s="327">
        <f t="shared" si="256"/>
        <v>0</v>
      </c>
      <c r="AQ372" s="327">
        <f t="shared" si="256"/>
        <v>0</v>
      </c>
      <c r="AR372" s="327">
        <f t="shared" si="256"/>
        <v>0</v>
      </c>
      <c r="AS372" s="327">
        <f t="shared" si="256"/>
        <v>0</v>
      </c>
      <c r="AT372" s="327">
        <f t="shared" si="256"/>
        <v>0</v>
      </c>
      <c r="AU372" s="327">
        <f t="shared" si="256"/>
        <v>0</v>
      </c>
      <c r="AV372" s="327">
        <f t="shared" si="256"/>
        <v>0</v>
      </c>
      <c r="AW372" s="327">
        <f t="shared" si="256"/>
        <v>0</v>
      </c>
      <c r="AX372" s="327">
        <f t="shared" si="256"/>
        <v>0</v>
      </c>
      <c r="AY372" s="327">
        <f t="shared" si="256"/>
        <v>0</v>
      </c>
      <c r="AZ372" s="327">
        <f t="shared" si="256"/>
        <v>0</v>
      </c>
      <c r="BA372" s="327">
        <f t="shared" si="256"/>
        <v>0</v>
      </c>
      <c r="BB372" s="327">
        <f t="shared" si="256"/>
        <v>0</v>
      </c>
      <c r="BC372" s="327">
        <f t="shared" si="256"/>
        <v>0</v>
      </c>
      <c r="BD372" s="327">
        <f t="shared" si="256"/>
        <v>0</v>
      </c>
      <c r="BE372" s="327">
        <f t="shared" si="256"/>
        <v>0</v>
      </c>
      <c r="BF372" s="327">
        <f t="shared" si="256"/>
        <v>0</v>
      </c>
      <c r="BG372" s="327">
        <f t="shared" si="256"/>
        <v>0</v>
      </c>
      <c r="BH372" s="327">
        <f t="shared" si="256"/>
        <v>0</v>
      </c>
      <c r="BI372" s="327">
        <f t="shared" si="256"/>
        <v>0</v>
      </c>
      <c r="BJ372" s="327">
        <f t="shared" si="256"/>
        <v>0</v>
      </c>
      <c r="BK372" s="327">
        <f t="shared" si="256"/>
        <v>0</v>
      </c>
      <c r="BL372" s="327">
        <f t="shared" si="256"/>
        <v>0</v>
      </c>
      <c r="BM372" s="327">
        <f t="shared" si="256"/>
        <v>0</v>
      </c>
      <c r="BN372" s="327">
        <f t="shared" si="256"/>
        <v>0</v>
      </c>
      <c r="BO372" s="236"/>
    </row>
    <row r="373" spans="1:122" hidden="1" outlineLevel="1"/>
    <row r="375" spans="1:122" collapsed="1">
      <c r="A375" s="14" t="s">
        <v>1111</v>
      </c>
    </row>
    <row r="376" spans="1:122" ht="86.25" hidden="1" outlineLevel="1">
      <c r="B376" s="286" t="s">
        <v>1116</v>
      </c>
      <c r="C376" s="118" t="s">
        <v>1038</v>
      </c>
      <c r="D376" s="118" t="s">
        <v>1037</v>
      </c>
      <c r="E376" s="118" t="s">
        <v>1036</v>
      </c>
      <c r="F376" s="118" t="s">
        <v>1035</v>
      </c>
      <c r="G376" s="118" t="s">
        <v>1036</v>
      </c>
      <c r="H376" s="118" t="s">
        <v>1035</v>
      </c>
      <c r="I376" s="118" t="s">
        <v>1034</v>
      </c>
      <c r="J376" s="118"/>
      <c r="K376" s="118"/>
      <c r="L376" s="118"/>
      <c r="M376" s="118"/>
      <c r="N376" s="236"/>
      <c r="O376" s="236"/>
      <c r="P376" s="270" t="s">
        <v>513</v>
      </c>
      <c r="Q376" s="270" t="s">
        <v>513</v>
      </c>
      <c r="R376" s="270" t="s">
        <v>513</v>
      </c>
      <c r="S376" s="270" t="s">
        <v>513</v>
      </c>
      <c r="T376" s="270" t="s">
        <v>513</v>
      </c>
      <c r="U376" s="270" t="s">
        <v>513</v>
      </c>
      <c r="V376" s="270" t="s">
        <v>513</v>
      </c>
      <c r="W376" s="270" t="s">
        <v>513</v>
      </c>
      <c r="X376" s="270" t="s">
        <v>513</v>
      </c>
      <c r="Y376" s="270" t="s">
        <v>513</v>
      </c>
      <c r="Z376" s="270" t="s">
        <v>513</v>
      </c>
      <c r="AA376" s="270" t="s">
        <v>513</v>
      </c>
      <c r="AB376" s="270" t="s">
        <v>513</v>
      </c>
      <c r="AC376" s="270" t="s">
        <v>513</v>
      </c>
      <c r="AD376" s="270" t="s">
        <v>513</v>
      </c>
      <c r="AE376" s="270" t="s">
        <v>513</v>
      </c>
      <c r="AF376" s="270" t="s">
        <v>513</v>
      </c>
      <c r="AG376" s="270" t="s">
        <v>513</v>
      </c>
      <c r="AH376" s="270" t="s">
        <v>513</v>
      </c>
      <c r="AI376" s="270" t="s">
        <v>513</v>
      </c>
      <c r="AJ376" s="270" t="s">
        <v>513</v>
      </c>
      <c r="AK376" s="270" t="s">
        <v>513</v>
      </c>
      <c r="AL376" s="270" t="s">
        <v>513</v>
      </c>
      <c r="AM376" s="270" t="s">
        <v>513</v>
      </c>
      <c r="AN376" s="270" t="s">
        <v>513</v>
      </c>
      <c r="AO376" s="270" t="s">
        <v>513</v>
      </c>
      <c r="AP376" s="270" t="s">
        <v>513</v>
      </c>
      <c r="AQ376" s="270" t="s">
        <v>513</v>
      </c>
      <c r="AR376" s="270" t="s">
        <v>513</v>
      </c>
      <c r="AS376" s="270" t="s">
        <v>513</v>
      </c>
      <c r="AT376" s="270" t="s">
        <v>513</v>
      </c>
      <c r="AU376" s="270" t="s">
        <v>513</v>
      </c>
      <c r="AV376" s="270" t="s">
        <v>513</v>
      </c>
      <c r="AW376" s="270" t="s">
        <v>513</v>
      </c>
      <c r="AX376" s="270" t="s">
        <v>513</v>
      </c>
      <c r="AY376" s="270" t="s">
        <v>513</v>
      </c>
      <c r="AZ376" s="270" t="s">
        <v>513</v>
      </c>
      <c r="BA376" s="270" t="s">
        <v>513</v>
      </c>
      <c r="BB376" s="270" t="s">
        <v>513</v>
      </c>
      <c r="BC376" s="270" t="s">
        <v>513</v>
      </c>
      <c r="BD376" s="270" t="s">
        <v>513</v>
      </c>
      <c r="BE376" s="270" t="s">
        <v>513</v>
      </c>
      <c r="BF376" s="270" t="s">
        <v>513</v>
      </c>
      <c r="BG376" s="270" t="s">
        <v>513</v>
      </c>
      <c r="BH376" s="270" t="s">
        <v>513</v>
      </c>
      <c r="BI376" s="270" t="s">
        <v>513</v>
      </c>
      <c r="BJ376" s="270" t="s">
        <v>513</v>
      </c>
      <c r="BK376" s="270" t="s">
        <v>513</v>
      </c>
      <c r="BL376" s="270" t="s">
        <v>513</v>
      </c>
      <c r="BM376" s="270" t="s">
        <v>513</v>
      </c>
      <c r="BN376" s="270" t="s">
        <v>513</v>
      </c>
      <c r="BO376" s="270" t="s">
        <v>513</v>
      </c>
      <c r="BP376" s="270" t="s">
        <v>513</v>
      </c>
      <c r="BQ376" s="270" t="s">
        <v>513</v>
      </c>
      <c r="BR376" s="270" t="s">
        <v>513</v>
      </c>
      <c r="BS376" s="270" t="s">
        <v>513</v>
      </c>
      <c r="BT376" s="270" t="s">
        <v>513</v>
      </c>
      <c r="BU376" s="270" t="s">
        <v>513</v>
      </c>
      <c r="BV376" s="270" t="s">
        <v>513</v>
      </c>
      <c r="BW376" s="270" t="s">
        <v>513</v>
      </c>
      <c r="BX376" s="270" t="s">
        <v>513</v>
      </c>
      <c r="BY376" s="270" t="s">
        <v>513</v>
      </c>
      <c r="BZ376" s="270" t="s">
        <v>513</v>
      </c>
      <c r="CA376" s="270" t="s">
        <v>513</v>
      </c>
      <c r="CB376" s="270" t="s">
        <v>513</v>
      </c>
      <c r="CC376" s="270" t="s">
        <v>513</v>
      </c>
      <c r="CD376" s="270" t="s">
        <v>513</v>
      </c>
      <c r="CE376" s="270" t="s">
        <v>513</v>
      </c>
      <c r="CF376" s="270" t="s">
        <v>513</v>
      </c>
      <c r="CG376" s="270" t="s">
        <v>513</v>
      </c>
      <c r="CH376" s="270" t="s">
        <v>513</v>
      </c>
      <c r="CI376" s="270" t="s">
        <v>513</v>
      </c>
      <c r="CJ376" s="270" t="s">
        <v>513</v>
      </c>
      <c r="CK376" s="270" t="s">
        <v>513</v>
      </c>
      <c r="CL376" s="270" t="s">
        <v>513</v>
      </c>
      <c r="CM376" s="270" t="s">
        <v>513</v>
      </c>
      <c r="CN376" s="270"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A377">
        <v>10</v>
      </c>
      <c r="B377">
        <v>1</v>
      </c>
      <c r="C377" s="11">
        <v>-0.5</v>
      </c>
      <c r="D377" s="11">
        <v>-0.5</v>
      </c>
      <c r="E377" s="11">
        <v>-0.5</v>
      </c>
      <c r="F377" s="11">
        <v>-0.5</v>
      </c>
      <c r="G377">
        <f t="shared" ref="G377:H380" si="257">E377</f>
        <v>-0.5</v>
      </c>
      <c r="H377">
        <f t="shared" si="257"/>
        <v>-0.5</v>
      </c>
      <c r="I377" s="11">
        <v>-0.5</v>
      </c>
      <c r="J377" s="11"/>
      <c r="K377" s="11"/>
      <c r="L377" s="11"/>
      <c r="M377" s="11"/>
      <c r="N377" s="236"/>
      <c r="O377" s="236"/>
      <c r="P377" s="256" t="str">
        <f>"Yearling "&amp;$B$151</f>
        <v>Yearling Standard (7mo)</v>
      </c>
      <c r="Q377" s="256"/>
      <c r="R377" s="256"/>
      <c r="S377" s="256"/>
      <c r="T377" s="256"/>
      <c r="U377" s="256"/>
      <c r="V377" s="256"/>
      <c r="W377" s="256" t="str">
        <f>"Yearling "&amp;$B$152</f>
        <v>Yearling Early</v>
      </c>
      <c r="X377" s="256"/>
      <c r="Y377" s="256"/>
      <c r="Z377" s="256"/>
      <c r="AA377" s="256"/>
      <c r="AB377" s="256"/>
      <c r="AC377" s="256"/>
      <c r="AD377" s="256" t="str">
        <f>"Yearling "&amp;$B$153</f>
        <v>Yearling Middle</v>
      </c>
      <c r="AE377" s="256"/>
      <c r="AF377" s="256"/>
      <c r="AG377" s="256"/>
      <c r="AH377" s="256"/>
      <c r="AI377" s="256"/>
      <c r="AJ377" s="256"/>
      <c r="AK377" s="256" t="str">
        <f>"Yearling "&amp;$B$154</f>
        <v>Yearling Late</v>
      </c>
      <c r="AL377" s="256"/>
      <c r="AM377" s="256"/>
      <c r="AN377" s="256"/>
      <c r="AO377" s="256"/>
      <c r="AP377" s="256"/>
      <c r="AQ377" s="256"/>
      <c r="AR377" s="256" t="str">
        <f>"Yearling "&amp;$B$155</f>
        <v>Yearling V. Late</v>
      </c>
      <c r="AS377" s="256"/>
      <c r="AT377" s="256"/>
      <c r="AU377" s="256"/>
      <c r="AV377" s="256"/>
      <c r="AW377" s="256"/>
      <c r="AX377" s="256"/>
      <c r="AY377" s="256" t="str">
        <f>"Yearling "&amp;$B$156</f>
        <v>Yearling 7mo with 0% mated</v>
      </c>
      <c r="AZ377" s="256"/>
      <c r="BA377" s="256"/>
      <c r="BB377" s="256"/>
      <c r="BC377" s="256"/>
      <c r="BD377" s="256"/>
      <c r="BE377" s="256"/>
      <c r="BF377" s="236" t="s">
        <v>1084</v>
      </c>
      <c r="BG377" s="236"/>
      <c r="BH377" s="236"/>
      <c r="BI377" s="236"/>
      <c r="BJ377" s="236"/>
      <c r="BK377" s="236"/>
      <c r="BL377" s="236"/>
      <c r="BM377" s="236" t="s">
        <v>1085</v>
      </c>
      <c r="BN377" s="236"/>
      <c r="BO377" s="236"/>
      <c r="BP377" s="236"/>
      <c r="BQ377" s="236"/>
      <c r="BR377" s="236"/>
      <c r="BS377" s="236"/>
      <c r="BT377" s="236" t="s">
        <v>1086</v>
      </c>
      <c r="BU377" s="236"/>
      <c r="BV377" s="236"/>
      <c r="BW377" s="236"/>
      <c r="BX377" s="236"/>
      <c r="BY377" s="236"/>
      <c r="BZ377" s="236"/>
      <c r="CA377" s="236" t="s">
        <v>1087</v>
      </c>
      <c r="CB377" s="236"/>
      <c r="CC377" s="236"/>
      <c r="CD377" s="236"/>
      <c r="CE377" s="236"/>
      <c r="CF377" s="236"/>
      <c r="CG377" s="236"/>
      <c r="CH377" s="236" t="s">
        <v>1088</v>
      </c>
      <c r="CI377" s="236"/>
      <c r="CJ377" s="236"/>
      <c r="CK377" s="236"/>
      <c r="CL377" s="236"/>
      <c r="CM377" s="236"/>
      <c r="CN377" s="236"/>
    </row>
    <row r="378" spans="1:122" hidden="1" outlineLevel="1">
      <c r="B378">
        <v>2</v>
      </c>
      <c r="C378" s="11">
        <v>0</v>
      </c>
      <c r="D378" s="11">
        <v>0</v>
      </c>
      <c r="E378" s="11">
        <v>0</v>
      </c>
      <c r="F378" s="11">
        <v>0</v>
      </c>
      <c r="G378">
        <f t="shared" si="257"/>
        <v>0</v>
      </c>
      <c r="H378">
        <f t="shared" si="257"/>
        <v>0</v>
      </c>
      <c r="I378" s="11">
        <v>0</v>
      </c>
      <c r="J378" s="11"/>
      <c r="K378" s="11"/>
      <c r="L378" s="11"/>
      <c r="M378" s="11"/>
      <c r="N378" s="236"/>
      <c r="O378" s="253" t="s">
        <v>1105</v>
      </c>
      <c r="P378" s="258">
        <v>1</v>
      </c>
      <c r="Q378" s="258">
        <v>1</v>
      </c>
      <c r="R378" s="258">
        <v>1</v>
      </c>
      <c r="S378" s="258">
        <v>1</v>
      </c>
      <c r="T378" s="258"/>
      <c r="U378" s="258"/>
      <c r="V378" s="258"/>
      <c r="W378" s="258">
        <v>2</v>
      </c>
      <c r="X378" s="258">
        <v>2</v>
      </c>
      <c r="Y378" s="258">
        <v>2</v>
      </c>
      <c r="Z378" s="258">
        <v>2</v>
      </c>
      <c r="AA378" s="258"/>
      <c r="AB378" s="258"/>
      <c r="AC378" s="258"/>
      <c r="AD378" s="258">
        <v>3</v>
      </c>
      <c r="AE378" s="258">
        <v>3</v>
      </c>
      <c r="AF378" s="258">
        <v>3</v>
      </c>
      <c r="AG378" s="258">
        <v>3</v>
      </c>
      <c r="AH378" s="258"/>
      <c r="AI378" s="258"/>
      <c r="AJ378" s="258"/>
      <c r="AK378" s="258">
        <v>4</v>
      </c>
      <c r="AL378" s="258">
        <v>4</v>
      </c>
      <c r="AM378" s="258">
        <v>4</v>
      </c>
      <c r="AN378" s="258">
        <v>4</v>
      </c>
      <c r="AO378" s="258"/>
      <c r="AP378" s="258"/>
      <c r="AQ378" s="258"/>
      <c r="AR378" s="258">
        <v>5</v>
      </c>
      <c r="AS378" s="258">
        <v>5</v>
      </c>
      <c r="AT378" s="258">
        <v>5</v>
      </c>
      <c r="AU378" s="258">
        <v>5</v>
      </c>
      <c r="AV378" s="258"/>
      <c r="AW378" s="258"/>
      <c r="AX378" s="258"/>
      <c r="AY378" s="258">
        <v>6</v>
      </c>
      <c r="AZ378" s="258">
        <v>6</v>
      </c>
      <c r="BA378" s="258">
        <v>6</v>
      </c>
      <c r="BB378" s="258">
        <v>6</v>
      </c>
      <c r="BC378" s="258"/>
      <c r="BD378" s="258"/>
      <c r="BE378" s="258"/>
      <c r="BF378" s="258">
        <v>1</v>
      </c>
      <c r="BG378" s="258">
        <v>1</v>
      </c>
      <c r="BH378" s="258">
        <v>1</v>
      </c>
      <c r="BI378" s="258"/>
      <c r="BJ378" s="258"/>
      <c r="BK378" s="258"/>
      <c r="BL378" s="258"/>
      <c r="BM378" s="258">
        <v>1</v>
      </c>
      <c r="BN378" s="258">
        <v>1</v>
      </c>
      <c r="BO378" s="258">
        <v>1</v>
      </c>
      <c r="BP378" s="258"/>
      <c r="BQ378" s="258"/>
      <c r="BR378" s="258"/>
      <c r="BS378" s="258"/>
      <c r="BT378" s="258">
        <v>1</v>
      </c>
      <c r="BU378" s="258">
        <v>1</v>
      </c>
      <c r="BV378" s="258">
        <v>1</v>
      </c>
      <c r="BW378" s="258"/>
      <c r="BX378" s="258"/>
      <c r="BY378" s="258"/>
      <c r="BZ378" s="258"/>
      <c r="CA378" s="258">
        <v>1</v>
      </c>
      <c r="CB378" s="258">
        <v>1</v>
      </c>
      <c r="CC378" s="258">
        <v>1</v>
      </c>
      <c r="CD378" s="258"/>
      <c r="CE378" s="258"/>
      <c r="CF378" s="258"/>
      <c r="CG378" s="258"/>
      <c r="CH378" s="258">
        <v>1</v>
      </c>
      <c r="CI378" s="258">
        <v>1</v>
      </c>
      <c r="CJ378" s="258">
        <v>1</v>
      </c>
      <c r="CK378" s="258"/>
      <c r="CL378" s="258"/>
      <c r="CM378" s="258"/>
      <c r="CN378" s="258"/>
    </row>
    <row r="379" spans="1:122" hidden="1" outlineLevel="1">
      <c r="B379">
        <v>3</v>
      </c>
      <c r="C379" s="11">
        <v>0.5</v>
      </c>
      <c r="D379" s="11">
        <v>0.5</v>
      </c>
      <c r="E379" s="11">
        <v>0.5</v>
      </c>
      <c r="F379" s="11">
        <v>0.5</v>
      </c>
      <c r="G379">
        <f t="shared" si="257"/>
        <v>0.5</v>
      </c>
      <c r="H379">
        <f t="shared" si="257"/>
        <v>0.5</v>
      </c>
      <c r="I379" s="11">
        <v>0.5</v>
      </c>
      <c r="J379" s="11"/>
      <c r="K379" s="11"/>
      <c r="L379" s="11"/>
      <c r="M379" s="11"/>
      <c r="N379" s="236"/>
      <c r="O379" s="253" t="s">
        <v>1106</v>
      </c>
      <c r="P379" s="258">
        <v>2</v>
      </c>
      <c r="Q379" s="258">
        <v>3</v>
      </c>
      <c r="R379" s="258">
        <v>4</v>
      </c>
      <c r="S379" s="258">
        <v>5</v>
      </c>
      <c r="T379" s="258"/>
      <c r="U379" s="258"/>
      <c r="V379" s="258"/>
      <c r="W379" s="258">
        <v>2</v>
      </c>
      <c r="X379" s="258">
        <v>3</v>
      </c>
      <c r="Y379" s="258">
        <v>4</v>
      </c>
      <c r="Z379" s="258">
        <v>5</v>
      </c>
      <c r="AA379" s="258"/>
      <c r="AB379" s="258"/>
      <c r="AC379" s="258"/>
      <c r="AD379" s="258">
        <v>2</v>
      </c>
      <c r="AE379" s="258">
        <v>3</v>
      </c>
      <c r="AF379" s="258">
        <v>4</v>
      </c>
      <c r="AG379" s="258">
        <v>5</v>
      </c>
      <c r="AH379" s="258"/>
      <c r="AI379" s="258"/>
      <c r="AJ379" s="258"/>
      <c r="AK379" s="258">
        <v>2</v>
      </c>
      <c r="AL379" s="258">
        <v>3</v>
      </c>
      <c r="AM379" s="258">
        <v>4</v>
      </c>
      <c r="AN379" s="258">
        <v>5</v>
      </c>
      <c r="AO379" s="258"/>
      <c r="AP379" s="258"/>
      <c r="AQ379" s="258"/>
      <c r="AR379" s="258">
        <v>2</v>
      </c>
      <c r="AS379" s="258">
        <v>3</v>
      </c>
      <c r="AT379" s="258">
        <v>4</v>
      </c>
      <c r="AU379" s="258">
        <v>5</v>
      </c>
      <c r="AV379" s="258"/>
      <c r="AW379" s="258"/>
      <c r="AX379" s="258"/>
      <c r="AY379" s="258">
        <v>2</v>
      </c>
      <c r="AZ379" s="258">
        <v>3</v>
      </c>
      <c r="BA379" s="258">
        <v>4</v>
      </c>
      <c r="BB379" s="258">
        <v>5</v>
      </c>
      <c r="BC379" s="258"/>
      <c r="BD379" s="258"/>
      <c r="BE379" s="258"/>
      <c r="BF379" s="236"/>
      <c r="BG379" s="236"/>
      <c r="BH379" s="236"/>
      <c r="BI379" s="236"/>
      <c r="BJ379" s="236"/>
      <c r="BK379" s="236"/>
      <c r="BL379" s="236"/>
      <c r="BM379" s="236"/>
      <c r="BN379" s="236"/>
      <c r="BO379" s="236"/>
      <c r="BP379" s="236"/>
      <c r="BQ379" s="236"/>
      <c r="BR379" s="236"/>
      <c r="BS379" s="236"/>
      <c r="BT379" s="236"/>
      <c r="BU379" s="236"/>
      <c r="BV379" s="236"/>
      <c r="BW379" s="236"/>
      <c r="BX379" s="236"/>
      <c r="BY379" s="236"/>
      <c r="BZ379" s="236"/>
      <c r="CA379" s="236"/>
      <c r="CB379" s="236"/>
      <c r="CC379" s="236"/>
      <c r="CD379" s="236"/>
      <c r="CE379" s="236"/>
      <c r="CF379" s="236"/>
      <c r="CG379" s="236"/>
      <c r="CH379" s="236"/>
      <c r="CI379" s="236"/>
      <c r="CJ379" s="236"/>
      <c r="CK379" s="236"/>
      <c r="CL379" s="236"/>
      <c r="CM379" s="236"/>
      <c r="CN379" s="236"/>
    </row>
    <row r="380" spans="1:122" hidden="1" outlineLevel="1">
      <c r="B380">
        <v>4</v>
      </c>
      <c r="C380" s="11">
        <v>0</v>
      </c>
      <c r="D380" s="11">
        <v>0</v>
      </c>
      <c r="E380" s="11">
        <v>0</v>
      </c>
      <c r="F380" s="11">
        <v>0</v>
      </c>
      <c r="G380">
        <f t="shared" si="257"/>
        <v>0</v>
      </c>
      <c r="H380">
        <f t="shared" si="257"/>
        <v>0</v>
      </c>
      <c r="I380" s="11">
        <v>0</v>
      </c>
      <c r="J380" s="11"/>
      <c r="K380" s="11"/>
      <c r="L380" s="11"/>
      <c r="M380" s="11"/>
      <c r="N380" s="236"/>
      <c r="O380" s="236"/>
      <c r="P380" s="271">
        <f>INDEX(i.Periods,P$379,1+d.TOL+3*(P$378-1))</f>
        <v>59</v>
      </c>
      <c r="Q380" s="271">
        <f>INDEX(i.Periods,Q$379,1+d.TOL+3*(Q$378-1))</f>
        <v>64</v>
      </c>
      <c r="R380" s="271">
        <f>INDEX(i.Periods,R$379,1+d.TOL+3*(R$378-1))</f>
        <v>72</v>
      </c>
      <c r="S380" s="271">
        <f>INDEX(i.Periods,S$379,1+d.TOL+3*(S$378-1))</f>
        <v>79</v>
      </c>
      <c r="T380" s="271"/>
      <c r="U380" s="271"/>
      <c r="V380" s="271"/>
      <c r="W380" s="271">
        <f>INDEX(i.Periods,W$379,1+d.TOL+3*(W$378-1))</f>
        <v>61</v>
      </c>
      <c r="X380" s="271">
        <f>INDEX(i.Periods,X$379,1+d.TOL+3*(X$378-1))</f>
        <v>66</v>
      </c>
      <c r="Y380" s="271">
        <f>INDEX(i.Periods,Y$379,1+d.TOL+3*(Y$378-1))</f>
        <v>74</v>
      </c>
      <c r="Z380" s="271">
        <f>INDEX(i.Periods,Z$379,1+d.TOL+3*(Z$378-1))</f>
        <v>81</v>
      </c>
      <c r="AA380" s="271"/>
      <c r="AB380" s="271"/>
      <c r="AC380" s="271"/>
      <c r="AD380" s="271">
        <f>INDEX(i.Periods,AD$379,1+d.TOL+3*(AD$378-1))</f>
        <v>64</v>
      </c>
      <c r="AE380" s="271">
        <f>INDEX(i.Periods,AE$379,1+d.TOL+3*(AE$378-1))</f>
        <v>69</v>
      </c>
      <c r="AF380" s="271">
        <f>INDEX(i.Periods,AF$379,1+d.TOL+3*(AF$378-1))</f>
        <v>77</v>
      </c>
      <c r="AG380" s="271">
        <f>INDEX(i.Periods,AG$379,1+d.TOL+3*(AG$378-1))</f>
        <v>84</v>
      </c>
      <c r="AH380" s="271"/>
      <c r="AI380" s="271"/>
      <c r="AJ380" s="271"/>
      <c r="AK380" s="271">
        <f>INDEX(i.Periods,AK$379,1+d.TOL+3*(AK$378-1))</f>
        <v>66</v>
      </c>
      <c r="AL380" s="271">
        <f>INDEX(i.Periods,AL$379,1+d.TOL+3*(AL$378-1))</f>
        <v>71</v>
      </c>
      <c r="AM380" s="271">
        <f>INDEX(i.Periods,AM$379,1+d.TOL+3*(AM$378-1))</f>
        <v>79</v>
      </c>
      <c r="AN380" s="271">
        <f>INDEX(i.Periods,AN$379,1+d.TOL+3*(AN$378-1))</f>
        <v>86</v>
      </c>
      <c r="AO380" s="271"/>
      <c r="AP380" s="271"/>
      <c r="AQ380" s="271"/>
      <c r="AR380" s="271">
        <f>INDEX(i.Periods,AR$379,1+d.TOL+3*(AR$378-1))</f>
        <v>68</v>
      </c>
      <c r="AS380" s="271">
        <f>INDEX(i.Periods,AS$379,1+d.TOL+3*(AS$378-1))</f>
        <v>73</v>
      </c>
      <c r="AT380" s="271">
        <f>INDEX(i.Periods,AT$379,1+d.TOL+3*(AT$378-1))</f>
        <v>81</v>
      </c>
      <c r="AU380" s="271">
        <f>INDEX(i.Periods,AU$379,1+d.TOL+3*(AU$378-1))</f>
        <v>88</v>
      </c>
      <c r="AV380" s="271"/>
      <c r="AW380" s="271"/>
      <c r="AX380" s="271"/>
      <c r="AY380" s="271">
        <f>INDEX(i.Periods,AY$379,1+d.TOL+3*(AY$378-1))</f>
        <v>59</v>
      </c>
      <c r="AZ380" s="271">
        <f>INDEX(i.Periods,AZ$379,1+d.TOL+3*(AZ$378-1))</f>
        <v>64</v>
      </c>
      <c r="BA380" s="271">
        <f>INDEX(i.Periods,BA$379,1+d.TOL+3*(BA$378-1))</f>
        <v>72</v>
      </c>
      <c r="BB380" s="271">
        <f>INDEX(i.Periods,BB$379,1+d.TOL+3*(BB$378-1))</f>
        <v>79</v>
      </c>
      <c r="BC380" s="271"/>
      <c r="BD380" s="271"/>
      <c r="BE380" s="271"/>
      <c r="BF380" s="272">
        <f>P380+52</f>
        <v>111</v>
      </c>
      <c r="BG380" s="272">
        <f>R380+52</f>
        <v>124</v>
      </c>
      <c r="BH380" s="272">
        <f>S380+52</f>
        <v>131</v>
      </c>
      <c r="BI380" s="258"/>
      <c r="BJ380" s="258"/>
      <c r="BK380" s="258"/>
      <c r="BL380" s="258"/>
      <c r="BM380" s="273">
        <f>BF380+52</f>
        <v>163</v>
      </c>
      <c r="BN380" s="273">
        <f>BG380+52</f>
        <v>176</v>
      </c>
      <c r="BO380" s="273">
        <f>BH380+52</f>
        <v>183</v>
      </c>
      <c r="BP380" s="258"/>
      <c r="BQ380" s="258"/>
      <c r="BR380" s="258"/>
      <c r="BS380" s="258"/>
      <c r="BT380" s="273">
        <f>BM380+52</f>
        <v>215</v>
      </c>
      <c r="BU380" s="273">
        <f>BN380+52</f>
        <v>228</v>
      </c>
      <c r="BV380" s="273">
        <f>BO380+52</f>
        <v>235</v>
      </c>
      <c r="BW380" s="258"/>
      <c r="BX380" s="258"/>
      <c r="BY380" s="258"/>
      <c r="BZ380" s="258"/>
      <c r="CA380" s="273">
        <f>BT380+52</f>
        <v>267</v>
      </c>
      <c r="CB380" s="273">
        <f>BU380+52</f>
        <v>280</v>
      </c>
      <c r="CC380" s="273">
        <f>BV380+52</f>
        <v>287</v>
      </c>
      <c r="CD380" s="258"/>
      <c r="CE380" s="258"/>
      <c r="CF380" s="258"/>
      <c r="CG380" s="258"/>
      <c r="CH380" s="273">
        <f>CA380+52</f>
        <v>319</v>
      </c>
      <c r="CI380" s="273">
        <f>CB380+52</f>
        <v>332</v>
      </c>
      <c r="CJ380" s="273">
        <f>CC380+52</f>
        <v>339</v>
      </c>
      <c r="CK380" s="258"/>
      <c r="CL380" s="258"/>
      <c r="CM380" s="258"/>
      <c r="CN380" s="258"/>
    </row>
    <row r="381" spans="1:122" hidden="1" outlineLevel="1">
      <c r="B381" s="236"/>
      <c r="C381" s="274" t="s">
        <v>1043</v>
      </c>
      <c r="D381" s="274" t="s">
        <v>1042</v>
      </c>
      <c r="E381" s="274" t="s">
        <v>1041</v>
      </c>
      <c r="F381" s="274" t="s">
        <v>1040</v>
      </c>
      <c r="G381" s="274" t="s">
        <v>1041</v>
      </c>
      <c r="H381" s="274" t="s">
        <v>1040</v>
      </c>
      <c r="I381" s="274" t="s">
        <v>1039</v>
      </c>
      <c r="J381" s="274"/>
      <c r="K381" s="274"/>
      <c r="L381" s="274"/>
      <c r="M381" s="274"/>
      <c r="N381" s="236"/>
      <c r="O381" s="236"/>
      <c r="P381" s="272" t="str">
        <f>Q380&amp;":"&amp;R380</f>
        <v>64:72</v>
      </c>
      <c r="Q381" s="272" t="str">
        <f>R380&amp;":"&amp;S380</f>
        <v>72:79</v>
      </c>
      <c r="R381" s="275" t="str">
        <f>Q381</f>
        <v>72:79</v>
      </c>
      <c r="S381" s="275" t="str">
        <f>R381</f>
        <v>72:79</v>
      </c>
      <c r="T381" s="275" t="str">
        <f>S381</f>
        <v>72:79</v>
      </c>
      <c r="U381" s="275" t="str">
        <f>T381</f>
        <v>72:79</v>
      </c>
      <c r="V381" s="275" t="str">
        <f>U381</f>
        <v>72:79</v>
      </c>
      <c r="W381" s="272" t="str">
        <f>X380&amp;":"&amp;Y380</f>
        <v>66:74</v>
      </c>
      <c r="X381" s="272" t="str">
        <f>Y380&amp;":"&amp;Z380</f>
        <v>74:81</v>
      </c>
      <c r="Y381" s="275" t="str">
        <f>X381</f>
        <v>74:81</v>
      </c>
      <c r="Z381" s="275" t="str">
        <f>Y381</f>
        <v>74:81</v>
      </c>
      <c r="AA381" s="275" t="str">
        <f>Z381</f>
        <v>74:81</v>
      </c>
      <c r="AB381" s="275" t="str">
        <f>AA381</f>
        <v>74:81</v>
      </c>
      <c r="AC381" s="275" t="str">
        <f>AB381</f>
        <v>74:81</v>
      </c>
      <c r="AD381" s="272" t="str">
        <f>AE380&amp;":"&amp;AF380</f>
        <v>69:77</v>
      </c>
      <c r="AE381" s="272" t="str">
        <f>AF380&amp;":"&amp;AG380</f>
        <v>77:84</v>
      </c>
      <c r="AF381" s="275" t="str">
        <f>AE381</f>
        <v>77:84</v>
      </c>
      <c r="AG381" s="275" t="str">
        <f>AF381</f>
        <v>77:84</v>
      </c>
      <c r="AH381" s="275" t="str">
        <f>AG381</f>
        <v>77:84</v>
      </c>
      <c r="AI381" s="275" t="str">
        <f>AH381</f>
        <v>77:84</v>
      </c>
      <c r="AJ381" s="275" t="str">
        <f>AI381</f>
        <v>77:84</v>
      </c>
      <c r="AK381" s="272" t="str">
        <f>AL380&amp;":"&amp;AM380</f>
        <v>71:79</v>
      </c>
      <c r="AL381" s="272" t="str">
        <f>AM380&amp;":"&amp;AN380</f>
        <v>79:86</v>
      </c>
      <c r="AM381" s="275" t="str">
        <f>AL381</f>
        <v>79:86</v>
      </c>
      <c r="AN381" s="275" t="str">
        <f>AM381</f>
        <v>79:86</v>
      </c>
      <c r="AO381" s="275" t="str">
        <f>AN381</f>
        <v>79:86</v>
      </c>
      <c r="AP381" s="275" t="str">
        <f>AO381</f>
        <v>79:86</v>
      </c>
      <c r="AQ381" s="275" t="str">
        <f>AP381</f>
        <v>79:86</v>
      </c>
      <c r="AR381" s="272" t="str">
        <f>AS380&amp;":"&amp;AT380</f>
        <v>73:81</v>
      </c>
      <c r="AS381" s="272" t="str">
        <f>AT380&amp;":"&amp;AU380</f>
        <v>81:88</v>
      </c>
      <c r="AT381" s="275" t="str">
        <f>AS381</f>
        <v>81:88</v>
      </c>
      <c r="AU381" s="275" t="str">
        <f>AT381</f>
        <v>81:88</v>
      </c>
      <c r="AV381" s="275" t="str">
        <f>AU381</f>
        <v>81:88</v>
      </c>
      <c r="AW381" s="275" t="str">
        <f>AV381</f>
        <v>81:88</v>
      </c>
      <c r="AX381" s="275" t="str">
        <f>AW381</f>
        <v>81:88</v>
      </c>
      <c r="AY381" s="272" t="str">
        <f>AZ380&amp;":"&amp;BA380</f>
        <v>64:72</v>
      </c>
      <c r="AZ381" s="272" t="str">
        <f>BA380&amp;":"&amp;BB380</f>
        <v>72:79</v>
      </c>
      <c r="BA381" s="275" t="str">
        <f>AZ381</f>
        <v>72:79</v>
      </c>
      <c r="BB381" s="275" t="str">
        <f>BA381</f>
        <v>72:79</v>
      </c>
      <c r="BC381" s="275" t="str">
        <f>BB381</f>
        <v>72:79</v>
      </c>
      <c r="BD381" s="275" t="str">
        <f>BC381</f>
        <v>72:79</v>
      </c>
      <c r="BE381" s="275" t="str">
        <f>BD381</f>
        <v>72:79</v>
      </c>
      <c r="BF381" s="273" t="str">
        <f>BF380&amp;":"&amp;BG380</f>
        <v>111:124</v>
      </c>
      <c r="BG381" s="273" t="str">
        <f>BG380&amp;":"&amp;BH380</f>
        <v>124:131</v>
      </c>
      <c r="BH381" s="275" t="str">
        <f>BG381</f>
        <v>124:131</v>
      </c>
      <c r="BI381" s="275" t="str">
        <f>BH381</f>
        <v>124:131</v>
      </c>
      <c r="BJ381" s="275" t="str">
        <f>BI381</f>
        <v>124:131</v>
      </c>
      <c r="BK381" s="275" t="str">
        <f>BJ381</f>
        <v>124:131</v>
      </c>
      <c r="BL381" s="275" t="str">
        <f>BK381</f>
        <v>124:131</v>
      </c>
      <c r="BM381" s="273" t="str">
        <f>BM380&amp;":"&amp;BN380</f>
        <v>163:176</v>
      </c>
      <c r="BN381" s="273" t="str">
        <f>BN380&amp;":"&amp;BO380</f>
        <v>176:183</v>
      </c>
      <c r="BO381" s="275" t="str">
        <f>BN381</f>
        <v>176:183</v>
      </c>
      <c r="BP381" s="275" t="str">
        <f>BO381</f>
        <v>176:183</v>
      </c>
      <c r="BQ381" s="275" t="str">
        <f>BP381</f>
        <v>176:183</v>
      </c>
      <c r="BR381" s="275" t="str">
        <f>BQ381</f>
        <v>176:183</v>
      </c>
      <c r="BS381" s="275" t="str">
        <f>BR381</f>
        <v>176:183</v>
      </c>
      <c r="BT381" s="273" t="str">
        <f>BT380&amp;":"&amp;BU380</f>
        <v>215:228</v>
      </c>
      <c r="BU381" s="273" t="str">
        <f>BU380&amp;":"&amp;BV380</f>
        <v>228:235</v>
      </c>
      <c r="BV381" s="275" t="str">
        <f>BU381</f>
        <v>228:235</v>
      </c>
      <c r="BW381" s="275" t="str">
        <f>BV381</f>
        <v>228:235</v>
      </c>
      <c r="BX381" s="275" t="str">
        <f>BW381</f>
        <v>228:235</v>
      </c>
      <c r="BY381" s="275" t="str">
        <f>BX381</f>
        <v>228:235</v>
      </c>
      <c r="BZ381" s="275" t="str">
        <f>BY381</f>
        <v>228:235</v>
      </c>
      <c r="CA381" s="273" t="str">
        <f>CA380&amp;":"&amp;CB380</f>
        <v>267:280</v>
      </c>
      <c r="CB381" s="273" t="str">
        <f>CB380&amp;":"&amp;CC380</f>
        <v>280:287</v>
      </c>
      <c r="CC381" s="275" t="str">
        <f>CB381</f>
        <v>280:287</v>
      </c>
      <c r="CD381" s="275" t="str">
        <f>CC381</f>
        <v>280:287</v>
      </c>
      <c r="CE381" s="275" t="str">
        <f>CD381</f>
        <v>280:287</v>
      </c>
      <c r="CF381" s="275" t="str">
        <f>CE381</f>
        <v>280:287</v>
      </c>
      <c r="CG381" s="275" t="str">
        <f>CF381</f>
        <v>280:287</v>
      </c>
      <c r="CH381" s="273" t="str">
        <f>CH380&amp;":"&amp;CI380</f>
        <v>319:332</v>
      </c>
      <c r="CI381" s="273" t="str">
        <f>CI380&amp;":"&amp;CJ380</f>
        <v>332:339</v>
      </c>
      <c r="CJ381" s="275" t="str">
        <f>CI381</f>
        <v>332:339</v>
      </c>
      <c r="CK381" s="275" t="str">
        <f>CJ381</f>
        <v>332:339</v>
      </c>
      <c r="CL381" s="275" t="str">
        <f>CK381</f>
        <v>332:339</v>
      </c>
      <c r="CM381" s="275" t="str">
        <f>CL381</f>
        <v>332:339</v>
      </c>
      <c r="CN381" s="275" t="str">
        <f>CM381</f>
        <v>332:339</v>
      </c>
    </row>
    <row r="382" spans="1:122" hidden="1" outlineLevel="1">
      <c r="A382" s="18"/>
      <c r="B382" s="236" t="s">
        <v>1107</v>
      </c>
      <c r="C382" s="276" t="s">
        <v>6</v>
      </c>
      <c r="D382" s="276" t="str">
        <f>C382</f>
        <v>0:1</v>
      </c>
      <c r="E382" s="277" t="s">
        <v>8</v>
      </c>
      <c r="F382" s="277" t="s">
        <v>159</v>
      </c>
      <c r="G382" s="277" t="s">
        <v>174</v>
      </c>
      <c r="H382" s="277" t="s">
        <v>232</v>
      </c>
      <c r="I382" s="277" t="s">
        <v>234</v>
      </c>
      <c r="J382" s="277"/>
      <c r="K382" s="277"/>
      <c r="L382" s="277"/>
      <c r="M382" s="277"/>
      <c r="N382" s="278"/>
      <c r="O382" s="278"/>
      <c r="P382" s="279" t="str">
        <f>C382</f>
        <v>0:1</v>
      </c>
      <c r="Q382" s="279" t="str">
        <f>D382</f>
        <v>0:1</v>
      </c>
      <c r="R382" s="280" t="str">
        <f>LEFT(E382,FIND(":",E382)-1)+i.TOLoffset_r2*(d.TOL-1)&amp;":"&amp;RIGHT(E382,LEN(E382)-FIND(":",E382))+i.TOLoffset_r2*(d.TOL-1)</f>
        <v>50:51</v>
      </c>
      <c r="S382" s="280" t="str">
        <f>LEFT(F382,FIND(":",F382)-1)+i.TOLoffset_r2*(d.TOL-1)&amp;":"&amp;RIGHT(F382,LEN(F382)-FIND(":",F382))+i.TOLoffset_r2*(d.TOL-1)</f>
        <v>51:52</v>
      </c>
      <c r="T382" s="280" t="str">
        <f>LEFT(G382,FIND(":",G382)-1)+i.TOLoffset_r2*(d.TOL-1)&amp;":"&amp;RIGHT(G382,LEN(G382)-FIND(":",G382))+i.TOLoffset_r2*(d.TOL-1)</f>
        <v>52:53</v>
      </c>
      <c r="U382" s="280" t="str">
        <f>LEFT(H382,FIND(":",H382)-1)+i.TOLoffset_r2*(d.TOL-1)&amp;":"&amp;RIGHT(H382,LEN(H382)-FIND(":",H382))+i.TOLoffset_r2*(d.TOL-1)</f>
        <v>53:54</v>
      </c>
      <c r="V382" s="280" t="str">
        <f>LEFT(I382,FIND(":",I382)-1)+i.TOLoffset_r2*(d.TOL-1)&amp;":"&amp;RIGHT(I382,LEN(I382)-FIND(":",I382))+i.TOLoffset_r2*(d.TOL-1)</f>
        <v>54:55</v>
      </c>
      <c r="W382" s="281" t="str">
        <f t="shared" ref="W382:AQ382" si="258">P382</f>
        <v>0:1</v>
      </c>
      <c r="X382" s="281" t="str">
        <f t="shared" si="258"/>
        <v>0:1</v>
      </c>
      <c r="Y382" s="281" t="str">
        <f t="shared" si="258"/>
        <v>50:51</v>
      </c>
      <c r="Z382" s="281" t="str">
        <f t="shared" si="258"/>
        <v>51:52</v>
      </c>
      <c r="AA382" s="281" t="str">
        <f t="shared" si="258"/>
        <v>52:53</v>
      </c>
      <c r="AB382" s="281" t="str">
        <f t="shared" si="258"/>
        <v>53:54</v>
      </c>
      <c r="AC382" s="281" t="str">
        <f t="shared" si="258"/>
        <v>54:55</v>
      </c>
      <c r="AD382" s="281" t="str">
        <f t="shared" si="258"/>
        <v>0:1</v>
      </c>
      <c r="AE382" s="281" t="str">
        <f t="shared" si="258"/>
        <v>0:1</v>
      </c>
      <c r="AF382" s="281" t="str">
        <f t="shared" si="258"/>
        <v>50:51</v>
      </c>
      <c r="AG382" s="281" t="str">
        <f t="shared" si="258"/>
        <v>51:52</v>
      </c>
      <c r="AH382" s="281" t="str">
        <f t="shared" si="258"/>
        <v>52:53</v>
      </c>
      <c r="AI382" s="281" t="str">
        <f t="shared" si="258"/>
        <v>53:54</v>
      </c>
      <c r="AJ382" s="281" t="str">
        <f t="shared" si="258"/>
        <v>54:55</v>
      </c>
      <c r="AK382" s="281" t="str">
        <f t="shared" si="258"/>
        <v>0:1</v>
      </c>
      <c r="AL382" s="281" t="str">
        <f t="shared" si="258"/>
        <v>0:1</v>
      </c>
      <c r="AM382" s="281" t="str">
        <f t="shared" si="258"/>
        <v>50:51</v>
      </c>
      <c r="AN382" s="281" t="str">
        <f t="shared" si="258"/>
        <v>51:52</v>
      </c>
      <c r="AO382" s="281" t="str">
        <f t="shared" si="258"/>
        <v>52:53</v>
      </c>
      <c r="AP382" s="281" t="str">
        <f t="shared" si="258"/>
        <v>53:54</v>
      </c>
      <c r="AQ382" s="281" t="str">
        <f t="shared" si="258"/>
        <v>54:55</v>
      </c>
      <c r="AR382" s="281" t="str">
        <f t="shared" ref="AR382:BE382" si="259">AD382</f>
        <v>0:1</v>
      </c>
      <c r="AS382" s="281" t="str">
        <f t="shared" si="259"/>
        <v>0:1</v>
      </c>
      <c r="AT382" s="281" t="str">
        <f t="shared" si="259"/>
        <v>50:51</v>
      </c>
      <c r="AU382" s="281" t="str">
        <f t="shared" si="259"/>
        <v>51:52</v>
      </c>
      <c r="AV382" s="281" t="str">
        <f t="shared" si="259"/>
        <v>52:53</v>
      </c>
      <c r="AW382" s="281" t="str">
        <f t="shared" si="259"/>
        <v>53:54</v>
      </c>
      <c r="AX382" s="281" t="str">
        <f t="shared" si="259"/>
        <v>54:55</v>
      </c>
      <c r="AY382" s="281" t="str">
        <f t="shared" si="259"/>
        <v>0:1</v>
      </c>
      <c r="AZ382" s="281" t="str">
        <f t="shared" si="259"/>
        <v>0:1</v>
      </c>
      <c r="BA382" s="281" t="str">
        <f t="shared" si="259"/>
        <v>50:51</v>
      </c>
      <c r="BB382" s="281" t="str">
        <f t="shared" si="259"/>
        <v>51:52</v>
      </c>
      <c r="BC382" s="281" t="str">
        <f t="shared" si="259"/>
        <v>52:53</v>
      </c>
      <c r="BD382" s="281" t="str">
        <f t="shared" si="259"/>
        <v>53:54</v>
      </c>
      <c r="BE382" s="281" t="str">
        <f t="shared" si="259"/>
        <v>54:55</v>
      </c>
      <c r="BF382" s="281" t="str">
        <f t="shared" ref="BF382:CN382" si="260">AY382</f>
        <v>0:1</v>
      </c>
      <c r="BG382" s="281" t="str">
        <f t="shared" si="260"/>
        <v>0:1</v>
      </c>
      <c r="BH382" s="281" t="str">
        <f t="shared" si="260"/>
        <v>50:51</v>
      </c>
      <c r="BI382" s="281" t="str">
        <f t="shared" si="260"/>
        <v>51:52</v>
      </c>
      <c r="BJ382" s="281" t="str">
        <f t="shared" si="260"/>
        <v>52:53</v>
      </c>
      <c r="BK382" s="281" t="str">
        <f t="shared" si="260"/>
        <v>53:54</v>
      </c>
      <c r="BL382" s="281" t="str">
        <f t="shared" si="260"/>
        <v>54:55</v>
      </c>
      <c r="BM382" s="281" t="str">
        <f t="shared" si="260"/>
        <v>0:1</v>
      </c>
      <c r="BN382" s="281" t="str">
        <f t="shared" si="260"/>
        <v>0:1</v>
      </c>
      <c r="BO382" s="281" t="str">
        <f t="shared" si="260"/>
        <v>50:51</v>
      </c>
      <c r="BP382" s="281" t="str">
        <f t="shared" si="260"/>
        <v>51:52</v>
      </c>
      <c r="BQ382" s="281" t="str">
        <f t="shared" si="260"/>
        <v>52:53</v>
      </c>
      <c r="BR382" s="281" t="str">
        <f t="shared" si="260"/>
        <v>53:54</v>
      </c>
      <c r="BS382" s="281" t="str">
        <f t="shared" si="260"/>
        <v>54:55</v>
      </c>
      <c r="BT382" s="281" t="str">
        <f t="shared" si="260"/>
        <v>0:1</v>
      </c>
      <c r="BU382" s="281" t="str">
        <f t="shared" si="260"/>
        <v>0:1</v>
      </c>
      <c r="BV382" s="281" t="str">
        <f t="shared" si="260"/>
        <v>50:51</v>
      </c>
      <c r="BW382" s="281" t="str">
        <f t="shared" si="260"/>
        <v>51:52</v>
      </c>
      <c r="BX382" s="281" t="str">
        <f t="shared" si="260"/>
        <v>52:53</v>
      </c>
      <c r="BY382" s="281" t="str">
        <f t="shared" si="260"/>
        <v>53:54</v>
      </c>
      <c r="BZ382" s="281" t="str">
        <f t="shared" si="260"/>
        <v>54:55</v>
      </c>
      <c r="CA382" s="281" t="str">
        <f t="shared" si="260"/>
        <v>0:1</v>
      </c>
      <c r="CB382" s="281" t="str">
        <f t="shared" si="260"/>
        <v>0:1</v>
      </c>
      <c r="CC382" s="281" t="str">
        <f t="shared" si="260"/>
        <v>50:51</v>
      </c>
      <c r="CD382" s="281" t="str">
        <f t="shared" si="260"/>
        <v>51:52</v>
      </c>
      <c r="CE382" s="281" t="str">
        <f t="shared" si="260"/>
        <v>52:53</v>
      </c>
      <c r="CF382" s="281" t="str">
        <f t="shared" si="260"/>
        <v>53:54</v>
      </c>
      <c r="CG382" s="281" t="str">
        <f t="shared" si="260"/>
        <v>54:55</v>
      </c>
      <c r="CH382" s="281" t="str">
        <f t="shared" si="260"/>
        <v>0:1</v>
      </c>
      <c r="CI382" s="281" t="str">
        <f t="shared" si="260"/>
        <v>0:1</v>
      </c>
      <c r="CJ382" s="281" t="str">
        <f t="shared" si="260"/>
        <v>50:51</v>
      </c>
      <c r="CK382" s="281" t="str">
        <f t="shared" si="260"/>
        <v>51:52</v>
      </c>
      <c r="CL382" s="281" t="str">
        <f t="shared" si="260"/>
        <v>52:53</v>
      </c>
      <c r="CM382" s="281" t="str">
        <f t="shared" si="260"/>
        <v>53:54</v>
      </c>
      <c r="CN382" s="281" t="str">
        <f t="shared" si="260"/>
        <v>54:55</v>
      </c>
    </row>
    <row r="383" spans="1:122" ht="66.75" hidden="1" outlineLevel="1">
      <c r="A383" s="18"/>
      <c r="B383" s="236"/>
      <c r="C383" s="270"/>
      <c r="D383" s="270"/>
      <c r="E383" s="270"/>
      <c r="F383" s="270"/>
      <c r="G383" s="270"/>
      <c r="H383" s="270"/>
      <c r="I383" s="270"/>
      <c r="J383" s="270"/>
      <c r="K383" s="270"/>
      <c r="L383" s="270"/>
      <c r="M383" s="270"/>
      <c r="N383" s="270"/>
      <c r="O383" s="270"/>
      <c r="P383" s="282" t="str">
        <f t="shared" ref="P383:AP383" si="261">P382&amp;", "&amp;P$381</f>
        <v>0:1, 64:72</v>
      </c>
      <c r="Q383" s="282" t="str">
        <f t="shared" si="261"/>
        <v>0:1, 72:79</v>
      </c>
      <c r="R383" s="282" t="str">
        <f t="shared" si="261"/>
        <v>50:51, 72:79</v>
      </c>
      <c r="S383" s="282" t="str">
        <f t="shared" si="261"/>
        <v>51:52, 72:79</v>
      </c>
      <c r="T383" s="282" t="str">
        <f t="shared" si="261"/>
        <v>52:53, 72:79</v>
      </c>
      <c r="U383" s="282" t="str">
        <f t="shared" si="261"/>
        <v>53:54, 72:79</v>
      </c>
      <c r="V383" s="282" t="str">
        <f t="shared" si="261"/>
        <v>54:55, 72:79</v>
      </c>
      <c r="W383" s="282" t="str">
        <f t="shared" si="261"/>
        <v>0:1, 66:74</v>
      </c>
      <c r="X383" s="282" t="str">
        <f t="shared" si="261"/>
        <v>0:1, 74:81</v>
      </c>
      <c r="Y383" s="282" t="str">
        <f t="shared" si="261"/>
        <v>50:51, 74:81</v>
      </c>
      <c r="Z383" s="282" t="str">
        <f t="shared" si="261"/>
        <v>51:52, 74:81</v>
      </c>
      <c r="AA383" s="282" t="str">
        <f t="shared" si="261"/>
        <v>52:53, 74:81</v>
      </c>
      <c r="AB383" s="282" t="str">
        <f t="shared" si="261"/>
        <v>53:54, 74:81</v>
      </c>
      <c r="AC383" s="282" t="str">
        <f t="shared" si="261"/>
        <v>54:55, 74:81</v>
      </c>
      <c r="AD383" s="282" t="str">
        <f t="shared" si="261"/>
        <v>0:1, 69:77</v>
      </c>
      <c r="AE383" s="282" t="str">
        <f t="shared" si="261"/>
        <v>0:1, 77:84</v>
      </c>
      <c r="AF383" s="282" t="str">
        <f t="shared" si="261"/>
        <v>50:51, 77:84</v>
      </c>
      <c r="AG383" s="282" t="str">
        <f t="shared" si="261"/>
        <v>51:52, 77:84</v>
      </c>
      <c r="AH383" s="282" t="str">
        <f t="shared" si="261"/>
        <v>52:53, 77:84</v>
      </c>
      <c r="AI383" s="282" t="str">
        <f t="shared" si="261"/>
        <v>53:54, 77:84</v>
      </c>
      <c r="AJ383" s="282" t="str">
        <f t="shared" si="261"/>
        <v>54:55, 77:84</v>
      </c>
      <c r="AK383" s="282" t="str">
        <f t="shared" si="261"/>
        <v>0:1, 71:79</v>
      </c>
      <c r="AL383" s="282" t="str">
        <f t="shared" si="261"/>
        <v>0:1, 79:86</v>
      </c>
      <c r="AM383" s="282" t="str">
        <f t="shared" si="261"/>
        <v>50:51, 79:86</v>
      </c>
      <c r="AN383" s="282" t="str">
        <f t="shared" si="261"/>
        <v>51:52, 79:86</v>
      </c>
      <c r="AO383" s="282" t="str">
        <f t="shared" si="261"/>
        <v>52:53, 79:86</v>
      </c>
      <c r="AP383" s="282" t="str">
        <f t="shared" si="261"/>
        <v>53:54, 79:86</v>
      </c>
      <c r="AQ383" s="282" t="str">
        <f t="shared" ref="AQ383:AX383" si="262">AQ382&amp;", "&amp;AQ$381</f>
        <v>54:55, 79:86</v>
      </c>
      <c r="AR383" s="282" t="str">
        <f t="shared" si="262"/>
        <v>0:1, 73:81</v>
      </c>
      <c r="AS383" s="282" t="str">
        <f t="shared" si="262"/>
        <v>0:1, 81:88</v>
      </c>
      <c r="AT383" s="282" t="str">
        <f t="shared" si="262"/>
        <v>50:51, 81:88</v>
      </c>
      <c r="AU383" s="282" t="str">
        <f t="shared" si="262"/>
        <v>51:52, 81:88</v>
      </c>
      <c r="AV383" s="282" t="str">
        <f t="shared" si="262"/>
        <v>52:53, 81:88</v>
      </c>
      <c r="AW383" s="282" t="str">
        <f t="shared" si="262"/>
        <v>53:54, 81:88</v>
      </c>
      <c r="AX383" s="282" t="str">
        <f t="shared" si="262"/>
        <v>54:55, 81:88</v>
      </c>
      <c r="AY383" s="282" t="str">
        <f t="shared" ref="AY383:BE383" si="263">AY382&amp;", "&amp;AY$381</f>
        <v>0:1, 64:72</v>
      </c>
      <c r="AZ383" s="282" t="str">
        <f t="shared" si="263"/>
        <v>0:1, 72:79</v>
      </c>
      <c r="BA383" s="282" t="str">
        <f t="shared" si="263"/>
        <v>50:51, 72:79</v>
      </c>
      <c r="BB383" s="282" t="str">
        <f t="shared" si="263"/>
        <v>51:52, 72:79</v>
      </c>
      <c r="BC383" s="282" t="str">
        <f t="shared" si="263"/>
        <v>52:53, 72:79</v>
      </c>
      <c r="BD383" s="282" t="str">
        <f t="shared" si="263"/>
        <v>53:54, 72:79</v>
      </c>
      <c r="BE383" s="282" t="str">
        <f t="shared" si="263"/>
        <v>54:55, 72:79</v>
      </c>
      <c r="BF383" s="282" t="str">
        <f t="shared" ref="BF383:CG383" si="264">BF382&amp;", "&amp;BF$381</f>
        <v>0:1, 111:124</v>
      </c>
      <c r="BG383" s="282" t="str">
        <f t="shared" si="264"/>
        <v>0:1, 124:131</v>
      </c>
      <c r="BH383" s="282" t="str">
        <f t="shared" si="264"/>
        <v>50:51, 124:131</v>
      </c>
      <c r="BI383" s="282" t="str">
        <f t="shared" si="264"/>
        <v>51:52, 124:131</v>
      </c>
      <c r="BJ383" s="282" t="str">
        <f t="shared" si="264"/>
        <v>52:53, 124:131</v>
      </c>
      <c r="BK383" s="282" t="str">
        <f t="shared" si="264"/>
        <v>53:54, 124:131</v>
      </c>
      <c r="BL383" s="282" t="str">
        <f t="shared" si="264"/>
        <v>54:55, 124:131</v>
      </c>
      <c r="BM383" s="282" t="str">
        <f t="shared" si="264"/>
        <v>0:1, 163:176</v>
      </c>
      <c r="BN383" s="282" t="str">
        <f t="shared" si="264"/>
        <v>0:1, 176:183</v>
      </c>
      <c r="BO383" s="282" t="str">
        <f t="shared" si="264"/>
        <v>50:51, 176:183</v>
      </c>
      <c r="BP383" s="282" t="str">
        <f t="shared" si="264"/>
        <v>51:52, 176:183</v>
      </c>
      <c r="BQ383" s="282" t="str">
        <f t="shared" si="264"/>
        <v>52:53, 176:183</v>
      </c>
      <c r="BR383" s="282" t="str">
        <f t="shared" si="264"/>
        <v>53:54, 176:183</v>
      </c>
      <c r="BS383" s="282" t="str">
        <f t="shared" si="264"/>
        <v>54:55, 176:183</v>
      </c>
      <c r="BT383" s="282" t="str">
        <f t="shared" si="264"/>
        <v>0:1, 215:228</v>
      </c>
      <c r="BU383" s="282" t="str">
        <f t="shared" si="264"/>
        <v>0:1, 228:235</v>
      </c>
      <c r="BV383" s="282" t="str">
        <f t="shared" si="264"/>
        <v>50:51, 228:235</v>
      </c>
      <c r="BW383" s="282" t="str">
        <f t="shared" si="264"/>
        <v>51:52, 228:235</v>
      </c>
      <c r="BX383" s="282" t="str">
        <f t="shared" si="264"/>
        <v>52:53, 228:235</v>
      </c>
      <c r="BY383" s="282" t="str">
        <f t="shared" si="264"/>
        <v>53:54, 228:235</v>
      </c>
      <c r="BZ383" s="282" t="str">
        <f t="shared" si="264"/>
        <v>54:55, 228:235</v>
      </c>
      <c r="CA383" s="282" t="str">
        <f t="shared" si="264"/>
        <v>0:1, 267:280</v>
      </c>
      <c r="CB383" s="282" t="str">
        <f t="shared" si="264"/>
        <v>0:1, 280:287</v>
      </c>
      <c r="CC383" s="282" t="str">
        <f t="shared" si="264"/>
        <v>50:51, 280:287</v>
      </c>
      <c r="CD383" s="282" t="str">
        <f t="shared" si="264"/>
        <v>51:52, 280:287</v>
      </c>
      <c r="CE383" s="282" t="str">
        <f t="shared" si="264"/>
        <v>52:53, 280:287</v>
      </c>
      <c r="CF383" s="282" t="str">
        <f t="shared" si="264"/>
        <v>53:54, 280:287</v>
      </c>
      <c r="CG383" s="282" t="str">
        <f t="shared" si="264"/>
        <v>54:55, 280:287</v>
      </c>
      <c r="CH383" s="282" t="str">
        <f t="shared" ref="CH383:CN383" si="265">CH382&amp;", "&amp;CH$381</f>
        <v>0:1, 319:332</v>
      </c>
      <c r="CI383" s="282" t="str">
        <f t="shared" si="265"/>
        <v>0:1, 332:339</v>
      </c>
      <c r="CJ383" s="282" t="str">
        <f t="shared" si="265"/>
        <v>50:51, 332:339</v>
      </c>
      <c r="CK383" s="282" t="str">
        <f t="shared" si="265"/>
        <v>51:52, 332:339</v>
      </c>
      <c r="CL383" s="282" t="str">
        <f t="shared" si="265"/>
        <v>52:53, 332:339</v>
      </c>
      <c r="CM383" s="282" t="str">
        <f t="shared" si="265"/>
        <v>53:54, 332:339</v>
      </c>
      <c r="CN383" s="282" t="str">
        <f t="shared" si="265"/>
        <v>54:55, 332:339</v>
      </c>
    </row>
    <row r="384" spans="1:122" hidden="1" outlineLevel="1">
      <c r="B384" s="288" t="s">
        <v>1115</v>
      </c>
      <c r="C384" s="290">
        <v>3</v>
      </c>
      <c r="D384" s="290">
        <v>3</v>
      </c>
      <c r="E384" s="290">
        <v>3</v>
      </c>
      <c r="F384" s="290">
        <v>3</v>
      </c>
      <c r="G384" s="290">
        <v>1</v>
      </c>
      <c r="H384" s="290">
        <v>3</v>
      </c>
      <c r="I384" s="290">
        <v>3</v>
      </c>
      <c r="J384" s="290"/>
      <c r="K384" s="290"/>
      <c r="L384" s="290"/>
      <c r="M384" s="290"/>
      <c r="N384" s="283"/>
      <c r="O384" s="283"/>
      <c r="P384" s="281" t="str">
        <f>P382</f>
        <v>0:1</v>
      </c>
      <c r="Q384" s="281" t="str">
        <f>Q382</f>
        <v>0:1</v>
      </c>
      <c r="R384" s="284" t="str">
        <f>LEFT(R382,FIND(":",R382)-1)+i.BMToffset_r2&amp;":"&amp;RIGHT(R382,LEN(R382)-FIND(":",R382))+i.BMToffset_r2</f>
        <v>194:195</v>
      </c>
      <c r="S384" s="284" t="str">
        <f>LEFT(S382,FIND(":",S382)-1)+i.BMToffset_r2&amp;":"&amp;RIGHT(S382,LEN(S382)-FIND(":",S382))+i.BMToffset_r2</f>
        <v>195:196</v>
      </c>
      <c r="T384" s="284" t="str">
        <f>LEFT(T382,FIND(":",T382)-1)+i.BMToffset_r2&amp;":"&amp;RIGHT(T382,LEN(T382)-FIND(":",T382))+i.BMToffset_r2</f>
        <v>196:197</v>
      </c>
      <c r="U384" s="284" t="str">
        <f>LEFT(U382,FIND(":",U382)-1)+i.BMToffset_r2&amp;":"&amp;RIGHT(U382,LEN(U382)-FIND(":",U382))+i.BMToffset_r2</f>
        <v>197:198</v>
      </c>
      <c r="V384" s="284" t="str">
        <f>LEFT(V382,FIND(":",V382)-1)+i.BMToffset_r2&amp;":"&amp;RIGHT(V382,LEN(V382)-FIND(":",V382))+i.BMToffset_r2</f>
        <v>198:199</v>
      </c>
      <c r="W384" s="281" t="str">
        <f>P384</f>
        <v>0:1</v>
      </c>
      <c r="X384" s="281" t="str">
        <f t="shared" ref="X384:CN384" si="266">Q384</f>
        <v>0:1</v>
      </c>
      <c r="Y384" s="281" t="str">
        <f t="shared" si="266"/>
        <v>194:195</v>
      </c>
      <c r="Z384" s="281" t="str">
        <f t="shared" si="266"/>
        <v>195:196</v>
      </c>
      <c r="AA384" s="281" t="str">
        <f t="shared" si="266"/>
        <v>196:197</v>
      </c>
      <c r="AB384" s="281" t="str">
        <f t="shared" si="266"/>
        <v>197:198</v>
      </c>
      <c r="AC384" s="281" t="str">
        <f t="shared" si="266"/>
        <v>198:199</v>
      </c>
      <c r="AD384" s="281" t="str">
        <f t="shared" si="266"/>
        <v>0:1</v>
      </c>
      <c r="AE384" s="281" t="str">
        <f t="shared" si="266"/>
        <v>0:1</v>
      </c>
      <c r="AF384" s="281" t="str">
        <f t="shared" si="266"/>
        <v>194:195</v>
      </c>
      <c r="AG384" s="281" t="str">
        <f t="shared" si="266"/>
        <v>195:196</v>
      </c>
      <c r="AH384" s="281" t="str">
        <f t="shared" si="266"/>
        <v>196:197</v>
      </c>
      <c r="AI384" s="281" t="str">
        <f t="shared" si="266"/>
        <v>197:198</v>
      </c>
      <c r="AJ384" s="281" t="str">
        <f t="shared" si="266"/>
        <v>198:199</v>
      </c>
      <c r="AK384" s="281" t="str">
        <f t="shared" si="266"/>
        <v>0:1</v>
      </c>
      <c r="AL384" s="281" t="str">
        <f t="shared" si="266"/>
        <v>0:1</v>
      </c>
      <c r="AM384" s="281" t="str">
        <f t="shared" si="266"/>
        <v>194:195</v>
      </c>
      <c r="AN384" s="281" t="str">
        <f t="shared" si="266"/>
        <v>195:196</v>
      </c>
      <c r="AO384" s="281" t="str">
        <f t="shared" si="266"/>
        <v>196:197</v>
      </c>
      <c r="AP384" s="281" t="str">
        <f t="shared" si="266"/>
        <v>197:198</v>
      </c>
      <c r="AQ384" s="281" t="str">
        <f t="shared" si="266"/>
        <v>198:199</v>
      </c>
      <c r="AR384" s="281" t="str">
        <f t="shared" ref="AR384:BE384" si="267">AD384</f>
        <v>0:1</v>
      </c>
      <c r="AS384" s="281" t="str">
        <f t="shared" si="267"/>
        <v>0:1</v>
      </c>
      <c r="AT384" s="281" t="str">
        <f t="shared" si="267"/>
        <v>194:195</v>
      </c>
      <c r="AU384" s="281" t="str">
        <f t="shared" si="267"/>
        <v>195:196</v>
      </c>
      <c r="AV384" s="281" t="str">
        <f t="shared" si="267"/>
        <v>196:197</v>
      </c>
      <c r="AW384" s="281" t="str">
        <f t="shared" si="267"/>
        <v>197:198</v>
      </c>
      <c r="AX384" s="281" t="str">
        <f t="shared" si="267"/>
        <v>198:199</v>
      </c>
      <c r="AY384" s="281" t="str">
        <f t="shared" si="267"/>
        <v>0:1</v>
      </c>
      <c r="AZ384" s="281" t="str">
        <f t="shared" si="267"/>
        <v>0:1</v>
      </c>
      <c r="BA384" s="281" t="str">
        <f t="shared" si="267"/>
        <v>194:195</v>
      </c>
      <c r="BB384" s="281" t="str">
        <f t="shared" si="267"/>
        <v>195:196</v>
      </c>
      <c r="BC384" s="281" t="str">
        <f t="shared" si="267"/>
        <v>196:197</v>
      </c>
      <c r="BD384" s="281" t="str">
        <f t="shared" si="267"/>
        <v>197:198</v>
      </c>
      <c r="BE384" s="281" t="str">
        <f t="shared" si="267"/>
        <v>198:199</v>
      </c>
      <c r="BF384" s="281" t="str">
        <f t="shared" si="266"/>
        <v>0:1</v>
      </c>
      <c r="BG384" s="281" t="str">
        <f t="shared" si="266"/>
        <v>0:1</v>
      </c>
      <c r="BH384" s="281" t="str">
        <f t="shared" si="266"/>
        <v>194:195</v>
      </c>
      <c r="BI384" s="281" t="str">
        <f t="shared" si="266"/>
        <v>195:196</v>
      </c>
      <c r="BJ384" s="281" t="str">
        <f t="shared" si="266"/>
        <v>196:197</v>
      </c>
      <c r="BK384" s="281" t="str">
        <f t="shared" si="266"/>
        <v>197:198</v>
      </c>
      <c r="BL384" s="281" t="str">
        <f t="shared" si="266"/>
        <v>198:199</v>
      </c>
      <c r="BM384" s="281" t="str">
        <f t="shared" si="266"/>
        <v>0:1</v>
      </c>
      <c r="BN384" s="281" t="str">
        <f t="shared" si="266"/>
        <v>0:1</v>
      </c>
      <c r="BO384" s="281" t="str">
        <f t="shared" si="266"/>
        <v>194:195</v>
      </c>
      <c r="BP384" s="281" t="str">
        <f t="shared" si="266"/>
        <v>195:196</v>
      </c>
      <c r="BQ384" s="281" t="str">
        <f t="shared" si="266"/>
        <v>196:197</v>
      </c>
      <c r="BR384" s="281" t="str">
        <f t="shared" si="266"/>
        <v>197:198</v>
      </c>
      <c r="BS384" s="281" t="str">
        <f t="shared" si="266"/>
        <v>198:199</v>
      </c>
      <c r="BT384" s="281" t="str">
        <f t="shared" si="266"/>
        <v>0:1</v>
      </c>
      <c r="BU384" s="281" t="str">
        <f t="shared" si="266"/>
        <v>0:1</v>
      </c>
      <c r="BV384" s="281" t="str">
        <f t="shared" si="266"/>
        <v>194:195</v>
      </c>
      <c r="BW384" s="281" t="str">
        <f t="shared" si="266"/>
        <v>195:196</v>
      </c>
      <c r="BX384" s="281" t="str">
        <f t="shared" si="266"/>
        <v>196:197</v>
      </c>
      <c r="BY384" s="281" t="str">
        <f t="shared" si="266"/>
        <v>197:198</v>
      </c>
      <c r="BZ384" s="281" t="str">
        <f t="shared" si="266"/>
        <v>198:199</v>
      </c>
      <c r="CA384" s="281" t="str">
        <f t="shared" si="266"/>
        <v>0:1</v>
      </c>
      <c r="CB384" s="281" t="str">
        <f t="shared" si="266"/>
        <v>0:1</v>
      </c>
      <c r="CC384" s="281" t="str">
        <f t="shared" si="266"/>
        <v>194:195</v>
      </c>
      <c r="CD384" s="281" t="str">
        <f t="shared" si="266"/>
        <v>195:196</v>
      </c>
      <c r="CE384" s="281" t="str">
        <f t="shared" si="266"/>
        <v>196:197</v>
      </c>
      <c r="CF384" s="281" t="str">
        <f t="shared" si="266"/>
        <v>197:198</v>
      </c>
      <c r="CG384" s="281" t="str">
        <f t="shared" si="266"/>
        <v>198:199</v>
      </c>
      <c r="CH384" s="281" t="str">
        <f t="shared" si="266"/>
        <v>0:1</v>
      </c>
      <c r="CI384" s="281" t="str">
        <f t="shared" si="266"/>
        <v>0:1</v>
      </c>
      <c r="CJ384" s="281" t="str">
        <f t="shared" si="266"/>
        <v>194:195</v>
      </c>
      <c r="CK384" s="281" t="str">
        <f t="shared" si="266"/>
        <v>195:196</v>
      </c>
      <c r="CL384" s="281" t="str">
        <f t="shared" si="266"/>
        <v>196:197</v>
      </c>
      <c r="CM384" s="281" t="str">
        <f t="shared" si="266"/>
        <v>197:198</v>
      </c>
      <c r="CN384" s="281" t="str">
        <f t="shared" si="266"/>
        <v>198:199</v>
      </c>
    </row>
    <row r="385" spans="1:92" ht="78" hidden="1" outlineLevel="1">
      <c r="B385" s="288" t="s">
        <v>1045</v>
      </c>
      <c r="C385" s="289" t="s">
        <v>915</v>
      </c>
      <c r="D385" s="292">
        <v>0</v>
      </c>
      <c r="E385" s="292">
        <v>1</v>
      </c>
      <c r="F385" s="292">
        <v>1</v>
      </c>
      <c r="G385" s="292">
        <v>2</v>
      </c>
      <c r="H385" s="292">
        <v>2</v>
      </c>
      <c r="I385" s="292">
        <v>2</v>
      </c>
      <c r="J385" s="292">
        <v>3</v>
      </c>
      <c r="K385" s="292">
        <v>3</v>
      </c>
      <c r="L385" s="292">
        <v>3</v>
      </c>
      <c r="M385" s="292">
        <v>3</v>
      </c>
      <c r="N385" s="292"/>
      <c r="O385" s="270"/>
      <c r="P385" s="285" t="str">
        <f t="shared" ref="P385:AP385" si="268">P384&amp;", "&amp;P$381</f>
        <v>0:1, 64:72</v>
      </c>
      <c r="Q385" s="285" t="str">
        <f t="shared" si="268"/>
        <v>0:1, 72:79</v>
      </c>
      <c r="R385" s="285" t="str">
        <f t="shared" si="268"/>
        <v>194:195, 72:79</v>
      </c>
      <c r="S385" s="285" t="str">
        <f t="shared" si="268"/>
        <v>195:196, 72:79</v>
      </c>
      <c r="T385" s="285" t="str">
        <f t="shared" si="268"/>
        <v>196:197, 72:79</v>
      </c>
      <c r="U385" s="285" t="str">
        <f t="shared" si="268"/>
        <v>197:198, 72:79</v>
      </c>
      <c r="V385" s="285" t="str">
        <f t="shared" si="268"/>
        <v>198:199, 72:79</v>
      </c>
      <c r="W385" s="285" t="str">
        <f t="shared" si="268"/>
        <v>0:1, 66:74</v>
      </c>
      <c r="X385" s="285" t="str">
        <f t="shared" si="268"/>
        <v>0:1, 74:81</v>
      </c>
      <c r="Y385" s="285" t="str">
        <f t="shared" si="268"/>
        <v>194:195, 74:81</v>
      </c>
      <c r="Z385" s="285" t="str">
        <f t="shared" si="268"/>
        <v>195:196, 74:81</v>
      </c>
      <c r="AA385" s="285" t="str">
        <f t="shared" si="268"/>
        <v>196:197, 74:81</v>
      </c>
      <c r="AB385" s="285" t="str">
        <f t="shared" si="268"/>
        <v>197:198, 74:81</v>
      </c>
      <c r="AC385" s="285" t="str">
        <f t="shared" si="268"/>
        <v>198:199, 74:81</v>
      </c>
      <c r="AD385" s="285" t="str">
        <f t="shared" si="268"/>
        <v>0:1, 69:77</v>
      </c>
      <c r="AE385" s="285" t="str">
        <f t="shared" si="268"/>
        <v>0:1, 77:84</v>
      </c>
      <c r="AF385" s="285" t="str">
        <f t="shared" si="268"/>
        <v>194:195, 77:84</v>
      </c>
      <c r="AG385" s="285" t="str">
        <f t="shared" si="268"/>
        <v>195:196, 77:84</v>
      </c>
      <c r="AH385" s="285" t="str">
        <f t="shared" si="268"/>
        <v>196:197, 77:84</v>
      </c>
      <c r="AI385" s="285" t="str">
        <f t="shared" si="268"/>
        <v>197:198, 77:84</v>
      </c>
      <c r="AJ385" s="285" t="str">
        <f t="shared" si="268"/>
        <v>198:199, 77:84</v>
      </c>
      <c r="AK385" s="285" t="str">
        <f t="shared" si="268"/>
        <v>0:1, 71:79</v>
      </c>
      <c r="AL385" s="285" t="str">
        <f t="shared" si="268"/>
        <v>0:1, 79:86</v>
      </c>
      <c r="AM385" s="285" t="str">
        <f t="shared" si="268"/>
        <v>194:195, 79:86</v>
      </c>
      <c r="AN385" s="285" t="str">
        <f t="shared" si="268"/>
        <v>195:196, 79:86</v>
      </c>
      <c r="AO385" s="285" t="str">
        <f t="shared" si="268"/>
        <v>196:197, 79:86</v>
      </c>
      <c r="AP385" s="285" t="str">
        <f t="shared" si="268"/>
        <v>197:198, 79:86</v>
      </c>
      <c r="AQ385" s="285" t="str">
        <f t="shared" ref="AQ385:AX385" si="269">AQ384&amp;", "&amp;AQ$381</f>
        <v>198:199, 79:86</v>
      </c>
      <c r="AR385" s="285" t="str">
        <f t="shared" si="269"/>
        <v>0:1, 73:81</v>
      </c>
      <c r="AS385" s="285" t="str">
        <f t="shared" si="269"/>
        <v>0:1, 81:88</v>
      </c>
      <c r="AT385" s="285" t="str">
        <f t="shared" si="269"/>
        <v>194:195, 81:88</v>
      </c>
      <c r="AU385" s="285" t="str">
        <f t="shared" si="269"/>
        <v>195:196, 81:88</v>
      </c>
      <c r="AV385" s="285" t="str">
        <f t="shared" si="269"/>
        <v>196:197, 81:88</v>
      </c>
      <c r="AW385" s="285" t="str">
        <f t="shared" si="269"/>
        <v>197:198, 81:88</v>
      </c>
      <c r="AX385" s="285" t="str">
        <f t="shared" si="269"/>
        <v>198:199, 81:88</v>
      </c>
      <c r="AY385" s="285" t="str">
        <f t="shared" ref="AY385:CN385" si="270">AY384&amp;", "&amp;AY$381</f>
        <v>0:1, 64:72</v>
      </c>
      <c r="AZ385" s="285" t="str">
        <f t="shared" si="270"/>
        <v>0:1, 72:79</v>
      </c>
      <c r="BA385" s="285" t="str">
        <f t="shared" si="270"/>
        <v>194:195, 72:79</v>
      </c>
      <c r="BB385" s="285" t="str">
        <f t="shared" si="270"/>
        <v>195:196, 72:79</v>
      </c>
      <c r="BC385" s="285" t="str">
        <f t="shared" si="270"/>
        <v>196:197, 72:79</v>
      </c>
      <c r="BD385" s="285" t="str">
        <f t="shared" si="270"/>
        <v>197:198, 72:79</v>
      </c>
      <c r="BE385" s="285" t="str">
        <f t="shared" si="270"/>
        <v>198:199, 72:79</v>
      </c>
      <c r="BF385" s="285" t="str">
        <f t="shared" si="270"/>
        <v>0:1, 111:124</v>
      </c>
      <c r="BG385" s="285" t="str">
        <f t="shared" si="270"/>
        <v>0:1, 124:131</v>
      </c>
      <c r="BH385" s="285" t="str">
        <f t="shared" si="270"/>
        <v>194:195, 124:131</v>
      </c>
      <c r="BI385" s="285" t="str">
        <f t="shared" si="270"/>
        <v>195:196, 124:131</v>
      </c>
      <c r="BJ385" s="285" t="str">
        <f t="shared" si="270"/>
        <v>196:197, 124:131</v>
      </c>
      <c r="BK385" s="285" t="str">
        <f t="shared" si="270"/>
        <v>197:198, 124:131</v>
      </c>
      <c r="BL385" s="285" t="str">
        <f t="shared" si="270"/>
        <v>198:199, 124:131</v>
      </c>
      <c r="BM385" s="285" t="str">
        <f t="shared" si="270"/>
        <v>0:1, 163:176</v>
      </c>
      <c r="BN385" s="285" t="str">
        <f t="shared" si="270"/>
        <v>0:1, 176:183</v>
      </c>
      <c r="BO385" s="285" t="str">
        <f t="shared" si="270"/>
        <v>194:195, 176:183</v>
      </c>
      <c r="BP385" s="285" t="str">
        <f t="shared" si="270"/>
        <v>195:196, 176:183</v>
      </c>
      <c r="BQ385" s="285" t="str">
        <f t="shared" si="270"/>
        <v>196:197, 176:183</v>
      </c>
      <c r="BR385" s="285" t="str">
        <f t="shared" si="270"/>
        <v>197:198, 176:183</v>
      </c>
      <c r="BS385" s="285" t="str">
        <f t="shared" si="270"/>
        <v>198:199, 176:183</v>
      </c>
      <c r="BT385" s="285" t="str">
        <f t="shared" si="270"/>
        <v>0:1, 215:228</v>
      </c>
      <c r="BU385" s="285" t="str">
        <f t="shared" si="270"/>
        <v>0:1, 228:235</v>
      </c>
      <c r="BV385" s="285" t="str">
        <f t="shared" si="270"/>
        <v>194:195, 228:235</v>
      </c>
      <c r="BW385" s="285" t="str">
        <f t="shared" si="270"/>
        <v>195:196, 228:235</v>
      </c>
      <c r="BX385" s="285" t="str">
        <f t="shared" si="270"/>
        <v>196:197, 228:235</v>
      </c>
      <c r="BY385" s="285" t="str">
        <f t="shared" si="270"/>
        <v>197:198, 228:235</v>
      </c>
      <c r="BZ385" s="285" t="str">
        <f t="shared" si="270"/>
        <v>198:199, 228:235</v>
      </c>
      <c r="CA385" s="285" t="str">
        <f t="shared" si="270"/>
        <v>0:1, 267:280</v>
      </c>
      <c r="CB385" s="285" t="str">
        <f t="shared" si="270"/>
        <v>0:1, 280:287</v>
      </c>
      <c r="CC385" s="285" t="str">
        <f t="shared" si="270"/>
        <v>194:195, 280:287</v>
      </c>
      <c r="CD385" s="285" t="str">
        <f t="shared" si="270"/>
        <v>195:196, 280:287</v>
      </c>
      <c r="CE385" s="285" t="str">
        <f t="shared" si="270"/>
        <v>196:197, 280:287</v>
      </c>
      <c r="CF385" s="285" t="str">
        <f t="shared" si="270"/>
        <v>197:198, 280:287</v>
      </c>
      <c r="CG385" s="285" t="str">
        <f t="shared" si="270"/>
        <v>198:199, 280:287</v>
      </c>
      <c r="CH385" s="285" t="str">
        <f t="shared" si="270"/>
        <v>0:1, 319:332</v>
      </c>
      <c r="CI385" s="285" t="str">
        <f t="shared" si="270"/>
        <v>0:1, 332:339</v>
      </c>
      <c r="CJ385" s="285" t="str">
        <f t="shared" si="270"/>
        <v>194:195, 332:339</v>
      </c>
      <c r="CK385" s="285" t="str">
        <f t="shared" si="270"/>
        <v>195:196, 332:339</v>
      </c>
      <c r="CL385" s="285" t="str">
        <f t="shared" si="270"/>
        <v>196:197, 332:339</v>
      </c>
      <c r="CM385" s="285" t="str">
        <f t="shared" si="270"/>
        <v>197:198, 332:339</v>
      </c>
      <c r="CN385" s="285" t="str">
        <f t="shared" si="270"/>
        <v>198:199, 332:339</v>
      </c>
    </row>
    <row r="386" spans="1:92" hidden="1" outlineLevel="1">
      <c r="A386" s="27" t="s">
        <v>1044</v>
      </c>
      <c r="C386" s="118" t="s">
        <v>1038</v>
      </c>
      <c r="D386" s="118" t="s">
        <v>1583</v>
      </c>
      <c r="E386" s="118" t="s">
        <v>1584</v>
      </c>
      <c r="F386" s="118" t="s">
        <v>1035</v>
      </c>
      <c r="G386" s="118" t="s">
        <v>1584</v>
      </c>
      <c r="H386" s="118" t="s">
        <v>1035</v>
      </c>
      <c r="I386" s="118" t="s">
        <v>1034</v>
      </c>
      <c r="J386" s="118" t="s">
        <v>1584</v>
      </c>
      <c r="K386" s="118" t="s">
        <v>1035</v>
      </c>
      <c r="L386" s="118" t="s">
        <v>1581</v>
      </c>
      <c r="M386" s="118" t="s">
        <v>1582</v>
      </c>
      <c r="P386" s="118" t="s">
        <v>1038</v>
      </c>
      <c r="Q386" s="118" t="s">
        <v>1583</v>
      </c>
      <c r="R386" s="118" t="s">
        <v>1584</v>
      </c>
      <c r="S386" s="118" t="s">
        <v>1035</v>
      </c>
      <c r="T386" s="118" t="s">
        <v>1584</v>
      </c>
      <c r="U386" s="118" t="s">
        <v>1035</v>
      </c>
      <c r="V386" s="118" t="s">
        <v>1034</v>
      </c>
      <c r="W386" s="118" t="s">
        <v>1584</v>
      </c>
      <c r="X386" s="118" t="s">
        <v>1035</v>
      </c>
      <c r="Y386" s="118" t="s">
        <v>1581</v>
      </c>
      <c r="Z386" s="118" t="s">
        <v>1582</v>
      </c>
    </row>
    <row r="387" spans="1:92" hidden="1" outlineLevel="1">
      <c r="A387" s="18">
        <v>0</v>
      </c>
      <c r="B387" t="str">
        <f t="shared" ref="B387:B450" si="271">"EP"&amp;$C387&amp;IF($A387=0," LPAll"&amp;$D387,"")&amp;IF($A387=1," LPD"&amp;$E387&amp;" LPS"&amp;$F387,"")&amp;IF($A387=2," LPD"&amp;$G387&amp;" LPS"&amp;$H387&amp;" LPM"&amp;$I387,"")</f>
        <v>EP1 LPAll1</v>
      </c>
      <c r="C387" s="293">
        <f>IF($A387&lt;&gt;$A386,1,MOD(C386-1+(COUNTIFS(D$385:$N$385,$A387)=COUNTIFS(D387:$N387,1)),C$384)+1)</f>
        <v>1</v>
      </c>
      <c r="D387" s="291">
        <f>IF($A387&lt;&gt;D$385,0,IF($A387&lt;&gt;$A386,1,MOD(D386-1+(COUNTIFS(E$385:$N$385,$A387)=COUNTIFS(E387:$N387,1)),D$384)+1))</f>
        <v>1</v>
      </c>
      <c r="E387" s="291">
        <f>IF($A387&lt;&gt;E$385,0,IF($A387&lt;&gt;$A386,1,MOD(E386-1+(COUNTIFS(F$385:$N$385,$A387)=COUNTIFS(F387:$N387,1)),E$384)+1))</f>
        <v>0</v>
      </c>
      <c r="F387" s="291">
        <f>IF($A387&lt;&gt;F$385,0,IF($A387&lt;&gt;$A386,1,MOD(F386-1+(COUNTIFS(G$385:$N$385,$A387)=COUNTIFS(G387:$N387,1)),F$384)+1))</f>
        <v>0</v>
      </c>
      <c r="G387" s="291">
        <f>IF($A387&lt;&gt;G$385,0,IF($A387&lt;&gt;$A386,1,MOD(G386-1+(COUNTIFS(H$385:$N$385,$A387)=COUNTIFS(H387:$N387,1)),G$384)+1))</f>
        <v>0</v>
      </c>
      <c r="H387" s="291">
        <f>IF($A387&lt;&gt;H$385,0,IF($A387&lt;&gt;$A386,1,MOD(H386-1+(COUNTIFS(I$385:$N$385,$A387)=COUNTIFS(I387:$N387,1)),H$384)+1))</f>
        <v>0</v>
      </c>
      <c r="I387" s="291">
        <f>IF($A387&lt;&gt;I$385,0,IF($A387&lt;&gt;$A386,1,MOD(I386-1+(COUNTIFS(N$385:$N$385,$A387)=COUNTIFS(N387:$N387,1)),I$384)+1))</f>
        <v>0</v>
      </c>
      <c r="J387" s="291"/>
      <c r="K387" s="291"/>
      <c r="L387" s="291"/>
      <c r="M387" s="291"/>
      <c r="O387">
        <v>1</v>
      </c>
      <c r="P387" s="110">
        <f t="shared" ref="P387:P418" si="272">IF(C387=0,0,INDEX(C$377:C$380,C387,1))</f>
        <v>-0.5</v>
      </c>
      <c r="Q387" s="110">
        <f t="shared" ref="Q387:Q418" si="273">IF(D387=0,0,INDEX(D$377:D$380,D387,1))</f>
        <v>-0.5</v>
      </c>
      <c r="R387" s="110">
        <f t="shared" ref="R387:R418" si="274">IF(E387=0,0,INDEX(E$377:E$380,E387,1))</f>
        <v>0</v>
      </c>
      <c r="S387" s="110">
        <f t="shared" ref="S387:S418" si="275">IF(F387=0,0,INDEX(F$377:F$380,F387,1))</f>
        <v>0</v>
      </c>
      <c r="T387" s="110">
        <f t="shared" ref="T387:T418" si="276">IF(G387=0,0,INDEX(G$377:G$380,G387,1))</f>
        <v>0</v>
      </c>
      <c r="U387" s="110">
        <f t="shared" ref="U387:U418" si="277">IF(H387=0,0,INDEX(H$377:H$380,H387,1))</f>
        <v>0</v>
      </c>
      <c r="V387" s="110">
        <f t="shared" ref="V387:V418" si="278">IF(I387=0,0,INDEX(I$377:I$380,I387,1))</f>
        <v>0</v>
      </c>
      <c r="W387" s="110"/>
      <c r="X387" s="110"/>
      <c r="Y387" s="110"/>
      <c r="Z387" s="110"/>
    </row>
    <row r="388" spans="1:92" hidden="1" outlineLevel="1">
      <c r="A388">
        <f t="shared" ref="A388:A402" ca="1" si="279">OFFSET(A388,-1,0)</f>
        <v>0</v>
      </c>
      <c r="B388" t="str">
        <f t="shared" ca="1" si="271"/>
        <v>EP1 LPAll2</v>
      </c>
      <c r="C388" s="293">
        <f ca="1">IF($A388&lt;&gt;$A387,1,MOD(C387-1+(COUNTIFS(D$385:$N$385,$A388)=COUNTIFS(D388:$N388,1)),C$384)+1)</f>
        <v>1</v>
      </c>
      <c r="D388" s="291">
        <f ca="1">IF($A388&lt;&gt;D$385,0,IF($A388&lt;&gt;$A387,1,MOD(D387-1+(COUNTIFS(E$385:$N$385,$A388)=COUNTIFS(E388:$N388,1)),D$384)+1))</f>
        <v>2</v>
      </c>
      <c r="E388" s="291">
        <f ca="1">IF($A388&lt;&gt;E$385,0,IF($A388&lt;&gt;$A387,1,MOD(E387-1+(COUNTIFS(F$385:$N$385,$A388)=COUNTIFS(F388:$N388,1)),E$384)+1))</f>
        <v>0</v>
      </c>
      <c r="F388" s="291">
        <f ca="1">IF($A388&lt;&gt;F$385,0,IF($A388&lt;&gt;$A387,1,MOD(F387-1+(COUNTIFS(G$385:$N$385,$A388)=COUNTIFS(G388:$N388,1)),F$384)+1))</f>
        <v>0</v>
      </c>
      <c r="G388" s="291">
        <f ca="1">IF($A388&lt;&gt;G$385,0,IF($A388&lt;&gt;$A387,1,MOD(G387-1+(COUNTIFS(H$385:$N$385,$A388)=COUNTIFS(H388:$N388,1)),G$384)+1))</f>
        <v>0</v>
      </c>
      <c r="H388" s="291">
        <f ca="1">IF($A388&lt;&gt;H$385,0,IF($A388&lt;&gt;$A387,1,MOD(H387-1+(COUNTIFS(I$385:$N$385,$A388)=COUNTIFS(I388:$N388,1)),H$384)+1))</f>
        <v>0</v>
      </c>
      <c r="I388" s="291">
        <f ca="1">IF($A388&lt;&gt;I$385,0,IF($A388&lt;&gt;$A387,1,MOD(I387-1+(COUNTIFS(N$385:$N$385,$A388)=COUNTIFS(N388:$N388,1)),I$384)+1))</f>
        <v>0</v>
      </c>
      <c r="J388" s="291"/>
      <c r="K388" s="291"/>
      <c r="L388" s="291"/>
      <c r="M388" s="291"/>
      <c r="O388">
        <v>2</v>
      </c>
      <c r="P388" s="110">
        <f t="shared" ca="1" si="272"/>
        <v>-0.5</v>
      </c>
      <c r="Q388" s="110">
        <f t="shared" ca="1" si="273"/>
        <v>0</v>
      </c>
      <c r="R388" s="110">
        <f t="shared" ca="1" si="274"/>
        <v>0</v>
      </c>
      <c r="S388" s="110">
        <f t="shared" ca="1" si="275"/>
        <v>0</v>
      </c>
      <c r="T388" s="110">
        <f t="shared" ca="1" si="276"/>
        <v>0</v>
      </c>
      <c r="U388" s="110">
        <f t="shared" ca="1" si="277"/>
        <v>0</v>
      </c>
      <c r="V388" s="110">
        <f t="shared" ca="1" si="278"/>
        <v>0</v>
      </c>
      <c r="W388" s="110"/>
      <c r="X388" s="110"/>
      <c r="Y388" s="110"/>
      <c r="Z388" s="110"/>
    </row>
    <row r="389" spans="1:92" hidden="1" outlineLevel="1">
      <c r="A389">
        <f t="shared" ca="1" si="279"/>
        <v>0</v>
      </c>
      <c r="B389" t="str">
        <f t="shared" ca="1" si="271"/>
        <v>EP1 LPAll3</v>
      </c>
      <c r="C389" s="293">
        <f ca="1">IF($A389&lt;&gt;$A388,1,MOD(C388-1+(COUNTIFS(D$385:$N$385,$A389)=COUNTIFS(D389:$N389,1)),C$384)+1)</f>
        <v>1</v>
      </c>
      <c r="D389" s="291">
        <f ca="1">IF($A389&lt;&gt;D$385,0,IF($A389&lt;&gt;$A388,1,MOD(D388-1+(COUNTIFS(E$385:$N$385,$A389)=COUNTIFS(E389:$N389,1)),D$384)+1))</f>
        <v>3</v>
      </c>
      <c r="E389" s="291">
        <f ca="1">IF($A389&lt;&gt;E$385,0,IF($A389&lt;&gt;$A388,1,MOD(E388-1+(COUNTIFS(F$385:$N$385,$A389)=COUNTIFS(F389:$N389,1)),E$384)+1))</f>
        <v>0</v>
      </c>
      <c r="F389" s="291">
        <f ca="1">IF($A389&lt;&gt;F$385,0,IF($A389&lt;&gt;$A388,1,MOD(F388-1+(COUNTIFS(G$385:$N$385,$A389)=COUNTIFS(G389:$N389,1)),F$384)+1))</f>
        <v>0</v>
      </c>
      <c r="G389" s="291">
        <f ca="1">IF($A389&lt;&gt;G$385,0,IF($A389&lt;&gt;$A388,1,MOD(G388-1+(COUNTIFS(H$385:$N$385,$A389)=COUNTIFS(H389:$N389,1)),G$384)+1))</f>
        <v>0</v>
      </c>
      <c r="H389" s="291">
        <f ca="1">IF($A389&lt;&gt;H$385,0,IF($A389&lt;&gt;$A388,1,MOD(H388-1+(COUNTIFS(I$385:$N$385,$A389)=COUNTIFS(I389:$N389,1)),H$384)+1))</f>
        <v>0</v>
      </c>
      <c r="I389" s="291">
        <f ca="1">IF($A389&lt;&gt;I$385,0,IF($A389&lt;&gt;$A388,1,MOD(I388-1+(COUNTIFS(N$385:$N$385,$A389)=COUNTIFS(N389:$N389,1)),I$384)+1))</f>
        <v>0</v>
      </c>
      <c r="J389" s="291"/>
      <c r="K389" s="291"/>
      <c r="L389" s="291"/>
      <c r="M389" s="291"/>
      <c r="O389">
        <v>3</v>
      </c>
      <c r="P389" s="110">
        <f t="shared" ca="1" si="272"/>
        <v>-0.5</v>
      </c>
      <c r="Q389" s="110">
        <f t="shared" ca="1" si="273"/>
        <v>0.5</v>
      </c>
      <c r="R389" s="110">
        <f t="shared" ca="1" si="274"/>
        <v>0</v>
      </c>
      <c r="S389" s="110">
        <f t="shared" ca="1" si="275"/>
        <v>0</v>
      </c>
      <c r="T389" s="110">
        <f t="shared" ca="1" si="276"/>
        <v>0</v>
      </c>
      <c r="U389" s="110">
        <f t="shared" ca="1" si="277"/>
        <v>0</v>
      </c>
      <c r="V389" s="110">
        <f t="shared" ca="1" si="278"/>
        <v>0</v>
      </c>
      <c r="W389" s="110"/>
      <c r="X389" s="110"/>
      <c r="Y389" s="110"/>
      <c r="Z389" s="110"/>
    </row>
    <row r="390" spans="1:92" hidden="1" outlineLevel="1">
      <c r="A390">
        <f t="shared" ca="1" si="279"/>
        <v>0</v>
      </c>
      <c r="B390" t="str">
        <f t="shared" ca="1" si="271"/>
        <v>EP2 LPAll1</v>
      </c>
      <c r="C390" s="293">
        <f ca="1">IF($A390&lt;&gt;$A389,1,MOD(C389-1+(COUNTIFS(D$385:$N$385,$A390)=COUNTIFS(D390:$N390,1)),C$384)+1)</f>
        <v>2</v>
      </c>
      <c r="D390" s="291">
        <f ca="1">IF($A390&lt;&gt;D$385,0,IF($A390&lt;&gt;$A389,1,MOD(D389-1+(COUNTIFS(E$385:$N$385,$A390)=COUNTIFS(E390:$N390,1)),D$384)+1))</f>
        <v>1</v>
      </c>
      <c r="E390" s="291">
        <f ca="1">IF($A390&lt;&gt;E$385,0,IF($A390&lt;&gt;$A389,1,MOD(E389-1+(COUNTIFS(F$385:$N$385,$A390)=COUNTIFS(F390:$N390,1)),E$384)+1))</f>
        <v>0</v>
      </c>
      <c r="F390" s="291">
        <f ca="1">IF($A390&lt;&gt;F$385,0,IF($A390&lt;&gt;$A389,1,MOD(F389-1+(COUNTIFS(G$385:$N$385,$A390)=COUNTIFS(G390:$N390,1)),F$384)+1))</f>
        <v>0</v>
      </c>
      <c r="G390" s="291">
        <f ca="1">IF($A390&lt;&gt;G$385,0,IF($A390&lt;&gt;$A389,1,MOD(G389-1+(COUNTIFS(H$385:$N$385,$A390)=COUNTIFS(H390:$N390,1)),G$384)+1))</f>
        <v>0</v>
      </c>
      <c r="H390" s="291">
        <f ca="1">IF($A390&lt;&gt;H$385,0,IF($A390&lt;&gt;$A389,1,MOD(H389-1+(COUNTIFS(I$385:$N$385,$A390)=COUNTIFS(I390:$N390,1)),H$384)+1))</f>
        <v>0</v>
      </c>
      <c r="I390" s="291">
        <f ca="1">IF($A390&lt;&gt;I$385,0,IF($A390&lt;&gt;$A389,1,MOD(I389-1+(COUNTIFS(N$385:$N$385,$A390)=COUNTIFS(N390:$N390,1)),I$384)+1))</f>
        <v>0</v>
      </c>
      <c r="J390" s="291"/>
      <c r="K390" s="291"/>
      <c r="L390" s="291"/>
      <c r="M390" s="291"/>
      <c r="O390">
        <v>4</v>
      </c>
      <c r="P390" s="110">
        <f t="shared" ca="1" si="272"/>
        <v>0</v>
      </c>
      <c r="Q390" s="110">
        <f t="shared" ca="1" si="273"/>
        <v>-0.5</v>
      </c>
      <c r="R390" s="110">
        <f t="shared" ca="1" si="274"/>
        <v>0</v>
      </c>
      <c r="S390" s="110">
        <f t="shared" ca="1" si="275"/>
        <v>0</v>
      </c>
      <c r="T390" s="110">
        <f t="shared" ca="1" si="276"/>
        <v>0</v>
      </c>
      <c r="U390" s="110">
        <f t="shared" ca="1" si="277"/>
        <v>0</v>
      </c>
      <c r="V390" s="110">
        <f t="shared" ca="1" si="278"/>
        <v>0</v>
      </c>
      <c r="W390" s="110"/>
      <c r="X390" s="110"/>
      <c r="Y390" s="110"/>
      <c r="Z390" s="110"/>
    </row>
    <row r="391" spans="1:92" hidden="1" outlineLevel="1">
      <c r="A391">
        <f t="shared" ca="1" si="279"/>
        <v>0</v>
      </c>
      <c r="B391" t="str">
        <f t="shared" ca="1" si="271"/>
        <v>EP2 LPAll2</v>
      </c>
      <c r="C391" s="293">
        <f ca="1">IF($A391&lt;&gt;$A390,1,MOD(C390-1+(COUNTIFS(D$385:$N$385,$A391)=COUNTIFS(D391:$N391,1)),C$384)+1)</f>
        <v>2</v>
      </c>
      <c r="D391" s="291">
        <f ca="1">IF($A391&lt;&gt;D$385,0,IF($A391&lt;&gt;$A390,1,MOD(D390-1+(COUNTIFS(E$385:$N$385,$A391)=COUNTIFS(E391:$N391,1)),D$384)+1))</f>
        <v>2</v>
      </c>
      <c r="E391" s="291">
        <f ca="1">IF($A391&lt;&gt;E$385,0,IF($A391&lt;&gt;$A390,1,MOD(E390-1+(COUNTIFS(F$385:$N$385,$A391)=COUNTIFS(F391:$N391,1)),E$384)+1))</f>
        <v>0</v>
      </c>
      <c r="F391" s="291">
        <f ca="1">IF($A391&lt;&gt;F$385,0,IF($A391&lt;&gt;$A390,1,MOD(F390-1+(COUNTIFS(G$385:$N$385,$A391)=COUNTIFS(G391:$N391,1)),F$384)+1))</f>
        <v>0</v>
      </c>
      <c r="G391" s="291">
        <f ca="1">IF($A391&lt;&gt;G$385,0,IF($A391&lt;&gt;$A390,1,MOD(G390-1+(COUNTIFS(H$385:$N$385,$A391)=COUNTIFS(H391:$N391,1)),G$384)+1))</f>
        <v>0</v>
      </c>
      <c r="H391" s="291">
        <f ca="1">IF($A391&lt;&gt;H$385,0,IF($A391&lt;&gt;$A390,1,MOD(H390-1+(COUNTIFS(I$385:$N$385,$A391)=COUNTIFS(I391:$N391,1)),H$384)+1))</f>
        <v>0</v>
      </c>
      <c r="I391" s="291">
        <f ca="1">IF($A391&lt;&gt;I$385,0,IF($A391&lt;&gt;$A390,1,MOD(I390-1+(COUNTIFS(N$385:$N$385,$A391)=COUNTIFS(N391:$N391,1)),I$384)+1))</f>
        <v>0</v>
      </c>
      <c r="J391" s="291"/>
      <c r="K391" s="291"/>
      <c r="L391" s="291"/>
      <c r="M391" s="291"/>
      <c r="O391">
        <v>5</v>
      </c>
      <c r="P391" s="110">
        <f t="shared" ca="1" si="272"/>
        <v>0</v>
      </c>
      <c r="Q391" s="110">
        <f t="shared" ca="1" si="273"/>
        <v>0</v>
      </c>
      <c r="R391" s="110">
        <f t="shared" ca="1" si="274"/>
        <v>0</v>
      </c>
      <c r="S391" s="110">
        <f t="shared" ca="1" si="275"/>
        <v>0</v>
      </c>
      <c r="T391" s="110">
        <f t="shared" ca="1" si="276"/>
        <v>0</v>
      </c>
      <c r="U391" s="110">
        <f t="shared" ca="1" si="277"/>
        <v>0</v>
      </c>
      <c r="V391" s="110">
        <f t="shared" ca="1" si="278"/>
        <v>0</v>
      </c>
      <c r="W391" s="110"/>
      <c r="X391" s="110"/>
      <c r="Y391" s="110"/>
      <c r="Z391" s="110"/>
    </row>
    <row r="392" spans="1:92" hidden="1" outlineLevel="1">
      <c r="A392">
        <f t="shared" ca="1" si="279"/>
        <v>0</v>
      </c>
      <c r="B392" t="str">
        <f t="shared" ca="1" si="271"/>
        <v>EP2 LPAll3</v>
      </c>
      <c r="C392" s="293">
        <f ca="1">IF($A392&lt;&gt;$A391,1,MOD(C391-1+(COUNTIFS(D$385:$N$385,$A392)=COUNTIFS(D392:$N392,1)),C$384)+1)</f>
        <v>2</v>
      </c>
      <c r="D392" s="291">
        <f ca="1">IF($A392&lt;&gt;D$385,0,IF($A392&lt;&gt;$A391,1,MOD(D391-1+(COUNTIFS(E$385:$N$385,$A392)=COUNTIFS(E392:$N392,1)),D$384)+1))</f>
        <v>3</v>
      </c>
      <c r="E392" s="291">
        <f ca="1">IF($A392&lt;&gt;E$385,0,IF($A392&lt;&gt;$A391,1,MOD(E391-1+(COUNTIFS(F$385:$N$385,$A392)=COUNTIFS(F392:$N392,1)),E$384)+1))</f>
        <v>0</v>
      </c>
      <c r="F392" s="291">
        <f ca="1">IF($A392&lt;&gt;F$385,0,IF($A392&lt;&gt;$A391,1,MOD(F391-1+(COUNTIFS(G$385:$N$385,$A392)=COUNTIFS(G392:$N392,1)),F$384)+1))</f>
        <v>0</v>
      </c>
      <c r="G392" s="291">
        <f ca="1">IF($A392&lt;&gt;G$385,0,IF($A392&lt;&gt;$A391,1,MOD(G391-1+(COUNTIFS(H$385:$N$385,$A392)=COUNTIFS(H392:$N392,1)),G$384)+1))</f>
        <v>0</v>
      </c>
      <c r="H392" s="291">
        <f ca="1">IF($A392&lt;&gt;H$385,0,IF($A392&lt;&gt;$A391,1,MOD(H391-1+(COUNTIFS(I$385:$N$385,$A392)=COUNTIFS(I392:$N392,1)),H$384)+1))</f>
        <v>0</v>
      </c>
      <c r="I392" s="291">
        <f ca="1">IF($A392&lt;&gt;I$385,0,IF($A392&lt;&gt;$A391,1,MOD(I391-1+(COUNTIFS(N$385:$N$385,$A392)=COUNTIFS(N392:$N392,1)),I$384)+1))</f>
        <v>0</v>
      </c>
      <c r="J392" s="291"/>
      <c r="K392" s="291"/>
      <c r="L392" s="291"/>
      <c r="M392" s="291"/>
      <c r="O392">
        <v>6</v>
      </c>
      <c r="P392" s="110">
        <f t="shared" ca="1" si="272"/>
        <v>0</v>
      </c>
      <c r="Q392" s="110">
        <f t="shared" ca="1" si="273"/>
        <v>0.5</v>
      </c>
      <c r="R392" s="110">
        <f t="shared" ca="1" si="274"/>
        <v>0</v>
      </c>
      <c r="S392" s="110">
        <f t="shared" ca="1" si="275"/>
        <v>0</v>
      </c>
      <c r="T392" s="110">
        <f t="shared" ca="1" si="276"/>
        <v>0</v>
      </c>
      <c r="U392" s="110">
        <f t="shared" ca="1" si="277"/>
        <v>0</v>
      </c>
      <c r="V392" s="110">
        <f t="shared" ca="1" si="278"/>
        <v>0</v>
      </c>
      <c r="W392" s="110"/>
      <c r="X392" s="110"/>
      <c r="Y392" s="110"/>
      <c r="Z392" s="110"/>
    </row>
    <row r="393" spans="1:92" hidden="1" outlineLevel="1">
      <c r="A393">
        <f t="shared" ca="1" si="279"/>
        <v>0</v>
      </c>
      <c r="B393" t="str">
        <f t="shared" ca="1" si="271"/>
        <v>EP3 LPAll1</v>
      </c>
      <c r="C393" s="293">
        <f ca="1">IF($A393&lt;&gt;$A392,1,MOD(C392-1+(COUNTIFS(D$385:$N$385,$A393)=COUNTIFS(D393:$N393,1)),C$384)+1)</f>
        <v>3</v>
      </c>
      <c r="D393" s="291">
        <f ca="1">IF($A393&lt;&gt;D$385,0,IF($A393&lt;&gt;$A392,1,MOD(D392-1+(COUNTIFS(E$385:$N$385,$A393)=COUNTIFS(E393:$N393,1)),D$384)+1))</f>
        <v>1</v>
      </c>
      <c r="E393" s="291">
        <f ca="1">IF($A393&lt;&gt;E$385,0,IF($A393&lt;&gt;$A392,1,MOD(E392-1+(COUNTIFS(F$385:$N$385,$A393)=COUNTIFS(F393:$N393,1)),E$384)+1))</f>
        <v>0</v>
      </c>
      <c r="F393" s="291">
        <f ca="1">IF($A393&lt;&gt;F$385,0,IF($A393&lt;&gt;$A392,1,MOD(F392-1+(COUNTIFS(G$385:$N$385,$A393)=COUNTIFS(G393:$N393,1)),F$384)+1))</f>
        <v>0</v>
      </c>
      <c r="G393" s="291">
        <f ca="1">IF($A393&lt;&gt;G$385,0,IF($A393&lt;&gt;$A392,1,MOD(G392-1+(COUNTIFS(H$385:$N$385,$A393)=COUNTIFS(H393:$N393,1)),G$384)+1))</f>
        <v>0</v>
      </c>
      <c r="H393" s="291">
        <f ca="1">IF($A393&lt;&gt;H$385,0,IF($A393&lt;&gt;$A392,1,MOD(H392-1+(COUNTIFS(I$385:$N$385,$A393)=COUNTIFS(I393:$N393,1)),H$384)+1))</f>
        <v>0</v>
      </c>
      <c r="I393" s="291">
        <f ca="1">IF($A393&lt;&gt;I$385,0,IF($A393&lt;&gt;$A392,1,MOD(I392-1+(COUNTIFS(N$385:$N$385,$A393)=COUNTIFS(N393:$N393,1)),I$384)+1))</f>
        <v>0</v>
      </c>
      <c r="J393" s="291"/>
      <c r="K393" s="291"/>
      <c r="L393" s="291"/>
      <c r="M393" s="291"/>
      <c r="O393">
        <v>7</v>
      </c>
      <c r="P393" s="110">
        <f t="shared" ca="1" si="272"/>
        <v>0.5</v>
      </c>
      <c r="Q393" s="110">
        <f t="shared" ca="1" si="273"/>
        <v>-0.5</v>
      </c>
      <c r="R393" s="110">
        <f t="shared" ca="1" si="274"/>
        <v>0</v>
      </c>
      <c r="S393" s="110">
        <f t="shared" ca="1" si="275"/>
        <v>0</v>
      </c>
      <c r="T393" s="110">
        <f t="shared" ca="1" si="276"/>
        <v>0</v>
      </c>
      <c r="U393" s="110">
        <f t="shared" ca="1" si="277"/>
        <v>0</v>
      </c>
      <c r="V393" s="110">
        <f t="shared" ca="1" si="278"/>
        <v>0</v>
      </c>
      <c r="W393" s="110"/>
      <c r="X393" s="110"/>
      <c r="Y393" s="110"/>
      <c r="Z393" s="110"/>
    </row>
    <row r="394" spans="1:92" hidden="1" outlineLevel="1">
      <c r="A394">
        <f t="shared" ca="1" si="279"/>
        <v>0</v>
      </c>
      <c r="B394" t="str">
        <f t="shared" ca="1" si="271"/>
        <v>EP3 LPAll2</v>
      </c>
      <c r="C394" s="293">
        <f ca="1">IF($A394&lt;&gt;$A393,1,MOD(C393-1+(COUNTIFS(D$385:$N$385,$A394)=COUNTIFS(D394:$N394,1)),C$384)+1)</f>
        <v>3</v>
      </c>
      <c r="D394" s="291">
        <f ca="1">IF($A394&lt;&gt;D$385,0,IF($A394&lt;&gt;$A393,1,MOD(D393-1+(COUNTIFS(E$385:$N$385,$A394)=COUNTIFS(E394:$N394,1)),D$384)+1))</f>
        <v>2</v>
      </c>
      <c r="E394" s="291">
        <f ca="1">IF($A394&lt;&gt;E$385,0,IF($A394&lt;&gt;$A393,1,MOD(E393-1+(COUNTIFS(F$385:$N$385,$A394)=COUNTIFS(F394:$N394,1)),E$384)+1))</f>
        <v>0</v>
      </c>
      <c r="F394" s="291">
        <f ca="1">IF($A394&lt;&gt;F$385,0,IF($A394&lt;&gt;$A393,1,MOD(F393-1+(COUNTIFS(G$385:$N$385,$A394)=COUNTIFS(G394:$N394,1)),F$384)+1))</f>
        <v>0</v>
      </c>
      <c r="G394" s="291">
        <f ca="1">IF($A394&lt;&gt;G$385,0,IF($A394&lt;&gt;$A393,1,MOD(G393-1+(COUNTIFS(H$385:$N$385,$A394)=COUNTIFS(H394:$N394,1)),G$384)+1))</f>
        <v>0</v>
      </c>
      <c r="H394" s="291">
        <f ca="1">IF($A394&lt;&gt;H$385,0,IF($A394&lt;&gt;$A393,1,MOD(H393-1+(COUNTIFS(I$385:$N$385,$A394)=COUNTIFS(I394:$N394,1)),H$384)+1))</f>
        <v>0</v>
      </c>
      <c r="I394" s="291">
        <f ca="1">IF($A394&lt;&gt;I$385,0,IF($A394&lt;&gt;$A393,1,MOD(I393-1+(COUNTIFS(N$385:$N$385,$A394)=COUNTIFS(N394:$N394,1)),I$384)+1))</f>
        <v>0</v>
      </c>
      <c r="J394" s="291"/>
      <c r="K394" s="291"/>
      <c r="L394" s="291"/>
      <c r="M394" s="291"/>
      <c r="O394">
        <v>8</v>
      </c>
      <c r="P394" s="110">
        <f t="shared" ca="1" si="272"/>
        <v>0.5</v>
      </c>
      <c r="Q394" s="110">
        <f t="shared" ca="1" si="273"/>
        <v>0</v>
      </c>
      <c r="R394" s="110">
        <f t="shared" ca="1" si="274"/>
        <v>0</v>
      </c>
      <c r="S394" s="110">
        <f t="shared" ca="1" si="275"/>
        <v>0</v>
      </c>
      <c r="T394" s="110">
        <f t="shared" ca="1" si="276"/>
        <v>0</v>
      </c>
      <c r="U394" s="110">
        <f t="shared" ca="1" si="277"/>
        <v>0</v>
      </c>
      <c r="V394" s="110">
        <f t="shared" ca="1" si="278"/>
        <v>0</v>
      </c>
      <c r="W394" s="110"/>
      <c r="X394" s="110"/>
      <c r="Y394" s="110"/>
      <c r="Z394" s="110"/>
    </row>
    <row r="395" spans="1:92" hidden="1" outlineLevel="1">
      <c r="A395">
        <f t="shared" ca="1" si="279"/>
        <v>0</v>
      </c>
      <c r="B395" t="str">
        <f t="shared" ca="1" si="271"/>
        <v>EP3 LPAll3</v>
      </c>
      <c r="C395" s="293">
        <f ca="1">IF($A395&lt;&gt;$A394,1,MOD(C394-1+(COUNTIFS(D$385:$N$385,$A395)=COUNTIFS(D395:$N395,1)),C$384)+1)</f>
        <v>3</v>
      </c>
      <c r="D395" s="291">
        <f ca="1">IF($A395&lt;&gt;D$385,0,IF($A395&lt;&gt;$A394,1,MOD(D394-1+(COUNTIFS(E$385:$N$385,$A395)=COUNTIFS(E395:$N395,1)),D$384)+1))</f>
        <v>3</v>
      </c>
      <c r="E395" s="291">
        <f ca="1">IF($A395&lt;&gt;E$385,0,IF($A395&lt;&gt;$A394,1,MOD(E394-1+(COUNTIFS(F$385:$N$385,$A395)=COUNTIFS(F395:$N395,1)),E$384)+1))</f>
        <v>0</v>
      </c>
      <c r="F395" s="291">
        <f ca="1">IF($A395&lt;&gt;F$385,0,IF($A395&lt;&gt;$A394,1,MOD(F394-1+(COUNTIFS(G$385:$N$385,$A395)=COUNTIFS(G395:$N395,1)),F$384)+1))</f>
        <v>0</v>
      </c>
      <c r="G395" s="291">
        <f ca="1">IF($A395&lt;&gt;G$385,0,IF($A395&lt;&gt;$A394,1,MOD(G394-1+(COUNTIFS(H$385:$N$385,$A395)=COUNTIFS(H395:$N395,1)),G$384)+1))</f>
        <v>0</v>
      </c>
      <c r="H395" s="291">
        <f ca="1">IF($A395&lt;&gt;H$385,0,IF($A395&lt;&gt;$A394,1,MOD(H394-1+(COUNTIFS(I$385:$N$385,$A395)=COUNTIFS(I395:$N395,1)),H$384)+1))</f>
        <v>0</v>
      </c>
      <c r="I395" s="291">
        <f ca="1">IF($A395&lt;&gt;I$385,0,IF($A395&lt;&gt;$A394,1,MOD(I394-1+(COUNTIFS(N$385:$N$385,$A395)=COUNTIFS(N395:$N395,1)),I$384)+1))</f>
        <v>0</v>
      </c>
      <c r="J395" s="291"/>
      <c r="K395" s="291"/>
      <c r="L395" s="291"/>
      <c r="M395" s="291"/>
      <c r="O395">
        <v>9</v>
      </c>
      <c r="P395" s="110">
        <f t="shared" ca="1" si="272"/>
        <v>0.5</v>
      </c>
      <c r="Q395" s="110">
        <f t="shared" ca="1" si="273"/>
        <v>0.5</v>
      </c>
      <c r="R395" s="110">
        <f t="shared" ca="1" si="274"/>
        <v>0</v>
      </c>
      <c r="S395" s="110">
        <f t="shared" ca="1" si="275"/>
        <v>0</v>
      </c>
      <c r="T395" s="110">
        <f t="shared" ca="1" si="276"/>
        <v>0</v>
      </c>
      <c r="U395" s="110">
        <f t="shared" ca="1" si="277"/>
        <v>0</v>
      </c>
      <c r="V395" s="110">
        <f t="shared" ca="1" si="278"/>
        <v>0</v>
      </c>
      <c r="W395" s="110"/>
      <c r="X395" s="110"/>
      <c r="Y395" s="110"/>
      <c r="Z395" s="110"/>
    </row>
    <row r="396" spans="1:92" hidden="1" outlineLevel="1">
      <c r="A396">
        <f t="shared" ca="1" si="279"/>
        <v>0</v>
      </c>
      <c r="B396" t="str">
        <f t="shared" ca="1" si="271"/>
        <v>EP1 LPAll1</v>
      </c>
      <c r="C396" s="293">
        <f ca="1">IF($A396&lt;&gt;$A395,1,MOD(C395-1+(COUNTIFS(D$385:$N$385,$A396)=COUNTIFS(D396:$N396,1)),C$384)+1)</f>
        <v>1</v>
      </c>
      <c r="D396" s="291">
        <f ca="1">IF($A396&lt;&gt;D$385,0,IF($A396&lt;&gt;$A395,1,MOD(D395-1+(COUNTIFS(E$385:$N$385,$A396)=COUNTIFS(E396:$N396,1)),D$384)+1))</f>
        <v>1</v>
      </c>
      <c r="E396" s="291">
        <f ca="1">IF($A396&lt;&gt;E$385,0,IF($A396&lt;&gt;$A395,1,MOD(E395-1+(COUNTIFS(F$385:$N$385,$A396)=COUNTIFS(F396:$N396,1)),E$384)+1))</f>
        <v>0</v>
      </c>
      <c r="F396" s="291">
        <f ca="1">IF($A396&lt;&gt;F$385,0,IF($A396&lt;&gt;$A395,1,MOD(F395-1+(COUNTIFS(G$385:$N$385,$A396)=COUNTIFS(G396:$N396,1)),F$384)+1))</f>
        <v>0</v>
      </c>
      <c r="G396" s="291">
        <f ca="1">IF($A396&lt;&gt;G$385,0,IF($A396&lt;&gt;$A395,1,MOD(G395-1+(COUNTIFS(H$385:$N$385,$A396)=COUNTIFS(H396:$N396,1)),G$384)+1))</f>
        <v>0</v>
      </c>
      <c r="H396" s="291">
        <f ca="1">IF($A396&lt;&gt;H$385,0,IF($A396&lt;&gt;$A395,1,MOD(H395-1+(COUNTIFS(I$385:$N$385,$A396)=COUNTIFS(I396:$N396,1)),H$384)+1))</f>
        <v>0</v>
      </c>
      <c r="I396" s="291">
        <f ca="1">IF($A396&lt;&gt;I$385,0,IF($A396&lt;&gt;$A395,1,MOD(I395-1+(COUNTIFS(N$385:$N$385,$A396)=COUNTIFS(N396:$N396,1)),I$384)+1))</f>
        <v>0</v>
      </c>
      <c r="J396" s="291"/>
      <c r="K396" s="291"/>
      <c r="L396" s="291"/>
      <c r="M396" s="291"/>
      <c r="O396">
        <v>10</v>
      </c>
      <c r="P396" s="110">
        <f t="shared" ca="1" si="272"/>
        <v>-0.5</v>
      </c>
      <c r="Q396" s="110">
        <f t="shared" ca="1" si="273"/>
        <v>-0.5</v>
      </c>
      <c r="R396" s="110">
        <f t="shared" ca="1" si="274"/>
        <v>0</v>
      </c>
      <c r="S396" s="110">
        <f t="shared" ca="1" si="275"/>
        <v>0</v>
      </c>
      <c r="T396" s="110">
        <f t="shared" ca="1" si="276"/>
        <v>0</v>
      </c>
      <c r="U396" s="110">
        <f t="shared" ca="1" si="277"/>
        <v>0</v>
      </c>
      <c r="V396" s="110">
        <f t="shared" ca="1" si="278"/>
        <v>0</v>
      </c>
      <c r="W396" s="110"/>
      <c r="X396" s="110"/>
      <c r="Y396" s="110"/>
      <c r="Z396" s="110"/>
    </row>
    <row r="397" spans="1:92" hidden="1" outlineLevel="1">
      <c r="A397">
        <f t="shared" ca="1" si="279"/>
        <v>0</v>
      </c>
      <c r="B397" t="str">
        <f t="shared" ca="1" si="271"/>
        <v>EP1 LPAll2</v>
      </c>
      <c r="C397" s="293">
        <f ca="1">IF($A397&lt;&gt;$A396,1,MOD(C396-1+(COUNTIFS(D$385:$N$385,$A397)=COUNTIFS(D397:$N397,1)),C$384)+1)</f>
        <v>1</v>
      </c>
      <c r="D397" s="291">
        <f ca="1">IF($A397&lt;&gt;D$385,0,IF($A397&lt;&gt;$A396,1,MOD(D396-1+(COUNTIFS(E$385:$N$385,$A397)=COUNTIFS(E397:$N397,1)),D$384)+1))</f>
        <v>2</v>
      </c>
      <c r="E397" s="291">
        <f ca="1">IF($A397&lt;&gt;E$385,0,IF($A397&lt;&gt;$A396,1,MOD(E396-1+(COUNTIFS(F$385:$N$385,$A397)=COUNTIFS(F397:$N397,1)),E$384)+1))</f>
        <v>0</v>
      </c>
      <c r="F397" s="291">
        <f ca="1">IF($A397&lt;&gt;F$385,0,IF($A397&lt;&gt;$A396,1,MOD(F396-1+(COUNTIFS(G$385:$N$385,$A397)=COUNTIFS(G397:$N397,1)),F$384)+1))</f>
        <v>0</v>
      </c>
      <c r="G397" s="291">
        <f ca="1">IF($A397&lt;&gt;G$385,0,IF($A397&lt;&gt;$A396,1,MOD(G396-1+(COUNTIFS(H$385:$N$385,$A397)=COUNTIFS(H397:$N397,1)),G$384)+1))</f>
        <v>0</v>
      </c>
      <c r="H397" s="291">
        <f ca="1">IF($A397&lt;&gt;H$385,0,IF($A397&lt;&gt;$A396,1,MOD(H396-1+(COUNTIFS(I$385:$N$385,$A397)=COUNTIFS(I397:$N397,1)),H$384)+1))</f>
        <v>0</v>
      </c>
      <c r="I397" s="291">
        <f ca="1">IF($A397&lt;&gt;I$385,0,IF($A397&lt;&gt;$A396,1,MOD(I396-1+(COUNTIFS(N$385:$N$385,$A397)=COUNTIFS(N397:$N397,1)),I$384)+1))</f>
        <v>0</v>
      </c>
      <c r="J397" s="291"/>
      <c r="K397" s="291"/>
      <c r="L397" s="291"/>
      <c r="M397" s="291"/>
      <c r="O397">
        <v>11</v>
      </c>
      <c r="P397" s="110">
        <f t="shared" ca="1" si="272"/>
        <v>-0.5</v>
      </c>
      <c r="Q397" s="110">
        <f t="shared" ca="1" si="273"/>
        <v>0</v>
      </c>
      <c r="R397" s="110">
        <f t="shared" ca="1" si="274"/>
        <v>0</v>
      </c>
      <c r="S397" s="110">
        <f t="shared" ca="1" si="275"/>
        <v>0</v>
      </c>
      <c r="T397" s="110">
        <f t="shared" ca="1" si="276"/>
        <v>0</v>
      </c>
      <c r="U397" s="110">
        <f t="shared" ca="1" si="277"/>
        <v>0</v>
      </c>
      <c r="V397" s="110">
        <f t="shared" ca="1" si="278"/>
        <v>0</v>
      </c>
      <c r="W397" s="110"/>
      <c r="X397" s="110"/>
      <c r="Y397" s="110"/>
      <c r="Z397" s="110"/>
    </row>
    <row r="398" spans="1:92" hidden="1" outlineLevel="1">
      <c r="A398">
        <f t="shared" ca="1" si="279"/>
        <v>0</v>
      </c>
      <c r="B398" t="str">
        <f t="shared" ca="1" si="271"/>
        <v>EP1 LPAll3</v>
      </c>
      <c r="C398" s="293">
        <f ca="1">IF($A398&lt;&gt;$A397,1,MOD(C397-1+(COUNTIFS(D$385:$N$385,$A398)=COUNTIFS(D398:$N398,1)),C$384)+1)</f>
        <v>1</v>
      </c>
      <c r="D398" s="291">
        <f ca="1">IF($A398&lt;&gt;D$385,0,IF($A398&lt;&gt;$A397,1,MOD(D397-1+(COUNTIFS(E$385:$N$385,$A398)=COUNTIFS(E398:$N398,1)),D$384)+1))</f>
        <v>3</v>
      </c>
      <c r="E398" s="291">
        <f ca="1">IF($A398&lt;&gt;E$385,0,IF($A398&lt;&gt;$A397,1,MOD(E397-1+(COUNTIFS(F$385:$N$385,$A398)=COUNTIFS(F398:$N398,1)),E$384)+1))</f>
        <v>0</v>
      </c>
      <c r="F398" s="291">
        <f ca="1">IF($A398&lt;&gt;F$385,0,IF($A398&lt;&gt;$A397,1,MOD(F397-1+(COUNTIFS(G$385:$N$385,$A398)=COUNTIFS(G398:$N398,1)),F$384)+1))</f>
        <v>0</v>
      </c>
      <c r="G398" s="291">
        <f ca="1">IF($A398&lt;&gt;G$385,0,IF($A398&lt;&gt;$A397,1,MOD(G397-1+(COUNTIFS(H$385:$N$385,$A398)=COUNTIFS(H398:$N398,1)),G$384)+1))</f>
        <v>0</v>
      </c>
      <c r="H398" s="291">
        <f ca="1">IF($A398&lt;&gt;H$385,0,IF($A398&lt;&gt;$A397,1,MOD(H397-1+(COUNTIFS(I$385:$N$385,$A398)=COUNTIFS(I398:$N398,1)),H$384)+1))</f>
        <v>0</v>
      </c>
      <c r="I398" s="291">
        <f ca="1">IF($A398&lt;&gt;I$385,0,IF($A398&lt;&gt;$A397,1,MOD(I397-1+(COUNTIFS(N$385:$N$385,$A398)=COUNTIFS(N398:$N398,1)),I$384)+1))</f>
        <v>0</v>
      </c>
      <c r="J398" s="291"/>
      <c r="K398" s="291"/>
      <c r="L398" s="291"/>
      <c r="M398" s="291"/>
      <c r="O398">
        <v>12</v>
      </c>
      <c r="P398" s="110">
        <f t="shared" ca="1" si="272"/>
        <v>-0.5</v>
      </c>
      <c r="Q398" s="110">
        <f t="shared" ca="1" si="273"/>
        <v>0.5</v>
      </c>
      <c r="R398" s="110">
        <f t="shared" ca="1" si="274"/>
        <v>0</v>
      </c>
      <c r="S398" s="110">
        <f t="shared" ca="1" si="275"/>
        <v>0</v>
      </c>
      <c r="T398" s="110">
        <f t="shared" ca="1" si="276"/>
        <v>0</v>
      </c>
      <c r="U398" s="110">
        <f t="shared" ca="1" si="277"/>
        <v>0</v>
      </c>
      <c r="V398" s="110">
        <f t="shared" ca="1" si="278"/>
        <v>0</v>
      </c>
      <c r="W398" s="110"/>
      <c r="X398" s="110"/>
      <c r="Y398" s="110"/>
      <c r="Z398" s="110"/>
    </row>
    <row r="399" spans="1:92" hidden="1" outlineLevel="1">
      <c r="A399">
        <f t="shared" ca="1" si="279"/>
        <v>0</v>
      </c>
      <c r="B399" t="str">
        <f t="shared" ca="1" si="271"/>
        <v>EP2 LPAll1</v>
      </c>
      <c r="C399" s="293">
        <f ca="1">IF($A399&lt;&gt;$A398,1,MOD(C398-1+(COUNTIFS(D$385:$N$385,$A399)=COUNTIFS(D399:$N399,1)),C$384)+1)</f>
        <v>2</v>
      </c>
      <c r="D399" s="291">
        <f ca="1">IF($A399&lt;&gt;D$385,0,IF($A399&lt;&gt;$A398,1,MOD(D398-1+(COUNTIFS(E$385:$N$385,$A399)=COUNTIFS(E399:$N399,1)),D$384)+1))</f>
        <v>1</v>
      </c>
      <c r="E399" s="291">
        <f ca="1">IF($A399&lt;&gt;E$385,0,IF($A399&lt;&gt;$A398,1,MOD(E398-1+(COUNTIFS(F$385:$N$385,$A399)=COUNTIFS(F399:$N399,1)),E$384)+1))</f>
        <v>0</v>
      </c>
      <c r="F399" s="291">
        <f ca="1">IF($A399&lt;&gt;F$385,0,IF($A399&lt;&gt;$A398,1,MOD(F398-1+(COUNTIFS(G$385:$N$385,$A399)=COUNTIFS(G399:$N399,1)),F$384)+1))</f>
        <v>0</v>
      </c>
      <c r="G399" s="291">
        <f ca="1">IF($A399&lt;&gt;G$385,0,IF($A399&lt;&gt;$A398,1,MOD(G398-1+(COUNTIFS(H$385:$N$385,$A399)=COUNTIFS(H399:$N399,1)),G$384)+1))</f>
        <v>0</v>
      </c>
      <c r="H399" s="291">
        <f ca="1">IF($A399&lt;&gt;H$385,0,IF($A399&lt;&gt;$A398,1,MOD(H398-1+(COUNTIFS(I$385:$N$385,$A399)=COUNTIFS(I399:$N399,1)),H$384)+1))</f>
        <v>0</v>
      </c>
      <c r="I399" s="291">
        <f ca="1">IF($A399&lt;&gt;I$385,0,IF($A399&lt;&gt;$A398,1,MOD(I398-1+(COUNTIFS(N$385:$N$385,$A399)=COUNTIFS(N399:$N399,1)),I$384)+1))</f>
        <v>0</v>
      </c>
      <c r="J399" s="291"/>
      <c r="K399" s="291"/>
      <c r="L399" s="291"/>
      <c r="M399" s="291"/>
      <c r="O399">
        <v>13</v>
      </c>
      <c r="P399" s="110">
        <f t="shared" ca="1" si="272"/>
        <v>0</v>
      </c>
      <c r="Q399" s="110">
        <f t="shared" ca="1" si="273"/>
        <v>-0.5</v>
      </c>
      <c r="R399" s="110">
        <f t="shared" ca="1" si="274"/>
        <v>0</v>
      </c>
      <c r="S399" s="110">
        <f t="shared" ca="1" si="275"/>
        <v>0</v>
      </c>
      <c r="T399" s="110">
        <f t="shared" ca="1" si="276"/>
        <v>0</v>
      </c>
      <c r="U399" s="110">
        <f t="shared" ca="1" si="277"/>
        <v>0</v>
      </c>
      <c r="V399" s="110">
        <f t="shared" ca="1" si="278"/>
        <v>0</v>
      </c>
      <c r="W399" s="110"/>
      <c r="X399" s="110"/>
      <c r="Y399" s="110"/>
      <c r="Z399" s="110"/>
    </row>
    <row r="400" spans="1:92" hidden="1" outlineLevel="1">
      <c r="A400">
        <f t="shared" ca="1" si="279"/>
        <v>0</v>
      </c>
      <c r="B400" t="str">
        <f t="shared" ca="1" si="271"/>
        <v>EP2 LPAll2</v>
      </c>
      <c r="C400" s="293">
        <f ca="1">IF($A400&lt;&gt;$A399,1,MOD(C399-1+(COUNTIFS(D$385:$N$385,$A400)=COUNTIFS(D400:$N400,1)),C$384)+1)</f>
        <v>2</v>
      </c>
      <c r="D400" s="291">
        <f ca="1">IF($A400&lt;&gt;D$385,0,IF($A400&lt;&gt;$A399,1,MOD(D399-1+(COUNTIFS(E$385:$N$385,$A400)=COUNTIFS(E400:$N400,1)),D$384)+1))</f>
        <v>2</v>
      </c>
      <c r="E400" s="291">
        <f ca="1">IF($A400&lt;&gt;E$385,0,IF($A400&lt;&gt;$A399,1,MOD(E399-1+(COUNTIFS(F$385:$N$385,$A400)=COUNTIFS(F400:$N400,1)),E$384)+1))</f>
        <v>0</v>
      </c>
      <c r="F400" s="291">
        <f ca="1">IF($A400&lt;&gt;F$385,0,IF($A400&lt;&gt;$A399,1,MOD(F399-1+(COUNTIFS(G$385:$N$385,$A400)=COUNTIFS(G400:$N400,1)),F$384)+1))</f>
        <v>0</v>
      </c>
      <c r="G400" s="291">
        <f ca="1">IF($A400&lt;&gt;G$385,0,IF($A400&lt;&gt;$A399,1,MOD(G399-1+(COUNTIFS(H$385:$N$385,$A400)=COUNTIFS(H400:$N400,1)),G$384)+1))</f>
        <v>0</v>
      </c>
      <c r="H400" s="291">
        <f ca="1">IF($A400&lt;&gt;H$385,0,IF($A400&lt;&gt;$A399,1,MOD(H399-1+(COUNTIFS(I$385:$N$385,$A400)=COUNTIFS(I400:$N400,1)),H$384)+1))</f>
        <v>0</v>
      </c>
      <c r="I400" s="291">
        <f ca="1">IF($A400&lt;&gt;I$385,0,IF($A400&lt;&gt;$A399,1,MOD(I399-1+(COUNTIFS(N$385:$N$385,$A400)=COUNTIFS(N400:$N400,1)),I$384)+1))</f>
        <v>0</v>
      </c>
      <c r="J400" s="291"/>
      <c r="K400" s="291"/>
      <c r="L400" s="291"/>
      <c r="M400" s="291"/>
      <c r="O400">
        <v>14</v>
      </c>
      <c r="P400" s="110">
        <f t="shared" ca="1" si="272"/>
        <v>0</v>
      </c>
      <c r="Q400" s="110">
        <f t="shared" ca="1" si="273"/>
        <v>0</v>
      </c>
      <c r="R400" s="110">
        <f t="shared" ca="1" si="274"/>
        <v>0</v>
      </c>
      <c r="S400" s="110">
        <f t="shared" ca="1" si="275"/>
        <v>0</v>
      </c>
      <c r="T400" s="110">
        <f t="shared" ca="1" si="276"/>
        <v>0</v>
      </c>
      <c r="U400" s="110">
        <f t="shared" ca="1" si="277"/>
        <v>0</v>
      </c>
      <c r="V400" s="110">
        <f t="shared" ca="1" si="278"/>
        <v>0</v>
      </c>
      <c r="W400" s="110"/>
      <c r="X400" s="110"/>
      <c r="Y400" s="110"/>
      <c r="Z400" s="110"/>
    </row>
    <row r="401" spans="1:26" hidden="1" outlineLevel="1">
      <c r="A401">
        <f t="shared" ca="1" si="279"/>
        <v>0</v>
      </c>
      <c r="B401" t="str">
        <f t="shared" ca="1" si="271"/>
        <v>EP2 LPAll3</v>
      </c>
      <c r="C401" s="293">
        <f ca="1">IF($A401&lt;&gt;$A400,1,MOD(C400-1+(COUNTIFS(D$385:$N$385,$A401)=COUNTIFS(D401:$N401,1)),C$384)+1)</f>
        <v>2</v>
      </c>
      <c r="D401" s="291">
        <f ca="1">IF($A401&lt;&gt;D$385,0,IF($A401&lt;&gt;$A400,1,MOD(D400-1+(COUNTIFS(E$385:$N$385,$A401)=COUNTIFS(E401:$N401,1)),D$384)+1))</f>
        <v>3</v>
      </c>
      <c r="E401" s="291">
        <f ca="1">IF($A401&lt;&gt;E$385,0,IF($A401&lt;&gt;$A400,1,MOD(E400-1+(COUNTIFS(F$385:$N$385,$A401)=COUNTIFS(F401:$N401,1)),E$384)+1))</f>
        <v>0</v>
      </c>
      <c r="F401" s="291">
        <f ca="1">IF($A401&lt;&gt;F$385,0,IF($A401&lt;&gt;$A400,1,MOD(F400-1+(COUNTIFS(G$385:$N$385,$A401)=COUNTIFS(G401:$N401,1)),F$384)+1))</f>
        <v>0</v>
      </c>
      <c r="G401" s="291">
        <f ca="1">IF($A401&lt;&gt;G$385,0,IF($A401&lt;&gt;$A400,1,MOD(G400-1+(COUNTIFS(H$385:$N$385,$A401)=COUNTIFS(H401:$N401,1)),G$384)+1))</f>
        <v>0</v>
      </c>
      <c r="H401" s="291">
        <f ca="1">IF($A401&lt;&gt;H$385,0,IF($A401&lt;&gt;$A400,1,MOD(H400-1+(COUNTIFS(I$385:$N$385,$A401)=COUNTIFS(I401:$N401,1)),H$384)+1))</f>
        <v>0</v>
      </c>
      <c r="I401" s="291">
        <f ca="1">IF($A401&lt;&gt;I$385,0,IF($A401&lt;&gt;$A400,1,MOD(I400-1+(COUNTIFS(N$385:$N$385,$A401)=COUNTIFS(N401:$N401,1)),I$384)+1))</f>
        <v>0</v>
      </c>
      <c r="J401" s="291"/>
      <c r="K401" s="291"/>
      <c r="L401" s="291"/>
      <c r="M401" s="291"/>
      <c r="O401">
        <v>15</v>
      </c>
      <c r="P401" s="110">
        <f t="shared" ca="1" si="272"/>
        <v>0</v>
      </c>
      <c r="Q401" s="110">
        <f t="shared" ca="1" si="273"/>
        <v>0.5</v>
      </c>
      <c r="R401" s="110">
        <f t="shared" ca="1" si="274"/>
        <v>0</v>
      </c>
      <c r="S401" s="110">
        <f t="shared" ca="1" si="275"/>
        <v>0</v>
      </c>
      <c r="T401" s="110">
        <f t="shared" ca="1" si="276"/>
        <v>0</v>
      </c>
      <c r="U401" s="110">
        <f t="shared" ca="1" si="277"/>
        <v>0</v>
      </c>
      <c r="V401" s="110">
        <f t="shared" ca="1" si="278"/>
        <v>0</v>
      </c>
      <c r="W401" s="110"/>
      <c r="X401" s="110"/>
      <c r="Y401" s="110"/>
      <c r="Z401" s="110"/>
    </row>
    <row r="402" spans="1:26" hidden="1" outlineLevel="1">
      <c r="A402">
        <f t="shared" ca="1" si="279"/>
        <v>0</v>
      </c>
      <c r="B402" t="str">
        <f t="shared" ca="1" si="271"/>
        <v>EP3 LPAll1</v>
      </c>
      <c r="C402" s="293">
        <f ca="1">IF($A402&lt;&gt;$A401,1,MOD(C401-1+(COUNTIFS(D$385:$N$385,$A402)=COUNTIFS(D402:$N402,1)),C$384)+1)</f>
        <v>3</v>
      </c>
      <c r="D402" s="291">
        <f ca="1">IF($A402&lt;&gt;D$385,0,IF($A402&lt;&gt;$A401,1,MOD(D401-1+(COUNTIFS(E$385:$N$385,$A402)=COUNTIFS(E402:$N402,1)),D$384)+1))</f>
        <v>1</v>
      </c>
      <c r="E402" s="291">
        <f ca="1">IF($A402&lt;&gt;E$385,0,IF($A402&lt;&gt;$A401,1,MOD(E401-1+(COUNTIFS(F$385:$N$385,$A402)=COUNTIFS(F402:$N402,1)),E$384)+1))</f>
        <v>0</v>
      </c>
      <c r="F402" s="291">
        <f ca="1">IF($A402&lt;&gt;F$385,0,IF($A402&lt;&gt;$A401,1,MOD(F401-1+(COUNTIFS(G$385:$N$385,$A402)=COUNTIFS(G402:$N402,1)),F$384)+1))</f>
        <v>0</v>
      </c>
      <c r="G402" s="291">
        <f ca="1">IF($A402&lt;&gt;G$385,0,IF($A402&lt;&gt;$A401,1,MOD(G401-1+(COUNTIFS(H$385:$N$385,$A402)=COUNTIFS(H402:$N402,1)),G$384)+1))</f>
        <v>0</v>
      </c>
      <c r="H402" s="291">
        <f ca="1">IF($A402&lt;&gt;H$385,0,IF($A402&lt;&gt;$A401,1,MOD(H401-1+(COUNTIFS(I$385:$N$385,$A402)=COUNTIFS(I402:$N402,1)),H$384)+1))</f>
        <v>0</v>
      </c>
      <c r="I402" s="291">
        <f ca="1">IF($A402&lt;&gt;I$385,0,IF($A402&lt;&gt;$A401,1,MOD(I401-1+(COUNTIFS(N$385:$N$385,$A402)=COUNTIFS(N402:$N402,1)),I$384)+1))</f>
        <v>0</v>
      </c>
      <c r="J402" s="291"/>
      <c r="K402" s="291"/>
      <c r="L402" s="291"/>
      <c r="M402" s="291"/>
      <c r="O402">
        <v>16</v>
      </c>
      <c r="P402" s="110">
        <f t="shared" ca="1" si="272"/>
        <v>0.5</v>
      </c>
      <c r="Q402" s="110">
        <f t="shared" ca="1" si="273"/>
        <v>-0.5</v>
      </c>
      <c r="R402" s="110">
        <f t="shared" ca="1" si="274"/>
        <v>0</v>
      </c>
      <c r="S402" s="110">
        <f t="shared" ca="1" si="275"/>
        <v>0</v>
      </c>
      <c r="T402" s="110">
        <f t="shared" ca="1" si="276"/>
        <v>0</v>
      </c>
      <c r="U402" s="110">
        <f t="shared" ca="1" si="277"/>
        <v>0</v>
      </c>
      <c r="V402" s="110">
        <f t="shared" ca="1" si="278"/>
        <v>0</v>
      </c>
      <c r="W402" s="110"/>
      <c r="X402" s="110"/>
      <c r="Y402" s="110"/>
      <c r="Z402" s="110"/>
    </row>
    <row r="403" spans="1:26" hidden="1" outlineLevel="1">
      <c r="A403" s="18">
        <v>1</v>
      </c>
      <c r="B403" t="str">
        <f t="shared" ca="1" si="271"/>
        <v>EP1 LPD1 LPS1</v>
      </c>
      <c r="C403" s="293">
        <f ca="1">IF($A403&lt;&gt;$A402,1,MOD(C402-1+(COUNTIFS(D$385:$N$385,$A403)=COUNTIFS(D403:$N403,1)),C$384)+1)</f>
        <v>1</v>
      </c>
      <c r="D403" s="291">
        <f>IF($A403&lt;&gt;D$385,0,IF($A403&lt;&gt;$A402,1,MOD(D402-1+(COUNTIFS(E$385:$N$385,$A403)=COUNTIFS(E403:$N403,1)),D$384)+1))</f>
        <v>0</v>
      </c>
      <c r="E403" s="291">
        <f ca="1">IF($A403&lt;&gt;E$385,0,IF($A403&lt;&gt;$A402,1,MOD(E402-1+(COUNTIFS(F$385:$N$385,$A403)=COUNTIFS(F403:$N403,1)),E$384)+1))</f>
        <v>1</v>
      </c>
      <c r="F403" s="291">
        <f ca="1">IF($A403&lt;&gt;F$385,0,IF($A403&lt;&gt;$A402,1,MOD(F402-1+(COUNTIFS(G$385:$N$385,$A403)=COUNTIFS(G403:$N403,1)),F$384)+1))</f>
        <v>1</v>
      </c>
      <c r="G403" s="291">
        <f>IF($A403&lt;&gt;G$385,0,IF($A403&lt;&gt;$A402,1,MOD(G402-1+(COUNTIFS(H$385:$N$385,$A403)=COUNTIFS(H403:$N403,1)),G$384)+1))</f>
        <v>0</v>
      </c>
      <c r="H403" s="291">
        <f>IF($A403&lt;&gt;H$385,0,IF($A403&lt;&gt;$A402,1,MOD(H402-1+(COUNTIFS(I$385:$N$385,$A403)=COUNTIFS(I403:$N403,1)),H$384)+1))</f>
        <v>0</v>
      </c>
      <c r="I403" s="291">
        <f>IF($A403&lt;&gt;I$385,0,IF($A403&lt;&gt;$A402,1,MOD(I402-1+(COUNTIFS(N$385:$N$385,$A403)=COUNTIFS(N403:$N403,1)),I$384)+1))</f>
        <v>0</v>
      </c>
      <c r="J403" s="291"/>
      <c r="K403" s="291"/>
      <c r="L403" s="291"/>
      <c r="M403" s="291"/>
      <c r="O403">
        <v>17</v>
      </c>
      <c r="P403" s="110">
        <f t="shared" ca="1" si="272"/>
        <v>-0.5</v>
      </c>
      <c r="Q403" s="110">
        <f t="shared" si="273"/>
        <v>0</v>
      </c>
      <c r="R403" s="110">
        <f t="shared" ca="1" si="274"/>
        <v>-0.5</v>
      </c>
      <c r="S403" s="110">
        <f t="shared" ca="1" si="275"/>
        <v>-0.5</v>
      </c>
      <c r="T403" s="110">
        <f t="shared" si="276"/>
        <v>0</v>
      </c>
      <c r="U403" s="110">
        <f t="shared" si="277"/>
        <v>0</v>
      </c>
      <c r="V403" s="110">
        <f t="shared" si="278"/>
        <v>0</v>
      </c>
      <c r="W403" s="110"/>
      <c r="X403" s="110"/>
      <c r="Y403" s="110"/>
      <c r="Z403" s="110"/>
    </row>
    <row r="404" spans="1:26" hidden="1" outlineLevel="1">
      <c r="A404">
        <f t="shared" ref="A404:A435" ca="1" si="280">OFFSET(A404,-1,0)</f>
        <v>1</v>
      </c>
      <c r="B404" t="str">
        <f t="shared" ca="1" si="271"/>
        <v>EP1 LPD1 LPS2</v>
      </c>
      <c r="C404" s="293">
        <f ca="1">IF($A404&lt;&gt;$A403,1,MOD(C403-1+(COUNTIFS(D$385:$N$385,$A404)=COUNTIFS(D404:$N404,1)),C$384)+1)</f>
        <v>1</v>
      </c>
      <c r="D404" s="291">
        <f ca="1">IF($A404&lt;&gt;D$385,0,IF($A404&lt;&gt;$A403,1,MOD(D403-1+(COUNTIFS(E$385:$N$385,$A404)=COUNTIFS(E404:$N404,1)),D$384)+1))</f>
        <v>0</v>
      </c>
      <c r="E404" s="291">
        <f ca="1">IF($A404&lt;&gt;E$385,0,IF($A404&lt;&gt;$A403,1,MOD(E403-1+(COUNTIFS(F$385:$N$385,$A404)=COUNTIFS(F404:$N404,1)),E$384)+1))</f>
        <v>1</v>
      </c>
      <c r="F404" s="291">
        <f ca="1">IF($A404&lt;&gt;F$385,0,IF($A404&lt;&gt;$A403,1,MOD(F403-1+(COUNTIFS(G$385:$N$385,$A404)=COUNTIFS(G404:$N404,1)),F$384)+1))</f>
        <v>2</v>
      </c>
      <c r="G404" s="291">
        <f ca="1">IF($A404&lt;&gt;G$385,0,IF($A404&lt;&gt;$A403,1,MOD(G403-1+(COUNTIFS(H$385:$N$385,$A404)=COUNTIFS(H404:$N404,1)),G$384)+1))</f>
        <v>0</v>
      </c>
      <c r="H404" s="291">
        <f ca="1">IF($A404&lt;&gt;H$385,0,IF($A404&lt;&gt;$A403,1,MOD(H403-1+(COUNTIFS(I$385:$N$385,$A404)=COUNTIFS(I404:$N404,1)),H$384)+1))</f>
        <v>0</v>
      </c>
      <c r="I404" s="291">
        <f ca="1">IF($A404&lt;&gt;I$385,0,IF($A404&lt;&gt;$A403,1,MOD(I403-1+(COUNTIFS(N$385:$N$385,$A404)=COUNTIFS(N404:$N404,1)),I$384)+1))</f>
        <v>0</v>
      </c>
      <c r="J404" s="291"/>
      <c r="K404" s="291"/>
      <c r="L404" s="291"/>
      <c r="M404" s="291"/>
      <c r="O404">
        <v>18</v>
      </c>
      <c r="P404" s="110">
        <f t="shared" ca="1" si="272"/>
        <v>-0.5</v>
      </c>
      <c r="Q404" s="110">
        <f t="shared" ca="1" si="273"/>
        <v>0</v>
      </c>
      <c r="R404" s="110">
        <f t="shared" ca="1" si="274"/>
        <v>-0.5</v>
      </c>
      <c r="S404" s="110">
        <f t="shared" ca="1" si="275"/>
        <v>0</v>
      </c>
      <c r="T404" s="110">
        <f t="shared" ca="1" si="276"/>
        <v>0</v>
      </c>
      <c r="U404" s="110">
        <f t="shared" ca="1" si="277"/>
        <v>0</v>
      </c>
      <c r="V404" s="110">
        <f t="shared" ca="1" si="278"/>
        <v>0</v>
      </c>
      <c r="W404" s="110"/>
      <c r="X404" s="110"/>
      <c r="Y404" s="110"/>
      <c r="Z404" s="110"/>
    </row>
    <row r="405" spans="1:26" hidden="1" outlineLevel="1">
      <c r="A405">
        <f t="shared" ca="1" si="280"/>
        <v>1</v>
      </c>
      <c r="B405" t="str">
        <f t="shared" ca="1" si="271"/>
        <v>EP1 LPD1 LPS3</v>
      </c>
      <c r="C405" s="293">
        <f ca="1">IF($A405&lt;&gt;$A404,1,MOD(C404-1+(COUNTIFS(D$385:$N$385,$A405)=COUNTIFS(D405:$N405,1)),C$384)+1)</f>
        <v>1</v>
      </c>
      <c r="D405" s="291">
        <f ca="1">IF($A405&lt;&gt;D$385,0,IF($A405&lt;&gt;$A404,1,MOD(D404-1+(COUNTIFS(E$385:$N$385,$A405)=COUNTIFS(E405:$N405,1)),D$384)+1))</f>
        <v>0</v>
      </c>
      <c r="E405" s="291">
        <f ca="1">IF($A405&lt;&gt;E$385,0,IF($A405&lt;&gt;$A404,1,MOD(E404-1+(COUNTIFS(F$385:$N$385,$A405)=COUNTIFS(F405:$N405,1)),E$384)+1))</f>
        <v>1</v>
      </c>
      <c r="F405" s="291">
        <f ca="1">IF($A405&lt;&gt;F$385,0,IF($A405&lt;&gt;$A404,1,MOD(F404-1+(COUNTIFS(G$385:$N$385,$A405)=COUNTIFS(G405:$N405,1)),F$384)+1))</f>
        <v>3</v>
      </c>
      <c r="G405" s="291">
        <f ca="1">IF($A405&lt;&gt;G$385,0,IF($A405&lt;&gt;$A404,1,MOD(G404-1+(COUNTIFS(H$385:$N$385,$A405)=COUNTIFS(H405:$N405,1)),G$384)+1))</f>
        <v>0</v>
      </c>
      <c r="H405" s="291">
        <f ca="1">IF($A405&lt;&gt;H$385,0,IF($A405&lt;&gt;$A404,1,MOD(H404-1+(COUNTIFS(I$385:$N$385,$A405)=COUNTIFS(I405:$N405,1)),H$384)+1))</f>
        <v>0</v>
      </c>
      <c r="I405" s="291">
        <f ca="1">IF($A405&lt;&gt;I$385,0,IF($A405&lt;&gt;$A404,1,MOD(I404-1+(COUNTIFS(N$385:$N$385,$A405)=COUNTIFS(N405:$N405,1)),I$384)+1))</f>
        <v>0</v>
      </c>
      <c r="J405" s="291"/>
      <c r="K405" s="291"/>
      <c r="L405" s="291"/>
      <c r="M405" s="291"/>
      <c r="O405">
        <v>19</v>
      </c>
      <c r="P405" s="110">
        <f t="shared" ca="1" si="272"/>
        <v>-0.5</v>
      </c>
      <c r="Q405" s="110">
        <f t="shared" ca="1" si="273"/>
        <v>0</v>
      </c>
      <c r="R405" s="110">
        <f t="shared" ca="1" si="274"/>
        <v>-0.5</v>
      </c>
      <c r="S405" s="110">
        <f t="shared" ca="1" si="275"/>
        <v>0.5</v>
      </c>
      <c r="T405" s="110">
        <f t="shared" ca="1" si="276"/>
        <v>0</v>
      </c>
      <c r="U405" s="110">
        <f t="shared" ca="1" si="277"/>
        <v>0</v>
      </c>
      <c r="V405" s="110">
        <f t="shared" ca="1" si="278"/>
        <v>0</v>
      </c>
      <c r="W405" s="110"/>
      <c r="X405" s="110"/>
      <c r="Y405" s="110"/>
      <c r="Z405" s="110"/>
    </row>
    <row r="406" spans="1:26" hidden="1" outlineLevel="1">
      <c r="A406">
        <f t="shared" ca="1" si="280"/>
        <v>1</v>
      </c>
      <c r="B406" t="str">
        <f t="shared" ca="1" si="271"/>
        <v>EP1 LPD2 LPS1</v>
      </c>
      <c r="C406" s="293">
        <f ca="1">IF($A406&lt;&gt;$A405,1,MOD(C405-1+(COUNTIFS(D$385:$N$385,$A406)=COUNTIFS(D406:$N406,1)),C$384)+1)</f>
        <v>1</v>
      </c>
      <c r="D406" s="291">
        <f ca="1">IF($A406&lt;&gt;D$385,0,IF($A406&lt;&gt;$A405,1,MOD(D405-1+(COUNTIFS(E$385:$N$385,$A406)=COUNTIFS(E406:$N406,1)),D$384)+1))</f>
        <v>0</v>
      </c>
      <c r="E406" s="291">
        <f ca="1">IF($A406&lt;&gt;E$385,0,IF($A406&lt;&gt;$A405,1,MOD(E405-1+(COUNTIFS(F$385:$N$385,$A406)=COUNTIFS(F406:$N406,1)),E$384)+1))</f>
        <v>2</v>
      </c>
      <c r="F406" s="291">
        <f ca="1">IF($A406&lt;&gt;F$385,0,IF($A406&lt;&gt;$A405,1,MOD(F405-1+(COUNTIFS(G$385:$N$385,$A406)=COUNTIFS(G406:$N406,1)),F$384)+1))</f>
        <v>1</v>
      </c>
      <c r="G406" s="291">
        <f ca="1">IF($A406&lt;&gt;G$385,0,IF($A406&lt;&gt;$A405,1,MOD(G405-1+(COUNTIFS(H$385:$N$385,$A406)=COUNTIFS(H406:$N406,1)),G$384)+1))</f>
        <v>0</v>
      </c>
      <c r="H406" s="291">
        <f ca="1">IF($A406&lt;&gt;H$385,0,IF($A406&lt;&gt;$A405,1,MOD(H405-1+(COUNTIFS(I$385:$N$385,$A406)=COUNTIFS(I406:$N406,1)),H$384)+1))</f>
        <v>0</v>
      </c>
      <c r="I406" s="291">
        <f ca="1">IF($A406&lt;&gt;I$385,0,IF($A406&lt;&gt;$A405,1,MOD(I405-1+(COUNTIFS(N$385:$N$385,$A406)=COUNTIFS(N406:$N406,1)),I$384)+1))</f>
        <v>0</v>
      </c>
      <c r="J406" s="291"/>
      <c r="K406" s="291"/>
      <c r="L406" s="291"/>
      <c r="M406" s="291"/>
      <c r="O406">
        <v>20</v>
      </c>
      <c r="P406" s="110">
        <f t="shared" ca="1" si="272"/>
        <v>-0.5</v>
      </c>
      <c r="Q406" s="110">
        <f t="shared" ca="1" si="273"/>
        <v>0</v>
      </c>
      <c r="R406" s="110">
        <f t="shared" ca="1" si="274"/>
        <v>0</v>
      </c>
      <c r="S406" s="110">
        <f t="shared" ca="1" si="275"/>
        <v>-0.5</v>
      </c>
      <c r="T406" s="110">
        <f t="shared" ca="1" si="276"/>
        <v>0</v>
      </c>
      <c r="U406" s="110">
        <f t="shared" ca="1" si="277"/>
        <v>0</v>
      </c>
      <c r="V406" s="110">
        <f t="shared" ca="1" si="278"/>
        <v>0</v>
      </c>
      <c r="W406" s="110"/>
      <c r="X406" s="110"/>
      <c r="Y406" s="110"/>
      <c r="Z406" s="110"/>
    </row>
    <row r="407" spans="1:26" hidden="1" outlineLevel="1">
      <c r="A407">
        <f t="shared" ca="1" si="280"/>
        <v>1</v>
      </c>
      <c r="B407" t="str">
        <f t="shared" ca="1" si="271"/>
        <v>EP1 LPD2 LPS2</v>
      </c>
      <c r="C407" s="293">
        <f ca="1">IF($A407&lt;&gt;$A406,1,MOD(C406-1+(COUNTIFS(D$385:$N$385,$A407)=COUNTIFS(D407:$N407,1)),C$384)+1)</f>
        <v>1</v>
      </c>
      <c r="D407" s="291">
        <f ca="1">IF($A407&lt;&gt;D$385,0,IF($A407&lt;&gt;$A406,1,MOD(D406-1+(COUNTIFS(E$385:$N$385,$A407)=COUNTIFS(E407:$N407,1)),D$384)+1))</f>
        <v>0</v>
      </c>
      <c r="E407" s="291">
        <f ca="1">IF($A407&lt;&gt;E$385,0,IF($A407&lt;&gt;$A406,1,MOD(E406-1+(COUNTIFS(F$385:$N$385,$A407)=COUNTIFS(F407:$N407,1)),E$384)+1))</f>
        <v>2</v>
      </c>
      <c r="F407" s="291">
        <f ca="1">IF($A407&lt;&gt;F$385,0,IF($A407&lt;&gt;$A406,1,MOD(F406-1+(COUNTIFS(G$385:$N$385,$A407)=COUNTIFS(G407:$N407,1)),F$384)+1))</f>
        <v>2</v>
      </c>
      <c r="G407" s="291">
        <f ca="1">IF($A407&lt;&gt;G$385,0,IF($A407&lt;&gt;$A406,1,MOD(G406-1+(COUNTIFS(H$385:$N$385,$A407)=COUNTIFS(H407:$N407,1)),G$384)+1))</f>
        <v>0</v>
      </c>
      <c r="H407" s="291">
        <f ca="1">IF($A407&lt;&gt;H$385,0,IF($A407&lt;&gt;$A406,1,MOD(H406-1+(COUNTIFS(I$385:$N$385,$A407)=COUNTIFS(I407:$N407,1)),H$384)+1))</f>
        <v>0</v>
      </c>
      <c r="I407" s="291">
        <f ca="1">IF($A407&lt;&gt;I$385,0,IF($A407&lt;&gt;$A406,1,MOD(I406-1+(COUNTIFS(N$385:$N$385,$A407)=COUNTIFS(N407:$N407,1)),I$384)+1))</f>
        <v>0</v>
      </c>
      <c r="J407" s="291"/>
      <c r="K407" s="291"/>
      <c r="L407" s="291"/>
      <c r="M407" s="291"/>
      <c r="O407">
        <v>21</v>
      </c>
      <c r="P407" s="110">
        <f t="shared" ca="1" si="272"/>
        <v>-0.5</v>
      </c>
      <c r="Q407" s="110">
        <f t="shared" ca="1" si="273"/>
        <v>0</v>
      </c>
      <c r="R407" s="110">
        <f t="shared" ca="1" si="274"/>
        <v>0</v>
      </c>
      <c r="S407" s="110">
        <f t="shared" ca="1" si="275"/>
        <v>0</v>
      </c>
      <c r="T407" s="110">
        <f t="shared" ca="1" si="276"/>
        <v>0</v>
      </c>
      <c r="U407" s="110">
        <f t="shared" ca="1" si="277"/>
        <v>0</v>
      </c>
      <c r="V407" s="110">
        <f t="shared" ca="1" si="278"/>
        <v>0</v>
      </c>
      <c r="W407" s="110"/>
      <c r="X407" s="110"/>
      <c r="Y407" s="110"/>
      <c r="Z407" s="110"/>
    </row>
    <row r="408" spans="1:26" hidden="1" outlineLevel="1">
      <c r="A408">
        <f t="shared" ca="1" si="280"/>
        <v>1</v>
      </c>
      <c r="B408" t="str">
        <f t="shared" ca="1" si="271"/>
        <v>EP1 LPD2 LPS3</v>
      </c>
      <c r="C408" s="293">
        <f ca="1">IF($A408&lt;&gt;$A407,1,MOD(C407-1+(COUNTIFS(D$385:$N$385,$A408)=COUNTIFS(D408:$N408,1)),C$384)+1)</f>
        <v>1</v>
      </c>
      <c r="D408" s="291">
        <f ca="1">IF($A408&lt;&gt;D$385,0,IF($A408&lt;&gt;$A407,1,MOD(D407-1+(COUNTIFS(E$385:$N$385,$A408)=COUNTIFS(E408:$N408,1)),D$384)+1))</f>
        <v>0</v>
      </c>
      <c r="E408" s="291">
        <f ca="1">IF($A408&lt;&gt;E$385,0,IF($A408&lt;&gt;$A407,1,MOD(E407-1+(COUNTIFS(F$385:$N$385,$A408)=COUNTIFS(F408:$N408,1)),E$384)+1))</f>
        <v>2</v>
      </c>
      <c r="F408" s="291">
        <f ca="1">IF($A408&lt;&gt;F$385,0,IF($A408&lt;&gt;$A407,1,MOD(F407-1+(COUNTIFS(G$385:$N$385,$A408)=COUNTIFS(G408:$N408,1)),F$384)+1))</f>
        <v>3</v>
      </c>
      <c r="G408" s="291">
        <f ca="1">IF($A408&lt;&gt;G$385,0,IF($A408&lt;&gt;$A407,1,MOD(G407-1+(COUNTIFS(H$385:$N$385,$A408)=COUNTIFS(H408:$N408,1)),G$384)+1))</f>
        <v>0</v>
      </c>
      <c r="H408" s="291">
        <f ca="1">IF($A408&lt;&gt;H$385,0,IF($A408&lt;&gt;$A407,1,MOD(H407-1+(COUNTIFS(I$385:$N$385,$A408)=COUNTIFS(I408:$N408,1)),H$384)+1))</f>
        <v>0</v>
      </c>
      <c r="I408" s="291">
        <f ca="1">IF($A408&lt;&gt;I$385,0,IF($A408&lt;&gt;$A407,1,MOD(I407-1+(COUNTIFS(N$385:$N$385,$A408)=COUNTIFS(N408:$N408,1)),I$384)+1))</f>
        <v>0</v>
      </c>
      <c r="J408" s="291"/>
      <c r="K408" s="291"/>
      <c r="L408" s="291"/>
      <c r="M408" s="291"/>
      <c r="O408">
        <v>22</v>
      </c>
      <c r="P408" s="110">
        <f t="shared" ca="1" si="272"/>
        <v>-0.5</v>
      </c>
      <c r="Q408" s="110">
        <f t="shared" ca="1" si="273"/>
        <v>0</v>
      </c>
      <c r="R408" s="110">
        <f t="shared" ca="1" si="274"/>
        <v>0</v>
      </c>
      <c r="S408" s="110">
        <f t="shared" ca="1" si="275"/>
        <v>0.5</v>
      </c>
      <c r="T408" s="110">
        <f t="shared" ca="1" si="276"/>
        <v>0</v>
      </c>
      <c r="U408" s="110">
        <f t="shared" ca="1" si="277"/>
        <v>0</v>
      </c>
      <c r="V408" s="110">
        <f t="shared" ca="1" si="278"/>
        <v>0</v>
      </c>
      <c r="W408" s="110"/>
      <c r="X408" s="110"/>
      <c r="Y408" s="110"/>
      <c r="Z408" s="110"/>
    </row>
    <row r="409" spans="1:26" hidden="1" outlineLevel="1">
      <c r="A409">
        <f t="shared" ca="1" si="280"/>
        <v>1</v>
      </c>
      <c r="B409" t="str">
        <f t="shared" ca="1" si="271"/>
        <v>EP1 LPD3 LPS1</v>
      </c>
      <c r="C409" s="293">
        <f ca="1">IF($A409&lt;&gt;$A408,1,MOD(C408-1+(COUNTIFS(D$385:$N$385,$A409)=COUNTIFS(D409:$N409,1)),C$384)+1)</f>
        <v>1</v>
      </c>
      <c r="D409" s="291">
        <f ca="1">IF($A409&lt;&gt;D$385,0,IF($A409&lt;&gt;$A408,1,MOD(D408-1+(COUNTIFS(E$385:$N$385,$A409)=COUNTIFS(E409:$N409,1)),D$384)+1))</f>
        <v>0</v>
      </c>
      <c r="E409" s="291">
        <f ca="1">IF($A409&lt;&gt;E$385,0,IF($A409&lt;&gt;$A408,1,MOD(E408-1+(COUNTIFS(F$385:$N$385,$A409)=COUNTIFS(F409:$N409,1)),E$384)+1))</f>
        <v>3</v>
      </c>
      <c r="F409" s="291">
        <f ca="1">IF($A409&lt;&gt;F$385,0,IF($A409&lt;&gt;$A408,1,MOD(F408-1+(COUNTIFS(G$385:$N$385,$A409)=COUNTIFS(G409:$N409,1)),F$384)+1))</f>
        <v>1</v>
      </c>
      <c r="G409" s="291">
        <f ca="1">IF($A409&lt;&gt;G$385,0,IF($A409&lt;&gt;$A408,1,MOD(G408-1+(COUNTIFS(H$385:$N$385,$A409)=COUNTIFS(H409:$N409,1)),G$384)+1))</f>
        <v>0</v>
      </c>
      <c r="H409" s="291">
        <f ca="1">IF($A409&lt;&gt;H$385,0,IF($A409&lt;&gt;$A408,1,MOD(H408-1+(COUNTIFS(I$385:$N$385,$A409)=COUNTIFS(I409:$N409,1)),H$384)+1))</f>
        <v>0</v>
      </c>
      <c r="I409" s="291">
        <f ca="1">IF($A409&lt;&gt;I$385,0,IF($A409&lt;&gt;$A408,1,MOD(I408-1+(COUNTIFS(N$385:$N$385,$A409)=COUNTIFS(N409:$N409,1)),I$384)+1))</f>
        <v>0</v>
      </c>
      <c r="J409" s="291"/>
      <c r="K409" s="291"/>
      <c r="L409" s="291"/>
      <c r="M409" s="291"/>
      <c r="O409">
        <v>23</v>
      </c>
      <c r="P409" s="110">
        <f t="shared" ca="1" si="272"/>
        <v>-0.5</v>
      </c>
      <c r="Q409" s="110">
        <f t="shared" ca="1" si="273"/>
        <v>0</v>
      </c>
      <c r="R409" s="110">
        <f t="shared" ca="1" si="274"/>
        <v>0.5</v>
      </c>
      <c r="S409" s="110">
        <f t="shared" ca="1" si="275"/>
        <v>-0.5</v>
      </c>
      <c r="T409" s="110">
        <f t="shared" ca="1" si="276"/>
        <v>0</v>
      </c>
      <c r="U409" s="110">
        <f t="shared" ca="1" si="277"/>
        <v>0</v>
      </c>
      <c r="V409" s="110">
        <f t="shared" ca="1" si="278"/>
        <v>0</v>
      </c>
      <c r="W409" s="110"/>
      <c r="X409" s="110"/>
      <c r="Y409" s="110"/>
      <c r="Z409" s="110"/>
    </row>
    <row r="410" spans="1:26" hidden="1" outlineLevel="1">
      <c r="A410">
        <f t="shared" ca="1" si="280"/>
        <v>1</v>
      </c>
      <c r="B410" t="str">
        <f t="shared" ca="1" si="271"/>
        <v>EP1 LPD3 LPS2</v>
      </c>
      <c r="C410" s="293">
        <f ca="1">IF($A410&lt;&gt;$A409,1,MOD(C409-1+(COUNTIFS(D$385:$N$385,$A410)=COUNTIFS(D410:$N410,1)),C$384)+1)</f>
        <v>1</v>
      </c>
      <c r="D410" s="291">
        <f ca="1">IF($A410&lt;&gt;D$385,0,IF($A410&lt;&gt;$A409,1,MOD(D409-1+(COUNTIFS(E$385:$N$385,$A410)=COUNTIFS(E410:$N410,1)),D$384)+1))</f>
        <v>0</v>
      </c>
      <c r="E410" s="291">
        <f ca="1">IF($A410&lt;&gt;E$385,0,IF($A410&lt;&gt;$A409,1,MOD(E409-1+(COUNTIFS(F$385:$N$385,$A410)=COUNTIFS(F410:$N410,1)),E$384)+1))</f>
        <v>3</v>
      </c>
      <c r="F410" s="291">
        <f ca="1">IF($A410&lt;&gt;F$385,0,IF($A410&lt;&gt;$A409,1,MOD(F409-1+(COUNTIFS(G$385:$N$385,$A410)=COUNTIFS(G410:$N410,1)),F$384)+1))</f>
        <v>2</v>
      </c>
      <c r="G410" s="291">
        <f ca="1">IF($A410&lt;&gt;G$385,0,IF($A410&lt;&gt;$A409,1,MOD(G409-1+(COUNTIFS(H$385:$N$385,$A410)=COUNTIFS(H410:$N410,1)),G$384)+1))</f>
        <v>0</v>
      </c>
      <c r="H410" s="291">
        <f ca="1">IF($A410&lt;&gt;H$385,0,IF($A410&lt;&gt;$A409,1,MOD(H409-1+(COUNTIFS(I$385:$N$385,$A410)=COUNTIFS(I410:$N410,1)),H$384)+1))</f>
        <v>0</v>
      </c>
      <c r="I410" s="291">
        <f ca="1">IF($A410&lt;&gt;I$385,0,IF($A410&lt;&gt;$A409,1,MOD(I409-1+(COUNTIFS(N$385:$N$385,$A410)=COUNTIFS(N410:$N410,1)),I$384)+1))</f>
        <v>0</v>
      </c>
      <c r="J410" s="291"/>
      <c r="K410" s="291"/>
      <c r="L410" s="291"/>
      <c r="M410" s="291"/>
      <c r="O410">
        <v>24</v>
      </c>
      <c r="P410" s="110">
        <f t="shared" ca="1" si="272"/>
        <v>-0.5</v>
      </c>
      <c r="Q410" s="110">
        <f t="shared" ca="1" si="273"/>
        <v>0</v>
      </c>
      <c r="R410" s="110">
        <f t="shared" ca="1" si="274"/>
        <v>0.5</v>
      </c>
      <c r="S410" s="110">
        <f t="shared" ca="1" si="275"/>
        <v>0</v>
      </c>
      <c r="T410" s="110">
        <f t="shared" ca="1" si="276"/>
        <v>0</v>
      </c>
      <c r="U410" s="110">
        <f t="shared" ca="1" si="277"/>
        <v>0</v>
      </c>
      <c r="V410" s="110">
        <f t="shared" ca="1" si="278"/>
        <v>0</v>
      </c>
      <c r="W410" s="110"/>
      <c r="X410" s="110"/>
      <c r="Y410" s="110"/>
      <c r="Z410" s="110"/>
    </row>
    <row r="411" spans="1:26" hidden="1" outlineLevel="1">
      <c r="A411">
        <f t="shared" ca="1" si="280"/>
        <v>1</v>
      </c>
      <c r="B411" t="str">
        <f t="shared" ca="1" si="271"/>
        <v>EP1 LPD3 LPS3</v>
      </c>
      <c r="C411" s="293">
        <f ca="1">IF($A411&lt;&gt;$A410,1,MOD(C410-1+(COUNTIFS(D$385:$N$385,$A411)=COUNTIFS(D411:$N411,1)),C$384)+1)</f>
        <v>1</v>
      </c>
      <c r="D411" s="291">
        <f ca="1">IF($A411&lt;&gt;D$385,0,IF($A411&lt;&gt;$A410,1,MOD(D410-1+(COUNTIFS(E$385:$N$385,$A411)=COUNTIFS(E411:$N411,1)),D$384)+1))</f>
        <v>0</v>
      </c>
      <c r="E411" s="291">
        <f ca="1">IF($A411&lt;&gt;E$385,0,IF($A411&lt;&gt;$A410,1,MOD(E410-1+(COUNTIFS(F$385:$N$385,$A411)=COUNTIFS(F411:$N411,1)),E$384)+1))</f>
        <v>3</v>
      </c>
      <c r="F411" s="291">
        <f ca="1">IF($A411&lt;&gt;F$385,0,IF($A411&lt;&gt;$A410,1,MOD(F410-1+(COUNTIFS(G$385:$N$385,$A411)=COUNTIFS(G411:$N411,1)),F$384)+1))</f>
        <v>3</v>
      </c>
      <c r="G411" s="291">
        <f ca="1">IF($A411&lt;&gt;G$385,0,IF($A411&lt;&gt;$A410,1,MOD(G410-1+(COUNTIFS(H$385:$N$385,$A411)=COUNTIFS(H411:$N411,1)),G$384)+1))</f>
        <v>0</v>
      </c>
      <c r="H411" s="291">
        <f ca="1">IF($A411&lt;&gt;H$385,0,IF($A411&lt;&gt;$A410,1,MOD(H410-1+(COUNTIFS(I$385:$N$385,$A411)=COUNTIFS(I411:$N411,1)),H$384)+1))</f>
        <v>0</v>
      </c>
      <c r="I411" s="291">
        <f ca="1">IF($A411&lt;&gt;I$385,0,IF($A411&lt;&gt;$A410,1,MOD(I410-1+(COUNTIFS(N$385:$N$385,$A411)=COUNTIFS(N411:$N411,1)),I$384)+1))</f>
        <v>0</v>
      </c>
      <c r="J411" s="291"/>
      <c r="K411" s="291"/>
      <c r="L411" s="291"/>
      <c r="M411" s="291"/>
      <c r="O411">
        <v>25</v>
      </c>
      <c r="P411" s="110">
        <f t="shared" ca="1" si="272"/>
        <v>-0.5</v>
      </c>
      <c r="Q411" s="110">
        <f t="shared" ca="1" si="273"/>
        <v>0</v>
      </c>
      <c r="R411" s="110">
        <f t="shared" ca="1" si="274"/>
        <v>0.5</v>
      </c>
      <c r="S411" s="110">
        <f t="shared" ca="1" si="275"/>
        <v>0.5</v>
      </c>
      <c r="T411" s="110">
        <f t="shared" ca="1" si="276"/>
        <v>0</v>
      </c>
      <c r="U411" s="110">
        <f t="shared" ca="1" si="277"/>
        <v>0</v>
      </c>
      <c r="V411" s="110">
        <f t="shared" ca="1" si="278"/>
        <v>0</v>
      </c>
      <c r="W411" s="110"/>
      <c r="X411" s="110"/>
      <c r="Y411" s="110"/>
      <c r="Z411" s="110"/>
    </row>
    <row r="412" spans="1:26" hidden="1" outlineLevel="1">
      <c r="A412">
        <f t="shared" ca="1" si="280"/>
        <v>1</v>
      </c>
      <c r="B412" t="str">
        <f t="shared" ca="1" si="271"/>
        <v>EP2 LPD1 LPS1</v>
      </c>
      <c r="C412" s="293">
        <f ca="1">IF($A412&lt;&gt;$A411,1,MOD(C411-1+(COUNTIFS(D$385:$N$385,$A412)=COUNTIFS(D412:$N412,1)),C$384)+1)</f>
        <v>2</v>
      </c>
      <c r="D412" s="291">
        <f ca="1">IF($A412&lt;&gt;D$385,0,IF($A412&lt;&gt;$A411,1,MOD(D411-1+(COUNTIFS(E$385:$N$385,$A412)=COUNTIFS(E412:$N412,1)),D$384)+1))</f>
        <v>0</v>
      </c>
      <c r="E412" s="291">
        <f ca="1">IF($A412&lt;&gt;E$385,0,IF($A412&lt;&gt;$A411,1,MOD(E411-1+(COUNTIFS(F$385:$N$385,$A412)=COUNTIFS(F412:$N412,1)),E$384)+1))</f>
        <v>1</v>
      </c>
      <c r="F412" s="291">
        <f ca="1">IF($A412&lt;&gt;F$385,0,IF($A412&lt;&gt;$A411,1,MOD(F411-1+(COUNTIFS(G$385:$N$385,$A412)=COUNTIFS(G412:$N412,1)),F$384)+1))</f>
        <v>1</v>
      </c>
      <c r="G412" s="291">
        <f ca="1">IF($A412&lt;&gt;G$385,0,IF($A412&lt;&gt;$A411,1,MOD(G411-1+(COUNTIFS(H$385:$N$385,$A412)=COUNTIFS(H412:$N412,1)),G$384)+1))</f>
        <v>0</v>
      </c>
      <c r="H412" s="291">
        <f ca="1">IF($A412&lt;&gt;H$385,0,IF($A412&lt;&gt;$A411,1,MOD(H411-1+(COUNTIFS(I$385:$N$385,$A412)=COUNTIFS(I412:$N412,1)),H$384)+1))</f>
        <v>0</v>
      </c>
      <c r="I412" s="291">
        <f ca="1">IF($A412&lt;&gt;I$385,0,IF($A412&lt;&gt;$A411,1,MOD(I411-1+(COUNTIFS(N$385:$N$385,$A412)=COUNTIFS(N412:$N412,1)),I$384)+1))</f>
        <v>0</v>
      </c>
      <c r="J412" s="291"/>
      <c r="K412" s="291"/>
      <c r="L412" s="291"/>
      <c r="M412" s="291"/>
      <c r="O412">
        <v>26</v>
      </c>
      <c r="P412" s="110">
        <f t="shared" ca="1" si="272"/>
        <v>0</v>
      </c>
      <c r="Q412" s="110">
        <f t="shared" ca="1" si="273"/>
        <v>0</v>
      </c>
      <c r="R412" s="110">
        <f t="shared" ca="1" si="274"/>
        <v>-0.5</v>
      </c>
      <c r="S412" s="110">
        <f t="shared" ca="1" si="275"/>
        <v>-0.5</v>
      </c>
      <c r="T412" s="110">
        <f t="shared" ca="1" si="276"/>
        <v>0</v>
      </c>
      <c r="U412" s="110">
        <f t="shared" ca="1" si="277"/>
        <v>0</v>
      </c>
      <c r="V412" s="110">
        <f t="shared" ca="1" si="278"/>
        <v>0</v>
      </c>
      <c r="W412" s="110"/>
      <c r="X412" s="110"/>
      <c r="Y412" s="110"/>
      <c r="Z412" s="110"/>
    </row>
    <row r="413" spans="1:26" hidden="1" outlineLevel="1">
      <c r="A413">
        <f t="shared" ca="1" si="280"/>
        <v>1</v>
      </c>
      <c r="B413" t="str">
        <f t="shared" ca="1" si="271"/>
        <v>EP2 LPD1 LPS2</v>
      </c>
      <c r="C413" s="293">
        <f ca="1">IF($A413&lt;&gt;$A412,1,MOD(C412-1+(COUNTIFS(D$385:$N$385,$A413)=COUNTIFS(D413:$N413,1)),C$384)+1)</f>
        <v>2</v>
      </c>
      <c r="D413" s="291">
        <f ca="1">IF($A413&lt;&gt;D$385,0,IF($A413&lt;&gt;$A412,1,MOD(D412-1+(COUNTIFS(E$385:$N$385,$A413)=COUNTIFS(E413:$N413,1)),D$384)+1))</f>
        <v>0</v>
      </c>
      <c r="E413" s="291">
        <f ca="1">IF($A413&lt;&gt;E$385,0,IF($A413&lt;&gt;$A412,1,MOD(E412-1+(COUNTIFS(F$385:$N$385,$A413)=COUNTIFS(F413:$N413,1)),E$384)+1))</f>
        <v>1</v>
      </c>
      <c r="F413" s="291">
        <f ca="1">IF($A413&lt;&gt;F$385,0,IF($A413&lt;&gt;$A412,1,MOD(F412-1+(COUNTIFS(G$385:$N$385,$A413)=COUNTIFS(G413:$N413,1)),F$384)+1))</f>
        <v>2</v>
      </c>
      <c r="G413" s="291">
        <f ca="1">IF($A413&lt;&gt;G$385,0,IF($A413&lt;&gt;$A412,1,MOD(G412-1+(COUNTIFS(H$385:$N$385,$A413)=COUNTIFS(H413:$N413,1)),G$384)+1))</f>
        <v>0</v>
      </c>
      <c r="H413" s="291">
        <f ca="1">IF($A413&lt;&gt;H$385,0,IF($A413&lt;&gt;$A412,1,MOD(H412-1+(COUNTIFS(I$385:$N$385,$A413)=COUNTIFS(I413:$N413,1)),H$384)+1))</f>
        <v>0</v>
      </c>
      <c r="I413" s="291">
        <f ca="1">IF($A413&lt;&gt;I$385,0,IF($A413&lt;&gt;$A412,1,MOD(I412-1+(COUNTIFS(N$385:$N$385,$A413)=COUNTIFS(N413:$N413,1)),I$384)+1))</f>
        <v>0</v>
      </c>
      <c r="J413" s="291"/>
      <c r="K413" s="291"/>
      <c r="L413" s="291"/>
      <c r="M413" s="291"/>
      <c r="O413">
        <v>27</v>
      </c>
      <c r="P413" s="110">
        <f t="shared" ca="1" si="272"/>
        <v>0</v>
      </c>
      <c r="Q413" s="110">
        <f t="shared" ca="1" si="273"/>
        <v>0</v>
      </c>
      <c r="R413" s="110">
        <f t="shared" ca="1" si="274"/>
        <v>-0.5</v>
      </c>
      <c r="S413" s="110">
        <f t="shared" ca="1" si="275"/>
        <v>0</v>
      </c>
      <c r="T413" s="110">
        <f t="shared" ca="1" si="276"/>
        <v>0</v>
      </c>
      <c r="U413" s="110">
        <f t="shared" ca="1" si="277"/>
        <v>0</v>
      </c>
      <c r="V413" s="110">
        <f t="shared" ca="1" si="278"/>
        <v>0</v>
      </c>
      <c r="W413" s="110"/>
      <c r="X413" s="110"/>
      <c r="Y413" s="110"/>
      <c r="Z413" s="110"/>
    </row>
    <row r="414" spans="1:26" hidden="1" outlineLevel="1">
      <c r="A414">
        <f t="shared" ca="1" si="280"/>
        <v>1</v>
      </c>
      <c r="B414" t="str">
        <f t="shared" ca="1" si="271"/>
        <v>EP2 LPD1 LPS3</v>
      </c>
      <c r="C414" s="293">
        <f ca="1">IF($A414&lt;&gt;$A413,1,MOD(C413-1+(COUNTIFS(D$385:$N$385,$A414)=COUNTIFS(D414:$N414,1)),C$384)+1)</f>
        <v>2</v>
      </c>
      <c r="D414" s="291">
        <f ca="1">IF($A414&lt;&gt;D$385,0,IF($A414&lt;&gt;$A413,1,MOD(D413-1+(COUNTIFS(E$385:$N$385,$A414)=COUNTIFS(E414:$N414,1)),D$384)+1))</f>
        <v>0</v>
      </c>
      <c r="E414" s="291">
        <f ca="1">IF($A414&lt;&gt;E$385,0,IF($A414&lt;&gt;$A413,1,MOD(E413-1+(COUNTIFS(F$385:$N$385,$A414)=COUNTIFS(F414:$N414,1)),E$384)+1))</f>
        <v>1</v>
      </c>
      <c r="F414" s="291">
        <f ca="1">IF($A414&lt;&gt;F$385,0,IF($A414&lt;&gt;$A413,1,MOD(F413-1+(COUNTIFS(G$385:$N$385,$A414)=COUNTIFS(G414:$N414,1)),F$384)+1))</f>
        <v>3</v>
      </c>
      <c r="G414" s="291">
        <f ca="1">IF($A414&lt;&gt;G$385,0,IF($A414&lt;&gt;$A413,1,MOD(G413-1+(COUNTIFS(H$385:$N$385,$A414)=COUNTIFS(H414:$N414,1)),G$384)+1))</f>
        <v>0</v>
      </c>
      <c r="H414" s="291">
        <f ca="1">IF($A414&lt;&gt;H$385,0,IF($A414&lt;&gt;$A413,1,MOD(H413-1+(COUNTIFS(I$385:$N$385,$A414)=COUNTIFS(I414:$N414,1)),H$384)+1))</f>
        <v>0</v>
      </c>
      <c r="I414" s="291">
        <f ca="1">IF($A414&lt;&gt;I$385,0,IF($A414&lt;&gt;$A413,1,MOD(I413-1+(COUNTIFS(N$385:$N$385,$A414)=COUNTIFS(N414:$N414,1)),I$384)+1))</f>
        <v>0</v>
      </c>
      <c r="J414" s="291"/>
      <c r="K414" s="291"/>
      <c r="L414" s="291"/>
      <c r="M414" s="291"/>
      <c r="O414">
        <v>28</v>
      </c>
      <c r="P414" s="110">
        <f t="shared" ca="1" si="272"/>
        <v>0</v>
      </c>
      <c r="Q414" s="110">
        <f t="shared" ca="1" si="273"/>
        <v>0</v>
      </c>
      <c r="R414" s="110">
        <f t="shared" ca="1" si="274"/>
        <v>-0.5</v>
      </c>
      <c r="S414" s="110">
        <f t="shared" ca="1" si="275"/>
        <v>0.5</v>
      </c>
      <c r="T414" s="110">
        <f t="shared" ca="1" si="276"/>
        <v>0</v>
      </c>
      <c r="U414" s="110">
        <f t="shared" ca="1" si="277"/>
        <v>0</v>
      </c>
      <c r="V414" s="110">
        <f t="shared" ca="1" si="278"/>
        <v>0</v>
      </c>
      <c r="W414" s="110"/>
      <c r="X414" s="110"/>
      <c r="Y414" s="110"/>
      <c r="Z414" s="110"/>
    </row>
    <row r="415" spans="1:26" hidden="1" outlineLevel="1">
      <c r="A415">
        <f t="shared" ca="1" si="280"/>
        <v>1</v>
      </c>
      <c r="B415" t="str">
        <f t="shared" ca="1" si="271"/>
        <v>EP2 LPD2 LPS1</v>
      </c>
      <c r="C415" s="293">
        <f ca="1">IF($A415&lt;&gt;$A414,1,MOD(C414-1+(COUNTIFS(D$385:$N$385,$A415)=COUNTIFS(D415:$N415,1)),C$384)+1)</f>
        <v>2</v>
      </c>
      <c r="D415" s="291">
        <f ca="1">IF($A415&lt;&gt;D$385,0,IF($A415&lt;&gt;$A414,1,MOD(D414-1+(COUNTIFS(E$385:$N$385,$A415)=COUNTIFS(E415:$N415,1)),D$384)+1))</f>
        <v>0</v>
      </c>
      <c r="E415" s="291">
        <f ca="1">IF($A415&lt;&gt;E$385,0,IF($A415&lt;&gt;$A414,1,MOD(E414-1+(COUNTIFS(F$385:$N$385,$A415)=COUNTIFS(F415:$N415,1)),E$384)+1))</f>
        <v>2</v>
      </c>
      <c r="F415" s="291">
        <f ca="1">IF($A415&lt;&gt;F$385,0,IF($A415&lt;&gt;$A414,1,MOD(F414-1+(COUNTIFS(G$385:$N$385,$A415)=COUNTIFS(G415:$N415,1)),F$384)+1))</f>
        <v>1</v>
      </c>
      <c r="G415" s="291">
        <f ca="1">IF($A415&lt;&gt;G$385,0,IF($A415&lt;&gt;$A414,1,MOD(G414-1+(COUNTIFS(H$385:$N$385,$A415)=COUNTIFS(H415:$N415,1)),G$384)+1))</f>
        <v>0</v>
      </c>
      <c r="H415" s="291">
        <f ca="1">IF($A415&lt;&gt;H$385,0,IF($A415&lt;&gt;$A414,1,MOD(H414-1+(COUNTIFS(I$385:$N$385,$A415)=COUNTIFS(I415:$N415,1)),H$384)+1))</f>
        <v>0</v>
      </c>
      <c r="I415" s="291">
        <f ca="1">IF($A415&lt;&gt;I$385,0,IF($A415&lt;&gt;$A414,1,MOD(I414-1+(COUNTIFS(N$385:$N$385,$A415)=COUNTIFS(N415:$N415,1)),I$384)+1))</f>
        <v>0</v>
      </c>
      <c r="J415" s="291"/>
      <c r="K415" s="291"/>
      <c r="L415" s="291"/>
      <c r="M415" s="291"/>
      <c r="O415">
        <v>29</v>
      </c>
      <c r="P415" s="110">
        <f t="shared" ca="1" si="272"/>
        <v>0</v>
      </c>
      <c r="Q415" s="110">
        <f t="shared" ca="1" si="273"/>
        <v>0</v>
      </c>
      <c r="R415" s="110">
        <f t="shared" ca="1" si="274"/>
        <v>0</v>
      </c>
      <c r="S415" s="110">
        <f t="shared" ca="1" si="275"/>
        <v>-0.5</v>
      </c>
      <c r="T415" s="110">
        <f t="shared" ca="1" si="276"/>
        <v>0</v>
      </c>
      <c r="U415" s="110">
        <f t="shared" ca="1" si="277"/>
        <v>0</v>
      </c>
      <c r="V415" s="110">
        <f t="shared" ca="1" si="278"/>
        <v>0</v>
      </c>
      <c r="W415" s="110"/>
      <c r="X415" s="110"/>
      <c r="Y415" s="110"/>
      <c r="Z415" s="110"/>
    </row>
    <row r="416" spans="1:26" hidden="1" outlineLevel="1">
      <c r="A416">
        <f t="shared" ca="1" si="280"/>
        <v>1</v>
      </c>
      <c r="B416" t="str">
        <f t="shared" ca="1" si="271"/>
        <v>EP2 LPD2 LPS2</v>
      </c>
      <c r="C416" s="293">
        <f ca="1">IF($A416&lt;&gt;$A415,1,MOD(C415-1+(COUNTIFS(D$385:$N$385,$A416)=COUNTIFS(D416:$N416,1)),C$384)+1)</f>
        <v>2</v>
      </c>
      <c r="D416" s="291">
        <f ca="1">IF($A416&lt;&gt;D$385,0,IF($A416&lt;&gt;$A415,1,MOD(D415-1+(COUNTIFS(E$385:$N$385,$A416)=COUNTIFS(E416:$N416,1)),D$384)+1))</f>
        <v>0</v>
      </c>
      <c r="E416" s="291">
        <f ca="1">IF($A416&lt;&gt;E$385,0,IF($A416&lt;&gt;$A415,1,MOD(E415-1+(COUNTIFS(F$385:$N$385,$A416)=COUNTIFS(F416:$N416,1)),E$384)+1))</f>
        <v>2</v>
      </c>
      <c r="F416" s="291">
        <f ca="1">IF($A416&lt;&gt;F$385,0,IF($A416&lt;&gt;$A415,1,MOD(F415-1+(COUNTIFS(G$385:$N$385,$A416)=COUNTIFS(G416:$N416,1)),F$384)+1))</f>
        <v>2</v>
      </c>
      <c r="G416" s="291">
        <f ca="1">IF($A416&lt;&gt;G$385,0,IF($A416&lt;&gt;$A415,1,MOD(G415-1+(COUNTIFS(H$385:$N$385,$A416)=COUNTIFS(H416:$N416,1)),G$384)+1))</f>
        <v>0</v>
      </c>
      <c r="H416" s="291">
        <f ca="1">IF($A416&lt;&gt;H$385,0,IF($A416&lt;&gt;$A415,1,MOD(H415-1+(COUNTIFS(I$385:$N$385,$A416)=COUNTIFS(I416:$N416,1)),H$384)+1))</f>
        <v>0</v>
      </c>
      <c r="I416" s="291">
        <f ca="1">IF($A416&lt;&gt;I$385,0,IF($A416&lt;&gt;$A415,1,MOD(I415-1+(COUNTIFS(N$385:$N$385,$A416)=COUNTIFS(N416:$N416,1)),I$384)+1))</f>
        <v>0</v>
      </c>
      <c r="J416" s="291"/>
      <c r="K416" s="291"/>
      <c r="L416" s="291"/>
      <c r="M416" s="291"/>
      <c r="O416">
        <v>30</v>
      </c>
      <c r="P416" s="110">
        <f t="shared" ca="1" si="272"/>
        <v>0</v>
      </c>
      <c r="Q416" s="110">
        <f t="shared" ca="1" si="273"/>
        <v>0</v>
      </c>
      <c r="R416" s="110">
        <f t="shared" ca="1" si="274"/>
        <v>0</v>
      </c>
      <c r="S416" s="110">
        <f t="shared" ca="1" si="275"/>
        <v>0</v>
      </c>
      <c r="T416" s="110">
        <f t="shared" ca="1" si="276"/>
        <v>0</v>
      </c>
      <c r="U416" s="110">
        <f t="shared" ca="1" si="277"/>
        <v>0</v>
      </c>
      <c r="V416" s="110">
        <f t="shared" ca="1" si="278"/>
        <v>0</v>
      </c>
      <c r="W416" s="110"/>
      <c r="X416" s="110"/>
      <c r="Y416" s="110"/>
      <c r="Z416" s="110"/>
    </row>
    <row r="417" spans="1:26" hidden="1" outlineLevel="1">
      <c r="A417">
        <f t="shared" ca="1" si="280"/>
        <v>1</v>
      </c>
      <c r="B417" t="str">
        <f t="shared" ca="1" si="271"/>
        <v>EP2 LPD2 LPS3</v>
      </c>
      <c r="C417" s="293">
        <f ca="1">IF($A417&lt;&gt;$A416,1,MOD(C416-1+(COUNTIFS(D$385:$N$385,$A417)=COUNTIFS(D417:$N417,1)),C$384)+1)</f>
        <v>2</v>
      </c>
      <c r="D417" s="291">
        <f ca="1">IF($A417&lt;&gt;D$385,0,IF($A417&lt;&gt;$A416,1,MOD(D416-1+(COUNTIFS(E$385:$N$385,$A417)=COUNTIFS(E417:$N417,1)),D$384)+1))</f>
        <v>0</v>
      </c>
      <c r="E417" s="291">
        <f ca="1">IF($A417&lt;&gt;E$385,0,IF($A417&lt;&gt;$A416,1,MOD(E416-1+(COUNTIFS(F$385:$N$385,$A417)=COUNTIFS(F417:$N417,1)),E$384)+1))</f>
        <v>2</v>
      </c>
      <c r="F417" s="291">
        <f ca="1">IF($A417&lt;&gt;F$385,0,IF($A417&lt;&gt;$A416,1,MOD(F416-1+(COUNTIFS(G$385:$N$385,$A417)=COUNTIFS(G417:$N417,1)),F$384)+1))</f>
        <v>3</v>
      </c>
      <c r="G417" s="291">
        <f ca="1">IF($A417&lt;&gt;G$385,0,IF($A417&lt;&gt;$A416,1,MOD(G416-1+(COUNTIFS(H$385:$N$385,$A417)=COUNTIFS(H417:$N417,1)),G$384)+1))</f>
        <v>0</v>
      </c>
      <c r="H417" s="291">
        <f ca="1">IF($A417&lt;&gt;H$385,0,IF($A417&lt;&gt;$A416,1,MOD(H416-1+(COUNTIFS(I$385:$N$385,$A417)=COUNTIFS(I417:$N417,1)),H$384)+1))</f>
        <v>0</v>
      </c>
      <c r="I417" s="291">
        <f ca="1">IF($A417&lt;&gt;I$385,0,IF($A417&lt;&gt;$A416,1,MOD(I416-1+(COUNTIFS(N$385:$N$385,$A417)=COUNTIFS(N417:$N417,1)),I$384)+1))</f>
        <v>0</v>
      </c>
      <c r="J417" s="291"/>
      <c r="K417" s="291"/>
      <c r="L417" s="291"/>
      <c r="M417" s="291"/>
      <c r="O417">
        <v>31</v>
      </c>
      <c r="P417" s="110">
        <f t="shared" ca="1" si="272"/>
        <v>0</v>
      </c>
      <c r="Q417" s="110">
        <f t="shared" ca="1" si="273"/>
        <v>0</v>
      </c>
      <c r="R417" s="110">
        <f t="shared" ca="1" si="274"/>
        <v>0</v>
      </c>
      <c r="S417" s="110">
        <f t="shared" ca="1" si="275"/>
        <v>0.5</v>
      </c>
      <c r="T417" s="110">
        <f t="shared" ca="1" si="276"/>
        <v>0</v>
      </c>
      <c r="U417" s="110">
        <f t="shared" ca="1" si="277"/>
        <v>0</v>
      </c>
      <c r="V417" s="110">
        <f t="shared" ca="1" si="278"/>
        <v>0</v>
      </c>
      <c r="W417" s="110"/>
      <c r="X417" s="110"/>
      <c r="Y417" s="110"/>
      <c r="Z417" s="110"/>
    </row>
    <row r="418" spans="1:26" hidden="1" outlineLevel="1">
      <c r="A418">
        <f t="shared" ca="1" si="280"/>
        <v>1</v>
      </c>
      <c r="B418" t="str">
        <f t="shared" ca="1" si="271"/>
        <v>EP2 LPD3 LPS1</v>
      </c>
      <c r="C418" s="293">
        <f ca="1">IF($A418&lt;&gt;$A417,1,MOD(C417-1+(COUNTIFS(D$385:$N$385,$A418)=COUNTIFS(D418:$N418,1)),C$384)+1)</f>
        <v>2</v>
      </c>
      <c r="D418" s="291">
        <f ca="1">IF($A418&lt;&gt;D$385,0,IF($A418&lt;&gt;$A417,1,MOD(D417-1+(COUNTIFS(E$385:$N$385,$A418)=COUNTIFS(E418:$N418,1)),D$384)+1))</f>
        <v>0</v>
      </c>
      <c r="E418" s="291">
        <f ca="1">IF($A418&lt;&gt;E$385,0,IF($A418&lt;&gt;$A417,1,MOD(E417-1+(COUNTIFS(F$385:$N$385,$A418)=COUNTIFS(F418:$N418,1)),E$384)+1))</f>
        <v>3</v>
      </c>
      <c r="F418" s="291">
        <f ca="1">IF($A418&lt;&gt;F$385,0,IF($A418&lt;&gt;$A417,1,MOD(F417-1+(COUNTIFS(G$385:$N$385,$A418)=COUNTIFS(G418:$N418,1)),F$384)+1))</f>
        <v>1</v>
      </c>
      <c r="G418" s="291">
        <f ca="1">IF($A418&lt;&gt;G$385,0,IF($A418&lt;&gt;$A417,1,MOD(G417-1+(COUNTIFS(H$385:$N$385,$A418)=COUNTIFS(H418:$N418,1)),G$384)+1))</f>
        <v>0</v>
      </c>
      <c r="H418" s="291">
        <f ca="1">IF($A418&lt;&gt;H$385,0,IF($A418&lt;&gt;$A417,1,MOD(H417-1+(COUNTIFS(I$385:$N$385,$A418)=COUNTIFS(I418:$N418,1)),H$384)+1))</f>
        <v>0</v>
      </c>
      <c r="I418" s="291">
        <f ca="1">IF($A418&lt;&gt;I$385,0,IF($A418&lt;&gt;$A417,1,MOD(I417-1+(COUNTIFS(N$385:$N$385,$A418)=COUNTIFS(N418:$N418,1)),I$384)+1))</f>
        <v>0</v>
      </c>
      <c r="J418" s="291"/>
      <c r="K418" s="291"/>
      <c r="L418" s="291"/>
      <c r="M418" s="291"/>
      <c r="O418">
        <v>32</v>
      </c>
      <c r="P418" s="110">
        <f t="shared" ca="1" si="272"/>
        <v>0</v>
      </c>
      <c r="Q418" s="110">
        <f t="shared" ca="1" si="273"/>
        <v>0</v>
      </c>
      <c r="R418" s="110">
        <f t="shared" ca="1" si="274"/>
        <v>0.5</v>
      </c>
      <c r="S418" s="110">
        <f t="shared" ca="1" si="275"/>
        <v>-0.5</v>
      </c>
      <c r="T418" s="110">
        <f t="shared" ca="1" si="276"/>
        <v>0</v>
      </c>
      <c r="U418" s="110">
        <f t="shared" ca="1" si="277"/>
        <v>0</v>
      </c>
      <c r="V418" s="110">
        <f t="shared" ca="1" si="278"/>
        <v>0</v>
      </c>
      <c r="W418" s="110"/>
      <c r="X418" s="110"/>
      <c r="Y418" s="110"/>
      <c r="Z418" s="110"/>
    </row>
    <row r="419" spans="1:26" hidden="1" outlineLevel="1">
      <c r="A419">
        <f t="shared" ca="1" si="280"/>
        <v>1</v>
      </c>
      <c r="B419" t="str">
        <f t="shared" ca="1" si="271"/>
        <v>EP2 LPD3 LPS2</v>
      </c>
      <c r="C419" s="293">
        <f ca="1">IF($A419&lt;&gt;$A418,1,MOD(C418-1+(COUNTIFS(D$385:$N$385,$A419)=COUNTIFS(D419:$N419,1)),C$384)+1)</f>
        <v>2</v>
      </c>
      <c r="D419" s="291">
        <f ca="1">IF($A419&lt;&gt;D$385,0,IF($A419&lt;&gt;$A418,1,MOD(D418-1+(COUNTIFS(E$385:$N$385,$A419)=COUNTIFS(E419:$N419,1)),D$384)+1))</f>
        <v>0</v>
      </c>
      <c r="E419" s="291">
        <f ca="1">IF($A419&lt;&gt;E$385,0,IF($A419&lt;&gt;$A418,1,MOD(E418-1+(COUNTIFS(F$385:$N$385,$A419)=COUNTIFS(F419:$N419,1)),E$384)+1))</f>
        <v>3</v>
      </c>
      <c r="F419" s="291">
        <f ca="1">IF($A419&lt;&gt;F$385,0,IF($A419&lt;&gt;$A418,1,MOD(F418-1+(COUNTIFS(G$385:$N$385,$A419)=COUNTIFS(G419:$N419,1)),F$384)+1))</f>
        <v>2</v>
      </c>
      <c r="G419" s="291">
        <f ca="1">IF($A419&lt;&gt;G$385,0,IF($A419&lt;&gt;$A418,1,MOD(G418-1+(COUNTIFS(H$385:$N$385,$A419)=COUNTIFS(H419:$N419,1)),G$384)+1))</f>
        <v>0</v>
      </c>
      <c r="H419" s="291">
        <f ca="1">IF($A419&lt;&gt;H$385,0,IF($A419&lt;&gt;$A418,1,MOD(H418-1+(COUNTIFS(I$385:$N$385,$A419)=COUNTIFS(I419:$N419,1)),H$384)+1))</f>
        <v>0</v>
      </c>
      <c r="I419" s="291">
        <f ca="1">IF($A419&lt;&gt;I$385,0,IF($A419&lt;&gt;$A418,1,MOD(I418-1+(COUNTIFS(N$385:$N$385,$A419)=COUNTIFS(N419:$N419,1)),I$384)+1))</f>
        <v>0</v>
      </c>
      <c r="J419" s="291"/>
      <c r="K419" s="291"/>
      <c r="L419" s="291"/>
      <c r="M419" s="291"/>
      <c r="O419">
        <v>33</v>
      </c>
      <c r="P419" s="110">
        <f t="shared" ref="P419:P450" ca="1" si="281">IF(C419=0,0,INDEX(C$377:C$380,C419,1))</f>
        <v>0</v>
      </c>
      <c r="Q419" s="110">
        <f t="shared" ref="Q419:Q450" ca="1" si="282">IF(D419=0,0,INDEX(D$377:D$380,D419,1))</f>
        <v>0</v>
      </c>
      <c r="R419" s="110">
        <f t="shared" ref="R419:R450" ca="1" si="283">IF(E419=0,0,INDEX(E$377:E$380,E419,1))</f>
        <v>0.5</v>
      </c>
      <c r="S419" s="110">
        <f t="shared" ref="S419:S450" ca="1" si="284">IF(F419=0,0,INDEX(F$377:F$380,F419,1))</f>
        <v>0</v>
      </c>
      <c r="T419" s="110">
        <f t="shared" ref="T419:T450" ca="1" si="285">IF(G419=0,0,INDEX(G$377:G$380,G419,1))</f>
        <v>0</v>
      </c>
      <c r="U419" s="110">
        <f t="shared" ref="U419:U450" ca="1" si="286">IF(H419=0,0,INDEX(H$377:H$380,H419,1))</f>
        <v>0</v>
      </c>
      <c r="V419" s="110">
        <f t="shared" ref="V419:V450" ca="1" si="287">IF(I419=0,0,INDEX(I$377:I$380,I419,1))</f>
        <v>0</v>
      </c>
      <c r="W419" s="110"/>
      <c r="X419" s="110"/>
      <c r="Y419" s="110"/>
      <c r="Z419" s="110"/>
    </row>
    <row r="420" spans="1:26" hidden="1" outlineLevel="1">
      <c r="A420">
        <f t="shared" ca="1" si="280"/>
        <v>1</v>
      </c>
      <c r="B420" t="str">
        <f t="shared" ca="1" si="271"/>
        <v>EP2 LPD3 LPS3</v>
      </c>
      <c r="C420" s="293">
        <f ca="1">IF($A420&lt;&gt;$A419,1,MOD(C419-1+(COUNTIFS(D$385:$N$385,$A420)=COUNTIFS(D420:$N420,1)),C$384)+1)</f>
        <v>2</v>
      </c>
      <c r="D420" s="291">
        <f ca="1">IF($A420&lt;&gt;D$385,0,IF($A420&lt;&gt;$A419,1,MOD(D419-1+(COUNTIFS(E$385:$N$385,$A420)=COUNTIFS(E420:$N420,1)),D$384)+1))</f>
        <v>0</v>
      </c>
      <c r="E420" s="291">
        <f ca="1">IF($A420&lt;&gt;E$385,0,IF($A420&lt;&gt;$A419,1,MOD(E419-1+(COUNTIFS(F$385:$N$385,$A420)=COUNTIFS(F420:$N420,1)),E$384)+1))</f>
        <v>3</v>
      </c>
      <c r="F420" s="291">
        <f ca="1">IF($A420&lt;&gt;F$385,0,IF($A420&lt;&gt;$A419,1,MOD(F419-1+(COUNTIFS(G$385:$N$385,$A420)=COUNTIFS(G420:$N420,1)),F$384)+1))</f>
        <v>3</v>
      </c>
      <c r="G420" s="291">
        <f ca="1">IF($A420&lt;&gt;G$385,0,IF($A420&lt;&gt;$A419,1,MOD(G419-1+(COUNTIFS(H$385:$N$385,$A420)=COUNTIFS(H420:$N420,1)),G$384)+1))</f>
        <v>0</v>
      </c>
      <c r="H420" s="291">
        <f ca="1">IF($A420&lt;&gt;H$385,0,IF($A420&lt;&gt;$A419,1,MOD(H419-1+(COUNTIFS(I$385:$N$385,$A420)=COUNTIFS(I420:$N420,1)),H$384)+1))</f>
        <v>0</v>
      </c>
      <c r="I420" s="291">
        <f ca="1">IF($A420&lt;&gt;I$385,0,IF($A420&lt;&gt;$A419,1,MOD(I419-1+(COUNTIFS(N$385:$N$385,$A420)=COUNTIFS(N420:$N420,1)),I$384)+1))</f>
        <v>0</v>
      </c>
      <c r="J420" s="291"/>
      <c r="K420" s="291"/>
      <c r="L420" s="291"/>
      <c r="M420" s="291"/>
      <c r="O420">
        <v>34</v>
      </c>
      <c r="P420" s="110">
        <f t="shared" ca="1" si="281"/>
        <v>0</v>
      </c>
      <c r="Q420" s="110">
        <f t="shared" ca="1" si="282"/>
        <v>0</v>
      </c>
      <c r="R420" s="110">
        <f t="shared" ca="1" si="283"/>
        <v>0.5</v>
      </c>
      <c r="S420" s="110">
        <f t="shared" ca="1" si="284"/>
        <v>0.5</v>
      </c>
      <c r="T420" s="110">
        <f t="shared" ca="1" si="285"/>
        <v>0</v>
      </c>
      <c r="U420" s="110">
        <f t="shared" ca="1" si="286"/>
        <v>0</v>
      </c>
      <c r="V420" s="110">
        <f t="shared" ca="1" si="287"/>
        <v>0</v>
      </c>
      <c r="W420" s="110"/>
      <c r="X420" s="110"/>
      <c r="Y420" s="110"/>
      <c r="Z420" s="110"/>
    </row>
    <row r="421" spans="1:26" hidden="1" outlineLevel="1">
      <c r="A421">
        <f t="shared" ca="1" si="280"/>
        <v>1</v>
      </c>
      <c r="B421" t="str">
        <f t="shared" ca="1" si="271"/>
        <v>EP3 LPD1 LPS1</v>
      </c>
      <c r="C421" s="293">
        <f ca="1">IF($A421&lt;&gt;$A420,1,MOD(C420-1+(COUNTIFS(D$385:$N$385,$A421)=COUNTIFS(D421:$N421,1)),C$384)+1)</f>
        <v>3</v>
      </c>
      <c r="D421" s="291">
        <f ca="1">IF($A421&lt;&gt;D$385,0,IF($A421&lt;&gt;$A420,1,MOD(D420-1+(COUNTIFS(E$385:$N$385,$A421)=COUNTIFS(E421:$N421,1)),D$384)+1))</f>
        <v>0</v>
      </c>
      <c r="E421" s="291">
        <f ca="1">IF($A421&lt;&gt;E$385,0,IF($A421&lt;&gt;$A420,1,MOD(E420-1+(COUNTIFS(F$385:$N$385,$A421)=COUNTIFS(F421:$N421,1)),E$384)+1))</f>
        <v>1</v>
      </c>
      <c r="F421" s="291">
        <f ca="1">IF($A421&lt;&gt;F$385,0,IF($A421&lt;&gt;$A420,1,MOD(F420-1+(COUNTIFS(G$385:$N$385,$A421)=COUNTIFS(G421:$N421,1)),F$384)+1))</f>
        <v>1</v>
      </c>
      <c r="G421" s="291">
        <f ca="1">IF($A421&lt;&gt;G$385,0,IF($A421&lt;&gt;$A420,1,MOD(G420-1+(COUNTIFS(H$385:$N$385,$A421)=COUNTIFS(H421:$N421,1)),G$384)+1))</f>
        <v>0</v>
      </c>
      <c r="H421" s="291">
        <f ca="1">IF($A421&lt;&gt;H$385,0,IF($A421&lt;&gt;$A420,1,MOD(H420-1+(COUNTIFS(I$385:$N$385,$A421)=COUNTIFS(I421:$N421,1)),H$384)+1))</f>
        <v>0</v>
      </c>
      <c r="I421" s="291">
        <f ca="1">IF($A421&lt;&gt;I$385,0,IF($A421&lt;&gt;$A420,1,MOD(I420-1+(COUNTIFS(N$385:$N$385,$A421)=COUNTIFS(N421:$N421,1)),I$384)+1))</f>
        <v>0</v>
      </c>
      <c r="J421" s="291"/>
      <c r="K421" s="291"/>
      <c r="L421" s="291"/>
      <c r="M421" s="291"/>
      <c r="O421">
        <v>35</v>
      </c>
      <c r="P421" s="110">
        <f t="shared" ca="1" si="281"/>
        <v>0.5</v>
      </c>
      <c r="Q421" s="110">
        <f t="shared" ca="1" si="282"/>
        <v>0</v>
      </c>
      <c r="R421" s="110">
        <f t="shared" ca="1" si="283"/>
        <v>-0.5</v>
      </c>
      <c r="S421" s="110">
        <f t="shared" ca="1" si="284"/>
        <v>-0.5</v>
      </c>
      <c r="T421" s="110">
        <f t="shared" ca="1" si="285"/>
        <v>0</v>
      </c>
      <c r="U421" s="110">
        <f t="shared" ca="1" si="286"/>
        <v>0</v>
      </c>
      <c r="V421" s="110">
        <f t="shared" ca="1" si="287"/>
        <v>0</v>
      </c>
      <c r="W421" s="110"/>
      <c r="X421" s="110"/>
      <c r="Y421" s="110"/>
      <c r="Z421" s="110"/>
    </row>
    <row r="422" spans="1:26" hidden="1" outlineLevel="1">
      <c r="A422">
        <f t="shared" ca="1" si="280"/>
        <v>1</v>
      </c>
      <c r="B422" t="str">
        <f t="shared" ca="1" si="271"/>
        <v>EP3 LPD1 LPS2</v>
      </c>
      <c r="C422" s="293">
        <f ca="1">IF($A422&lt;&gt;$A421,1,MOD(C421-1+(COUNTIFS(D$385:$N$385,$A422)=COUNTIFS(D422:$N422,1)),C$384)+1)</f>
        <v>3</v>
      </c>
      <c r="D422" s="291">
        <f ca="1">IF($A422&lt;&gt;D$385,0,IF($A422&lt;&gt;$A421,1,MOD(D421-1+(COUNTIFS(E$385:$N$385,$A422)=COUNTIFS(E422:$N422,1)),D$384)+1))</f>
        <v>0</v>
      </c>
      <c r="E422" s="291">
        <f ca="1">IF($A422&lt;&gt;E$385,0,IF($A422&lt;&gt;$A421,1,MOD(E421-1+(COUNTIFS(F$385:$N$385,$A422)=COUNTIFS(F422:$N422,1)),E$384)+1))</f>
        <v>1</v>
      </c>
      <c r="F422" s="291">
        <f ca="1">IF($A422&lt;&gt;F$385,0,IF($A422&lt;&gt;$A421,1,MOD(F421-1+(COUNTIFS(G$385:$N$385,$A422)=COUNTIFS(G422:$N422,1)),F$384)+1))</f>
        <v>2</v>
      </c>
      <c r="G422" s="291">
        <f ca="1">IF($A422&lt;&gt;G$385,0,IF($A422&lt;&gt;$A421,1,MOD(G421-1+(COUNTIFS(H$385:$N$385,$A422)=COUNTIFS(H422:$N422,1)),G$384)+1))</f>
        <v>0</v>
      </c>
      <c r="H422" s="291">
        <f ca="1">IF($A422&lt;&gt;H$385,0,IF($A422&lt;&gt;$A421,1,MOD(H421-1+(COUNTIFS(I$385:$N$385,$A422)=COUNTIFS(I422:$N422,1)),H$384)+1))</f>
        <v>0</v>
      </c>
      <c r="I422" s="291">
        <f ca="1">IF($A422&lt;&gt;I$385,0,IF($A422&lt;&gt;$A421,1,MOD(I421-1+(COUNTIFS(N$385:$N$385,$A422)=COUNTIFS(N422:$N422,1)),I$384)+1))</f>
        <v>0</v>
      </c>
      <c r="J422" s="291"/>
      <c r="K422" s="291"/>
      <c r="L422" s="291"/>
      <c r="M422" s="291"/>
      <c r="O422">
        <v>36</v>
      </c>
      <c r="P422" s="110">
        <f t="shared" ca="1" si="281"/>
        <v>0.5</v>
      </c>
      <c r="Q422" s="110">
        <f t="shared" ca="1" si="282"/>
        <v>0</v>
      </c>
      <c r="R422" s="110">
        <f t="shared" ca="1" si="283"/>
        <v>-0.5</v>
      </c>
      <c r="S422" s="110">
        <f t="shared" ca="1" si="284"/>
        <v>0</v>
      </c>
      <c r="T422" s="110">
        <f t="shared" ca="1" si="285"/>
        <v>0</v>
      </c>
      <c r="U422" s="110">
        <f t="shared" ca="1" si="286"/>
        <v>0</v>
      </c>
      <c r="V422" s="110">
        <f t="shared" ca="1" si="287"/>
        <v>0</v>
      </c>
      <c r="W422" s="110"/>
      <c r="X422" s="110"/>
      <c r="Y422" s="110"/>
      <c r="Z422" s="110"/>
    </row>
    <row r="423" spans="1:26" hidden="1" outlineLevel="1">
      <c r="A423">
        <f t="shared" ca="1" si="280"/>
        <v>1</v>
      </c>
      <c r="B423" t="str">
        <f t="shared" ca="1" si="271"/>
        <v>EP3 LPD1 LPS3</v>
      </c>
      <c r="C423" s="293">
        <f ca="1">IF($A423&lt;&gt;$A422,1,MOD(C422-1+(COUNTIFS(D$385:$N$385,$A423)=COUNTIFS(D423:$N423,1)),C$384)+1)</f>
        <v>3</v>
      </c>
      <c r="D423" s="291">
        <f ca="1">IF($A423&lt;&gt;D$385,0,IF($A423&lt;&gt;$A422,1,MOD(D422-1+(COUNTIFS(E$385:$N$385,$A423)=COUNTIFS(E423:$N423,1)),D$384)+1))</f>
        <v>0</v>
      </c>
      <c r="E423" s="291">
        <f ca="1">IF($A423&lt;&gt;E$385,0,IF($A423&lt;&gt;$A422,1,MOD(E422-1+(COUNTIFS(F$385:$N$385,$A423)=COUNTIFS(F423:$N423,1)),E$384)+1))</f>
        <v>1</v>
      </c>
      <c r="F423" s="291">
        <f ca="1">IF($A423&lt;&gt;F$385,0,IF($A423&lt;&gt;$A422,1,MOD(F422-1+(COUNTIFS(G$385:$N$385,$A423)=COUNTIFS(G423:$N423,1)),F$384)+1))</f>
        <v>3</v>
      </c>
      <c r="G423" s="291">
        <f ca="1">IF($A423&lt;&gt;G$385,0,IF($A423&lt;&gt;$A422,1,MOD(G422-1+(COUNTIFS(H$385:$N$385,$A423)=COUNTIFS(H423:$N423,1)),G$384)+1))</f>
        <v>0</v>
      </c>
      <c r="H423" s="291">
        <f ca="1">IF($A423&lt;&gt;H$385,0,IF($A423&lt;&gt;$A422,1,MOD(H422-1+(COUNTIFS(I$385:$N$385,$A423)=COUNTIFS(I423:$N423,1)),H$384)+1))</f>
        <v>0</v>
      </c>
      <c r="I423" s="291">
        <f ca="1">IF($A423&lt;&gt;I$385,0,IF($A423&lt;&gt;$A422,1,MOD(I422-1+(COUNTIFS(N$385:$N$385,$A423)=COUNTIFS(N423:$N423,1)),I$384)+1))</f>
        <v>0</v>
      </c>
      <c r="J423" s="291"/>
      <c r="K423" s="291"/>
      <c r="L423" s="291"/>
      <c r="M423" s="291"/>
      <c r="O423">
        <v>37</v>
      </c>
      <c r="P423" s="110">
        <f t="shared" ca="1" si="281"/>
        <v>0.5</v>
      </c>
      <c r="Q423" s="110">
        <f t="shared" ca="1" si="282"/>
        <v>0</v>
      </c>
      <c r="R423" s="110">
        <f t="shared" ca="1" si="283"/>
        <v>-0.5</v>
      </c>
      <c r="S423" s="110">
        <f t="shared" ca="1" si="284"/>
        <v>0.5</v>
      </c>
      <c r="T423" s="110">
        <f t="shared" ca="1" si="285"/>
        <v>0</v>
      </c>
      <c r="U423" s="110">
        <f t="shared" ca="1" si="286"/>
        <v>0</v>
      </c>
      <c r="V423" s="110">
        <f t="shared" ca="1" si="287"/>
        <v>0</v>
      </c>
      <c r="W423" s="110"/>
      <c r="X423" s="110"/>
      <c r="Y423" s="110"/>
      <c r="Z423" s="110"/>
    </row>
    <row r="424" spans="1:26" hidden="1" outlineLevel="1">
      <c r="A424">
        <f t="shared" ca="1" si="280"/>
        <v>1</v>
      </c>
      <c r="B424" t="str">
        <f t="shared" ca="1" si="271"/>
        <v>EP3 LPD2 LPS1</v>
      </c>
      <c r="C424" s="293">
        <f ca="1">IF($A424&lt;&gt;$A423,1,MOD(C423-1+(COUNTIFS(D$385:$N$385,$A424)=COUNTIFS(D424:$N424,1)),C$384)+1)</f>
        <v>3</v>
      </c>
      <c r="D424" s="291">
        <f ca="1">IF($A424&lt;&gt;D$385,0,IF($A424&lt;&gt;$A423,1,MOD(D423-1+(COUNTIFS(E$385:$N$385,$A424)=COUNTIFS(E424:$N424,1)),D$384)+1))</f>
        <v>0</v>
      </c>
      <c r="E424" s="291">
        <f ca="1">IF($A424&lt;&gt;E$385,0,IF($A424&lt;&gt;$A423,1,MOD(E423-1+(COUNTIFS(F$385:$N$385,$A424)=COUNTIFS(F424:$N424,1)),E$384)+1))</f>
        <v>2</v>
      </c>
      <c r="F424" s="291">
        <f ca="1">IF($A424&lt;&gt;F$385,0,IF($A424&lt;&gt;$A423,1,MOD(F423-1+(COUNTIFS(G$385:$N$385,$A424)=COUNTIFS(G424:$N424,1)),F$384)+1))</f>
        <v>1</v>
      </c>
      <c r="G424" s="291">
        <f ca="1">IF($A424&lt;&gt;G$385,0,IF($A424&lt;&gt;$A423,1,MOD(G423-1+(COUNTIFS(H$385:$N$385,$A424)=COUNTIFS(H424:$N424,1)),G$384)+1))</f>
        <v>0</v>
      </c>
      <c r="H424" s="291">
        <f ca="1">IF($A424&lt;&gt;H$385,0,IF($A424&lt;&gt;$A423,1,MOD(H423-1+(COUNTIFS(I$385:$N$385,$A424)=COUNTIFS(I424:$N424,1)),H$384)+1))</f>
        <v>0</v>
      </c>
      <c r="I424" s="291">
        <f ca="1">IF($A424&lt;&gt;I$385,0,IF($A424&lt;&gt;$A423,1,MOD(I423-1+(COUNTIFS(N$385:$N$385,$A424)=COUNTIFS(N424:$N424,1)),I$384)+1))</f>
        <v>0</v>
      </c>
      <c r="J424" s="291"/>
      <c r="K424" s="291"/>
      <c r="L424" s="291"/>
      <c r="M424" s="291"/>
      <c r="O424">
        <v>38</v>
      </c>
      <c r="P424" s="110">
        <f t="shared" ca="1" si="281"/>
        <v>0.5</v>
      </c>
      <c r="Q424" s="110">
        <f t="shared" ca="1" si="282"/>
        <v>0</v>
      </c>
      <c r="R424" s="110">
        <f t="shared" ca="1" si="283"/>
        <v>0</v>
      </c>
      <c r="S424" s="110">
        <f t="shared" ca="1" si="284"/>
        <v>-0.5</v>
      </c>
      <c r="T424" s="110">
        <f t="shared" ca="1" si="285"/>
        <v>0</v>
      </c>
      <c r="U424" s="110">
        <f t="shared" ca="1" si="286"/>
        <v>0</v>
      </c>
      <c r="V424" s="110">
        <f t="shared" ca="1" si="287"/>
        <v>0</v>
      </c>
      <c r="W424" s="110"/>
      <c r="X424" s="110"/>
      <c r="Y424" s="110"/>
      <c r="Z424" s="110"/>
    </row>
    <row r="425" spans="1:26" hidden="1" outlineLevel="1">
      <c r="A425">
        <f t="shared" ca="1" si="280"/>
        <v>1</v>
      </c>
      <c r="B425" t="str">
        <f t="shared" ca="1" si="271"/>
        <v>EP3 LPD2 LPS2</v>
      </c>
      <c r="C425" s="293">
        <f ca="1">IF($A425&lt;&gt;$A424,1,MOD(C424-1+(COUNTIFS(D$385:$N$385,$A425)=COUNTIFS(D425:$N425,1)),C$384)+1)</f>
        <v>3</v>
      </c>
      <c r="D425" s="291">
        <f ca="1">IF($A425&lt;&gt;D$385,0,IF($A425&lt;&gt;$A424,1,MOD(D424-1+(COUNTIFS(E$385:$N$385,$A425)=COUNTIFS(E425:$N425,1)),D$384)+1))</f>
        <v>0</v>
      </c>
      <c r="E425" s="291">
        <f ca="1">IF($A425&lt;&gt;E$385,0,IF($A425&lt;&gt;$A424,1,MOD(E424-1+(COUNTIFS(F$385:$N$385,$A425)=COUNTIFS(F425:$N425,1)),E$384)+1))</f>
        <v>2</v>
      </c>
      <c r="F425" s="291">
        <f ca="1">IF($A425&lt;&gt;F$385,0,IF($A425&lt;&gt;$A424,1,MOD(F424-1+(COUNTIFS(G$385:$N$385,$A425)=COUNTIFS(G425:$N425,1)),F$384)+1))</f>
        <v>2</v>
      </c>
      <c r="G425" s="291">
        <f ca="1">IF($A425&lt;&gt;G$385,0,IF($A425&lt;&gt;$A424,1,MOD(G424-1+(COUNTIFS(H$385:$N$385,$A425)=COUNTIFS(H425:$N425,1)),G$384)+1))</f>
        <v>0</v>
      </c>
      <c r="H425" s="291">
        <f ca="1">IF($A425&lt;&gt;H$385,0,IF($A425&lt;&gt;$A424,1,MOD(H424-1+(COUNTIFS(I$385:$N$385,$A425)=COUNTIFS(I425:$N425,1)),H$384)+1))</f>
        <v>0</v>
      </c>
      <c r="I425" s="291">
        <f ca="1">IF($A425&lt;&gt;I$385,0,IF($A425&lt;&gt;$A424,1,MOD(I424-1+(COUNTIFS(N$385:$N$385,$A425)=COUNTIFS(N425:$N425,1)),I$384)+1))</f>
        <v>0</v>
      </c>
      <c r="J425" s="291"/>
      <c r="K425" s="291"/>
      <c r="L425" s="291"/>
      <c r="M425" s="291"/>
      <c r="O425">
        <v>39</v>
      </c>
      <c r="P425" s="110">
        <f t="shared" ca="1" si="281"/>
        <v>0.5</v>
      </c>
      <c r="Q425" s="110">
        <f t="shared" ca="1" si="282"/>
        <v>0</v>
      </c>
      <c r="R425" s="110">
        <f t="shared" ca="1" si="283"/>
        <v>0</v>
      </c>
      <c r="S425" s="110">
        <f t="shared" ca="1" si="284"/>
        <v>0</v>
      </c>
      <c r="T425" s="110">
        <f t="shared" ca="1" si="285"/>
        <v>0</v>
      </c>
      <c r="U425" s="110">
        <f t="shared" ca="1" si="286"/>
        <v>0</v>
      </c>
      <c r="V425" s="110">
        <f t="shared" ca="1" si="287"/>
        <v>0</v>
      </c>
      <c r="W425" s="110"/>
      <c r="X425" s="110"/>
      <c r="Y425" s="110"/>
      <c r="Z425" s="110"/>
    </row>
    <row r="426" spans="1:26" hidden="1" outlineLevel="1">
      <c r="A426">
        <f t="shared" ca="1" si="280"/>
        <v>1</v>
      </c>
      <c r="B426" t="str">
        <f t="shared" ca="1" si="271"/>
        <v>EP3 LPD2 LPS3</v>
      </c>
      <c r="C426" s="293">
        <f ca="1">IF($A426&lt;&gt;$A425,1,MOD(C425-1+(COUNTIFS(D$385:$N$385,$A426)=COUNTIFS(D426:$N426,1)),C$384)+1)</f>
        <v>3</v>
      </c>
      <c r="D426" s="291">
        <f ca="1">IF($A426&lt;&gt;D$385,0,IF($A426&lt;&gt;$A425,1,MOD(D425-1+(COUNTIFS(E$385:$N$385,$A426)=COUNTIFS(E426:$N426,1)),D$384)+1))</f>
        <v>0</v>
      </c>
      <c r="E426" s="291">
        <f ca="1">IF($A426&lt;&gt;E$385,0,IF($A426&lt;&gt;$A425,1,MOD(E425-1+(COUNTIFS(F$385:$N$385,$A426)=COUNTIFS(F426:$N426,1)),E$384)+1))</f>
        <v>2</v>
      </c>
      <c r="F426" s="291">
        <f ca="1">IF($A426&lt;&gt;F$385,0,IF($A426&lt;&gt;$A425,1,MOD(F425-1+(COUNTIFS(G$385:$N$385,$A426)=COUNTIFS(G426:$N426,1)),F$384)+1))</f>
        <v>3</v>
      </c>
      <c r="G426" s="291">
        <f ca="1">IF($A426&lt;&gt;G$385,0,IF($A426&lt;&gt;$A425,1,MOD(G425-1+(COUNTIFS(H$385:$N$385,$A426)=COUNTIFS(H426:$N426,1)),G$384)+1))</f>
        <v>0</v>
      </c>
      <c r="H426" s="291">
        <f ca="1">IF($A426&lt;&gt;H$385,0,IF($A426&lt;&gt;$A425,1,MOD(H425-1+(COUNTIFS(I$385:$N$385,$A426)=COUNTIFS(I426:$N426,1)),H$384)+1))</f>
        <v>0</v>
      </c>
      <c r="I426" s="291">
        <f ca="1">IF($A426&lt;&gt;I$385,0,IF($A426&lt;&gt;$A425,1,MOD(I425-1+(COUNTIFS(N$385:$N$385,$A426)=COUNTIFS(N426:$N426,1)),I$384)+1))</f>
        <v>0</v>
      </c>
      <c r="J426" s="291"/>
      <c r="K426" s="291"/>
      <c r="L426" s="291"/>
      <c r="M426" s="291"/>
      <c r="O426">
        <v>40</v>
      </c>
      <c r="P426" s="110">
        <f t="shared" ca="1" si="281"/>
        <v>0.5</v>
      </c>
      <c r="Q426" s="110">
        <f t="shared" ca="1" si="282"/>
        <v>0</v>
      </c>
      <c r="R426" s="110">
        <f t="shared" ca="1" si="283"/>
        <v>0</v>
      </c>
      <c r="S426" s="110">
        <f t="shared" ca="1" si="284"/>
        <v>0.5</v>
      </c>
      <c r="T426" s="110">
        <f t="shared" ca="1" si="285"/>
        <v>0</v>
      </c>
      <c r="U426" s="110">
        <f t="shared" ca="1" si="286"/>
        <v>0</v>
      </c>
      <c r="V426" s="110">
        <f t="shared" ca="1" si="287"/>
        <v>0</v>
      </c>
      <c r="W426" s="110"/>
      <c r="X426" s="110"/>
      <c r="Y426" s="110"/>
      <c r="Z426" s="110"/>
    </row>
    <row r="427" spans="1:26" hidden="1" outlineLevel="1">
      <c r="A427">
        <f t="shared" ca="1" si="280"/>
        <v>1</v>
      </c>
      <c r="B427" t="str">
        <f t="shared" ca="1" si="271"/>
        <v>EP3 LPD3 LPS1</v>
      </c>
      <c r="C427" s="293">
        <f ca="1">IF($A427&lt;&gt;$A426,1,MOD(C426-1+(COUNTIFS(D$385:$N$385,$A427)=COUNTIFS(D427:$N427,1)),C$384)+1)</f>
        <v>3</v>
      </c>
      <c r="D427" s="291">
        <f ca="1">IF($A427&lt;&gt;D$385,0,IF($A427&lt;&gt;$A426,1,MOD(D426-1+(COUNTIFS(E$385:$N$385,$A427)=COUNTIFS(E427:$N427,1)),D$384)+1))</f>
        <v>0</v>
      </c>
      <c r="E427" s="291">
        <f ca="1">IF($A427&lt;&gt;E$385,0,IF($A427&lt;&gt;$A426,1,MOD(E426-1+(COUNTIFS(F$385:$N$385,$A427)=COUNTIFS(F427:$N427,1)),E$384)+1))</f>
        <v>3</v>
      </c>
      <c r="F427" s="291">
        <f ca="1">IF($A427&lt;&gt;F$385,0,IF($A427&lt;&gt;$A426,1,MOD(F426-1+(COUNTIFS(G$385:$N$385,$A427)=COUNTIFS(G427:$N427,1)),F$384)+1))</f>
        <v>1</v>
      </c>
      <c r="G427" s="291">
        <f ca="1">IF($A427&lt;&gt;G$385,0,IF($A427&lt;&gt;$A426,1,MOD(G426-1+(COUNTIFS(H$385:$N$385,$A427)=COUNTIFS(H427:$N427,1)),G$384)+1))</f>
        <v>0</v>
      </c>
      <c r="H427" s="291">
        <f ca="1">IF($A427&lt;&gt;H$385,0,IF($A427&lt;&gt;$A426,1,MOD(H426-1+(COUNTIFS(I$385:$N$385,$A427)=COUNTIFS(I427:$N427,1)),H$384)+1))</f>
        <v>0</v>
      </c>
      <c r="I427" s="291">
        <f ca="1">IF($A427&lt;&gt;I$385,0,IF($A427&lt;&gt;$A426,1,MOD(I426-1+(COUNTIFS(N$385:$N$385,$A427)=COUNTIFS(N427:$N427,1)),I$384)+1))</f>
        <v>0</v>
      </c>
      <c r="J427" s="291"/>
      <c r="K427" s="291"/>
      <c r="L427" s="291"/>
      <c r="M427" s="291"/>
      <c r="O427">
        <v>41</v>
      </c>
      <c r="P427" s="110">
        <f t="shared" ca="1" si="281"/>
        <v>0.5</v>
      </c>
      <c r="Q427" s="110">
        <f t="shared" ca="1" si="282"/>
        <v>0</v>
      </c>
      <c r="R427" s="110">
        <f t="shared" ca="1" si="283"/>
        <v>0.5</v>
      </c>
      <c r="S427" s="110">
        <f t="shared" ca="1" si="284"/>
        <v>-0.5</v>
      </c>
      <c r="T427" s="110">
        <f t="shared" ca="1" si="285"/>
        <v>0</v>
      </c>
      <c r="U427" s="110">
        <f t="shared" ca="1" si="286"/>
        <v>0</v>
      </c>
      <c r="V427" s="110">
        <f t="shared" ca="1" si="287"/>
        <v>0</v>
      </c>
      <c r="W427" s="110"/>
      <c r="X427" s="110"/>
      <c r="Y427" s="110"/>
      <c r="Z427" s="110"/>
    </row>
    <row r="428" spans="1:26" hidden="1" outlineLevel="1">
      <c r="A428">
        <f t="shared" ca="1" si="280"/>
        <v>1</v>
      </c>
      <c r="B428" t="str">
        <f t="shared" ca="1" si="271"/>
        <v>EP3 LPD3 LPS2</v>
      </c>
      <c r="C428" s="293">
        <f ca="1">IF($A428&lt;&gt;$A427,1,MOD(C427-1+(COUNTIFS(D$385:$N$385,$A428)=COUNTIFS(D428:$N428,1)),C$384)+1)</f>
        <v>3</v>
      </c>
      <c r="D428" s="291">
        <f ca="1">IF($A428&lt;&gt;D$385,0,IF($A428&lt;&gt;$A427,1,MOD(D427-1+(COUNTIFS(E$385:$N$385,$A428)=COUNTIFS(E428:$N428,1)),D$384)+1))</f>
        <v>0</v>
      </c>
      <c r="E428" s="291">
        <f ca="1">IF($A428&lt;&gt;E$385,0,IF($A428&lt;&gt;$A427,1,MOD(E427-1+(COUNTIFS(F$385:$N$385,$A428)=COUNTIFS(F428:$N428,1)),E$384)+1))</f>
        <v>3</v>
      </c>
      <c r="F428" s="291">
        <f ca="1">IF($A428&lt;&gt;F$385,0,IF($A428&lt;&gt;$A427,1,MOD(F427-1+(COUNTIFS(G$385:$N$385,$A428)=COUNTIFS(G428:$N428,1)),F$384)+1))</f>
        <v>2</v>
      </c>
      <c r="G428" s="291">
        <f ca="1">IF($A428&lt;&gt;G$385,0,IF($A428&lt;&gt;$A427,1,MOD(G427-1+(COUNTIFS(H$385:$N$385,$A428)=COUNTIFS(H428:$N428,1)),G$384)+1))</f>
        <v>0</v>
      </c>
      <c r="H428" s="291">
        <f ca="1">IF($A428&lt;&gt;H$385,0,IF($A428&lt;&gt;$A427,1,MOD(H427-1+(COUNTIFS(I$385:$N$385,$A428)=COUNTIFS(I428:$N428,1)),H$384)+1))</f>
        <v>0</v>
      </c>
      <c r="I428" s="291">
        <f ca="1">IF($A428&lt;&gt;I$385,0,IF($A428&lt;&gt;$A427,1,MOD(I427-1+(COUNTIFS(N$385:$N$385,$A428)=COUNTIFS(N428:$N428,1)),I$384)+1))</f>
        <v>0</v>
      </c>
      <c r="J428" s="291"/>
      <c r="K428" s="291"/>
      <c r="L428" s="291"/>
      <c r="M428" s="291"/>
      <c r="O428">
        <v>42</v>
      </c>
      <c r="P428" s="110">
        <f t="shared" ca="1" si="281"/>
        <v>0.5</v>
      </c>
      <c r="Q428" s="110">
        <f t="shared" ca="1" si="282"/>
        <v>0</v>
      </c>
      <c r="R428" s="110">
        <f t="shared" ca="1" si="283"/>
        <v>0.5</v>
      </c>
      <c r="S428" s="110">
        <f t="shared" ca="1" si="284"/>
        <v>0</v>
      </c>
      <c r="T428" s="110">
        <f t="shared" ca="1" si="285"/>
        <v>0</v>
      </c>
      <c r="U428" s="110">
        <f t="shared" ca="1" si="286"/>
        <v>0</v>
      </c>
      <c r="V428" s="110">
        <f t="shared" ca="1" si="287"/>
        <v>0</v>
      </c>
      <c r="W428" s="110"/>
      <c r="X428" s="110"/>
      <c r="Y428" s="110"/>
      <c r="Z428" s="110"/>
    </row>
    <row r="429" spans="1:26" hidden="1" outlineLevel="1">
      <c r="A429">
        <f t="shared" ca="1" si="280"/>
        <v>1</v>
      </c>
      <c r="B429" t="str">
        <f t="shared" ca="1" si="271"/>
        <v>EP3 LPD3 LPS3</v>
      </c>
      <c r="C429" s="293">
        <f ca="1">IF($A429&lt;&gt;$A428,1,MOD(C428-1+(COUNTIFS(D$385:$N$385,$A429)=COUNTIFS(D429:$N429,1)),C$384)+1)</f>
        <v>3</v>
      </c>
      <c r="D429" s="291">
        <f ca="1">IF($A429&lt;&gt;D$385,0,IF($A429&lt;&gt;$A428,1,MOD(D428-1+(COUNTIFS(E$385:$N$385,$A429)=COUNTIFS(E429:$N429,1)),D$384)+1))</f>
        <v>0</v>
      </c>
      <c r="E429" s="291">
        <f ca="1">IF($A429&lt;&gt;E$385,0,IF($A429&lt;&gt;$A428,1,MOD(E428-1+(COUNTIFS(F$385:$N$385,$A429)=COUNTIFS(F429:$N429,1)),E$384)+1))</f>
        <v>3</v>
      </c>
      <c r="F429" s="291">
        <f ca="1">IF($A429&lt;&gt;F$385,0,IF($A429&lt;&gt;$A428,1,MOD(F428-1+(COUNTIFS(G$385:$N$385,$A429)=COUNTIFS(G429:$N429,1)),F$384)+1))</f>
        <v>3</v>
      </c>
      <c r="G429" s="291">
        <f ca="1">IF($A429&lt;&gt;G$385,0,IF($A429&lt;&gt;$A428,1,MOD(G428-1+(COUNTIFS(H$385:$N$385,$A429)=COUNTIFS(H429:$N429,1)),G$384)+1))</f>
        <v>0</v>
      </c>
      <c r="H429" s="291">
        <f ca="1">IF($A429&lt;&gt;H$385,0,IF($A429&lt;&gt;$A428,1,MOD(H428-1+(COUNTIFS(I$385:$N$385,$A429)=COUNTIFS(I429:$N429,1)),H$384)+1))</f>
        <v>0</v>
      </c>
      <c r="I429" s="291">
        <f ca="1">IF($A429&lt;&gt;I$385,0,IF($A429&lt;&gt;$A428,1,MOD(I428-1+(COUNTIFS(N$385:$N$385,$A429)=COUNTIFS(N429:$N429,1)),I$384)+1))</f>
        <v>0</v>
      </c>
      <c r="J429" s="291"/>
      <c r="K429" s="291"/>
      <c r="L429" s="291"/>
      <c r="M429" s="291"/>
      <c r="O429">
        <v>43</v>
      </c>
      <c r="P429" s="110">
        <f t="shared" ca="1" si="281"/>
        <v>0.5</v>
      </c>
      <c r="Q429" s="110">
        <f t="shared" ca="1" si="282"/>
        <v>0</v>
      </c>
      <c r="R429" s="110">
        <f t="shared" ca="1" si="283"/>
        <v>0.5</v>
      </c>
      <c r="S429" s="110">
        <f t="shared" ca="1" si="284"/>
        <v>0.5</v>
      </c>
      <c r="T429" s="110">
        <f t="shared" ca="1" si="285"/>
        <v>0</v>
      </c>
      <c r="U429" s="110">
        <f t="shared" ca="1" si="286"/>
        <v>0</v>
      </c>
      <c r="V429" s="110">
        <f t="shared" ca="1" si="287"/>
        <v>0</v>
      </c>
      <c r="W429" s="110"/>
      <c r="X429" s="110"/>
      <c r="Y429" s="110"/>
      <c r="Z429" s="110"/>
    </row>
    <row r="430" spans="1:26" hidden="1" outlineLevel="1">
      <c r="A430">
        <f t="shared" ca="1" si="280"/>
        <v>1</v>
      </c>
      <c r="B430" t="str">
        <f t="shared" ca="1" si="271"/>
        <v>EP1 LPD1 LPS1</v>
      </c>
      <c r="C430" s="293">
        <f ca="1">IF($A430&lt;&gt;$A429,1,MOD(C429-1+(COUNTIFS(D$385:$N$385,$A430)=COUNTIFS(D430:$N430,1)),C$384)+1)</f>
        <v>1</v>
      </c>
      <c r="D430" s="291">
        <f ca="1">IF($A430&lt;&gt;D$385,0,IF($A430&lt;&gt;$A429,1,MOD(D429-1+(COUNTIFS(E$385:$N$385,$A430)=COUNTIFS(E430:$N430,1)),D$384)+1))</f>
        <v>0</v>
      </c>
      <c r="E430" s="291">
        <f ca="1">IF($A430&lt;&gt;E$385,0,IF($A430&lt;&gt;$A429,1,MOD(E429-1+(COUNTIFS(F$385:$N$385,$A430)=COUNTIFS(F430:$N430,1)),E$384)+1))</f>
        <v>1</v>
      </c>
      <c r="F430" s="291">
        <f ca="1">IF($A430&lt;&gt;F$385,0,IF($A430&lt;&gt;$A429,1,MOD(F429-1+(COUNTIFS(G$385:$N$385,$A430)=COUNTIFS(G430:$N430,1)),F$384)+1))</f>
        <v>1</v>
      </c>
      <c r="G430" s="291">
        <f ca="1">IF($A430&lt;&gt;G$385,0,IF($A430&lt;&gt;$A429,1,MOD(G429-1+(COUNTIFS(H$385:$N$385,$A430)=COUNTIFS(H430:$N430,1)),G$384)+1))</f>
        <v>0</v>
      </c>
      <c r="H430" s="291">
        <f ca="1">IF($A430&lt;&gt;H$385,0,IF($A430&lt;&gt;$A429,1,MOD(H429-1+(COUNTIFS(I$385:$N$385,$A430)=COUNTIFS(I430:$N430,1)),H$384)+1))</f>
        <v>0</v>
      </c>
      <c r="I430" s="291">
        <f ca="1">IF($A430&lt;&gt;I$385,0,IF($A430&lt;&gt;$A429,1,MOD(I429-1+(COUNTIFS(N$385:$N$385,$A430)=COUNTIFS(N430:$N430,1)),I$384)+1))</f>
        <v>0</v>
      </c>
      <c r="J430" s="291"/>
      <c r="K430" s="291"/>
      <c r="L430" s="291"/>
      <c r="M430" s="291"/>
      <c r="O430">
        <v>44</v>
      </c>
      <c r="P430" s="110">
        <f t="shared" ca="1" si="281"/>
        <v>-0.5</v>
      </c>
      <c r="Q430" s="110">
        <f t="shared" ca="1" si="282"/>
        <v>0</v>
      </c>
      <c r="R430" s="110">
        <f t="shared" ca="1" si="283"/>
        <v>-0.5</v>
      </c>
      <c r="S430" s="110">
        <f t="shared" ca="1" si="284"/>
        <v>-0.5</v>
      </c>
      <c r="T430" s="110">
        <f t="shared" ca="1" si="285"/>
        <v>0</v>
      </c>
      <c r="U430" s="110">
        <f t="shared" ca="1" si="286"/>
        <v>0</v>
      </c>
      <c r="V430" s="110">
        <f t="shared" ca="1" si="287"/>
        <v>0</v>
      </c>
      <c r="W430" s="110"/>
      <c r="X430" s="110"/>
      <c r="Y430" s="110"/>
      <c r="Z430" s="110"/>
    </row>
    <row r="431" spans="1:26" hidden="1" outlineLevel="1">
      <c r="A431">
        <f t="shared" ca="1" si="280"/>
        <v>1</v>
      </c>
      <c r="B431" t="str">
        <f t="shared" ca="1" si="271"/>
        <v>EP1 LPD1 LPS2</v>
      </c>
      <c r="C431" s="293">
        <f ca="1">IF($A431&lt;&gt;$A430,1,MOD(C430-1+(COUNTIFS(D$385:$N$385,$A431)=COUNTIFS(D431:$N431,1)),C$384)+1)</f>
        <v>1</v>
      </c>
      <c r="D431" s="291">
        <f ca="1">IF($A431&lt;&gt;D$385,0,IF($A431&lt;&gt;$A430,1,MOD(D430-1+(COUNTIFS(E$385:$N$385,$A431)=COUNTIFS(E431:$N431,1)),D$384)+1))</f>
        <v>0</v>
      </c>
      <c r="E431" s="291">
        <f ca="1">IF($A431&lt;&gt;E$385,0,IF($A431&lt;&gt;$A430,1,MOD(E430-1+(COUNTIFS(F$385:$N$385,$A431)=COUNTIFS(F431:$N431,1)),E$384)+1))</f>
        <v>1</v>
      </c>
      <c r="F431" s="291">
        <f ca="1">IF($A431&lt;&gt;F$385,0,IF($A431&lt;&gt;$A430,1,MOD(F430-1+(COUNTIFS(G$385:$N$385,$A431)=COUNTIFS(G431:$N431,1)),F$384)+1))</f>
        <v>2</v>
      </c>
      <c r="G431" s="291">
        <f ca="1">IF($A431&lt;&gt;G$385,0,IF($A431&lt;&gt;$A430,1,MOD(G430-1+(COUNTIFS(H$385:$N$385,$A431)=COUNTIFS(H431:$N431,1)),G$384)+1))</f>
        <v>0</v>
      </c>
      <c r="H431" s="291">
        <f ca="1">IF($A431&lt;&gt;H$385,0,IF($A431&lt;&gt;$A430,1,MOD(H430-1+(COUNTIFS(I$385:$N$385,$A431)=COUNTIFS(I431:$N431,1)),H$384)+1))</f>
        <v>0</v>
      </c>
      <c r="I431" s="291">
        <f ca="1">IF($A431&lt;&gt;I$385,0,IF($A431&lt;&gt;$A430,1,MOD(I430-1+(COUNTIFS(N$385:$N$385,$A431)=COUNTIFS(N431:$N431,1)),I$384)+1))</f>
        <v>0</v>
      </c>
      <c r="J431" s="291"/>
      <c r="K431" s="291"/>
      <c r="L431" s="291"/>
      <c r="M431" s="291"/>
      <c r="O431">
        <v>45</v>
      </c>
      <c r="P431" s="110">
        <f t="shared" ca="1" si="281"/>
        <v>-0.5</v>
      </c>
      <c r="Q431" s="110">
        <f t="shared" ca="1" si="282"/>
        <v>0</v>
      </c>
      <c r="R431" s="110">
        <f t="shared" ca="1" si="283"/>
        <v>-0.5</v>
      </c>
      <c r="S431" s="110">
        <f t="shared" ca="1" si="284"/>
        <v>0</v>
      </c>
      <c r="T431" s="110">
        <f t="shared" ca="1" si="285"/>
        <v>0</v>
      </c>
      <c r="U431" s="110">
        <f t="shared" ca="1" si="286"/>
        <v>0</v>
      </c>
      <c r="V431" s="110">
        <f t="shared" ca="1" si="287"/>
        <v>0</v>
      </c>
      <c r="W431" s="110"/>
      <c r="X431" s="110"/>
      <c r="Y431" s="110"/>
      <c r="Z431" s="110"/>
    </row>
    <row r="432" spans="1:26" hidden="1" outlineLevel="1">
      <c r="A432">
        <f t="shared" ca="1" si="280"/>
        <v>1</v>
      </c>
      <c r="B432" t="str">
        <f t="shared" ca="1" si="271"/>
        <v>EP1 LPD1 LPS3</v>
      </c>
      <c r="C432" s="293">
        <f ca="1">IF($A432&lt;&gt;$A431,1,MOD(C431-1+(COUNTIFS(D$385:$N$385,$A432)=COUNTIFS(D432:$N432,1)),C$384)+1)</f>
        <v>1</v>
      </c>
      <c r="D432" s="291">
        <f ca="1">IF($A432&lt;&gt;D$385,0,IF($A432&lt;&gt;$A431,1,MOD(D431-1+(COUNTIFS(E$385:$N$385,$A432)=COUNTIFS(E432:$N432,1)),D$384)+1))</f>
        <v>0</v>
      </c>
      <c r="E432" s="291">
        <f ca="1">IF($A432&lt;&gt;E$385,0,IF($A432&lt;&gt;$A431,1,MOD(E431-1+(COUNTIFS(F$385:$N$385,$A432)=COUNTIFS(F432:$N432,1)),E$384)+1))</f>
        <v>1</v>
      </c>
      <c r="F432" s="291">
        <f ca="1">IF($A432&lt;&gt;F$385,0,IF($A432&lt;&gt;$A431,1,MOD(F431-1+(COUNTIFS(G$385:$N$385,$A432)=COUNTIFS(G432:$N432,1)),F$384)+1))</f>
        <v>3</v>
      </c>
      <c r="G432" s="291">
        <f ca="1">IF($A432&lt;&gt;G$385,0,IF($A432&lt;&gt;$A431,1,MOD(G431-1+(COUNTIFS(H$385:$N$385,$A432)=COUNTIFS(H432:$N432,1)),G$384)+1))</f>
        <v>0</v>
      </c>
      <c r="H432" s="291">
        <f ca="1">IF($A432&lt;&gt;H$385,0,IF($A432&lt;&gt;$A431,1,MOD(H431-1+(COUNTIFS(I$385:$N$385,$A432)=COUNTIFS(I432:$N432,1)),H$384)+1))</f>
        <v>0</v>
      </c>
      <c r="I432" s="291">
        <f ca="1">IF($A432&lt;&gt;I$385,0,IF($A432&lt;&gt;$A431,1,MOD(I431-1+(COUNTIFS(N$385:$N$385,$A432)=COUNTIFS(N432:$N432,1)),I$384)+1))</f>
        <v>0</v>
      </c>
      <c r="J432" s="291"/>
      <c r="K432" s="291"/>
      <c r="L432" s="291"/>
      <c r="M432" s="291"/>
      <c r="O432">
        <v>46</v>
      </c>
      <c r="P432" s="110">
        <f t="shared" ca="1" si="281"/>
        <v>-0.5</v>
      </c>
      <c r="Q432" s="110">
        <f t="shared" ca="1" si="282"/>
        <v>0</v>
      </c>
      <c r="R432" s="110">
        <f t="shared" ca="1" si="283"/>
        <v>-0.5</v>
      </c>
      <c r="S432" s="110">
        <f t="shared" ca="1" si="284"/>
        <v>0.5</v>
      </c>
      <c r="T432" s="110">
        <f t="shared" ca="1" si="285"/>
        <v>0</v>
      </c>
      <c r="U432" s="110">
        <f t="shared" ca="1" si="286"/>
        <v>0</v>
      </c>
      <c r="V432" s="110">
        <f t="shared" ca="1" si="287"/>
        <v>0</v>
      </c>
      <c r="W432" s="110"/>
      <c r="X432" s="110"/>
      <c r="Y432" s="110"/>
      <c r="Z432" s="110"/>
    </row>
    <row r="433" spans="1:26" hidden="1" outlineLevel="1">
      <c r="A433">
        <f t="shared" ca="1" si="280"/>
        <v>1</v>
      </c>
      <c r="B433" t="str">
        <f t="shared" ca="1" si="271"/>
        <v>EP1 LPD2 LPS1</v>
      </c>
      <c r="C433" s="293">
        <f ca="1">IF($A433&lt;&gt;$A432,1,MOD(C432-1+(COUNTIFS(D$385:$N$385,$A433)=COUNTIFS(D433:$N433,1)),C$384)+1)</f>
        <v>1</v>
      </c>
      <c r="D433" s="291">
        <f ca="1">IF($A433&lt;&gt;D$385,0,IF($A433&lt;&gt;$A432,1,MOD(D432-1+(COUNTIFS(E$385:$N$385,$A433)=COUNTIFS(E433:$N433,1)),D$384)+1))</f>
        <v>0</v>
      </c>
      <c r="E433" s="291">
        <f ca="1">IF($A433&lt;&gt;E$385,0,IF($A433&lt;&gt;$A432,1,MOD(E432-1+(COUNTIFS(F$385:$N$385,$A433)=COUNTIFS(F433:$N433,1)),E$384)+1))</f>
        <v>2</v>
      </c>
      <c r="F433" s="291">
        <f ca="1">IF($A433&lt;&gt;F$385,0,IF($A433&lt;&gt;$A432,1,MOD(F432-1+(COUNTIFS(G$385:$N$385,$A433)=COUNTIFS(G433:$N433,1)),F$384)+1))</f>
        <v>1</v>
      </c>
      <c r="G433" s="291">
        <f ca="1">IF($A433&lt;&gt;G$385,0,IF($A433&lt;&gt;$A432,1,MOD(G432-1+(COUNTIFS(H$385:$N$385,$A433)=COUNTIFS(H433:$N433,1)),G$384)+1))</f>
        <v>0</v>
      </c>
      <c r="H433" s="291">
        <f ca="1">IF($A433&lt;&gt;H$385,0,IF($A433&lt;&gt;$A432,1,MOD(H432-1+(COUNTIFS(I$385:$N$385,$A433)=COUNTIFS(I433:$N433,1)),H$384)+1))</f>
        <v>0</v>
      </c>
      <c r="I433" s="291">
        <f ca="1">IF($A433&lt;&gt;I$385,0,IF($A433&lt;&gt;$A432,1,MOD(I432-1+(COUNTIFS(N$385:$N$385,$A433)=COUNTIFS(N433:$N433,1)),I$384)+1))</f>
        <v>0</v>
      </c>
      <c r="J433" s="291"/>
      <c r="K433" s="291"/>
      <c r="L433" s="291"/>
      <c r="M433" s="291"/>
      <c r="O433">
        <v>47</v>
      </c>
      <c r="P433" s="110">
        <f t="shared" ca="1" si="281"/>
        <v>-0.5</v>
      </c>
      <c r="Q433" s="110">
        <f t="shared" ca="1" si="282"/>
        <v>0</v>
      </c>
      <c r="R433" s="110">
        <f t="shared" ca="1" si="283"/>
        <v>0</v>
      </c>
      <c r="S433" s="110">
        <f t="shared" ca="1" si="284"/>
        <v>-0.5</v>
      </c>
      <c r="T433" s="110">
        <f t="shared" ca="1" si="285"/>
        <v>0</v>
      </c>
      <c r="U433" s="110">
        <f t="shared" ca="1" si="286"/>
        <v>0</v>
      </c>
      <c r="V433" s="110">
        <f t="shared" ca="1" si="287"/>
        <v>0</v>
      </c>
      <c r="W433" s="110"/>
      <c r="X433" s="110"/>
      <c r="Y433" s="110"/>
      <c r="Z433" s="110"/>
    </row>
    <row r="434" spans="1:26" hidden="1" outlineLevel="1">
      <c r="A434">
        <f t="shared" ca="1" si="280"/>
        <v>1</v>
      </c>
      <c r="B434" t="str">
        <f t="shared" ca="1" si="271"/>
        <v>EP1 LPD2 LPS2</v>
      </c>
      <c r="C434" s="293">
        <f ca="1">IF($A434&lt;&gt;$A433,1,MOD(C433-1+(COUNTIFS(D$385:$N$385,$A434)=COUNTIFS(D434:$N434,1)),C$384)+1)</f>
        <v>1</v>
      </c>
      <c r="D434" s="291">
        <f ca="1">IF($A434&lt;&gt;D$385,0,IF($A434&lt;&gt;$A433,1,MOD(D433-1+(COUNTIFS(E$385:$N$385,$A434)=COUNTIFS(E434:$N434,1)),D$384)+1))</f>
        <v>0</v>
      </c>
      <c r="E434" s="291">
        <f ca="1">IF($A434&lt;&gt;E$385,0,IF($A434&lt;&gt;$A433,1,MOD(E433-1+(COUNTIFS(F$385:$N$385,$A434)=COUNTIFS(F434:$N434,1)),E$384)+1))</f>
        <v>2</v>
      </c>
      <c r="F434" s="291">
        <f ca="1">IF($A434&lt;&gt;F$385,0,IF($A434&lt;&gt;$A433,1,MOD(F433-1+(COUNTIFS(G$385:$N$385,$A434)=COUNTIFS(G434:$N434,1)),F$384)+1))</f>
        <v>2</v>
      </c>
      <c r="G434" s="291">
        <f ca="1">IF($A434&lt;&gt;G$385,0,IF($A434&lt;&gt;$A433,1,MOD(G433-1+(COUNTIFS(H$385:$N$385,$A434)=COUNTIFS(H434:$N434,1)),G$384)+1))</f>
        <v>0</v>
      </c>
      <c r="H434" s="291">
        <f ca="1">IF($A434&lt;&gt;H$385,0,IF($A434&lt;&gt;$A433,1,MOD(H433-1+(COUNTIFS(I$385:$N$385,$A434)=COUNTIFS(I434:$N434,1)),H$384)+1))</f>
        <v>0</v>
      </c>
      <c r="I434" s="291">
        <f ca="1">IF($A434&lt;&gt;I$385,0,IF($A434&lt;&gt;$A433,1,MOD(I433-1+(COUNTIFS(N$385:$N$385,$A434)=COUNTIFS(N434:$N434,1)),I$384)+1))</f>
        <v>0</v>
      </c>
      <c r="J434" s="291"/>
      <c r="K434" s="291"/>
      <c r="L434" s="291"/>
      <c r="M434" s="291"/>
      <c r="O434">
        <v>48</v>
      </c>
      <c r="P434" s="110">
        <f t="shared" ca="1" si="281"/>
        <v>-0.5</v>
      </c>
      <c r="Q434" s="110">
        <f t="shared" ca="1" si="282"/>
        <v>0</v>
      </c>
      <c r="R434" s="110">
        <f t="shared" ca="1" si="283"/>
        <v>0</v>
      </c>
      <c r="S434" s="110">
        <f t="shared" ca="1" si="284"/>
        <v>0</v>
      </c>
      <c r="T434" s="110">
        <f t="shared" ca="1" si="285"/>
        <v>0</v>
      </c>
      <c r="U434" s="110">
        <f t="shared" ca="1" si="286"/>
        <v>0</v>
      </c>
      <c r="V434" s="110">
        <f t="shared" ca="1" si="287"/>
        <v>0</v>
      </c>
      <c r="W434" s="110"/>
      <c r="X434" s="110"/>
      <c r="Y434" s="110"/>
      <c r="Z434" s="110"/>
    </row>
    <row r="435" spans="1:26" hidden="1" outlineLevel="1">
      <c r="A435">
        <f t="shared" ca="1" si="280"/>
        <v>1</v>
      </c>
      <c r="B435" t="str">
        <f t="shared" ca="1" si="271"/>
        <v>EP1 LPD2 LPS3</v>
      </c>
      <c r="C435" s="293">
        <f ca="1">IF($A435&lt;&gt;$A434,1,MOD(C434-1+(COUNTIFS(D$385:$N$385,$A435)=COUNTIFS(D435:$N435,1)),C$384)+1)</f>
        <v>1</v>
      </c>
      <c r="D435" s="291">
        <f ca="1">IF($A435&lt;&gt;D$385,0,IF($A435&lt;&gt;$A434,1,MOD(D434-1+(COUNTIFS(E$385:$N$385,$A435)=COUNTIFS(E435:$N435,1)),D$384)+1))</f>
        <v>0</v>
      </c>
      <c r="E435" s="291">
        <f ca="1">IF($A435&lt;&gt;E$385,0,IF($A435&lt;&gt;$A434,1,MOD(E434-1+(COUNTIFS(F$385:$N$385,$A435)=COUNTIFS(F435:$N435,1)),E$384)+1))</f>
        <v>2</v>
      </c>
      <c r="F435" s="291">
        <f ca="1">IF($A435&lt;&gt;F$385,0,IF($A435&lt;&gt;$A434,1,MOD(F434-1+(COUNTIFS(G$385:$N$385,$A435)=COUNTIFS(G435:$N435,1)),F$384)+1))</f>
        <v>3</v>
      </c>
      <c r="G435" s="291">
        <f ca="1">IF($A435&lt;&gt;G$385,0,IF($A435&lt;&gt;$A434,1,MOD(G434-1+(COUNTIFS(H$385:$N$385,$A435)=COUNTIFS(H435:$N435,1)),G$384)+1))</f>
        <v>0</v>
      </c>
      <c r="H435" s="291">
        <f ca="1">IF($A435&lt;&gt;H$385,0,IF($A435&lt;&gt;$A434,1,MOD(H434-1+(COUNTIFS(I$385:$N$385,$A435)=COUNTIFS(I435:$N435,1)),H$384)+1))</f>
        <v>0</v>
      </c>
      <c r="I435" s="291">
        <f ca="1">IF($A435&lt;&gt;I$385,0,IF($A435&lt;&gt;$A434,1,MOD(I434-1+(COUNTIFS(N$385:$N$385,$A435)=COUNTIFS(N435:$N435,1)),I$384)+1))</f>
        <v>0</v>
      </c>
      <c r="J435" s="291"/>
      <c r="K435" s="291"/>
      <c r="L435" s="291"/>
      <c r="M435" s="291"/>
      <c r="O435">
        <v>49</v>
      </c>
      <c r="P435" s="110">
        <f t="shared" ca="1" si="281"/>
        <v>-0.5</v>
      </c>
      <c r="Q435" s="110">
        <f t="shared" ca="1" si="282"/>
        <v>0</v>
      </c>
      <c r="R435" s="110">
        <f t="shared" ca="1" si="283"/>
        <v>0</v>
      </c>
      <c r="S435" s="110">
        <f t="shared" ca="1" si="284"/>
        <v>0.5</v>
      </c>
      <c r="T435" s="110">
        <f t="shared" ca="1" si="285"/>
        <v>0</v>
      </c>
      <c r="U435" s="110">
        <f t="shared" ca="1" si="286"/>
        <v>0</v>
      </c>
      <c r="V435" s="110">
        <f t="shared" ca="1" si="287"/>
        <v>0</v>
      </c>
      <c r="W435" s="110"/>
      <c r="X435" s="110"/>
      <c r="Y435" s="110"/>
      <c r="Z435" s="110"/>
    </row>
    <row r="436" spans="1:26" hidden="1" outlineLevel="1">
      <c r="A436">
        <f t="shared" ref="A436:A466" ca="1" si="288">OFFSET(A436,-1,0)</f>
        <v>1</v>
      </c>
      <c r="B436" t="str">
        <f t="shared" ca="1" si="271"/>
        <v>EP1 LPD3 LPS1</v>
      </c>
      <c r="C436" s="293">
        <f ca="1">IF($A436&lt;&gt;$A435,1,MOD(C435-1+(COUNTIFS(D$385:$N$385,$A436)=COUNTIFS(D436:$N436,1)),C$384)+1)</f>
        <v>1</v>
      </c>
      <c r="D436" s="291">
        <f ca="1">IF($A436&lt;&gt;D$385,0,IF($A436&lt;&gt;$A435,1,MOD(D435-1+(COUNTIFS(E$385:$N$385,$A436)=COUNTIFS(E436:$N436,1)),D$384)+1))</f>
        <v>0</v>
      </c>
      <c r="E436" s="291">
        <f ca="1">IF($A436&lt;&gt;E$385,0,IF($A436&lt;&gt;$A435,1,MOD(E435-1+(COUNTIFS(F$385:$N$385,$A436)=COUNTIFS(F436:$N436,1)),E$384)+1))</f>
        <v>3</v>
      </c>
      <c r="F436" s="291">
        <f ca="1">IF($A436&lt;&gt;F$385,0,IF($A436&lt;&gt;$A435,1,MOD(F435-1+(COUNTIFS(G$385:$N$385,$A436)=COUNTIFS(G436:$N436,1)),F$384)+1))</f>
        <v>1</v>
      </c>
      <c r="G436" s="291">
        <f ca="1">IF($A436&lt;&gt;G$385,0,IF($A436&lt;&gt;$A435,1,MOD(G435-1+(COUNTIFS(H$385:$N$385,$A436)=COUNTIFS(H436:$N436,1)),G$384)+1))</f>
        <v>0</v>
      </c>
      <c r="H436" s="291">
        <f ca="1">IF($A436&lt;&gt;H$385,0,IF($A436&lt;&gt;$A435,1,MOD(H435-1+(COUNTIFS(I$385:$N$385,$A436)=COUNTIFS(I436:$N436,1)),H$384)+1))</f>
        <v>0</v>
      </c>
      <c r="I436" s="291">
        <f ca="1">IF($A436&lt;&gt;I$385,0,IF($A436&lt;&gt;$A435,1,MOD(I435-1+(COUNTIFS(N$385:$N$385,$A436)=COUNTIFS(N436:$N436,1)),I$384)+1))</f>
        <v>0</v>
      </c>
      <c r="J436" s="291"/>
      <c r="K436" s="291"/>
      <c r="L436" s="291"/>
      <c r="M436" s="291"/>
      <c r="O436">
        <v>50</v>
      </c>
      <c r="P436" s="110">
        <f t="shared" ca="1" si="281"/>
        <v>-0.5</v>
      </c>
      <c r="Q436" s="110">
        <f t="shared" ca="1" si="282"/>
        <v>0</v>
      </c>
      <c r="R436" s="110">
        <f t="shared" ca="1" si="283"/>
        <v>0.5</v>
      </c>
      <c r="S436" s="110">
        <f t="shared" ca="1" si="284"/>
        <v>-0.5</v>
      </c>
      <c r="T436" s="110">
        <f t="shared" ca="1" si="285"/>
        <v>0</v>
      </c>
      <c r="U436" s="110">
        <f t="shared" ca="1" si="286"/>
        <v>0</v>
      </c>
      <c r="V436" s="110">
        <f t="shared" ca="1" si="287"/>
        <v>0</v>
      </c>
      <c r="W436" s="110"/>
      <c r="X436" s="110"/>
      <c r="Y436" s="110"/>
      <c r="Z436" s="110"/>
    </row>
    <row r="437" spans="1:26" hidden="1" outlineLevel="1">
      <c r="A437">
        <f t="shared" ca="1" si="288"/>
        <v>1</v>
      </c>
      <c r="B437" t="str">
        <f t="shared" ca="1" si="271"/>
        <v>EP1 LPD3 LPS2</v>
      </c>
      <c r="C437" s="293">
        <f ca="1">IF($A437&lt;&gt;$A436,1,MOD(C436-1+(COUNTIFS(D$385:$N$385,$A437)=COUNTIFS(D437:$N437,1)),C$384)+1)</f>
        <v>1</v>
      </c>
      <c r="D437" s="291">
        <f ca="1">IF($A437&lt;&gt;D$385,0,IF($A437&lt;&gt;$A436,1,MOD(D436-1+(COUNTIFS(E$385:$N$385,$A437)=COUNTIFS(E437:$N437,1)),D$384)+1))</f>
        <v>0</v>
      </c>
      <c r="E437" s="291">
        <f ca="1">IF($A437&lt;&gt;E$385,0,IF($A437&lt;&gt;$A436,1,MOD(E436-1+(COUNTIFS(F$385:$N$385,$A437)=COUNTIFS(F437:$N437,1)),E$384)+1))</f>
        <v>3</v>
      </c>
      <c r="F437" s="291">
        <f ca="1">IF($A437&lt;&gt;F$385,0,IF($A437&lt;&gt;$A436,1,MOD(F436-1+(COUNTIFS(G$385:$N$385,$A437)=COUNTIFS(G437:$N437,1)),F$384)+1))</f>
        <v>2</v>
      </c>
      <c r="G437" s="291">
        <f ca="1">IF($A437&lt;&gt;G$385,0,IF($A437&lt;&gt;$A436,1,MOD(G436-1+(COUNTIFS(H$385:$N$385,$A437)=COUNTIFS(H437:$N437,1)),G$384)+1))</f>
        <v>0</v>
      </c>
      <c r="H437" s="291">
        <f ca="1">IF($A437&lt;&gt;H$385,0,IF($A437&lt;&gt;$A436,1,MOD(H436-1+(COUNTIFS(I$385:$N$385,$A437)=COUNTIFS(I437:$N437,1)),H$384)+1))</f>
        <v>0</v>
      </c>
      <c r="I437" s="291">
        <f ca="1">IF($A437&lt;&gt;I$385,0,IF($A437&lt;&gt;$A436,1,MOD(I436-1+(COUNTIFS(N$385:$N$385,$A437)=COUNTIFS(N437:$N437,1)),I$384)+1))</f>
        <v>0</v>
      </c>
      <c r="J437" s="291"/>
      <c r="K437" s="291"/>
      <c r="L437" s="291"/>
      <c r="M437" s="291"/>
      <c r="O437">
        <v>51</v>
      </c>
      <c r="P437" s="110">
        <f t="shared" ca="1" si="281"/>
        <v>-0.5</v>
      </c>
      <c r="Q437" s="110">
        <f t="shared" ca="1" si="282"/>
        <v>0</v>
      </c>
      <c r="R437" s="110">
        <f t="shared" ca="1" si="283"/>
        <v>0.5</v>
      </c>
      <c r="S437" s="110">
        <f t="shared" ca="1" si="284"/>
        <v>0</v>
      </c>
      <c r="T437" s="110">
        <f t="shared" ca="1" si="285"/>
        <v>0</v>
      </c>
      <c r="U437" s="110">
        <f t="shared" ca="1" si="286"/>
        <v>0</v>
      </c>
      <c r="V437" s="110">
        <f t="shared" ca="1" si="287"/>
        <v>0</v>
      </c>
      <c r="W437" s="110"/>
      <c r="X437" s="110"/>
      <c r="Y437" s="110"/>
      <c r="Z437" s="110"/>
    </row>
    <row r="438" spans="1:26" hidden="1" outlineLevel="1">
      <c r="A438">
        <f t="shared" ca="1" si="288"/>
        <v>1</v>
      </c>
      <c r="B438" t="str">
        <f t="shared" ca="1" si="271"/>
        <v>EP1 LPD3 LPS3</v>
      </c>
      <c r="C438" s="293">
        <f ca="1">IF($A438&lt;&gt;$A437,1,MOD(C437-1+(COUNTIFS(D$385:$N$385,$A438)=COUNTIFS(D438:$N438,1)),C$384)+1)</f>
        <v>1</v>
      </c>
      <c r="D438" s="291">
        <f ca="1">IF($A438&lt;&gt;D$385,0,IF($A438&lt;&gt;$A437,1,MOD(D437-1+(COUNTIFS(E$385:$N$385,$A438)=COUNTIFS(E438:$N438,1)),D$384)+1))</f>
        <v>0</v>
      </c>
      <c r="E438" s="291">
        <f ca="1">IF($A438&lt;&gt;E$385,0,IF($A438&lt;&gt;$A437,1,MOD(E437-1+(COUNTIFS(F$385:$N$385,$A438)=COUNTIFS(F438:$N438,1)),E$384)+1))</f>
        <v>3</v>
      </c>
      <c r="F438" s="291">
        <f ca="1">IF($A438&lt;&gt;F$385,0,IF($A438&lt;&gt;$A437,1,MOD(F437-1+(COUNTIFS(G$385:$N$385,$A438)=COUNTIFS(G438:$N438,1)),F$384)+1))</f>
        <v>3</v>
      </c>
      <c r="G438" s="291">
        <f ca="1">IF($A438&lt;&gt;G$385,0,IF($A438&lt;&gt;$A437,1,MOD(G437-1+(COUNTIFS(H$385:$N$385,$A438)=COUNTIFS(H438:$N438,1)),G$384)+1))</f>
        <v>0</v>
      </c>
      <c r="H438" s="291">
        <f ca="1">IF($A438&lt;&gt;H$385,0,IF($A438&lt;&gt;$A437,1,MOD(H437-1+(COUNTIFS(I$385:$N$385,$A438)=COUNTIFS(I438:$N438,1)),H$384)+1))</f>
        <v>0</v>
      </c>
      <c r="I438" s="291">
        <f ca="1">IF($A438&lt;&gt;I$385,0,IF($A438&lt;&gt;$A437,1,MOD(I437-1+(COUNTIFS(N$385:$N$385,$A438)=COUNTIFS(N438:$N438,1)),I$384)+1))</f>
        <v>0</v>
      </c>
      <c r="J438" s="291"/>
      <c r="K438" s="291"/>
      <c r="L438" s="291"/>
      <c r="M438" s="291"/>
      <c r="O438">
        <v>52</v>
      </c>
      <c r="P438" s="110">
        <f t="shared" ca="1" si="281"/>
        <v>-0.5</v>
      </c>
      <c r="Q438" s="110">
        <f t="shared" ca="1" si="282"/>
        <v>0</v>
      </c>
      <c r="R438" s="110">
        <f t="shared" ca="1" si="283"/>
        <v>0.5</v>
      </c>
      <c r="S438" s="110">
        <f t="shared" ca="1" si="284"/>
        <v>0.5</v>
      </c>
      <c r="T438" s="110">
        <f t="shared" ca="1" si="285"/>
        <v>0</v>
      </c>
      <c r="U438" s="110">
        <f t="shared" ca="1" si="286"/>
        <v>0</v>
      </c>
      <c r="V438" s="110">
        <f t="shared" ca="1" si="287"/>
        <v>0</v>
      </c>
      <c r="W438" s="110"/>
      <c r="X438" s="110"/>
      <c r="Y438" s="110"/>
      <c r="Z438" s="110"/>
    </row>
    <row r="439" spans="1:26" hidden="1" outlineLevel="1">
      <c r="A439">
        <f t="shared" ca="1" si="288"/>
        <v>1</v>
      </c>
      <c r="B439" t="str">
        <f t="shared" ca="1" si="271"/>
        <v>EP2 LPD1 LPS1</v>
      </c>
      <c r="C439" s="293">
        <f ca="1">IF($A439&lt;&gt;$A438,1,MOD(C438-1+(COUNTIFS(D$385:$N$385,$A439)=COUNTIFS(D439:$N439,1)),C$384)+1)</f>
        <v>2</v>
      </c>
      <c r="D439" s="291">
        <f ca="1">IF($A439&lt;&gt;D$385,0,IF($A439&lt;&gt;$A438,1,MOD(D438-1+(COUNTIFS(E$385:$N$385,$A439)=COUNTIFS(E439:$N439,1)),D$384)+1))</f>
        <v>0</v>
      </c>
      <c r="E439" s="291">
        <f ca="1">IF($A439&lt;&gt;E$385,0,IF($A439&lt;&gt;$A438,1,MOD(E438-1+(COUNTIFS(F$385:$N$385,$A439)=COUNTIFS(F439:$N439,1)),E$384)+1))</f>
        <v>1</v>
      </c>
      <c r="F439" s="291">
        <f ca="1">IF($A439&lt;&gt;F$385,0,IF($A439&lt;&gt;$A438,1,MOD(F438-1+(COUNTIFS(G$385:$N$385,$A439)=COUNTIFS(G439:$N439,1)),F$384)+1))</f>
        <v>1</v>
      </c>
      <c r="G439" s="291">
        <f ca="1">IF($A439&lt;&gt;G$385,0,IF($A439&lt;&gt;$A438,1,MOD(G438-1+(COUNTIFS(H$385:$N$385,$A439)=COUNTIFS(H439:$N439,1)),G$384)+1))</f>
        <v>0</v>
      </c>
      <c r="H439" s="291">
        <f ca="1">IF($A439&lt;&gt;H$385,0,IF($A439&lt;&gt;$A438,1,MOD(H438-1+(COUNTIFS(I$385:$N$385,$A439)=COUNTIFS(I439:$N439,1)),H$384)+1))</f>
        <v>0</v>
      </c>
      <c r="I439" s="291">
        <f ca="1">IF($A439&lt;&gt;I$385,0,IF($A439&lt;&gt;$A438,1,MOD(I438-1+(COUNTIFS(N$385:$N$385,$A439)=COUNTIFS(N439:$N439,1)),I$384)+1))</f>
        <v>0</v>
      </c>
      <c r="J439" s="291"/>
      <c r="K439" s="291"/>
      <c r="L439" s="291"/>
      <c r="M439" s="291"/>
      <c r="O439">
        <v>53</v>
      </c>
      <c r="P439" s="110">
        <f t="shared" ca="1" si="281"/>
        <v>0</v>
      </c>
      <c r="Q439" s="110">
        <f t="shared" ca="1" si="282"/>
        <v>0</v>
      </c>
      <c r="R439" s="110">
        <f t="shared" ca="1" si="283"/>
        <v>-0.5</v>
      </c>
      <c r="S439" s="110">
        <f t="shared" ca="1" si="284"/>
        <v>-0.5</v>
      </c>
      <c r="T439" s="110">
        <f t="shared" ca="1" si="285"/>
        <v>0</v>
      </c>
      <c r="U439" s="110">
        <f t="shared" ca="1" si="286"/>
        <v>0</v>
      </c>
      <c r="V439" s="110">
        <f t="shared" ca="1" si="287"/>
        <v>0</v>
      </c>
      <c r="W439" s="110"/>
      <c r="X439" s="110"/>
      <c r="Y439" s="110"/>
      <c r="Z439" s="110"/>
    </row>
    <row r="440" spans="1:26" hidden="1" outlineLevel="1">
      <c r="A440">
        <f t="shared" ca="1" si="288"/>
        <v>1</v>
      </c>
      <c r="B440" t="str">
        <f t="shared" ca="1" si="271"/>
        <v>EP2 LPD1 LPS2</v>
      </c>
      <c r="C440" s="293">
        <f ca="1">IF($A440&lt;&gt;$A439,1,MOD(C439-1+(COUNTIFS(D$385:$N$385,$A440)=COUNTIFS(D440:$N440,1)),C$384)+1)</f>
        <v>2</v>
      </c>
      <c r="D440" s="291">
        <f ca="1">IF($A440&lt;&gt;D$385,0,IF($A440&lt;&gt;$A439,1,MOD(D439-1+(COUNTIFS(E$385:$N$385,$A440)=COUNTIFS(E440:$N440,1)),D$384)+1))</f>
        <v>0</v>
      </c>
      <c r="E440" s="291">
        <f ca="1">IF($A440&lt;&gt;E$385,0,IF($A440&lt;&gt;$A439,1,MOD(E439-1+(COUNTIFS(F$385:$N$385,$A440)=COUNTIFS(F440:$N440,1)),E$384)+1))</f>
        <v>1</v>
      </c>
      <c r="F440" s="291">
        <f ca="1">IF($A440&lt;&gt;F$385,0,IF($A440&lt;&gt;$A439,1,MOD(F439-1+(COUNTIFS(G$385:$N$385,$A440)=COUNTIFS(G440:$N440,1)),F$384)+1))</f>
        <v>2</v>
      </c>
      <c r="G440" s="291">
        <f ca="1">IF($A440&lt;&gt;G$385,0,IF($A440&lt;&gt;$A439,1,MOD(G439-1+(COUNTIFS(H$385:$N$385,$A440)=COUNTIFS(H440:$N440,1)),G$384)+1))</f>
        <v>0</v>
      </c>
      <c r="H440" s="291">
        <f ca="1">IF($A440&lt;&gt;H$385,0,IF($A440&lt;&gt;$A439,1,MOD(H439-1+(COUNTIFS(I$385:$N$385,$A440)=COUNTIFS(I440:$N440,1)),H$384)+1))</f>
        <v>0</v>
      </c>
      <c r="I440" s="291">
        <f ca="1">IF($A440&lt;&gt;I$385,0,IF($A440&lt;&gt;$A439,1,MOD(I439-1+(COUNTIFS(N$385:$N$385,$A440)=COUNTIFS(N440:$N440,1)),I$384)+1))</f>
        <v>0</v>
      </c>
      <c r="J440" s="291"/>
      <c r="K440" s="291"/>
      <c r="L440" s="291"/>
      <c r="M440" s="291"/>
      <c r="O440">
        <v>54</v>
      </c>
      <c r="P440" s="110">
        <f t="shared" ca="1" si="281"/>
        <v>0</v>
      </c>
      <c r="Q440" s="110">
        <f t="shared" ca="1" si="282"/>
        <v>0</v>
      </c>
      <c r="R440" s="110">
        <f t="shared" ca="1" si="283"/>
        <v>-0.5</v>
      </c>
      <c r="S440" s="110">
        <f t="shared" ca="1" si="284"/>
        <v>0</v>
      </c>
      <c r="T440" s="110">
        <f t="shared" ca="1" si="285"/>
        <v>0</v>
      </c>
      <c r="U440" s="110">
        <f t="shared" ca="1" si="286"/>
        <v>0</v>
      </c>
      <c r="V440" s="110">
        <f t="shared" ca="1" si="287"/>
        <v>0</v>
      </c>
      <c r="W440" s="110"/>
      <c r="X440" s="110"/>
      <c r="Y440" s="110"/>
      <c r="Z440" s="110"/>
    </row>
    <row r="441" spans="1:26" hidden="1" outlineLevel="1">
      <c r="A441">
        <f t="shared" ca="1" si="288"/>
        <v>1</v>
      </c>
      <c r="B441" t="str">
        <f t="shared" ca="1" si="271"/>
        <v>EP2 LPD1 LPS3</v>
      </c>
      <c r="C441" s="293">
        <f ca="1">IF($A441&lt;&gt;$A440,1,MOD(C440-1+(COUNTIFS(D$385:$N$385,$A441)=COUNTIFS(D441:$N441,1)),C$384)+1)</f>
        <v>2</v>
      </c>
      <c r="D441" s="291">
        <f ca="1">IF($A441&lt;&gt;D$385,0,IF($A441&lt;&gt;$A440,1,MOD(D440-1+(COUNTIFS(E$385:$N$385,$A441)=COUNTIFS(E441:$N441,1)),D$384)+1))</f>
        <v>0</v>
      </c>
      <c r="E441" s="291">
        <f ca="1">IF($A441&lt;&gt;E$385,0,IF($A441&lt;&gt;$A440,1,MOD(E440-1+(COUNTIFS(F$385:$N$385,$A441)=COUNTIFS(F441:$N441,1)),E$384)+1))</f>
        <v>1</v>
      </c>
      <c r="F441" s="291">
        <f ca="1">IF($A441&lt;&gt;F$385,0,IF($A441&lt;&gt;$A440,1,MOD(F440-1+(COUNTIFS(G$385:$N$385,$A441)=COUNTIFS(G441:$N441,1)),F$384)+1))</f>
        <v>3</v>
      </c>
      <c r="G441" s="291">
        <f ca="1">IF($A441&lt;&gt;G$385,0,IF($A441&lt;&gt;$A440,1,MOD(G440-1+(COUNTIFS(H$385:$N$385,$A441)=COUNTIFS(H441:$N441,1)),G$384)+1))</f>
        <v>0</v>
      </c>
      <c r="H441" s="291">
        <f ca="1">IF($A441&lt;&gt;H$385,0,IF($A441&lt;&gt;$A440,1,MOD(H440-1+(COUNTIFS(I$385:$N$385,$A441)=COUNTIFS(I441:$N441,1)),H$384)+1))</f>
        <v>0</v>
      </c>
      <c r="I441" s="291">
        <f ca="1">IF($A441&lt;&gt;I$385,0,IF($A441&lt;&gt;$A440,1,MOD(I440-1+(COUNTIFS(N$385:$N$385,$A441)=COUNTIFS(N441:$N441,1)),I$384)+1))</f>
        <v>0</v>
      </c>
      <c r="J441" s="291"/>
      <c r="K441" s="291"/>
      <c r="L441" s="291"/>
      <c r="M441" s="291"/>
      <c r="O441">
        <v>55</v>
      </c>
      <c r="P441" s="110">
        <f t="shared" ca="1" si="281"/>
        <v>0</v>
      </c>
      <c r="Q441" s="110">
        <f t="shared" ca="1" si="282"/>
        <v>0</v>
      </c>
      <c r="R441" s="110">
        <f t="shared" ca="1" si="283"/>
        <v>-0.5</v>
      </c>
      <c r="S441" s="110">
        <f t="shared" ca="1" si="284"/>
        <v>0.5</v>
      </c>
      <c r="T441" s="110">
        <f t="shared" ca="1" si="285"/>
        <v>0</v>
      </c>
      <c r="U441" s="110">
        <f t="shared" ca="1" si="286"/>
        <v>0</v>
      </c>
      <c r="V441" s="110">
        <f t="shared" ca="1" si="287"/>
        <v>0</v>
      </c>
      <c r="W441" s="110"/>
      <c r="X441" s="110"/>
      <c r="Y441" s="110"/>
      <c r="Z441" s="110"/>
    </row>
    <row r="442" spans="1:26" hidden="1" outlineLevel="1">
      <c r="A442">
        <f t="shared" ca="1" si="288"/>
        <v>1</v>
      </c>
      <c r="B442" t="str">
        <f t="shared" ca="1" si="271"/>
        <v>EP2 LPD2 LPS1</v>
      </c>
      <c r="C442" s="293">
        <f ca="1">IF($A442&lt;&gt;$A441,1,MOD(C441-1+(COUNTIFS(D$385:$N$385,$A442)=COUNTIFS(D442:$N442,1)),C$384)+1)</f>
        <v>2</v>
      </c>
      <c r="D442" s="291">
        <f ca="1">IF($A442&lt;&gt;D$385,0,IF($A442&lt;&gt;$A441,1,MOD(D441-1+(COUNTIFS(E$385:$N$385,$A442)=COUNTIFS(E442:$N442,1)),D$384)+1))</f>
        <v>0</v>
      </c>
      <c r="E442" s="291">
        <f ca="1">IF($A442&lt;&gt;E$385,0,IF($A442&lt;&gt;$A441,1,MOD(E441-1+(COUNTIFS(F$385:$N$385,$A442)=COUNTIFS(F442:$N442,1)),E$384)+1))</f>
        <v>2</v>
      </c>
      <c r="F442" s="291">
        <f ca="1">IF($A442&lt;&gt;F$385,0,IF($A442&lt;&gt;$A441,1,MOD(F441-1+(COUNTIFS(G$385:$N$385,$A442)=COUNTIFS(G442:$N442,1)),F$384)+1))</f>
        <v>1</v>
      </c>
      <c r="G442" s="291">
        <f ca="1">IF($A442&lt;&gt;G$385,0,IF($A442&lt;&gt;$A441,1,MOD(G441-1+(COUNTIFS(H$385:$N$385,$A442)=COUNTIFS(H442:$N442,1)),G$384)+1))</f>
        <v>0</v>
      </c>
      <c r="H442" s="291">
        <f ca="1">IF($A442&lt;&gt;H$385,0,IF($A442&lt;&gt;$A441,1,MOD(H441-1+(COUNTIFS(I$385:$N$385,$A442)=COUNTIFS(I442:$N442,1)),H$384)+1))</f>
        <v>0</v>
      </c>
      <c r="I442" s="291">
        <f ca="1">IF($A442&lt;&gt;I$385,0,IF($A442&lt;&gt;$A441,1,MOD(I441-1+(COUNTIFS(N$385:$N$385,$A442)=COUNTIFS(N442:$N442,1)),I$384)+1))</f>
        <v>0</v>
      </c>
      <c r="J442" s="291"/>
      <c r="K442" s="291"/>
      <c r="L442" s="291"/>
      <c r="M442" s="291"/>
      <c r="O442">
        <v>56</v>
      </c>
      <c r="P442" s="110">
        <f t="shared" ca="1" si="281"/>
        <v>0</v>
      </c>
      <c r="Q442" s="110">
        <f t="shared" ca="1" si="282"/>
        <v>0</v>
      </c>
      <c r="R442" s="110">
        <f t="shared" ca="1" si="283"/>
        <v>0</v>
      </c>
      <c r="S442" s="110">
        <f t="shared" ca="1" si="284"/>
        <v>-0.5</v>
      </c>
      <c r="T442" s="110">
        <f t="shared" ca="1" si="285"/>
        <v>0</v>
      </c>
      <c r="U442" s="110">
        <f t="shared" ca="1" si="286"/>
        <v>0</v>
      </c>
      <c r="V442" s="110">
        <f t="shared" ca="1" si="287"/>
        <v>0</v>
      </c>
      <c r="W442" s="110"/>
      <c r="X442" s="110"/>
      <c r="Y442" s="110"/>
      <c r="Z442" s="110"/>
    </row>
    <row r="443" spans="1:26" hidden="1" outlineLevel="1">
      <c r="A443">
        <f t="shared" ca="1" si="288"/>
        <v>1</v>
      </c>
      <c r="B443" t="str">
        <f t="shared" ca="1" si="271"/>
        <v>EP2 LPD2 LPS2</v>
      </c>
      <c r="C443" s="293">
        <f ca="1">IF($A443&lt;&gt;$A442,1,MOD(C442-1+(COUNTIFS(D$385:$N$385,$A443)=COUNTIFS(D443:$N443,1)),C$384)+1)</f>
        <v>2</v>
      </c>
      <c r="D443" s="291">
        <f ca="1">IF($A443&lt;&gt;D$385,0,IF($A443&lt;&gt;$A442,1,MOD(D442-1+(COUNTIFS(E$385:$N$385,$A443)=COUNTIFS(E443:$N443,1)),D$384)+1))</f>
        <v>0</v>
      </c>
      <c r="E443" s="291">
        <f ca="1">IF($A443&lt;&gt;E$385,0,IF($A443&lt;&gt;$A442,1,MOD(E442-1+(COUNTIFS(F$385:$N$385,$A443)=COUNTIFS(F443:$N443,1)),E$384)+1))</f>
        <v>2</v>
      </c>
      <c r="F443" s="291">
        <f ca="1">IF($A443&lt;&gt;F$385,0,IF($A443&lt;&gt;$A442,1,MOD(F442-1+(COUNTIFS(G$385:$N$385,$A443)=COUNTIFS(G443:$N443,1)),F$384)+1))</f>
        <v>2</v>
      </c>
      <c r="G443" s="291">
        <f ca="1">IF($A443&lt;&gt;G$385,0,IF($A443&lt;&gt;$A442,1,MOD(G442-1+(COUNTIFS(H$385:$N$385,$A443)=COUNTIFS(H443:$N443,1)),G$384)+1))</f>
        <v>0</v>
      </c>
      <c r="H443" s="291">
        <f ca="1">IF($A443&lt;&gt;H$385,0,IF($A443&lt;&gt;$A442,1,MOD(H442-1+(COUNTIFS(I$385:$N$385,$A443)=COUNTIFS(I443:$N443,1)),H$384)+1))</f>
        <v>0</v>
      </c>
      <c r="I443" s="291">
        <f ca="1">IF($A443&lt;&gt;I$385,0,IF($A443&lt;&gt;$A442,1,MOD(I442-1+(COUNTIFS(N$385:$N$385,$A443)=COUNTIFS(N443:$N443,1)),I$384)+1))</f>
        <v>0</v>
      </c>
      <c r="J443" s="291"/>
      <c r="K443" s="291"/>
      <c r="L443" s="291"/>
      <c r="M443" s="291"/>
      <c r="O443">
        <v>57</v>
      </c>
      <c r="P443" s="110">
        <f t="shared" ca="1" si="281"/>
        <v>0</v>
      </c>
      <c r="Q443" s="110">
        <f t="shared" ca="1" si="282"/>
        <v>0</v>
      </c>
      <c r="R443" s="110">
        <f t="shared" ca="1" si="283"/>
        <v>0</v>
      </c>
      <c r="S443" s="110">
        <f t="shared" ca="1" si="284"/>
        <v>0</v>
      </c>
      <c r="T443" s="110">
        <f t="shared" ca="1" si="285"/>
        <v>0</v>
      </c>
      <c r="U443" s="110">
        <f t="shared" ca="1" si="286"/>
        <v>0</v>
      </c>
      <c r="V443" s="110">
        <f t="shared" ca="1" si="287"/>
        <v>0</v>
      </c>
      <c r="W443" s="110"/>
      <c r="X443" s="110"/>
      <c r="Y443" s="110"/>
      <c r="Z443" s="110"/>
    </row>
    <row r="444" spans="1:26" hidden="1" outlineLevel="1">
      <c r="A444">
        <f t="shared" ca="1" si="288"/>
        <v>1</v>
      </c>
      <c r="B444" t="str">
        <f t="shared" ca="1" si="271"/>
        <v>EP2 LPD2 LPS3</v>
      </c>
      <c r="C444" s="293">
        <f ca="1">IF($A444&lt;&gt;$A443,1,MOD(C443-1+(COUNTIFS(D$385:$N$385,$A444)=COUNTIFS(D444:$N444,1)),C$384)+1)</f>
        <v>2</v>
      </c>
      <c r="D444" s="291">
        <f ca="1">IF($A444&lt;&gt;D$385,0,IF($A444&lt;&gt;$A443,1,MOD(D443-1+(COUNTIFS(E$385:$N$385,$A444)=COUNTIFS(E444:$N444,1)),D$384)+1))</f>
        <v>0</v>
      </c>
      <c r="E444" s="291">
        <f ca="1">IF($A444&lt;&gt;E$385,0,IF($A444&lt;&gt;$A443,1,MOD(E443-1+(COUNTIFS(F$385:$N$385,$A444)=COUNTIFS(F444:$N444,1)),E$384)+1))</f>
        <v>2</v>
      </c>
      <c r="F444" s="291">
        <f ca="1">IF($A444&lt;&gt;F$385,0,IF($A444&lt;&gt;$A443,1,MOD(F443-1+(COUNTIFS(G$385:$N$385,$A444)=COUNTIFS(G444:$N444,1)),F$384)+1))</f>
        <v>3</v>
      </c>
      <c r="G444" s="291">
        <f ca="1">IF($A444&lt;&gt;G$385,0,IF($A444&lt;&gt;$A443,1,MOD(G443-1+(COUNTIFS(H$385:$N$385,$A444)=COUNTIFS(H444:$N444,1)),G$384)+1))</f>
        <v>0</v>
      </c>
      <c r="H444" s="291">
        <f ca="1">IF($A444&lt;&gt;H$385,0,IF($A444&lt;&gt;$A443,1,MOD(H443-1+(COUNTIFS(I$385:$N$385,$A444)=COUNTIFS(I444:$N444,1)),H$384)+1))</f>
        <v>0</v>
      </c>
      <c r="I444" s="291">
        <f ca="1">IF($A444&lt;&gt;I$385,0,IF($A444&lt;&gt;$A443,1,MOD(I443-1+(COUNTIFS(N$385:$N$385,$A444)=COUNTIFS(N444:$N444,1)),I$384)+1))</f>
        <v>0</v>
      </c>
      <c r="J444" s="291"/>
      <c r="K444" s="291"/>
      <c r="L444" s="291"/>
      <c r="M444" s="291"/>
      <c r="O444">
        <v>58</v>
      </c>
      <c r="P444" s="110">
        <f t="shared" ca="1" si="281"/>
        <v>0</v>
      </c>
      <c r="Q444" s="110">
        <f t="shared" ca="1" si="282"/>
        <v>0</v>
      </c>
      <c r="R444" s="110">
        <f t="shared" ca="1" si="283"/>
        <v>0</v>
      </c>
      <c r="S444" s="110">
        <f t="shared" ca="1" si="284"/>
        <v>0.5</v>
      </c>
      <c r="T444" s="110">
        <f t="shared" ca="1" si="285"/>
        <v>0</v>
      </c>
      <c r="U444" s="110">
        <f t="shared" ca="1" si="286"/>
        <v>0</v>
      </c>
      <c r="V444" s="110">
        <f t="shared" ca="1" si="287"/>
        <v>0</v>
      </c>
      <c r="W444" s="110"/>
      <c r="X444" s="110"/>
      <c r="Y444" s="110"/>
      <c r="Z444" s="110"/>
    </row>
    <row r="445" spans="1:26" hidden="1" outlineLevel="1">
      <c r="A445">
        <f t="shared" ca="1" si="288"/>
        <v>1</v>
      </c>
      <c r="B445" t="str">
        <f t="shared" ca="1" si="271"/>
        <v>EP2 LPD3 LPS1</v>
      </c>
      <c r="C445" s="293">
        <f ca="1">IF($A445&lt;&gt;$A444,1,MOD(C444-1+(COUNTIFS(D$385:$N$385,$A445)=COUNTIFS(D445:$N445,1)),C$384)+1)</f>
        <v>2</v>
      </c>
      <c r="D445" s="291">
        <f ca="1">IF($A445&lt;&gt;D$385,0,IF($A445&lt;&gt;$A444,1,MOD(D444-1+(COUNTIFS(E$385:$N$385,$A445)=COUNTIFS(E445:$N445,1)),D$384)+1))</f>
        <v>0</v>
      </c>
      <c r="E445" s="291">
        <f ca="1">IF($A445&lt;&gt;E$385,0,IF($A445&lt;&gt;$A444,1,MOD(E444-1+(COUNTIFS(F$385:$N$385,$A445)=COUNTIFS(F445:$N445,1)),E$384)+1))</f>
        <v>3</v>
      </c>
      <c r="F445" s="291">
        <f ca="1">IF($A445&lt;&gt;F$385,0,IF($A445&lt;&gt;$A444,1,MOD(F444-1+(COUNTIFS(G$385:$N$385,$A445)=COUNTIFS(G445:$N445,1)),F$384)+1))</f>
        <v>1</v>
      </c>
      <c r="G445" s="291">
        <f ca="1">IF($A445&lt;&gt;G$385,0,IF($A445&lt;&gt;$A444,1,MOD(G444-1+(COUNTIFS(H$385:$N$385,$A445)=COUNTIFS(H445:$N445,1)),G$384)+1))</f>
        <v>0</v>
      </c>
      <c r="H445" s="291">
        <f ca="1">IF($A445&lt;&gt;H$385,0,IF($A445&lt;&gt;$A444,1,MOD(H444-1+(COUNTIFS(I$385:$N$385,$A445)=COUNTIFS(I445:$N445,1)),H$384)+1))</f>
        <v>0</v>
      </c>
      <c r="I445" s="291">
        <f ca="1">IF($A445&lt;&gt;I$385,0,IF($A445&lt;&gt;$A444,1,MOD(I444-1+(COUNTIFS(N$385:$N$385,$A445)=COUNTIFS(N445:$N445,1)),I$384)+1))</f>
        <v>0</v>
      </c>
      <c r="J445" s="291"/>
      <c r="K445" s="291"/>
      <c r="L445" s="291"/>
      <c r="M445" s="291"/>
      <c r="O445">
        <v>59</v>
      </c>
      <c r="P445" s="110">
        <f t="shared" ca="1" si="281"/>
        <v>0</v>
      </c>
      <c r="Q445" s="110">
        <f t="shared" ca="1" si="282"/>
        <v>0</v>
      </c>
      <c r="R445" s="110">
        <f t="shared" ca="1" si="283"/>
        <v>0.5</v>
      </c>
      <c r="S445" s="110">
        <f t="shared" ca="1" si="284"/>
        <v>-0.5</v>
      </c>
      <c r="T445" s="110">
        <f t="shared" ca="1" si="285"/>
        <v>0</v>
      </c>
      <c r="U445" s="110">
        <f t="shared" ca="1" si="286"/>
        <v>0</v>
      </c>
      <c r="V445" s="110">
        <f t="shared" ca="1" si="287"/>
        <v>0</v>
      </c>
      <c r="W445" s="110"/>
      <c r="X445" s="110"/>
      <c r="Y445" s="110"/>
      <c r="Z445" s="110"/>
    </row>
    <row r="446" spans="1:26" hidden="1" outlineLevel="1">
      <c r="A446">
        <f t="shared" ca="1" si="288"/>
        <v>1</v>
      </c>
      <c r="B446" t="str">
        <f t="shared" ca="1" si="271"/>
        <v>EP2 LPD3 LPS2</v>
      </c>
      <c r="C446" s="293">
        <f ca="1">IF($A446&lt;&gt;$A445,1,MOD(C445-1+(COUNTIFS(D$385:$N$385,$A446)=COUNTIFS(D446:$N446,1)),C$384)+1)</f>
        <v>2</v>
      </c>
      <c r="D446" s="291">
        <f ca="1">IF($A446&lt;&gt;D$385,0,IF($A446&lt;&gt;$A445,1,MOD(D445-1+(COUNTIFS(E$385:$N$385,$A446)=COUNTIFS(E446:$N446,1)),D$384)+1))</f>
        <v>0</v>
      </c>
      <c r="E446" s="291">
        <f ca="1">IF($A446&lt;&gt;E$385,0,IF($A446&lt;&gt;$A445,1,MOD(E445-1+(COUNTIFS(F$385:$N$385,$A446)=COUNTIFS(F446:$N446,1)),E$384)+1))</f>
        <v>3</v>
      </c>
      <c r="F446" s="291">
        <f ca="1">IF($A446&lt;&gt;F$385,0,IF($A446&lt;&gt;$A445,1,MOD(F445-1+(COUNTIFS(G$385:$N$385,$A446)=COUNTIFS(G446:$N446,1)),F$384)+1))</f>
        <v>2</v>
      </c>
      <c r="G446" s="291">
        <f ca="1">IF($A446&lt;&gt;G$385,0,IF($A446&lt;&gt;$A445,1,MOD(G445-1+(COUNTIFS(H$385:$N$385,$A446)=COUNTIFS(H446:$N446,1)),G$384)+1))</f>
        <v>0</v>
      </c>
      <c r="H446" s="291">
        <f ca="1">IF($A446&lt;&gt;H$385,0,IF($A446&lt;&gt;$A445,1,MOD(H445-1+(COUNTIFS(I$385:$N$385,$A446)=COUNTIFS(I446:$N446,1)),H$384)+1))</f>
        <v>0</v>
      </c>
      <c r="I446" s="291">
        <f ca="1">IF($A446&lt;&gt;I$385,0,IF($A446&lt;&gt;$A445,1,MOD(I445-1+(COUNTIFS(N$385:$N$385,$A446)=COUNTIFS(N446:$N446,1)),I$384)+1))</f>
        <v>0</v>
      </c>
      <c r="J446" s="291"/>
      <c r="K446" s="291"/>
      <c r="L446" s="291"/>
      <c r="M446" s="291"/>
      <c r="O446">
        <v>60</v>
      </c>
      <c r="P446" s="110">
        <f t="shared" ca="1" si="281"/>
        <v>0</v>
      </c>
      <c r="Q446" s="110">
        <f t="shared" ca="1" si="282"/>
        <v>0</v>
      </c>
      <c r="R446" s="110">
        <f t="shared" ca="1" si="283"/>
        <v>0.5</v>
      </c>
      <c r="S446" s="110">
        <f t="shared" ca="1" si="284"/>
        <v>0</v>
      </c>
      <c r="T446" s="110">
        <f t="shared" ca="1" si="285"/>
        <v>0</v>
      </c>
      <c r="U446" s="110">
        <f t="shared" ca="1" si="286"/>
        <v>0</v>
      </c>
      <c r="V446" s="110">
        <f t="shared" ca="1" si="287"/>
        <v>0</v>
      </c>
      <c r="W446" s="110"/>
      <c r="X446" s="110"/>
      <c r="Y446" s="110"/>
      <c r="Z446" s="110"/>
    </row>
    <row r="447" spans="1:26" hidden="1" outlineLevel="1">
      <c r="A447">
        <f t="shared" ca="1" si="288"/>
        <v>1</v>
      </c>
      <c r="B447" t="str">
        <f t="shared" ca="1" si="271"/>
        <v>EP2 LPD3 LPS3</v>
      </c>
      <c r="C447" s="293">
        <f ca="1">IF($A447&lt;&gt;$A446,1,MOD(C446-1+(COUNTIFS(D$385:$N$385,$A447)=COUNTIFS(D447:$N447,1)),C$384)+1)</f>
        <v>2</v>
      </c>
      <c r="D447" s="291">
        <f ca="1">IF($A447&lt;&gt;D$385,0,IF($A447&lt;&gt;$A446,1,MOD(D446-1+(COUNTIFS(E$385:$N$385,$A447)=COUNTIFS(E447:$N447,1)),D$384)+1))</f>
        <v>0</v>
      </c>
      <c r="E447" s="291">
        <f ca="1">IF($A447&lt;&gt;E$385,0,IF($A447&lt;&gt;$A446,1,MOD(E446-1+(COUNTIFS(F$385:$N$385,$A447)=COUNTIFS(F447:$N447,1)),E$384)+1))</f>
        <v>3</v>
      </c>
      <c r="F447" s="291">
        <f ca="1">IF($A447&lt;&gt;F$385,0,IF($A447&lt;&gt;$A446,1,MOD(F446-1+(COUNTIFS(G$385:$N$385,$A447)=COUNTIFS(G447:$N447,1)),F$384)+1))</f>
        <v>3</v>
      </c>
      <c r="G447" s="291">
        <f ca="1">IF($A447&lt;&gt;G$385,0,IF($A447&lt;&gt;$A446,1,MOD(G446-1+(COUNTIFS(H$385:$N$385,$A447)=COUNTIFS(H447:$N447,1)),G$384)+1))</f>
        <v>0</v>
      </c>
      <c r="H447" s="291">
        <f ca="1">IF($A447&lt;&gt;H$385,0,IF($A447&lt;&gt;$A446,1,MOD(H446-1+(COUNTIFS(I$385:$N$385,$A447)=COUNTIFS(I447:$N447,1)),H$384)+1))</f>
        <v>0</v>
      </c>
      <c r="I447" s="291">
        <f ca="1">IF($A447&lt;&gt;I$385,0,IF($A447&lt;&gt;$A446,1,MOD(I446-1+(COUNTIFS(N$385:$N$385,$A447)=COUNTIFS(N447:$N447,1)),I$384)+1))</f>
        <v>0</v>
      </c>
      <c r="J447" s="291"/>
      <c r="K447" s="291"/>
      <c r="L447" s="291"/>
      <c r="M447" s="291"/>
      <c r="O447">
        <v>61</v>
      </c>
      <c r="P447" s="110">
        <f t="shared" ca="1" si="281"/>
        <v>0</v>
      </c>
      <c r="Q447" s="110">
        <f t="shared" ca="1" si="282"/>
        <v>0</v>
      </c>
      <c r="R447" s="110">
        <f t="shared" ca="1" si="283"/>
        <v>0.5</v>
      </c>
      <c r="S447" s="110">
        <f t="shared" ca="1" si="284"/>
        <v>0.5</v>
      </c>
      <c r="T447" s="110">
        <f t="shared" ca="1" si="285"/>
        <v>0</v>
      </c>
      <c r="U447" s="110">
        <f t="shared" ca="1" si="286"/>
        <v>0</v>
      </c>
      <c r="V447" s="110">
        <f t="shared" ca="1" si="287"/>
        <v>0</v>
      </c>
      <c r="W447" s="110"/>
      <c r="X447" s="110"/>
      <c r="Y447" s="110"/>
      <c r="Z447" s="110"/>
    </row>
    <row r="448" spans="1:26" hidden="1" outlineLevel="1">
      <c r="A448">
        <f t="shared" ca="1" si="288"/>
        <v>1</v>
      </c>
      <c r="B448" t="str">
        <f t="shared" ca="1" si="271"/>
        <v>EP3 LPD1 LPS1</v>
      </c>
      <c r="C448" s="293">
        <f ca="1">IF($A448&lt;&gt;$A447,1,MOD(C447-1+(COUNTIFS(D$385:$N$385,$A448)=COUNTIFS(D448:$N448,1)),C$384)+1)</f>
        <v>3</v>
      </c>
      <c r="D448" s="291">
        <f ca="1">IF($A448&lt;&gt;D$385,0,IF($A448&lt;&gt;$A447,1,MOD(D447-1+(COUNTIFS(E$385:$N$385,$A448)=COUNTIFS(E448:$N448,1)),D$384)+1))</f>
        <v>0</v>
      </c>
      <c r="E448" s="291">
        <f ca="1">IF($A448&lt;&gt;E$385,0,IF($A448&lt;&gt;$A447,1,MOD(E447-1+(COUNTIFS(F$385:$N$385,$A448)=COUNTIFS(F448:$N448,1)),E$384)+1))</f>
        <v>1</v>
      </c>
      <c r="F448" s="291">
        <f ca="1">IF($A448&lt;&gt;F$385,0,IF($A448&lt;&gt;$A447,1,MOD(F447-1+(COUNTIFS(G$385:$N$385,$A448)=COUNTIFS(G448:$N448,1)),F$384)+1))</f>
        <v>1</v>
      </c>
      <c r="G448" s="291">
        <f ca="1">IF($A448&lt;&gt;G$385,0,IF($A448&lt;&gt;$A447,1,MOD(G447-1+(COUNTIFS(H$385:$N$385,$A448)=COUNTIFS(H448:$N448,1)),G$384)+1))</f>
        <v>0</v>
      </c>
      <c r="H448" s="291">
        <f ca="1">IF($A448&lt;&gt;H$385,0,IF($A448&lt;&gt;$A447,1,MOD(H447-1+(COUNTIFS(I$385:$N$385,$A448)=COUNTIFS(I448:$N448,1)),H$384)+1))</f>
        <v>0</v>
      </c>
      <c r="I448" s="291">
        <f ca="1">IF($A448&lt;&gt;I$385,0,IF($A448&lt;&gt;$A447,1,MOD(I447-1+(COUNTIFS(N$385:$N$385,$A448)=COUNTIFS(N448:$N448,1)),I$384)+1))</f>
        <v>0</v>
      </c>
      <c r="J448" s="291"/>
      <c r="K448" s="291"/>
      <c r="L448" s="291"/>
      <c r="M448" s="291"/>
      <c r="O448">
        <v>62</v>
      </c>
      <c r="P448" s="110">
        <f t="shared" ca="1" si="281"/>
        <v>0.5</v>
      </c>
      <c r="Q448" s="110">
        <f t="shared" ca="1" si="282"/>
        <v>0</v>
      </c>
      <c r="R448" s="110">
        <f t="shared" ca="1" si="283"/>
        <v>-0.5</v>
      </c>
      <c r="S448" s="110">
        <f t="shared" ca="1" si="284"/>
        <v>-0.5</v>
      </c>
      <c r="T448" s="110">
        <f t="shared" ca="1" si="285"/>
        <v>0</v>
      </c>
      <c r="U448" s="110">
        <f t="shared" ca="1" si="286"/>
        <v>0</v>
      </c>
      <c r="V448" s="110">
        <f t="shared" ca="1" si="287"/>
        <v>0</v>
      </c>
      <c r="W448" s="110"/>
      <c r="X448" s="110"/>
      <c r="Y448" s="110"/>
      <c r="Z448" s="110"/>
    </row>
    <row r="449" spans="1:26" hidden="1" outlineLevel="1">
      <c r="A449">
        <f t="shared" ca="1" si="288"/>
        <v>1</v>
      </c>
      <c r="B449" t="str">
        <f t="shared" ca="1" si="271"/>
        <v>EP3 LPD1 LPS2</v>
      </c>
      <c r="C449" s="293">
        <f ca="1">IF($A449&lt;&gt;$A448,1,MOD(C448-1+(COUNTIFS(D$385:$N$385,$A449)=COUNTIFS(D449:$N449,1)),C$384)+1)</f>
        <v>3</v>
      </c>
      <c r="D449" s="291">
        <f ca="1">IF($A449&lt;&gt;D$385,0,IF($A449&lt;&gt;$A448,1,MOD(D448-1+(COUNTIFS(E$385:$N$385,$A449)=COUNTIFS(E449:$N449,1)),D$384)+1))</f>
        <v>0</v>
      </c>
      <c r="E449" s="291">
        <f ca="1">IF($A449&lt;&gt;E$385,0,IF($A449&lt;&gt;$A448,1,MOD(E448-1+(COUNTIFS(F$385:$N$385,$A449)=COUNTIFS(F449:$N449,1)),E$384)+1))</f>
        <v>1</v>
      </c>
      <c r="F449" s="291">
        <f ca="1">IF($A449&lt;&gt;F$385,0,IF($A449&lt;&gt;$A448,1,MOD(F448-1+(COUNTIFS(G$385:$N$385,$A449)=COUNTIFS(G449:$N449,1)),F$384)+1))</f>
        <v>2</v>
      </c>
      <c r="G449" s="291">
        <f ca="1">IF($A449&lt;&gt;G$385,0,IF($A449&lt;&gt;$A448,1,MOD(G448-1+(COUNTIFS(H$385:$N$385,$A449)=COUNTIFS(H449:$N449,1)),G$384)+1))</f>
        <v>0</v>
      </c>
      <c r="H449" s="291">
        <f ca="1">IF($A449&lt;&gt;H$385,0,IF($A449&lt;&gt;$A448,1,MOD(H448-1+(COUNTIFS(I$385:$N$385,$A449)=COUNTIFS(I449:$N449,1)),H$384)+1))</f>
        <v>0</v>
      </c>
      <c r="I449" s="291">
        <f ca="1">IF($A449&lt;&gt;I$385,0,IF($A449&lt;&gt;$A448,1,MOD(I448-1+(COUNTIFS(N$385:$N$385,$A449)=COUNTIFS(N449:$N449,1)),I$384)+1))</f>
        <v>0</v>
      </c>
      <c r="J449" s="291"/>
      <c r="K449" s="291"/>
      <c r="L449" s="291"/>
      <c r="M449" s="291"/>
      <c r="O449">
        <v>63</v>
      </c>
      <c r="P449" s="110">
        <f t="shared" ca="1" si="281"/>
        <v>0.5</v>
      </c>
      <c r="Q449" s="110">
        <f t="shared" ca="1" si="282"/>
        <v>0</v>
      </c>
      <c r="R449" s="110">
        <f t="shared" ca="1" si="283"/>
        <v>-0.5</v>
      </c>
      <c r="S449" s="110">
        <f t="shared" ca="1" si="284"/>
        <v>0</v>
      </c>
      <c r="T449" s="110">
        <f t="shared" ca="1" si="285"/>
        <v>0</v>
      </c>
      <c r="U449" s="110">
        <f t="shared" ca="1" si="286"/>
        <v>0</v>
      </c>
      <c r="V449" s="110">
        <f t="shared" ca="1" si="287"/>
        <v>0</v>
      </c>
      <c r="W449" s="110"/>
      <c r="X449" s="110"/>
      <c r="Y449" s="110"/>
      <c r="Z449" s="110"/>
    </row>
    <row r="450" spans="1:26" hidden="1" outlineLevel="1">
      <c r="A450">
        <f t="shared" ca="1" si="288"/>
        <v>1</v>
      </c>
      <c r="B450" t="str">
        <f t="shared" ca="1" si="271"/>
        <v>EP3 LPD1 LPS3</v>
      </c>
      <c r="C450" s="293">
        <f ca="1">IF($A450&lt;&gt;$A449,1,MOD(C449-1+(COUNTIFS(D$385:$N$385,$A450)=COUNTIFS(D450:$N450,1)),C$384)+1)</f>
        <v>3</v>
      </c>
      <c r="D450" s="291">
        <f ca="1">IF($A450&lt;&gt;D$385,0,IF($A450&lt;&gt;$A449,1,MOD(D449-1+(COUNTIFS(E$385:$N$385,$A450)=COUNTIFS(E450:$N450,1)),D$384)+1))</f>
        <v>0</v>
      </c>
      <c r="E450" s="291">
        <f ca="1">IF($A450&lt;&gt;E$385,0,IF($A450&lt;&gt;$A449,1,MOD(E449-1+(COUNTIFS(F$385:$N$385,$A450)=COUNTIFS(F450:$N450,1)),E$384)+1))</f>
        <v>1</v>
      </c>
      <c r="F450" s="291">
        <f ca="1">IF($A450&lt;&gt;F$385,0,IF($A450&lt;&gt;$A449,1,MOD(F449-1+(COUNTIFS(G$385:$N$385,$A450)=COUNTIFS(G450:$N450,1)),F$384)+1))</f>
        <v>3</v>
      </c>
      <c r="G450" s="291">
        <f ca="1">IF($A450&lt;&gt;G$385,0,IF($A450&lt;&gt;$A449,1,MOD(G449-1+(COUNTIFS(H$385:$N$385,$A450)=COUNTIFS(H450:$N450,1)),G$384)+1))</f>
        <v>0</v>
      </c>
      <c r="H450" s="291">
        <f ca="1">IF($A450&lt;&gt;H$385,0,IF($A450&lt;&gt;$A449,1,MOD(H449-1+(COUNTIFS(I$385:$N$385,$A450)=COUNTIFS(I450:$N450,1)),H$384)+1))</f>
        <v>0</v>
      </c>
      <c r="I450" s="291">
        <f ca="1">IF($A450&lt;&gt;I$385,0,IF($A450&lt;&gt;$A449,1,MOD(I449-1+(COUNTIFS(N$385:$N$385,$A450)=COUNTIFS(N450:$N450,1)),I$384)+1))</f>
        <v>0</v>
      </c>
      <c r="J450" s="291"/>
      <c r="K450" s="291"/>
      <c r="L450" s="291"/>
      <c r="M450" s="291"/>
      <c r="O450">
        <v>64</v>
      </c>
      <c r="P450" s="110">
        <f t="shared" ca="1" si="281"/>
        <v>0.5</v>
      </c>
      <c r="Q450" s="110">
        <f t="shared" ca="1" si="282"/>
        <v>0</v>
      </c>
      <c r="R450" s="110">
        <f t="shared" ca="1" si="283"/>
        <v>-0.5</v>
      </c>
      <c r="S450" s="110">
        <f t="shared" ca="1" si="284"/>
        <v>0.5</v>
      </c>
      <c r="T450" s="110">
        <f t="shared" ca="1" si="285"/>
        <v>0</v>
      </c>
      <c r="U450" s="110">
        <f t="shared" ca="1" si="286"/>
        <v>0</v>
      </c>
      <c r="V450" s="110">
        <f t="shared" ca="1" si="287"/>
        <v>0</v>
      </c>
      <c r="W450" s="110"/>
      <c r="X450" s="110"/>
      <c r="Y450" s="110"/>
      <c r="Z450" s="110"/>
    </row>
    <row r="451" spans="1:26" hidden="1" outlineLevel="1">
      <c r="A451">
        <f t="shared" ca="1" si="288"/>
        <v>1</v>
      </c>
      <c r="B451" t="str">
        <f t="shared" ref="B451:B514" ca="1" si="289">"EP"&amp;$C451&amp;IF($A451=0," LPAll"&amp;$D451,"")&amp;IF($A451=1," LPD"&amp;$E451&amp;" LPS"&amp;$F451,"")&amp;IF($A451=2," LPD"&amp;$G451&amp;" LPS"&amp;$H451&amp;" LPM"&amp;$I451,"")</f>
        <v>EP3 LPD2 LPS1</v>
      </c>
      <c r="C451" s="293">
        <f ca="1">IF($A451&lt;&gt;$A450,1,MOD(C450-1+(COUNTIFS(D$385:$N$385,$A451)=COUNTIFS(D451:$N451,1)),C$384)+1)</f>
        <v>3</v>
      </c>
      <c r="D451" s="291">
        <f ca="1">IF($A451&lt;&gt;D$385,0,IF($A451&lt;&gt;$A450,1,MOD(D450-1+(COUNTIFS(E$385:$N$385,$A451)=COUNTIFS(E451:$N451,1)),D$384)+1))</f>
        <v>0</v>
      </c>
      <c r="E451" s="291">
        <f ca="1">IF($A451&lt;&gt;E$385,0,IF($A451&lt;&gt;$A450,1,MOD(E450-1+(COUNTIFS(F$385:$N$385,$A451)=COUNTIFS(F451:$N451,1)),E$384)+1))</f>
        <v>2</v>
      </c>
      <c r="F451" s="291">
        <f ca="1">IF($A451&lt;&gt;F$385,0,IF($A451&lt;&gt;$A450,1,MOD(F450-1+(COUNTIFS(G$385:$N$385,$A451)=COUNTIFS(G451:$N451,1)),F$384)+1))</f>
        <v>1</v>
      </c>
      <c r="G451" s="291">
        <f ca="1">IF($A451&lt;&gt;G$385,0,IF($A451&lt;&gt;$A450,1,MOD(G450-1+(COUNTIFS(H$385:$N$385,$A451)=COUNTIFS(H451:$N451,1)),G$384)+1))</f>
        <v>0</v>
      </c>
      <c r="H451" s="291">
        <f ca="1">IF($A451&lt;&gt;H$385,0,IF($A451&lt;&gt;$A450,1,MOD(H450-1+(COUNTIFS(I$385:$N$385,$A451)=COUNTIFS(I451:$N451,1)),H$384)+1))</f>
        <v>0</v>
      </c>
      <c r="I451" s="291">
        <f ca="1">IF($A451&lt;&gt;I$385,0,IF($A451&lt;&gt;$A450,1,MOD(I450-1+(COUNTIFS(N$385:$N$385,$A451)=COUNTIFS(N451:$N451,1)),I$384)+1))</f>
        <v>0</v>
      </c>
      <c r="J451" s="291"/>
      <c r="K451" s="291"/>
      <c r="L451" s="291"/>
      <c r="M451" s="291"/>
      <c r="O451">
        <v>65</v>
      </c>
      <c r="P451" s="110">
        <f t="shared" ref="P451:P466" ca="1" si="290">IF(C451=0,0,INDEX(C$377:C$380,C451,1))</f>
        <v>0.5</v>
      </c>
      <c r="Q451" s="110">
        <f t="shared" ref="Q451:Q466" ca="1" si="291">IF(D451=0,0,INDEX(D$377:D$380,D451,1))</f>
        <v>0</v>
      </c>
      <c r="R451" s="110">
        <f t="shared" ref="R451:R466" ca="1" si="292">IF(E451=0,0,INDEX(E$377:E$380,E451,1))</f>
        <v>0</v>
      </c>
      <c r="S451" s="110">
        <f t="shared" ref="S451:S466" ca="1" si="293">IF(F451=0,0,INDEX(F$377:F$380,F451,1))</f>
        <v>-0.5</v>
      </c>
      <c r="T451" s="110">
        <f t="shared" ref="T451:T466" ca="1" si="294">IF(G451=0,0,INDEX(G$377:G$380,G451,1))</f>
        <v>0</v>
      </c>
      <c r="U451" s="110">
        <f t="shared" ref="U451:U466" ca="1" si="295">IF(H451=0,0,INDEX(H$377:H$380,H451,1))</f>
        <v>0</v>
      </c>
      <c r="V451" s="110">
        <f t="shared" ref="V451:V466" ca="1" si="296">IF(I451=0,0,INDEX(I$377:I$380,I451,1))</f>
        <v>0</v>
      </c>
      <c r="W451" s="110"/>
      <c r="X451" s="110"/>
      <c r="Y451" s="110"/>
      <c r="Z451" s="110"/>
    </row>
    <row r="452" spans="1:26" hidden="1" outlineLevel="1">
      <c r="A452">
        <f t="shared" ca="1" si="288"/>
        <v>1</v>
      </c>
      <c r="B452" t="str">
        <f t="shared" ca="1" si="289"/>
        <v>EP3 LPD2 LPS2</v>
      </c>
      <c r="C452" s="293">
        <f ca="1">IF($A452&lt;&gt;$A451,1,MOD(C451-1+(COUNTIFS(D$385:$N$385,$A452)=COUNTIFS(D452:$N452,1)),C$384)+1)</f>
        <v>3</v>
      </c>
      <c r="D452" s="291">
        <f ca="1">IF($A452&lt;&gt;D$385,0,IF($A452&lt;&gt;$A451,1,MOD(D451-1+(COUNTIFS(E$385:$N$385,$A452)=COUNTIFS(E452:$N452,1)),D$384)+1))</f>
        <v>0</v>
      </c>
      <c r="E452" s="291">
        <f ca="1">IF($A452&lt;&gt;E$385,0,IF($A452&lt;&gt;$A451,1,MOD(E451-1+(COUNTIFS(F$385:$N$385,$A452)=COUNTIFS(F452:$N452,1)),E$384)+1))</f>
        <v>2</v>
      </c>
      <c r="F452" s="291">
        <f ca="1">IF($A452&lt;&gt;F$385,0,IF($A452&lt;&gt;$A451,1,MOD(F451-1+(COUNTIFS(G$385:$N$385,$A452)=COUNTIFS(G452:$N452,1)),F$384)+1))</f>
        <v>2</v>
      </c>
      <c r="G452" s="291">
        <f ca="1">IF($A452&lt;&gt;G$385,0,IF($A452&lt;&gt;$A451,1,MOD(G451-1+(COUNTIFS(H$385:$N$385,$A452)=COUNTIFS(H452:$N452,1)),G$384)+1))</f>
        <v>0</v>
      </c>
      <c r="H452" s="291">
        <f ca="1">IF($A452&lt;&gt;H$385,0,IF($A452&lt;&gt;$A451,1,MOD(H451-1+(COUNTIFS(I$385:$N$385,$A452)=COUNTIFS(I452:$N452,1)),H$384)+1))</f>
        <v>0</v>
      </c>
      <c r="I452" s="291">
        <f ca="1">IF($A452&lt;&gt;I$385,0,IF($A452&lt;&gt;$A451,1,MOD(I451-1+(COUNTIFS(N$385:$N$385,$A452)=COUNTIFS(N452:$N452,1)),I$384)+1))</f>
        <v>0</v>
      </c>
      <c r="J452" s="291"/>
      <c r="K452" s="291"/>
      <c r="L452" s="291"/>
      <c r="M452" s="291"/>
      <c r="O452">
        <v>66</v>
      </c>
      <c r="P452" s="110">
        <f t="shared" ca="1" si="290"/>
        <v>0.5</v>
      </c>
      <c r="Q452" s="110">
        <f t="shared" ca="1" si="291"/>
        <v>0</v>
      </c>
      <c r="R452" s="110">
        <f t="shared" ca="1" si="292"/>
        <v>0</v>
      </c>
      <c r="S452" s="110">
        <f t="shared" ca="1" si="293"/>
        <v>0</v>
      </c>
      <c r="T452" s="110">
        <f t="shared" ca="1" si="294"/>
        <v>0</v>
      </c>
      <c r="U452" s="110">
        <f t="shared" ca="1" si="295"/>
        <v>0</v>
      </c>
      <c r="V452" s="110">
        <f t="shared" ca="1" si="296"/>
        <v>0</v>
      </c>
      <c r="W452" s="110"/>
      <c r="X452" s="110"/>
      <c r="Y452" s="110"/>
      <c r="Z452" s="110"/>
    </row>
    <row r="453" spans="1:26" hidden="1" outlineLevel="1">
      <c r="A453">
        <f t="shared" ca="1" si="288"/>
        <v>1</v>
      </c>
      <c r="B453" t="str">
        <f t="shared" ca="1" si="289"/>
        <v>EP3 LPD2 LPS3</v>
      </c>
      <c r="C453" s="293">
        <f ca="1">IF($A453&lt;&gt;$A452,1,MOD(C452-1+(COUNTIFS(D$385:$N$385,$A453)=COUNTIFS(D453:$N453,1)),C$384)+1)</f>
        <v>3</v>
      </c>
      <c r="D453" s="291">
        <f ca="1">IF($A453&lt;&gt;D$385,0,IF($A453&lt;&gt;$A452,1,MOD(D452-1+(COUNTIFS(E$385:$N$385,$A453)=COUNTIFS(E453:$N453,1)),D$384)+1))</f>
        <v>0</v>
      </c>
      <c r="E453" s="291">
        <f ca="1">IF($A453&lt;&gt;E$385,0,IF($A453&lt;&gt;$A452,1,MOD(E452-1+(COUNTIFS(F$385:$N$385,$A453)=COUNTIFS(F453:$N453,1)),E$384)+1))</f>
        <v>2</v>
      </c>
      <c r="F453" s="291">
        <f ca="1">IF($A453&lt;&gt;F$385,0,IF($A453&lt;&gt;$A452,1,MOD(F452-1+(COUNTIFS(G$385:$N$385,$A453)=COUNTIFS(G453:$N453,1)),F$384)+1))</f>
        <v>3</v>
      </c>
      <c r="G453" s="291">
        <f ca="1">IF($A453&lt;&gt;G$385,0,IF($A453&lt;&gt;$A452,1,MOD(G452-1+(COUNTIFS(H$385:$N$385,$A453)=COUNTIFS(H453:$N453,1)),G$384)+1))</f>
        <v>0</v>
      </c>
      <c r="H453" s="291">
        <f ca="1">IF($A453&lt;&gt;H$385,0,IF($A453&lt;&gt;$A452,1,MOD(H452-1+(COUNTIFS(I$385:$N$385,$A453)=COUNTIFS(I453:$N453,1)),H$384)+1))</f>
        <v>0</v>
      </c>
      <c r="I453" s="291">
        <f ca="1">IF($A453&lt;&gt;I$385,0,IF($A453&lt;&gt;$A452,1,MOD(I452-1+(COUNTIFS(N$385:$N$385,$A453)=COUNTIFS(N453:$N453,1)),I$384)+1))</f>
        <v>0</v>
      </c>
      <c r="J453" s="291"/>
      <c r="K453" s="291"/>
      <c r="L453" s="291"/>
      <c r="M453" s="291"/>
      <c r="O453">
        <v>67</v>
      </c>
      <c r="P453" s="110">
        <f t="shared" ca="1" si="290"/>
        <v>0.5</v>
      </c>
      <c r="Q453" s="110">
        <f t="shared" ca="1" si="291"/>
        <v>0</v>
      </c>
      <c r="R453" s="110">
        <f t="shared" ca="1" si="292"/>
        <v>0</v>
      </c>
      <c r="S453" s="110">
        <f t="shared" ca="1" si="293"/>
        <v>0.5</v>
      </c>
      <c r="T453" s="110">
        <f t="shared" ca="1" si="294"/>
        <v>0</v>
      </c>
      <c r="U453" s="110">
        <f t="shared" ca="1" si="295"/>
        <v>0</v>
      </c>
      <c r="V453" s="110">
        <f t="shared" ca="1" si="296"/>
        <v>0</v>
      </c>
      <c r="W453" s="110"/>
      <c r="X453" s="110"/>
      <c r="Y453" s="110"/>
      <c r="Z453" s="110"/>
    </row>
    <row r="454" spans="1:26" hidden="1" outlineLevel="1">
      <c r="A454">
        <f t="shared" ca="1" si="288"/>
        <v>1</v>
      </c>
      <c r="B454" t="str">
        <f t="shared" ca="1" si="289"/>
        <v>EP3 LPD3 LPS1</v>
      </c>
      <c r="C454" s="293">
        <f ca="1">IF($A454&lt;&gt;$A453,1,MOD(C453-1+(COUNTIFS(D$385:$N$385,$A454)=COUNTIFS(D454:$N454,1)),C$384)+1)</f>
        <v>3</v>
      </c>
      <c r="D454" s="291">
        <f ca="1">IF($A454&lt;&gt;D$385,0,IF($A454&lt;&gt;$A453,1,MOD(D453-1+(COUNTIFS(E$385:$N$385,$A454)=COUNTIFS(E454:$N454,1)),D$384)+1))</f>
        <v>0</v>
      </c>
      <c r="E454" s="291">
        <f ca="1">IF($A454&lt;&gt;E$385,0,IF($A454&lt;&gt;$A453,1,MOD(E453-1+(COUNTIFS(F$385:$N$385,$A454)=COUNTIFS(F454:$N454,1)),E$384)+1))</f>
        <v>3</v>
      </c>
      <c r="F454" s="291">
        <f ca="1">IF($A454&lt;&gt;F$385,0,IF($A454&lt;&gt;$A453,1,MOD(F453-1+(COUNTIFS(G$385:$N$385,$A454)=COUNTIFS(G454:$N454,1)),F$384)+1))</f>
        <v>1</v>
      </c>
      <c r="G454" s="291">
        <f ca="1">IF($A454&lt;&gt;G$385,0,IF($A454&lt;&gt;$A453,1,MOD(G453-1+(COUNTIFS(H$385:$N$385,$A454)=COUNTIFS(H454:$N454,1)),G$384)+1))</f>
        <v>0</v>
      </c>
      <c r="H454" s="291">
        <f ca="1">IF($A454&lt;&gt;H$385,0,IF($A454&lt;&gt;$A453,1,MOD(H453-1+(COUNTIFS(I$385:$N$385,$A454)=COUNTIFS(I454:$N454,1)),H$384)+1))</f>
        <v>0</v>
      </c>
      <c r="I454" s="291">
        <f ca="1">IF($A454&lt;&gt;I$385,0,IF($A454&lt;&gt;$A453,1,MOD(I453-1+(COUNTIFS(N$385:$N$385,$A454)=COUNTIFS(N454:$N454,1)),I$384)+1))</f>
        <v>0</v>
      </c>
      <c r="J454" s="291"/>
      <c r="K454" s="291"/>
      <c r="L454" s="291"/>
      <c r="M454" s="291"/>
      <c r="O454">
        <v>68</v>
      </c>
      <c r="P454" s="110">
        <f t="shared" ca="1" si="290"/>
        <v>0.5</v>
      </c>
      <c r="Q454" s="110">
        <f t="shared" ca="1" si="291"/>
        <v>0</v>
      </c>
      <c r="R454" s="110">
        <f t="shared" ca="1" si="292"/>
        <v>0.5</v>
      </c>
      <c r="S454" s="110">
        <f t="shared" ca="1" si="293"/>
        <v>-0.5</v>
      </c>
      <c r="T454" s="110">
        <f t="shared" ca="1" si="294"/>
        <v>0</v>
      </c>
      <c r="U454" s="110">
        <f t="shared" ca="1" si="295"/>
        <v>0</v>
      </c>
      <c r="V454" s="110">
        <f t="shared" ca="1" si="296"/>
        <v>0</v>
      </c>
      <c r="W454" s="110"/>
      <c r="X454" s="110"/>
      <c r="Y454" s="110"/>
      <c r="Z454" s="110"/>
    </row>
    <row r="455" spans="1:26" hidden="1" outlineLevel="1">
      <c r="A455">
        <f t="shared" ca="1" si="288"/>
        <v>1</v>
      </c>
      <c r="B455" t="str">
        <f t="shared" ca="1" si="289"/>
        <v>EP3 LPD3 LPS2</v>
      </c>
      <c r="C455" s="293">
        <f ca="1">IF($A455&lt;&gt;$A454,1,MOD(C454-1+(COUNTIFS(D$385:$N$385,$A455)=COUNTIFS(D455:$N455,1)),C$384)+1)</f>
        <v>3</v>
      </c>
      <c r="D455" s="291">
        <f ca="1">IF($A455&lt;&gt;D$385,0,IF($A455&lt;&gt;$A454,1,MOD(D454-1+(COUNTIFS(E$385:$N$385,$A455)=COUNTIFS(E455:$N455,1)),D$384)+1))</f>
        <v>0</v>
      </c>
      <c r="E455" s="291">
        <f ca="1">IF($A455&lt;&gt;E$385,0,IF($A455&lt;&gt;$A454,1,MOD(E454-1+(COUNTIFS(F$385:$N$385,$A455)=COUNTIFS(F455:$N455,1)),E$384)+1))</f>
        <v>3</v>
      </c>
      <c r="F455" s="291">
        <f ca="1">IF($A455&lt;&gt;F$385,0,IF($A455&lt;&gt;$A454,1,MOD(F454-1+(COUNTIFS(G$385:$N$385,$A455)=COUNTIFS(G455:$N455,1)),F$384)+1))</f>
        <v>2</v>
      </c>
      <c r="G455" s="291">
        <f ca="1">IF($A455&lt;&gt;G$385,0,IF($A455&lt;&gt;$A454,1,MOD(G454-1+(COUNTIFS(H$385:$N$385,$A455)=COUNTIFS(H455:$N455,1)),G$384)+1))</f>
        <v>0</v>
      </c>
      <c r="H455" s="291">
        <f ca="1">IF($A455&lt;&gt;H$385,0,IF($A455&lt;&gt;$A454,1,MOD(H454-1+(COUNTIFS(I$385:$N$385,$A455)=COUNTIFS(I455:$N455,1)),H$384)+1))</f>
        <v>0</v>
      </c>
      <c r="I455" s="291">
        <f ca="1">IF($A455&lt;&gt;I$385,0,IF($A455&lt;&gt;$A454,1,MOD(I454-1+(COUNTIFS(N$385:$N$385,$A455)=COUNTIFS(N455:$N455,1)),I$384)+1))</f>
        <v>0</v>
      </c>
      <c r="J455" s="291"/>
      <c r="K455" s="291"/>
      <c r="L455" s="291"/>
      <c r="M455" s="291"/>
      <c r="O455">
        <v>69</v>
      </c>
      <c r="P455" s="110">
        <f t="shared" ca="1" si="290"/>
        <v>0.5</v>
      </c>
      <c r="Q455" s="110">
        <f t="shared" ca="1" si="291"/>
        <v>0</v>
      </c>
      <c r="R455" s="110">
        <f t="shared" ca="1" si="292"/>
        <v>0.5</v>
      </c>
      <c r="S455" s="110">
        <f t="shared" ca="1" si="293"/>
        <v>0</v>
      </c>
      <c r="T455" s="110">
        <f t="shared" ca="1" si="294"/>
        <v>0</v>
      </c>
      <c r="U455" s="110">
        <f t="shared" ca="1" si="295"/>
        <v>0</v>
      </c>
      <c r="V455" s="110">
        <f t="shared" ca="1" si="296"/>
        <v>0</v>
      </c>
      <c r="W455" s="110"/>
      <c r="X455" s="110"/>
      <c r="Y455" s="110"/>
      <c r="Z455" s="110"/>
    </row>
    <row r="456" spans="1:26" hidden="1" outlineLevel="1">
      <c r="A456">
        <f t="shared" ca="1" si="288"/>
        <v>1</v>
      </c>
      <c r="B456" t="str">
        <f t="shared" ca="1" si="289"/>
        <v>EP3 LPD3 LPS3</v>
      </c>
      <c r="C456" s="293">
        <f ca="1">IF($A456&lt;&gt;$A455,1,MOD(C455-1+(COUNTIFS(D$385:$N$385,$A456)=COUNTIFS(D456:$N456,1)),C$384)+1)</f>
        <v>3</v>
      </c>
      <c r="D456" s="291">
        <f ca="1">IF($A456&lt;&gt;D$385,0,IF($A456&lt;&gt;$A455,1,MOD(D455-1+(COUNTIFS(E$385:$N$385,$A456)=COUNTIFS(E456:$N456,1)),D$384)+1))</f>
        <v>0</v>
      </c>
      <c r="E456" s="291">
        <f ca="1">IF($A456&lt;&gt;E$385,0,IF($A456&lt;&gt;$A455,1,MOD(E455-1+(COUNTIFS(F$385:$N$385,$A456)=COUNTIFS(F456:$N456,1)),E$384)+1))</f>
        <v>3</v>
      </c>
      <c r="F456" s="291">
        <f ca="1">IF($A456&lt;&gt;F$385,0,IF($A456&lt;&gt;$A455,1,MOD(F455-1+(COUNTIFS(G$385:$N$385,$A456)=COUNTIFS(G456:$N456,1)),F$384)+1))</f>
        <v>3</v>
      </c>
      <c r="G456" s="291">
        <f ca="1">IF($A456&lt;&gt;G$385,0,IF($A456&lt;&gt;$A455,1,MOD(G455-1+(COUNTIFS(H$385:$N$385,$A456)=COUNTIFS(H456:$N456,1)),G$384)+1))</f>
        <v>0</v>
      </c>
      <c r="H456" s="291">
        <f ca="1">IF($A456&lt;&gt;H$385,0,IF($A456&lt;&gt;$A455,1,MOD(H455-1+(COUNTIFS(I$385:$N$385,$A456)=COUNTIFS(I456:$N456,1)),H$384)+1))</f>
        <v>0</v>
      </c>
      <c r="I456" s="291">
        <f ca="1">IF($A456&lt;&gt;I$385,0,IF($A456&lt;&gt;$A455,1,MOD(I455-1+(COUNTIFS(N$385:$N$385,$A456)=COUNTIFS(N456:$N456,1)),I$384)+1))</f>
        <v>0</v>
      </c>
      <c r="J456" s="291"/>
      <c r="K456" s="291"/>
      <c r="L456" s="291"/>
      <c r="M456" s="291"/>
      <c r="O456">
        <v>70</v>
      </c>
      <c r="P456" s="110">
        <f t="shared" ca="1" si="290"/>
        <v>0.5</v>
      </c>
      <c r="Q456" s="110">
        <f t="shared" ca="1" si="291"/>
        <v>0</v>
      </c>
      <c r="R456" s="110">
        <f t="shared" ca="1" si="292"/>
        <v>0.5</v>
      </c>
      <c r="S456" s="110">
        <f t="shared" ca="1" si="293"/>
        <v>0.5</v>
      </c>
      <c r="T456" s="110">
        <f t="shared" ca="1" si="294"/>
        <v>0</v>
      </c>
      <c r="U456" s="110">
        <f t="shared" ca="1" si="295"/>
        <v>0</v>
      </c>
      <c r="V456" s="110">
        <f t="shared" ca="1" si="296"/>
        <v>0</v>
      </c>
      <c r="W456" s="110"/>
      <c r="X456" s="110"/>
      <c r="Y456" s="110"/>
      <c r="Z456" s="110"/>
    </row>
    <row r="457" spans="1:26" hidden="1" outlineLevel="1">
      <c r="A457">
        <f t="shared" ca="1" si="288"/>
        <v>1</v>
      </c>
      <c r="B457" t="str">
        <f t="shared" ca="1" si="289"/>
        <v>EP1 LPD1 LPS1</v>
      </c>
      <c r="C457" s="293">
        <f ca="1">IF($A457&lt;&gt;$A456,1,MOD(C456-1+(COUNTIFS(D$385:$N$385,$A457)=COUNTIFS(D457:$N457,1)),C$384)+1)</f>
        <v>1</v>
      </c>
      <c r="D457" s="291">
        <f ca="1">IF($A457&lt;&gt;D$385,0,IF($A457&lt;&gt;$A456,1,MOD(D456-1+(COUNTIFS(E$385:$N$385,$A457)=COUNTIFS(E457:$N457,1)),D$384)+1))</f>
        <v>0</v>
      </c>
      <c r="E457" s="291">
        <f ca="1">IF($A457&lt;&gt;E$385,0,IF($A457&lt;&gt;$A456,1,MOD(E456-1+(COUNTIFS(F$385:$N$385,$A457)=COUNTIFS(F457:$N457,1)),E$384)+1))</f>
        <v>1</v>
      </c>
      <c r="F457" s="291">
        <f ca="1">IF($A457&lt;&gt;F$385,0,IF($A457&lt;&gt;$A456,1,MOD(F456-1+(COUNTIFS(G$385:$N$385,$A457)=COUNTIFS(G457:$N457,1)),F$384)+1))</f>
        <v>1</v>
      </c>
      <c r="G457" s="291">
        <f ca="1">IF($A457&lt;&gt;G$385,0,IF($A457&lt;&gt;$A456,1,MOD(G456-1+(COUNTIFS(H$385:$N$385,$A457)=COUNTIFS(H457:$N457,1)),G$384)+1))</f>
        <v>0</v>
      </c>
      <c r="H457" s="291">
        <f ca="1">IF($A457&lt;&gt;H$385,0,IF($A457&lt;&gt;$A456,1,MOD(H456-1+(COUNTIFS(I$385:$N$385,$A457)=COUNTIFS(I457:$N457,1)),H$384)+1))</f>
        <v>0</v>
      </c>
      <c r="I457" s="291">
        <f ca="1">IF($A457&lt;&gt;I$385,0,IF($A457&lt;&gt;$A456,1,MOD(I456-1+(COUNTIFS(N$385:$N$385,$A457)=COUNTIFS(N457:$N457,1)),I$384)+1))</f>
        <v>0</v>
      </c>
      <c r="J457" s="291"/>
      <c r="K457" s="291"/>
      <c r="L457" s="291"/>
      <c r="M457" s="291"/>
      <c r="O457">
        <v>71</v>
      </c>
      <c r="P457" s="110">
        <f t="shared" ca="1" si="290"/>
        <v>-0.5</v>
      </c>
      <c r="Q457" s="110">
        <f t="shared" ca="1" si="291"/>
        <v>0</v>
      </c>
      <c r="R457" s="110">
        <f t="shared" ca="1" si="292"/>
        <v>-0.5</v>
      </c>
      <c r="S457" s="110">
        <f t="shared" ca="1" si="293"/>
        <v>-0.5</v>
      </c>
      <c r="T457" s="110">
        <f t="shared" ca="1" si="294"/>
        <v>0</v>
      </c>
      <c r="U457" s="110">
        <f t="shared" ca="1" si="295"/>
        <v>0</v>
      </c>
      <c r="V457" s="110">
        <f t="shared" ca="1" si="296"/>
        <v>0</v>
      </c>
      <c r="W457" s="110"/>
      <c r="X457" s="110"/>
      <c r="Y457" s="110"/>
      <c r="Z457" s="110"/>
    </row>
    <row r="458" spans="1:26" hidden="1" outlineLevel="1">
      <c r="A458">
        <f t="shared" ca="1" si="288"/>
        <v>1</v>
      </c>
      <c r="B458" t="str">
        <f t="shared" ca="1" si="289"/>
        <v>EP1 LPD1 LPS2</v>
      </c>
      <c r="C458" s="293">
        <f ca="1">IF($A458&lt;&gt;$A457,1,MOD(C457-1+(COUNTIFS(D$385:$N$385,$A458)=COUNTIFS(D458:$N458,1)),C$384)+1)</f>
        <v>1</v>
      </c>
      <c r="D458" s="291">
        <f ca="1">IF($A458&lt;&gt;D$385,0,IF($A458&lt;&gt;$A457,1,MOD(D457-1+(COUNTIFS(E$385:$N$385,$A458)=COUNTIFS(E458:$N458,1)),D$384)+1))</f>
        <v>0</v>
      </c>
      <c r="E458" s="291">
        <f ca="1">IF($A458&lt;&gt;E$385,0,IF($A458&lt;&gt;$A457,1,MOD(E457-1+(COUNTIFS(F$385:$N$385,$A458)=COUNTIFS(F458:$N458,1)),E$384)+1))</f>
        <v>1</v>
      </c>
      <c r="F458" s="291">
        <f ca="1">IF($A458&lt;&gt;F$385,0,IF($A458&lt;&gt;$A457,1,MOD(F457-1+(COUNTIFS(G$385:$N$385,$A458)=COUNTIFS(G458:$N458,1)),F$384)+1))</f>
        <v>2</v>
      </c>
      <c r="G458" s="291">
        <f ca="1">IF($A458&lt;&gt;G$385,0,IF($A458&lt;&gt;$A457,1,MOD(G457-1+(COUNTIFS(H$385:$N$385,$A458)=COUNTIFS(H458:$N458,1)),G$384)+1))</f>
        <v>0</v>
      </c>
      <c r="H458" s="291">
        <f ca="1">IF($A458&lt;&gt;H$385,0,IF($A458&lt;&gt;$A457,1,MOD(H457-1+(COUNTIFS(I$385:$N$385,$A458)=COUNTIFS(I458:$N458,1)),H$384)+1))</f>
        <v>0</v>
      </c>
      <c r="I458" s="291">
        <f ca="1">IF($A458&lt;&gt;I$385,0,IF($A458&lt;&gt;$A457,1,MOD(I457-1+(COUNTIFS(N$385:$N$385,$A458)=COUNTIFS(N458:$N458,1)),I$384)+1))</f>
        <v>0</v>
      </c>
      <c r="J458" s="291"/>
      <c r="K458" s="291"/>
      <c r="L458" s="291"/>
      <c r="M458" s="291"/>
      <c r="O458">
        <v>72</v>
      </c>
      <c r="P458" s="110">
        <f t="shared" ca="1" si="290"/>
        <v>-0.5</v>
      </c>
      <c r="Q458" s="110">
        <f t="shared" ca="1" si="291"/>
        <v>0</v>
      </c>
      <c r="R458" s="110">
        <f t="shared" ca="1" si="292"/>
        <v>-0.5</v>
      </c>
      <c r="S458" s="110">
        <f t="shared" ca="1" si="293"/>
        <v>0</v>
      </c>
      <c r="T458" s="110">
        <f t="shared" ca="1" si="294"/>
        <v>0</v>
      </c>
      <c r="U458" s="110">
        <f t="shared" ca="1" si="295"/>
        <v>0</v>
      </c>
      <c r="V458" s="110">
        <f t="shared" ca="1" si="296"/>
        <v>0</v>
      </c>
      <c r="W458" s="110"/>
      <c r="X458" s="110"/>
      <c r="Y458" s="110"/>
      <c r="Z458" s="110"/>
    </row>
    <row r="459" spans="1:26" hidden="1" outlineLevel="1">
      <c r="A459">
        <f t="shared" ca="1" si="288"/>
        <v>1</v>
      </c>
      <c r="B459" t="str">
        <f t="shared" ca="1" si="289"/>
        <v>EP1 LPD1 LPS3</v>
      </c>
      <c r="C459" s="293">
        <f ca="1">IF($A459&lt;&gt;$A458,1,MOD(C458-1+(COUNTIFS(D$385:$N$385,$A459)=COUNTIFS(D459:$N459,1)),C$384)+1)</f>
        <v>1</v>
      </c>
      <c r="D459" s="291">
        <f ca="1">IF($A459&lt;&gt;D$385,0,IF($A459&lt;&gt;$A458,1,MOD(D458-1+(COUNTIFS(E$385:$N$385,$A459)=COUNTIFS(E459:$N459,1)),D$384)+1))</f>
        <v>0</v>
      </c>
      <c r="E459" s="291">
        <f ca="1">IF($A459&lt;&gt;E$385,0,IF($A459&lt;&gt;$A458,1,MOD(E458-1+(COUNTIFS(F$385:$N$385,$A459)=COUNTIFS(F459:$N459,1)),E$384)+1))</f>
        <v>1</v>
      </c>
      <c r="F459" s="291">
        <f ca="1">IF($A459&lt;&gt;F$385,0,IF($A459&lt;&gt;$A458,1,MOD(F458-1+(COUNTIFS(G$385:$N$385,$A459)=COUNTIFS(G459:$N459,1)),F$384)+1))</f>
        <v>3</v>
      </c>
      <c r="G459" s="291">
        <f ca="1">IF($A459&lt;&gt;G$385,0,IF($A459&lt;&gt;$A458,1,MOD(G458-1+(COUNTIFS(H$385:$N$385,$A459)=COUNTIFS(H459:$N459,1)),G$384)+1))</f>
        <v>0</v>
      </c>
      <c r="H459" s="291">
        <f ca="1">IF($A459&lt;&gt;H$385,0,IF($A459&lt;&gt;$A458,1,MOD(H458-1+(COUNTIFS(I$385:$N$385,$A459)=COUNTIFS(I459:$N459,1)),H$384)+1))</f>
        <v>0</v>
      </c>
      <c r="I459" s="291">
        <f ca="1">IF($A459&lt;&gt;I$385,0,IF($A459&lt;&gt;$A458,1,MOD(I458-1+(COUNTIFS(N$385:$N$385,$A459)=COUNTIFS(N459:$N459,1)),I$384)+1))</f>
        <v>0</v>
      </c>
      <c r="J459" s="291"/>
      <c r="K459" s="291"/>
      <c r="L459" s="291"/>
      <c r="M459" s="291"/>
      <c r="O459">
        <v>73</v>
      </c>
      <c r="P459" s="110">
        <f t="shared" ca="1" si="290"/>
        <v>-0.5</v>
      </c>
      <c r="Q459" s="110">
        <f t="shared" ca="1" si="291"/>
        <v>0</v>
      </c>
      <c r="R459" s="110">
        <f t="shared" ca="1" si="292"/>
        <v>-0.5</v>
      </c>
      <c r="S459" s="110">
        <f t="shared" ca="1" si="293"/>
        <v>0.5</v>
      </c>
      <c r="T459" s="110">
        <f t="shared" ca="1" si="294"/>
        <v>0</v>
      </c>
      <c r="U459" s="110">
        <f t="shared" ca="1" si="295"/>
        <v>0</v>
      </c>
      <c r="V459" s="110">
        <f t="shared" ca="1" si="296"/>
        <v>0</v>
      </c>
      <c r="W459" s="110"/>
      <c r="X459" s="110"/>
      <c r="Y459" s="110"/>
      <c r="Z459" s="110"/>
    </row>
    <row r="460" spans="1:26" hidden="1" outlineLevel="1">
      <c r="A460">
        <f t="shared" ca="1" si="288"/>
        <v>1</v>
      </c>
      <c r="B460" t="str">
        <f t="shared" ca="1" si="289"/>
        <v>EP1 LPD2 LPS1</v>
      </c>
      <c r="C460" s="293">
        <f ca="1">IF($A460&lt;&gt;$A459,1,MOD(C459-1+(COUNTIFS(D$385:$N$385,$A460)=COUNTIFS(D460:$N460,1)),C$384)+1)</f>
        <v>1</v>
      </c>
      <c r="D460" s="291">
        <f ca="1">IF($A460&lt;&gt;D$385,0,IF($A460&lt;&gt;$A459,1,MOD(D459-1+(COUNTIFS(E$385:$N$385,$A460)=COUNTIFS(E460:$N460,1)),D$384)+1))</f>
        <v>0</v>
      </c>
      <c r="E460" s="291">
        <f ca="1">IF($A460&lt;&gt;E$385,0,IF($A460&lt;&gt;$A459,1,MOD(E459-1+(COUNTIFS(F$385:$N$385,$A460)=COUNTIFS(F460:$N460,1)),E$384)+1))</f>
        <v>2</v>
      </c>
      <c r="F460" s="291">
        <f ca="1">IF($A460&lt;&gt;F$385,0,IF($A460&lt;&gt;$A459,1,MOD(F459-1+(COUNTIFS(G$385:$N$385,$A460)=COUNTIFS(G460:$N460,1)),F$384)+1))</f>
        <v>1</v>
      </c>
      <c r="G460" s="291">
        <f ca="1">IF($A460&lt;&gt;G$385,0,IF($A460&lt;&gt;$A459,1,MOD(G459-1+(COUNTIFS(H$385:$N$385,$A460)=COUNTIFS(H460:$N460,1)),G$384)+1))</f>
        <v>0</v>
      </c>
      <c r="H460" s="291">
        <f ca="1">IF($A460&lt;&gt;H$385,0,IF($A460&lt;&gt;$A459,1,MOD(H459-1+(COUNTIFS(I$385:$N$385,$A460)=COUNTIFS(I460:$N460,1)),H$384)+1))</f>
        <v>0</v>
      </c>
      <c r="I460" s="291">
        <f ca="1">IF($A460&lt;&gt;I$385,0,IF($A460&lt;&gt;$A459,1,MOD(I459-1+(COUNTIFS(N$385:$N$385,$A460)=COUNTIFS(N460:$N460,1)),I$384)+1))</f>
        <v>0</v>
      </c>
      <c r="J460" s="291"/>
      <c r="K460" s="291"/>
      <c r="L460" s="291"/>
      <c r="M460" s="291"/>
      <c r="O460">
        <v>74</v>
      </c>
      <c r="P460" s="110">
        <f t="shared" ca="1" si="290"/>
        <v>-0.5</v>
      </c>
      <c r="Q460" s="110">
        <f t="shared" ca="1" si="291"/>
        <v>0</v>
      </c>
      <c r="R460" s="110">
        <f t="shared" ca="1" si="292"/>
        <v>0</v>
      </c>
      <c r="S460" s="110">
        <f t="shared" ca="1" si="293"/>
        <v>-0.5</v>
      </c>
      <c r="T460" s="110">
        <f t="shared" ca="1" si="294"/>
        <v>0</v>
      </c>
      <c r="U460" s="110">
        <f t="shared" ca="1" si="295"/>
        <v>0</v>
      </c>
      <c r="V460" s="110">
        <f t="shared" ca="1" si="296"/>
        <v>0</v>
      </c>
      <c r="W460" s="110"/>
      <c r="X460" s="110"/>
      <c r="Y460" s="110"/>
      <c r="Z460" s="110"/>
    </row>
    <row r="461" spans="1:26" hidden="1" outlineLevel="1">
      <c r="A461">
        <f t="shared" ca="1" si="288"/>
        <v>1</v>
      </c>
      <c r="B461" t="str">
        <f t="shared" ca="1" si="289"/>
        <v>EP1 LPD2 LPS2</v>
      </c>
      <c r="C461" s="293">
        <f ca="1">IF($A461&lt;&gt;$A460,1,MOD(C460-1+(COUNTIFS(D$385:$N$385,$A461)=COUNTIFS(D461:$N461,1)),C$384)+1)</f>
        <v>1</v>
      </c>
      <c r="D461" s="291">
        <f ca="1">IF($A461&lt;&gt;D$385,0,IF($A461&lt;&gt;$A460,1,MOD(D460-1+(COUNTIFS(E$385:$N$385,$A461)=COUNTIFS(E461:$N461,1)),D$384)+1))</f>
        <v>0</v>
      </c>
      <c r="E461" s="291">
        <f ca="1">IF($A461&lt;&gt;E$385,0,IF($A461&lt;&gt;$A460,1,MOD(E460-1+(COUNTIFS(F$385:$N$385,$A461)=COUNTIFS(F461:$N461,1)),E$384)+1))</f>
        <v>2</v>
      </c>
      <c r="F461" s="291">
        <f ca="1">IF($A461&lt;&gt;F$385,0,IF($A461&lt;&gt;$A460,1,MOD(F460-1+(COUNTIFS(G$385:$N$385,$A461)=COUNTIFS(G461:$N461,1)),F$384)+1))</f>
        <v>2</v>
      </c>
      <c r="G461" s="291">
        <f ca="1">IF($A461&lt;&gt;G$385,0,IF($A461&lt;&gt;$A460,1,MOD(G460-1+(COUNTIFS(H$385:$N$385,$A461)=COUNTIFS(H461:$N461,1)),G$384)+1))</f>
        <v>0</v>
      </c>
      <c r="H461" s="291">
        <f ca="1">IF($A461&lt;&gt;H$385,0,IF($A461&lt;&gt;$A460,1,MOD(H460-1+(COUNTIFS(I$385:$N$385,$A461)=COUNTIFS(I461:$N461,1)),H$384)+1))</f>
        <v>0</v>
      </c>
      <c r="I461" s="291">
        <f ca="1">IF($A461&lt;&gt;I$385,0,IF($A461&lt;&gt;$A460,1,MOD(I460-1+(COUNTIFS(N$385:$N$385,$A461)=COUNTIFS(N461:$N461,1)),I$384)+1))</f>
        <v>0</v>
      </c>
      <c r="J461" s="291"/>
      <c r="K461" s="291"/>
      <c r="L461" s="291"/>
      <c r="M461" s="291"/>
      <c r="O461">
        <v>75</v>
      </c>
      <c r="P461" s="110">
        <f t="shared" ca="1" si="290"/>
        <v>-0.5</v>
      </c>
      <c r="Q461" s="110">
        <f t="shared" ca="1" si="291"/>
        <v>0</v>
      </c>
      <c r="R461" s="110">
        <f t="shared" ca="1" si="292"/>
        <v>0</v>
      </c>
      <c r="S461" s="110">
        <f t="shared" ca="1" si="293"/>
        <v>0</v>
      </c>
      <c r="T461" s="110">
        <f t="shared" ca="1" si="294"/>
        <v>0</v>
      </c>
      <c r="U461" s="110">
        <f t="shared" ca="1" si="295"/>
        <v>0</v>
      </c>
      <c r="V461" s="110">
        <f t="shared" ca="1" si="296"/>
        <v>0</v>
      </c>
      <c r="W461" s="110"/>
      <c r="X461" s="110"/>
      <c r="Y461" s="110"/>
      <c r="Z461" s="110"/>
    </row>
    <row r="462" spans="1:26" hidden="1" outlineLevel="1">
      <c r="A462">
        <f t="shared" ca="1" si="288"/>
        <v>1</v>
      </c>
      <c r="B462" t="str">
        <f t="shared" ca="1" si="289"/>
        <v>EP1 LPD2 LPS3</v>
      </c>
      <c r="C462" s="293">
        <f ca="1">IF($A462&lt;&gt;$A461,1,MOD(C461-1+(COUNTIFS(D$385:$N$385,$A462)=COUNTIFS(D462:$N462,1)),C$384)+1)</f>
        <v>1</v>
      </c>
      <c r="D462" s="291">
        <f ca="1">IF($A462&lt;&gt;D$385,0,IF($A462&lt;&gt;$A461,1,MOD(D461-1+(COUNTIFS(E$385:$N$385,$A462)=COUNTIFS(E462:$N462,1)),D$384)+1))</f>
        <v>0</v>
      </c>
      <c r="E462" s="291">
        <f ca="1">IF($A462&lt;&gt;E$385,0,IF($A462&lt;&gt;$A461,1,MOD(E461-1+(COUNTIFS(F$385:$N$385,$A462)=COUNTIFS(F462:$N462,1)),E$384)+1))</f>
        <v>2</v>
      </c>
      <c r="F462" s="291">
        <f ca="1">IF($A462&lt;&gt;F$385,0,IF($A462&lt;&gt;$A461,1,MOD(F461-1+(COUNTIFS(G$385:$N$385,$A462)=COUNTIFS(G462:$N462,1)),F$384)+1))</f>
        <v>3</v>
      </c>
      <c r="G462" s="291">
        <f ca="1">IF($A462&lt;&gt;G$385,0,IF($A462&lt;&gt;$A461,1,MOD(G461-1+(COUNTIFS(H$385:$N$385,$A462)=COUNTIFS(H462:$N462,1)),G$384)+1))</f>
        <v>0</v>
      </c>
      <c r="H462" s="291">
        <f ca="1">IF($A462&lt;&gt;H$385,0,IF($A462&lt;&gt;$A461,1,MOD(H461-1+(COUNTIFS(I$385:$N$385,$A462)=COUNTIFS(I462:$N462,1)),H$384)+1))</f>
        <v>0</v>
      </c>
      <c r="I462" s="291">
        <f ca="1">IF($A462&lt;&gt;I$385,0,IF($A462&lt;&gt;$A461,1,MOD(I461-1+(COUNTIFS(N$385:$N$385,$A462)=COUNTIFS(N462:$N462,1)),I$384)+1))</f>
        <v>0</v>
      </c>
      <c r="J462" s="291"/>
      <c r="K462" s="291"/>
      <c r="L462" s="291"/>
      <c r="M462" s="291"/>
      <c r="O462">
        <v>76</v>
      </c>
      <c r="P462" s="110">
        <f t="shared" ca="1" si="290"/>
        <v>-0.5</v>
      </c>
      <c r="Q462" s="110">
        <f t="shared" ca="1" si="291"/>
        <v>0</v>
      </c>
      <c r="R462" s="110">
        <f t="shared" ca="1" si="292"/>
        <v>0</v>
      </c>
      <c r="S462" s="110">
        <f t="shared" ca="1" si="293"/>
        <v>0.5</v>
      </c>
      <c r="T462" s="110">
        <f t="shared" ca="1" si="294"/>
        <v>0</v>
      </c>
      <c r="U462" s="110">
        <f t="shared" ca="1" si="295"/>
        <v>0</v>
      </c>
      <c r="V462" s="110">
        <f t="shared" ca="1" si="296"/>
        <v>0</v>
      </c>
      <c r="W462" s="110"/>
      <c r="X462" s="110"/>
      <c r="Y462" s="110"/>
      <c r="Z462" s="110"/>
    </row>
    <row r="463" spans="1:26" hidden="1" outlineLevel="1">
      <c r="A463">
        <f t="shared" ca="1" si="288"/>
        <v>1</v>
      </c>
      <c r="B463" t="str">
        <f t="shared" ca="1" si="289"/>
        <v>EP1 LPD3 LPS1</v>
      </c>
      <c r="C463" s="293">
        <f ca="1">IF($A463&lt;&gt;$A462,1,MOD(C462-1+(COUNTIFS(D$385:$N$385,$A463)=COUNTIFS(D463:$N463,1)),C$384)+1)</f>
        <v>1</v>
      </c>
      <c r="D463" s="291">
        <f ca="1">IF($A463&lt;&gt;D$385,0,IF($A463&lt;&gt;$A462,1,MOD(D462-1+(COUNTIFS(E$385:$N$385,$A463)=COUNTIFS(E463:$N463,1)),D$384)+1))</f>
        <v>0</v>
      </c>
      <c r="E463" s="291">
        <f ca="1">IF($A463&lt;&gt;E$385,0,IF($A463&lt;&gt;$A462,1,MOD(E462-1+(COUNTIFS(F$385:$N$385,$A463)=COUNTIFS(F463:$N463,1)),E$384)+1))</f>
        <v>3</v>
      </c>
      <c r="F463" s="291">
        <f ca="1">IF($A463&lt;&gt;F$385,0,IF($A463&lt;&gt;$A462,1,MOD(F462-1+(COUNTIFS(G$385:$N$385,$A463)=COUNTIFS(G463:$N463,1)),F$384)+1))</f>
        <v>1</v>
      </c>
      <c r="G463" s="291">
        <f ca="1">IF($A463&lt;&gt;G$385,0,IF($A463&lt;&gt;$A462,1,MOD(G462-1+(COUNTIFS(H$385:$N$385,$A463)=COUNTIFS(H463:$N463,1)),G$384)+1))</f>
        <v>0</v>
      </c>
      <c r="H463" s="291">
        <f ca="1">IF($A463&lt;&gt;H$385,0,IF($A463&lt;&gt;$A462,1,MOD(H462-1+(COUNTIFS(I$385:$N$385,$A463)=COUNTIFS(I463:$N463,1)),H$384)+1))</f>
        <v>0</v>
      </c>
      <c r="I463" s="291">
        <f ca="1">IF($A463&lt;&gt;I$385,0,IF($A463&lt;&gt;$A462,1,MOD(I462-1+(COUNTIFS(N$385:$N$385,$A463)=COUNTIFS(N463:$N463,1)),I$384)+1))</f>
        <v>0</v>
      </c>
      <c r="J463" s="291"/>
      <c r="K463" s="291"/>
      <c r="L463" s="291"/>
      <c r="M463" s="291"/>
      <c r="O463">
        <v>77</v>
      </c>
      <c r="P463" s="110">
        <f t="shared" ca="1" si="290"/>
        <v>-0.5</v>
      </c>
      <c r="Q463" s="110">
        <f t="shared" ca="1" si="291"/>
        <v>0</v>
      </c>
      <c r="R463" s="110">
        <f t="shared" ca="1" si="292"/>
        <v>0.5</v>
      </c>
      <c r="S463" s="110">
        <f t="shared" ca="1" si="293"/>
        <v>-0.5</v>
      </c>
      <c r="T463" s="110">
        <f t="shared" ca="1" si="294"/>
        <v>0</v>
      </c>
      <c r="U463" s="110">
        <f t="shared" ca="1" si="295"/>
        <v>0</v>
      </c>
      <c r="V463" s="110">
        <f t="shared" ca="1" si="296"/>
        <v>0</v>
      </c>
      <c r="W463" s="110"/>
      <c r="X463" s="110"/>
      <c r="Y463" s="110"/>
      <c r="Z463" s="110"/>
    </row>
    <row r="464" spans="1:26" hidden="1" outlineLevel="1">
      <c r="A464">
        <f t="shared" ca="1" si="288"/>
        <v>1</v>
      </c>
      <c r="B464" t="str">
        <f t="shared" ca="1" si="289"/>
        <v>EP1 LPD3 LPS2</v>
      </c>
      <c r="C464" s="293">
        <f ca="1">IF($A464&lt;&gt;$A463,1,MOD(C463-1+(COUNTIFS(D$385:$N$385,$A464)=COUNTIFS(D464:$N464,1)),C$384)+1)</f>
        <v>1</v>
      </c>
      <c r="D464" s="291">
        <f ca="1">IF($A464&lt;&gt;D$385,0,IF($A464&lt;&gt;$A463,1,MOD(D463-1+(COUNTIFS(E$385:$N$385,$A464)=COUNTIFS(E464:$N464,1)),D$384)+1))</f>
        <v>0</v>
      </c>
      <c r="E464" s="291">
        <f ca="1">IF($A464&lt;&gt;E$385,0,IF($A464&lt;&gt;$A463,1,MOD(E463-1+(COUNTIFS(F$385:$N$385,$A464)=COUNTIFS(F464:$N464,1)),E$384)+1))</f>
        <v>3</v>
      </c>
      <c r="F464" s="291">
        <f ca="1">IF($A464&lt;&gt;F$385,0,IF($A464&lt;&gt;$A463,1,MOD(F463-1+(COUNTIFS(G$385:$N$385,$A464)=COUNTIFS(G464:$N464,1)),F$384)+1))</f>
        <v>2</v>
      </c>
      <c r="G464" s="291">
        <f ca="1">IF($A464&lt;&gt;G$385,0,IF($A464&lt;&gt;$A463,1,MOD(G463-1+(COUNTIFS(H$385:$N$385,$A464)=COUNTIFS(H464:$N464,1)),G$384)+1))</f>
        <v>0</v>
      </c>
      <c r="H464" s="291">
        <f ca="1">IF($A464&lt;&gt;H$385,0,IF($A464&lt;&gt;$A463,1,MOD(H463-1+(COUNTIFS(I$385:$N$385,$A464)=COUNTIFS(I464:$N464,1)),H$384)+1))</f>
        <v>0</v>
      </c>
      <c r="I464" s="291">
        <f ca="1">IF($A464&lt;&gt;I$385,0,IF($A464&lt;&gt;$A463,1,MOD(I463-1+(COUNTIFS(N$385:$N$385,$A464)=COUNTIFS(N464:$N464,1)),I$384)+1))</f>
        <v>0</v>
      </c>
      <c r="J464" s="291"/>
      <c r="K464" s="291"/>
      <c r="L464" s="291"/>
      <c r="M464" s="291"/>
      <c r="O464">
        <v>78</v>
      </c>
      <c r="P464" s="110">
        <f t="shared" ca="1" si="290"/>
        <v>-0.5</v>
      </c>
      <c r="Q464" s="110">
        <f t="shared" ca="1" si="291"/>
        <v>0</v>
      </c>
      <c r="R464" s="110">
        <f t="shared" ca="1" si="292"/>
        <v>0.5</v>
      </c>
      <c r="S464" s="110">
        <f t="shared" ca="1" si="293"/>
        <v>0</v>
      </c>
      <c r="T464" s="110">
        <f t="shared" ca="1" si="294"/>
        <v>0</v>
      </c>
      <c r="U464" s="110">
        <f t="shared" ca="1" si="295"/>
        <v>0</v>
      </c>
      <c r="V464" s="110">
        <f t="shared" ca="1" si="296"/>
        <v>0</v>
      </c>
      <c r="W464" s="110"/>
      <c r="X464" s="110"/>
      <c r="Y464" s="110"/>
      <c r="Z464" s="110"/>
    </row>
    <row r="465" spans="1:26" hidden="1" outlineLevel="1">
      <c r="A465">
        <f t="shared" ca="1" si="288"/>
        <v>1</v>
      </c>
      <c r="B465" t="str">
        <f t="shared" ca="1" si="289"/>
        <v>EP1 LPD3 LPS3</v>
      </c>
      <c r="C465" s="293">
        <f ca="1">IF($A465&lt;&gt;$A464,1,MOD(C464-1+(COUNTIFS(D$385:$N$385,$A465)=COUNTIFS(D465:$N465,1)),C$384)+1)</f>
        <v>1</v>
      </c>
      <c r="D465" s="291">
        <f ca="1">IF($A465&lt;&gt;D$385,0,IF($A465&lt;&gt;$A464,1,MOD(D464-1+(COUNTIFS(E$385:$N$385,$A465)=COUNTIFS(E465:$N465,1)),D$384)+1))</f>
        <v>0</v>
      </c>
      <c r="E465" s="291">
        <f ca="1">IF($A465&lt;&gt;E$385,0,IF($A465&lt;&gt;$A464,1,MOD(E464-1+(COUNTIFS(F$385:$N$385,$A465)=COUNTIFS(F465:$N465,1)),E$384)+1))</f>
        <v>3</v>
      </c>
      <c r="F465" s="291">
        <f ca="1">IF($A465&lt;&gt;F$385,0,IF($A465&lt;&gt;$A464,1,MOD(F464-1+(COUNTIFS(G$385:$N$385,$A465)=COUNTIFS(G465:$N465,1)),F$384)+1))</f>
        <v>3</v>
      </c>
      <c r="G465" s="291">
        <f ca="1">IF($A465&lt;&gt;G$385,0,IF($A465&lt;&gt;$A464,1,MOD(G464-1+(COUNTIFS(H$385:$N$385,$A465)=COUNTIFS(H465:$N465,1)),G$384)+1))</f>
        <v>0</v>
      </c>
      <c r="H465" s="291">
        <f ca="1">IF($A465&lt;&gt;H$385,0,IF($A465&lt;&gt;$A464,1,MOD(H464-1+(COUNTIFS(I$385:$N$385,$A465)=COUNTIFS(I465:$N465,1)),H$384)+1))</f>
        <v>0</v>
      </c>
      <c r="I465" s="291">
        <f ca="1">IF($A465&lt;&gt;I$385,0,IF($A465&lt;&gt;$A464,1,MOD(I464-1+(COUNTIFS(N$385:$N$385,$A465)=COUNTIFS(N465:$N465,1)),I$384)+1))</f>
        <v>0</v>
      </c>
      <c r="J465" s="291"/>
      <c r="K465" s="291"/>
      <c r="L465" s="291"/>
      <c r="M465" s="291"/>
      <c r="O465">
        <v>79</v>
      </c>
      <c r="P465" s="110">
        <f t="shared" ca="1" si="290"/>
        <v>-0.5</v>
      </c>
      <c r="Q465" s="110">
        <f t="shared" ca="1" si="291"/>
        <v>0</v>
      </c>
      <c r="R465" s="110">
        <f t="shared" ca="1" si="292"/>
        <v>0.5</v>
      </c>
      <c r="S465" s="110">
        <f t="shared" ca="1" si="293"/>
        <v>0.5</v>
      </c>
      <c r="T465" s="110">
        <f t="shared" ca="1" si="294"/>
        <v>0</v>
      </c>
      <c r="U465" s="110">
        <f t="shared" ca="1" si="295"/>
        <v>0</v>
      </c>
      <c r="V465" s="110">
        <f t="shared" ca="1" si="296"/>
        <v>0</v>
      </c>
      <c r="W465" s="110"/>
      <c r="X465" s="110"/>
      <c r="Y465" s="110"/>
      <c r="Z465" s="110"/>
    </row>
    <row r="466" spans="1:26" hidden="1" outlineLevel="1">
      <c r="A466">
        <f t="shared" ca="1" si="288"/>
        <v>1</v>
      </c>
      <c r="B466" t="str">
        <f t="shared" ca="1" si="289"/>
        <v>EP2 LPD1 LPS1</v>
      </c>
      <c r="C466" s="293">
        <f ca="1">IF($A466&lt;&gt;$A465,1,MOD(C465-1+(COUNTIFS(D$385:$N$385,$A466)=COUNTIFS(D466:$N466,1)),C$384)+1)</f>
        <v>2</v>
      </c>
      <c r="D466" s="291">
        <f ca="1">IF($A466&lt;&gt;D$385,0,IF($A466&lt;&gt;$A465,1,MOD(D465-1+(COUNTIFS(E$385:$N$385,$A466)=COUNTIFS(E466:$N466,1)),D$384)+1))</f>
        <v>0</v>
      </c>
      <c r="E466" s="291">
        <f ca="1">IF($A466&lt;&gt;E$385,0,IF($A466&lt;&gt;$A465,1,MOD(E465-1+(COUNTIFS(F$385:$N$385,$A466)=COUNTIFS(F466:$N466,1)),E$384)+1))</f>
        <v>1</v>
      </c>
      <c r="F466" s="291">
        <f ca="1">IF($A466&lt;&gt;F$385,0,IF($A466&lt;&gt;$A465,1,MOD(F465-1+(COUNTIFS(G$385:$N$385,$A466)=COUNTIFS(G466:$N466,1)),F$384)+1))</f>
        <v>1</v>
      </c>
      <c r="G466" s="291">
        <f ca="1">IF($A466&lt;&gt;G$385,0,IF($A466&lt;&gt;$A465,1,MOD(G465-1+(COUNTIFS(H$385:$N$385,$A466)=COUNTIFS(H466:$N466,1)),G$384)+1))</f>
        <v>0</v>
      </c>
      <c r="H466" s="291">
        <f ca="1">IF($A466&lt;&gt;H$385,0,IF($A466&lt;&gt;$A465,1,MOD(H465-1+(COUNTIFS(I$385:$N$385,$A466)=COUNTIFS(I466:$N466,1)),H$384)+1))</f>
        <v>0</v>
      </c>
      <c r="I466" s="291">
        <f ca="1">IF($A466&lt;&gt;I$385,0,IF($A466&lt;&gt;$A465,1,MOD(I465-1+(COUNTIFS(N$385:$N$385,$A466)=COUNTIFS(N466:$N466,1)),I$384)+1))</f>
        <v>0</v>
      </c>
      <c r="J466" s="291"/>
      <c r="K466" s="291"/>
      <c r="L466" s="291"/>
      <c r="M466" s="291"/>
      <c r="O466">
        <v>80</v>
      </c>
      <c r="P466" s="110">
        <f t="shared" ca="1" si="290"/>
        <v>0</v>
      </c>
      <c r="Q466" s="110">
        <f t="shared" ca="1" si="291"/>
        <v>0</v>
      </c>
      <c r="R466" s="110">
        <f t="shared" ca="1" si="292"/>
        <v>-0.5</v>
      </c>
      <c r="S466" s="110">
        <f t="shared" ca="1" si="293"/>
        <v>-0.5</v>
      </c>
      <c r="T466" s="110">
        <f t="shared" ca="1" si="294"/>
        <v>0</v>
      </c>
      <c r="U466" s="110">
        <f t="shared" ca="1" si="295"/>
        <v>0</v>
      </c>
      <c r="V466" s="110">
        <f t="shared" ca="1" si="296"/>
        <v>0</v>
      </c>
      <c r="W466" s="110"/>
      <c r="X466" s="110"/>
      <c r="Y466" s="110"/>
      <c r="Z466" s="110"/>
    </row>
    <row r="467" spans="1:26" hidden="1" outlineLevel="1">
      <c r="A467" s="18">
        <v>2</v>
      </c>
      <c r="B467" t="str">
        <f t="shared" ca="1" si="289"/>
        <v>EP1 LPD1 LPS1 LPM1</v>
      </c>
      <c r="C467" s="293">
        <f ca="1">IF($A467&lt;&gt;$A466,1,MOD(C466-1+(COUNTIFS(D$385:$N$385,$A467)=COUNTIFS(D467:$N467,1)),C$384)+1)</f>
        <v>1</v>
      </c>
      <c r="D467" s="291">
        <f>IF($A467&lt;&gt;D$385,0,IF($A467&lt;&gt;$A466,1,MOD(D466-1+(COUNTIFS(E$385:$N$385,$A467)=COUNTIFS(E467:$N467,1)),D$384)+1))</f>
        <v>0</v>
      </c>
      <c r="E467" s="291">
        <f>IF($A467&lt;&gt;E$385,0,IF($A467&lt;&gt;$A466,1,MOD(E466-1+(COUNTIFS(F$385:$N$385,$A467)=COUNTIFS(F467:$N467,1)),E$384)+1))</f>
        <v>0</v>
      </c>
      <c r="F467" s="291">
        <f>IF($A467&lt;&gt;F$385,0,IF($A467&lt;&gt;$A466,1,MOD(F466-1+(COUNTIFS(G$385:$N$385,$A467)=COUNTIFS(G467:$N467,1)),F$384)+1))</f>
        <v>0</v>
      </c>
      <c r="G467" s="291">
        <f ca="1">IF($A467&lt;&gt;G$385,0,IF($A467&lt;&gt;$A466,1,MOD(G466-1+(COUNTIFS(H$385:$N$385,$A467)=COUNTIFS(H467:$N467,1)),G$384)+1))</f>
        <v>1</v>
      </c>
      <c r="H467" s="291">
        <f ca="1">IF($A467&lt;&gt;H$385,0,IF($A467&lt;&gt;$A466,1,MOD(H466-1+(COUNTIFS(I$385:$N$385,$A467)=COUNTIFS(I467:$N467,1)),H$384)+1))</f>
        <v>1</v>
      </c>
      <c r="I467" s="291">
        <f ca="1">IF($A467&lt;&gt;I$385,0,IF($A467&lt;&gt;$A466,1,MOD(I466-1+(COUNTIFS(N$385:$N$385,$A467)=COUNTIFS(N467:$N467,1)),I$384)+1))</f>
        <v>1</v>
      </c>
      <c r="J467" s="291"/>
      <c r="K467" s="291"/>
      <c r="L467" s="291"/>
      <c r="M467" s="291"/>
      <c r="O467">
        <v>81</v>
      </c>
      <c r="P467" s="110">
        <f t="shared" ref="P467:P530" ca="1" si="297">IF(C467=0,0,INDEX(C$377:C$380,C467,1))</f>
        <v>-0.5</v>
      </c>
      <c r="Q467" s="110">
        <f t="shared" ref="Q467:Q530" si="298">IF(D467=0,0,INDEX(D$377:D$380,D467,1))</f>
        <v>0</v>
      </c>
      <c r="R467" s="110">
        <f t="shared" ref="R467:R530" si="299">IF(E467=0,0,INDEX(E$377:E$380,E467,1))</f>
        <v>0</v>
      </c>
      <c r="S467" s="110">
        <f t="shared" ref="S467:S530" si="300">IF(F467=0,0,INDEX(F$377:F$380,F467,1))</f>
        <v>0</v>
      </c>
      <c r="T467" s="110">
        <v>0</v>
      </c>
      <c r="U467" s="110">
        <f t="shared" ref="U467:U530" ca="1" si="301">IF(H467=0,0,INDEX(H$377:H$380,H467,1))</f>
        <v>-0.5</v>
      </c>
      <c r="V467" s="110">
        <f t="shared" ref="V467:V530" ca="1" si="302">IF(I467=0,0,INDEX(I$377:I$380,I467,1))</f>
        <v>-0.5</v>
      </c>
      <c r="W467" s="110"/>
      <c r="X467" s="110"/>
      <c r="Y467" s="110"/>
      <c r="Z467" s="110"/>
    </row>
    <row r="468" spans="1:26" hidden="1" outlineLevel="1">
      <c r="A468">
        <f t="shared" ref="A468:A531" ca="1" si="303">OFFSET(A468,-1,0)</f>
        <v>2</v>
      </c>
      <c r="B468" t="str">
        <f t="shared" ca="1" si="289"/>
        <v>EP1 LPD1 LPS1 LPM2</v>
      </c>
      <c r="C468" s="293">
        <f ca="1">IF($A468&lt;&gt;$A467,1,MOD(C467-1+(COUNTIFS(D$385:$N$385,$A468)=COUNTIFS(D468:$N468,1)),C$384)+1)</f>
        <v>1</v>
      </c>
      <c r="D468" s="291">
        <f ca="1">IF($A468&lt;&gt;D$385,0,IF($A468&lt;&gt;$A467,1,MOD(D467-1+(COUNTIFS(E$385:$N$385,$A468)=COUNTIFS(E468:$N468,1)),D$384)+1))</f>
        <v>0</v>
      </c>
      <c r="E468" s="291">
        <f ca="1">IF($A468&lt;&gt;E$385,0,IF($A468&lt;&gt;$A467,1,MOD(E467-1+(COUNTIFS(F$385:$N$385,$A468)=COUNTIFS(F468:$N468,1)),E$384)+1))</f>
        <v>0</v>
      </c>
      <c r="F468" s="291">
        <f ca="1">IF($A468&lt;&gt;F$385,0,IF($A468&lt;&gt;$A467,1,MOD(F467-1+(COUNTIFS(G$385:$N$385,$A468)=COUNTIFS(G468:$N468,1)),F$384)+1))</f>
        <v>0</v>
      </c>
      <c r="G468" s="291">
        <f ca="1">IF($A468&lt;&gt;G$385,0,IF($A468&lt;&gt;$A467,1,MOD(G467-1+(COUNTIFS(H$385:$N$385,$A468)=COUNTIFS(H468:$N468,1)),G$384)+1))</f>
        <v>1</v>
      </c>
      <c r="H468" s="291">
        <f ca="1">IF($A468&lt;&gt;H$385,0,IF($A468&lt;&gt;$A467,1,MOD(H467-1+(COUNTIFS(I$385:$N$385,$A468)=COUNTIFS(I468:$N468,1)),H$384)+1))</f>
        <v>1</v>
      </c>
      <c r="I468" s="291">
        <f ca="1">IF($A468&lt;&gt;I$385,0,IF($A468&lt;&gt;$A467,1,MOD(I467-1+(COUNTIFS(N$385:$N$385,$A468)=COUNTIFS(N468:$N468,1)),I$384)+1))</f>
        <v>2</v>
      </c>
      <c r="J468" s="291"/>
      <c r="K468" s="291"/>
      <c r="L468" s="291"/>
      <c r="M468" s="291"/>
      <c r="O468">
        <v>82</v>
      </c>
      <c r="P468" s="110">
        <f t="shared" ca="1" si="297"/>
        <v>-0.5</v>
      </c>
      <c r="Q468" s="110">
        <f t="shared" ca="1" si="298"/>
        <v>0</v>
      </c>
      <c r="R468" s="110">
        <f t="shared" ca="1" si="299"/>
        <v>0</v>
      </c>
      <c r="S468" s="110">
        <f t="shared" ca="1" si="300"/>
        <v>0</v>
      </c>
      <c r="T468" s="110">
        <v>0</v>
      </c>
      <c r="U468" s="110">
        <f t="shared" ca="1" si="301"/>
        <v>-0.5</v>
      </c>
      <c r="V468" s="110">
        <f t="shared" ca="1" si="302"/>
        <v>0</v>
      </c>
      <c r="W468" s="110"/>
      <c r="X468" s="110"/>
      <c r="Y468" s="110"/>
      <c r="Z468" s="110"/>
    </row>
    <row r="469" spans="1:26" hidden="1" outlineLevel="1">
      <c r="A469">
        <f t="shared" ca="1" si="303"/>
        <v>2</v>
      </c>
      <c r="B469" t="str">
        <f t="shared" ca="1" si="289"/>
        <v>EP1 LPD1 LPS1 LPM3</v>
      </c>
      <c r="C469" s="293">
        <f ca="1">IF($A469&lt;&gt;$A468,1,MOD(C468-1+(COUNTIFS(D$385:$N$385,$A469)=COUNTIFS(D469:$N469,1)),C$384)+1)</f>
        <v>1</v>
      </c>
      <c r="D469" s="291">
        <f ca="1">IF($A469&lt;&gt;D$385,0,IF($A469&lt;&gt;$A468,1,MOD(D468-1+(COUNTIFS(E$385:$N$385,$A469)=COUNTIFS(E469:$N469,1)),D$384)+1))</f>
        <v>0</v>
      </c>
      <c r="E469" s="291">
        <f ca="1">IF($A469&lt;&gt;E$385,0,IF($A469&lt;&gt;$A468,1,MOD(E468-1+(COUNTIFS(F$385:$N$385,$A469)=COUNTIFS(F469:$N469,1)),E$384)+1))</f>
        <v>0</v>
      </c>
      <c r="F469" s="291">
        <f ca="1">IF($A469&lt;&gt;F$385,0,IF($A469&lt;&gt;$A468,1,MOD(F468-1+(COUNTIFS(G$385:$N$385,$A469)=COUNTIFS(G469:$N469,1)),F$384)+1))</f>
        <v>0</v>
      </c>
      <c r="G469" s="291">
        <f ca="1">IF($A469&lt;&gt;G$385,0,IF($A469&lt;&gt;$A468,1,MOD(G468-1+(COUNTIFS(H$385:$N$385,$A469)=COUNTIFS(H469:$N469,1)),G$384)+1))</f>
        <v>1</v>
      </c>
      <c r="H469" s="291">
        <f ca="1">IF($A469&lt;&gt;H$385,0,IF($A469&lt;&gt;$A468,1,MOD(H468-1+(COUNTIFS(I$385:$N$385,$A469)=COUNTIFS(I469:$N469,1)),H$384)+1))</f>
        <v>1</v>
      </c>
      <c r="I469" s="291">
        <f ca="1">IF($A469&lt;&gt;I$385,0,IF($A469&lt;&gt;$A468,1,MOD(I468-1+(COUNTIFS(N$385:$N$385,$A469)=COUNTIFS(N469:$N469,1)),I$384)+1))</f>
        <v>3</v>
      </c>
      <c r="J469" s="291"/>
      <c r="K469" s="291"/>
      <c r="L469" s="291"/>
      <c r="M469" s="291"/>
      <c r="O469">
        <v>83</v>
      </c>
      <c r="P469" s="110">
        <f t="shared" ca="1" si="297"/>
        <v>-0.5</v>
      </c>
      <c r="Q469" s="110">
        <f t="shared" ca="1" si="298"/>
        <v>0</v>
      </c>
      <c r="R469" s="110">
        <f t="shared" ca="1" si="299"/>
        <v>0</v>
      </c>
      <c r="S469" s="110">
        <f t="shared" ca="1" si="300"/>
        <v>0</v>
      </c>
      <c r="T469" s="110">
        <v>0</v>
      </c>
      <c r="U469" s="110">
        <f t="shared" ca="1" si="301"/>
        <v>-0.5</v>
      </c>
      <c r="V469" s="110">
        <f t="shared" ca="1" si="302"/>
        <v>0.5</v>
      </c>
      <c r="W469" s="110"/>
      <c r="X469" s="110"/>
      <c r="Y469" s="110"/>
      <c r="Z469" s="110"/>
    </row>
    <row r="470" spans="1:26" hidden="1" outlineLevel="1">
      <c r="A470">
        <f t="shared" ca="1" si="303"/>
        <v>2</v>
      </c>
      <c r="B470" t="str">
        <f t="shared" ca="1" si="289"/>
        <v>EP1 LPD1 LPS2 LPM1</v>
      </c>
      <c r="C470" s="293">
        <f ca="1">IF($A470&lt;&gt;$A469,1,MOD(C469-1+(COUNTIFS(D$385:$N$385,$A470)=COUNTIFS(D470:$N470,1)),C$384)+1)</f>
        <v>1</v>
      </c>
      <c r="D470" s="291">
        <f ca="1">IF($A470&lt;&gt;D$385,0,IF($A470&lt;&gt;$A469,1,MOD(D469-1+(COUNTIFS(E$385:$N$385,$A470)=COUNTIFS(E470:$N470,1)),D$384)+1))</f>
        <v>0</v>
      </c>
      <c r="E470" s="291">
        <f ca="1">IF($A470&lt;&gt;E$385,0,IF($A470&lt;&gt;$A469,1,MOD(E469-1+(COUNTIFS(F$385:$N$385,$A470)=COUNTIFS(F470:$N470,1)),E$384)+1))</f>
        <v>0</v>
      </c>
      <c r="F470" s="291">
        <f ca="1">IF($A470&lt;&gt;F$385,0,IF($A470&lt;&gt;$A469,1,MOD(F469-1+(COUNTIFS(G$385:$N$385,$A470)=COUNTIFS(G470:$N470,1)),F$384)+1))</f>
        <v>0</v>
      </c>
      <c r="G470" s="291">
        <f ca="1">IF($A470&lt;&gt;G$385,0,IF($A470&lt;&gt;$A469,1,MOD(G469-1+(COUNTIFS(H$385:$N$385,$A470)=COUNTIFS(H470:$N470,1)),G$384)+1))</f>
        <v>1</v>
      </c>
      <c r="H470" s="291">
        <f ca="1">IF($A470&lt;&gt;H$385,0,IF($A470&lt;&gt;$A469,1,MOD(H469-1+(COUNTIFS(I$385:$N$385,$A470)=COUNTIFS(I470:$N470,1)),H$384)+1))</f>
        <v>2</v>
      </c>
      <c r="I470" s="291">
        <f ca="1">IF($A470&lt;&gt;I$385,0,IF($A470&lt;&gt;$A469,1,MOD(I469-1+(COUNTIFS(N$385:$N$385,$A470)=COUNTIFS(N470:$N470,1)),I$384)+1))</f>
        <v>1</v>
      </c>
      <c r="J470" s="291"/>
      <c r="K470" s="291"/>
      <c r="L470" s="291"/>
      <c r="M470" s="291"/>
      <c r="O470">
        <v>84</v>
      </c>
      <c r="P470" s="110">
        <f t="shared" ca="1" si="297"/>
        <v>-0.5</v>
      </c>
      <c r="Q470" s="110">
        <f t="shared" ca="1" si="298"/>
        <v>0</v>
      </c>
      <c r="R470" s="110">
        <f t="shared" ca="1" si="299"/>
        <v>0</v>
      </c>
      <c r="S470" s="110">
        <f t="shared" ca="1" si="300"/>
        <v>0</v>
      </c>
      <c r="T470" s="110">
        <v>0</v>
      </c>
      <c r="U470" s="110">
        <f t="shared" ca="1" si="301"/>
        <v>0</v>
      </c>
      <c r="V470" s="110">
        <f t="shared" ca="1" si="302"/>
        <v>-0.5</v>
      </c>
      <c r="W470" s="110"/>
      <c r="X470" s="110"/>
      <c r="Y470" s="110"/>
      <c r="Z470" s="110"/>
    </row>
    <row r="471" spans="1:26" hidden="1" outlineLevel="1">
      <c r="A471">
        <f t="shared" ca="1" si="303"/>
        <v>2</v>
      </c>
      <c r="B471" t="str">
        <f t="shared" ca="1" si="289"/>
        <v>EP1 LPD1 LPS2 LPM2</v>
      </c>
      <c r="C471" s="293">
        <f ca="1">IF($A471&lt;&gt;$A470,1,MOD(C470-1+(COUNTIFS(D$385:$N$385,$A471)=COUNTIFS(D471:$N471,1)),C$384)+1)</f>
        <v>1</v>
      </c>
      <c r="D471" s="291">
        <f ca="1">IF($A471&lt;&gt;D$385,0,IF($A471&lt;&gt;$A470,1,MOD(D470-1+(COUNTIFS(E$385:$N$385,$A471)=COUNTIFS(E471:$N471,1)),D$384)+1))</f>
        <v>0</v>
      </c>
      <c r="E471" s="291">
        <f ca="1">IF($A471&lt;&gt;E$385,0,IF($A471&lt;&gt;$A470,1,MOD(E470-1+(COUNTIFS(F$385:$N$385,$A471)=COUNTIFS(F471:$N471,1)),E$384)+1))</f>
        <v>0</v>
      </c>
      <c r="F471" s="291">
        <f ca="1">IF($A471&lt;&gt;F$385,0,IF($A471&lt;&gt;$A470,1,MOD(F470-1+(COUNTIFS(G$385:$N$385,$A471)=COUNTIFS(G471:$N471,1)),F$384)+1))</f>
        <v>0</v>
      </c>
      <c r="G471" s="291">
        <f ca="1">IF($A471&lt;&gt;G$385,0,IF($A471&lt;&gt;$A470,1,MOD(G470-1+(COUNTIFS(H$385:$N$385,$A471)=COUNTIFS(H471:$N471,1)),G$384)+1))</f>
        <v>1</v>
      </c>
      <c r="H471" s="291">
        <f ca="1">IF($A471&lt;&gt;H$385,0,IF($A471&lt;&gt;$A470,1,MOD(H470-1+(COUNTIFS(I$385:$N$385,$A471)=COUNTIFS(I471:$N471,1)),H$384)+1))</f>
        <v>2</v>
      </c>
      <c r="I471" s="291">
        <f ca="1">IF($A471&lt;&gt;I$385,0,IF($A471&lt;&gt;$A470,1,MOD(I470-1+(COUNTIFS(N$385:$N$385,$A471)=COUNTIFS(N471:$N471,1)),I$384)+1))</f>
        <v>2</v>
      </c>
      <c r="J471" s="291"/>
      <c r="K471" s="291"/>
      <c r="L471" s="291"/>
      <c r="M471" s="291"/>
      <c r="O471">
        <v>85</v>
      </c>
      <c r="P471" s="110">
        <f t="shared" ca="1" si="297"/>
        <v>-0.5</v>
      </c>
      <c r="Q471" s="110">
        <f t="shared" ca="1" si="298"/>
        <v>0</v>
      </c>
      <c r="R471" s="110">
        <f t="shared" ca="1" si="299"/>
        <v>0</v>
      </c>
      <c r="S471" s="110">
        <f t="shared" ca="1" si="300"/>
        <v>0</v>
      </c>
      <c r="T471" s="110">
        <v>0</v>
      </c>
      <c r="U471" s="110">
        <f t="shared" ca="1" si="301"/>
        <v>0</v>
      </c>
      <c r="V471" s="110">
        <f t="shared" ca="1" si="302"/>
        <v>0</v>
      </c>
      <c r="W471" s="110"/>
      <c r="X471" s="110"/>
      <c r="Y471" s="110"/>
      <c r="Z471" s="110"/>
    </row>
    <row r="472" spans="1:26" hidden="1" outlineLevel="1">
      <c r="A472">
        <f t="shared" ca="1" si="303"/>
        <v>2</v>
      </c>
      <c r="B472" t="str">
        <f t="shared" ca="1" si="289"/>
        <v>EP1 LPD1 LPS2 LPM3</v>
      </c>
      <c r="C472" s="293">
        <f ca="1">IF($A472&lt;&gt;$A471,1,MOD(C471-1+(COUNTIFS(D$385:$N$385,$A472)=COUNTIFS(D472:$N472,1)),C$384)+1)</f>
        <v>1</v>
      </c>
      <c r="D472" s="291">
        <f ca="1">IF($A472&lt;&gt;D$385,0,IF($A472&lt;&gt;$A471,1,MOD(D471-1+(COUNTIFS(E$385:$N$385,$A472)=COUNTIFS(E472:$N472,1)),D$384)+1))</f>
        <v>0</v>
      </c>
      <c r="E472" s="291">
        <f ca="1">IF($A472&lt;&gt;E$385,0,IF($A472&lt;&gt;$A471,1,MOD(E471-1+(COUNTIFS(F$385:$N$385,$A472)=COUNTIFS(F472:$N472,1)),E$384)+1))</f>
        <v>0</v>
      </c>
      <c r="F472" s="291">
        <f ca="1">IF($A472&lt;&gt;F$385,0,IF($A472&lt;&gt;$A471,1,MOD(F471-1+(COUNTIFS(G$385:$N$385,$A472)=COUNTIFS(G472:$N472,1)),F$384)+1))</f>
        <v>0</v>
      </c>
      <c r="G472" s="291">
        <f ca="1">IF($A472&lt;&gt;G$385,0,IF($A472&lt;&gt;$A471,1,MOD(G471-1+(COUNTIFS(H$385:$N$385,$A472)=COUNTIFS(H472:$N472,1)),G$384)+1))</f>
        <v>1</v>
      </c>
      <c r="H472" s="291">
        <f ca="1">IF($A472&lt;&gt;H$385,0,IF($A472&lt;&gt;$A471,1,MOD(H471-1+(COUNTIFS(I$385:$N$385,$A472)=COUNTIFS(I472:$N472,1)),H$384)+1))</f>
        <v>2</v>
      </c>
      <c r="I472" s="291">
        <f ca="1">IF($A472&lt;&gt;I$385,0,IF($A472&lt;&gt;$A471,1,MOD(I471-1+(COUNTIFS(N$385:$N$385,$A472)=COUNTIFS(N472:$N472,1)),I$384)+1))</f>
        <v>3</v>
      </c>
      <c r="J472" s="291"/>
      <c r="K472" s="291"/>
      <c r="L472" s="291"/>
      <c r="M472" s="291"/>
      <c r="O472">
        <v>86</v>
      </c>
      <c r="P472" s="110">
        <f t="shared" ca="1" si="297"/>
        <v>-0.5</v>
      </c>
      <c r="Q472" s="110">
        <f t="shared" ca="1" si="298"/>
        <v>0</v>
      </c>
      <c r="R472" s="110">
        <f t="shared" ca="1" si="299"/>
        <v>0</v>
      </c>
      <c r="S472" s="110">
        <f t="shared" ca="1" si="300"/>
        <v>0</v>
      </c>
      <c r="T472" s="110">
        <v>0</v>
      </c>
      <c r="U472" s="110">
        <f t="shared" ca="1" si="301"/>
        <v>0</v>
      </c>
      <c r="V472" s="110">
        <f t="shared" ca="1" si="302"/>
        <v>0.5</v>
      </c>
      <c r="W472" s="110"/>
      <c r="X472" s="110"/>
      <c r="Y472" s="110"/>
      <c r="Z472" s="110"/>
    </row>
    <row r="473" spans="1:26" hidden="1" outlineLevel="1">
      <c r="A473">
        <f t="shared" ca="1" si="303"/>
        <v>2</v>
      </c>
      <c r="B473" t="str">
        <f t="shared" ca="1" si="289"/>
        <v>EP1 LPD1 LPS3 LPM1</v>
      </c>
      <c r="C473" s="293">
        <f ca="1">IF($A473&lt;&gt;$A472,1,MOD(C472-1+(COUNTIFS(D$385:$N$385,$A473)=COUNTIFS(D473:$N473,1)),C$384)+1)</f>
        <v>1</v>
      </c>
      <c r="D473" s="291">
        <f ca="1">IF($A473&lt;&gt;D$385,0,IF($A473&lt;&gt;$A472,1,MOD(D472-1+(COUNTIFS(E$385:$N$385,$A473)=COUNTIFS(E473:$N473,1)),D$384)+1))</f>
        <v>0</v>
      </c>
      <c r="E473" s="291">
        <f ca="1">IF($A473&lt;&gt;E$385,0,IF($A473&lt;&gt;$A472,1,MOD(E472-1+(COUNTIFS(F$385:$N$385,$A473)=COUNTIFS(F473:$N473,1)),E$384)+1))</f>
        <v>0</v>
      </c>
      <c r="F473" s="291">
        <f ca="1">IF($A473&lt;&gt;F$385,0,IF($A473&lt;&gt;$A472,1,MOD(F472-1+(COUNTIFS(G$385:$N$385,$A473)=COUNTIFS(G473:$N473,1)),F$384)+1))</f>
        <v>0</v>
      </c>
      <c r="G473" s="291">
        <f ca="1">IF($A473&lt;&gt;G$385,0,IF($A473&lt;&gt;$A472,1,MOD(G472-1+(COUNTIFS(H$385:$N$385,$A473)=COUNTIFS(H473:$N473,1)),G$384)+1))</f>
        <v>1</v>
      </c>
      <c r="H473" s="291">
        <f ca="1">IF($A473&lt;&gt;H$385,0,IF($A473&lt;&gt;$A472,1,MOD(H472-1+(COUNTIFS(I$385:$N$385,$A473)=COUNTIFS(I473:$N473,1)),H$384)+1))</f>
        <v>3</v>
      </c>
      <c r="I473" s="291">
        <f ca="1">IF($A473&lt;&gt;I$385,0,IF($A473&lt;&gt;$A472,1,MOD(I472-1+(COUNTIFS(N$385:$N$385,$A473)=COUNTIFS(N473:$N473,1)),I$384)+1))</f>
        <v>1</v>
      </c>
      <c r="J473" s="291"/>
      <c r="K473" s="291"/>
      <c r="L473" s="291"/>
      <c r="M473" s="291"/>
      <c r="O473">
        <v>87</v>
      </c>
      <c r="P473" s="110">
        <f t="shared" ca="1" si="297"/>
        <v>-0.5</v>
      </c>
      <c r="Q473" s="110">
        <f t="shared" ca="1" si="298"/>
        <v>0</v>
      </c>
      <c r="R473" s="110">
        <f t="shared" ca="1" si="299"/>
        <v>0</v>
      </c>
      <c r="S473" s="110">
        <f t="shared" ca="1" si="300"/>
        <v>0</v>
      </c>
      <c r="T473" s="110">
        <v>0</v>
      </c>
      <c r="U473" s="110">
        <f t="shared" ca="1" si="301"/>
        <v>0.5</v>
      </c>
      <c r="V473" s="110">
        <f t="shared" ca="1" si="302"/>
        <v>-0.5</v>
      </c>
      <c r="W473" s="110"/>
      <c r="X473" s="110"/>
      <c r="Y473" s="110"/>
      <c r="Z473" s="110"/>
    </row>
    <row r="474" spans="1:26" hidden="1" outlineLevel="1">
      <c r="A474">
        <f t="shared" ca="1" si="303"/>
        <v>2</v>
      </c>
      <c r="B474" t="str">
        <f t="shared" ca="1" si="289"/>
        <v>EP1 LPD1 LPS3 LPM2</v>
      </c>
      <c r="C474" s="293">
        <f ca="1">IF($A474&lt;&gt;$A473,1,MOD(C473-1+(COUNTIFS(D$385:$N$385,$A474)=COUNTIFS(D474:$N474,1)),C$384)+1)</f>
        <v>1</v>
      </c>
      <c r="D474" s="291">
        <f ca="1">IF($A474&lt;&gt;D$385,0,IF($A474&lt;&gt;$A473,1,MOD(D473-1+(COUNTIFS(E$385:$N$385,$A474)=COUNTIFS(E474:$N474,1)),D$384)+1))</f>
        <v>0</v>
      </c>
      <c r="E474" s="291">
        <f ca="1">IF($A474&lt;&gt;E$385,0,IF($A474&lt;&gt;$A473,1,MOD(E473-1+(COUNTIFS(F$385:$N$385,$A474)=COUNTIFS(F474:$N474,1)),E$384)+1))</f>
        <v>0</v>
      </c>
      <c r="F474" s="291">
        <f ca="1">IF($A474&lt;&gt;F$385,0,IF($A474&lt;&gt;$A473,1,MOD(F473-1+(COUNTIFS(G$385:$N$385,$A474)=COUNTIFS(G474:$N474,1)),F$384)+1))</f>
        <v>0</v>
      </c>
      <c r="G474" s="291">
        <f ca="1">IF($A474&lt;&gt;G$385,0,IF($A474&lt;&gt;$A473,1,MOD(G473-1+(COUNTIFS(H$385:$N$385,$A474)=COUNTIFS(H474:$N474,1)),G$384)+1))</f>
        <v>1</v>
      </c>
      <c r="H474" s="291">
        <f ca="1">IF($A474&lt;&gt;H$385,0,IF($A474&lt;&gt;$A473,1,MOD(H473-1+(COUNTIFS(I$385:$N$385,$A474)=COUNTIFS(I474:$N474,1)),H$384)+1))</f>
        <v>3</v>
      </c>
      <c r="I474" s="291">
        <f ca="1">IF($A474&lt;&gt;I$385,0,IF($A474&lt;&gt;$A473,1,MOD(I473-1+(COUNTIFS(N$385:$N$385,$A474)=COUNTIFS(N474:$N474,1)),I$384)+1))</f>
        <v>2</v>
      </c>
      <c r="J474" s="291"/>
      <c r="K474" s="291"/>
      <c r="L474" s="291"/>
      <c r="M474" s="291"/>
      <c r="O474">
        <v>88</v>
      </c>
      <c r="P474" s="110">
        <f t="shared" ca="1" si="297"/>
        <v>-0.5</v>
      </c>
      <c r="Q474" s="110">
        <f t="shared" ca="1" si="298"/>
        <v>0</v>
      </c>
      <c r="R474" s="110">
        <f t="shared" ca="1" si="299"/>
        <v>0</v>
      </c>
      <c r="S474" s="110">
        <f t="shared" ca="1" si="300"/>
        <v>0</v>
      </c>
      <c r="T474" s="110">
        <v>0</v>
      </c>
      <c r="U474" s="110">
        <f t="shared" ca="1" si="301"/>
        <v>0.5</v>
      </c>
      <c r="V474" s="110">
        <f t="shared" ca="1" si="302"/>
        <v>0</v>
      </c>
      <c r="W474" s="110"/>
      <c r="X474" s="110"/>
      <c r="Y474" s="110"/>
      <c r="Z474" s="110"/>
    </row>
    <row r="475" spans="1:26" hidden="1" outlineLevel="1">
      <c r="A475">
        <f t="shared" ca="1" si="303"/>
        <v>2</v>
      </c>
      <c r="B475" t="str">
        <f t="shared" ca="1" si="289"/>
        <v>EP1 LPD1 LPS3 LPM3</v>
      </c>
      <c r="C475" s="293">
        <f ca="1">IF($A475&lt;&gt;$A474,1,MOD(C474-1+(COUNTIFS(D$385:$N$385,$A475)=COUNTIFS(D475:$N475,1)),C$384)+1)</f>
        <v>1</v>
      </c>
      <c r="D475" s="291">
        <f ca="1">IF($A475&lt;&gt;D$385,0,IF($A475&lt;&gt;$A474,1,MOD(D474-1+(COUNTIFS(E$385:$N$385,$A475)=COUNTIFS(E475:$N475,1)),D$384)+1))</f>
        <v>0</v>
      </c>
      <c r="E475" s="291">
        <f ca="1">IF($A475&lt;&gt;E$385,0,IF($A475&lt;&gt;$A474,1,MOD(E474-1+(COUNTIFS(F$385:$N$385,$A475)=COUNTIFS(F475:$N475,1)),E$384)+1))</f>
        <v>0</v>
      </c>
      <c r="F475" s="291">
        <f ca="1">IF($A475&lt;&gt;F$385,0,IF($A475&lt;&gt;$A474,1,MOD(F474-1+(COUNTIFS(G$385:$N$385,$A475)=COUNTIFS(G475:$N475,1)),F$384)+1))</f>
        <v>0</v>
      </c>
      <c r="G475" s="291">
        <f ca="1">IF($A475&lt;&gt;G$385,0,IF($A475&lt;&gt;$A474,1,MOD(G474-1+(COUNTIFS(H$385:$N$385,$A475)=COUNTIFS(H475:$N475,1)),G$384)+1))</f>
        <v>1</v>
      </c>
      <c r="H475" s="291">
        <f ca="1">IF($A475&lt;&gt;H$385,0,IF($A475&lt;&gt;$A474,1,MOD(H474-1+(COUNTIFS(I$385:$N$385,$A475)=COUNTIFS(I475:$N475,1)),H$384)+1))</f>
        <v>3</v>
      </c>
      <c r="I475" s="291">
        <f ca="1">IF($A475&lt;&gt;I$385,0,IF($A475&lt;&gt;$A474,1,MOD(I474-1+(COUNTIFS(N$385:$N$385,$A475)=COUNTIFS(N475:$N475,1)),I$384)+1))</f>
        <v>3</v>
      </c>
      <c r="J475" s="291"/>
      <c r="K475" s="291"/>
      <c r="L475" s="291"/>
      <c r="M475" s="291"/>
      <c r="O475">
        <v>89</v>
      </c>
      <c r="P475" s="110">
        <f t="shared" ca="1" si="297"/>
        <v>-0.5</v>
      </c>
      <c r="Q475" s="110">
        <f t="shared" ca="1" si="298"/>
        <v>0</v>
      </c>
      <c r="R475" s="110">
        <f t="shared" ca="1" si="299"/>
        <v>0</v>
      </c>
      <c r="S475" s="110">
        <f t="shared" ca="1" si="300"/>
        <v>0</v>
      </c>
      <c r="T475" s="110">
        <v>0</v>
      </c>
      <c r="U475" s="110">
        <f t="shared" ca="1" si="301"/>
        <v>0.5</v>
      </c>
      <c r="V475" s="110">
        <f t="shared" ca="1" si="302"/>
        <v>0.5</v>
      </c>
      <c r="W475" s="110"/>
      <c r="X475" s="110"/>
      <c r="Y475" s="110"/>
      <c r="Z475" s="110"/>
    </row>
    <row r="476" spans="1:26" hidden="1" outlineLevel="1">
      <c r="A476">
        <f t="shared" ca="1" si="303"/>
        <v>2</v>
      </c>
      <c r="B476" t="str">
        <f t="shared" ca="1" si="289"/>
        <v>EP2 LPD1 LPS1 LPM1</v>
      </c>
      <c r="C476" s="293">
        <f ca="1">IF($A476&lt;&gt;$A475,1,MOD(C475-1+(COUNTIFS(D$385:$N$385,$A476)=COUNTIFS(D476:$N476,1)),C$384)+1)</f>
        <v>2</v>
      </c>
      <c r="D476" s="291">
        <f ca="1">IF($A476&lt;&gt;D$385,0,IF($A476&lt;&gt;$A475,1,MOD(D475-1+(COUNTIFS(E$385:$N$385,$A476)=COUNTIFS(E476:$N476,1)),D$384)+1))</f>
        <v>0</v>
      </c>
      <c r="E476" s="291">
        <f ca="1">IF($A476&lt;&gt;E$385,0,IF($A476&lt;&gt;$A475,1,MOD(E475-1+(COUNTIFS(F$385:$N$385,$A476)=COUNTIFS(F476:$N476,1)),E$384)+1))</f>
        <v>0</v>
      </c>
      <c r="F476" s="291">
        <f ca="1">IF($A476&lt;&gt;F$385,0,IF($A476&lt;&gt;$A475,1,MOD(F475-1+(COUNTIFS(G$385:$N$385,$A476)=COUNTIFS(G476:$N476,1)),F$384)+1))</f>
        <v>0</v>
      </c>
      <c r="G476" s="291">
        <f ca="1">IF($A476&lt;&gt;G$385,0,IF($A476&lt;&gt;$A475,1,MOD(G475-1+(COUNTIFS(H$385:$N$385,$A476)=COUNTIFS(H476:$N476,1)),G$384)+1))</f>
        <v>1</v>
      </c>
      <c r="H476" s="291">
        <f ca="1">IF($A476&lt;&gt;H$385,0,IF($A476&lt;&gt;$A475,1,MOD(H475-1+(COUNTIFS(I$385:$N$385,$A476)=COUNTIFS(I476:$N476,1)),H$384)+1))</f>
        <v>1</v>
      </c>
      <c r="I476" s="291">
        <f ca="1">IF($A476&lt;&gt;I$385,0,IF($A476&lt;&gt;$A475,1,MOD(I475-1+(COUNTIFS(N$385:$N$385,$A476)=COUNTIFS(N476:$N476,1)),I$384)+1))</f>
        <v>1</v>
      </c>
      <c r="J476" s="291"/>
      <c r="K476" s="291"/>
      <c r="L476" s="291"/>
      <c r="M476" s="291"/>
      <c r="O476">
        <v>90</v>
      </c>
      <c r="P476" s="110">
        <f t="shared" ca="1" si="297"/>
        <v>0</v>
      </c>
      <c r="Q476" s="110">
        <f t="shared" ca="1" si="298"/>
        <v>0</v>
      </c>
      <c r="R476" s="110">
        <f t="shared" ca="1" si="299"/>
        <v>0</v>
      </c>
      <c r="S476" s="110">
        <f t="shared" ca="1" si="300"/>
        <v>0</v>
      </c>
      <c r="T476" s="110">
        <v>0</v>
      </c>
      <c r="U476" s="110">
        <f t="shared" ca="1" si="301"/>
        <v>-0.5</v>
      </c>
      <c r="V476" s="110">
        <f t="shared" ca="1" si="302"/>
        <v>-0.5</v>
      </c>
      <c r="W476" s="110"/>
      <c r="X476" s="110"/>
      <c r="Y476" s="110"/>
      <c r="Z476" s="110"/>
    </row>
    <row r="477" spans="1:26" hidden="1" outlineLevel="1">
      <c r="A477">
        <f t="shared" ca="1" si="303"/>
        <v>2</v>
      </c>
      <c r="B477" t="str">
        <f t="shared" ca="1" si="289"/>
        <v>EP2 LPD1 LPS1 LPM2</v>
      </c>
      <c r="C477" s="293">
        <f ca="1">IF($A477&lt;&gt;$A476,1,MOD(C476-1+(COUNTIFS(D$385:$N$385,$A477)=COUNTIFS(D477:$N477,1)),C$384)+1)</f>
        <v>2</v>
      </c>
      <c r="D477" s="291">
        <f ca="1">IF($A477&lt;&gt;D$385,0,IF($A477&lt;&gt;$A476,1,MOD(D476-1+(COUNTIFS(E$385:$N$385,$A477)=COUNTIFS(E477:$N477,1)),D$384)+1))</f>
        <v>0</v>
      </c>
      <c r="E477" s="291">
        <f ca="1">IF($A477&lt;&gt;E$385,0,IF($A477&lt;&gt;$A476,1,MOD(E476-1+(COUNTIFS(F$385:$N$385,$A477)=COUNTIFS(F477:$N477,1)),E$384)+1))</f>
        <v>0</v>
      </c>
      <c r="F477" s="291">
        <f ca="1">IF($A477&lt;&gt;F$385,0,IF($A477&lt;&gt;$A476,1,MOD(F476-1+(COUNTIFS(G$385:$N$385,$A477)=COUNTIFS(G477:$N477,1)),F$384)+1))</f>
        <v>0</v>
      </c>
      <c r="G477" s="291">
        <f ca="1">IF($A477&lt;&gt;G$385,0,IF($A477&lt;&gt;$A476,1,MOD(G476-1+(COUNTIFS(H$385:$N$385,$A477)=COUNTIFS(H477:$N477,1)),G$384)+1))</f>
        <v>1</v>
      </c>
      <c r="H477" s="291">
        <f ca="1">IF($A477&lt;&gt;H$385,0,IF($A477&lt;&gt;$A476,1,MOD(H476-1+(COUNTIFS(I$385:$N$385,$A477)=COUNTIFS(I477:$N477,1)),H$384)+1))</f>
        <v>1</v>
      </c>
      <c r="I477" s="291">
        <f ca="1">IF($A477&lt;&gt;I$385,0,IF($A477&lt;&gt;$A476,1,MOD(I476-1+(COUNTIFS(N$385:$N$385,$A477)=COUNTIFS(N477:$N477,1)),I$384)+1))</f>
        <v>2</v>
      </c>
      <c r="J477" s="291"/>
      <c r="K477" s="291"/>
      <c r="L477" s="291"/>
      <c r="M477" s="291"/>
      <c r="O477">
        <v>91</v>
      </c>
      <c r="P477" s="110">
        <f t="shared" ca="1" si="297"/>
        <v>0</v>
      </c>
      <c r="Q477" s="110">
        <f t="shared" ca="1" si="298"/>
        <v>0</v>
      </c>
      <c r="R477" s="110">
        <f t="shared" ca="1" si="299"/>
        <v>0</v>
      </c>
      <c r="S477" s="110">
        <f t="shared" ca="1" si="300"/>
        <v>0</v>
      </c>
      <c r="T477" s="110">
        <v>0</v>
      </c>
      <c r="U477" s="110">
        <f t="shared" ca="1" si="301"/>
        <v>-0.5</v>
      </c>
      <c r="V477" s="110">
        <f t="shared" ca="1" si="302"/>
        <v>0</v>
      </c>
      <c r="W477" s="110"/>
      <c r="X477" s="110"/>
      <c r="Y477" s="110"/>
      <c r="Z477" s="110"/>
    </row>
    <row r="478" spans="1:26" hidden="1" outlineLevel="1">
      <c r="A478">
        <f t="shared" ca="1" si="303"/>
        <v>2</v>
      </c>
      <c r="B478" t="str">
        <f t="shared" ca="1" si="289"/>
        <v>EP2 LPD1 LPS1 LPM3</v>
      </c>
      <c r="C478" s="293">
        <f ca="1">IF($A478&lt;&gt;$A477,1,MOD(C477-1+(COUNTIFS(D$385:$N$385,$A478)=COUNTIFS(D478:$N478,1)),C$384)+1)</f>
        <v>2</v>
      </c>
      <c r="D478" s="291">
        <f ca="1">IF($A478&lt;&gt;D$385,0,IF($A478&lt;&gt;$A477,1,MOD(D477-1+(COUNTIFS(E$385:$N$385,$A478)=COUNTIFS(E478:$N478,1)),D$384)+1))</f>
        <v>0</v>
      </c>
      <c r="E478" s="291">
        <f ca="1">IF($A478&lt;&gt;E$385,0,IF($A478&lt;&gt;$A477,1,MOD(E477-1+(COUNTIFS(F$385:$N$385,$A478)=COUNTIFS(F478:$N478,1)),E$384)+1))</f>
        <v>0</v>
      </c>
      <c r="F478" s="291">
        <f ca="1">IF($A478&lt;&gt;F$385,0,IF($A478&lt;&gt;$A477,1,MOD(F477-1+(COUNTIFS(G$385:$N$385,$A478)=COUNTIFS(G478:$N478,1)),F$384)+1))</f>
        <v>0</v>
      </c>
      <c r="G478" s="291">
        <f ca="1">IF($A478&lt;&gt;G$385,0,IF($A478&lt;&gt;$A477,1,MOD(G477-1+(COUNTIFS(H$385:$N$385,$A478)=COUNTIFS(H478:$N478,1)),G$384)+1))</f>
        <v>1</v>
      </c>
      <c r="H478" s="291">
        <f ca="1">IF($A478&lt;&gt;H$385,0,IF($A478&lt;&gt;$A477,1,MOD(H477-1+(COUNTIFS(I$385:$N$385,$A478)=COUNTIFS(I478:$N478,1)),H$384)+1))</f>
        <v>1</v>
      </c>
      <c r="I478" s="291">
        <f ca="1">IF($A478&lt;&gt;I$385,0,IF($A478&lt;&gt;$A477,1,MOD(I477-1+(COUNTIFS(N$385:$N$385,$A478)=COUNTIFS(N478:$N478,1)),I$384)+1))</f>
        <v>3</v>
      </c>
      <c r="J478" s="291"/>
      <c r="K478" s="291"/>
      <c r="L478" s="291"/>
      <c r="M478" s="291"/>
      <c r="O478">
        <v>92</v>
      </c>
      <c r="P478" s="110">
        <f t="shared" ca="1" si="297"/>
        <v>0</v>
      </c>
      <c r="Q478" s="110">
        <f t="shared" ca="1" si="298"/>
        <v>0</v>
      </c>
      <c r="R478" s="110">
        <f t="shared" ca="1" si="299"/>
        <v>0</v>
      </c>
      <c r="S478" s="110">
        <f t="shared" ca="1" si="300"/>
        <v>0</v>
      </c>
      <c r="T478" s="110">
        <v>0</v>
      </c>
      <c r="U478" s="110">
        <f t="shared" ca="1" si="301"/>
        <v>-0.5</v>
      </c>
      <c r="V478" s="110">
        <f t="shared" ca="1" si="302"/>
        <v>0.5</v>
      </c>
      <c r="W478" s="110"/>
      <c r="X478" s="110"/>
      <c r="Y478" s="110"/>
      <c r="Z478" s="110"/>
    </row>
    <row r="479" spans="1:26" hidden="1" outlineLevel="1">
      <c r="A479">
        <f t="shared" ca="1" si="303"/>
        <v>2</v>
      </c>
      <c r="B479" t="str">
        <f t="shared" ca="1" si="289"/>
        <v>EP2 LPD1 LPS2 LPM1</v>
      </c>
      <c r="C479" s="293">
        <f ca="1">IF($A479&lt;&gt;$A478,1,MOD(C478-1+(COUNTIFS(D$385:$N$385,$A479)=COUNTIFS(D479:$N479,1)),C$384)+1)</f>
        <v>2</v>
      </c>
      <c r="D479" s="291">
        <f ca="1">IF($A479&lt;&gt;D$385,0,IF($A479&lt;&gt;$A478,1,MOD(D478-1+(COUNTIFS(E$385:$N$385,$A479)=COUNTIFS(E479:$N479,1)),D$384)+1))</f>
        <v>0</v>
      </c>
      <c r="E479" s="291">
        <f ca="1">IF($A479&lt;&gt;E$385,0,IF($A479&lt;&gt;$A478,1,MOD(E478-1+(COUNTIFS(F$385:$N$385,$A479)=COUNTIFS(F479:$N479,1)),E$384)+1))</f>
        <v>0</v>
      </c>
      <c r="F479" s="291">
        <f ca="1">IF($A479&lt;&gt;F$385,0,IF($A479&lt;&gt;$A478,1,MOD(F478-1+(COUNTIFS(G$385:$N$385,$A479)=COUNTIFS(G479:$N479,1)),F$384)+1))</f>
        <v>0</v>
      </c>
      <c r="G479" s="291">
        <f ca="1">IF($A479&lt;&gt;G$385,0,IF($A479&lt;&gt;$A478,1,MOD(G478-1+(COUNTIFS(H$385:$N$385,$A479)=COUNTIFS(H479:$N479,1)),G$384)+1))</f>
        <v>1</v>
      </c>
      <c r="H479" s="291">
        <f ca="1">IF($A479&lt;&gt;H$385,0,IF($A479&lt;&gt;$A478,1,MOD(H478-1+(COUNTIFS(I$385:$N$385,$A479)=COUNTIFS(I479:$N479,1)),H$384)+1))</f>
        <v>2</v>
      </c>
      <c r="I479" s="291">
        <f ca="1">IF($A479&lt;&gt;I$385,0,IF($A479&lt;&gt;$A478,1,MOD(I478-1+(COUNTIFS(N$385:$N$385,$A479)=COUNTIFS(N479:$N479,1)),I$384)+1))</f>
        <v>1</v>
      </c>
      <c r="J479" s="291"/>
      <c r="K479" s="291"/>
      <c r="L479" s="291"/>
      <c r="M479" s="291"/>
      <c r="O479">
        <v>93</v>
      </c>
      <c r="P479" s="110">
        <f t="shared" ca="1" si="297"/>
        <v>0</v>
      </c>
      <c r="Q479" s="110">
        <f t="shared" ca="1" si="298"/>
        <v>0</v>
      </c>
      <c r="R479" s="110">
        <f t="shared" ca="1" si="299"/>
        <v>0</v>
      </c>
      <c r="S479" s="110">
        <f t="shared" ca="1" si="300"/>
        <v>0</v>
      </c>
      <c r="T479" s="110">
        <v>0</v>
      </c>
      <c r="U479" s="110">
        <f t="shared" ca="1" si="301"/>
        <v>0</v>
      </c>
      <c r="V479" s="110">
        <f t="shared" ca="1" si="302"/>
        <v>-0.5</v>
      </c>
      <c r="W479" s="110"/>
      <c r="X479" s="110"/>
      <c r="Y479" s="110"/>
      <c r="Z479" s="110"/>
    </row>
    <row r="480" spans="1:26" hidden="1" outlineLevel="1">
      <c r="A480">
        <f t="shared" ca="1" si="303"/>
        <v>2</v>
      </c>
      <c r="B480" t="str">
        <f t="shared" ca="1" si="289"/>
        <v>EP2 LPD1 LPS2 LPM2</v>
      </c>
      <c r="C480" s="293">
        <f ca="1">IF($A480&lt;&gt;$A479,1,MOD(C479-1+(COUNTIFS(D$385:$N$385,$A480)=COUNTIFS(D480:$N480,1)),C$384)+1)</f>
        <v>2</v>
      </c>
      <c r="D480" s="291">
        <f ca="1">IF($A480&lt;&gt;D$385,0,IF($A480&lt;&gt;$A479,1,MOD(D479-1+(COUNTIFS(E$385:$N$385,$A480)=COUNTIFS(E480:$N480,1)),D$384)+1))</f>
        <v>0</v>
      </c>
      <c r="E480" s="291">
        <f ca="1">IF($A480&lt;&gt;E$385,0,IF($A480&lt;&gt;$A479,1,MOD(E479-1+(COUNTIFS(F$385:$N$385,$A480)=COUNTIFS(F480:$N480,1)),E$384)+1))</f>
        <v>0</v>
      </c>
      <c r="F480" s="291">
        <f ca="1">IF($A480&lt;&gt;F$385,0,IF($A480&lt;&gt;$A479,1,MOD(F479-1+(COUNTIFS(G$385:$N$385,$A480)=COUNTIFS(G480:$N480,1)),F$384)+1))</f>
        <v>0</v>
      </c>
      <c r="G480" s="291">
        <f ca="1">IF($A480&lt;&gt;G$385,0,IF($A480&lt;&gt;$A479,1,MOD(G479-1+(COUNTIFS(H$385:$N$385,$A480)=COUNTIFS(H480:$N480,1)),G$384)+1))</f>
        <v>1</v>
      </c>
      <c r="H480" s="291">
        <f ca="1">IF($A480&lt;&gt;H$385,0,IF($A480&lt;&gt;$A479,1,MOD(H479-1+(COUNTIFS(I$385:$N$385,$A480)=COUNTIFS(I480:$N480,1)),H$384)+1))</f>
        <v>2</v>
      </c>
      <c r="I480" s="291">
        <f ca="1">IF($A480&lt;&gt;I$385,0,IF($A480&lt;&gt;$A479,1,MOD(I479-1+(COUNTIFS(N$385:$N$385,$A480)=COUNTIFS(N480:$N480,1)),I$384)+1))</f>
        <v>2</v>
      </c>
      <c r="J480" s="291"/>
      <c r="K480" s="291"/>
      <c r="L480" s="291"/>
      <c r="M480" s="291"/>
      <c r="O480">
        <v>94</v>
      </c>
      <c r="P480" s="110">
        <f t="shared" ca="1" si="297"/>
        <v>0</v>
      </c>
      <c r="Q480" s="110">
        <f t="shared" ca="1" si="298"/>
        <v>0</v>
      </c>
      <c r="R480" s="110">
        <f t="shared" ca="1" si="299"/>
        <v>0</v>
      </c>
      <c r="S480" s="110">
        <f t="shared" ca="1" si="300"/>
        <v>0</v>
      </c>
      <c r="T480" s="110">
        <v>0</v>
      </c>
      <c r="U480" s="110">
        <f t="shared" ca="1" si="301"/>
        <v>0</v>
      </c>
      <c r="V480" s="110">
        <f t="shared" ca="1" si="302"/>
        <v>0</v>
      </c>
      <c r="W480" s="110"/>
      <c r="X480" s="110"/>
      <c r="Y480" s="110"/>
      <c r="Z480" s="110"/>
    </row>
    <row r="481" spans="1:26" hidden="1" outlineLevel="1">
      <c r="A481">
        <f t="shared" ca="1" si="303"/>
        <v>2</v>
      </c>
      <c r="B481" t="str">
        <f t="shared" ca="1" si="289"/>
        <v>EP2 LPD1 LPS2 LPM3</v>
      </c>
      <c r="C481" s="293">
        <f ca="1">IF($A481&lt;&gt;$A480,1,MOD(C480-1+(COUNTIFS(D$385:$N$385,$A481)=COUNTIFS(D481:$N481,1)),C$384)+1)</f>
        <v>2</v>
      </c>
      <c r="D481" s="291">
        <f ca="1">IF($A481&lt;&gt;D$385,0,IF($A481&lt;&gt;$A480,1,MOD(D480-1+(COUNTIFS(E$385:$N$385,$A481)=COUNTIFS(E481:$N481,1)),D$384)+1))</f>
        <v>0</v>
      </c>
      <c r="E481" s="291">
        <f ca="1">IF($A481&lt;&gt;E$385,0,IF($A481&lt;&gt;$A480,1,MOD(E480-1+(COUNTIFS(F$385:$N$385,$A481)=COUNTIFS(F481:$N481,1)),E$384)+1))</f>
        <v>0</v>
      </c>
      <c r="F481" s="291">
        <f ca="1">IF($A481&lt;&gt;F$385,0,IF($A481&lt;&gt;$A480,1,MOD(F480-1+(COUNTIFS(G$385:$N$385,$A481)=COUNTIFS(G481:$N481,1)),F$384)+1))</f>
        <v>0</v>
      </c>
      <c r="G481" s="291">
        <f ca="1">IF($A481&lt;&gt;G$385,0,IF($A481&lt;&gt;$A480,1,MOD(G480-1+(COUNTIFS(H$385:$N$385,$A481)=COUNTIFS(H481:$N481,1)),G$384)+1))</f>
        <v>1</v>
      </c>
      <c r="H481" s="291">
        <f ca="1">IF($A481&lt;&gt;H$385,0,IF($A481&lt;&gt;$A480,1,MOD(H480-1+(COUNTIFS(I$385:$N$385,$A481)=COUNTIFS(I481:$N481,1)),H$384)+1))</f>
        <v>2</v>
      </c>
      <c r="I481" s="291">
        <f ca="1">IF($A481&lt;&gt;I$385,0,IF($A481&lt;&gt;$A480,1,MOD(I480-1+(COUNTIFS(N$385:$N$385,$A481)=COUNTIFS(N481:$N481,1)),I$384)+1))</f>
        <v>3</v>
      </c>
      <c r="J481" s="291"/>
      <c r="K481" s="291"/>
      <c r="L481" s="291"/>
      <c r="M481" s="291"/>
      <c r="O481">
        <v>95</v>
      </c>
      <c r="P481" s="110">
        <f t="shared" ca="1" si="297"/>
        <v>0</v>
      </c>
      <c r="Q481" s="110">
        <f t="shared" ca="1" si="298"/>
        <v>0</v>
      </c>
      <c r="R481" s="110">
        <f t="shared" ca="1" si="299"/>
        <v>0</v>
      </c>
      <c r="S481" s="110">
        <f t="shared" ca="1" si="300"/>
        <v>0</v>
      </c>
      <c r="T481" s="110">
        <v>0</v>
      </c>
      <c r="U481" s="110">
        <f t="shared" ca="1" si="301"/>
        <v>0</v>
      </c>
      <c r="V481" s="110">
        <f t="shared" ca="1" si="302"/>
        <v>0.5</v>
      </c>
      <c r="W481" s="110"/>
      <c r="X481" s="110"/>
      <c r="Y481" s="110"/>
      <c r="Z481" s="110"/>
    </row>
    <row r="482" spans="1:26" hidden="1" outlineLevel="1">
      <c r="A482">
        <f t="shared" ca="1" si="303"/>
        <v>2</v>
      </c>
      <c r="B482" t="str">
        <f t="shared" ca="1" si="289"/>
        <v>EP2 LPD1 LPS3 LPM1</v>
      </c>
      <c r="C482" s="293">
        <f ca="1">IF($A482&lt;&gt;$A481,1,MOD(C481-1+(COUNTIFS(D$385:$N$385,$A482)=COUNTIFS(D482:$N482,1)),C$384)+1)</f>
        <v>2</v>
      </c>
      <c r="D482" s="291">
        <f ca="1">IF($A482&lt;&gt;D$385,0,IF($A482&lt;&gt;$A481,1,MOD(D481-1+(COUNTIFS(E$385:$N$385,$A482)=COUNTIFS(E482:$N482,1)),D$384)+1))</f>
        <v>0</v>
      </c>
      <c r="E482" s="291">
        <f ca="1">IF($A482&lt;&gt;E$385,0,IF($A482&lt;&gt;$A481,1,MOD(E481-1+(COUNTIFS(F$385:$N$385,$A482)=COUNTIFS(F482:$N482,1)),E$384)+1))</f>
        <v>0</v>
      </c>
      <c r="F482" s="291">
        <f ca="1">IF($A482&lt;&gt;F$385,0,IF($A482&lt;&gt;$A481,1,MOD(F481-1+(COUNTIFS(G$385:$N$385,$A482)=COUNTIFS(G482:$N482,1)),F$384)+1))</f>
        <v>0</v>
      </c>
      <c r="G482" s="291">
        <f ca="1">IF($A482&lt;&gt;G$385,0,IF($A482&lt;&gt;$A481,1,MOD(G481-1+(COUNTIFS(H$385:$N$385,$A482)=COUNTIFS(H482:$N482,1)),G$384)+1))</f>
        <v>1</v>
      </c>
      <c r="H482" s="291">
        <f ca="1">IF($A482&lt;&gt;H$385,0,IF($A482&lt;&gt;$A481,1,MOD(H481-1+(COUNTIFS(I$385:$N$385,$A482)=COUNTIFS(I482:$N482,1)),H$384)+1))</f>
        <v>3</v>
      </c>
      <c r="I482" s="291">
        <f ca="1">IF($A482&lt;&gt;I$385,0,IF($A482&lt;&gt;$A481,1,MOD(I481-1+(COUNTIFS(N$385:$N$385,$A482)=COUNTIFS(N482:$N482,1)),I$384)+1))</f>
        <v>1</v>
      </c>
      <c r="J482" s="291"/>
      <c r="K482" s="291"/>
      <c r="L482" s="291"/>
      <c r="M482" s="291"/>
      <c r="O482">
        <v>96</v>
      </c>
      <c r="P482" s="110">
        <f t="shared" ca="1" si="297"/>
        <v>0</v>
      </c>
      <c r="Q482" s="110">
        <f t="shared" ca="1" si="298"/>
        <v>0</v>
      </c>
      <c r="R482" s="110">
        <f t="shared" ca="1" si="299"/>
        <v>0</v>
      </c>
      <c r="S482" s="110">
        <f t="shared" ca="1" si="300"/>
        <v>0</v>
      </c>
      <c r="T482" s="110">
        <v>0</v>
      </c>
      <c r="U482" s="110">
        <f t="shared" ca="1" si="301"/>
        <v>0.5</v>
      </c>
      <c r="V482" s="110">
        <f t="shared" ca="1" si="302"/>
        <v>-0.5</v>
      </c>
      <c r="W482" s="110"/>
      <c r="X482" s="110"/>
      <c r="Y482" s="110"/>
      <c r="Z482" s="110"/>
    </row>
    <row r="483" spans="1:26" hidden="1" outlineLevel="1">
      <c r="A483">
        <f t="shared" ca="1" si="303"/>
        <v>2</v>
      </c>
      <c r="B483" t="str">
        <f t="shared" ca="1" si="289"/>
        <v>EP2 LPD1 LPS3 LPM2</v>
      </c>
      <c r="C483" s="293">
        <f ca="1">IF($A483&lt;&gt;$A482,1,MOD(C482-1+(COUNTIFS(D$385:$N$385,$A483)=COUNTIFS(D483:$N483,1)),C$384)+1)</f>
        <v>2</v>
      </c>
      <c r="D483" s="291">
        <f ca="1">IF($A483&lt;&gt;D$385,0,IF($A483&lt;&gt;$A482,1,MOD(D482-1+(COUNTIFS(E$385:$N$385,$A483)=COUNTIFS(E483:$N483,1)),D$384)+1))</f>
        <v>0</v>
      </c>
      <c r="E483" s="291">
        <f ca="1">IF($A483&lt;&gt;E$385,0,IF($A483&lt;&gt;$A482,1,MOD(E482-1+(COUNTIFS(F$385:$N$385,$A483)=COUNTIFS(F483:$N483,1)),E$384)+1))</f>
        <v>0</v>
      </c>
      <c r="F483" s="291">
        <f ca="1">IF($A483&lt;&gt;F$385,0,IF($A483&lt;&gt;$A482,1,MOD(F482-1+(COUNTIFS(G$385:$N$385,$A483)=COUNTIFS(G483:$N483,1)),F$384)+1))</f>
        <v>0</v>
      </c>
      <c r="G483" s="291">
        <f ca="1">IF($A483&lt;&gt;G$385,0,IF($A483&lt;&gt;$A482,1,MOD(G482-1+(COUNTIFS(H$385:$N$385,$A483)=COUNTIFS(H483:$N483,1)),G$384)+1))</f>
        <v>1</v>
      </c>
      <c r="H483" s="291">
        <f ca="1">IF($A483&lt;&gt;H$385,0,IF($A483&lt;&gt;$A482,1,MOD(H482-1+(COUNTIFS(I$385:$N$385,$A483)=COUNTIFS(I483:$N483,1)),H$384)+1))</f>
        <v>3</v>
      </c>
      <c r="I483" s="291">
        <f ca="1">IF($A483&lt;&gt;I$385,0,IF($A483&lt;&gt;$A482,1,MOD(I482-1+(COUNTIFS(N$385:$N$385,$A483)=COUNTIFS(N483:$N483,1)),I$384)+1))</f>
        <v>2</v>
      </c>
      <c r="J483" s="291"/>
      <c r="K483" s="291"/>
      <c r="L483" s="291"/>
      <c r="M483" s="291"/>
      <c r="O483">
        <v>97</v>
      </c>
      <c r="P483" s="110">
        <f t="shared" ca="1" si="297"/>
        <v>0</v>
      </c>
      <c r="Q483" s="110">
        <f t="shared" ca="1" si="298"/>
        <v>0</v>
      </c>
      <c r="R483" s="110">
        <f t="shared" ca="1" si="299"/>
        <v>0</v>
      </c>
      <c r="S483" s="110">
        <f t="shared" ca="1" si="300"/>
        <v>0</v>
      </c>
      <c r="T483" s="110">
        <v>0</v>
      </c>
      <c r="U483" s="110">
        <f t="shared" ca="1" si="301"/>
        <v>0.5</v>
      </c>
      <c r="V483" s="110">
        <f t="shared" ca="1" si="302"/>
        <v>0</v>
      </c>
      <c r="W483" s="110"/>
      <c r="X483" s="110"/>
      <c r="Y483" s="110"/>
      <c r="Z483" s="110"/>
    </row>
    <row r="484" spans="1:26" hidden="1" outlineLevel="1">
      <c r="A484">
        <f t="shared" ca="1" si="303"/>
        <v>2</v>
      </c>
      <c r="B484" t="str">
        <f t="shared" ca="1" si="289"/>
        <v>EP2 LPD1 LPS3 LPM3</v>
      </c>
      <c r="C484" s="293">
        <f ca="1">IF($A484&lt;&gt;$A483,1,MOD(C483-1+(COUNTIFS(D$385:$N$385,$A484)=COUNTIFS(D484:$N484,1)),C$384)+1)</f>
        <v>2</v>
      </c>
      <c r="D484" s="291">
        <f ca="1">IF($A484&lt;&gt;D$385,0,IF($A484&lt;&gt;$A483,1,MOD(D483-1+(COUNTIFS(E$385:$N$385,$A484)=COUNTIFS(E484:$N484,1)),D$384)+1))</f>
        <v>0</v>
      </c>
      <c r="E484" s="291">
        <f ca="1">IF($A484&lt;&gt;E$385,0,IF($A484&lt;&gt;$A483,1,MOD(E483-1+(COUNTIFS(F$385:$N$385,$A484)=COUNTIFS(F484:$N484,1)),E$384)+1))</f>
        <v>0</v>
      </c>
      <c r="F484" s="291">
        <f ca="1">IF($A484&lt;&gt;F$385,0,IF($A484&lt;&gt;$A483,1,MOD(F483-1+(COUNTIFS(G$385:$N$385,$A484)=COUNTIFS(G484:$N484,1)),F$384)+1))</f>
        <v>0</v>
      </c>
      <c r="G484" s="291">
        <f ca="1">IF($A484&lt;&gt;G$385,0,IF($A484&lt;&gt;$A483,1,MOD(G483-1+(COUNTIFS(H$385:$N$385,$A484)=COUNTIFS(H484:$N484,1)),G$384)+1))</f>
        <v>1</v>
      </c>
      <c r="H484" s="291">
        <f ca="1">IF($A484&lt;&gt;H$385,0,IF($A484&lt;&gt;$A483,1,MOD(H483-1+(COUNTIFS(I$385:$N$385,$A484)=COUNTIFS(I484:$N484,1)),H$384)+1))</f>
        <v>3</v>
      </c>
      <c r="I484" s="291">
        <f ca="1">IF($A484&lt;&gt;I$385,0,IF($A484&lt;&gt;$A483,1,MOD(I483-1+(COUNTIFS(N$385:$N$385,$A484)=COUNTIFS(N484:$N484,1)),I$384)+1))</f>
        <v>3</v>
      </c>
      <c r="J484" s="291"/>
      <c r="K484" s="291"/>
      <c r="L484" s="291"/>
      <c r="M484" s="291"/>
      <c r="O484">
        <v>98</v>
      </c>
      <c r="P484" s="110">
        <f t="shared" ca="1" si="297"/>
        <v>0</v>
      </c>
      <c r="Q484" s="110">
        <f t="shared" ca="1" si="298"/>
        <v>0</v>
      </c>
      <c r="R484" s="110">
        <f t="shared" ca="1" si="299"/>
        <v>0</v>
      </c>
      <c r="S484" s="110">
        <f t="shared" ca="1" si="300"/>
        <v>0</v>
      </c>
      <c r="T484" s="110">
        <v>0</v>
      </c>
      <c r="U484" s="110">
        <f t="shared" ca="1" si="301"/>
        <v>0.5</v>
      </c>
      <c r="V484" s="110">
        <f t="shared" ca="1" si="302"/>
        <v>0.5</v>
      </c>
      <c r="W484" s="110"/>
      <c r="X484" s="110"/>
      <c r="Y484" s="110"/>
      <c r="Z484" s="110"/>
    </row>
    <row r="485" spans="1:26" hidden="1" outlineLevel="1">
      <c r="A485">
        <f t="shared" ca="1" si="303"/>
        <v>2</v>
      </c>
      <c r="B485" t="str">
        <f t="shared" ca="1" si="289"/>
        <v>EP3 LPD1 LPS1 LPM1</v>
      </c>
      <c r="C485" s="293">
        <f ca="1">IF($A485&lt;&gt;$A484,1,MOD(C484-1+(COUNTIFS(D$385:$N$385,$A485)=COUNTIFS(D485:$N485,1)),C$384)+1)</f>
        <v>3</v>
      </c>
      <c r="D485" s="291">
        <f ca="1">IF($A485&lt;&gt;D$385,0,IF($A485&lt;&gt;$A484,1,MOD(D484-1+(COUNTIFS(E$385:$N$385,$A485)=COUNTIFS(E485:$N485,1)),D$384)+1))</f>
        <v>0</v>
      </c>
      <c r="E485" s="291">
        <f ca="1">IF($A485&lt;&gt;E$385,0,IF($A485&lt;&gt;$A484,1,MOD(E484-1+(COUNTIFS(F$385:$N$385,$A485)=COUNTIFS(F485:$N485,1)),E$384)+1))</f>
        <v>0</v>
      </c>
      <c r="F485" s="291">
        <f ca="1">IF($A485&lt;&gt;F$385,0,IF($A485&lt;&gt;$A484,1,MOD(F484-1+(COUNTIFS(G$385:$N$385,$A485)=COUNTIFS(G485:$N485,1)),F$384)+1))</f>
        <v>0</v>
      </c>
      <c r="G485" s="291">
        <f ca="1">IF($A485&lt;&gt;G$385,0,IF($A485&lt;&gt;$A484,1,MOD(G484-1+(COUNTIFS(H$385:$N$385,$A485)=COUNTIFS(H485:$N485,1)),G$384)+1))</f>
        <v>1</v>
      </c>
      <c r="H485" s="291">
        <f ca="1">IF($A485&lt;&gt;H$385,0,IF($A485&lt;&gt;$A484,1,MOD(H484-1+(COUNTIFS(I$385:$N$385,$A485)=COUNTIFS(I485:$N485,1)),H$384)+1))</f>
        <v>1</v>
      </c>
      <c r="I485" s="291">
        <f ca="1">IF($A485&lt;&gt;I$385,0,IF($A485&lt;&gt;$A484,1,MOD(I484-1+(COUNTIFS(N$385:$N$385,$A485)=COUNTIFS(N485:$N485,1)),I$384)+1))</f>
        <v>1</v>
      </c>
      <c r="J485" s="291"/>
      <c r="K485" s="291"/>
      <c r="L485" s="291"/>
      <c r="M485" s="291"/>
      <c r="O485">
        <v>99</v>
      </c>
      <c r="P485" s="110">
        <f t="shared" ca="1" si="297"/>
        <v>0.5</v>
      </c>
      <c r="Q485" s="110">
        <f t="shared" ca="1" si="298"/>
        <v>0</v>
      </c>
      <c r="R485" s="110">
        <f t="shared" ca="1" si="299"/>
        <v>0</v>
      </c>
      <c r="S485" s="110">
        <f t="shared" ca="1" si="300"/>
        <v>0</v>
      </c>
      <c r="T485" s="110">
        <v>0</v>
      </c>
      <c r="U485" s="110">
        <f t="shared" ca="1" si="301"/>
        <v>-0.5</v>
      </c>
      <c r="V485" s="110">
        <f t="shared" ca="1" si="302"/>
        <v>-0.5</v>
      </c>
      <c r="W485" s="110"/>
      <c r="X485" s="110"/>
      <c r="Y485" s="110"/>
      <c r="Z485" s="110"/>
    </row>
    <row r="486" spans="1:26" hidden="1" outlineLevel="1">
      <c r="A486">
        <f t="shared" ca="1" si="303"/>
        <v>2</v>
      </c>
      <c r="B486" t="str">
        <f t="shared" ca="1" si="289"/>
        <v>EP3 LPD1 LPS1 LPM2</v>
      </c>
      <c r="C486" s="293">
        <f ca="1">IF($A486&lt;&gt;$A485,1,MOD(C485-1+(COUNTIFS(D$385:$N$385,$A486)=COUNTIFS(D486:$N486,1)),C$384)+1)</f>
        <v>3</v>
      </c>
      <c r="D486" s="291">
        <f ca="1">IF($A486&lt;&gt;D$385,0,IF($A486&lt;&gt;$A485,1,MOD(D485-1+(COUNTIFS(E$385:$N$385,$A486)=COUNTIFS(E486:$N486,1)),D$384)+1))</f>
        <v>0</v>
      </c>
      <c r="E486" s="291">
        <f ca="1">IF($A486&lt;&gt;E$385,0,IF($A486&lt;&gt;$A485,1,MOD(E485-1+(COUNTIFS(F$385:$N$385,$A486)=COUNTIFS(F486:$N486,1)),E$384)+1))</f>
        <v>0</v>
      </c>
      <c r="F486" s="291">
        <f ca="1">IF($A486&lt;&gt;F$385,0,IF($A486&lt;&gt;$A485,1,MOD(F485-1+(COUNTIFS(G$385:$N$385,$A486)=COUNTIFS(G486:$N486,1)),F$384)+1))</f>
        <v>0</v>
      </c>
      <c r="G486" s="291">
        <f ca="1">IF($A486&lt;&gt;G$385,0,IF($A486&lt;&gt;$A485,1,MOD(G485-1+(COUNTIFS(H$385:$N$385,$A486)=COUNTIFS(H486:$N486,1)),G$384)+1))</f>
        <v>1</v>
      </c>
      <c r="H486" s="291">
        <f ca="1">IF($A486&lt;&gt;H$385,0,IF($A486&lt;&gt;$A485,1,MOD(H485-1+(COUNTIFS(I$385:$N$385,$A486)=COUNTIFS(I486:$N486,1)),H$384)+1))</f>
        <v>1</v>
      </c>
      <c r="I486" s="291">
        <f ca="1">IF($A486&lt;&gt;I$385,0,IF($A486&lt;&gt;$A485,1,MOD(I485-1+(COUNTIFS(N$385:$N$385,$A486)=COUNTIFS(N486:$N486,1)),I$384)+1))</f>
        <v>2</v>
      </c>
      <c r="J486" s="291"/>
      <c r="K486" s="291"/>
      <c r="L486" s="291"/>
      <c r="M486" s="291"/>
      <c r="O486">
        <v>100</v>
      </c>
      <c r="P486" s="110">
        <f t="shared" ca="1" si="297"/>
        <v>0.5</v>
      </c>
      <c r="Q486" s="110">
        <f t="shared" ca="1" si="298"/>
        <v>0</v>
      </c>
      <c r="R486" s="110">
        <f t="shared" ca="1" si="299"/>
        <v>0</v>
      </c>
      <c r="S486" s="110">
        <f t="shared" ca="1" si="300"/>
        <v>0</v>
      </c>
      <c r="T486" s="110">
        <v>0</v>
      </c>
      <c r="U486" s="110">
        <f t="shared" ca="1" si="301"/>
        <v>-0.5</v>
      </c>
      <c r="V486" s="110">
        <f t="shared" ca="1" si="302"/>
        <v>0</v>
      </c>
      <c r="W486" s="110"/>
      <c r="X486" s="110"/>
      <c r="Y486" s="110"/>
      <c r="Z486" s="110"/>
    </row>
    <row r="487" spans="1:26" hidden="1" outlineLevel="1">
      <c r="A487">
        <f t="shared" ca="1" si="303"/>
        <v>2</v>
      </c>
      <c r="B487" t="str">
        <f t="shared" ca="1" si="289"/>
        <v>EP3 LPD1 LPS1 LPM3</v>
      </c>
      <c r="C487" s="293">
        <f ca="1">IF($A487&lt;&gt;$A486,1,MOD(C486-1+(COUNTIFS(D$385:$N$385,$A487)=COUNTIFS(D487:$N487,1)),C$384)+1)</f>
        <v>3</v>
      </c>
      <c r="D487" s="291">
        <f ca="1">IF($A487&lt;&gt;D$385,0,IF($A487&lt;&gt;$A486,1,MOD(D486-1+(COUNTIFS(E$385:$N$385,$A487)=COUNTIFS(E487:$N487,1)),D$384)+1))</f>
        <v>0</v>
      </c>
      <c r="E487" s="291">
        <f ca="1">IF($A487&lt;&gt;E$385,0,IF($A487&lt;&gt;$A486,1,MOD(E486-1+(COUNTIFS(F$385:$N$385,$A487)=COUNTIFS(F487:$N487,1)),E$384)+1))</f>
        <v>0</v>
      </c>
      <c r="F487" s="291">
        <f ca="1">IF($A487&lt;&gt;F$385,0,IF($A487&lt;&gt;$A486,1,MOD(F486-1+(COUNTIFS(G$385:$N$385,$A487)=COUNTIFS(G487:$N487,1)),F$384)+1))</f>
        <v>0</v>
      </c>
      <c r="G487" s="291">
        <f ca="1">IF($A487&lt;&gt;G$385,0,IF($A487&lt;&gt;$A486,1,MOD(G486-1+(COUNTIFS(H$385:$N$385,$A487)=COUNTIFS(H487:$N487,1)),G$384)+1))</f>
        <v>1</v>
      </c>
      <c r="H487" s="291">
        <f ca="1">IF($A487&lt;&gt;H$385,0,IF($A487&lt;&gt;$A486,1,MOD(H486-1+(COUNTIFS(I$385:$N$385,$A487)=COUNTIFS(I487:$N487,1)),H$384)+1))</f>
        <v>1</v>
      </c>
      <c r="I487" s="291">
        <f ca="1">IF($A487&lt;&gt;I$385,0,IF($A487&lt;&gt;$A486,1,MOD(I486-1+(COUNTIFS(N$385:$N$385,$A487)=COUNTIFS(N487:$N487,1)),I$384)+1))</f>
        <v>3</v>
      </c>
      <c r="J487" s="291"/>
      <c r="K487" s="291"/>
      <c r="L487" s="291"/>
      <c r="M487" s="291"/>
      <c r="O487">
        <v>101</v>
      </c>
      <c r="P487" s="110">
        <f t="shared" ca="1" si="297"/>
        <v>0.5</v>
      </c>
      <c r="Q487" s="110">
        <f t="shared" ca="1" si="298"/>
        <v>0</v>
      </c>
      <c r="R487" s="110">
        <f t="shared" ca="1" si="299"/>
        <v>0</v>
      </c>
      <c r="S487" s="110">
        <f t="shared" ca="1" si="300"/>
        <v>0</v>
      </c>
      <c r="T487" s="110">
        <v>0</v>
      </c>
      <c r="U487" s="110">
        <f t="shared" ca="1" si="301"/>
        <v>-0.5</v>
      </c>
      <c r="V487" s="110">
        <f t="shared" ca="1" si="302"/>
        <v>0.5</v>
      </c>
      <c r="W487" s="110"/>
      <c r="X487" s="110"/>
      <c r="Y487" s="110"/>
      <c r="Z487" s="110"/>
    </row>
    <row r="488" spans="1:26" hidden="1" outlineLevel="1">
      <c r="A488">
        <f t="shared" ca="1" si="303"/>
        <v>2</v>
      </c>
      <c r="B488" t="str">
        <f t="shared" ca="1" si="289"/>
        <v>EP3 LPD1 LPS2 LPM1</v>
      </c>
      <c r="C488" s="293">
        <f ca="1">IF($A488&lt;&gt;$A487,1,MOD(C487-1+(COUNTIFS(D$385:$N$385,$A488)=COUNTIFS(D488:$N488,1)),C$384)+1)</f>
        <v>3</v>
      </c>
      <c r="D488" s="291">
        <f ca="1">IF($A488&lt;&gt;D$385,0,IF($A488&lt;&gt;$A487,1,MOD(D487-1+(COUNTIFS(E$385:$N$385,$A488)=COUNTIFS(E488:$N488,1)),D$384)+1))</f>
        <v>0</v>
      </c>
      <c r="E488" s="291">
        <f ca="1">IF($A488&lt;&gt;E$385,0,IF($A488&lt;&gt;$A487,1,MOD(E487-1+(COUNTIFS(F$385:$N$385,$A488)=COUNTIFS(F488:$N488,1)),E$384)+1))</f>
        <v>0</v>
      </c>
      <c r="F488" s="291">
        <f ca="1">IF($A488&lt;&gt;F$385,0,IF($A488&lt;&gt;$A487,1,MOD(F487-1+(COUNTIFS(G$385:$N$385,$A488)=COUNTIFS(G488:$N488,1)),F$384)+1))</f>
        <v>0</v>
      </c>
      <c r="G488" s="291">
        <f ca="1">IF($A488&lt;&gt;G$385,0,IF($A488&lt;&gt;$A487,1,MOD(G487-1+(COUNTIFS(H$385:$N$385,$A488)=COUNTIFS(H488:$N488,1)),G$384)+1))</f>
        <v>1</v>
      </c>
      <c r="H488" s="291">
        <f ca="1">IF($A488&lt;&gt;H$385,0,IF($A488&lt;&gt;$A487,1,MOD(H487-1+(COUNTIFS(I$385:$N$385,$A488)=COUNTIFS(I488:$N488,1)),H$384)+1))</f>
        <v>2</v>
      </c>
      <c r="I488" s="291">
        <f ca="1">IF($A488&lt;&gt;I$385,0,IF($A488&lt;&gt;$A487,1,MOD(I487-1+(COUNTIFS(N$385:$N$385,$A488)=COUNTIFS(N488:$N488,1)),I$384)+1))</f>
        <v>1</v>
      </c>
      <c r="J488" s="291"/>
      <c r="K488" s="291"/>
      <c r="L488" s="291"/>
      <c r="M488" s="291"/>
      <c r="O488">
        <v>102</v>
      </c>
      <c r="P488" s="110">
        <f t="shared" ca="1" si="297"/>
        <v>0.5</v>
      </c>
      <c r="Q488" s="110">
        <f t="shared" ca="1" si="298"/>
        <v>0</v>
      </c>
      <c r="R488" s="110">
        <f t="shared" ca="1" si="299"/>
        <v>0</v>
      </c>
      <c r="S488" s="110">
        <f t="shared" ca="1" si="300"/>
        <v>0</v>
      </c>
      <c r="T488" s="110">
        <v>0</v>
      </c>
      <c r="U488" s="110">
        <f t="shared" ca="1" si="301"/>
        <v>0</v>
      </c>
      <c r="V488" s="110">
        <f t="shared" ca="1" si="302"/>
        <v>-0.5</v>
      </c>
      <c r="W488" s="110"/>
      <c r="X488" s="110"/>
      <c r="Y488" s="110"/>
      <c r="Z488" s="110"/>
    </row>
    <row r="489" spans="1:26" hidden="1" outlineLevel="1">
      <c r="A489">
        <f t="shared" ca="1" si="303"/>
        <v>2</v>
      </c>
      <c r="B489" t="str">
        <f t="shared" ca="1" si="289"/>
        <v>EP3 LPD1 LPS2 LPM2</v>
      </c>
      <c r="C489" s="293">
        <f ca="1">IF($A489&lt;&gt;$A488,1,MOD(C488-1+(COUNTIFS(D$385:$N$385,$A489)=COUNTIFS(D489:$N489,1)),C$384)+1)</f>
        <v>3</v>
      </c>
      <c r="D489" s="291">
        <f ca="1">IF($A489&lt;&gt;D$385,0,IF($A489&lt;&gt;$A488,1,MOD(D488-1+(COUNTIFS(E$385:$N$385,$A489)=COUNTIFS(E489:$N489,1)),D$384)+1))</f>
        <v>0</v>
      </c>
      <c r="E489" s="291">
        <f ca="1">IF($A489&lt;&gt;E$385,0,IF($A489&lt;&gt;$A488,1,MOD(E488-1+(COUNTIFS(F$385:$N$385,$A489)=COUNTIFS(F489:$N489,1)),E$384)+1))</f>
        <v>0</v>
      </c>
      <c r="F489" s="291">
        <f ca="1">IF($A489&lt;&gt;F$385,0,IF($A489&lt;&gt;$A488,1,MOD(F488-1+(COUNTIFS(G$385:$N$385,$A489)=COUNTIFS(G489:$N489,1)),F$384)+1))</f>
        <v>0</v>
      </c>
      <c r="G489" s="291">
        <f ca="1">IF($A489&lt;&gt;G$385,0,IF($A489&lt;&gt;$A488,1,MOD(G488-1+(COUNTIFS(H$385:$N$385,$A489)=COUNTIFS(H489:$N489,1)),G$384)+1))</f>
        <v>1</v>
      </c>
      <c r="H489" s="291">
        <f ca="1">IF($A489&lt;&gt;H$385,0,IF($A489&lt;&gt;$A488,1,MOD(H488-1+(COUNTIFS(I$385:$N$385,$A489)=COUNTIFS(I489:$N489,1)),H$384)+1))</f>
        <v>2</v>
      </c>
      <c r="I489" s="291">
        <f ca="1">IF($A489&lt;&gt;I$385,0,IF($A489&lt;&gt;$A488,1,MOD(I488-1+(COUNTIFS(N$385:$N$385,$A489)=COUNTIFS(N489:$N489,1)),I$384)+1))</f>
        <v>2</v>
      </c>
      <c r="J489" s="291"/>
      <c r="K489" s="291"/>
      <c r="L489" s="291"/>
      <c r="M489" s="291"/>
      <c r="O489">
        <v>103</v>
      </c>
      <c r="P489" s="110">
        <f t="shared" ca="1" si="297"/>
        <v>0.5</v>
      </c>
      <c r="Q489" s="110">
        <f t="shared" ca="1" si="298"/>
        <v>0</v>
      </c>
      <c r="R489" s="110">
        <f t="shared" ca="1" si="299"/>
        <v>0</v>
      </c>
      <c r="S489" s="110">
        <f t="shared" ca="1" si="300"/>
        <v>0</v>
      </c>
      <c r="T489" s="110">
        <v>0</v>
      </c>
      <c r="U489" s="110">
        <f t="shared" ca="1" si="301"/>
        <v>0</v>
      </c>
      <c r="V489" s="110">
        <f t="shared" ca="1" si="302"/>
        <v>0</v>
      </c>
      <c r="W489" s="110"/>
      <c r="X489" s="110"/>
      <c r="Y489" s="110"/>
      <c r="Z489" s="110"/>
    </row>
    <row r="490" spans="1:26" hidden="1" outlineLevel="1">
      <c r="A490">
        <f t="shared" ca="1" si="303"/>
        <v>2</v>
      </c>
      <c r="B490" t="str">
        <f t="shared" ca="1" si="289"/>
        <v>EP3 LPD1 LPS2 LPM3</v>
      </c>
      <c r="C490" s="293">
        <f ca="1">IF($A490&lt;&gt;$A489,1,MOD(C489-1+(COUNTIFS(D$385:$N$385,$A490)=COUNTIFS(D490:$N490,1)),C$384)+1)</f>
        <v>3</v>
      </c>
      <c r="D490" s="291">
        <f ca="1">IF($A490&lt;&gt;D$385,0,IF($A490&lt;&gt;$A489,1,MOD(D489-1+(COUNTIFS(E$385:$N$385,$A490)=COUNTIFS(E490:$N490,1)),D$384)+1))</f>
        <v>0</v>
      </c>
      <c r="E490" s="291">
        <f ca="1">IF($A490&lt;&gt;E$385,0,IF($A490&lt;&gt;$A489,1,MOD(E489-1+(COUNTIFS(F$385:$N$385,$A490)=COUNTIFS(F490:$N490,1)),E$384)+1))</f>
        <v>0</v>
      </c>
      <c r="F490" s="291">
        <f ca="1">IF($A490&lt;&gt;F$385,0,IF($A490&lt;&gt;$A489,1,MOD(F489-1+(COUNTIFS(G$385:$N$385,$A490)=COUNTIFS(G490:$N490,1)),F$384)+1))</f>
        <v>0</v>
      </c>
      <c r="G490" s="291">
        <f ca="1">IF($A490&lt;&gt;G$385,0,IF($A490&lt;&gt;$A489,1,MOD(G489-1+(COUNTIFS(H$385:$N$385,$A490)=COUNTIFS(H490:$N490,1)),G$384)+1))</f>
        <v>1</v>
      </c>
      <c r="H490" s="291">
        <f ca="1">IF($A490&lt;&gt;H$385,0,IF($A490&lt;&gt;$A489,1,MOD(H489-1+(COUNTIFS(I$385:$N$385,$A490)=COUNTIFS(I490:$N490,1)),H$384)+1))</f>
        <v>2</v>
      </c>
      <c r="I490" s="291">
        <f ca="1">IF($A490&lt;&gt;I$385,0,IF($A490&lt;&gt;$A489,1,MOD(I489-1+(COUNTIFS(N$385:$N$385,$A490)=COUNTIFS(N490:$N490,1)),I$384)+1))</f>
        <v>3</v>
      </c>
      <c r="J490" s="291"/>
      <c r="K490" s="291"/>
      <c r="L490" s="291"/>
      <c r="M490" s="291"/>
      <c r="O490">
        <v>104</v>
      </c>
      <c r="P490" s="110">
        <f t="shared" ca="1" si="297"/>
        <v>0.5</v>
      </c>
      <c r="Q490" s="110">
        <f t="shared" ca="1" si="298"/>
        <v>0</v>
      </c>
      <c r="R490" s="110">
        <f t="shared" ca="1" si="299"/>
        <v>0</v>
      </c>
      <c r="S490" s="110">
        <f t="shared" ca="1" si="300"/>
        <v>0</v>
      </c>
      <c r="T490" s="110">
        <v>0</v>
      </c>
      <c r="U490" s="110">
        <f t="shared" ca="1" si="301"/>
        <v>0</v>
      </c>
      <c r="V490" s="110">
        <f t="shared" ca="1" si="302"/>
        <v>0.5</v>
      </c>
      <c r="W490" s="110"/>
      <c r="X490" s="110"/>
      <c r="Y490" s="110"/>
      <c r="Z490" s="110"/>
    </row>
    <row r="491" spans="1:26" hidden="1" outlineLevel="1">
      <c r="A491">
        <f t="shared" ca="1" si="303"/>
        <v>2</v>
      </c>
      <c r="B491" t="str">
        <f t="shared" ca="1" si="289"/>
        <v>EP3 LPD1 LPS3 LPM1</v>
      </c>
      <c r="C491" s="293">
        <f ca="1">IF($A491&lt;&gt;$A490,1,MOD(C490-1+(COUNTIFS(D$385:$N$385,$A491)=COUNTIFS(D491:$N491,1)),C$384)+1)</f>
        <v>3</v>
      </c>
      <c r="D491" s="291">
        <f ca="1">IF($A491&lt;&gt;D$385,0,IF($A491&lt;&gt;$A490,1,MOD(D490-1+(COUNTIFS(E$385:$N$385,$A491)=COUNTIFS(E491:$N491,1)),D$384)+1))</f>
        <v>0</v>
      </c>
      <c r="E491" s="291">
        <f ca="1">IF($A491&lt;&gt;E$385,0,IF($A491&lt;&gt;$A490,1,MOD(E490-1+(COUNTIFS(F$385:$N$385,$A491)=COUNTIFS(F491:$N491,1)),E$384)+1))</f>
        <v>0</v>
      </c>
      <c r="F491" s="291">
        <f ca="1">IF($A491&lt;&gt;F$385,0,IF($A491&lt;&gt;$A490,1,MOD(F490-1+(COUNTIFS(G$385:$N$385,$A491)=COUNTIFS(G491:$N491,1)),F$384)+1))</f>
        <v>0</v>
      </c>
      <c r="G491" s="291">
        <f ca="1">IF($A491&lt;&gt;G$385,0,IF($A491&lt;&gt;$A490,1,MOD(G490-1+(COUNTIFS(H$385:$N$385,$A491)=COUNTIFS(H491:$N491,1)),G$384)+1))</f>
        <v>1</v>
      </c>
      <c r="H491" s="291">
        <f ca="1">IF($A491&lt;&gt;H$385,0,IF($A491&lt;&gt;$A490,1,MOD(H490-1+(COUNTIFS(I$385:$N$385,$A491)=COUNTIFS(I491:$N491,1)),H$384)+1))</f>
        <v>3</v>
      </c>
      <c r="I491" s="291">
        <f ca="1">IF($A491&lt;&gt;I$385,0,IF($A491&lt;&gt;$A490,1,MOD(I490-1+(COUNTIFS(N$385:$N$385,$A491)=COUNTIFS(N491:$N491,1)),I$384)+1))</f>
        <v>1</v>
      </c>
      <c r="J491" s="291"/>
      <c r="K491" s="291"/>
      <c r="L491" s="291"/>
      <c r="M491" s="291"/>
      <c r="O491">
        <v>105</v>
      </c>
      <c r="P491" s="110">
        <f t="shared" ca="1" si="297"/>
        <v>0.5</v>
      </c>
      <c r="Q491" s="110">
        <f t="shared" ca="1" si="298"/>
        <v>0</v>
      </c>
      <c r="R491" s="110">
        <f t="shared" ca="1" si="299"/>
        <v>0</v>
      </c>
      <c r="S491" s="110">
        <f t="shared" ca="1" si="300"/>
        <v>0</v>
      </c>
      <c r="T491" s="110">
        <v>0</v>
      </c>
      <c r="U491" s="110">
        <f t="shared" ca="1" si="301"/>
        <v>0.5</v>
      </c>
      <c r="V491" s="110">
        <f t="shared" ca="1" si="302"/>
        <v>-0.5</v>
      </c>
      <c r="W491" s="110"/>
      <c r="X491" s="110"/>
      <c r="Y491" s="110"/>
      <c r="Z491" s="110"/>
    </row>
    <row r="492" spans="1:26" hidden="1" outlineLevel="1">
      <c r="A492">
        <f t="shared" ca="1" si="303"/>
        <v>2</v>
      </c>
      <c r="B492" t="str">
        <f t="shared" ca="1" si="289"/>
        <v>EP3 LPD1 LPS3 LPM2</v>
      </c>
      <c r="C492" s="293">
        <f ca="1">IF($A492&lt;&gt;$A491,1,MOD(C491-1+(COUNTIFS(D$385:$N$385,$A492)=COUNTIFS(D492:$N492,1)),C$384)+1)</f>
        <v>3</v>
      </c>
      <c r="D492" s="291">
        <f ca="1">IF($A492&lt;&gt;D$385,0,IF($A492&lt;&gt;$A491,1,MOD(D491-1+(COUNTIFS(E$385:$N$385,$A492)=COUNTIFS(E492:$N492,1)),D$384)+1))</f>
        <v>0</v>
      </c>
      <c r="E492" s="291">
        <f ca="1">IF($A492&lt;&gt;E$385,0,IF($A492&lt;&gt;$A491,1,MOD(E491-1+(COUNTIFS(F$385:$N$385,$A492)=COUNTIFS(F492:$N492,1)),E$384)+1))</f>
        <v>0</v>
      </c>
      <c r="F492" s="291">
        <f ca="1">IF($A492&lt;&gt;F$385,0,IF($A492&lt;&gt;$A491,1,MOD(F491-1+(COUNTIFS(G$385:$N$385,$A492)=COUNTIFS(G492:$N492,1)),F$384)+1))</f>
        <v>0</v>
      </c>
      <c r="G492" s="291">
        <f ca="1">IF($A492&lt;&gt;G$385,0,IF($A492&lt;&gt;$A491,1,MOD(G491-1+(COUNTIFS(H$385:$N$385,$A492)=COUNTIFS(H492:$N492,1)),G$384)+1))</f>
        <v>1</v>
      </c>
      <c r="H492" s="291">
        <f ca="1">IF($A492&lt;&gt;H$385,0,IF($A492&lt;&gt;$A491,1,MOD(H491-1+(COUNTIFS(I$385:$N$385,$A492)=COUNTIFS(I492:$N492,1)),H$384)+1))</f>
        <v>3</v>
      </c>
      <c r="I492" s="291">
        <f ca="1">IF($A492&lt;&gt;I$385,0,IF($A492&lt;&gt;$A491,1,MOD(I491-1+(COUNTIFS(N$385:$N$385,$A492)=COUNTIFS(N492:$N492,1)),I$384)+1))</f>
        <v>2</v>
      </c>
      <c r="J492" s="291"/>
      <c r="K492" s="291"/>
      <c r="L492" s="291"/>
      <c r="M492" s="291"/>
      <c r="O492">
        <v>106</v>
      </c>
      <c r="P492" s="110">
        <f t="shared" ca="1" si="297"/>
        <v>0.5</v>
      </c>
      <c r="Q492" s="110">
        <f t="shared" ca="1" si="298"/>
        <v>0</v>
      </c>
      <c r="R492" s="110">
        <f t="shared" ca="1" si="299"/>
        <v>0</v>
      </c>
      <c r="S492" s="110">
        <f t="shared" ca="1" si="300"/>
        <v>0</v>
      </c>
      <c r="T492" s="110">
        <v>0</v>
      </c>
      <c r="U492" s="110">
        <f t="shared" ca="1" si="301"/>
        <v>0.5</v>
      </c>
      <c r="V492" s="110">
        <f t="shared" ca="1" si="302"/>
        <v>0</v>
      </c>
      <c r="W492" s="110"/>
      <c r="X492" s="110"/>
      <c r="Y492" s="110"/>
      <c r="Z492" s="110"/>
    </row>
    <row r="493" spans="1:26" hidden="1" outlineLevel="1">
      <c r="A493">
        <f t="shared" ca="1" si="303"/>
        <v>2</v>
      </c>
      <c r="B493" t="str">
        <f t="shared" ca="1" si="289"/>
        <v>EP3 LPD1 LPS3 LPM3</v>
      </c>
      <c r="C493" s="293">
        <f ca="1">IF($A493&lt;&gt;$A492,1,MOD(C492-1+(COUNTIFS(D$385:$N$385,$A493)=COUNTIFS(D493:$N493,1)),C$384)+1)</f>
        <v>3</v>
      </c>
      <c r="D493" s="291">
        <f ca="1">IF($A493&lt;&gt;D$385,0,IF($A493&lt;&gt;$A492,1,MOD(D492-1+(COUNTIFS(E$385:$N$385,$A493)=COUNTIFS(E493:$N493,1)),D$384)+1))</f>
        <v>0</v>
      </c>
      <c r="E493" s="291">
        <f ca="1">IF($A493&lt;&gt;E$385,0,IF($A493&lt;&gt;$A492,1,MOD(E492-1+(COUNTIFS(F$385:$N$385,$A493)=COUNTIFS(F493:$N493,1)),E$384)+1))</f>
        <v>0</v>
      </c>
      <c r="F493" s="291">
        <f ca="1">IF($A493&lt;&gt;F$385,0,IF($A493&lt;&gt;$A492,1,MOD(F492-1+(COUNTIFS(G$385:$N$385,$A493)=COUNTIFS(G493:$N493,1)),F$384)+1))</f>
        <v>0</v>
      </c>
      <c r="G493" s="291">
        <f ca="1">IF($A493&lt;&gt;G$385,0,IF($A493&lt;&gt;$A492,1,MOD(G492-1+(COUNTIFS(H$385:$N$385,$A493)=COUNTIFS(H493:$N493,1)),G$384)+1))</f>
        <v>1</v>
      </c>
      <c r="H493" s="291">
        <f ca="1">IF($A493&lt;&gt;H$385,0,IF($A493&lt;&gt;$A492,1,MOD(H492-1+(COUNTIFS(I$385:$N$385,$A493)=COUNTIFS(I493:$N493,1)),H$384)+1))</f>
        <v>3</v>
      </c>
      <c r="I493" s="291">
        <f ca="1">IF($A493&lt;&gt;I$385,0,IF($A493&lt;&gt;$A492,1,MOD(I492-1+(COUNTIFS(N$385:$N$385,$A493)=COUNTIFS(N493:$N493,1)),I$384)+1))</f>
        <v>3</v>
      </c>
      <c r="J493" s="291"/>
      <c r="K493" s="291"/>
      <c r="L493" s="291"/>
      <c r="M493" s="291"/>
      <c r="O493">
        <v>107</v>
      </c>
      <c r="P493" s="110">
        <f t="shared" ca="1" si="297"/>
        <v>0.5</v>
      </c>
      <c r="Q493" s="110">
        <f t="shared" ca="1" si="298"/>
        <v>0</v>
      </c>
      <c r="R493" s="110">
        <f t="shared" ca="1" si="299"/>
        <v>0</v>
      </c>
      <c r="S493" s="110">
        <f t="shared" ca="1" si="300"/>
        <v>0</v>
      </c>
      <c r="T493" s="110">
        <v>0</v>
      </c>
      <c r="U493" s="110">
        <f t="shared" ca="1" si="301"/>
        <v>0.5</v>
      </c>
      <c r="V493" s="110">
        <f t="shared" ca="1" si="302"/>
        <v>0.5</v>
      </c>
      <c r="W493" s="110"/>
      <c r="X493" s="110"/>
      <c r="Y493" s="110"/>
      <c r="Z493" s="110"/>
    </row>
    <row r="494" spans="1:26" hidden="1" outlineLevel="1">
      <c r="A494">
        <f t="shared" ca="1" si="303"/>
        <v>2</v>
      </c>
      <c r="B494" t="str">
        <f t="shared" ca="1" si="289"/>
        <v>EP1 LPD1 LPS1 LPM1</v>
      </c>
      <c r="C494" s="293">
        <f ca="1">IF($A494&lt;&gt;$A493,1,MOD(C493-1+(COUNTIFS(D$385:$N$385,$A494)=COUNTIFS(D494:$N494,1)),C$384)+1)</f>
        <v>1</v>
      </c>
      <c r="D494" s="291">
        <f ca="1">IF($A494&lt;&gt;D$385,0,IF($A494&lt;&gt;$A493,1,MOD(D493-1+(COUNTIFS(E$385:$N$385,$A494)=COUNTIFS(E494:$N494,1)),D$384)+1))</f>
        <v>0</v>
      </c>
      <c r="E494" s="291">
        <f ca="1">IF($A494&lt;&gt;E$385,0,IF($A494&lt;&gt;$A493,1,MOD(E493-1+(COUNTIFS(F$385:$N$385,$A494)=COUNTIFS(F494:$N494,1)),E$384)+1))</f>
        <v>0</v>
      </c>
      <c r="F494" s="291">
        <f ca="1">IF($A494&lt;&gt;F$385,0,IF($A494&lt;&gt;$A493,1,MOD(F493-1+(COUNTIFS(G$385:$N$385,$A494)=COUNTIFS(G494:$N494,1)),F$384)+1))</f>
        <v>0</v>
      </c>
      <c r="G494" s="291">
        <f ca="1">IF($A494&lt;&gt;G$385,0,IF($A494&lt;&gt;$A493,1,MOD(G493-1+(COUNTIFS(H$385:$N$385,$A494)=COUNTIFS(H494:$N494,1)),G$384)+1))</f>
        <v>1</v>
      </c>
      <c r="H494" s="291">
        <f ca="1">IF($A494&lt;&gt;H$385,0,IF($A494&lt;&gt;$A493,1,MOD(H493-1+(COUNTIFS(I$385:$N$385,$A494)=COUNTIFS(I494:$N494,1)),H$384)+1))</f>
        <v>1</v>
      </c>
      <c r="I494" s="291">
        <f ca="1">IF($A494&lt;&gt;I$385,0,IF($A494&lt;&gt;$A493,1,MOD(I493-1+(COUNTIFS(N$385:$N$385,$A494)=COUNTIFS(N494:$N494,1)),I$384)+1))</f>
        <v>1</v>
      </c>
      <c r="J494" s="291"/>
      <c r="K494" s="291"/>
      <c r="L494" s="291"/>
      <c r="M494" s="291"/>
      <c r="O494">
        <v>108</v>
      </c>
      <c r="P494" s="110">
        <f t="shared" ca="1" si="297"/>
        <v>-0.5</v>
      </c>
      <c r="Q494" s="110">
        <f t="shared" ca="1" si="298"/>
        <v>0</v>
      </c>
      <c r="R494" s="110">
        <f t="shared" ca="1" si="299"/>
        <v>0</v>
      </c>
      <c r="S494" s="110">
        <f t="shared" ca="1" si="300"/>
        <v>0</v>
      </c>
      <c r="T494" s="110">
        <v>0</v>
      </c>
      <c r="U494" s="110">
        <f t="shared" ca="1" si="301"/>
        <v>-0.5</v>
      </c>
      <c r="V494" s="110">
        <f t="shared" ca="1" si="302"/>
        <v>-0.5</v>
      </c>
      <c r="W494" s="110"/>
      <c r="X494" s="110"/>
      <c r="Y494" s="110"/>
      <c r="Z494" s="110"/>
    </row>
    <row r="495" spans="1:26" hidden="1" outlineLevel="1">
      <c r="A495">
        <f t="shared" ca="1" si="303"/>
        <v>2</v>
      </c>
      <c r="B495" t="str">
        <f t="shared" ca="1" si="289"/>
        <v>EP1 LPD1 LPS1 LPM2</v>
      </c>
      <c r="C495" s="293">
        <f ca="1">IF($A495&lt;&gt;$A494,1,MOD(C494-1+(COUNTIFS(D$385:$N$385,$A495)=COUNTIFS(D495:$N495,1)),C$384)+1)</f>
        <v>1</v>
      </c>
      <c r="D495" s="291">
        <f ca="1">IF($A495&lt;&gt;D$385,0,IF($A495&lt;&gt;$A494,1,MOD(D494-1+(COUNTIFS(E$385:$N$385,$A495)=COUNTIFS(E495:$N495,1)),D$384)+1))</f>
        <v>0</v>
      </c>
      <c r="E495" s="291">
        <f ca="1">IF($A495&lt;&gt;E$385,0,IF($A495&lt;&gt;$A494,1,MOD(E494-1+(COUNTIFS(F$385:$N$385,$A495)=COUNTIFS(F495:$N495,1)),E$384)+1))</f>
        <v>0</v>
      </c>
      <c r="F495" s="291">
        <f ca="1">IF($A495&lt;&gt;F$385,0,IF($A495&lt;&gt;$A494,1,MOD(F494-1+(COUNTIFS(G$385:$N$385,$A495)=COUNTIFS(G495:$N495,1)),F$384)+1))</f>
        <v>0</v>
      </c>
      <c r="G495" s="291">
        <f ca="1">IF($A495&lt;&gt;G$385,0,IF($A495&lt;&gt;$A494,1,MOD(G494-1+(COUNTIFS(H$385:$N$385,$A495)=COUNTIFS(H495:$N495,1)),G$384)+1))</f>
        <v>1</v>
      </c>
      <c r="H495" s="291">
        <f ca="1">IF($A495&lt;&gt;H$385,0,IF($A495&lt;&gt;$A494,1,MOD(H494-1+(COUNTIFS(I$385:$N$385,$A495)=COUNTIFS(I495:$N495,1)),H$384)+1))</f>
        <v>1</v>
      </c>
      <c r="I495" s="291">
        <f ca="1">IF($A495&lt;&gt;I$385,0,IF($A495&lt;&gt;$A494,1,MOD(I494-1+(COUNTIFS(N$385:$N$385,$A495)=COUNTIFS(N495:$N495,1)),I$384)+1))</f>
        <v>2</v>
      </c>
      <c r="J495" s="291"/>
      <c r="K495" s="291"/>
      <c r="L495" s="291"/>
      <c r="M495" s="291"/>
      <c r="O495">
        <v>109</v>
      </c>
      <c r="P495" s="110">
        <f t="shared" ca="1" si="297"/>
        <v>-0.5</v>
      </c>
      <c r="Q495" s="110">
        <f t="shared" ca="1" si="298"/>
        <v>0</v>
      </c>
      <c r="R495" s="110">
        <f t="shared" ca="1" si="299"/>
        <v>0</v>
      </c>
      <c r="S495" s="110">
        <f t="shared" ca="1" si="300"/>
        <v>0</v>
      </c>
      <c r="T495" s="110">
        <v>0</v>
      </c>
      <c r="U495" s="110">
        <f t="shared" ca="1" si="301"/>
        <v>-0.5</v>
      </c>
      <c r="V495" s="110">
        <f t="shared" ca="1" si="302"/>
        <v>0</v>
      </c>
      <c r="W495" s="110"/>
      <c r="X495" s="110"/>
      <c r="Y495" s="110"/>
      <c r="Z495" s="110"/>
    </row>
    <row r="496" spans="1:26" hidden="1" outlineLevel="1">
      <c r="A496">
        <f t="shared" ca="1" si="303"/>
        <v>2</v>
      </c>
      <c r="B496" t="str">
        <f t="shared" ca="1" si="289"/>
        <v>EP1 LPD1 LPS1 LPM3</v>
      </c>
      <c r="C496" s="293">
        <f ca="1">IF($A496&lt;&gt;$A495,1,MOD(C495-1+(COUNTIFS(D$385:$N$385,$A496)=COUNTIFS(D496:$N496,1)),C$384)+1)</f>
        <v>1</v>
      </c>
      <c r="D496" s="291">
        <f ca="1">IF($A496&lt;&gt;D$385,0,IF($A496&lt;&gt;$A495,1,MOD(D495-1+(COUNTIFS(E$385:$N$385,$A496)=COUNTIFS(E496:$N496,1)),D$384)+1))</f>
        <v>0</v>
      </c>
      <c r="E496" s="291">
        <f ca="1">IF($A496&lt;&gt;E$385,0,IF($A496&lt;&gt;$A495,1,MOD(E495-1+(COUNTIFS(F$385:$N$385,$A496)=COUNTIFS(F496:$N496,1)),E$384)+1))</f>
        <v>0</v>
      </c>
      <c r="F496" s="291">
        <f ca="1">IF($A496&lt;&gt;F$385,0,IF($A496&lt;&gt;$A495,1,MOD(F495-1+(COUNTIFS(G$385:$N$385,$A496)=COUNTIFS(G496:$N496,1)),F$384)+1))</f>
        <v>0</v>
      </c>
      <c r="G496" s="291">
        <f ca="1">IF($A496&lt;&gt;G$385,0,IF($A496&lt;&gt;$A495,1,MOD(G495-1+(COUNTIFS(H$385:$N$385,$A496)=COUNTIFS(H496:$N496,1)),G$384)+1))</f>
        <v>1</v>
      </c>
      <c r="H496" s="291">
        <f ca="1">IF($A496&lt;&gt;H$385,0,IF($A496&lt;&gt;$A495,1,MOD(H495-1+(COUNTIFS(I$385:$N$385,$A496)=COUNTIFS(I496:$N496,1)),H$384)+1))</f>
        <v>1</v>
      </c>
      <c r="I496" s="291">
        <f ca="1">IF($A496&lt;&gt;I$385,0,IF($A496&lt;&gt;$A495,1,MOD(I495-1+(COUNTIFS(N$385:$N$385,$A496)=COUNTIFS(N496:$N496,1)),I$384)+1))</f>
        <v>3</v>
      </c>
      <c r="J496" s="291"/>
      <c r="K496" s="291"/>
      <c r="L496" s="291"/>
      <c r="M496" s="291"/>
      <c r="O496">
        <v>110</v>
      </c>
      <c r="P496" s="110">
        <f t="shared" ca="1" si="297"/>
        <v>-0.5</v>
      </c>
      <c r="Q496" s="110">
        <f t="shared" ca="1" si="298"/>
        <v>0</v>
      </c>
      <c r="R496" s="110">
        <f t="shared" ca="1" si="299"/>
        <v>0</v>
      </c>
      <c r="S496" s="110">
        <f t="shared" ca="1" si="300"/>
        <v>0</v>
      </c>
      <c r="T496" s="110">
        <v>0</v>
      </c>
      <c r="U496" s="110">
        <f t="shared" ca="1" si="301"/>
        <v>-0.5</v>
      </c>
      <c r="V496" s="110">
        <f t="shared" ca="1" si="302"/>
        <v>0.5</v>
      </c>
      <c r="W496" s="110"/>
      <c r="X496" s="110"/>
      <c r="Y496" s="110"/>
      <c r="Z496" s="110"/>
    </row>
    <row r="497" spans="1:26" hidden="1" outlineLevel="1">
      <c r="A497">
        <f t="shared" ca="1" si="303"/>
        <v>2</v>
      </c>
      <c r="B497" t="str">
        <f t="shared" ca="1" si="289"/>
        <v>EP1 LPD1 LPS2 LPM1</v>
      </c>
      <c r="C497" s="293">
        <f ca="1">IF($A497&lt;&gt;$A496,1,MOD(C496-1+(COUNTIFS(D$385:$N$385,$A497)=COUNTIFS(D497:$N497,1)),C$384)+1)</f>
        <v>1</v>
      </c>
      <c r="D497" s="291">
        <f ca="1">IF($A497&lt;&gt;D$385,0,IF($A497&lt;&gt;$A496,1,MOD(D496-1+(COUNTIFS(E$385:$N$385,$A497)=COUNTIFS(E497:$N497,1)),D$384)+1))</f>
        <v>0</v>
      </c>
      <c r="E497" s="291">
        <f ca="1">IF($A497&lt;&gt;E$385,0,IF($A497&lt;&gt;$A496,1,MOD(E496-1+(COUNTIFS(F$385:$N$385,$A497)=COUNTIFS(F497:$N497,1)),E$384)+1))</f>
        <v>0</v>
      </c>
      <c r="F497" s="291">
        <f ca="1">IF($A497&lt;&gt;F$385,0,IF($A497&lt;&gt;$A496,1,MOD(F496-1+(COUNTIFS(G$385:$N$385,$A497)=COUNTIFS(G497:$N497,1)),F$384)+1))</f>
        <v>0</v>
      </c>
      <c r="G497" s="291">
        <f ca="1">IF($A497&lt;&gt;G$385,0,IF($A497&lt;&gt;$A496,1,MOD(G496-1+(COUNTIFS(H$385:$N$385,$A497)=COUNTIFS(H497:$N497,1)),G$384)+1))</f>
        <v>1</v>
      </c>
      <c r="H497" s="291">
        <f ca="1">IF($A497&lt;&gt;H$385,0,IF($A497&lt;&gt;$A496,1,MOD(H496-1+(COUNTIFS(I$385:$N$385,$A497)=COUNTIFS(I497:$N497,1)),H$384)+1))</f>
        <v>2</v>
      </c>
      <c r="I497" s="291">
        <f ca="1">IF($A497&lt;&gt;I$385,0,IF($A497&lt;&gt;$A496,1,MOD(I496-1+(COUNTIFS(N$385:$N$385,$A497)=COUNTIFS(N497:$N497,1)),I$384)+1))</f>
        <v>1</v>
      </c>
      <c r="J497" s="291"/>
      <c r="K497" s="291"/>
      <c r="L497" s="291"/>
      <c r="M497" s="291"/>
      <c r="O497">
        <v>111</v>
      </c>
      <c r="P497" s="110">
        <f t="shared" ca="1" si="297"/>
        <v>-0.5</v>
      </c>
      <c r="Q497" s="110">
        <f t="shared" ca="1" si="298"/>
        <v>0</v>
      </c>
      <c r="R497" s="110">
        <f t="shared" ca="1" si="299"/>
        <v>0</v>
      </c>
      <c r="S497" s="110">
        <f t="shared" ca="1" si="300"/>
        <v>0</v>
      </c>
      <c r="T497" s="110">
        <v>0</v>
      </c>
      <c r="U497" s="110">
        <f t="shared" ca="1" si="301"/>
        <v>0</v>
      </c>
      <c r="V497" s="110">
        <f t="shared" ca="1" si="302"/>
        <v>-0.5</v>
      </c>
      <c r="W497" s="110"/>
      <c r="X497" s="110"/>
      <c r="Y497" s="110"/>
      <c r="Z497" s="110"/>
    </row>
    <row r="498" spans="1:26" hidden="1" outlineLevel="1">
      <c r="A498">
        <f t="shared" ca="1" si="303"/>
        <v>2</v>
      </c>
      <c r="B498" t="str">
        <f t="shared" ca="1" si="289"/>
        <v>EP1 LPD1 LPS2 LPM2</v>
      </c>
      <c r="C498" s="293">
        <f ca="1">IF($A498&lt;&gt;$A497,1,MOD(C497-1+(COUNTIFS(D$385:$N$385,$A498)=COUNTIFS(D498:$N498,1)),C$384)+1)</f>
        <v>1</v>
      </c>
      <c r="D498" s="291">
        <f ca="1">IF($A498&lt;&gt;D$385,0,IF($A498&lt;&gt;$A497,1,MOD(D497-1+(COUNTIFS(E$385:$N$385,$A498)=COUNTIFS(E498:$N498,1)),D$384)+1))</f>
        <v>0</v>
      </c>
      <c r="E498" s="291">
        <f ca="1">IF($A498&lt;&gt;E$385,0,IF($A498&lt;&gt;$A497,1,MOD(E497-1+(COUNTIFS(F$385:$N$385,$A498)=COUNTIFS(F498:$N498,1)),E$384)+1))</f>
        <v>0</v>
      </c>
      <c r="F498" s="291">
        <f ca="1">IF($A498&lt;&gt;F$385,0,IF($A498&lt;&gt;$A497,1,MOD(F497-1+(COUNTIFS(G$385:$N$385,$A498)=COUNTIFS(G498:$N498,1)),F$384)+1))</f>
        <v>0</v>
      </c>
      <c r="G498" s="291">
        <f ca="1">IF($A498&lt;&gt;G$385,0,IF($A498&lt;&gt;$A497,1,MOD(G497-1+(COUNTIFS(H$385:$N$385,$A498)=COUNTIFS(H498:$N498,1)),G$384)+1))</f>
        <v>1</v>
      </c>
      <c r="H498" s="291">
        <f ca="1">IF($A498&lt;&gt;H$385,0,IF($A498&lt;&gt;$A497,1,MOD(H497-1+(COUNTIFS(I$385:$N$385,$A498)=COUNTIFS(I498:$N498,1)),H$384)+1))</f>
        <v>2</v>
      </c>
      <c r="I498" s="291">
        <f ca="1">IF($A498&lt;&gt;I$385,0,IF($A498&lt;&gt;$A497,1,MOD(I497-1+(COUNTIFS(N$385:$N$385,$A498)=COUNTIFS(N498:$N498,1)),I$384)+1))</f>
        <v>2</v>
      </c>
      <c r="J498" s="291"/>
      <c r="K498" s="291"/>
      <c r="L498" s="291"/>
      <c r="M498" s="291"/>
      <c r="O498">
        <v>112</v>
      </c>
      <c r="P498" s="110">
        <f t="shared" ca="1" si="297"/>
        <v>-0.5</v>
      </c>
      <c r="Q498" s="110">
        <f t="shared" ca="1" si="298"/>
        <v>0</v>
      </c>
      <c r="R498" s="110">
        <f t="shared" ca="1" si="299"/>
        <v>0</v>
      </c>
      <c r="S498" s="110">
        <f t="shared" ca="1" si="300"/>
        <v>0</v>
      </c>
      <c r="T498" s="110">
        <v>0</v>
      </c>
      <c r="U498" s="110">
        <f t="shared" ca="1" si="301"/>
        <v>0</v>
      </c>
      <c r="V498" s="110">
        <f t="shared" ca="1" si="302"/>
        <v>0</v>
      </c>
      <c r="W498" s="110"/>
      <c r="X498" s="110"/>
      <c r="Y498" s="110"/>
      <c r="Z498" s="110"/>
    </row>
    <row r="499" spans="1:26" hidden="1" outlineLevel="1">
      <c r="A499">
        <f t="shared" ca="1" si="303"/>
        <v>2</v>
      </c>
      <c r="B499" t="str">
        <f t="shared" ca="1" si="289"/>
        <v>EP1 LPD1 LPS2 LPM3</v>
      </c>
      <c r="C499" s="293">
        <f ca="1">IF($A499&lt;&gt;$A498,1,MOD(C498-1+(COUNTIFS(D$385:$N$385,$A499)=COUNTIFS(D499:$N499,1)),C$384)+1)</f>
        <v>1</v>
      </c>
      <c r="D499" s="291">
        <f ca="1">IF($A499&lt;&gt;D$385,0,IF($A499&lt;&gt;$A498,1,MOD(D498-1+(COUNTIFS(E$385:$N$385,$A499)=COUNTIFS(E499:$N499,1)),D$384)+1))</f>
        <v>0</v>
      </c>
      <c r="E499" s="291">
        <f ca="1">IF($A499&lt;&gt;E$385,0,IF($A499&lt;&gt;$A498,1,MOD(E498-1+(COUNTIFS(F$385:$N$385,$A499)=COUNTIFS(F499:$N499,1)),E$384)+1))</f>
        <v>0</v>
      </c>
      <c r="F499" s="291">
        <f ca="1">IF($A499&lt;&gt;F$385,0,IF($A499&lt;&gt;$A498,1,MOD(F498-1+(COUNTIFS(G$385:$N$385,$A499)=COUNTIFS(G499:$N499,1)),F$384)+1))</f>
        <v>0</v>
      </c>
      <c r="G499" s="291">
        <f ca="1">IF($A499&lt;&gt;G$385,0,IF($A499&lt;&gt;$A498,1,MOD(G498-1+(COUNTIFS(H$385:$N$385,$A499)=COUNTIFS(H499:$N499,1)),G$384)+1))</f>
        <v>1</v>
      </c>
      <c r="H499" s="291">
        <f ca="1">IF($A499&lt;&gt;H$385,0,IF($A499&lt;&gt;$A498,1,MOD(H498-1+(COUNTIFS(I$385:$N$385,$A499)=COUNTIFS(I499:$N499,1)),H$384)+1))</f>
        <v>2</v>
      </c>
      <c r="I499" s="291">
        <f ca="1">IF($A499&lt;&gt;I$385,0,IF($A499&lt;&gt;$A498,1,MOD(I498-1+(COUNTIFS(N$385:$N$385,$A499)=COUNTIFS(N499:$N499,1)),I$384)+1))</f>
        <v>3</v>
      </c>
      <c r="J499" s="291"/>
      <c r="K499" s="291"/>
      <c r="L499" s="291"/>
      <c r="M499" s="291"/>
      <c r="O499">
        <v>113</v>
      </c>
      <c r="P499" s="110">
        <f t="shared" ca="1" si="297"/>
        <v>-0.5</v>
      </c>
      <c r="Q499" s="110">
        <f t="shared" ca="1" si="298"/>
        <v>0</v>
      </c>
      <c r="R499" s="110">
        <f t="shared" ca="1" si="299"/>
        <v>0</v>
      </c>
      <c r="S499" s="110">
        <f t="shared" ca="1" si="300"/>
        <v>0</v>
      </c>
      <c r="T499" s="110">
        <v>0</v>
      </c>
      <c r="U499" s="110">
        <f t="shared" ca="1" si="301"/>
        <v>0</v>
      </c>
      <c r="V499" s="110">
        <f t="shared" ca="1" si="302"/>
        <v>0.5</v>
      </c>
      <c r="W499" s="110"/>
      <c r="X499" s="110"/>
      <c r="Y499" s="110"/>
      <c r="Z499" s="110"/>
    </row>
    <row r="500" spans="1:26" hidden="1" outlineLevel="1">
      <c r="A500">
        <f t="shared" ca="1" si="303"/>
        <v>2</v>
      </c>
      <c r="B500" t="str">
        <f t="shared" ca="1" si="289"/>
        <v>EP1 LPD1 LPS3 LPM1</v>
      </c>
      <c r="C500" s="293">
        <f ca="1">IF($A500&lt;&gt;$A499,1,MOD(C499-1+(COUNTIFS(D$385:$N$385,$A500)=COUNTIFS(D500:$N500,1)),C$384)+1)</f>
        <v>1</v>
      </c>
      <c r="D500" s="291">
        <f ca="1">IF($A500&lt;&gt;D$385,0,IF($A500&lt;&gt;$A499,1,MOD(D499-1+(COUNTIFS(E$385:$N$385,$A500)=COUNTIFS(E500:$N500,1)),D$384)+1))</f>
        <v>0</v>
      </c>
      <c r="E500" s="291">
        <f ca="1">IF($A500&lt;&gt;E$385,0,IF($A500&lt;&gt;$A499,1,MOD(E499-1+(COUNTIFS(F$385:$N$385,$A500)=COUNTIFS(F500:$N500,1)),E$384)+1))</f>
        <v>0</v>
      </c>
      <c r="F500" s="291">
        <f ca="1">IF($A500&lt;&gt;F$385,0,IF($A500&lt;&gt;$A499,1,MOD(F499-1+(COUNTIFS(G$385:$N$385,$A500)=COUNTIFS(G500:$N500,1)),F$384)+1))</f>
        <v>0</v>
      </c>
      <c r="G500" s="291">
        <f ca="1">IF($A500&lt;&gt;G$385,0,IF($A500&lt;&gt;$A499,1,MOD(G499-1+(COUNTIFS(H$385:$N$385,$A500)=COUNTIFS(H500:$N500,1)),G$384)+1))</f>
        <v>1</v>
      </c>
      <c r="H500" s="291">
        <f ca="1">IF($A500&lt;&gt;H$385,0,IF($A500&lt;&gt;$A499,1,MOD(H499-1+(COUNTIFS(I$385:$N$385,$A500)=COUNTIFS(I500:$N500,1)),H$384)+1))</f>
        <v>3</v>
      </c>
      <c r="I500" s="291">
        <f ca="1">IF($A500&lt;&gt;I$385,0,IF($A500&lt;&gt;$A499,1,MOD(I499-1+(COUNTIFS(N$385:$N$385,$A500)=COUNTIFS(N500:$N500,1)),I$384)+1))</f>
        <v>1</v>
      </c>
      <c r="J500" s="291"/>
      <c r="K500" s="291"/>
      <c r="L500" s="291"/>
      <c r="M500" s="291"/>
      <c r="O500">
        <v>114</v>
      </c>
      <c r="P500" s="110">
        <f t="shared" ca="1" si="297"/>
        <v>-0.5</v>
      </c>
      <c r="Q500" s="110">
        <f t="shared" ca="1" si="298"/>
        <v>0</v>
      </c>
      <c r="R500" s="110">
        <f t="shared" ca="1" si="299"/>
        <v>0</v>
      </c>
      <c r="S500" s="110">
        <f t="shared" ca="1" si="300"/>
        <v>0</v>
      </c>
      <c r="T500" s="110">
        <v>0</v>
      </c>
      <c r="U500" s="110">
        <f t="shared" ca="1" si="301"/>
        <v>0.5</v>
      </c>
      <c r="V500" s="110">
        <f t="shared" ca="1" si="302"/>
        <v>-0.5</v>
      </c>
      <c r="W500" s="110"/>
      <c r="X500" s="110"/>
      <c r="Y500" s="110"/>
      <c r="Z500" s="110"/>
    </row>
    <row r="501" spans="1:26" hidden="1" outlineLevel="1">
      <c r="A501">
        <f t="shared" ca="1" si="303"/>
        <v>2</v>
      </c>
      <c r="B501" t="str">
        <f t="shared" ca="1" si="289"/>
        <v>EP1 LPD1 LPS3 LPM2</v>
      </c>
      <c r="C501" s="293">
        <f ca="1">IF($A501&lt;&gt;$A500,1,MOD(C500-1+(COUNTIFS(D$385:$N$385,$A501)=COUNTIFS(D501:$N501,1)),C$384)+1)</f>
        <v>1</v>
      </c>
      <c r="D501" s="291">
        <f ca="1">IF($A501&lt;&gt;D$385,0,IF($A501&lt;&gt;$A500,1,MOD(D500-1+(COUNTIFS(E$385:$N$385,$A501)=COUNTIFS(E501:$N501,1)),D$384)+1))</f>
        <v>0</v>
      </c>
      <c r="E501" s="291">
        <f ca="1">IF($A501&lt;&gt;E$385,0,IF($A501&lt;&gt;$A500,1,MOD(E500-1+(COUNTIFS(F$385:$N$385,$A501)=COUNTIFS(F501:$N501,1)),E$384)+1))</f>
        <v>0</v>
      </c>
      <c r="F501" s="291">
        <f ca="1">IF($A501&lt;&gt;F$385,0,IF($A501&lt;&gt;$A500,1,MOD(F500-1+(COUNTIFS(G$385:$N$385,$A501)=COUNTIFS(G501:$N501,1)),F$384)+1))</f>
        <v>0</v>
      </c>
      <c r="G501" s="291">
        <f ca="1">IF($A501&lt;&gt;G$385,0,IF($A501&lt;&gt;$A500,1,MOD(G500-1+(COUNTIFS(H$385:$N$385,$A501)=COUNTIFS(H501:$N501,1)),G$384)+1))</f>
        <v>1</v>
      </c>
      <c r="H501" s="291">
        <f ca="1">IF($A501&lt;&gt;H$385,0,IF($A501&lt;&gt;$A500,1,MOD(H500-1+(COUNTIFS(I$385:$N$385,$A501)=COUNTIFS(I501:$N501,1)),H$384)+1))</f>
        <v>3</v>
      </c>
      <c r="I501" s="291">
        <f ca="1">IF($A501&lt;&gt;I$385,0,IF($A501&lt;&gt;$A500,1,MOD(I500-1+(COUNTIFS(N$385:$N$385,$A501)=COUNTIFS(N501:$N501,1)),I$384)+1))</f>
        <v>2</v>
      </c>
      <c r="J501" s="291"/>
      <c r="K501" s="291"/>
      <c r="L501" s="291"/>
      <c r="M501" s="291"/>
      <c r="O501">
        <v>115</v>
      </c>
      <c r="P501" s="110">
        <f t="shared" ca="1" si="297"/>
        <v>-0.5</v>
      </c>
      <c r="Q501" s="110">
        <f t="shared" ca="1" si="298"/>
        <v>0</v>
      </c>
      <c r="R501" s="110">
        <f t="shared" ca="1" si="299"/>
        <v>0</v>
      </c>
      <c r="S501" s="110">
        <f t="shared" ca="1" si="300"/>
        <v>0</v>
      </c>
      <c r="T501" s="110">
        <v>0</v>
      </c>
      <c r="U501" s="110">
        <f t="shared" ca="1" si="301"/>
        <v>0.5</v>
      </c>
      <c r="V501" s="110">
        <f t="shared" ca="1" si="302"/>
        <v>0</v>
      </c>
      <c r="W501" s="110"/>
      <c r="X501" s="110"/>
      <c r="Y501" s="110"/>
      <c r="Z501" s="110"/>
    </row>
    <row r="502" spans="1:26" hidden="1" outlineLevel="1">
      <c r="A502">
        <f t="shared" ca="1" si="303"/>
        <v>2</v>
      </c>
      <c r="B502" t="str">
        <f t="shared" ca="1" si="289"/>
        <v>EP1 LPD1 LPS3 LPM3</v>
      </c>
      <c r="C502" s="293">
        <f ca="1">IF($A502&lt;&gt;$A501,1,MOD(C501-1+(COUNTIFS(D$385:$N$385,$A502)=COUNTIFS(D502:$N502,1)),C$384)+1)</f>
        <v>1</v>
      </c>
      <c r="D502" s="291">
        <f ca="1">IF($A502&lt;&gt;D$385,0,IF($A502&lt;&gt;$A501,1,MOD(D501-1+(COUNTIFS(E$385:$N$385,$A502)=COUNTIFS(E502:$N502,1)),D$384)+1))</f>
        <v>0</v>
      </c>
      <c r="E502" s="291">
        <f ca="1">IF($A502&lt;&gt;E$385,0,IF($A502&lt;&gt;$A501,1,MOD(E501-1+(COUNTIFS(F$385:$N$385,$A502)=COUNTIFS(F502:$N502,1)),E$384)+1))</f>
        <v>0</v>
      </c>
      <c r="F502" s="291">
        <f ca="1">IF($A502&lt;&gt;F$385,0,IF($A502&lt;&gt;$A501,1,MOD(F501-1+(COUNTIFS(G$385:$N$385,$A502)=COUNTIFS(G502:$N502,1)),F$384)+1))</f>
        <v>0</v>
      </c>
      <c r="G502" s="291">
        <f ca="1">IF($A502&lt;&gt;G$385,0,IF($A502&lt;&gt;$A501,1,MOD(G501-1+(COUNTIFS(H$385:$N$385,$A502)=COUNTIFS(H502:$N502,1)),G$384)+1))</f>
        <v>1</v>
      </c>
      <c r="H502" s="291">
        <f ca="1">IF($A502&lt;&gt;H$385,0,IF($A502&lt;&gt;$A501,1,MOD(H501-1+(COUNTIFS(I$385:$N$385,$A502)=COUNTIFS(I502:$N502,1)),H$384)+1))</f>
        <v>3</v>
      </c>
      <c r="I502" s="291">
        <f ca="1">IF($A502&lt;&gt;I$385,0,IF($A502&lt;&gt;$A501,1,MOD(I501-1+(COUNTIFS(N$385:$N$385,$A502)=COUNTIFS(N502:$N502,1)),I$384)+1))</f>
        <v>3</v>
      </c>
      <c r="J502" s="291"/>
      <c r="K502" s="291"/>
      <c r="L502" s="291"/>
      <c r="M502" s="291"/>
      <c r="O502">
        <v>116</v>
      </c>
      <c r="P502" s="110">
        <f t="shared" ca="1" si="297"/>
        <v>-0.5</v>
      </c>
      <c r="Q502" s="110">
        <f t="shared" ca="1" si="298"/>
        <v>0</v>
      </c>
      <c r="R502" s="110">
        <f t="shared" ca="1" si="299"/>
        <v>0</v>
      </c>
      <c r="S502" s="110">
        <f t="shared" ca="1" si="300"/>
        <v>0</v>
      </c>
      <c r="T502" s="110">
        <v>0</v>
      </c>
      <c r="U502" s="110">
        <f t="shared" ca="1" si="301"/>
        <v>0.5</v>
      </c>
      <c r="V502" s="110">
        <f t="shared" ca="1" si="302"/>
        <v>0.5</v>
      </c>
      <c r="W502" s="110"/>
      <c r="X502" s="110"/>
      <c r="Y502" s="110"/>
      <c r="Z502" s="110"/>
    </row>
    <row r="503" spans="1:26" hidden="1" outlineLevel="1">
      <c r="A503">
        <f t="shared" ca="1" si="303"/>
        <v>2</v>
      </c>
      <c r="B503" t="str">
        <f t="shared" ca="1" si="289"/>
        <v>EP2 LPD1 LPS1 LPM1</v>
      </c>
      <c r="C503" s="293">
        <f ca="1">IF($A503&lt;&gt;$A502,1,MOD(C502-1+(COUNTIFS(D$385:$N$385,$A503)=COUNTIFS(D503:$N503,1)),C$384)+1)</f>
        <v>2</v>
      </c>
      <c r="D503" s="291">
        <f ca="1">IF($A503&lt;&gt;D$385,0,IF($A503&lt;&gt;$A502,1,MOD(D502-1+(COUNTIFS(E$385:$N$385,$A503)=COUNTIFS(E503:$N503,1)),D$384)+1))</f>
        <v>0</v>
      </c>
      <c r="E503" s="291">
        <f ca="1">IF($A503&lt;&gt;E$385,0,IF($A503&lt;&gt;$A502,1,MOD(E502-1+(COUNTIFS(F$385:$N$385,$A503)=COUNTIFS(F503:$N503,1)),E$384)+1))</f>
        <v>0</v>
      </c>
      <c r="F503" s="291">
        <f ca="1">IF($A503&lt;&gt;F$385,0,IF($A503&lt;&gt;$A502,1,MOD(F502-1+(COUNTIFS(G$385:$N$385,$A503)=COUNTIFS(G503:$N503,1)),F$384)+1))</f>
        <v>0</v>
      </c>
      <c r="G503" s="291">
        <f ca="1">IF($A503&lt;&gt;G$385,0,IF($A503&lt;&gt;$A502,1,MOD(G502-1+(COUNTIFS(H$385:$N$385,$A503)=COUNTIFS(H503:$N503,1)),G$384)+1))</f>
        <v>1</v>
      </c>
      <c r="H503" s="291">
        <f ca="1">IF($A503&lt;&gt;H$385,0,IF($A503&lt;&gt;$A502,1,MOD(H502-1+(COUNTIFS(I$385:$N$385,$A503)=COUNTIFS(I503:$N503,1)),H$384)+1))</f>
        <v>1</v>
      </c>
      <c r="I503" s="291">
        <f ca="1">IF($A503&lt;&gt;I$385,0,IF($A503&lt;&gt;$A502,1,MOD(I502-1+(COUNTIFS(N$385:$N$385,$A503)=COUNTIFS(N503:$N503,1)),I$384)+1))</f>
        <v>1</v>
      </c>
      <c r="J503" s="291"/>
      <c r="K503" s="291"/>
      <c r="L503" s="291"/>
      <c r="M503" s="291"/>
      <c r="O503">
        <v>117</v>
      </c>
      <c r="P503" s="110">
        <f t="shared" ca="1" si="297"/>
        <v>0</v>
      </c>
      <c r="Q503" s="110">
        <f t="shared" ca="1" si="298"/>
        <v>0</v>
      </c>
      <c r="R503" s="110">
        <f t="shared" ca="1" si="299"/>
        <v>0</v>
      </c>
      <c r="S503" s="110">
        <f t="shared" ca="1" si="300"/>
        <v>0</v>
      </c>
      <c r="T503" s="110">
        <v>0</v>
      </c>
      <c r="U503" s="110">
        <f t="shared" ca="1" si="301"/>
        <v>-0.5</v>
      </c>
      <c r="V503" s="110">
        <f t="shared" ca="1" si="302"/>
        <v>-0.5</v>
      </c>
      <c r="W503" s="110"/>
      <c r="X503" s="110"/>
      <c r="Y503" s="110"/>
      <c r="Z503" s="110"/>
    </row>
    <row r="504" spans="1:26" hidden="1" outlineLevel="1">
      <c r="A504">
        <f t="shared" ca="1" si="303"/>
        <v>2</v>
      </c>
      <c r="B504" t="str">
        <f t="shared" ca="1" si="289"/>
        <v>EP2 LPD1 LPS1 LPM2</v>
      </c>
      <c r="C504" s="293">
        <f ca="1">IF($A504&lt;&gt;$A503,1,MOD(C503-1+(COUNTIFS(D$385:$N$385,$A504)=COUNTIFS(D504:$N504,1)),C$384)+1)</f>
        <v>2</v>
      </c>
      <c r="D504" s="291">
        <f ca="1">IF($A504&lt;&gt;D$385,0,IF($A504&lt;&gt;$A503,1,MOD(D503-1+(COUNTIFS(E$385:$N$385,$A504)=COUNTIFS(E504:$N504,1)),D$384)+1))</f>
        <v>0</v>
      </c>
      <c r="E504" s="291">
        <f ca="1">IF($A504&lt;&gt;E$385,0,IF($A504&lt;&gt;$A503,1,MOD(E503-1+(COUNTIFS(F$385:$N$385,$A504)=COUNTIFS(F504:$N504,1)),E$384)+1))</f>
        <v>0</v>
      </c>
      <c r="F504" s="291">
        <f ca="1">IF($A504&lt;&gt;F$385,0,IF($A504&lt;&gt;$A503,1,MOD(F503-1+(COUNTIFS(G$385:$N$385,$A504)=COUNTIFS(G504:$N504,1)),F$384)+1))</f>
        <v>0</v>
      </c>
      <c r="G504" s="291">
        <f ca="1">IF($A504&lt;&gt;G$385,0,IF($A504&lt;&gt;$A503,1,MOD(G503-1+(COUNTIFS(H$385:$N$385,$A504)=COUNTIFS(H504:$N504,1)),G$384)+1))</f>
        <v>1</v>
      </c>
      <c r="H504" s="291">
        <f ca="1">IF($A504&lt;&gt;H$385,0,IF($A504&lt;&gt;$A503,1,MOD(H503-1+(COUNTIFS(I$385:$N$385,$A504)=COUNTIFS(I504:$N504,1)),H$384)+1))</f>
        <v>1</v>
      </c>
      <c r="I504" s="291">
        <f ca="1">IF($A504&lt;&gt;I$385,0,IF($A504&lt;&gt;$A503,1,MOD(I503-1+(COUNTIFS(N$385:$N$385,$A504)=COUNTIFS(N504:$N504,1)),I$384)+1))</f>
        <v>2</v>
      </c>
      <c r="J504" s="291"/>
      <c r="K504" s="291"/>
      <c r="L504" s="291"/>
      <c r="M504" s="291"/>
      <c r="O504">
        <v>118</v>
      </c>
      <c r="P504" s="110">
        <f t="shared" ca="1" si="297"/>
        <v>0</v>
      </c>
      <c r="Q504" s="110">
        <f t="shared" ca="1" si="298"/>
        <v>0</v>
      </c>
      <c r="R504" s="110">
        <f t="shared" ca="1" si="299"/>
        <v>0</v>
      </c>
      <c r="S504" s="110">
        <f t="shared" ca="1" si="300"/>
        <v>0</v>
      </c>
      <c r="T504" s="110">
        <v>0</v>
      </c>
      <c r="U504" s="110">
        <f t="shared" ca="1" si="301"/>
        <v>-0.5</v>
      </c>
      <c r="V504" s="110">
        <f t="shared" ca="1" si="302"/>
        <v>0</v>
      </c>
      <c r="W504" s="110"/>
      <c r="X504" s="110"/>
      <c r="Y504" s="110"/>
      <c r="Z504" s="110"/>
    </row>
    <row r="505" spans="1:26" hidden="1" outlineLevel="1">
      <c r="A505">
        <f t="shared" ca="1" si="303"/>
        <v>2</v>
      </c>
      <c r="B505" t="str">
        <f t="shared" ca="1" si="289"/>
        <v>EP2 LPD1 LPS1 LPM3</v>
      </c>
      <c r="C505" s="293">
        <f ca="1">IF($A505&lt;&gt;$A504,1,MOD(C504-1+(COUNTIFS(D$385:$N$385,$A505)=COUNTIFS(D505:$N505,1)),C$384)+1)</f>
        <v>2</v>
      </c>
      <c r="D505" s="291">
        <f ca="1">IF($A505&lt;&gt;D$385,0,IF($A505&lt;&gt;$A504,1,MOD(D504-1+(COUNTIFS(E$385:$N$385,$A505)=COUNTIFS(E505:$N505,1)),D$384)+1))</f>
        <v>0</v>
      </c>
      <c r="E505" s="291">
        <f ca="1">IF($A505&lt;&gt;E$385,0,IF($A505&lt;&gt;$A504,1,MOD(E504-1+(COUNTIFS(F$385:$N$385,$A505)=COUNTIFS(F505:$N505,1)),E$384)+1))</f>
        <v>0</v>
      </c>
      <c r="F505" s="291">
        <f ca="1">IF($A505&lt;&gt;F$385,0,IF($A505&lt;&gt;$A504,1,MOD(F504-1+(COUNTIFS(G$385:$N$385,$A505)=COUNTIFS(G505:$N505,1)),F$384)+1))</f>
        <v>0</v>
      </c>
      <c r="G505" s="291">
        <f ca="1">IF($A505&lt;&gt;G$385,0,IF($A505&lt;&gt;$A504,1,MOD(G504-1+(COUNTIFS(H$385:$N$385,$A505)=COUNTIFS(H505:$N505,1)),G$384)+1))</f>
        <v>1</v>
      </c>
      <c r="H505" s="291">
        <f ca="1">IF($A505&lt;&gt;H$385,0,IF($A505&lt;&gt;$A504,1,MOD(H504-1+(COUNTIFS(I$385:$N$385,$A505)=COUNTIFS(I505:$N505,1)),H$384)+1))</f>
        <v>1</v>
      </c>
      <c r="I505" s="291">
        <f ca="1">IF($A505&lt;&gt;I$385,0,IF($A505&lt;&gt;$A504,1,MOD(I504-1+(COUNTIFS(N$385:$N$385,$A505)=COUNTIFS(N505:$N505,1)),I$384)+1))</f>
        <v>3</v>
      </c>
      <c r="J505" s="291"/>
      <c r="K505" s="291"/>
      <c r="L505" s="291"/>
      <c r="M505" s="291"/>
      <c r="O505">
        <v>119</v>
      </c>
      <c r="P505" s="110">
        <f t="shared" ca="1" si="297"/>
        <v>0</v>
      </c>
      <c r="Q505" s="110">
        <f t="shared" ca="1" si="298"/>
        <v>0</v>
      </c>
      <c r="R505" s="110">
        <f t="shared" ca="1" si="299"/>
        <v>0</v>
      </c>
      <c r="S505" s="110">
        <f t="shared" ca="1" si="300"/>
        <v>0</v>
      </c>
      <c r="T505" s="110">
        <v>0</v>
      </c>
      <c r="U505" s="110">
        <f t="shared" ca="1" si="301"/>
        <v>-0.5</v>
      </c>
      <c r="V505" s="110">
        <f t="shared" ca="1" si="302"/>
        <v>0.5</v>
      </c>
      <c r="W505" s="110"/>
      <c r="X505" s="110"/>
      <c r="Y505" s="110"/>
      <c r="Z505" s="110"/>
    </row>
    <row r="506" spans="1:26" hidden="1" outlineLevel="1">
      <c r="A506">
        <f t="shared" ca="1" si="303"/>
        <v>2</v>
      </c>
      <c r="B506" t="str">
        <f t="shared" ca="1" si="289"/>
        <v>EP2 LPD1 LPS2 LPM1</v>
      </c>
      <c r="C506" s="293">
        <f ca="1">IF($A506&lt;&gt;$A505,1,MOD(C505-1+(COUNTIFS(D$385:$N$385,$A506)=COUNTIFS(D506:$N506,1)),C$384)+1)</f>
        <v>2</v>
      </c>
      <c r="D506" s="291">
        <f ca="1">IF($A506&lt;&gt;D$385,0,IF($A506&lt;&gt;$A505,1,MOD(D505-1+(COUNTIFS(E$385:$N$385,$A506)=COUNTIFS(E506:$N506,1)),D$384)+1))</f>
        <v>0</v>
      </c>
      <c r="E506" s="291">
        <f ca="1">IF($A506&lt;&gt;E$385,0,IF($A506&lt;&gt;$A505,1,MOD(E505-1+(COUNTIFS(F$385:$N$385,$A506)=COUNTIFS(F506:$N506,1)),E$384)+1))</f>
        <v>0</v>
      </c>
      <c r="F506" s="291">
        <f ca="1">IF($A506&lt;&gt;F$385,0,IF($A506&lt;&gt;$A505,1,MOD(F505-1+(COUNTIFS(G$385:$N$385,$A506)=COUNTIFS(G506:$N506,1)),F$384)+1))</f>
        <v>0</v>
      </c>
      <c r="G506" s="291">
        <f ca="1">IF($A506&lt;&gt;G$385,0,IF($A506&lt;&gt;$A505,1,MOD(G505-1+(COUNTIFS(H$385:$N$385,$A506)=COUNTIFS(H506:$N506,1)),G$384)+1))</f>
        <v>1</v>
      </c>
      <c r="H506" s="291">
        <f ca="1">IF($A506&lt;&gt;H$385,0,IF($A506&lt;&gt;$A505,1,MOD(H505-1+(COUNTIFS(I$385:$N$385,$A506)=COUNTIFS(I506:$N506,1)),H$384)+1))</f>
        <v>2</v>
      </c>
      <c r="I506" s="291">
        <f ca="1">IF($A506&lt;&gt;I$385,0,IF($A506&lt;&gt;$A505,1,MOD(I505-1+(COUNTIFS(N$385:$N$385,$A506)=COUNTIFS(N506:$N506,1)),I$384)+1))</f>
        <v>1</v>
      </c>
      <c r="J506" s="291"/>
      <c r="K506" s="291"/>
      <c r="L506" s="291"/>
      <c r="M506" s="291"/>
      <c r="O506">
        <v>120</v>
      </c>
      <c r="P506" s="110">
        <f t="shared" ca="1" si="297"/>
        <v>0</v>
      </c>
      <c r="Q506" s="110">
        <f t="shared" ca="1" si="298"/>
        <v>0</v>
      </c>
      <c r="R506" s="110">
        <f t="shared" ca="1" si="299"/>
        <v>0</v>
      </c>
      <c r="S506" s="110">
        <f t="shared" ca="1" si="300"/>
        <v>0</v>
      </c>
      <c r="T506" s="110">
        <v>0</v>
      </c>
      <c r="U506" s="110">
        <f t="shared" ca="1" si="301"/>
        <v>0</v>
      </c>
      <c r="V506" s="110">
        <f t="shared" ca="1" si="302"/>
        <v>-0.5</v>
      </c>
      <c r="W506" s="110"/>
      <c r="X506" s="110"/>
      <c r="Y506" s="110"/>
      <c r="Z506" s="110"/>
    </row>
    <row r="507" spans="1:26" hidden="1" outlineLevel="1">
      <c r="A507">
        <f t="shared" ca="1" si="303"/>
        <v>2</v>
      </c>
      <c r="B507" t="str">
        <f t="shared" ca="1" si="289"/>
        <v>EP2 LPD1 LPS2 LPM2</v>
      </c>
      <c r="C507" s="293">
        <f ca="1">IF($A507&lt;&gt;$A506,1,MOD(C506-1+(COUNTIFS(D$385:$N$385,$A507)=COUNTIFS(D507:$N507,1)),C$384)+1)</f>
        <v>2</v>
      </c>
      <c r="D507" s="291">
        <f ca="1">IF($A507&lt;&gt;D$385,0,IF($A507&lt;&gt;$A506,1,MOD(D506-1+(COUNTIFS(E$385:$N$385,$A507)=COUNTIFS(E507:$N507,1)),D$384)+1))</f>
        <v>0</v>
      </c>
      <c r="E507" s="291">
        <f ca="1">IF($A507&lt;&gt;E$385,0,IF($A507&lt;&gt;$A506,1,MOD(E506-1+(COUNTIFS(F$385:$N$385,$A507)=COUNTIFS(F507:$N507,1)),E$384)+1))</f>
        <v>0</v>
      </c>
      <c r="F507" s="291">
        <f ca="1">IF($A507&lt;&gt;F$385,0,IF($A507&lt;&gt;$A506,1,MOD(F506-1+(COUNTIFS(G$385:$N$385,$A507)=COUNTIFS(G507:$N507,1)),F$384)+1))</f>
        <v>0</v>
      </c>
      <c r="G507" s="291">
        <f ca="1">IF($A507&lt;&gt;G$385,0,IF($A507&lt;&gt;$A506,1,MOD(G506-1+(COUNTIFS(H$385:$N$385,$A507)=COUNTIFS(H507:$N507,1)),G$384)+1))</f>
        <v>1</v>
      </c>
      <c r="H507" s="291">
        <f ca="1">IF($A507&lt;&gt;H$385,0,IF($A507&lt;&gt;$A506,1,MOD(H506-1+(COUNTIFS(I$385:$N$385,$A507)=COUNTIFS(I507:$N507,1)),H$384)+1))</f>
        <v>2</v>
      </c>
      <c r="I507" s="291">
        <f ca="1">IF($A507&lt;&gt;I$385,0,IF($A507&lt;&gt;$A506,1,MOD(I506-1+(COUNTIFS(N$385:$N$385,$A507)=COUNTIFS(N507:$N507,1)),I$384)+1))</f>
        <v>2</v>
      </c>
      <c r="J507" s="291"/>
      <c r="K507" s="291"/>
      <c r="L507" s="291"/>
      <c r="M507" s="291"/>
      <c r="O507">
        <v>121</v>
      </c>
      <c r="P507" s="110">
        <f t="shared" ca="1" si="297"/>
        <v>0</v>
      </c>
      <c r="Q507" s="110">
        <f t="shared" ca="1" si="298"/>
        <v>0</v>
      </c>
      <c r="R507" s="110">
        <f t="shared" ca="1" si="299"/>
        <v>0</v>
      </c>
      <c r="S507" s="110">
        <f t="shared" ca="1" si="300"/>
        <v>0</v>
      </c>
      <c r="T507" s="110">
        <v>0</v>
      </c>
      <c r="U507" s="110">
        <f t="shared" ca="1" si="301"/>
        <v>0</v>
      </c>
      <c r="V507" s="110">
        <f t="shared" ca="1" si="302"/>
        <v>0</v>
      </c>
      <c r="W507" s="110"/>
      <c r="X507" s="110"/>
      <c r="Y507" s="110"/>
      <c r="Z507" s="110"/>
    </row>
    <row r="508" spans="1:26" hidden="1" outlineLevel="1">
      <c r="A508">
        <f t="shared" ca="1" si="303"/>
        <v>2</v>
      </c>
      <c r="B508" t="str">
        <f t="shared" ca="1" si="289"/>
        <v>EP2 LPD1 LPS2 LPM3</v>
      </c>
      <c r="C508" s="293">
        <f ca="1">IF($A508&lt;&gt;$A507,1,MOD(C507-1+(COUNTIFS(D$385:$N$385,$A508)=COUNTIFS(D508:$N508,1)),C$384)+1)</f>
        <v>2</v>
      </c>
      <c r="D508" s="291">
        <f ca="1">IF($A508&lt;&gt;D$385,0,IF($A508&lt;&gt;$A507,1,MOD(D507-1+(COUNTIFS(E$385:$N$385,$A508)=COUNTIFS(E508:$N508,1)),D$384)+1))</f>
        <v>0</v>
      </c>
      <c r="E508" s="291">
        <f ca="1">IF($A508&lt;&gt;E$385,0,IF($A508&lt;&gt;$A507,1,MOD(E507-1+(COUNTIFS(F$385:$N$385,$A508)=COUNTIFS(F508:$N508,1)),E$384)+1))</f>
        <v>0</v>
      </c>
      <c r="F508" s="291">
        <f ca="1">IF($A508&lt;&gt;F$385,0,IF($A508&lt;&gt;$A507,1,MOD(F507-1+(COUNTIFS(G$385:$N$385,$A508)=COUNTIFS(G508:$N508,1)),F$384)+1))</f>
        <v>0</v>
      </c>
      <c r="G508" s="291">
        <f ca="1">IF($A508&lt;&gt;G$385,0,IF($A508&lt;&gt;$A507,1,MOD(G507-1+(COUNTIFS(H$385:$N$385,$A508)=COUNTIFS(H508:$N508,1)),G$384)+1))</f>
        <v>1</v>
      </c>
      <c r="H508" s="291">
        <f ca="1">IF($A508&lt;&gt;H$385,0,IF($A508&lt;&gt;$A507,1,MOD(H507-1+(COUNTIFS(I$385:$N$385,$A508)=COUNTIFS(I508:$N508,1)),H$384)+1))</f>
        <v>2</v>
      </c>
      <c r="I508" s="291">
        <f ca="1">IF($A508&lt;&gt;I$385,0,IF($A508&lt;&gt;$A507,1,MOD(I507-1+(COUNTIFS(N$385:$N$385,$A508)=COUNTIFS(N508:$N508,1)),I$384)+1))</f>
        <v>3</v>
      </c>
      <c r="J508" s="291"/>
      <c r="K508" s="291"/>
      <c r="L508" s="291"/>
      <c r="M508" s="291"/>
      <c r="O508">
        <v>122</v>
      </c>
      <c r="P508" s="110">
        <f t="shared" ca="1" si="297"/>
        <v>0</v>
      </c>
      <c r="Q508" s="110">
        <f t="shared" ca="1" si="298"/>
        <v>0</v>
      </c>
      <c r="R508" s="110">
        <f t="shared" ca="1" si="299"/>
        <v>0</v>
      </c>
      <c r="S508" s="110">
        <f t="shared" ca="1" si="300"/>
        <v>0</v>
      </c>
      <c r="T508" s="110">
        <v>0</v>
      </c>
      <c r="U508" s="110">
        <f t="shared" ca="1" si="301"/>
        <v>0</v>
      </c>
      <c r="V508" s="110">
        <f t="shared" ca="1" si="302"/>
        <v>0.5</v>
      </c>
      <c r="W508" s="110"/>
      <c r="X508" s="110"/>
      <c r="Y508" s="110"/>
      <c r="Z508" s="110"/>
    </row>
    <row r="509" spans="1:26" hidden="1" outlineLevel="1">
      <c r="A509">
        <f t="shared" ca="1" si="303"/>
        <v>2</v>
      </c>
      <c r="B509" t="str">
        <f t="shared" ca="1" si="289"/>
        <v>EP2 LPD1 LPS3 LPM1</v>
      </c>
      <c r="C509" s="293">
        <f ca="1">IF($A509&lt;&gt;$A508,1,MOD(C508-1+(COUNTIFS(D$385:$N$385,$A509)=COUNTIFS(D509:$N509,1)),C$384)+1)</f>
        <v>2</v>
      </c>
      <c r="D509" s="291">
        <f ca="1">IF($A509&lt;&gt;D$385,0,IF($A509&lt;&gt;$A508,1,MOD(D508-1+(COUNTIFS(E$385:$N$385,$A509)=COUNTIFS(E509:$N509,1)),D$384)+1))</f>
        <v>0</v>
      </c>
      <c r="E509" s="291">
        <f ca="1">IF($A509&lt;&gt;E$385,0,IF($A509&lt;&gt;$A508,1,MOD(E508-1+(COUNTIFS(F$385:$N$385,$A509)=COUNTIFS(F509:$N509,1)),E$384)+1))</f>
        <v>0</v>
      </c>
      <c r="F509" s="291">
        <f ca="1">IF($A509&lt;&gt;F$385,0,IF($A509&lt;&gt;$A508,1,MOD(F508-1+(COUNTIFS(G$385:$N$385,$A509)=COUNTIFS(G509:$N509,1)),F$384)+1))</f>
        <v>0</v>
      </c>
      <c r="G509" s="291">
        <f ca="1">IF($A509&lt;&gt;G$385,0,IF($A509&lt;&gt;$A508,1,MOD(G508-1+(COUNTIFS(H$385:$N$385,$A509)=COUNTIFS(H509:$N509,1)),G$384)+1))</f>
        <v>1</v>
      </c>
      <c r="H509" s="291">
        <f ca="1">IF($A509&lt;&gt;H$385,0,IF($A509&lt;&gt;$A508,1,MOD(H508-1+(COUNTIFS(I$385:$N$385,$A509)=COUNTIFS(I509:$N509,1)),H$384)+1))</f>
        <v>3</v>
      </c>
      <c r="I509" s="291">
        <f ca="1">IF($A509&lt;&gt;I$385,0,IF($A509&lt;&gt;$A508,1,MOD(I508-1+(COUNTIFS(N$385:$N$385,$A509)=COUNTIFS(N509:$N509,1)),I$384)+1))</f>
        <v>1</v>
      </c>
      <c r="J509" s="291"/>
      <c r="K509" s="291"/>
      <c r="L509" s="291"/>
      <c r="M509" s="291"/>
      <c r="O509">
        <v>123</v>
      </c>
      <c r="P509" s="110">
        <f t="shared" ca="1" si="297"/>
        <v>0</v>
      </c>
      <c r="Q509" s="110">
        <f t="shared" ca="1" si="298"/>
        <v>0</v>
      </c>
      <c r="R509" s="110">
        <f t="shared" ca="1" si="299"/>
        <v>0</v>
      </c>
      <c r="S509" s="110">
        <f t="shared" ca="1" si="300"/>
        <v>0</v>
      </c>
      <c r="T509" s="110">
        <v>0</v>
      </c>
      <c r="U509" s="110">
        <f t="shared" ca="1" si="301"/>
        <v>0.5</v>
      </c>
      <c r="V509" s="110">
        <f t="shared" ca="1" si="302"/>
        <v>-0.5</v>
      </c>
      <c r="W509" s="110"/>
      <c r="X509" s="110"/>
      <c r="Y509" s="110"/>
      <c r="Z509" s="110"/>
    </row>
    <row r="510" spans="1:26" hidden="1" outlineLevel="1">
      <c r="A510">
        <f t="shared" ca="1" si="303"/>
        <v>2</v>
      </c>
      <c r="B510" t="str">
        <f t="shared" ca="1" si="289"/>
        <v>EP2 LPD1 LPS3 LPM2</v>
      </c>
      <c r="C510" s="293">
        <f ca="1">IF($A510&lt;&gt;$A509,1,MOD(C509-1+(COUNTIFS(D$385:$N$385,$A510)=COUNTIFS(D510:$N510,1)),C$384)+1)</f>
        <v>2</v>
      </c>
      <c r="D510" s="291">
        <f ca="1">IF($A510&lt;&gt;D$385,0,IF($A510&lt;&gt;$A509,1,MOD(D509-1+(COUNTIFS(E$385:$N$385,$A510)=COUNTIFS(E510:$N510,1)),D$384)+1))</f>
        <v>0</v>
      </c>
      <c r="E510" s="291">
        <f ca="1">IF($A510&lt;&gt;E$385,0,IF($A510&lt;&gt;$A509,1,MOD(E509-1+(COUNTIFS(F$385:$N$385,$A510)=COUNTIFS(F510:$N510,1)),E$384)+1))</f>
        <v>0</v>
      </c>
      <c r="F510" s="291">
        <f ca="1">IF($A510&lt;&gt;F$385,0,IF($A510&lt;&gt;$A509,1,MOD(F509-1+(COUNTIFS(G$385:$N$385,$A510)=COUNTIFS(G510:$N510,1)),F$384)+1))</f>
        <v>0</v>
      </c>
      <c r="G510" s="291">
        <f ca="1">IF($A510&lt;&gt;G$385,0,IF($A510&lt;&gt;$A509,1,MOD(G509-1+(COUNTIFS(H$385:$N$385,$A510)=COUNTIFS(H510:$N510,1)),G$384)+1))</f>
        <v>1</v>
      </c>
      <c r="H510" s="291">
        <f ca="1">IF($A510&lt;&gt;H$385,0,IF($A510&lt;&gt;$A509,1,MOD(H509-1+(COUNTIFS(I$385:$N$385,$A510)=COUNTIFS(I510:$N510,1)),H$384)+1))</f>
        <v>3</v>
      </c>
      <c r="I510" s="291">
        <f ca="1">IF($A510&lt;&gt;I$385,0,IF($A510&lt;&gt;$A509,1,MOD(I509-1+(COUNTIFS(N$385:$N$385,$A510)=COUNTIFS(N510:$N510,1)),I$384)+1))</f>
        <v>2</v>
      </c>
      <c r="J510" s="291"/>
      <c r="K510" s="291"/>
      <c r="L510" s="291"/>
      <c r="M510" s="291"/>
      <c r="O510">
        <v>124</v>
      </c>
      <c r="P510" s="110">
        <f t="shared" ca="1" si="297"/>
        <v>0</v>
      </c>
      <c r="Q510" s="110">
        <f t="shared" ca="1" si="298"/>
        <v>0</v>
      </c>
      <c r="R510" s="110">
        <f t="shared" ca="1" si="299"/>
        <v>0</v>
      </c>
      <c r="S510" s="110">
        <f t="shared" ca="1" si="300"/>
        <v>0</v>
      </c>
      <c r="T510" s="110">
        <v>0</v>
      </c>
      <c r="U510" s="110">
        <f t="shared" ca="1" si="301"/>
        <v>0.5</v>
      </c>
      <c r="V510" s="110">
        <f t="shared" ca="1" si="302"/>
        <v>0</v>
      </c>
      <c r="W510" s="110"/>
      <c r="X510" s="110"/>
      <c r="Y510" s="110"/>
      <c r="Z510" s="110"/>
    </row>
    <row r="511" spans="1:26" hidden="1" outlineLevel="1">
      <c r="A511">
        <f t="shared" ca="1" si="303"/>
        <v>2</v>
      </c>
      <c r="B511" t="str">
        <f t="shared" ca="1" si="289"/>
        <v>EP2 LPD1 LPS3 LPM3</v>
      </c>
      <c r="C511" s="293">
        <f ca="1">IF($A511&lt;&gt;$A510,1,MOD(C510-1+(COUNTIFS(D$385:$N$385,$A511)=COUNTIFS(D511:$N511,1)),C$384)+1)</f>
        <v>2</v>
      </c>
      <c r="D511" s="291">
        <f ca="1">IF($A511&lt;&gt;D$385,0,IF($A511&lt;&gt;$A510,1,MOD(D510-1+(COUNTIFS(E$385:$N$385,$A511)=COUNTIFS(E511:$N511,1)),D$384)+1))</f>
        <v>0</v>
      </c>
      <c r="E511" s="291">
        <f ca="1">IF($A511&lt;&gt;E$385,0,IF($A511&lt;&gt;$A510,1,MOD(E510-1+(COUNTIFS(F$385:$N$385,$A511)=COUNTIFS(F511:$N511,1)),E$384)+1))</f>
        <v>0</v>
      </c>
      <c r="F511" s="291">
        <f ca="1">IF($A511&lt;&gt;F$385,0,IF($A511&lt;&gt;$A510,1,MOD(F510-1+(COUNTIFS(G$385:$N$385,$A511)=COUNTIFS(G511:$N511,1)),F$384)+1))</f>
        <v>0</v>
      </c>
      <c r="G511" s="291">
        <f ca="1">IF($A511&lt;&gt;G$385,0,IF($A511&lt;&gt;$A510,1,MOD(G510-1+(COUNTIFS(H$385:$N$385,$A511)=COUNTIFS(H511:$N511,1)),G$384)+1))</f>
        <v>1</v>
      </c>
      <c r="H511" s="291">
        <f ca="1">IF($A511&lt;&gt;H$385,0,IF($A511&lt;&gt;$A510,1,MOD(H510-1+(COUNTIFS(I$385:$N$385,$A511)=COUNTIFS(I511:$N511,1)),H$384)+1))</f>
        <v>3</v>
      </c>
      <c r="I511" s="291">
        <f ca="1">IF($A511&lt;&gt;I$385,0,IF($A511&lt;&gt;$A510,1,MOD(I510-1+(COUNTIFS(N$385:$N$385,$A511)=COUNTIFS(N511:$N511,1)),I$384)+1))</f>
        <v>3</v>
      </c>
      <c r="J511" s="291"/>
      <c r="K511" s="291"/>
      <c r="L511" s="291"/>
      <c r="M511" s="291"/>
      <c r="O511">
        <v>125</v>
      </c>
      <c r="P511" s="110">
        <f t="shared" ca="1" si="297"/>
        <v>0</v>
      </c>
      <c r="Q511" s="110">
        <f t="shared" ca="1" si="298"/>
        <v>0</v>
      </c>
      <c r="R511" s="110">
        <f t="shared" ca="1" si="299"/>
        <v>0</v>
      </c>
      <c r="S511" s="110">
        <f t="shared" ca="1" si="300"/>
        <v>0</v>
      </c>
      <c r="T511" s="110">
        <v>0</v>
      </c>
      <c r="U511" s="110">
        <f t="shared" ca="1" si="301"/>
        <v>0.5</v>
      </c>
      <c r="V511" s="110">
        <f t="shared" ca="1" si="302"/>
        <v>0.5</v>
      </c>
      <c r="W511" s="110"/>
      <c r="X511" s="110"/>
      <c r="Y511" s="110"/>
      <c r="Z511" s="110"/>
    </row>
    <row r="512" spans="1:26" hidden="1" outlineLevel="1">
      <c r="A512">
        <f t="shared" ca="1" si="303"/>
        <v>2</v>
      </c>
      <c r="B512" t="str">
        <f t="shared" ca="1" si="289"/>
        <v>EP3 LPD1 LPS1 LPM1</v>
      </c>
      <c r="C512" s="293">
        <f ca="1">IF($A512&lt;&gt;$A511,1,MOD(C511-1+(COUNTIFS(D$385:$N$385,$A512)=COUNTIFS(D512:$N512,1)),C$384)+1)</f>
        <v>3</v>
      </c>
      <c r="D512" s="291">
        <f ca="1">IF($A512&lt;&gt;D$385,0,IF($A512&lt;&gt;$A511,1,MOD(D511-1+(COUNTIFS(E$385:$N$385,$A512)=COUNTIFS(E512:$N512,1)),D$384)+1))</f>
        <v>0</v>
      </c>
      <c r="E512" s="291">
        <f ca="1">IF($A512&lt;&gt;E$385,0,IF($A512&lt;&gt;$A511,1,MOD(E511-1+(COUNTIFS(F$385:$N$385,$A512)=COUNTIFS(F512:$N512,1)),E$384)+1))</f>
        <v>0</v>
      </c>
      <c r="F512" s="291">
        <f ca="1">IF($A512&lt;&gt;F$385,0,IF($A512&lt;&gt;$A511,1,MOD(F511-1+(COUNTIFS(G$385:$N$385,$A512)=COUNTIFS(G512:$N512,1)),F$384)+1))</f>
        <v>0</v>
      </c>
      <c r="G512" s="291">
        <f ca="1">IF($A512&lt;&gt;G$385,0,IF($A512&lt;&gt;$A511,1,MOD(G511-1+(COUNTIFS(H$385:$N$385,$A512)=COUNTIFS(H512:$N512,1)),G$384)+1))</f>
        <v>1</v>
      </c>
      <c r="H512" s="291">
        <f ca="1">IF($A512&lt;&gt;H$385,0,IF($A512&lt;&gt;$A511,1,MOD(H511-1+(COUNTIFS(I$385:$N$385,$A512)=COUNTIFS(I512:$N512,1)),H$384)+1))</f>
        <v>1</v>
      </c>
      <c r="I512" s="291">
        <f ca="1">IF($A512&lt;&gt;I$385,0,IF($A512&lt;&gt;$A511,1,MOD(I511-1+(COUNTIFS(N$385:$N$385,$A512)=COUNTIFS(N512:$N512,1)),I$384)+1))</f>
        <v>1</v>
      </c>
      <c r="J512" s="291"/>
      <c r="K512" s="291"/>
      <c r="L512" s="291"/>
      <c r="M512" s="291"/>
      <c r="O512">
        <v>126</v>
      </c>
      <c r="P512" s="110">
        <f t="shared" ca="1" si="297"/>
        <v>0.5</v>
      </c>
      <c r="Q512" s="110">
        <f t="shared" ca="1" si="298"/>
        <v>0</v>
      </c>
      <c r="R512" s="110">
        <f t="shared" ca="1" si="299"/>
        <v>0</v>
      </c>
      <c r="S512" s="110">
        <f t="shared" ca="1" si="300"/>
        <v>0</v>
      </c>
      <c r="T512" s="110">
        <v>0</v>
      </c>
      <c r="U512" s="110">
        <f t="shared" ca="1" si="301"/>
        <v>-0.5</v>
      </c>
      <c r="V512" s="110">
        <f t="shared" ca="1" si="302"/>
        <v>-0.5</v>
      </c>
      <c r="W512" s="110"/>
      <c r="X512" s="110"/>
      <c r="Y512" s="110"/>
      <c r="Z512" s="110"/>
    </row>
    <row r="513" spans="1:26" hidden="1" outlineLevel="1">
      <c r="A513">
        <f t="shared" ca="1" si="303"/>
        <v>2</v>
      </c>
      <c r="B513" t="str">
        <f t="shared" ca="1" si="289"/>
        <v>EP3 LPD1 LPS1 LPM2</v>
      </c>
      <c r="C513" s="293">
        <f ca="1">IF($A513&lt;&gt;$A512,1,MOD(C512-1+(COUNTIFS(D$385:$N$385,$A513)=COUNTIFS(D513:$N513,1)),C$384)+1)</f>
        <v>3</v>
      </c>
      <c r="D513" s="291">
        <f ca="1">IF($A513&lt;&gt;D$385,0,IF($A513&lt;&gt;$A512,1,MOD(D512-1+(COUNTIFS(E$385:$N$385,$A513)=COUNTIFS(E513:$N513,1)),D$384)+1))</f>
        <v>0</v>
      </c>
      <c r="E513" s="291">
        <f ca="1">IF($A513&lt;&gt;E$385,0,IF($A513&lt;&gt;$A512,1,MOD(E512-1+(COUNTIFS(F$385:$N$385,$A513)=COUNTIFS(F513:$N513,1)),E$384)+1))</f>
        <v>0</v>
      </c>
      <c r="F513" s="291">
        <f ca="1">IF($A513&lt;&gt;F$385,0,IF($A513&lt;&gt;$A512,1,MOD(F512-1+(COUNTIFS(G$385:$N$385,$A513)=COUNTIFS(G513:$N513,1)),F$384)+1))</f>
        <v>0</v>
      </c>
      <c r="G513" s="291">
        <f ca="1">IF($A513&lt;&gt;G$385,0,IF($A513&lt;&gt;$A512,1,MOD(G512-1+(COUNTIFS(H$385:$N$385,$A513)=COUNTIFS(H513:$N513,1)),G$384)+1))</f>
        <v>1</v>
      </c>
      <c r="H513" s="291">
        <f ca="1">IF($A513&lt;&gt;H$385,0,IF($A513&lt;&gt;$A512,1,MOD(H512-1+(COUNTIFS(I$385:$N$385,$A513)=COUNTIFS(I513:$N513,1)),H$384)+1))</f>
        <v>1</v>
      </c>
      <c r="I513" s="291">
        <f ca="1">IF($A513&lt;&gt;I$385,0,IF($A513&lt;&gt;$A512,1,MOD(I512-1+(COUNTIFS(N$385:$N$385,$A513)=COUNTIFS(N513:$N513,1)),I$384)+1))</f>
        <v>2</v>
      </c>
      <c r="J513" s="291"/>
      <c r="K513" s="291"/>
      <c r="L513" s="291"/>
      <c r="M513" s="291"/>
      <c r="O513">
        <v>127</v>
      </c>
      <c r="P513" s="110">
        <f t="shared" ca="1" si="297"/>
        <v>0.5</v>
      </c>
      <c r="Q513" s="110">
        <f t="shared" ca="1" si="298"/>
        <v>0</v>
      </c>
      <c r="R513" s="110">
        <f t="shared" ca="1" si="299"/>
        <v>0</v>
      </c>
      <c r="S513" s="110">
        <f t="shared" ca="1" si="300"/>
        <v>0</v>
      </c>
      <c r="T513" s="110">
        <v>0</v>
      </c>
      <c r="U513" s="110">
        <f t="shared" ca="1" si="301"/>
        <v>-0.5</v>
      </c>
      <c r="V513" s="110">
        <f t="shared" ca="1" si="302"/>
        <v>0</v>
      </c>
      <c r="W513" s="110"/>
      <c r="X513" s="110"/>
      <c r="Y513" s="110"/>
      <c r="Z513" s="110"/>
    </row>
    <row r="514" spans="1:26" hidden="1" outlineLevel="1">
      <c r="A514">
        <f t="shared" ca="1" si="303"/>
        <v>2</v>
      </c>
      <c r="B514" t="str">
        <f t="shared" ca="1" si="289"/>
        <v>EP3 LPD1 LPS1 LPM3</v>
      </c>
      <c r="C514" s="293">
        <f ca="1">IF($A514&lt;&gt;$A513,1,MOD(C513-1+(COUNTIFS(D$385:$N$385,$A514)=COUNTIFS(D514:$N514,1)),C$384)+1)</f>
        <v>3</v>
      </c>
      <c r="D514" s="291">
        <f ca="1">IF($A514&lt;&gt;D$385,0,IF($A514&lt;&gt;$A513,1,MOD(D513-1+(COUNTIFS(E$385:$N$385,$A514)=COUNTIFS(E514:$N514,1)),D$384)+1))</f>
        <v>0</v>
      </c>
      <c r="E514" s="291">
        <f ca="1">IF($A514&lt;&gt;E$385,0,IF($A514&lt;&gt;$A513,1,MOD(E513-1+(COUNTIFS(F$385:$N$385,$A514)=COUNTIFS(F514:$N514,1)),E$384)+1))</f>
        <v>0</v>
      </c>
      <c r="F514" s="291">
        <f ca="1">IF($A514&lt;&gt;F$385,0,IF($A514&lt;&gt;$A513,1,MOD(F513-1+(COUNTIFS(G$385:$N$385,$A514)=COUNTIFS(G514:$N514,1)),F$384)+1))</f>
        <v>0</v>
      </c>
      <c r="G514" s="291">
        <f ca="1">IF($A514&lt;&gt;G$385,0,IF($A514&lt;&gt;$A513,1,MOD(G513-1+(COUNTIFS(H$385:$N$385,$A514)=COUNTIFS(H514:$N514,1)),G$384)+1))</f>
        <v>1</v>
      </c>
      <c r="H514" s="291">
        <f ca="1">IF($A514&lt;&gt;H$385,0,IF($A514&lt;&gt;$A513,1,MOD(H513-1+(COUNTIFS(I$385:$N$385,$A514)=COUNTIFS(I514:$N514,1)),H$384)+1))</f>
        <v>1</v>
      </c>
      <c r="I514" s="291">
        <f ca="1">IF($A514&lt;&gt;I$385,0,IF($A514&lt;&gt;$A513,1,MOD(I513-1+(COUNTIFS(N$385:$N$385,$A514)=COUNTIFS(N514:$N514,1)),I$384)+1))</f>
        <v>3</v>
      </c>
      <c r="J514" s="291"/>
      <c r="K514" s="291"/>
      <c r="L514" s="291"/>
      <c r="M514" s="291"/>
      <c r="O514">
        <v>128</v>
      </c>
      <c r="P514" s="110">
        <f t="shared" ca="1" si="297"/>
        <v>0.5</v>
      </c>
      <c r="Q514" s="110">
        <f t="shared" ca="1" si="298"/>
        <v>0</v>
      </c>
      <c r="R514" s="110">
        <f t="shared" ca="1" si="299"/>
        <v>0</v>
      </c>
      <c r="S514" s="110">
        <f t="shared" ca="1" si="300"/>
        <v>0</v>
      </c>
      <c r="T514" s="110">
        <v>0</v>
      </c>
      <c r="U514" s="110">
        <f t="shared" ca="1" si="301"/>
        <v>-0.5</v>
      </c>
      <c r="V514" s="110">
        <f t="shared" ca="1" si="302"/>
        <v>0.5</v>
      </c>
      <c r="W514" s="110"/>
      <c r="X514" s="110"/>
      <c r="Y514" s="110"/>
      <c r="Z514" s="110"/>
    </row>
    <row r="515" spans="1:26" hidden="1" outlineLevel="1">
      <c r="A515">
        <f t="shared" ca="1" si="303"/>
        <v>2</v>
      </c>
      <c r="B515" t="str">
        <f t="shared" ref="B515:B578" ca="1" si="304">"EP"&amp;$C515&amp;IF($A515=0," LPAll"&amp;$D515,"")&amp;IF($A515=1," LPD"&amp;$E515&amp;" LPS"&amp;$F515,"")&amp;IF($A515=2," LPD"&amp;$G515&amp;" LPS"&amp;$H515&amp;" LPM"&amp;$I515,"")</f>
        <v>EP3 LPD1 LPS2 LPM1</v>
      </c>
      <c r="C515" s="293">
        <f ca="1">IF($A515&lt;&gt;$A514,1,MOD(C514-1+(COUNTIFS(D$385:$N$385,$A515)=COUNTIFS(D515:$N515,1)),C$384)+1)</f>
        <v>3</v>
      </c>
      <c r="D515" s="291">
        <f ca="1">IF($A515&lt;&gt;D$385,0,IF($A515&lt;&gt;$A514,1,MOD(D514-1+(COUNTIFS(E$385:$N$385,$A515)=COUNTIFS(E515:$N515,1)),D$384)+1))</f>
        <v>0</v>
      </c>
      <c r="E515" s="291">
        <f ca="1">IF($A515&lt;&gt;E$385,0,IF($A515&lt;&gt;$A514,1,MOD(E514-1+(COUNTIFS(F$385:$N$385,$A515)=COUNTIFS(F515:$N515,1)),E$384)+1))</f>
        <v>0</v>
      </c>
      <c r="F515" s="291">
        <f ca="1">IF($A515&lt;&gt;F$385,0,IF($A515&lt;&gt;$A514,1,MOD(F514-1+(COUNTIFS(G$385:$N$385,$A515)=COUNTIFS(G515:$N515,1)),F$384)+1))</f>
        <v>0</v>
      </c>
      <c r="G515" s="291">
        <f ca="1">IF($A515&lt;&gt;G$385,0,IF($A515&lt;&gt;$A514,1,MOD(G514-1+(COUNTIFS(H$385:$N$385,$A515)=COUNTIFS(H515:$N515,1)),G$384)+1))</f>
        <v>1</v>
      </c>
      <c r="H515" s="291">
        <f ca="1">IF($A515&lt;&gt;H$385,0,IF($A515&lt;&gt;$A514,1,MOD(H514-1+(COUNTIFS(I$385:$N$385,$A515)=COUNTIFS(I515:$N515,1)),H$384)+1))</f>
        <v>2</v>
      </c>
      <c r="I515" s="291">
        <f ca="1">IF($A515&lt;&gt;I$385,0,IF($A515&lt;&gt;$A514,1,MOD(I514-1+(COUNTIFS(N$385:$N$385,$A515)=COUNTIFS(N515:$N515,1)),I$384)+1))</f>
        <v>1</v>
      </c>
      <c r="J515" s="291"/>
      <c r="K515" s="291"/>
      <c r="L515" s="291"/>
      <c r="M515" s="291"/>
      <c r="O515">
        <v>129</v>
      </c>
      <c r="P515" s="110">
        <f t="shared" ca="1" si="297"/>
        <v>0.5</v>
      </c>
      <c r="Q515" s="110">
        <f t="shared" ca="1" si="298"/>
        <v>0</v>
      </c>
      <c r="R515" s="110">
        <f t="shared" ca="1" si="299"/>
        <v>0</v>
      </c>
      <c r="S515" s="110">
        <f t="shared" ca="1" si="300"/>
        <v>0</v>
      </c>
      <c r="T515" s="110">
        <v>0</v>
      </c>
      <c r="U515" s="110">
        <f t="shared" ca="1" si="301"/>
        <v>0</v>
      </c>
      <c r="V515" s="110">
        <f t="shared" ca="1" si="302"/>
        <v>-0.5</v>
      </c>
      <c r="W515" s="110"/>
      <c r="X515" s="110"/>
      <c r="Y515" s="110"/>
      <c r="Z515" s="110"/>
    </row>
    <row r="516" spans="1:26" hidden="1" outlineLevel="1">
      <c r="A516">
        <f t="shared" ca="1" si="303"/>
        <v>2</v>
      </c>
      <c r="B516" t="str">
        <f t="shared" ca="1" si="304"/>
        <v>EP3 LPD1 LPS2 LPM2</v>
      </c>
      <c r="C516" s="293">
        <f ca="1">IF($A516&lt;&gt;$A515,1,MOD(C515-1+(COUNTIFS(D$385:$N$385,$A516)=COUNTIFS(D516:$N516,1)),C$384)+1)</f>
        <v>3</v>
      </c>
      <c r="D516" s="291">
        <f ca="1">IF($A516&lt;&gt;D$385,0,IF($A516&lt;&gt;$A515,1,MOD(D515-1+(COUNTIFS(E$385:$N$385,$A516)=COUNTIFS(E516:$N516,1)),D$384)+1))</f>
        <v>0</v>
      </c>
      <c r="E516" s="291">
        <f ca="1">IF($A516&lt;&gt;E$385,0,IF($A516&lt;&gt;$A515,1,MOD(E515-1+(COUNTIFS(F$385:$N$385,$A516)=COUNTIFS(F516:$N516,1)),E$384)+1))</f>
        <v>0</v>
      </c>
      <c r="F516" s="291">
        <f ca="1">IF($A516&lt;&gt;F$385,0,IF($A516&lt;&gt;$A515,1,MOD(F515-1+(COUNTIFS(G$385:$N$385,$A516)=COUNTIFS(G516:$N516,1)),F$384)+1))</f>
        <v>0</v>
      </c>
      <c r="G516" s="291">
        <f ca="1">IF($A516&lt;&gt;G$385,0,IF($A516&lt;&gt;$A515,1,MOD(G515-1+(COUNTIFS(H$385:$N$385,$A516)=COUNTIFS(H516:$N516,1)),G$384)+1))</f>
        <v>1</v>
      </c>
      <c r="H516" s="291">
        <f ca="1">IF($A516&lt;&gt;H$385,0,IF($A516&lt;&gt;$A515,1,MOD(H515-1+(COUNTIFS(I$385:$N$385,$A516)=COUNTIFS(I516:$N516,1)),H$384)+1))</f>
        <v>2</v>
      </c>
      <c r="I516" s="291">
        <f ca="1">IF($A516&lt;&gt;I$385,0,IF($A516&lt;&gt;$A515,1,MOD(I515-1+(COUNTIFS(N$385:$N$385,$A516)=COUNTIFS(N516:$N516,1)),I$384)+1))</f>
        <v>2</v>
      </c>
      <c r="J516" s="291"/>
      <c r="K516" s="291"/>
      <c r="L516" s="291"/>
      <c r="M516" s="291"/>
      <c r="O516">
        <v>130</v>
      </c>
      <c r="P516" s="110">
        <f t="shared" ca="1" si="297"/>
        <v>0.5</v>
      </c>
      <c r="Q516" s="110">
        <f t="shared" ca="1" si="298"/>
        <v>0</v>
      </c>
      <c r="R516" s="110">
        <f t="shared" ca="1" si="299"/>
        <v>0</v>
      </c>
      <c r="S516" s="110">
        <f t="shared" ca="1" si="300"/>
        <v>0</v>
      </c>
      <c r="T516" s="110">
        <v>0</v>
      </c>
      <c r="U516" s="110">
        <f t="shared" ca="1" si="301"/>
        <v>0</v>
      </c>
      <c r="V516" s="110">
        <f t="shared" ca="1" si="302"/>
        <v>0</v>
      </c>
      <c r="W516" s="110"/>
      <c r="X516" s="110"/>
      <c r="Y516" s="110"/>
      <c r="Z516" s="110"/>
    </row>
    <row r="517" spans="1:26" hidden="1" outlineLevel="1">
      <c r="A517">
        <f t="shared" ca="1" si="303"/>
        <v>2</v>
      </c>
      <c r="B517" t="str">
        <f t="shared" ca="1" si="304"/>
        <v>EP3 LPD1 LPS2 LPM3</v>
      </c>
      <c r="C517" s="293">
        <f ca="1">IF($A517&lt;&gt;$A516,1,MOD(C516-1+(COUNTIFS(D$385:$N$385,$A517)=COUNTIFS(D517:$N517,1)),C$384)+1)</f>
        <v>3</v>
      </c>
      <c r="D517" s="291">
        <f ca="1">IF($A517&lt;&gt;D$385,0,IF($A517&lt;&gt;$A516,1,MOD(D516-1+(COUNTIFS(E$385:$N$385,$A517)=COUNTIFS(E517:$N517,1)),D$384)+1))</f>
        <v>0</v>
      </c>
      <c r="E517" s="291">
        <f ca="1">IF($A517&lt;&gt;E$385,0,IF($A517&lt;&gt;$A516,1,MOD(E516-1+(COUNTIFS(F$385:$N$385,$A517)=COUNTIFS(F517:$N517,1)),E$384)+1))</f>
        <v>0</v>
      </c>
      <c r="F517" s="291">
        <f ca="1">IF($A517&lt;&gt;F$385,0,IF($A517&lt;&gt;$A516,1,MOD(F516-1+(COUNTIFS(G$385:$N$385,$A517)=COUNTIFS(G517:$N517,1)),F$384)+1))</f>
        <v>0</v>
      </c>
      <c r="G517" s="291">
        <f ca="1">IF($A517&lt;&gt;G$385,0,IF($A517&lt;&gt;$A516,1,MOD(G516-1+(COUNTIFS(H$385:$N$385,$A517)=COUNTIFS(H517:$N517,1)),G$384)+1))</f>
        <v>1</v>
      </c>
      <c r="H517" s="291">
        <f ca="1">IF($A517&lt;&gt;H$385,0,IF($A517&lt;&gt;$A516,1,MOD(H516-1+(COUNTIFS(I$385:$N$385,$A517)=COUNTIFS(I517:$N517,1)),H$384)+1))</f>
        <v>2</v>
      </c>
      <c r="I517" s="291">
        <f ca="1">IF($A517&lt;&gt;I$385,0,IF($A517&lt;&gt;$A516,1,MOD(I516-1+(COUNTIFS(N$385:$N$385,$A517)=COUNTIFS(N517:$N517,1)),I$384)+1))</f>
        <v>3</v>
      </c>
      <c r="J517" s="291"/>
      <c r="K517" s="291"/>
      <c r="L517" s="291"/>
      <c r="M517" s="291"/>
      <c r="O517">
        <v>131</v>
      </c>
      <c r="P517" s="110">
        <f t="shared" ca="1" si="297"/>
        <v>0.5</v>
      </c>
      <c r="Q517" s="110">
        <f t="shared" ca="1" si="298"/>
        <v>0</v>
      </c>
      <c r="R517" s="110">
        <f t="shared" ca="1" si="299"/>
        <v>0</v>
      </c>
      <c r="S517" s="110">
        <f t="shared" ca="1" si="300"/>
        <v>0</v>
      </c>
      <c r="T517" s="110">
        <v>0</v>
      </c>
      <c r="U517" s="110">
        <f t="shared" ca="1" si="301"/>
        <v>0</v>
      </c>
      <c r="V517" s="110">
        <f t="shared" ca="1" si="302"/>
        <v>0.5</v>
      </c>
      <c r="W517" s="110"/>
      <c r="X517" s="110"/>
      <c r="Y517" s="110"/>
      <c r="Z517" s="110"/>
    </row>
    <row r="518" spans="1:26" hidden="1" outlineLevel="1">
      <c r="A518">
        <f t="shared" ca="1" si="303"/>
        <v>2</v>
      </c>
      <c r="B518" t="str">
        <f t="shared" ca="1" si="304"/>
        <v>EP3 LPD1 LPS3 LPM1</v>
      </c>
      <c r="C518" s="293">
        <f ca="1">IF($A518&lt;&gt;$A517,1,MOD(C517-1+(COUNTIFS(D$385:$N$385,$A518)=COUNTIFS(D518:$N518,1)),C$384)+1)</f>
        <v>3</v>
      </c>
      <c r="D518" s="291">
        <f ca="1">IF($A518&lt;&gt;D$385,0,IF($A518&lt;&gt;$A517,1,MOD(D517-1+(COUNTIFS(E$385:$N$385,$A518)=COUNTIFS(E518:$N518,1)),D$384)+1))</f>
        <v>0</v>
      </c>
      <c r="E518" s="291">
        <f ca="1">IF($A518&lt;&gt;E$385,0,IF($A518&lt;&gt;$A517,1,MOD(E517-1+(COUNTIFS(F$385:$N$385,$A518)=COUNTIFS(F518:$N518,1)),E$384)+1))</f>
        <v>0</v>
      </c>
      <c r="F518" s="291">
        <f ca="1">IF($A518&lt;&gt;F$385,0,IF($A518&lt;&gt;$A517,1,MOD(F517-1+(COUNTIFS(G$385:$N$385,$A518)=COUNTIFS(G518:$N518,1)),F$384)+1))</f>
        <v>0</v>
      </c>
      <c r="G518" s="291">
        <f ca="1">IF($A518&lt;&gt;G$385,0,IF($A518&lt;&gt;$A517,1,MOD(G517-1+(COUNTIFS(H$385:$N$385,$A518)=COUNTIFS(H518:$N518,1)),G$384)+1))</f>
        <v>1</v>
      </c>
      <c r="H518" s="291">
        <f ca="1">IF($A518&lt;&gt;H$385,0,IF($A518&lt;&gt;$A517,1,MOD(H517-1+(COUNTIFS(I$385:$N$385,$A518)=COUNTIFS(I518:$N518,1)),H$384)+1))</f>
        <v>3</v>
      </c>
      <c r="I518" s="291">
        <f ca="1">IF($A518&lt;&gt;I$385,0,IF($A518&lt;&gt;$A517,1,MOD(I517-1+(COUNTIFS(N$385:$N$385,$A518)=COUNTIFS(N518:$N518,1)),I$384)+1))</f>
        <v>1</v>
      </c>
      <c r="J518" s="291"/>
      <c r="K518" s="291"/>
      <c r="L518" s="291"/>
      <c r="M518" s="291"/>
      <c r="O518">
        <v>132</v>
      </c>
      <c r="P518" s="110">
        <f t="shared" ca="1" si="297"/>
        <v>0.5</v>
      </c>
      <c r="Q518" s="110">
        <f t="shared" ca="1" si="298"/>
        <v>0</v>
      </c>
      <c r="R518" s="110">
        <f t="shared" ca="1" si="299"/>
        <v>0</v>
      </c>
      <c r="S518" s="110">
        <f t="shared" ca="1" si="300"/>
        <v>0</v>
      </c>
      <c r="T518" s="110">
        <v>0</v>
      </c>
      <c r="U518" s="110">
        <f t="shared" ca="1" si="301"/>
        <v>0.5</v>
      </c>
      <c r="V518" s="110">
        <f t="shared" ca="1" si="302"/>
        <v>-0.5</v>
      </c>
      <c r="W518" s="110"/>
      <c r="X518" s="110"/>
      <c r="Y518" s="110"/>
      <c r="Z518" s="110"/>
    </row>
    <row r="519" spans="1:26" hidden="1" outlineLevel="1">
      <c r="A519">
        <f t="shared" ca="1" si="303"/>
        <v>2</v>
      </c>
      <c r="B519" t="str">
        <f t="shared" ca="1" si="304"/>
        <v>EP3 LPD1 LPS3 LPM2</v>
      </c>
      <c r="C519" s="293">
        <f ca="1">IF($A519&lt;&gt;$A518,1,MOD(C518-1+(COUNTIFS(D$385:$N$385,$A519)=COUNTIFS(D519:$N519,1)),C$384)+1)</f>
        <v>3</v>
      </c>
      <c r="D519" s="291">
        <f ca="1">IF($A519&lt;&gt;D$385,0,IF($A519&lt;&gt;$A518,1,MOD(D518-1+(COUNTIFS(E$385:$N$385,$A519)=COUNTIFS(E519:$N519,1)),D$384)+1))</f>
        <v>0</v>
      </c>
      <c r="E519" s="291">
        <f ca="1">IF($A519&lt;&gt;E$385,0,IF($A519&lt;&gt;$A518,1,MOD(E518-1+(COUNTIFS(F$385:$N$385,$A519)=COUNTIFS(F519:$N519,1)),E$384)+1))</f>
        <v>0</v>
      </c>
      <c r="F519" s="291">
        <f ca="1">IF($A519&lt;&gt;F$385,0,IF($A519&lt;&gt;$A518,1,MOD(F518-1+(COUNTIFS(G$385:$N$385,$A519)=COUNTIFS(G519:$N519,1)),F$384)+1))</f>
        <v>0</v>
      </c>
      <c r="G519" s="291">
        <f ca="1">IF($A519&lt;&gt;G$385,0,IF($A519&lt;&gt;$A518,1,MOD(G518-1+(COUNTIFS(H$385:$N$385,$A519)=COUNTIFS(H519:$N519,1)),G$384)+1))</f>
        <v>1</v>
      </c>
      <c r="H519" s="291">
        <f ca="1">IF($A519&lt;&gt;H$385,0,IF($A519&lt;&gt;$A518,1,MOD(H518-1+(COUNTIFS(I$385:$N$385,$A519)=COUNTIFS(I519:$N519,1)),H$384)+1))</f>
        <v>3</v>
      </c>
      <c r="I519" s="291">
        <f ca="1">IF($A519&lt;&gt;I$385,0,IF($A519&lt;&gt;$A518,1,MOD(I518-1+(COUNTIFS(N$385:$N$385,$A519)=COUNTIFS(N519:$N519,1)),I$384)+1))</f>
        <v>2</v>
      </c>
      <c r="J519" s="291"/>
      <c r="K519" s="291"/>
      <c r="L519" s="291"/>
      <c r="M519" s="291"/>
      <c r="O519">
        <v>133</v>
      </c>
      <c r="P519" s="110">
        <f t="shared" ca="1" si="297"/>
        <v>0.5</v>
      </c>
      <c r="Q519" s="110">
        <f t="shared" ca="1" si="298"/>
        <v>0</v>
      </c>
      <c r="R519" s="110">
        <f t="shared" ca="1" si="299"/>
        <v>0</v>
      </c>
      <c r="S519" s="110">
        <f t="shared" ca="1" si="300"/>
        <v>0</v>
      </c>
      <c r="T519" s="110">
        <v>0</v>
      </c>
      <c r="U519" s="110">
        <f t="shared" ca="1" si="301"/>
        <v>0.5</v>
      </c>
      <c r="V519" s="110">
        <f t="shared" ca="1" si="302"/>
        <v>0</v>
      </c>
      <c r="W519" s="110"/>
      <c r="X519" s="110"/>
      <c r="Y519" s="110"/>
      <c r="Z519" s="110"/>
    </row>
    <row r="520" spans="1:26" hidden="1" outlineLevel="1">
      <c r="A520">
        <f t="shared" ca="1" si="303"/>
        <v>2</v>
      </c>
      <c r="B520" t="str">
        <f t="shared" ca="1" si="304"/>
        <v>EP3 LPD1 LPS3 LPM3</v>
      </c>
      <c r="C520" s="293">
        <f ca="1">IF($A520&lt;&gt;$A519,1,MOD(C519-1+(COUNTIFS(D$385:$N$385,$A520)=COUNTIFS(D520:$N520,1)),C$384)+1)</f>
        <v>3</v>
      </c>
      <c r="D520" s="291">
        <f ca="1">IF($A520&lt;&gt;D$385,0,IF($A520&lt;&gt;$A519,1,MOD(D519-1+(COUNTIFS(E$385:$N$385,$A520)=COUNTIFS(E520:$N520,1)),D$384)+1))</f>
        <v>0</v>
      </c>
      <c r="E520" s="291">
        <f ca="1">IF($A520&lt;&gt;E$385,0,IF($A520&lt;&gt;$A519,1,MOD(E519-1+(COUNTIFS(F$385:$N$385,$A520)=COUNTIFS(F520:$N520,1)),E$384)+1))</f>
        <v>0</v>
      </c>
      <c r="F520" s="291">
        <f ca="1">IF($A520&lt;&gt;F$385,0,IF($A520&lt;&gt;$A519,1,MOD(F519-1+(COUNTIFS(G$385:$N$385,$A520)=COUNTIFS(G520:$N520,1)),F$384)+1))</f>
        <v>0</v>
      </c>
      <c r="G520" s="291">
        <f ca="1">IF($A520&lt;&gt;G$385,0,IF($A520&lt;&gt;$A519,1,MOD(G519-1+(COUNTIFS(H$385:$N$385,$A520)=COUNTIFS(H520:$N520,1)),G$384)+1))</f>
        <v>1</v>
      </c>
      <c r="H520" s="291">
        <f ca="1">IF($A520&lt;&gt;H$385,0,IF($A520&lt;&gt;$A519,1,MOD(H519-1+(COUNTIFS(I$385:$N$385,$A520)=COUNTIFS(I520:$N520,1)),H$384)+1))</f>
        <v>3</v>
      </c>
      <c r="I520" s="291">
        <f ca="1">IF($A520&lt;&gt;I$385,0,IF($A520&lt;&gt;$A519,1,MOD(I519-1+(COUNTIFS(N$385:$N$385,$A520)=COUNTIFS(N520:$N520,1)),I$384)+1))</f>
        <v>3</v>
      </c>
      <c r="J520" s="291"/>
      <c r="K520" s="291"/>
      <c r="L520" s="291"/>
      <c r="M520" s="291"/>
      <c r="O520">
        <v>134</v>
      </c>
      <c r="P520" s="110">
        <f t="shared" ca="1" si="297"/>
        <v>0.5</v>
      </c>
      <c r="Q520" s="110">
        <f t="shared" ca="1" si="298"/>
        <v>0</v>
      </c>
      <c r="R520" s="110">
        <f t="shared" ca="1" si="299"/>
        <v>0</v>
      </c>
      <c r="S520" s="110">
        <f t="shared" ca="1" si="300"/>
        <v>0</v>
      </c>
      <c r="T520" s="110">
        <v>0</v>
      </c>
      <c r="U520" s="110">
        <f t="shared" ca="1" si="301"/>
        <v>0.5</v>
      </c>
      <c r="V520" s="110">
        <f t="shared" ca="1" si="302"/>
        <v>0.5</v>
      </c>
      <c r="W520" s="110"/>
      <c r="X520" s="110"/>
      <c r="Y520" s="110"/>
      <c r="Z520" s="110"/>
    </row>
    <row r="521" spans="1:26" hidden="1" outlineLevel="1">
      <c r="A521">
        <f t="shared" ca="1" si="303"/>
        <v>2</v>
      </c>
      <c r="B521" t="str">
        <f t="shared" ca="1" si="304"/>
        <v>EP1 LPD1 LPS1 LPM1</v>
      </c>
      <c r="C521" s="293">
        <f ca="1">IF($A521&lt;&gt;$A520,1,MOD(C520-1+(COUNTIFS(D$385:$N$385,$A521)=COUNTIFS(D521:$N521,1)),C$384)+1)</f>
        <v>1</v>
      </c>
      <c r="D521" s="291">
        <f ca="1">IF($A521&lt;&gt;D$385,0,IF($A521&lt;&gt;$A520,1,MOD(D520-1+(COUNTIFS(E$385:$N$385,$A521)=COUNTIFS(E521:$N521,1)),D$384)+1))</f>
        <v>0</v>
      </c>
      <c r="E521" s="291">
        <f ca="1">IF($A521&lt;&gt;E$385,0,IF($A521&lt;&gt;$A520,1,MOD(E520-1+(COUNTIFS(F$385:$N$385,$A521)=COUNTIFS(F521:$N521,1)),E$384)+1))</f>
        <v>0</v>
      </c>
      <c r="F521" s="291">
        <f ca="1">IF($A521&lt;&gt;F$385,0,IF($A521&lt;&gt;$A520,1,MOD(F520-1+(COUNTIFS(G$385:$N$385,$A521)=COUNTIFS(G521:$N521,1)),F$384)+1))</f>
        <v>0</v>
      </c>
      <c r="G521" s="291">
        <f ca="1">IF($A521&lt;&gt;G$385,0,IF($A521&lt;&gt;$A520,1,MOD(G520-1+(COUNTIFS(H$385:$N$385,$A521)=COUNTIFS(H521:$N521,1)),G$384)+1))</f>
        <v>1</v>
      </c>
      <c r="H521" s="291">
        <f ca="1">IF($A521&lt;&gt;H$385,0,IF($A521&lt;&gt;$A520,1,MOD(H520-1+(COUNTIFS(I$385:$N$385,$A521)=COUNTIFS(I521:$N521,1)),H$384)+1))</f>
        <v>1</v>
      </c>
      <c r="I521" s="291">
        <f ca="1">IF($A521&lt;&gt;I$385,0,IF($A521&lt;&gt;$A520,1,MOD(I520-1+(COUNTIFS(N$385:$N$385,$A521)=COUNTIFS(N521:$N521,1)),I$384)+1))</f>
        <v>1</v>
      </c>
      <c r="J521" s="291"/>
      <c r="K521" s="291"/>
      <c r="L521" s="291"/>
      <c r="M521" s="291"/>
      <c r="O521">
        <v>135</v>
      </c>
      <c r="P521" s="110">
        <f t="shared" ca="1" si="297"/>
        <v>-0.5</v>
      </c>
      <c r="Q521" s="110">
        <f t="shared" ca="1" si="298"/>
        <v>0</v>
      </c>
      <c r="R521" s="110">
        <f t="shared" ca="1" si="299"/>
        <v>0</v>
      </c>
      <c r="S521" s="110">
        <f t="shared" ca="1" si="300"/>
        <v>0</v>
      </c>
      <c r="T521" s="110">
        <v>0</v>
      </c>
      <c r="U521" s="110">
        <f t="shared" ca="1" si="301"/>
        <v>-0.5</v>
      </c>
      <c r="V521" s="110">
        <f t="shared" ca="1" si="302"/>
        <v>-0.5</v>
      </c>
      <c r="W521" s="110"/>
      <c r="X521" s="110"/>
      <c r="Y521" s="110"/>
      <c r="Z521" s="110"/>
    </row>
    <row r="522" spans="1:26" hidden="1" outlineLevel="1">
      <c r="A522">
        <f t="shared" ca="1" si="303"/>
        <v>2</v>
      </c>
      <c r="B522" t="str">
        <f t="shared" ca="1" si="304"/>
        <v>EP1 LPD1 LPS1 LPM2</v>
      </c>
      <c r="C522" s="293">
        <f ca="1">IF($A522&lt;&gt;$A521,1,MOD(C521-1+(COUNTIFS(D$385:$N$385,$A522)=COUNTIFS(D522:$N522,1)),C$384)+1)</f>
        <v>1</v>
      </c>
      <c r="D522" s="291">
        <f ca="1">IF($A522&lt;&gt;D$385,0,IF($A522&lt;&gt;$A521,1,MOD(D521-1+(COUNTIFS(E$385:$N$385,$A522)=COUNTIFS(E522:$N522,1)),D$384)+1))</f>
        <v>0</v>
      </c>
      <c r="E522" s="291">
        <f ca="1">IF($A522&lt;&gt;E$385,0,IF($A522&lt;&gt;$A521,1,MOD(E521-1+(COUNTIFS(F$385:$N$385,$A522)=COUNTIFS(F522:$N522,1)),E$384)+1))</f>
        <v>0</v>
      </c>
      <c r="F522" s="291">
        <f ca="1">IF($A522&lt;&gt;F$385,0,IF($A522&lt;&gt;$A521,1,MOD(F521-1+(COUNTIFS(G$385:$N$385,$A522)=COUNTIFS(G522:$N522,1)),F$384)+1))</f>
        <v>0</v>
      </c>
      <c r="G522" s="291">
        <f ca="1">IF($A522&lt;&gt;G$385,0,IF($A522&lt;&gt;$A521,1,MOD(G521-1+(COUNTIFS(H$385:$N$385,$A522)=COUNTIFS(H522:$N522,1)),G$384)+1))</f>
        <v>1</v>
      </c>
      <c r="H522" s="291">
        <f ca="1">IF($A522&lt;&gt;H$385,0,IF($A522&lt;&gt;$A521,1,MOD(H521-1+(COUNTIFS(I$385:$N$385,$A522)=COUNTIFS(I522:$N522,1)),H$384)+1))</f>
        <v>1</v>
      </c>
      <c r="I522" s="291">
        <f ca="1">IF($A522&lt;&gt;I$385,0,IF($A522&lt;&gt;$A521,1,MOD(I521-1+(COUNTIFS(N$385:$N$385,$A522)=COUNTIFS(N522:$N522,1)),I$384)+1))</f>
        <v>2</v>
      </c>
      <c r="J522" s="291"/>
      <c r="K522" s="291"/>
      <c r="L522" s="291"/>
      <c r="M522" s="291"/>
      <c r="O522">
        <v>136</v>
      </c>
      <c r="P522" s="110">
        <f t="shared" ca="1" si="297"/>
        <v>-0.5</v>
      </c>
      <c r="Q522" s="110">
        <f t="shared" ca="1" si="298"/>
        <v>0</v>
      </c>
      <c r="R522" s="110">
        <f t="shared" ca="1" si="299"/>
        <v>0</v>
      </c>
      <c r="S522" s="110">
        <f t="shared" ca="1" si="300"/>
        <v>0</v>
      </c>
      <c r="T522" s="110">
        <v>0</v>
      </c>
      <c r="U522" s="110">
        <f t="shared" ca="1" si="301"/>
        <v>-0.5</v>
      </c>
      <c r="V522" s="110">
        <f t="shared" ca="1" si="302"/>
        <v>0</v>
      </c>
      <c r="W522" s="110"/>
      <c r="X522" s="110"/>
      <c r="Y522" s="110"/>
      <c r="Z522" s="110"/>
    </row>
    <row r="523" spans="1:26" hidden="1" outlineLevel="1">
      <c r="A523">
        <f t="shared" ca="1" si="303"/>
        <v>2</v>
      </c>
      <c r="B523" t="str">
        <f t="shared" ca="1" si="304"/>
        <v>EP1 LPD1 LPS1 LPM3</v>
      </c>
      <c r="C523" s="293">
        <f ca="1">IF($A523&lt;&gt;$A522,1,MOD(C522-1+(COUNTIFS(D$385:$N$385,$A523)=COUNTIFS(D523:$N523,1)),C$384)+1)</f>
        <v>1</v>
      </c>
      <c r="D523" s="291">
        <f ca="1">IF($A523&lt;&gt;D$385,0,IF($A523&lt;&gt;$A522,1,MOD(D522-1+(COUNTIFS(E$385:$N$385,$A523)=COUNTIFS(E523:$N523,1)),D$384)+1))</f>
        <v>0</v>
      </c>
      <c r="E523" s="291">
        <f ca="1">IF($A523&lt;&gt;E$385,0,IF($A523&lt;&gt;$A522,1,MOD(E522-1+(COUNTIFS(F$385:$N$385,$A523)=COUNTIFS(F523:$N523,1)),E$384)+1))</f>
        <v>0</v>
      </c>
      <c r="F523" s="291">
        <f ca="1">IF($A523&lt;&gt;F$385,0,IF($A523&lt;&gt;$A522,1,MOD(F522-1+(COUNTIFS(G$385:$N$385,$A523)=COUNTIFS(G523:$N523,1)),F$384)+1))</f>
        <v>0</v>
      </c>
      <c r="G523" s="291">
        <f ca="1">IF($A523&lt;&gt;G$385,0,IF($A523&lt;&gt;$A522,1,MOD(G522-1+(COUNTIFS(H$385:$N$385,$A523)=COUNTIFS(H523:$N523,1)),G$384)+1))</f>
        <v>1</v>
      </c>
      <c r="H523" s="291">
        <f ca="1">IF($A523&lt;&gt;H$385,0,IF($A523&lt;&gt;$A522,1,MOD(H522-1+(COUNTIFS(I$385:$N$385,$A523)=COUNTIFS(I523:$N523,1)),H$384)+1))</f>
        <v>1</v>
      </c>
      <c r="I523" s="291">
        <f ca="1">IF($A523&lt;&gt;I$385,0,IF($A523&lt;&gt;$A522,1,MOD(I522-1+(COUNTIFS(N$385:$N$385,$A523)=COUNTIFS(N523:$N523,1)),I$384)+1))</f>
        <v>3</v>
      </c>
      <c r="J523" s="291"/>
      <c r="K523" s="291"/>
      <c r="L523" s="291"/>
      <c r="M523" s="291"/>
      <c r="O523">
        <v>137</v>
      </c>
      <c r="P523" s="110">
        <f t="shared" ca="1" si="297"/>
        <v>-0.5</v>
      </c>
      <c r="Q523" s="110">
        <f t="shared" ca="1" si="298"/>
        <v>0</v>
      </c>
      <c r="R523" s="110">
        <f t="shared" ca="1" si="299"/>
        <v>0</v>
      </c>
      <c r="S523" s="110">
        <f t="shared" ca="1" si="300"/>
        <v>0</v>
      </c>
      <c r="T523" s="110">
        <v>0</v>
      </c>
      <c r="U523" s="110">
        <f t="shared" ca="1" si="301"/>
        <v>-0.5</v>
      </c>
      <c r="V523" s="110">
        <f t="shared" ca="1" si="302"/>
        <v>0.5</v>
      </c>
      <c r="W523" s="110"/>
      <c r="X523" s="110"/>
      <c r="Y523" s="110"/>
      <c r="Z523" s="110"/>
    </row>
    <row r="524" spans="1:26" hidden="1" outlineLevel="1">
      <c r="A524">
        <f t="shared" ca="1" si="303"/>
        <v>2</v>
      </c>
      <c r="B524" t="str">
        <f t="shared" ca="1" si="304"/>
        <v>EP1 LPD1 LPS2 LPM1</v>
      </c>
      <c r="C524" s="293">
        <f ca="1">IF($A524&lt;&gt;$A523,1,MOD(C523-1+(COUNTIFS(D$385:$N$385,$A524)=COUNTIFS(D524:$N524,1)),C$384)+1)</f>
        <v>1</v>
      </c>
      <c r="D524" s="291">
        <f ca="1">IF($A524&lt;&gt;D$385,0,IF($A524&lt;&gt;$A523,1,MOD(D523-1+(COUNTIFS(E$385:$N$385,$A524)=COUNTIFS(E524:$N524,1)),D$384)+1))</f>
        <v>0</v>
      </c>
      <c r="E524" s="291">
        <f ca="1">IF($A524&lt;&gt;E$385,0,IF($A524&lt;&gt;$A523,1,MOD(E523-1+(COUNTIFS(F$385:$N$385,$A524)=COUNTIFS(F524:$N524,1)),E$384)+1))</f>
        <v>0</v>
      </c>
      <c r="F524" s="291">
        <f ca="1">IF($A524&lt;&gt;F$385,0,IF($A524&lt;&gt;$A523,1,MOD(F523-1+(COUNTIFS(G$385:$N$385,$A524)=COUNTIFS(G524:$N524,1)),F$384)+1))</f>
        <v>0</v>
      </c>
      <c r="G524" s="291">
        <f ca="1">IF($A524&lt;&gt;G$385,0,IF($A524&lt;&gt;$A523,1,MOD(G523-1+(COUNTIFS(H$385:$N$385,$A524)=COUNTIFS(H524:$N524,1)),G$384)+1))</f>
        <v>1</v>
      </c>
      <c r="H524" s="291">
        <f ca="1">IF($A524&lt;&gt;H$385,0,IF($A524&lt;&gt;$A523,1,MOD(H523-1+(COUNTIFS(I$385:$N$385,$A524)=COUNTIFS(I524:$N524,1)),H$384)+1))</f>
        <v>2</v>
      </c>
      <c r="I524" s="291">
        <f ca="1">IF($A524&lt;&gt;I$385,0,IF($A524&lt;&gt;$A523,1,MOD(I523-1+(COUNTIFS(N$385:$N$385,$A524)=COUNTIFS(N524:$N524,1)),I$384)+1))</f>
        <v>1</v>
      </c>
      <c r="J524" s="291"/>
      <c r="K524" s="291"/>
      <c r="L524" s="291"/>
      <c r="M524" s="291"/>
      <c r="O524">
        <v>138</v>
      </c>
      <c r="P524" s="110">
        <f t="shared" ca="1" si="297"/>
        <v>-0.5</v>
      </c>
      <c r="Q524" s="110">
        <f t="shared" ca="1" si="298"/>
        <v>0</v>
      </c>
      <c r="R524" s="110">
        <f t="shared" ca="1" si="299"/>
        <v>0</v>
      </c>
      <c r="S524" s="110">
        <f t="shared" ca="1" si="300"/>
        <v>0</v>
      </c>
      <c r="T524" s="110">
        <v>0</v>
      </c>
      <c r="U524" s="110">
        <f t="shared" ca="1" si="301"/>
        <v>0</v>
      </c>
      <c r="V524" s="110">
        <f t="shared" ca="1" si="302"/>
        <v>-0.5</v>
      </c>
      <c r="W524" s="110"/>
      <c r="X524" s="110"/>
      <c r="Y524" s="110"/>
      <c r="Z524" s="110"/>
    </row>
    <row r="525" spans="1:26" hidden="1" outlineLevel="1">
      <c r="A525">
        <f t="shared" ca="1" si="303"/>
        <v>2</v>
      </c>
      <c r="B525" t="str">
        <f t="shared" ca="1" si="304"/>
        <v>EP1 LPD1 LPS2 LPM2</v>
      </c>
      <c r="C525" s="293">
        <f ca="1">IF($A525&lt;&gt;$A524,1,MOD(C524-1+(COUNTIFS(D$385:$N$385,$A525)=COUNTIFS(D525:$N525,1)),C$384)+1)</f>
        <v>1</v>
      </c>
      <c r="D525" s="291">
        <f ca="1">IF($A525&lt;&gt;D$385,0,IF($A525&lt;&gt;$A524,1,MOD(D524-1+(COUNTIFS(E$385:$N$385,$A525)=COUNTIFS(E525:$N525,1)),D$384)+1))</f>
        <v>0</v>
      </c>
      <c r="E525" s="291">
        <f ca="1">IF($A525&lt;&gt;E$385,0,IF($A525&lt;&gt;$A524,1,MOD(E524-1+(COUNTIFS(F$385:$N$385,$A525)=COUNTIFS(F525:$N525,1)),E$384)+1))</f>
        <v>0</v>
      </c>
      <c r="F525" s="291">
        <f ca="1">IF($A525&lt;&gt;F$385,0,IF($A525&lt;&gt;$A524,1,MOD(F524-1+(COUNTIFS(G$385:$N$385,$A525)=COUNTIFS(G525:$N525,1)),F$384)+1))</f>
        <v>0</v>
      </c>
      <c r="G525" s="291">
        <f ca="1">IF($A525&lt;&gt;G$385,0,IF($A525&lt;&gt;$A524,1,MOD(G524-1+(COUNTIFS(H$385:$N$385,$A525)=COUNTIFS(H525:$N525,1)),G$384)+1))</f>
        <v>1</v>
      </c>
      <c r="H525" s="291">
        <f ca="1">IF($A525&lt;&gt;H$385,0,IF($A525&lt;&gt;$A524,1,MOD(H524-1+(COUNTIFS(I$385:$N$385,$A525)=COUNTIFS(I525:$N525,1)),H$384)+1))</f>
        <v>2</v>
      </c>
      <c r="I525" s="291">
        <f ca="1">IF($A525&lt;&gt;I$385,0,IF($A525&lt;&gt;$A524,1,MOD(I524-1+(COUNTIFS(N$385:$N$385,$A525)=COUNTIFS(N525:$N525,1)),I$384)+1))</f>
        <v>2</v>
      </c>
      <c r="J525" s="291"/>
      <c r="K525" s="291"/>
      <c r="L525" s="291"/>
      <c r="M525" s="291"/>
      <c r="O525">
        <v>139</v>
      </c>
      <c r="P525" s="110">
        <f t="shared" ca="1" si="297"/>
        <v>-0.5</v>
      </c>
      <c r="Q525" s="110">
        <f t="shared" ca="1" si="298"/>
        <v>0</v>
      </c>
      <c r="R525" s="110">
        <f t="shared" ca="1" si="299"/>
        <v>0</v>
      </c>
      <c r="S525" s="110">
        <f t="shared" ca="1" si="300"/>
        <v>0</v>
      </c>
      <c r="T525" s="110">
        <v>0</v>
      </c>
      <c r="U525" s="110">
        <f t="shared" ca="1" si="301"/>
        <v>0</v>
      </c>
      <c r="V525" s="110">
        <f t="shared" ca="1" si="302"/>
        <v>0</v>
      </c>
      <c r="W525" s="110"/>
      <c r="X525" s="110"/>
      <c r="Y525" s="110"/>
      <c r="Z525" s="110"/>
    </row>
    <row r="526" spans="1:26" hidden="1" outlineLevel="1">
      <c r="A526">
        <f t="shared" ca="1" si="303"/>
        <v>2</v>
      </c>
      <c r="B526" t="str">
        <f t="shared" ca="1" si="304"/>
        <v>EP1 LPD1 LPS2 LPM3</v>
      </c>
      <c r="C526" s="293">
        <f ca="1">IF($A526&lt;&gt;$A525,1,MOD(C525-1+(COUNTIFS(D$385:$N$385,$A526)=COUNTIFS(D526:$N526,1)),C$384)+1)</f>
        <v>1</v>
      </c>
      <c r="D526" s="291">
        <f ca="1">IF($A526&lt;&gt;D$385,0,IF($A526&lt;&gt;$A525,1,MOD(D525-1+(COUNTIFS(E$385:$N$385,$A526)=COUNTIFS(E526:$N526,1)),D$384)+1))</f>
        <v>0</v>
      </c>
      <c r="E526" s="291">
        <f ca="1">IF($A526&lt;&gt;E$385,0,IF($A526&lt;&gt;$A525,1,MOD(E525-1+(COUNTIFS(F$385:$N$385,$A526)=COUNTIFS(F526:$N526,1)),E$384)+1))</f>
        <v>0</v>
      </c>
      <c r="F526" s="291">
        <f ca="1">IF($A526&lt;&gt;F$385,0,IF($A526&lt;&gt;$A525,1,MOD(F525-1+(COUNTIFS(G$385:$N$385,$A526)=COUNTIFS(G526:$N526,1)),F$384)+1))</f>
        <v>0</v>
      </c>
      <c r="G526" s="291">
        <f ca="1">IF($A526&lt;&gt;G$385,0,IF($A526&lt;&gt;$A525,1,MOD(G525-1+(COUNTIFS(H$385:$N$385,$A526)=COUNTIFS(H526:$N526,1)),G$384)+1))</f>
        <v>1</v>
      </c>
      <c r="H526" s="291">
        <f ca="1">IF($A526&lt;&gt;H$385,0,IF($A526&lt;&gt;$A525,1,MOD(H525-1+(COUNTIFS(I$385:$N$385,$A526)=COUNTIFS(I526:$N526,1)),H$384)+1))</f>
        <v>2</v>
      </c>
      <c r="I526" s="291">
        <f ca="1">IF($A526&lt;&gt;I$385,0,IF($A526&lt;&gt;$A525,1,MOD(I525-1+(COUNTIFS(N$385:$N$385,$A526)=COUNTIFS(N526:$N526,1)),I$384)+1))</f>
        <v>3</v>
      </c>
      <c r="J526" s="291"/>
      <c r="K526" s="291"/>
      <c r="L526" s="291"/>
      <c r="M526" s="291"/>
      <c r="O526">
        <v>140</v>
      </c>
      <c r="P526" s="110">
        <f t="shared" ca="1" si="297"/>
        <v>-0.5</v>
      </c>
      <c r="Q526" s="110">
        <f t="shared" ca="1" si="298"/>
        <v>0</v>
      </c>
      <c r="R526" s="110">
        <f t="shared" ca="1" si="299"/>
        <v>0</v>
      </c>
      <c r="S526" s="110">
        <f t="shared" ca="1" si="300"/>
        <v>0</v>
      </c>
      <c r="T526" s="110">
        <v>0</v>
      </c>
      <c r="U526" s="110">
        <f t="shared" ca="1" si="301"/>
        <v>0</v>
      </c>
      <c r="V526" s="110">
        <f t="shared" ca="1" si="302"/>
        <v>0.5</v>
      </c>
      <c r="W526" s="110"/>
      <c r="X526" s="110"/>
      <c r="Y526" s="110"/>
      <c r="Z526" s="110"/>
    </row>
    <row r="527" spans="1:26" hidden="1" outlineLevel="1">
      <c r="A527">
        <f t="shared" ca="1" si="303"/>
        <v>2</v>
      </c>
      <c r="B527" t="str">
        <f t="shared" ca="1" si="304"/>
        <v>EP1 LPD1 LPS3 LPM1</v>
      </c>
      <c r="C527" s="293">
        <f ca="1">IF($A527&lt;&gt;$A526,1,MOD(C526-1+(COUNTIFS(D$385:$N$385,$A527)=COUNTIFS(D527:$N527,1)),C$384)+1)</f>
        <v>1</v>
      </c>
      <c r="D527" s="291">
        <f ca="1">IF($A527&lt;&gt;D$385,0,IF($A527&lt;&gt;$A526,1,MOD(D526-1+(COUNTIFS(E$385:$N$385,$A527)=COUNTIFS(E527:$N527,1)),D$384)+1))</f>
        <v>0</v>
      </c>
      <c r="E527" s="291">
        <f ca="1">IF($A527&lt;&gt;E$385,0,IF($A527&lt;&gt;$A526,1,MOD(E526-1+(COUNTIFS(F$385:$N$385,$A527)=COUNTIFS(F527:$N527,1)),E$384)+1))</f>
        <v>0</v>
      </c>
      <c r="F527" s="291">
        <f ca="1">IF($A527&lt;&gt;F$385,0,IF($A527&lt;&gt;$A526,1,MOD(F526-1+(COUNTIFS(G$385:$N$385,$A527)=COUNTIFS(G527:$N527,1)),F$384)+1))</f>
        <v>0</v>
      </c>
      <c r="G527" s="291">
        <f ca="1">IF($A527&lt;&gt;G$385,0,IF($A527&lt;&gt;$A526,1,MOD(G526-1+(COUNTIFS(H$385:$N$385,$A527)=COUNTIFS(H527:$N527,1)),G$384)+1))</f>
        <v>1</v>
      </c>
      <c r="H527" s="291">
        <f ca="1">IF($A527&lt;&gt;H$385,0,IF($A527&lt;&gt;$A526,1,MOD(H526-1+(COUNTIFS(I$385:$N$385,$A527)=COUNTIFS(I527:$N527,1)),H$384)+1))</f>
        <v>3</v>
      </c>
      <c r="I527" s="291">
        <f ca="1">IF($A527&lt;&gt;I$385,0,IF($A527&lt;&gt;$A526,1,MOD(I526-1+(COUNTIFS(N$385:$N$385,$A527)=COUNTIFS(N527:$N527,1)),I$384)+1))</f>
        <v>1</v>
      </c>
      <c r="J527" s="291"/>
      <c r="K527" s="291"/>
      <c r="L527" s="291"/>
      <c r="M527" s="291"/>
      <c r="O527">
        <v>141</v>
      </c>
      <c r="P527" s="110">
        <f t="shared" ca="1" si="297"/>
        <v>-0.5</v>
      </c>
      <c r="Q527" s="110">
        <f t="shared" ca="1" si="298"/>
        <v>0</v>
      </c>
      <c r="R527" s="110">
        <f t="shared" ca="1" si="299"/>
        <v>0</v>
      </c>
      <c r="S527" s="110">
        <f t="shared" ca="1" si="300"/>
        <v>0</v>
      </c>
      <c r="T527" s="110">
        <v>0</v>
      </c>
      <c r="U527" s="110">
        <f t="shared" ca="1" si="301"/>
        <v>0.5</v>
      </c>
      <c r="V527" s="110">
        <f t="shared" ca="1" si="302"/>
        <v>-0.5</v>
      </c>
      <c r="W527" s="110"/>
      <c r="X527" s="110"/>
      <c r="Y527" s="110"/>
      <c r="Z527" s="110"/>
    </row>
    <row r="528" spans="1:26" hidden="1" outlineLevel="1">
      <c r="A528">
        <f t="shared" ca="1" si="303"/>
        <v>2</v>
      </c>
      <c r="B528" t="str">
        <f t="shared" ca="1" si="304"/>
        <v>EP1 LPD1 LPS3 LPM2</v>
      </c>
      <c r="C528" s="293">
        <f ca="1">IF($A528&lt;&gt;$A527,1,MOD(C527-1+(COUNTIFS(D$385:$N$385,$A528)=COUNTIFS(D528:$N528,1)),C$384)+1)</f>
        <v>1</v>
      </c>
      <c r="D528" s="291">
        <f ca="1">IF($A528&lt;&gt;D$385,0,IF($A528&lt;&gt;$A527,1,MOD(D527-1+(COUNTIFS(E$385:$N$385,$A528)=COUNTIFS(E528:$N528,1)),D$384)+1))</f>
        <v>0</v>
      </c>
      <c r="E528" s="291">
        <f ca="1">IF($A528&lt;&gt;E$385,0,IF($A528&lt;&gt;$A527,1,MOD(E527-1+(COUNTIFS(F$385:$N$385,$A528)=COUNTIFS(F528:$N528,1)),E$384)+1))</f>
        <v>0</v>
      </c>
      <c r="F528" s="291">
        <f ca="1">IF($A528&lt;&gt;F$385,0,IF($A528&lt;&gt;$A527,1,MOD(F527-1+(COUNTIFS(G$385:$N$385,$A528)=COUNTIFS(G528:$N528,1)),F$384)+1))</f>
        <v>0</v>
      </c>
      <c r="G528" s="291">
        <f ca="1">IF($A528&lt;&gt;G$385,0,IF($A528&lt;&gt;$A527,1,MOD(G527-1+(COUNTIFS(H$385:$N$385,$A528)=COUNTIFS(H528:$N528,1)),G$384)+1))</f>
        <v>1</v>
      </c>
      <c r="H528" s="291">
        <f ca="1">IF($A528&lt;&gt;H$385,0,IF($A528&lt;&gt;$A527,1,MOD(H527-1+(COUNTIFS(I$385:$N$385,$A528)=COUNTIFS(I528:$N528,1)),H$384)+1))</f>
        <v>3</v>
      </c>
      <c r="I528" s="291">
        <f ca="1">IF($A528&lt;&gt;I$385,0,IF($A528&lt;&gt;$A527,1,MOD(I527-1+(COUNTIFS(N$385:$N$385,$A528)=COUNTIFS(N528:$N528,1)),I$384)+1))</f>
        <v>2</v>
      </c>
      <c r="J528" s="291"/>
      <c r="K528" s="291"/>
      <c r="L528" s="291"/>
      <c r="M528" s="291"/>
      <c r="O528">
        <v>142</v>
      </c>
      <c r="P528" s="110">
        <f t="shared" ca="1" si="297"/>
        <v>-0.5</v>
      </c>
      <c r="Q528" s="110">
        <f t="shared" ca="1" si="298"/>
        <v>0</v>
      </c>
      <c r="R528" s="110">
        <f t="shared" ca="1" si="299"/>
        <v>0</v>
      </c>
      <c r="S528" s="110">
        <f t="shared" ca="1" si="300"/>
        <v>0</v>
      </c>
      <c r="T528" s="110">
        <v>0</v>
      </c>
      <c r="U528" s="110">
        <f t="shared" ca="1" si="301"/>
        <v>0.5</v>
      </c>
      <c r="V528" s="110">
        <f t="shared" ca="1" si="302"/>
        <v>0</v>
      </c>
      <c r="W528" s="110"/>
      <c r="X528" s="110"/>
      <c r="Y528" s="110"/>
      <c r="Z528" s="110"/>
    </row>
    <row r="529" spans="1:26" hidden="1" outlineLevel="1">
      <c r="A529">
        <f t="shared" ca="1" si="303"/>
        <v>2</v>
      </c>
      <c r="B529" t="str">
        <f t="shared" ca="1" si="304"/>
        <v>EP1 LPD1 LPS3 LPM3</v>
      </c>
      <c r="C529" s="293">
        <f ca="1">IF($A529&lt;&gt;$A528,1,MOD(C528-1+(COUNTIFS(D$385:$N$385,$A529)=COUNTIFS(D529:$N529,1)),C$384)+1)</f>
        <v>1</v>
      </c>
      <c r="D529" s="291">
        <f ca="1">IF($A529&lt;&gt;D$385,0,IF($A529&lt;&gt;$A528,1,MOD(D528-1+(COUNTIFS(E$385:$N$385,$A529)=COUNTIFS(E529:$N529,1)),D$384)+1))</f>
        <v>0</v>
      </c>
      <c r="E529" s="291">
        <f ca="1">IF($A529&lt;&gt;E$385,0,IF($A529&lt;&gt;$A528,1,MOD(E528-1+(COUNTIFS(F$385:$N$385,$A529)=COUNTIFS(F529:$N529,1)),E$384)+1))</f>
        <v>0</v>
      </c>
      <c r="F529" s="291">
        <f ca="1">IF($A529&lt;&gt;F$385,0,IF($A529&lt;&gt;$A528,1,MOD(F528-1+(COUNTIFS(G$385:$N$385,$A529)=COUNTIFS(G529:$N529,1)),F$384)+1))</f>
        <v>0</v>
      </c>
      <c r="G529" s="291">
        <f ca="1">IF($A529&lt;&gt;G$385,0,IF($A529&lt;&gt;$A528,1,MOD(G528-1+(COUNTIFS(H$385:$N$385,$A529)=COUNTIFS(H529:$N529,1)),G$384)+1))</f>
        <v>1</v>
      </c>
      <c r="H529" s="291">
        <f ca="1">IF($A529&lt;&gt;H$385,0,IF($A529&lt;&gt;$A528,1,MOD(H528-1+(COUNTIFS(I$385:$N$385,$A529)=COUNTIFS(I529:$N529,1)),H$384)+1))</f>
        <v>3</v>
      </c>
      <c r="I529" s="291">
        <f ca="1">IF($A529&lt;&gt;I$385,0,IF($A529&lt;&gt;$A528,1,MOD(I528-1+(COUNTIFS(N$385:$N$385,$A529)=COUNTIFS(N529:$N529,1)),I$384)+1))</f>
        <v>3</v>
      </c>
      <c r="J529" s="291"/>
      <c r="K529" s="291"/>
      <c r="L529" s="291"/>
      <c r="M529" s="291"/>
      <c r="O529">
        <v>143</v>
      </c>
      <c r="P529" s="110">
        <f t="shared" ca="1" si="297"/>
        <v>-0.5</v>
      </c>
      <c r="Q529" s="110">
        <f t="shared" ca="1" si="298"/>
        <v>0</v>
      </c>
      <c r="R529" s="110">
        <f t="shared" ca="1" si="299"/>
        <v>0</v>
      </c>
      <c r="S529" s="110">
        <f t="shared" ca="1" si="300"/>
        <v>0</v>
      </c>
      <c r="T529" s="110">
        <v>0</v>
      </c>
      <c r="U529" s="110">
        <f t="shared" ca="1" si="301"/>
        <v>0.5</v>
      </c>
      <c r="V529" s="110">
        <f t="shared" ca="1" si="302"/>
        <v>0.5</v>
      </c>
      <c r="W529" s="110"/>
      <c r="X529" s="110"/>
      <c r="Y529" s="110"/>
      <c r="Z529" s="110"/>
    </row>
    <row r="530" spans="1:26" hidden="1" outlineLevel="1">
      <c r="A530">
        <f t="shared" ca="1" si="303"/>
        <v>2</v>
      </c>
      <c r="B530" t="str">
        <f t="shared" ca="1" si="304"/>
        <v>EP2 LPD1 LPS1 LPM1</v>
      </c>
      <c r="C530" s="293">
        <f ca="1">IF($A530&lt;&gt;$A529,1,MOD(C529-1+(COUNTIFS(D$385:$N$385,$A530)=COUNTIFS(D530:$N530,1)),C$384)+1)</f>
        <v>2</v>
      </c>
      <c r="D530" s="291">
        <f ca="1">IF($A530&lt;&gt;D$385,0,IF($A530&lt;&gt;$A529,1,MOD(D529-1+(COUNTIFS(E$385:$N$385,$A530)=COUNTIFS(E530:$N530,1)),D$384)+1))</f>
        <v>0</v>
      </c>
      <c r="E530" s="291">
        <f ca="1">IF($A530&lt;&gt;E$385,0,IF($A530&lt;&gt;$A529,1,MOD(E529-1+(COUNTIFS(F$385:$N$385,$A530)=COUNTIFS(F530:$N530,1)),E$384)+1))</f>
        <v>0</v>
      </c>
      <c r="F530" s="291">
        <f ca="1">IF($A530&lt;&gt;F$385,0,IF($A530&lt;&gt;$A529,1,MOD(F529-1+(COUNTIFS(G$385:$N$385,$A530)=COUNTIFS(G530:$N530,1)),F$384)+1))</f>
        <v>0</v>
      </c>
      <c r="G530" s="291">
        <f ca="1">IF($A530&lt;&gt;G$385,0,IF($A530&lt;&gt;$A529,1,MOD(G529-1+(COUNTIFS(H$385:$N$385,$A530)=COUNTIFS(H530:$N530,1)),G$384)+1))</f>
        <v>1</v>
      </c>
      <c r="H530" s="291">
        <f ca="1">IF($A530&lt;&gt;H$385,0,IF($A530&lt;&gt;$A529,1,MOD(H529-1+(COUNTIFS(I$385:$N$385,$A530)=COUNTIFS(I530:$N530,1)),H$384)+1))</f>
        <v>1</v>
      </c>
      <c r="I530" s="291">
        <f ca="1">IF($A530&lt;&gt;I$385,0,IF($A530&lt;&gt;$A529,1,MOD(I529-1+(COUNTIFS(N$385:$N$385,$A530)=COUNTIFS(N530:$N530,1)),I$384)+1))</f>
        <v>1</v>
      </c>
      <c r="J530" s="291"/>
      <c r="K530" s="291"/>
      <c r="L530" s="291"/>
      <c r="M530" s="291"/>
      <c r="O530">
        <v>144</v>
      </c>
      <c r="P530" s="110">
        <f t="shared" ca="1" si="297"/>
        <v>0</v>
      </c>
      <c r="Q530" s="110">
        <f t="shared" ca="1" si="298"/>
        <v>0</v>
      </c>
      <c r="R530" s="110">
        <f t="shared" ca="1" si="299"/>
        <v>0</v>
      </c>
      <c r="S530" s="110">
        <f t="shared" ca="1" si="300"/>
        <v>0</v>
      </c>
      <c r="T530" s="110">
        <v>0</v>
      </c>
      <c r="U530" s="110">
        <f t="shared" ca="1" si="301"/>
        <v>-0.5</v>
      </c>
      <c r="V530" s="110">
        <f t="shared" ca="1" si="302"/>
        <v>-0.5</v>
      </c>
      <c r="W530" s="110"/>
      <c r="X530" s="110"/>
      <c r="Y530" s="110"/>
      <c r="Z530" s="110"/>
    </row>
    <row r="531" spans="1:26" hidden="1" outlineLevel="1">
      <c r="A531">
        <f t="shared" ca="1" si="303"/>
        <v>2</v>
      </c>
      <c r="B531" t="str">
        <f t="shared" ca="1" si="304"/>
        <v>EP2 LPD1 LPS1 LPM2</v>
      </c>
      <c r="C531" s="293">
        <f ca="1">IF($A531&lt;&gt;$A530,1,MOD(C530-1+(COUNTIFS(D$385:$N$385,$A531)=COUNTIFS(D531:$N531,1)),C$384)+1)</f>
        <v>2</v>
      </c>
      <c r="D531" s="291">
        <f ca="1">IF($A531&lt;&gt;D$385,0,IF($A531&lt;&gt;$A530,1,MOD(D530-1+(COUNTIFS(E$385:$N$385,$A531)=COUNTIFS(E531:$N531,1)),D$384)+1))</f>
        <v>0</v>
      </c>
      <c r="E531" s="291">
        <f ca="1">IF($A531&lt;&gt;E$385,0,IF($A531&lt;&gt;$A530,1,MOD(E530-1+(COUNTIFS(F$385:$N$385,$A531)=COUNTIFS(F531:$N531,1)),E$384)+1))</f>
        <v>0</v>
      </c>
      <c r="F531" s="291">
        <f ca="1">IF($A531&lt;&gt;F$385,0,IF($A531&lt;&gt;$A530,1,MOD(F530-1+(COUNTIFS(G$385:$N$385,$A531)=COUNTIFS(G531:$N531,1)),F$384)+1))</f>
        <v>0</v>
      </c>
      <c r="G531" s="291">
        <f ca="1">IF($A531&lt;&gt;G$385,0,IF($A531&lt;&gt;$A530,1,MOD(G530-1+(COUNTIFS(H$385:$N$385,$A531)=COUNTIFS(H531:$N531,1)),G$384)+1))</f>
        <v>1</v>
      </c>
      <c r="H531" s="291">
        <f ca="1">IF($A531&lt;&gt;H$385,0,IF($A531&lt;&gt;$A530,1,MOD(H530-1+(COUNTIFS(I$385:$N$385,$A531)=COUNTIFS(I531:$N531,1)),H$384)+1))</f>
        <v>1</v>
      </c>
      <c r="I531" s="291">
        <f ca="1">IF($A531&lt;&gt;I$385,0,IF($A531&lt;&gt;$A530,1,MOD(I530-1+(COUNTIFS(N$385:$N$385,$A531)=COUNTIFS(N531:$N531,1)),I$384)+1))</f>
        <v>2</v>
      </c>
      <c r="J531" s="291"/>
      <c r="K531" s="291"/>
      <c r="L531" s="291"/>
      <c r="M531" s="291"/>
      <c r="O531">
        <v>145</v>
      </c>
      <c r="P531" s="110">
        <f t="shared" ref="P531:P594" ca="1" si="305">IF(C531=0,0,INDEX(C$377:C$380,C531,1))</f>
        <v>0</v>
      </c>
      <c r="Q531" s="110">
        <f t="shared" ref="Q531:Q594" ca="1" si="306">IF(D531=0,0,INDEX(D$377:D$380,D531,1))</f>
        <v>0</v>
      </c>
      <c r="R531" s="110">
        <f t="shared" ref="R531:R594" ca="1" si="307">IF(E531=0,0,INDEX(E$377:E$380,E531,1))</f>
        <v>0</v>
      </c>
      <c r="S531" s="110">
        <f t="shared" ref="S531:S594" ca="1" si="308">IF(F531=0,0,INDEX(F$377:F$380,F531,1))</f>
        <v>0</v>
      </c>
      <c r="T531" s="110">
        <v>0</v>
      </c>
      <c r="U531" s="110">
        <f t="shared" ref="U531:U594" ca="1" si="309">IF(H531=0,0,INDEX(H$377:H$380,H531,1))</f>
        <v>-0.5</v>
      </c>
      <c r="V531" s="110">
        <f t="shared" ref="V531:V594" ca="1" si="310">IF(I531=0,0,INDEX(I$377:I$380,I531,1))</f>
        <v>0</v>
      </c>
      <c r="W531" s="110"/>
      <c r="X531" s="110"/>
      <c r="Y531" s="110"/>
      <c r="Z531" s="110"/>
    </row>
    <row r="532" spans="1:26" hidden="1" outlineLevel="1">
      <c r="A532">
        <f t="shared" ref="A532:A595" ca="1" si="311">OFFSET(A532,-1,0)</f>
        <v>2</v>
      </c>
      <c r="B532" t="str">
        <f t="shared" ca="1" si="304"/>
        <v>EP2 LPD1 LPS1 LPM3</v>
      </c>
      <c r="C532" s="293">
        <f ca="1">IF($A532&lt;&gt;$A531,1,MOD(C531-1+(COUNTIFS(D$385:$N$385,$A532)=COUNTIFS(D532:$N532,1)),C$384)+1)</f>
        <v>2</v>
      </c>
      <c r="D532" s="291">
        <f ca="1">IF($A532&lt;&gt;D$385,0,IF($A532&lt;&gt;$A531,1,MOD(D531-1+(COUNTIFS(E$385:$N$385,$A532)=COUNTIFS(E532:$N532,1)),D$384)+1))</f>
        <v>0</v>
      </c>
      <c r="E532" s="291">
        <f ca="1">IF($A532&lt;&gt;E$385,0,IF($A532&lt;&gt;$A531,1,MOD(E531-1+(COUNTIFS(F$385:$N$385,$A532)=COUNTIFS(F532:$N532,1)),E$384)+1))</f>
        <v>0</v>
      </c>
      <c r="F532" s="291">
        <f ca="1">IF($A532&lt;&gt;F$385,0,IF($A532&lt;&gt;$A531,1,MOD(F531-1+(COUNTIFS(G$385:$N$385,$A532)=COUNTIFS(G532:$N532,1)),F$384)+1))</f>
        <v>0</v>
      </c>
      <c r="G532" s="291">
        <f ca="1">IF($A532&lt;&gt;G$385,0,IF($A532&lt;&gt;$A531,1,MOD(G531-1+(COUNTIFS(H$385:$N$385,$A532)=COUNTIFS(H532:$N532,1)),G$384)+1))</f>
        <v>1</v>
      </c>
      <c r="H532" s="291">
        <f ca="1">IF($A532&lt;&gt;H$385,0,IF($A532&lt;&gt;$A531,1,MOD(H531-1+(COUNTIFS(I$385:$N$385,$A532)=COUNTIFS(I532:$N532,1)),H$384)+1))</f>
        <v>1</v>
      </c>
      <c r="I532" s="291">
        <f ca="1">IF($A532&lt;&gt;I$385,0,IF($A532&lt;&gt;$A531,1,MOD(I531-1+(COUNTIFS(N$385:$N$385,$A532)=COUNTIFS(N532:$N532,1)),I$384)+1))</f>
        <v>3</v>
      </c>
      <c r="J532" s="291"/>
      <c r="K532" s="291"/>
      <c r="L532" s="291"/>
      <c r="M532" s="291"/>
      <c r="O532">
        <v>146</v>
      </c>
      <c r="P532" s="110">
        <f t="shared" ca="1" si="305"/>
        <v>0</v>
      </c>
      <c r="Q532" s="110">
        <f t="shared" ca="1" si="306"/>
        <v>0</v>
      </c>
      <c r="R532" s="110">
        <f t="shared" ca="1" si="307"/>
        <v>0</v>
      </c>
      <c r="S532" s="110">
        <f t="shared" ca="1" si="308"/>
        <v>0</v>
      </c>
      <c r="T532" s="110">
        <v>0</v>
      </c>
      <c r="U532" s="110">
        <f t="shared" ca="1" si="309"/>
        <v>-0.5</v>
      </c>
      <c r="V532" s="110">
        <f t="shared" ca="1" si="310"/>
        <v>0.5</v>
      </c>
      <c r="W532" s="110"/>
      <c r="X532" s="110"/>
      <c r="Y532" s="110"/>
      <c r="Z532" s="110"/>
    </row>
    <row r="533" spans="1:26" hidden="1" outlineLevel="1">
      <c r="A533">
        <f t="shared" ca="1" si="311"/>
        <v>2</v>
      </c>
      <c r="B533" t="str">
        <f t="shared" ca="1" si="304"/>
        <v>EP2 LPD1 LPS2 LPM1</v>
      </c>
      <c r="C533" s="293">
        <f ca="1">IF($A533&lt;&gt;$A532,1,MOD(C532-1+(COUNTIFS(D$385:$N$385,$A533)=COUNTIFS(D533:$N533,1)),C$384)+1)</f>
        <v>2</v>
      </c>
      <c r="D533" s="291">
        <f ca="1">IF($A533&lt;&gt;D$385,0,IF($A533&lt;&gt;$A532,1,MOD(D532-1+(COUNTIFS(E$385:$N$385,$A533)=COUNTIFS(E533:$N533,1)),D$384)+1))</f>
        <v>0</v>
      </c>
      <c r="E533" s="291">
        <f ca="1">IF($A533&lt;&gt;E$385,0,IF($A533&lt;&gt;$A532,1,MOD(E532-1+(COUNTIFS(F$385:$N$385,$A533)=COUNTIFS(F533:$N533,1)),E$384)+1))</f>
        <v>0</v>
      </c>
      <c r="F533" s="291">
        <f ca="1">IF($A533&lt;&gt;F$385,0,IF($A533&lt;&gt;$A532,1,MOD(F532-1+(COUNTIFS(G$385:$N$385,$A533)=COUNTIFS(G533:$N533,1)),F$384)+1))</f>
        <v>0</v>
      </c>
      <c r="G533" s="291">
        <f ca="1">IF($A533&lt;&gt;G$385,0,IF($A533&lt;&gt;$A532,1,MOD(G532-1+(COUNTIFS(H$385:$N$385,$A533)=COUNTIFS(H533:$N533,1)),G$384)+1))</f>
        <v>1</v>
      </c>
      <c r="H533" s="291">
        <f ca="1">IF($A533&lt;&gt;H$385,0,IF($A533&lt;&gt;$A532,1,MOD(H532-1+(COUNTIFS(I$385:$N$385,$A533)=COUNTIFS(I533:$N533,1)),H$384)+1))</f>
        <v>2</v>
      </c>
      <c r="I533" s="291">
        <f ca="1">IF($A533&lt;&gt;I$385,0,IF($A533&lt;&gt;$A532,1,MOD(I532-1+(COUNTIFS(N$385:$N$385,$A533)=COUNTIFS(N533:$N533,1)),I$384)+1))</f>
        <v>1</v>
      </c>
      <c r="J533" s="291"/>
      <c r="K533" s="291"/>
      <c r="L533" s="291"/>
      <c r="M533" s="291"/>
      <c r="O533">
        <v>147</v>
      </c>
      <c r="P533" s="110">
        <f t="shared" ca="1" si="305"/>
        <v>0</v>
      </c>
      <c r="Q533" s="110">
        <f t="shared" ca="1" si="306"/>
        <v>0</v>
      </c>
      <c r="R533" s="110">
        <f t="shared" ca="1" si="307"/>
        <v>0</v>
      </c>
      <c r="S533" s="110">
        <f t="shared" ca="1" si="308"/>
        <v>0</v>
      </c>
      <c r="T533" s="110">
        <v>0</v>
      </c>
      <c r="U533" s="110">
        <f t="shared" ca="1" si="309"/>
        <v>0</v>
      </c>
      <c r="V533" s="110">
        <f t="shared" ca="1" si="310"/>
        <v>-0.5</v>
      </c>
      <c r="W533" s="110"/>
      <c r="X533" s="110"/>
      <c r="Y533" s="110"/>
      <c r="Z533" s="110"/>
    </row>
    <row r="534" spans="1:26" hidden="1" outlineLevel="1">
      <c r="A534">
        <f t="shared" ca="1" si="311"/>
        <v>2</v>
      </c>
      <c r="B534" t="str">
        <f t="shared" ca="1" si="304"/>
        <v>EP2 LPD1 LPS2 LPM2</v>
      </c>
      <c r="C534" s="293">
        <f ca="1">IF($A534&lt;&gt;$A533,1,MOD(C533-1+(COUNTIFS(D$385:$N$385,$A534)=COUNTIFS(D534:$N534,1)),C$384)+1)</f>
        <v>2</v>
      </c>
      <c r="D534" s="291">
        <f ca="1">IF($A534&lt;&gt;D$385,0,IF($A534&lt;&gt;$A533,1,MOD(D533-1+(COUNTIFS(E$385:$N$385,$A534)=COUNTIFS(E534:$N534,1)),D$384)+1))</f>
        <v>0</v>
      </c>
      <c r="E534" s="291">
        <f ca="1">IF($A534&lt;&gt;E$385,0,IF($A534&lt;&gt;$A533,1,MOD(E533-1+(COUNTIFS(F$385:$N$385,$A534)=COUNTIFS(F534:$N534,1)),E$384)+1))</f>
        <v>0</v>
      </c>
      <c r="F534" s="291">
        <f ca="1">IF($A534&lt;&gt;F$385,0,IF($A534&lt;&gt;$A533,1,MOD(F533-1+(COUNTIFS(G$385:$N$385,$A534)=COUNTIFS(G534:$N534,1)),F$384)+1))</f>
        <v>0</v>
      </c>
      <c r="G534" s="291">
        <f ca="1">IF($A534&lt;&gt;G$385,0,IF($A534&lt;&gt;$A533,1,MOD(G533-1+(COUNTIFS(H$385:$N$385,$A534)=COUNTIFS(H534:$N534,1)),G$384)+1))</f>
        <v>1</v>
      </c>
      <c r="H534" s="291">
        <f ca="1">IF($A534&lt;&gt;H$385,0,IF($A534&lt;&gt;$A533,1,MOD(H533-1+(COUNTIFS(I$385:$N$385,$A534)=COUNTIFS(I534:$N534,1)),H$384)+1))</f>
        <v>2</v>
      </c>
      <c r="I534" s="291">
        <f ca="1">IF($A534&lt;&gt;I$385,0,IF($A534&lt;&gt;$A533,1,MOD(I533-1+(COUNTIFS(N$385:$N$385,$A534)=COUNTIFS(N534:$N534,1)),I$384)+1))</f>
        <v>2</v>
      </c>
      <c r="J534" s="291"/>
      <c r="K534" s="291"/>
      <c r="L534" s="291"/>
      <c r="M534" s="291"/>
      <c r="O534">
        <v>148</v>
      </c>
      <c r="P534" s="110">
        <f t="shared" ca="1" si="305"/>
        <v>0</v>
      </c>
      <c r="Q534" s="110">
        <f t="shared" ca="1" si="306"/>
        <v>0</v>
      </c>
      <c r="R534" s="110">
        <f t="shared" ca="1" si="307"/>
        <v>0</v>
      </c>
      <c r="S534" s="110">
        <f t="shared" ca="1" si="308"/>
        <v>0</v>
      </c>
      <c r="T534" s="110">
        <v>0</v>
      </c>
      <c r="U534" s="110">
        <f t="shared" ca="1" si="309"/>
        <v>0</v>
      </c>
      <c r="V534" s="110">
        <f t="shared" ca="1" si="310"/>
        <v>0</v>
      </c>
      <c r="W534" s="110"/>
      <c r="X534" s="110"/>
      <c r="Y534" s="110"/>
      <c r="Z534" s="110"/>
    </row>
    <row r="535" spans="1:26" hidden="1" outlineLevel="1">
      <c r="A535">
        <f t="shared" ca="1" si="311"/>
        <v>2</v>
      </c>
      <c r="B535" t="str">
        <f t="shared" ca="1" si="304"/>
        <v>EP2 LPD1 LPS2 LPM3</v>
      </c>
      <c r="C535" s="293">
        <f ca="1">IF($A535&lt;&gt;$A534,1,MOD(C534-1+(COUNTIFS(D$385:$N$385,$A535)=COUNTIFS(D535:$N535,1)),C$384)+1)</f>
        <v>2</v>
      </c>
      <c r="D535" s="291">
        <f ca="1">IF($A535&lt;&gt;D$385,0,IF($A535&lt;&gt;$A534,1,MOD(D534-1+(COUNTIFS(E$385:$N$385,$A535)=COUNTIFS(E535:$N535,1)),D$384)+1))</f>
        <v>0</v>
      </c>
      <c r="E535" s="291">
        <f ca="1">IF($A535&lt;&gt;E$385,0,IF($A535&lt;&gt;$A534,1,MOD(E534-1+(COUNTIFS(F$385:$N$385,$A535)=COUNTIFS(F535:$N535,1)),E$384)+1))</f>
        <v>0</v>
      </c>
      <c r="F535" s="291">
        <f ca="1">IF($A535&lt;&gt;F$385,0,IF($A535&lt;&gt;$A534,1,MOD(F534-1+(COUNTIFS(G$385:$N$385,$A535)=COUNTIFS(G535:$N535,1)),F$384)+1))</f>
        <v>0</v>
      </c>
      <c r="G535" s="291">
        <f ca="1">IF($A535&lt;&gt;G$385,0,IF($A535&lt;&gt;$A534,1,MOD(G534-1+(COUNTIFS(H$385:$N$385,$A535)=COUNTIFS(H535:$N535,1)),G$384)+1))</f>
        <v>1</v>
      </c>
      <c r="H535" s="291">
        <f ca="1">IF($A535&lt;&gt;H$385,0,IF($A535&lt;&gt;$A534,1,MOD(H534-1+(COUNTIFS(I$385:$N$385,$A535)=COUNTIFS(I535:$N535,1)),H$384)+1))</f>
        <v>2</v>
      </c>
      <c r="I535" s="291">
        <f ca="1">IF($A535&lt;&gt;I$385,0,IF($A535&lt;&gt;$A534,1,MOD(I534-1+(COUNTIFS(N$385:$N$385,$A535)=COUNTIFS(N535:$N535,1)),I$384)+1))</f>
        <v>3</v>
      </c>
      <c r="J535" s="291"/>
      <c r="K535" s="291"/>
      <c r="L535" s="291"/>
      <c r="M535" s="291"/>
      <c r="O535">
        <v>149</v>
      </c>
      <c r="P535" s="110">
        <f t="shared" ca="1" si="305"/>
        <v>0</v>
      </c>
      <c r="Q535" s="110">
        <f t="shared" ca="1" si="306"/>
        <v>0</v>
      </c>
      <c r="R535" s="110">
        <f t="shared" ca="1" si="307"/>
        <v>0</v>
      </c>
      <c r="S535" s="110">
        <f t="shared" ca="1" si="308"/>
        <v>0</v>
      </c>
      <c r="T535" s="110">
        <v>0</v>
      </c>
      <c r="U535" s="110">
        <f t="shared" ca="1" si="309"/>
        <v>0</v>
      </c>
      <c r="V535" s="110">
        <f t="shared" ca="1" si="310"/>
        <v>0.5</v>
      </c>
      <c r="W535" s="110"/>
      <c r="X535" s="110"/>
      <c r="Y535" s="110"/>
      <c r="Z535" s="110"/>
    </row>
    <row r="536" spans="1:26" hidden="1" outlineLevel="1">
      <c r="A536">
        <f t="shared" ca="1" si="311"/>
        <v>2</v>
      </c>
      <c r="B536" t="str">
        <f t="shared" ca="1" si="304"/>
        <v>EP2 LPD1 LPS3 LPM1</v>
      </c>
      <c r="C536" s="293">
        <f ca="1">IF($A536&lt;&gt;$A535,1,MOD(C535-1+(COUNTIFS(D$385:$N$385,$A536)=COUNTIFS(D536:$N536,1)),C$384)+1)</f>
        <v>2</v>
      </c>
      <c r="D536" s="291">
        <f ca="1">IF($A536&lt;&gt;D$385,0,IF($A536&lt;&gt;$A535,1,MOD(D535-1+(COUNTIFS(E$385:$N$385,$A536)=COUNTIFS(E536:$N536,1)),D$384)+1))</f>
        <v>0</v>
      </c>
      <c r="E536" s="291">
        <f ca="1">IF($A536&lt;&gt;E$385,0,IF($A536&lt;&gt;$A535,1,MOD(E535-1+(COUNTIFS(F$385:$N$385,$A536)=COUNTIFS(F536:$N536,1)),E$384)+1))</f>
        <v>0</v>
      </c>
      <c r="F536" s="291">
        <f ca="1">IF($A536&lt;&gt;F$385,0,IF($A536&lt;&gt;$A535,1,MOD(F535-1+(COUNTIFS(G$385:$N$385,$A536)=COUNTIFS(G536:$N536,1)),F$384)+1))</f>
        <v>0</v>
      </c>
      <c r="G536" s="291">
        <f ca="1">IF($A536&lt;&gt;G$385,0,IF($A536&lt;&gt;$A535,1,MOD(G535-1+(COUNTIFS(H$385:$N$385,$A536)=COUNTIFS(H536:$N536,1)),G$384)+1))</f>
        <v>1</v>
      </c>
      <c r="H536" s="291">
        <f ca="1">IF($A536&lt;&gt;H$385,0,IF($A536&lt;&gt;$A535,1,MOD(H535-1+(COUNTIFS(I$385:$N$385,$A536)=COUNTIFS(I536:$N536,1)),H$384)+1))</f>
        <v>3</v>
      </c>
      <c r="I536" s="291">
        <f ca="1">IF($A536&lt;&gt;I$385,0,IF($A536&lt;&gt;$A535,1,MOD(I535-1+(COUNTIFS(N$385:$N$385,$A536)=COUNTIFS(N536:$N536,1)),I$384)+1))</f>
        <v>1</v>
      </c>
      <c r="J536" s="291"/>
      <c r="K536" s="291"/>
      <c r="L536" s="291"/>
      <c r="M536" s="291"/>
      <c r="O536">
        <v>150</v>
      </c>
      <c r="P536" s="110">
        <f t="shared" ca="1" si="305"/>
        <v>0</v>
      </c>
      <c r="Q536" s="110">
        <f t="shared" ca="1" si="306"/>
        <v>0</v>
      </c>
      <c r="R536" s="110">
        <f t="shared" ca="1" si="307"/>
        <v>0</v>
      </c>
      <c r="S536" s="110">
        <f t="shared" ca="1" si="308"/>
        <v>0</v>
      </c>
      <c r="T536" s="110">
        <v>0</v>
      </c>
      <c r="U536" s="110">
        <f t="shared" ca="1" si="309"/>
        <v>0.5</v>
      </c>
      <c r="V536" s="110">
        <f t="shared" ca="1" si="310"/>
        <v>-0.5</v>
      </c>
      <c r="W536" s="110"/>
      <c r="X536" s="110"/>
      <c r="Y536" s="110"/>
      <c r="Z536" s="110"/>
    </row>
    <row r="537" spans="1:26" hidden="1" outlineLevel="1">
      <c r="A537">
        <f t="shared" ca="1" si="311"/>
        <v>2</v>
      </c>
      <c r="B537" t="str">
        <f t="shared" ca="1" si="304"/>
        <v>EP2 LPD1 LPS3 LPM2</v>
      </c>
      <c r="C537" s="293">
        <f ca="1">IF($A537&lt;&gt;$A536,1,MOD(C536-1+(COUNTIFS(D$385:$N$385,$A537)=COUNTIFS(D537:$N537,1)),C$384)+1)</f>
        <v>2</v>
      </c>
      <c r="D537" s="291">
        <f ca="1">IF($A537&lt;&gt;D$385,0,IF($A537&lt;&gt;$A536,1,MOD(D536-1+(COUNTIFS(E$385:$N$385,$A537)=COUNTIFS(E537:$N537,1)),D$384)+1))</f>
        <v>0</v>
      </c>
      <c r="E537" s="291">
        <f ca="1">IF($A537&lt;&gt;E$385,0,IF($A537&lt;&gt;$A536,1,MOD(E536-1+(COUNTIFS(F$385:$N$385,$A537)=COUNTIFS(F537:$N537,1)),E$384)+1))</f>
        <v>0</v>
      </c>
      <c r="F537" s="291">
        <f ca="1">IF($A537&lt;&gt;F$385,0,IF($A537&lt;&gt;$A536,1,MOD(F536-1+(COUNTIFS(G$385:$N$385,$A537)=COUNTIFS(G537:$N537,1)),F$384)+1))</f>
        <v>0</v>
      </c>
      <c r="G537" s="291">
        <f ca="1">IF($A537&lt;&gt;G$385,0,IF($A537&lt;&gt;$A536,1,MOD(G536-1+(COUNTIFS(H$385:$N$385,$A537)=COUNTIFS(H537:$N537,1)),G$384)+1))</f>
        <v>1</v>
      </c>
      <c r="H537" s="291">
        <f ca="1">IF($A537&lt;&gt;H$385,0,IF($A537&lt;&gt;$A536,1,MOD(H536-1+(COUNTIFS(I$385:$N$385,$A537)=COUNTIFS(I537:$N537,1)),H$384)+1))</f>
        <v>3</v>
      </c>
      <c r="I537" s="291">
        <f ca="1">IF($A537&lt;&gt;I$385,0,IF($A537&lt;&gt;$A536,1,MOD(I536-1+(COUNTIFS(N$385:$N$385,$A537)=COUNTIFS(N537:$N537,1)),I$384)+1))</f>
        <v>2</v>
      </c>
      <c r="J537" s="291"/>
      <c r="K537" s="291"/>
      <c r="L537" s="291"/>
      <c r="M537" s="291"/>
      <c r="O537">
        <v>151</v>
      </c>
      <c r="P537" s="110">
        <f t="shared" ca="1" si="305"/>
        <v>0</v>
      </c>
      <c r="Q537" s="110">
        <f t="shared" ca="1" si="306"/>
        <v>0</v>
      </c>
      <c r="R537" s="110">
        <f t="shared" ca="1" si="307"/>
        <v>0</v>
      </c>
      <c r="S537" s="110">
        <f t="shared" ca="1" si="308"/>
        <v>0</v>
      </c>
      <c r="T537" s="110">
        <v>0</v>
      </c>
      <c r="U537" s="110">
        <f t="shared" ca="1" si="309"/>
        <v>0.5</v>
      </c>
      <c r="V537" s="110">
        <f t="shared" ca="1" si="310"/>
        <v>0</v>
      </c>
      <c r="W537" s="110"/>
      <c r="X537" s="110"/>
      <c r="Y537" s="110"/>
      <c r="Z537" s="110"/>
    </row>
    <row r="538" spans="1:26" hidden="1" outlineLevel="1">
      <c r="A538">
        <f t="shared" ca="1" si="311"/>
        <v>2</v>
      </c>
      <c r="B538" t="str">
        <f t="shared" ca="1" si="304"/>
        <v>EP2 LPD1 LPS3 LPM3</v>
      </c>
      <c r="C538" s="293">
        <f ca="1">IF($A538&lt;&gt;$A537,1,MOD(C537-1+(COUNTIFS(D$385:$N$385,$A538)=COUNTIFS(D538:$N538,1)),C$384)+1)</f>
        <v>2</v>
      </c>
      <c r="D538" s="291">
        <f ca="1">IF($A538&lt;&gt;D$385,0,IF($A538&lt;&gt;$A537,1,MOD(D537-1+(COUNTIFS(E$385:$N$385,$A538)=COUNTIFS(E538:$N538,1)),D$384)+1))</f>
        <v>0</v>
      </c>
      <c r="E538" s="291">
        <f ca="1">IF($A538&lt;&gt;E$385,0,IF($A538&lt;&gt;$A537,1,MOD(E537-1+(COUNTIFS(F$385:$N$385,$A538)=COUNTIFS(F538:$N538,1)),E$384)+1))</f>
        <v>0</v>
      </c>
      <c r="F538" s="291">
        <f ca="1">IF($A538&lt;&gt;F$385,0,IF($A538&lt;&gt;$A537,1,MOD(F537-1+(COUNTIFS(G$385:$N$385,$A538)=COUNTIFS(G538:$N538,1)),F$384)+1))</f>
        <v>0</v>
      </c>
      <c r="G538" s="291">
        <f ca="1">IF($A538&lt;&gt;G$385,0,IF($A538&lt;&gt;$A537,1,MOD(G537-1+(COUNTIFS(H$385:$N$385,$A538)=COUNTIFS(H538:$N538,1)),G$384)+1))</f>
        <v>1</v>
      </c>
      <c r="H538" s="291">
        <f ca="1">IF($A538&lt;&gt;H$385,0,IF($A538&lt;&gt;$A537,1,MOD(H537-1+(COUNTIFS(I$385:$N$385,$A538)=COUNTIFS(I538:$N538,1)),H$384)+1))</f>
        <v>3</v>
      </c>
      <c r="I538" s="291">
        <f ca="1">IF($A538&lt;&gt;I$385,0,IF($A538&lt;&gt;$A537,1,MOD(I537-1+(COUNTIFS(N$385:$N$385,$A538)=COUNTIFS(N538:$N538,1)),I$384)+1))</f>
        <v>3</v>
      </c>
      <c r="J538" s="291"/>
      <c r="K538" s="291"/>
      <c r="L538" s="291"/>
      <c r="M538" s="291"/>
      <c r="O538">
        <v>152</v>
      </c>
      <c r="P538" s="110">
        <f t="shared" ca="1" si="305"/>
        <v>0</v>
      </c>
      <c r="Q538" s="110">
        <f t="shared" ca="1" si="306"/>
        <v>0</v>
      </c>
      <c r="R538" s="110">
        <f t="shared" ca="1" si="307"/>
        <v>0</v>
      </c>
      <c r="S538" s="110">
        <f t="shared" ca="1" si="308"/>
        <v>0</v>
      </c>
      <c r="T538" s="110">
        <v>0</v>
      </c>
      <c r="U538" s="110">
        <f t="shared" ca="1" si="309"/>
        <v>0.5</v>
      </c>
      <c r="V538" s="110">
        <f t="shared" ca="1" si="310"/>
        <v>0.5</v>
      </c>
      <c r="W538" s="110"/>
      <c r="X538" s="110"/>
      <c r="Y538" s="110"/>
      <c r="Z538" s="110"/>
    </row>
    <row r="539" spans="1:26" hidden="1" outlineLevel="1">
      <c r="A539">
        <f t="shared" ca="1" si="311"/>
        <v>2</v>
      </c>
      <c r="B539" t="str">
        <f t="shared" ca="1" si="304"/>
        <v>EP3 LPD1 LPS1 LPM1</v>
      </c>
      <c r="C539" s="293">
        <f ca="1">IF($A539&lt;&gt;$A538,1,MOD(C538-1+(COUNTIFS(D$385:$N$385,$A539)=COUNTIFS(D539:$N539,1)),C$384)+1)</f>
        <v>3</v>
      </c>
      <c r="D539" s="291">
        <f ca="1">IF($A539&lt;&gt;D$385,0,IF($A539&lt;&gt;$A538,1,MOD(D538-1+(COUNTIFS(E$385:$N$385,$A539)=COUNTIFS(E539:$N539,1)),D$384)+1))</f>
        <v>0</v>
      </c>
      <c r="E539" s="291">
        <f ca="1">IF($A539&lt;&gt;E$385,0,IF($A539&lt;&gt;$A538,1,MOD(E538-1+(COUNTIFS(F$385:$N$385,$A539)=COUNTIFS(F539:$N539,1)),E$384)+1))</f>
        <v>0</v>
      </c>
      <c r="F539" s="291">
        <f ca="1">IF($A539&lt;&gt;F$385,0,IF($A539&lt;&gt;$A538,1,MOD(F538-1+(COUNTIFS(G$385:$N$385,$A539)=COUNTIFS(G539:$N539,1)),F$384)+1))</f>
        <v>0</v>
      </c>
      <c r="G539" s="291">
        <f ca="1">IF($A539&lt;&gt;G$385,0,IF($A539&lt;&gt;$A538,1,MOD(G538-1+(COUNTIFS(H$385:$N$385,$A539)=COUNTIFS(H539:$N539,1)),G$384)+1))</f>
        <v>1</v>
      </c>
      <c r="H539" s="291">
        <f ca="1">IF($A539&lt;&gt;H$385,0,IF($A539&lt;&gt;$A538,1,MOD(H538-1+(COUNTIFS(I$385:$N$385,$A539)=COUNTIFS(I539:$N539,1)),H$384)+1))</f>
        <v>1</v>
      </c>
      <c r="I539" s="291">
        <f ca="1">IF($A539&lt;&gt;I$385,0,IF($A539&lt;&gt;$A538,1,MOD(I538-1+(COUNTIFS(N$385:$N$385,$A539)=COUNTIFS(N539:$N539,1)),I$384)+1))</f>
        <v>1</v>
      </c>
      <c r="J539" s="291"/>
      <c r="K539" s="291"/>
      <c r="L539" s="291"/>
      <c r="M539" s="291"/>
      <c r="O539">
        <v>153</v>
      </c>
      <c r="P539" s="110">
        <f t="shared" ca="1" si="305"/>
        <v>0.5</v>
      </c>
      <c r="Q539" s="110">
        <f t="shared" ca="1" si="306"/>
        <v>0</v>
      </c>
      <c r="R539" s="110">
        <f t="shared" ca="1" si="307"/>
        <v>0</v>
      </c>
      <c r="S539" s="110">
        <f t="shared" ca="1" si="308"/>
        <v>0</v>
      </c>
      <c r="T539" s="110">
        <v>0</v>
      </c>
      <c r="U539" s="110">
        <f t="shared" ca="1" si="309"/>
        <v>-0.5</v>
      </c>
      <c r="V539" s="110">
        <f t="shared" ca="1" si="310"/>
        <v>-0.5</v>
      </c>
      <c r="W539" s="110"/>
      <c r="X539" s="110"/>
      <c r="Y539" s="110"/>
      <c r="Z539" s="110"/>
    </row>
    <row r="540" spans="1:26" hidden="1" outlineLevel="1">
      <c r="A540">
        <f t="shared" ca="1" si="311"/>
        <v>2</v>
      </c>
      <c r="B540" t="str">
        <f t="shared" ca="1" si="304"/>
        <v>EP3 LPD1 LPS1 LPM2</v>
      </c>
      <c r="C540" s="293">
        <f ca="1">IF($A540&lt;&gt;$A539,1,MOD(C539-1+(COUNTIFS(D$385:$N$385,$A540)=COUNTIFS(D540:$N540,1)),C$384)+1)</f>
        <v>3</v>
      </c>
      <c r="D540" s="291">
        <f ca="1">IF($A540&lt;&gt;D$385,0,IF($A540&lt;&gt;$A539,1,MOD(D539-1+(COUNTIFS(E$385:$N$385,$A540)=COUNTIFS(E540:$N540,1)),D$384)+1))</f>
        <v>0</v>
      </c>
      <c r="E540" s="291">
        <f ca="1">IF($A540&lt;&gt;E$385,0,IF($A540&lt;&gt;$A539,1,MOD(E539-1+(COUNTIFS(F$385:$N$385,$A540)=COUNTIFS(F540:$N540,1)),E$384)+1))</f>
        <v>0</v>
      </c>
      <c r="F540" s="291">
        <f ca="1">IF($A540&lt;&gt;F$385,0,IF($A540&lt;&gt;$A539,1,MOD(F539-1+(COUNTIFS(G$385:$N$385,$A540)=COUNTIFS(G540:$N540,1)),F$384)+1))</f>
        <v>0</v>
      </c>
      <c r="G540" s="291">
        <f ca="1">IF($A540&lt;&gt;G$385,0,IF($A540&lt;&gt;$A539,1,MOD(G539-1+(COUNTIFS(H$385:$N$385,$A540)=COUNTIFS(H540:$N540,1)),G$384)+1))</f>
        <v>1</v>
      </c>
      <c r="H540" s="291">
        <f ca="1">IF($A540&lt;&gt;H$385,0,IF($A540&lt;&gt;$A539,1,MOD(H539-1+(COUNTIFS(I$385:$N$385,$A540)=COUNTIFS(I540:$N540,1)),H$384)+1))</f>
        <v>1</v>
      </c>
      <c r="I540" s="291">
        <f ca="1">IF($A540&lt;&gt;I$385,0,IF($A540&lt;&gt;$A539,1,MOD(I539-1+(COUNTIFS(N$385:$N$385,$A540)=COUNTIFS(N540:$N540,1)),I$384)+1))</f>
        <v>2</v>
      </c>
      <c r="J540" s="291"/>
      <c r="K540" s="291"/>
      <c r="L540" s="291"/>
      <c r="M540" s="291"/>
      <c r="O540">
        <v>154</v>
      </c>
      <c r="P540" s="110">
        <f t="shared" ca="1" si="305"/>
        <v>0.5</v>
      </c>
      <c r="Q540" s="110">
        <f t="shared" ca="1" si="306"/>
        <v>0</v>
      </c>
      <c r="R540" s="110">
        <f t="shared" ca="1" si="307"/>
        <v>0</v>
      </c>
      <c r="S540" s="110">
        <f t="shared" ca="1" si="308"/>
        <v>0</v>
      </c>
      <c r="T540" s="110">
        <v>0</v>
      </c>
      <c r="U540" s="110">
        <f t="shared" ca="1" si="309"/>
        <v>-0.5</v>
      </c>
      <c r="V540" s="110">
        <f t="shared" ca="1" si="310"/>
        <v>0</v>
      </c>
      <c r="W540" s="110"/>
      <c r="X540" s="110"/>
      <c r="Y540" s="110"/>
      <c r="Z540" s="110"/>
    </row>
    <row r="541" spans="1:26" hidden="1" outlineLevel="1">
      <c r="A541">
        <f t="shared" ca="1" si="311"/>
        <v>2</v>
      </c>
      <c r="B541" t="str">
        <f t="shared" ca="1" si="304"/>
        <v>EP3 LPD1 LPS1 LPM3</v>
      </c>
      <c r="C541" s="293">
        <f ca="1">IF($A541&lt;&gt;$A540,1,MOD(C540-1+(COUNTIFS(D$385:$N$385,$A541)=COUNTIFS(D541:$N541,1)),C$384)+1)</f>
        <v>3</v>
      </c>
      <c r="D541" s="291">
        <f ca="1">IF($A541&lt;&gt;D$385,0,IF($A541&lt;&gt;$A540,1,MOD(D540-1+(COUNTIFS(E$385:$N$385,$A541)=COUNTIFS(E541:$N541,1)),D$384)+1))</f>
        <v>0</v>
      </c>
      <c r="E541" s="291">
        <f ca="1">IF($A541&lt;&gt;E$385,0,IF($A541&lt;&gt;$A540,1,MOD(E540-1+(COUNTIFS(F$385:$N$385,$A541)=COUNTIFS(F541:$N541,1)),E$384)+1))</f>
        <v>0</v>
      </c>
      <c r="F541" s="291">
        <f ca="1">IF($A541&lt;&gt;F$385,0,IF($A541&lt;&gt;$A540,1,MOD(F540-1+(COUNTIFS(G$385:$N$385,$A541)=COUNTIFS(G541:$N541,1)),F$384)+1))</f>
        <v>0</v>
      </c>
      <c r="G541" s="291">
        <f ca="1">IF($A541&lt;&gt;G$385,0,IF($A541&lt;&gt;$A540,1,MOD(G540-1+(COUNTIFS(H$385:$N$385,$A541)=COUNTIFS(H541:$N541,1)),G$384)+1))</f>
        <v>1</v>
      </c>
      <c r="H541" s="291">
        <f ca="1">IF($A541&lt;&gt;H$385,0,IF($A541&lt;&gt;$A540,1,MOD(H540-1+(COUNTIFS(I$385:$N$385,$A541)=COUNTIFS(I541:$N541,1)),H$384)+1))</f>
        <v>1</v>
      </c>
      <c r="I541" s="291">
        <f ca="1">IF($A541&lt;&gt;I$385,0,IF($A541&lt;&gt;$A540,1,MOD(I540-1+(COUNTIFS(N$385:$N$385,$A541)=COUNTIFS(N541:$N541,1)),I$384)+1))</f>
        <v>3</v>
      </c>
      <c r="J541" s="291"/>
      <c r="K541" s="291"/>
      <c r="L541" s="291"/>
      <c r="M541" s="291"/>
      <c r="O541">
        <v>155</v>
      </c>
      <c r="P541" s="110">
        <f t="shared" ca="1" si="305"/>
        <v>0.5</v>
      </c>
      <c r="Q541" s="110">
        <f t="shared" ca="1" si="306"/>
        <v>0</v>
      </c>
      <c r="R541" s="110">
        <f t="shared" ca="1" si="307"/>
        <v>0</v>
      </c>
      <c r="S541" s="110">
        <f t="shared" ca="1" si="308"/>
        <v>0</v>
      </c>
      <c r="T541" s="110">
        <v>0</v>
      </c>
      <c r="U541" s="110">
        <f t="shared" ca="1" si="309"/>
        <v>-0.5</v>
      </c>
      <c r="V541" s="110">
        <f t="shared" ca="1" si="310"/>
        <v>0.5</v>
      </c>
      <c r="W541" s="110"/>
      <c r="X541" s="110"/>
      <c r="Y541" s="110"/>
      <c r="Z541" s="110"/>
    </row>
    <row r="542" spans="1:26" hidden="1" outlineLevel="1">
      <c r="A542">
        <f t="shared" ca="1" si="311"/>
        <v>2</v>
      </c>
      <c r="B542" t="str">
        <f t="shared" ca="1" si="304"/>
        <v>EP3 LPD1 LPS2 LPM1</v>
      </c>
      <c r="C542" s="293">
        <f ca="1">IF($A542&lt;&gt;$A541,1,MOD(C541-1+(COUNTIFS(D$385:$N$385,$A542)=COUNTIFS(D542:$N542,1)),C$384)+1)</f>
        <v>3</v>
      </c>
      <c r="D542" s="291">
        <f ca="1">IF($A542&lt;&gt;D$385,0,IF($A542&lt;&gt;$A541,1,MOD(D541-1+(COUNTIFS(E$385:$N$385,$A542)=COUNTIFS(E542:$N542,1)),D$384)+1))</f>
        <v>0</v>
      </c>
      <c r="E542" s="291">
        <f ca="1">IF($A542&lt;&gt;E$385,0,IF($A542&lt;&gt;$A541,1,MOD(E541-1+(COUNTIFS(F$385:$N$385,$A542)=COUNTIFS(F542:$N542,1)),E$384)+1))</f>
        <v>0</v>
      </c>
      <c r="F542" s="291">
        <f ca="1">IF($A542&lt;&gt;F$385,0,IF($A542&lt;&gt;$A541,1,MOD(F541-1+(COUNTIFS(G$385:$N$385,$A542)=COUNTIFS(G542:$N542,1)),F$384)+1))</f>
        <v>0</v>
      </c>
      <c r="G542" s="291">
        <f ca="1">IF($A542&lt;&gt;G$385,0,IF($A542&lt;&gt;$A541,1,MOD(G541-1+(COUNTIFS(H$385:$N$385,$A542)=COUNTIFS(H542:$N542,1)),G$384)+1))</f>
        <v>1</v>
      </c>
      <c r="H542" s="291">
        <f ca="1">IF($A542&lt;&gt;H$385,0,IF($A542&lt;&gt;$A541,1,MOD(H541-1+(COUNTIFS(I$385:$N$385,$A542)=COUNTIFS(I542:$N542,1)),H$384)+1))</f>
        <v>2</v>
      </c>
      <c r="I542" s="291">
        <f ca="1">IF($A542&lt;&gt;I$385,0,IF($A542&lt;&gt;$A541,1,MOD(I541-1+(COUNTIFS(N$385:$N$385,$A542)=COUNTIFS(N542:$N542,1)),I$384)+1))</f>
        <v>1</v>
      </c>
      <c r="J542" s="291"/>
      <c r="K542" s="291"/>
      <c r="L542" s="291"/>
      <c r="M542" s="291"/>
      <c r="O542">
        <v>156</v>
      </c>
      <c r="P542" s="110">
        <f t="shared" ca="1" si="305"/>
        <v>0.5</v>
      </c>
      <c r="Q542" s="110">
        <f t="shared" ca="1" si="306"/>
        <v>0</v>
      </c>
      <c r="R542" s="110">
        <f t="shared" ca="1" si="307"/>
        <v>0</v>
      </c>
      <c r="S542" s="110">
        <f t="shared" ca="1" si="308"/>
        <v>0</v>
      </c>
      <c r="T542" s="110">
        <v>0</v>
      </c>
      <c r="U542" s="110">
        <f t="shared" ca="1" si="309"/>
        <v>0</v>
      </c>
      <c r="V542" s="110">
        <f t="shared" ca="1" si="310"/>
        <v>-0.5</v>
      </c>
      <c r="W542" s="110"/>
      <c r="X542" s="110"/>
      <c r="Y542" s="110"/>
      <c r="Z542" s="110"/>
    </row>
    <row r="543" spans="1:26" hidden="1" outlineLevel="1">
      <c r="A543">
        <f t="shared" ca="1" si="311"/>
        <v>2</v>
      </c>
      <c r="B543" t="str">
        <f t="shared" ca="1" si="304"/>
        <v>EP3 LPD1 LPS2 LPM2</v>
      </c>
      <c r="C543" s="293">
        <f ca="1">IF($A543&lt;&gt;$A542,1,MOD(C542-1+(COUNTIFS(D$385:$N$385,$A543)=COUNTIFS(D543:$N543,1)),C$384)+1)</f>
        <v>3</v>
      </c>
      <c r="D543" s="291">
        <f ca="1">IF($A543&lt;&gt;D$385,0,IF($A543&lt;&gt;$A542,1,MOD(D542-1+(COUNTIFS(E$385:$N$385,$A543)=COUNTIFS(E543:$N543,1)),D$384)+1))</f>
        <v>0</v>
      </c>
      <c r="E543" s="291">
        <f ca="1">IF($A543&lt;&gt;E$385,0,IF($A543&lt;&gt;$A542,1,MOD(E542-1+(COUNTIFS(F$385:$N$385,$A543)=COUNTIFS(F543:$N543,1)),E$384)+1))</f>
        <v>0</v>
      </c>
      <c r="F543" s="291">
        <f ca="1">IF($A543&lt;&gt;F$385,0,IF($A543&lt;&gt;$A542,1,MOD(F542-1+(COUNTIFS(G$385:$N$385,$A543)=COUNTIFS(G543:$N543,1)),F$384)+1))</f>
        <v>0</v>
      </c>
      <c r="G543" s="291">
        <f ca="1">IF($A543&lt;&gt;G$385,0,IF($A543&lt;&gt;$A542,1,MOD(G542-1+(COUNTIFS(H$385:$N$385,$A543)=COUNTIFS(H543:$N543,1)),G$384)+1))</f>
        <v>1</v>
      </c>
      <c r="H543" s="291">
        <f ca="1">IF($A543&lt;&gt;H$385,0,IF($A543&lt;&gt;$A542,1,MOD(H542-1+(COUNTIFS(I$385:$N$385,$A543)=COUNTIFS(I543:$N543,1)),H$384)+1))</f>
        <v>2</v>
      </c>
      <c r="I543" s="291">
        <f ca="1">IF($A543&lt;&gt;I$385,0,IF($A543&lt;&gt;$A542,1,MOD(I542-1+(COUNTIFS(N$385:$N$385,$A543)=COUNTIFS(N543:$N543,1)),I$384)+1))</f>
        <v>2</v>
      </c>
      <c r="J543" s="291"/>
      <c r="K543" s="291"/>
      <c r="L543" s="291"/>
      <c r="M543" s="291"/>
      <c r="O543">
        <v>157</v>
      </c>
      <c r="P543" s="110">
        <f t="shared" ca="1" si="305"/>
        <v>0.5</v>
      </c>
      <c r="Q543" s="110">
        <f t="shared" ca="1" si="306"/>
        <v>0</v>
      </c>
      <c r="R543" s="110">
        <f t="shared" ca="1" si="307"/>
        <v>0</v>
      </c>
      <c r="S543" s="110">
        <f t="shared" ca="1" si="308"/>
        <v>0</v>
      </c>
      <c r="T543" s="110">
        <v>0</v>
      </c>
      <c r="U543" s="110">
        <f t="shared" ca="1" si="309"/>
        <v>0</v>
      </c>
      <c r="V543" s="110">
        <f t="shared" ca="1" si="310"/>
        <v>0</v>
      </c>
      <c r="W543" s="110"/>
      <c r="X543" s="110"/>
      <c r="Y543" s="110"/>
      <c r="Z543" s="110"/>
    </row>
    <row r="544" spans="1:26" hidden="1" outlineLevel="1">
      <c r="A544">
        <f t="shared" ca="1" si="311"/>
        <v>2</v>
      </c>
      <c r="B544" t="str">
        <f t="shared" ca="1" si="304"/>
        <v>EP3 LPD1 LPS2 LPM3</v>
      </c>
      <c r="C544" s="293">
        <f ca="1">IF($A544&lt;&gt;$A543,1,MOD(C543-1+(COUNTIFS(D$385:$N$385,$A544)=COUNTIFS(D544:$N544,1)),C$384)+1)</f>
        <v>3</v>
      </c>
      <c r="D544" s="291">
        <f ca="1">IF($A544&lt;&gt;D$385,0,IF($A544&lt;&gt;$A543,1,MOD(D543-1+(COUNTIFS(E$385:$N$385,$A544)=COUNTIFS(E544:$N544,1)),D$384)+1))</f>
        <v>0</v>
      </c>
      <c r="E544" s="291">
        <f ca="1">IF($A544&lt;&gt;E$385,0,IF($A544&lt;&gt;$A543,1,MOD(E543-1+(COUNTIFS(F$385:$N$385,$A544)=COUNTIFS(F544:$N544,1)),E$384)+1))</f>
        <v>0</v>
      </c>
      <c r="F544" s="291">
        <f ca="1">IF($A544&lt;&gt;F$385,0,IF($A544&lt;&gt;$A543,1,MOD(F543-1+(COUNTIFS(G$385:$N$385,$A544)=COUNTIFS(G544:$N544,1)),F$384)+1))</f>
        <v>0</v>
      </c>
      <c r="G544" s="291">
        <f ca="1">IF($A544&lt;&gt;G$385,0,IF($A544&lt;&gt;$A543,1,MOD(G543-1+(COUNTIFS(H$385:$N$385,$A544)=COUNTIFS(H544:$N544,1)),G$384)+1))</f>
        <v>1</v>
      </c>
      <c r="H544" s="291">
        <f ca="1">IF($A544&lt;&gt;H$385,0,IF($A544&lt;&gt;$A543,1,MOD(H543-1+(COUNTIFS(I$385:$N$385,$A544)=COUNTIFS(I544:$N544,1)),H$384)+1))</f>
        <v>2</v>
      </c>
      <c r="I544" s="291">
        <f ca="1">IF($A544&lt;&gt;I$385,0,IF($A544&lt;&gt;$A543,1,MOD(I543-1+(COUNTIFS(N$385:$N$385,$A544)=COUNTIFS(N544:$N544,1)),I$384)+1))</f>
        <v>3</v>
      </c>
      <c r="J544" s="291"/>
      <c r="K544" s="291"/>
      <c r="L544" s="291"/>
      <c r="M544" s="291"/>
      <c r="O544">
        <v>158</v>
      </c>
      <c r="P544" s="110">
        <f t="shared" ca="1" si="305"/>
        <v>0.5</v>
      </c>
      <c r="Q544" s="110">
        <f t="shared" ca="1" si="306"/>
        <v>0</v>
      </c>
      <c r="R544" s="110">
        <f t="shared" ca="1" si="307"/>
        <v>0</v>
      </c>
      <c r="S544" s="110">
        <f t="shared" ca="1" si="308"/>
        <v>0</v>
      </c>
      <c r="T544" s="110">
        <v>0</v>
      </c>
      <c r="U544" s="110">
        <f t="shared" ca="1" si="309"/>
        <v>0</v>
      </c>
      <c r="V544" s="110">
        <f t="shared" ca="1" si="310"/>
        <v>0.5</v>
      </c>
      <c r="W544" s="110"/>
      <c r="X544" s="110"/>
      <c r="Y544" s="110"/>
      <c r="Z544" s="110"/>
    </row>
    <row r="545" spans="1:26" hidden="1" outlineLevel="1">
      <c r="A545">
        <f t="shared" ca="1" si="311"/>
        <v>2</v>
      </c>
      <c r="B545" t="str">
        <f t="shared" ca="1" si="304"/>
        <v>EP3 LPD1 LPS3 LPM1</v>
      </c>
      <c r="C545" s="293">
        <f ca="1">IF($A545&lt;&gt;$A544,1,MOD(C544-1+(COUNTIFS(D$385:$N$385,$A545)=COUNTIFS(D545:$N545,1)),C$384)+1)</f>
        <v>3</v>
      </c>
      <c r="D545" s="291">
        <f ca="1">IF($A545&lt;&gt;D$385,0,IF($A545&lt;&gt;$A544,1,MOD(D544-1+(COUNTIFS(E$385:$N$385,$A545)=COUNTIFS(E545:$N545,1)),D$384)+1))</f>
        <v>0</v>
      </c>
      <c r="E545" s="291">
        <f ca="1">IF($A545&lt;&gt;E$385,0,IF($A545&lt;&gt;$A544,1,MOD(E544-1+(COUNTIFS(F$385:$N$385,$A545)=COUNTIFS(F545:$N545,1)),E$384)+1))</f>
        <v>0</v>
      </c>
      <c r="F545" s="291">
        <f ca="1">IF($A545&lt;&gt;F$385,0,IF($A545&lt;&gt;$A544,1,MOD(F544-1+(COUNTIFS(G$385:$N$385,$A545)=COUNTIFS(G545:$N545,1)),F$384)+1))</f>
        <v>0</v>
      </c>
      <c r="G545" s="291">
        <f ca="1">IF($A545&lt;&gt;G$385,0,IF($A545&lt;&gt;$A544,1,MOD(G544-1+(COUNTIFS(H$385:$N$385,$A545)=COUNTIFS(H545:$N545,1)),G$384)+1))</f>
        <v>1</v>
      </c>
      <c r="H545" s="291">
        <f ca="1">IF($A545&lt;&gt;H$385,0,IF($A545&lt;&gt;$A544,1,MOD(H544-1+(COUNTIFS(I$385:$N$385,$A545)=COUNTIFS(I545:$N545,1)),H$384)+1))</f>
        <v>3</v>
      </c>
      <c r="I545" s="291">
        <f ca="1">IF($A545&lt;&gt;I$385,0,IF($A545&lt;&gt;$A544,1,MOD(I544-1+(COUNTIFS(N$385:$N$385,$A545)=COUNTIFS(N545:$N545,1)),I$384)+1))</f>
        <v>1</v>
      </c>
      <c r="J545" s="291"/>
      <c r="K545" s="291"/>
      <c r="L545" s="291"/>
      <c r="M545" s="291"/>
      <c r="O545">
        <v>159</v>
      </c>
      <c r="P545" s="110">
        <f t="shared" ca="1" si="305"/>
        <v>0.5</v>
      </c>
      <c r="Q545" s="110">
        <f t="shared" ca="1" si="306"/>
        <v>0</v>
      </c>
      <c r="R545" s="110">
        <f t="shared" ca="1" si="307"/>
        <v>0</v>
      </c>
      <c r="S545" s="110">
        <f t="shared" ca="1" si="308"/>
        <v>0</v>
      </c>
      <c r="T545" s="110">
        <v>0</v>
      </c>
      <c r="U545" s="110">
        <f t="shared" ca="1" si="309"/>
        <v>0.5</v>
      </c>
      <c r="V545" s="110">
        <f t="shared" ca="1" si="310"/>
        <v>-0.5</v>
      </c>
      <c r="W545" s="110"/>
      <c r="X545" s="110"/>
      <c r="Y545" s="110"/>
      <c r="Z545" s="110"/>
    </row>
    <row r="546" spans="1:26" hidden="1" outlineLevel="1">
      <c r="A546">
        <f t="shared" ca="1" si="311"/>
        <v>2</v>
      </c>
      <c r="B546" t="str">
        <f t="shared" ca="1" si="304"/>
        <v>EP3 LPD1 LPS3 LPM2</v>
      </c>
      <c r="C546" s="293">
        <f ca="1">IF($A546&lt;&gt;$A545,1,MOD(C545-1+(COUNTIFS(D$385:$N$385,$A546)=COUNTIFS(D546:$N546,1)),C$384)+1)</f>
        <v>3</v>
      </c>
      <c r="D546" s="291">
        <f ca="1">IF($A546&lt;&gt;D$385,0,IF($A546&lt;&gt;$A545,1,MOD(D545-1+(COUNTIFS(E$385:$N$385,$A546)=COUNTIFS(E546:$N546,1)),D$384)+1))</f>
        <v>0</v>
      </c>
      <c r="E546" s="291">
        <f ca="1">IF($A546&lt;&gt;E$385,0,IF($A546&lt;&gt;$A545,1,MOD(E545-1+(COUNTIFS(F$385:$N$385,$A546)=COUNTIFS(F546:$N546,1)),E$384)+1))</f>
        <v>0</v>
      </c>
      <c r="F546" s="291">
        <f ca="1">IF($A546&lt;&gt;F$385,0,IF($A546&lt;&gt;$A545,1,MOD(F545-1+(COUNTIFS(G$385:$N$385,$A546)=COUNTIFS(G546:$N546,1)),F$384)+1))</f>
        <v>0</v>
      </c>
      <c r="G546" s="291">
        <f ca="1">IF($A546&lt;&gt;G$385,0,IF($A546&lt;&gt;$A545,1,MOD(G545-1+(COUNTIFS(H$385:$N$385,$A546)=COUNTIFS(H546:$N546,1)),G$384)+1))</f>
        <v>1</v>
      </c>
      <c r="H546" s="291">
        <f ca="1">IF($A546&lt;&gt;H$385,0,IF($A546&lt;&gt;$A545,1,MOD(H545-1+(COUNTIFS(I$385:$N$385,$A546)=COUNTIFS(I546:$N546,1)),H$384)+1))</f>
        <v>3</v>
      </c>
      <c r="I546" s="291">
        <f ca="1">IF($A546&lt;&gt;I$385,0,IF($A546&lt;&gt;$A545,1,MOD(I545-1+(COUNTIFS(N$385:$N$385,$A546)=COUNTIFS(N546:$N546,1)),I$384)+1))</f>
        <v>2</v>
      </c>
      <c r="J546" s="291"/>
      <c r="K546" s="291"/>
      <c r="L546" s="291"/>
      <c r="M546" s="291"/>
      <c r="O546">
        <v>160</v>
      </c>
      <c r="P546" s="110">
        <f t="shared" ca="1" si="305"/>
        <v>0.5</v>
      </c>
      <c r="Q546" s="110">
        <f t="shared" ca="1" si="306"/>
        <v>0</v>
      </c>
      <c r="R546" s="110">
        <f t="shared" ca="1" si="307"/>
        <v>0</v>
      </c>
      <c r="S546" s="110">
        <f t="shared" ca="1" si="308"/>
        <v>0</v>
      </c>
      <c r="T546" s="110">
        <v>0</v>
      </c>
      <c r="U546" s="110">
        <f t="shared" ca="1" si="309"/>
        <v>0.5</v>
      </c>
      <c r="V546" s="110">
        <f t="shared" ca="1" si="310"/>
        <v>0</v>
      </c>
      <c r="W546" s="110"/>
      <c r="X546" s="110"/>
      <c r="Y546" s="110"/>
      <c r="Z546" s="110"/>
    </row>
    <row r="547" spans="1:26" hidden="1" outlineLevel="1">
      <c r="A547">
        <f t="shared" ca="1" si="311"/>
        <v>2</v>
      </c>
      <c r="B547" t="str">
        <f t="shared" ca="1" si="304"/>
        <v>EP3 LPD1 LPS3 LPM3</v>
      </c>
      <c r="C547" s="293">
        <f ca="1">IF($A547&lt;&gt;$A546,1,MOD(C546-1+(COUNTIFS(D$385:$N$385,$A547)=COUNTIFS(D547:$N547,1)),C$384)+1)</f>
        <v>3</v>
      </c>
      <c r="D547" s="291">
        <f ca="1">IF($A547&lt;&gt;D$385,0,IF($A547&lt;&gt;$A546,1,MOD(D546-1+(COUNTIFS(E$385:$N$385,$A547)=COUNTIFS(E547:$N547,1)),D$384)+1))</f>
        <v>0</v>
      </c>
      <c r="E547" s="291">
        <f ca="1">IF($A547&lt;&gt;E$385,0,IF($A547&lt;&gt;$A546,1,MOD(E546-1+(COUNTIFS(F$385:$N$385,$A547)=COUNTIFS(F547:$N547,1)),E$384)+1))</f>
        <v>0</v>
      </c>
      <c r="F547" s="291">
        <f ca="1">IF($A547&lt;&gt;F$385,0,IF($A547&lt;&gt;$A546,1,MOD(F546-1+(COUNTIFS(G$385:$N$385,$A547)=COUNTIFS(G547:$N547,1)),F$384)+1))</f>
        <v>0</v>
      </c>
      <c r="G547" s="291">
        <f ca="1">IF($A547&lt;&gt;G$385,0,IF($A547&lt;&gt;$A546,1,MOD(G546-1+(COUNTIFS(H$385:$N$385,$A547)=COUNTIFS(H547:$N547,1)),G$384)+1))</f>
        <v>1</v>
      </c>
      <c r="H547" s="291">
        <f ca="1">IF($A547&lt;&gt;H$385,0,IF($A547&lt;&gt;$A546,1,MOD(H546-1+(COUNTIFS(I$385:$N$385,$A547)=COUNTIFS(I547:$N547,1)),H$384)+1))</f>
        <v>3</v>
      </c>
      <c r="I547" s="291">
        <f ca="1">IF($A547&lt;&gt;I$385,0,IF($A547&lt;&gt;$A546,1,MOD(I546-1+(COUNTIFS(N$385:$N$385,$A547)=COUNTIFS(N547:$N547,1)),I$384)+1))</f>
        <v>3</v>
      </c>
      <c r="J547" s="291"/>
      <c r="K547" s="291"/>
      <c r="L547" s="291"/>
      <c r="M547" s="291"/>
      <c r="O547">
        <v>161</v>
      </c>
      <c r="P547" s="110">
        <f t="shared" ca="1" si="305"/>
        <v>0.5</v>
      </c>
      <c r="Q547" s="110">
        <f t="shared" ca="1" si="306"/>
        <v>0</v>
      </c>
      <c r="R547" s="110">
        <f t="shared" ca="1" si="307"/>
        <v>0</v>
      </c>
      <c r="S547" s="110">
        <f t="shared" ca="1" si="308"/>
        <v>0</v>
      </c>
      <c r="T547" s="110">
        <v>0</v>
      </c>
      <c r="U547" s="110">
        <f t="shared" ca="1" si="309"/>
        <v>0.5</v>
      </c>
      <c r="V547" s="110">
        <f t="shared" ca="1" si="310"/>
        <v>0.5</v>
      </c>
      <c r="W547" s="110"/>
      <c r="X547" s="110"/>
      <c r="Y547" s="110"/>
      <c r="Z547" s="110"/>
    </row>
    <row r="548" spans="1:26" hidden="1" outlineLevel="1">
      <c r="A548">
        <f t="shared" ca="1" si="311"/>
        <v>2</v>
      </c>
      <c r="B548" t="str">
        <f t="shared" ca="1" si="304"/>
        <v>EP1 LPD1 LPS1 LPM1</v>
      </c>
      <c r="C548" s="293">
        <f ca="1">IF($A548&lt;&gt;$A547,1,MOD(C547-1+(COUNTIFS(D$385:$N$385,$A548)=COUNTIFS(D548:$N548,1)),C$384)+1)</f>
        <v>1</v>
      </c>
      <c r="D548" s="291">
        <f ca="1">IF($A548&lt;&gt;D$385,0,IF($A548&lt;&gt;$A547,1,MOD(D547-1+(COUNTIFS(E$385:$N$385,$A548)=COUNTIFS(E548:$N548,1)),D$384)+1))</f>
        <v>0</v>
      </c>
      <c r="E548" s="291">
        <f ca="1">IF($A548&lt;&gt;E$385,0,IF($A548&lt;&gt;$A547,1,MOD(E547-1+(COUNTIFS(F$385:$N$385,$A548)=COUNTIFS(F548:$N548,1)),E$384)+1))</f>
        <v>0</v>
      </c>
      <c r="F548" s="291">
        <f ca="1">IF($A548&lt;&gt;F$385,0,IF($A548&lt;&gt;$A547,1,MOD(F547-1+(COUNTIFS(G$385:$N$385,$A548)=COUNTIFS(G548:$N548,1)),F$384)+1))</f>
        <v>0</v>
      </c>
      <c r="G548" s="291">
        <f ca="1">IF($A548&lt;&gt;G$385,0,IF($A548&lt;&gt;$A547,1,MOD(G547-1+(COUNTIFS(H$385:$N$385,$A548)=COUNTIFS(H548:$N548,1)),G$384)+1))</f>
        <v>1</v>
      </c>
      <c r="H548" s="291">
        <f ca="1">IF($A548&lt;&gt;H$385,0,IF($A548&lt;&gt;$A547,1,MOD(H547-1+(COUNTIFS(I$385:$N$385,$A548)=COUNTIFS(I548:$N548,1)),H$384)+1))</f>
        <v>1</v>
      </c>
      <c r="I548" s="291">
        <f ca="1">IF($A548&lt;&gt;I$385,0,IF($A548&lt;&gt;$A547,1,MOD(I547-1+(COUNTIFS(N$385:$N$385,$A548)=COUNTIFS(N548:$N548,1)),I$384)+1))</f>
        <v>1</v>
      </c>
      <c r="J548" s="291"/>
      <c r="K548" s="291"/>
      <c r="L548" s="291"/>
      <c r="M548" s="291"/>
      <c r="O548">
        <v>162</v>
      </c>
      <c r="P548" s="110">
        <f t="shared" ca="1" si="305"/>
        <v>-0.5</v>
      </c>
      <c r="Q548" s="110">
        <f t="shared" ca="1" si="306"/>
        <v>0</v>
      </c>
      <c r="R548" s="110">
        <f t="shared" ca="1" si="307"/>
        <v>0</v>
      </c>
      <c r="S548" s="110">
        <f t="shared" ca="1" si="308"/>
        <v>0</v>
      </c>
      <c r="T548" s="110">
        <v>0</v>
      </c>
      <c r="U548" s="110">
        <f t="shared" ca="1" si="309"/>
        <v>-0.5</v>
      </c>
      <c r="V548" s="110">
        <f t="shared" ca="1" si="310"/>
        <v>-0.5</v>
      </c>
      <c r="W548" s="110"/>
      <c r="X548" s="110"/>
      <c r="Y548" s="110"/>
      <c r="Z548" s="110"/>
    </row>
    <row r="549" spans="1:26" hidden="1" outlineLevel="1">
      <c r="A549">
        <f t="shared" ca="1" si="311"/>
        <v>2</v>
      </c>
      <c r="B549" t="str">
        <f t="shared" ca="1" si="304"/>
        <v>EP1 LPD1 LPS1 LPM2</v>
      </c>
      <c r="C549" s="293">
        <f ca="1">IF($A549&lt;&gt;$A548,1,MOD(C548-1+(COUNTIFS(D$385:$N$385,$A549)=COUNTIFS(D549:$N549,1)),C$384)+1)</f>
        <v>1</v>
      </c>
      <c r="D549" s="291">
        <f ca="1">IF($A549&lt;&gt;D$385,0,IF($A549&lt;&gt;$A548,1,MOD(D548-1+(COUNTIFS(E$385:$N$385,$A549)=COUNTIFS(E549:$N549,1)),D$384)+1))</f>
        <v>0</v>
      </c>
      <c r="E549" s="291">
        <f ca="1">IF($A549&lt;&gt;E$385,0,IF($A549&lt;&gt;$A548,1,MOD(E548-1+(COUNTIFS(F$385:$N$385,$A549)=COUNTIFS(F549:$N549,1)),E$384)+1))</f>
        <v>0</v>
      </c>
      <c r="F549" s="291">
        <f ca="1">IF($A549&lt;&gt;F$385,0,IF($A549&lt;&gt;$A548,1,MOD(F548-1+(COUNTIFS(G$385:$N$385,$A549)=COUNTIFS(G549:$N549,1)),F$384)+1))</f>
        <v>0</v>
      </c>
      <c r="G549" s="291">
        <f ca="1">IF($A549&lt;&gt;G$385,0,IF($A549&lt;&gt;$A548,1,MOD(G548-1+(COUNTIFS(H$385:$N$385,$A549)=COUNTIFS(H549:$N549,1)),G$384)+1))</f>
        <v>1</v>
      </c>
      <c r="H549" s="291">
        <f ca="1">IF($A549&lt;&gt;H$385,0,IF($A549&lt;&gt;$A548,1,MOD(H548-1+(COUNTIFS(I$385:$N$385,$A549)=COUNTIFS(I549:$N549,1)),H$384)+1))</f>
        <v>1</v>
      </c>
      <c r="I549" s="291">
        <f ca="1">IF($A549&lt;&gt;I$385,0,IF($A549&lt;&gt;$A548,1,MOD(I548-1+(COUNTIFS(N$385:$N$385,$A549)=COUNTIFS(N549:$N549,1)),I$384)+1))</f>
        <v>2</v>
      </c>
      <c r="J549" s="291"/>
      <c r="K549" s="291"/>
      <c r="L549" s="291"/>
      <c r="M549" s="291"/>
      <c r="O549">
        <v>163</v>
      </c>
      <c r="P549" s="110">
        <f t="shared" ca="1" si="305"/>
        <v>-0.5</v>
      </c>
      <c r="Q549" s="110">
        <f t="shared" ca="1" si="306"/>
        <v>0</v>
      </c>
      <c r="R549" s="110">
        <f t="shared" ca="1" si="307"/>
        <v>0</v>
      </c>
      <c r="S549" s="110">
        <f t="shared" ca="1" si="308"/>
        <v>0</v>
      </c>
      <c r="T549" s="110">
        <v>0</v>
      </c>
      <c r="U549" s="110">
        <f t="shared" ca="1" si="309"/>
        <v>-0.5</v>
      </c>
      <c r="V549" s="110">
        <f t="shared" ca="1" si="310"/>
        <v>0</v>
      </c>
      <c r="W549" s="110"/>
      <c r="X549" s="110"/>
      <c r="Y549" s="110"/>
      <c r="Z549" s="110"/>
    </row>
    <row r="550" spans="1:26" hidden="1" outlineLevel="1">
      <c r="A550">
        <f t="shared" ca="1" si="311"/>
        <v>2</v>
      </c>
      <c r="B550" t="str">
        <f t="shared" ca="1" si="304"/>
        <v>EP1 LPD1 LPS1 LPM3</v>
      </c>
      <c r="C550" s="293">
        <f ca="1">IF($A550&lt;&gt;$A549,1,MOD(C549-1+(COUNTIFS(D$385:$N$385,$A550)=COUNTIFS(D550:$N550,1)),C$384)+1)</f>
        <v>1</v>
      </c>
      <c r="D550" s="291">
        <f ca="1">IF($A550&lt;&gt;D$385,0,IF($A550&lt;&gt;$A549,1,MOD(D549-1+(COUNTIFS(E$385:$N$385,$A550)=COUNTIFS(E550:$N550,1)),D$384)+1))</f>
        <v>0</v>
      </c>
      <c r="E550" s="291">
        <f ca="1">IF($A550&lt;&gt;E$385,0,IF($A550&lt;&gt;$A549,1,MOD(E549-1+(COUNTIFS(F$385:$N$385,$A550)=COUNTIFS(F550:$N550,1)),E$384)+1))</f>
        <v>0</v>
      </c>
      <c r="F550" s="291">
        <f ca="1">IF($A550&lt;&gt;F$385,0,IF($A550&lt;&gt;$A549,1,MOD(F549-1+(COUNTIFS(G$385:$N$385,$A550)=COUNTIFS(G550:$N550,1)),F$384)+1))</f>
        <v>0</v>
      </c>
      <c r="G550" s="291">
        <f ca="1">IF($A550&lt;&gt;G$385,0,IF($A550&lt;&gt;$A549,1,MOD(G549-1+(COUNTIFS(H$385:$N$385,$A550)=COUNTIFS(H550:$N550,1)),G$384)+1))</f>
        <v>1</v>
      </c>
      <c r="H550" s="291">
        <f ca="1">IF($A550&lt;&gt;H$385,0,IF($A550&lt;&gt;$A549,1,MOD(H549-1+(COUNTIFS(I$385:$N$385,$A550)=COUNTIFS(I550:$N550,1)),H$384)+1))</f>
        <v>1</v>
      </c>
      <c r="I550" s="291">
        <f ca="1">IF($A550&lt;&gt;I$385,0,IF($A550&lt;&gt;$A549,1,MOD(I549-1+(COUNTIFS(N$385:$N$385,$A550)=COUNTIFS(N550:$N550,1)),I$384)+1))</f>
        <v>3</v>
      </c>
      <c r="J550" s="291"/>
      <c r="K550" s="291"/>
      <c r="L550" s="291"/>
      <c r="M550" s="291"/>
      <c r="O550">
        <v>164</v>
      </c>
      <c r="P550" s="110">
        <f t="shared" ca="1" si="305"/>
        <v>-0.5</v>
      </c>
      <c r="Q550" s="110">
        <f t="shared" ca="1" si="306"/>
        <v>0</v>
      </c>
      <c r="R550" s="110">
        <f t="shared" ca="1" si="307"/>
        <v>0</v>
      </c>
      <c r="S550" s="110">
        <f t="shared" ca="1" si="308"/>
        <v>0</v>
      </c>
      <c r="T550" s="110">
        <v>0</v>
      </c>
      <c r="U550" s="110">
        <f t="shared" ca="1" si="309"/>
        <v>-0.5</v>
      </c>
      <c r="V550" s="110">
        <f t="shared" ca="1" si="310"/>
        <v>0.5</v>
      </c>
      <c r="W550" s="110"/>
      <c r="X550" s="110"/>
      <c r="Y550" s="110"/>
      <c r="Z550" s="110"/>
    </row>
    <row r="551" spans="1:26" hidden="1" outlineLevel="1">
      <c r="A551">
        <f t="shared" ca="1" si="311"/>
        <v>2</v>
      </c>
      <c r="B551" t="str">
        <f t="shared" ca="1" si="304"/>
        <v>EP1 LPD1 LPS2 LPM1</v>
      </c>
      <c r="C551" s="293">
        <f ca="1">IF($A551&lt;&gt;$A550,1,MOD(C550-1+(COUNTIFS(D$385:$N$385,$A551)=COUNTIFS(D551:$N551,1)),C$384)+1)</f>
        <v>1</v>
      </c>
      <c r="D551" s="291">
        <f ca="1">IF($A551&lt;&gt;D$385,0,IF($A551&lt;&gt;$A550,1,MOD(D550-1+(COUNTIFS(E$385:$N$385,$A551)=COUNTIFS(E551:$N551,1)),D$384)+1))</f>
        <v>0</v>
      </c>
      <c r="E551" s="291">
        <f ca="1">IF($A551&lt;&gt;E$385,0,IF($A551&lt;&gt;$A550,1,MOD(E550-1+(COUNTIFS(F$385:$N$385,$A551)=COUNTIFS(F551:$N551,1)),E$384)+1))</f>
        <v>0</v>
      </c>
      <c r="F551" s="291">
        <f ca="1">IF($A551&lt;&gt;F$385,0,IF($A551&lt;&gt;$A550,1,MOD(F550-1+(COUNTIFS(G$385:$N$385,$A551)=COUNTIFS(G551:$N551,1)),F$384)+1))</f>
        <v>0</v>
      </c>
      <c r="G551" s="291">
        <f ca="1">IF($A551&lt;&gt;G$385,0,IF($A551&lt;&gt;$A550,1,MOD(G550-1+(COUNTIFS(H$385:$N$385,$A551)=COUNTIFS(H551:$N551,1)),G$384)+1))</f>
        <v>1</v>
      </c>
      <c r="H551" s="291">
        <f ca="1">IF($A551&lt;&gt;H$385,0,IF($A551&lt;&gt;$A550,1,MOD(H550-1+(COUNTIFS(I$385:$N$385,$A551)=COUNTIFS(I551:$N551,1)),H$384)+1))</f>
        <v>2</v>
      </c>
      <c r="I551" s="291">
        <f ca="1">IF($A551&lt;&gt;I$385,0,IF($A551&lt;&gt;$A550,1,MOD(I550-1+(COUNTIFS(N$385:$N$385,$A551)=COUNTIFS(N551:$N551,1)),I$384)+1))</f>
        <v>1</v>
      </c>
      <c r="J551" s="291"/>
      <c r="K551" s="291"/>
      <c r="L551" s="291"/>
      <c r="M551" s="291"/>
      <c r="O551">
        <v>165</v>
      </c>
      <c r="P551" s="110">
        <f t="shared" ca="1" si="305"/>
        <v>-0.5</v>
      </c>
      <c r="Q551" s="110">
        <f t="shared" ca="1" si="306"/>
        <v>0</v>
      </c>
      <c r="R551" s="110">
        <f t="shared" ca="1" si="307"/>
        <v>0</v>
      </c>
      <c r="S551" s="110">
        <f t="shared" ca="1" si="308"/>
        <v>0</v>
      </c>
      <c r="T551" s="110">
        <v>0</v>
      </c>
      <c r="U551" s="110">
        <f t="shared" ca="1" si="309"/>
        <v>0</v>
      </c>
      <c r="V551" s="110">
        <f t="shared" ca="1" si="310"/>
        <v>-0.5</v>
      </c>
      <c r="W551" s="110"/>
      <c r="X551" s="110"/>
      <c r="Y551" s="110"/>
      <c r="Z551" s="110"/>
    </row>
    <row r="552" spans="1:26" hidden="1" outlineLevel="1">
      <c r="A552">
        <f t="shared" ca="1" si="311"/>
        <v>2</v>
      </c>
      <c r="B552" t="str">
        <f t="shared" ca="1" si="304"/>
        <v>EP1 LPD1 LPS2 LPM2</v>
      </c>
      <c r="C552" s="293">
        <f ca="1">IF($A552&lt;&gt;$A551,1,MOD(C551-1+(COUNTIFS(D$385:$N$385,$A552)=COUNTIFS(D552:$N552,1)),C$384)+1)</f>
        <v>1</v>
      </c>
      <c r="D552" s="291">
        <f ca="1">IF($A552&lt;&gt;D$385,0,IF($A552&lt;&gt;$A551,1,MOD(D551-1+(COUNTIFS(E$385:$N$385,$A552)=COUNTIFS(E552:$N552,1)),D$384)+1))</f>
        <v>0</v>
      </c>
      <c r="E552" s="291">
        <f ca="1">IF($A552&lt;&gt;E$385,0,IF($A552&lt;&gt;$A551,1,MOD(E551-1+(COUNTIFS(F$385:$N$385,$A552)=COUNTIFS(F552:$N552,1)),E$384)+1))</f>
        <v>0</v>
      </c>
      <c r="F552" s="291">
        <f ca="1">IF($A552&lt;&gt;F$385,0,IF($A552&lt;&gt;$A551,1,MOD(F551-1+(COUNTIFS(G$385:$N$385,$A552)=COUNTIFS(G552:$N552,1)),F$384)+1))</f>
        <v>0</v>
      </c>
      <c r="G552" s="291">
        <f ca="1">IF($A552&lt;&gt;G$385,0,IF($A552&lt;&gt;$A551,1,MOD(G551-1+(COUNTIFS(H$385:$N$385,$A552)=COUNTIFS(H552:$N552,1)),G$384)+1))</f>
        <v>1</v>
      </c>
      <c r="H552" s="291">
        <f ca="1">IF($A552&lt;&gt;H$385,0,IF($A552&lt;&gt;$A551,1,MOD(H551-1+(COUNTIFS(I$385:$N$385,$A552)=COUNTIFS(I552:$N552,1)),H$384)+1))</f>
        <v>2</v>
      </c>
      <c r="I552" s="291">
        <f ca="1">IF($A552&lt;&gt;I$385,0,IF($A552&lt;&gt;$A551,1,MOD(I551-1+(COUNTIFS(N$385:$N$385,$A552)=COUNTIFS(N552:$N552,1)),I$384)+1))</f>
        <v>2</v>
      </c>
      <c r="J552" s="291"/>
      <c r="K552" s="291"/>
      <c r="L552" s="291"/>
      <c r="M552" s="291"/>
      <c r="O552">
        <v>166</v>
      </c>
      <c r="P552" s="110">
        <f t="shared" ca="1" si="305"/>
        <v>-0.5</v>
      </c>
      <c r="Q552" s="110">
        <f t="shared" ca="1" si="306"/>
        <v>0</v>
      </c>
      <c r="R552" s="110">
        <f t="shared" ca="1" si="307"/>
        <v>0</v>
      </c>
      <c r="S552" s="110">
        <f t="shared" ca="1" si="308"/>
        <v>0</v>
      </c>
      <c r="T552" s="110">
        <v>0</v>
      </c>
      <c r="U552" s="110">
        <f t="shared" ca="1" si="309"/>
        <v>0</v>
      </c>
      <c r="V552" s="110">
        <f t="shared" ca="1" si="310"/>
        <v>0</v>
      </c>
      <c r="W552" s="110"/>
      <c r="X552" s="110"/>
      <c r="Y552" s="110"/>
      <c r="Z552" s="110"/>
    </row>
    <row r="553" spans="1:26" hidden="1" outlineLevel="1">
      <c r="A553">
        <f t="shared" ca="1" si="311"/>
        <v>2</v>
      </c>
      <c r="B553" t="str">
        <f t="shared" ca="1" si="304"/>
        <v>EP1 LPD1 LPS2 LPM3</v>
      </c>
      <c r="C553" s="293">
        <f ca="1">IF($A553&lt;&gt;$A552,1,MOD(C552-1+(COUNTIFS(D$385:$N$385,$A553)=COUNTIFS(D553:$N553,1)),C$384)+1)</f>
        <v>1</v>
      </c>
      <c r="D553" s="291">
        <f ca="1">IF($A553&lt;&gt;D$385,0,IF($A553&lt;&gt;$A552,1,MOD(D552-1+(COUNTIFS(E$385:$N$385,$A553)=COUNTIFS(E553:$N553,1)),D$384)+1))</f>
        <v>0</v>
      </c>
      <c r="E553" s="291">
        <f ca="1">IF($A553&lt;&gt;E$385,0,IF($A553&lt;&gt;$A552,1,MOD(E552-1+(COUNTIFS(F$385:$N$385,$A553)=COUNTIFS(F553:$N553,1)),E$384)+1))</f>
        <v>0</v>
      </c>
      <c r="F553" s="291">
        <f ca="1">IF($A553&lt;&gt;F$385,0,IF($A553&lt;&gt;$A552,1,MOD(F552-1+(COUNTIFS(G$385:$N$385,$A553)=COUNTIFS(G553:$N553,1)),F$384)+1))</f>
        <v>0</v>
      </c>
      <c r="G553" s="291">
        <f ca="1">IF($A553&lt;&gt;G$385,0,IF($A553&lt;&gt;$A552,1,MOD(G552-1+(COUNTIFS(H$385:$N$385,$A553)=COUNTIFS(H553:$N553,1)),G$384)+1))</f>
        <v>1</v>
      </c>
      <c r="H553" s="291">
        <f ca="1">IF($A553&lt;&gt;H$385,0,IF($A553&lt;&gt;$A552,1,MOD(H552-1+(COUNTIFS(I$385:$N$385,$A553)=COUNTIFS(I553:$N553,1)),H$384)+1))</f>
        <v>2</v>
      </c>
      <c r="I553" s="291">
        <f ca="1">IF($A553&lt;&gt;I$385,0,IF($A553&lt;&gt;$A552,1,MOD(I552-1+(COUNTIFS(N$385:$N$385,$A553)=COUNTIFS(N553:$N553,1)),I$384)+1))</f>
        <v>3</v>
      </c>
      <c r="J553" s="291"/>
      <c r="K553" s="291"/>
      <c r="L553" s="291"/>
      <c r="M553" s="291"/>
      <c r="O553">
        <v>167</v>
      </c>
      <c r="P553" s="110">
        <f t="shared" ca="1" si="305"/>
        <v>-0.5</v>
      </c>
      <c r="Q553" s="110">
        <f t="shared" ca="1" si="306"/>
        <v>0</v>
      </c>
      <c r="R553" s="110">
        <f t="shared" ca="1" si="307"/>
        <v>0</v>
      </c>
      <c r="S553" s="110">
        <f t="shared" ca="1" si="308"/>
        <v>0</v>
      </c>
      <c r="T553" s="110">
        <v>0</v>
      </c>
      <c r="U553" s="110">
        <f t="shared" ca="1" si="309"/>
        <v>0</v>
      </c>
      <c r="V553" s="110">
        <f t="shared" ca="1" si="310"/>
        <v>0.5</v>
      </c>
      <c r="W553" s="110"/>
      <c r="X553" s="110"/>
      <c r="Y553" s="110"/>
      <c r="Z553" s="110"/>
    </row>
    <row r="554" spans="1:26" hidden="1" outlineLevel="1">
      <c r="A554">
        <f t="shared" ca="1" si="311"/>
        <v>2</v>
      </c>
      <c r="B554" t="str">
        <f t="shared" ca="1" si="304"/>
        <v>EP1 LPD1 LPS3 LPM1</v>
      </c>
      <c r="C554" s="293">
        <f ca="1">IF($A554&lt;&gt;$A553,1,MOD(C553-1+(COUNTIFS(D$385:$N$385,$A554)=COUNTIFS(D554:$N554,1)),C$384)+1)</f>
        <v>1</v>
      </c>
      <c r="D554" s="291">
        <f ca="1">IF($A554&lt;&gt;D$385,0,IF($A554&lt;&gt;$A553,1,MOD(D553-1+(COUNTIFS(E$385:$N$385,$A554)=COUNTIFS(E554:$N554,1)),D$384)+1))</f>
        <v>0</v>
      </c>
      <c r="E554" s="291">
        <f ca="1">IF($A554&lt;&gt;E$385,0,IF($A554&lt;&gt;$A553,1,MOD(E553-1+(COUNTIFS(F$385:$N$385,$A554)=COUNTIFS(F554:$N554,1)),E$384)+1))</f>
        <v>0</v>
      </c>
      <c r="F554" s="291">
        <f ca="1">IF($A554&lt;&gt;F$385,0,IF($A554&lt;&gt;$A553,1,MOD(F553-1+(COUNTIFS(G$385:$N$385,$A554)=COUNTIFS(G554:$N554,1)),F$384)+1))</f>
        <v>0</v>
      </c>
      <c r="G554" s="291">
        <f ca="1">IF($A554&lt;&gt;G$385,0,IF($A554&lt;&gt;$A553,1,MOD(G553-1+(COUNTIFS(H$385:$N$385,$A554)=COUNTIFS(H554:$N554,1)),G$384)+1))</f>
        <v>1</v>
      </c>
      <c r="H554" s="291">
        <f ca="1">IF($A554&lt;&gt;H$385,0,IF($A554&lt;&gt;$A553,1,MOD(H553-1+(COUNTIFS(I$385:$N$385,$A554)=COUNTIFS(I554:$N554,1)),H$384)+1))</f>
        <v>3</v>
      </c>
      <c r="I554" s="291">
        <f ca="1">IF($A554&lt;&gt;I$385,0,IF($A554&lt;&gt;$A553,1,MOD(I553-1+(COUNTIFS(N$385:$N$385,$A554)=COUNTIFS(N554:$N554,1)),I$384)+1))</f>
        <v>1</v>
      </c>
      <c r="J554" s="291"/>
      <c r="K554" s="291"/>
      <c r="L554" s="291"/>
      <c r="M554" s="291"/>
      <c r="O554">
        <v>168</v>
      </c>
      <c r="P554" s="110">
        <f t="shared" ca="1" si="305"/>
        <v>-0.5</v>
      </c>
      <c r="Q554" s="110">
        <f t="shared" ca="1" si="306"/>
        <v>0</v>
      </c>
      <c r="R554" s="110">
        <f t="shared" ca="1" si="307"/>
        <v>0</v>
      </c>
      <c r="S554" s="110">
        <f t="shared" ca="1" si="308"/>
        <v>0</v>
      </c>
      <c r="T554" s="110">
        <v>0</v>
      </c>
      <c r="U554" s="110">
        <f t="shared" ca="1" si="309"/>
        <v>0.5</v>
      </c>
      <c r="V554" s="110">
        <f t="shared" ca="1" si="310"/>
        <v>-0.5</v>
      </c>
      <c r="W554" s="110"/>
      <c r="X554" s="110"/>
      <c r="Y554" s="110"/>
      <c r="Z554" s="110"/>
    </row>
    <row r="555" spans="1:26" hidden="1" outlineLevel="1">
      <c r="A555">
        <f t="shared" ca="1" si="311"/>
        <v>2</v>
      </c>
      <c r="B555" t="str">
        <f t="shared" ca="1" si="304"/>
        <v>EP1 LPD1 LPS3 LPM2</v>
      </c>
      <c r="C555" s="293">
        <f ca="1">IF($A555&lt;&gt;$A554,1,MOD(C554-1+(COUNTIFS(D$385:$N$385,$A555)=COUNTIFS(D555:$N555,1)),C$384)+1)</f>
        <v>1</v>
      </c>
      <c r="D555" s="291">
        <f ca="1">IF($A555&lt;&gt;D$385,0,IF($A555&lt;&gt;$A554,1,MOD(D554-1+(COUNTIFS(E$385:$N$385,$A555)=COUNTIFS(E555:$N555,1)),D$384)+1))</f>
        <v>0</v>
      </c>
      <c r="E555" s="291">
        <f ca="1">IF($A555&lt;&gt;E$385,0,IF($A555&lt;&gt;$A554,1,MOD(E554-1+(COUNTIFS(F$385:$N$385,$A555)=COUNTIFS(F555:$N555,1)),E$384)+1))</f>
        <v>0</v>
      </c>
      <c r="F555" s="291">
        <f ca="1">IF($A555&lt;&gt;F$385,0,IF($A555&lt;&gt;$A554,1,MOD(F554-1+(COUNTIFS(G$385:$N$385,$A555)=COUNTIFS(G555:$N555,1)),F$384)+1))</f>
        <v>0</v>
      </c>
      <c r="G555" s="291">
        <f ca="1">IF($A555&lt;&gt;G$385,0,IF($A555&lt;&gt;$A554,1,MOD(G554-1+(COUNTIFS(H$385:$N$385,$A555)=COUNTIFS(H555:$N555,1)),G$384)+1))</f>
        <v>1</v>
      </c>
      <c r="H555" s="291">
        <f ca="1">IF($A555&lt;&gt;H$385,0,IF($A555&lt;&gt;$A554,1,MOD(H554-1+(COUNTIFS(I$385:$N$385,$A555)=COUNTIFS(I555:$N555,1)),H$384)+1))</f>
        <v>3</v>
      </c>
      <c r="I555" s="291">
        <f ca="1">IF($A555&lt;&gt;I$385,0,IF($A555&lt;&gt;$A554,1,MOD(I554-1+(COUNTIFS(N$385:$N$385,$A555)=COUNTIFS(N555:$N555,1)),I$384)+1))</f>
        <v>2</v>
      </c>
      <c r="J555" s="291"/>
      <c r="K555" s="291"/>
      <c r="L555" s="291"/>
      <c r="M555" s="291"/>
      <c r="O555">
        <v>169</v>
      </c>
      <c r="P555" s="110">
        <f t="shared" ca="1" si="305"/>
        <v>-0.5</v>
      </c>
      <c r="Q555" s="110">
        <f t="shared" ca="1" si="306"/>
        <v>0</v>
      </c>
      <c r="R555" s="110">
        <f t="shared" ca="1" si="307"/>
        <v>0</v>
      </c>
      <c r="S555" s="110">
        <f t="shared" ca="1" si="308"/>
        <v>0</v>
      </c>
      <c r="T555" s="110">
        <v>0</v>
      </c>
      <c r="U555" s="110">
        <f t="shared" ca="1" si="309"/>
        <v>0.5</v>
      </c>
      <c r="V555" s="110">
        <f t="shared" ca="1" si="310"/>
        <v>0</v>
      </c>
      <c r="W555" s="110"/>
      <c r="X555" s="110"/>
      <c r="Y555" s="110"/>
      <c r="Z555" s="110"/>
    </row>
    <row r="556" spans="1:26" hidden="1" outlineLevel="1">
      <c r="A556">
        <f t="shared" ca="1" si="311"/>
        <v>2</v>
      </c>
      <c r="B556" t="str">
        <f t="shared" ca="1" si="304"/>
        <v>EP1 LPD1 LPS3 LPM3</v>
      </c>
      <c r="C556" s="293">
        <f ca="1">IF($A556&lt;&gt;$A555,1,MOD(C555-1+(COUNTIFS(D$385:$N$385,$A556)=COUNTIFS(D556:$N556,1)),C$384)+1)</f>
        <v>1</v>
      </c>
      <c r="D556" s="291">
        <f ca="1">IF($A556&lt;&gt;D$385,0,IF($A556&lt;&gt;$A555,1,MOD(D555-1+(COUNTIFS(E$385:$N$385,$A556)=COUNTIFS(E556:$N556,1)),D$384)+1))</f>
        <v>0</v>
      </c>
      <c r="E556" s="291">
        <f ca="1">IF($A556&lt;&gt;E$385,0,IF($A556&lt;&gt;$A555,1,MOD(E555-1+(COUNTIFS(F$385:$N$385,$A556)=COUNTIFS(F556:$N556,1)),E$384)+1))</f>
        <v>0</v>
      </c>
      <c r="F556" s="291">
        <f ca="1">IF($A556&lt;&gt;F$385,0,IF($A556&lt;&gt;$A555,1,MOD(F555-1+(COUNTIFS(G$385:$N$385,$A556)=COUNTIFS(G556:$N556,1)),F$384)+1))</f>
        <v>0</v>
      </c>
      <c r="G556" s="291">
        <f ca="1">IF($A556&lt;&gt;G$385,0,IF($A556&lt;&gt;$A555,1,MOD(G555-1+(COUNTIFS(H$385:$N$385,$A556)=COUNTIFS(H556:$N556,1)),G$384)+1))</f>
        <v>1</v>
      </c>
      <c r="H556" s="291">
        <f ca="1">IF($A556&lt;&gt;H$385,0,IF($A556&lt;&gt;$A555,1,MOD(H555-1+(COUNTIFS(I$385:$N$385,$A556)=COUNTIFS(I556:$N556,1)),H$384)+1))</f>
        <v>3</v>
      </c>
      <c r="I556" s="291">
        <f ca="1">IF($A556&lt;&gt;I$385,0,IF($A556&lt;&gt;$A555,1,MOD(I555-1+(COUNTIFS(N$385:$N$385,$A556)=COUNTIFS(N556:$N556,1)),I$384)+1))</f>
        <v>3</v>
      </c>
      <c r="J556" s="291"/>
      <c r="K556" s="291"/>
      <c r="L556" s="291"/>
      <c r="M556" s="291"/>
      <c r="O556">
        <v>170</v>
      </c>
      <c r="P556" s="110">
        <f t="shared" ca="1" si="305"/>
        <v>-0.5</v>
      </c>
      <c r="Q556" s="110">
        <f t="shared" ca="1" si="306"/>
        <v>0</v>
      </c>
      <c r="R556" s="110">
        <f t="shared" ca="1" si="307"/>
        <v>0</v>
      </c>
      <c r="S556" s="110">
        <f t="shared" ca="1" si="308"/>
        <v>0</v>
      </c>
      <c r="T556" s="110">
        <v>0</v>
      </c>
      <c r="U556" s="110">
        <f t="shared" ca="1" si="309"/>
        <v>0.5</v>
      </c>
      <c r="V556" s="110">
        <f t="shared" ca="1" si="310"/>
        <v>0.5</v>
      </c>
      <c r="W556" s="110"/>
      <c r="X556" s="110"/>
      <c r="Y556" s="110"/>
      <c r="Z556" s="110"/>
    </row>
    <row r="557" spans="1:26" hidden="1" outlineLevel="1">
      <c r="A557">
        <f t="shared" ca="1" si="311"/>
        <v>2</v>
      </c>
      <c r="B557" t="str">
        <f t="shared" ca="1" si="304"/>
        <v>EP2 LPD1 LPS1 LPM1</v>
      </c>
      <c r="C557" s="293">
        <f ca="1">IF($A557&lt;&gt;$A556,1,MOD(C556-1+(COUNTIFS(D$385:$N$385,$A557)=COUNTIFS(D557:$N557,1)),C$384)+1)</f>
        <v>2</v>
      </c>
      <c r="D557" s="291">
        <f ca="1">IF($A557&lt;&gt;D$385,0,IF($A557&lt;&gt;$A556,1,MOD(D556-1+(COUNTIFS(E$385:$N$385,$A557)=COUNTIFS(E557:$N557,1)),D$384)+1))</f>
        <v>0</v>
      </c>
      <c r="E557" s="291">
        <f ca="1">IF($A557&lt;&gt;E$385,0,IF($A557&lt;&gt;$A556,1,MOD(E556-1+(COUNTIFS(F$385:$N$385,$A557)=COUNTIFS(F557:$N557,1)),E$384)+1))</f>
        <v>0</v>
      </c>
      <c r="F557" s="291">
        <f ca="1">IF($A557&lt;&gt;F$385,0,IF($A557&lt;&gt;$A556,1,MOD(F556-1+(COUNTIFS(G$385:$N$385,$A557)=COUNTIFS(G557:$N557,1)),F$384)+1))</f>
        <v>0</v>
      </c>
      <c r="G557" s="291">
        <f ca="1">IF($A557&lt;&gt;G$385,0,IF($A557&lt;&gt;$A556,1,MOD(G556-1+(COUNTIFS(H$385:$N$385,$A557)=COUNTIFS(H557:$N557,1)),G$384)+1))</f>
        <v>1</v>
      </c>
      <c r="H557" s="291">
        <f ca="1">IF($A557&lt;&gt;H$385,0,IF($A557&lt;&gt;$A556,1,MOD(H556-1+(COUNTIFS(I$385:$N$385,$A557)=COUNTIFS(I557:$N557,1)),H$384)+1))</f>
        <v>1</v>
      </c>
      <c r="I557" s="291">
        <f ca="1">IF($A557&lt;&gt;I$385,0,IF($A557&lt;&gt;$A556,1,MOD(I556-1+(COUNTIFS(N$385:$N$385,$A557)=COUNTIFS(N557:$N557,1)),I$384)+1))</f>
        <v>1</v>
      </c>
      <c r="J557" s="291"/>
      <c r="K557" s="291"/>
      <c r="L557" s="291"/>
      <c r="M557" s="291"/>
      <c r="O557">
        <v>171</v>
      </c>
      <c r="P557" s="110">
        <f t="shared" ca="1" si="305"/>
        <v>0</v>
      </c>
      <c r="Q557" s="110">
        <f t="shared" ca="1" si="306"/>
        <v>0</v>
      </c>
      <c r="R557" s="110">
        <f t="shared" ca="1" si="307"/>
        <v>0</v>
      </c>
      <c r="S557" s="110">
        <f t="shared" ca="1" si="308"/>
        <v>0</v>
      </c>
      <c r="T557" s="110">
        <v>0</v>
      </c>
      <c r="U557" s="110">
        <f t="shared" ca="1" si="309"/>
        <v>-0.5</v>
      </c>
      <c r="V557" s="110">
        <f t="shared" ca="1" si="310"/>
        <v>-0.5</v>
      </c>
      <c r="W557" s="110"/>
      <c r="X557" s="110"/>
      <c r="Y557" s="110"/>
      <c r="Z557" s="110"/>
    </row>
    <row r="558" spans="1:26" hidden="1" outlineLevel="1">
      <c r="A558">
        <f t="shared" ca="1" si="311"/>
        <v>2</v>
      </c>
      <c r="B558" t="str">
        <f t="shared" ca="1" si="304"/>
        <v>EP2 LPD1 LPS1 LPM2</v>
      </c>
      <c r="C558" s="293">
        <f ca="1">IF($A558&lt;&gt;$A557,1,MOD(C557-1+(COUNTIFS(D$385:$N$385,$A558)=COUNTIFS(D558:$N558,1)),C$384)+1)</f>
        <v>2</v>
      </c>
      <c r="D558" s="291">
        <f ca="1">IF($A558&lt;&gt;D$385,0,IF($A558&lt;&gt;$A557,1,MOD(D557-1+(COUNTIFS(E$385:$N$385,$A558)=COUNTIFS(E558:$N558,1)),D$384)+1))</f>
        <v>0</v>
      </c>
      <c r="E558" s="291">
        <f ca="1">IF($A558&lt;&gt;E$385,0,IF($A558&lt;&gt;$A557,1,MOD(E557-1+(COUNTIFS(F$385:$N$385,$A558)=COUNTIFS(F558:$N558,1)),E$384)+1))</f>
        <v>0</v>
      </c>
      <c r="F558" s="291">
        <f ca="1">IF($A558&lt;&gt;F$385,0,IF($A558&lt;&gt;$A557,1,MOD(F557-1+(COUNTIFS(G$385:$N$385,$A558)=COUNTIFS(G558:$N558,1)),F$384)+1))</f>
        <v>0</v>
      </c>
      <c r="G558" s="291">
        <f ca="1">IF($A558&lt;&gt;G$385,0,IF($A558&lt;&gt;$A557,1,MOD(G557-1+(COUNTIFS(H$385:$N$385,$A558)=COUNTIFS(H558:$N558,1)),G$384)+1))</f>
        <v>1</v>
      </c>
      <c r="H558" s="291">
        <f ca="1">IF($A558&lt;&gt;H$385,0,IF($A558&lt;&gt;$A557,1,MOD(H557-1+(COUNTIFS(I$385:$N$385,$A558)=COUNTIFS(I558:$N558,1)),H$384)+1))</f>
        <v>1</v>
      </c>
      <c r="I558" s="291">
        <f ca="1">IF($A558&lt;&gt;I$385,0,IF($A558&lt;&gt;$A557,1,MOD(I557-1+(COUNTIFS(N$385:$N$385,$A558)=COUNTIFS(N558:$N558,1)),I$384)+1))</f>
        <v>2</v>
      </c>
      <c r="J558" s="291"/>
      <c r="K558" s="291"/>
      <c r="L558" s="291"/>
      <c r="M558" s="291"/>
      <c r="O558">
        <v>172</v>
      </c>
      <c r="P558" s="110">
        <f t="shared" ca="1" si="305"/>
        <v>0</v>
      </c>
      <c r="Q558" s="110">
        <f t="shared" ca="1" si="306"/>
        <v>0</v>
      </c>
      <c r="R558" s="110">
        <f t="shared" ca="1" si="307"/>
        <v>0</v>
      </c>
      <c r="S558" s="110">
        <f t="shared" ca="1" si="308"/>
        <v>0</v>
      </c>
      <c r="T558" s="110">
        <v>0</v>
      </c>
      <c r="U558" s="110">
        <f t="shared" ca="1" si="309"/>
        <v>-0.5</v>
      </c>
      <c r="V558" s="110">
        <f t="shared" ca="1" si="310"/>
        <v>0</v>
      </c>
      <c r="W558" s="110"/>
      <c r="X558" s="110"/>
      <c r="Y558" s="110"/>
      <c r="Z558" s="110"/>
    </row>
    <row r="559" spans="1:26" hidden="1" outlineLevel="1">
      <c r="A559">
        <f t="shared" ca="1" si="311"/>
        <v>2</v>
      </c>
      <c r="B559" t="str">
        <f t="shared" ca="1" si="304"/>
        <v>EP2 LPD1 LPS1 LPM3</v>
      </c>
      <c r="C559" s="293">
        <f ca="1">IF($A559&lt;&gt;$A558,1,MOD(C558-1+(COUNTIFS(D$385:$N$385,$A559)=COUNTIFS(D559:$N559,1)),C$384)+1)</f>
        <v>2</v>
      </c>
      <c r="D559" s="291">
        <f ca="1">IF($A559&lt;&gt;D$385,0,IF($A559&lt;&gt;$A558,1,MOD(D558-1+(COUNTIFS(E$385:$N$385,$A559)=COUNTIFS(E559:$N559,1)),D$384)+1))</f>
        <v>0</v>
      </c>
      <c r="E559" s="291">
        <f ca="1">IF($A559&lt;&gt;E$385,0,IF($A559&lt;&gt;$A558,1,MOD(E558-1+(COUNTIFS(F$385:$N$385,$A559)=COUNTIFS(F559:$N559,1)),E$384)+1))</f>
        <v>0</v>
      </c>
      <c r="F559" s="291">
        <f ca="1">IF($A559&lt;&gt;F$385,0,IF($A559&lt;&gt;$A558,1,MOD(F558-1+(COUNTIFS(G$385:$N$385,$A559)=COUNTIFS(G559:$N559,1)),F$384)+1))</f>
        <v>0</v>
      </c>
      <c r="G559" s="291">
        <f ca="1">IF($A559&lt;&gt;G$385,0,IF($A559&lt;&gt;$A558,1,MOD(G558-1+(COUNTIFS(H$385:$N$385,$A559)=COUNTIFS(H559:$N559,1)),G$384)+1))</f>
        <v>1</v>
      </c>
      <c r="H559" s="291">
        <f ca="1">IF($A559&lt;&gt;H$385,0,IF($A559&lt;&gt;$A558,1,MOD(H558-1+(COUNTIFS(I$385:$N$385,$A559)=COUNTIFS(I559:$N559,1)),H$384)+1))</f>
        <v>1</v>
      </c>
      <c r="I559" s="291">
        <f ca="1">IF($A559&lt;&gt;I$385,0,IF($A559&lt;&gt;$A558,1,MOD(I558-1+(COUNTIFS(N$385:$N$385,$A559)=COUNTIFS(N559:$N559,1)),I$384)+1))</f>
        <v>3</v>
      </c>
      <c r="J559" s="291"/>
      <c r="K559" s="291"/>
      <c r="L559" s="291"/>
      <c r="M559" s="291"/>
      <c r="O559">
        <v>173</v>
      </c>
      <c r="P559" s="110">
        <f t="shared" ca="1" si="305"/>
        <v>0</v>
      </c>
      <c r="Q559" s="110">
        <f t="shared" ca="1" si="306"/>
        <v>0</v>
      </c>
      <c r="R559" s="110">
        <f t="shared" ca="1" si="307"/>
        <v>0</v>
      </c>
      <c r="S559" s="110">
        <f t="shared" ca="1" si="308"/>
        <v>0</v>
      </c>
      <c r="T559" s="110">
        <v>0</v>
      </c>
      <c r="U559" s="110">
        <f t="shared" ca="1" si="309"/>
        <v>-0.5</v>
      </c>
      <c r="V559" s="110">
        <f t="shared" ca="1" si="310"/>
        <v>0.5</v>
      </c>
      <c r="W559" s="110"/>
      <c r="X559" s="110"/>
      <c r="Y559" s="110"/>
      <c r="Z559" s="110"/>
    </row>
    <row r="560" spans="1:26" hidden="1" outlineLevel="1">
      <c r="A560">
        <f t="shared" ca="1" si="311"/>
        <v>2</v>
      </c>
      <c r="B560" t="str">
        <f t="shared" ca="1" si="304"/>
        <v>EP2 LPD1 LPS2 LPM1</v>
      </c>
      <c r="C560" s="293">
        <f ca="1">IF($A560&lt;&gt;$A559,1,MOD(C559-1+(COUNTIFS(D$385:$N$385,$A560)=COUNTIFS(D560:$N560,1)),C$384)+1)</f>
        <v>2</v>
      </c>
      <c r="D560" s="291">
        <f ca="1">IF($A560&lt;&gt;D$385,0,IF($A560&lt;&gt;$A559,1,MOD(D559-1+(COUNTIFS(E$385:$N$385,$A560)=COUNTIFS(E560:$N560,1)),D$384)+1))</f>
        <v>0</v>
      </c>
      <c r="E560" s="291">
        <f ca="1">IF($A560&lt;&gt;E$385,0,IF($A560&lt;&gt;$A559,1,MOD(E559-1+(COUNTIFS(F$385:$N$385,$A560)=COUNTIFS(F560:$N560,1)),E$384)+1))</f>
        <v>0</v>
      </c>
      <c r="F560" s="291">
        <f ca="1">IF($A560&lt;&gt;F$385,0,IF($A560&lt;&gt;$A559,1,MOD(F559-1+(COUNTIFS(G$385:$N$385,$A560)=COUNTIFS(G560:$N560,1)),F$384)+1))</f>
        <v>0</v>
      </c>
      <c r="G560" s="291">
        <f ca="1">IF($A560&lt;&gt;G$385,0,IF($A560&lt;&gt;$A559,1,MOD(G559-1+(COUNTIFS(H$385:$N$385,$A560)=COUNTIFS(H560:$N560,1)),G$384)+1))</f>
        <v>1</v>
      </c>
      <c r="H560" s="291">
        <f ca="1">IF($A560&lt;&gt;H$385,0,IF($A560&lt;&gt;$A559,1,MOD(H559-1+(COUNTIFS(I$385:$N$385,$A560)=COUNTIFS(I560:$N560,1)),H$384)+1))</f>
        <v>2</v>
      </c>
      <c r="I560" s="291">
        <f ca="1">IF($A560&lt;&gt;I$385,0,IF($A560&lt;&gt;$A559,1,MOD(I559-1+(COUNTIFS(N$385:$N$385,$A560)=COUNTIFS(N560:$N560,1)),I$384)+1))</f>
        <v>1</v>
      </c>
      <c r="J560" s="291"/>
      <c r="K560" s="291"/>
      <c r="L560" s="291"/>
      <c r="M560" s="291"/>
      <c r="O560">
        <v>174</v>
      </c>
      <c r="P560" s="110">
        <f t="shared" ca="1" si="305"/>
        <v>0</v>
      </c>
      <c r="Q560" s="110">
        <f t="shared" ca="1" si="306"/>
        <v>0</v>
      </c>
      <c r="R560" s="110">
        <f t="shared" ca="1" si="307"/>
        <v>0</v>
      </c>
      <c r="S560" s="110">
        <f t="shared" ca="1" si="308"/>
        <v>0</v>
      </c>
      <c r="T560" s="110">
        <v>0</v>
      </c>
      <c r="U560" s="110">
        <f t="shared" ca="1" si="309"/>
        <v>0</v>
      </c>
      <c r="V560" s="110">
        <f t="shared" ca="1" si="310"/>
        <v>-0.5</v>
      </c>
      <c r="W560" s="110"/>
      <c r="X560" s="110"/>
      <c r="Y560" s="110"/>
      <c r="Z560" s="110"/>
    </row>
    <row r="561" spans="1:26" hidden="1" outlineLevel="1">
      <c r="A561">
        <f t="shared" ca="1" si="311"/>
        <v>2</v>
      </c>
      <c r="B561" t="str">
        <f t="shared" ca="1" si="304"/>
        <v>EP2 LPD1 LPS2 LPM2</v>
      </c>
      <c r="C561" s="293">
        <f ca="1">IF($A561&lt;&gt;$A560,1,MOD(C560-1+(COUNTIFS(D$385:$N$385,$A561)=COUNTIFS(D561:$N561,1)),C$384)+1)</f>
        <v>2</v>
      </c>
      <c r="D561" s="291">
        <f ca="1">IF($A561&lt;&gt;D$385,0,IF($A561&lt;&gt;$A560,1,MOD(D560-1+(COUNTIFS(E$385:$N$385,$A561)=COUNTIFS(E561:$N561,1)),D$384)+1))</f>
        <v>0</v>
      </c>
      <c r="E561" s="291">
        <f ca="1">IF($A561&lt;&gt;E$385,0,IF($A561&lt;&gt;$A560,1,MOD(E560-1+(COUNTIFS(F$385:$N$385,$A561)=COUNTIFS(F561:$N561,1)),E$384)+1))</f>
        <v>0</v>
      </c>
      <c r="F561" s="291">
        <f ca="1">IF($A561&lt;&gt;F$385,0,IF($A561&lt;&gt;$A560,1,MOD(F560-1+(COUNTIFS(G$385:$N$385,$A561)=COUNTIFS(G561:$N561,1)),F$384)+1))</f>
        <v>0</v>
      </c>
      <c r="G561" s="291">
        <f ca="1">IF($A561&lt;&gt;G$385,0,IF($A561&lt;&gt;$A560,1,MOD(G560-1+(COUNTIFS(H$385:$N$385,$A561)=COUNTIFS(H561:$N561,1)),G$384)+1))</f>
        <v>1</v>
      </c>
      <c r="H561" s="291">
        <f ca="1">IF($A561&lt;&gt;H$385,0,IF($A561&lt;&gt;$A560,1,MOD(H560-1+(COUNTIFS(I$385:$N$385,$A561)=COUNTIFS(I561:$N561,1)),H$384)+1))</f>
        <v>2</v>
      </c>
      <c r="I561" s="291">
        <f ca="1">IF($A561&lt;&gt;I$385,0,IF($A561&lt;&gt;$A560,1,MOD(I560-1+(COUNTIFS(N$385:$N$385,$A561)=COUNTIFS(N561:$N561,1)),I$384)+1))</f>
        <v>2</v>
      </c>
      <c r="J561" s="291"/>
      <c r="K561" s="291"/>
      <c r="L561" s="291"/>
      <c r="M561" s="291"/>
      <c r="O561">
        <v>175</v>
      </c>
      <c r="P561" s="110">
        <f t="shared" ca="1" si="305"/>
        <v>0</v>
      </c>
      <c r="Q561" s="110">
        <f t="shared" ca="1" si="306"/>
        <v>0</v>
      </c>
      <c r="R561" s="110">
        <f t="shared" ca="1" si="307"/>
        <v>0</v>
      </c>
      <c r="S561" s="110">
        <f t="shared" ca="1" si="308"/>
        <v>0</v>
      </c>
      <c r="T561" s="110">
        <v>0</v>
      </c>
      <c r="U561" s="110">
        <f t="shared" ca="1" si="309"/>
        <v>0</v>
      </c>
      <c r="V561" s="110">
        <f t="shared" ca="1" si="310"/>
        <v>0</v>
      </c>
      <c r="W561" s="110"/>
      <c r="X561" s="110"/>
      <c r="Y561" s="110"/>
      <c r="Z561" s="110"/>
    </row>
    <row r="562" spans="1:26" hidden="1" outlineLevel="1">
      <c r="A562">
        <f t="shared" ca="1" si="311"/>
        <v>2</v>
      </c>
      <c r="B562" t="str">
        <f t="shared" ca="1" si="304"/>
        <v>EP2 LPD1 LPS2 LPM3</v>
      </c>
      <c r="C562" s="293">
        <f ca="1">IF($A562&lt;&gt;$A561,1,MOD(C561-1+(COUNTIFS(D$385:$N$385,$A562)=COUNTIFS(D562:$N562,1)),C$384)+1)</f>
        <v>2</v>
      </c>
      <c r="D562" s="291">
        <f ca="1">IF($A562&lt;&gt;D$385,0,IF($A562&lt;&gt;$A561,1,MOD(D561-1+(COUNTIFS(E$385:$N$385,$A562)=COUNTIFS(E562:$N562,1)),D$384)+1))</f>
        <v>0</v>
      </c>
      <c r="E562" s="291">
        <f ca="1">IF($A562&lt;&gt;E$385,0,IF($A562&lt;&gt;$A561,1,MOD(E561-1+(COUNTIFS(F$385:$N$385,$A562)=COUNTIFS(F562:$N562,1)),E$384)+1))</f>
        <v>0</v>
      </c>
      <c r="F562" s="291">
        <f ca="1">IF($A562&lt;&gt;F$385,0,IF($A562&lt;&gt;$A561,1,MOD(F561-1+(COUNTIFS(G$385:$N$385,$A562)=COUNTIFS(G562:$N562,1)),F$384)+1))</f>
        <v>0</v>
      </c>
      <c r="G562" s="291">
        <f ca="1">IF($A562&lt;&gt;G$385,0,IF($A562&lt;&gt;$A561,1,MOD(G561-1+(COUNTIFS(H$385:$N$385,$A562)=COUNTIFS(H562:$N562,1)),G$384)+1))</f>
        <v>1</v>
      </c>
      <c r="H562" s="291">
        <f ca="1">IF($A562&lt;&gt;H$385,0,IF($A562&lt;&gt;$A561,1,MOD(H561-1+(COUNTIFS(I$385:$N$385,$A562)=COUNTIFS(I562:$N562,1)),H$384)+1))</f>
        <v>2</v>
      </c>
      <c r="I562" s="291">
        <f ca="1">IF($A562&lt;&gt;I$385,0,IF($A562&lt;&gt;$A561,1,MOD(I561-1+(COUNTIFS(N$385:$N$385,$A562)=COUNTIFS(N562:$N562,1)),I$384)+1))</f>
        <v>3</v>
      </c>
      <c r="J562" s="291"/>
      <c r="K562" s="291"/>
      <c r="L562" s="291"/>
      <c r="M562" s="291"/>
      <c r="O562">
        <v>176</v>
      </c>
      <c r="P562" s="110">
        <f t="shared" ca="1" si="305"/>
        <v>0</v>
      </c>
      <c r="Q562" s="110">
        <f t="shared" ca="1" si="306"/>
        <v>0</v>
      </c>
      <c r="R562" s="110">
        <f t="shared" ca="1" si="307"/>
        <v>0</v>
      </c>
      <c r="S562" s="110">
        <f t="shared" ca="1" si="308"/>
        <v>0</v>
      </c>
      <c r="T562" s="110">
        <v>0</v>
      </c>
      <c r="U562" s="110">
        <f t="shared" ca="1" si="309"/>
        <v>0</v>
      </c>
      <c r="V562" s="110">
        <f t="shared" ca="1" si="310"/>
        <v>0.5</v>
      </c>
      <c r="W562" s="110"/>
      <c r="X562" s="110"/>
      <c r="Y562" s="110"/>
      <c r="Z562" s="110"/>
    </row>
    <row r="563" spans="1:26" hidden="1" outlineLevel="1">
      <c r="A563">
        <f t="shared" ca="1" si="311"/>
        <v>2</v>
      </c>
      <c r="B563" t="str">
        <f t="shared" ca="1" si="304"/>
        <v>EP2 LPD1 LPS3 LPM1</v>
      </c>
      <c r="C563" s="293">
        <f ca="1">IF($A563&lt;&gt;$A562,1,MOD(C562-1+(COUNTIFS(D$385:$N$385,$A563)=COUNTIFS(D563:$N563,1)),C$384)+1)</f>
        <v>2</v>
      </c>
      <c r="D563" s="291">
        <f ca="1">IF($A563&lt;&gt;D$385,0,IF($A563&lt;&gt;$A562,1,MOD(D562-1+(COUNTIFS(E$385:$N$385,$A563)=COUNTIFS(E563:$N563,1)),D$384)+1))</f>
        <v>0</v>
      </c>
      <c r="E563" s="291">
        <f ca="1">IF($A563&lt;&gt;E$385,0,IF($A563&lt;&gt;$A562,1,MOD(E562-1+(COUNTIFS(F$385:$N$385,$A563)=COUNTIFS(F563:$N563,1)),E$384)+1))</f>
        <v>0</v>
      </c>
      <c r="F563" s="291">
        <f ca="1">IF($A563&lt;&gt;F$385,0,IF($A563&lt;&gt;$A562,1,MOD(F562-1+(COUNTIFS(G$385:$N$385,$A563)=COUNTIFS(G563:$N563,1)),F$384)+1))</f>
        <v>0</v>
      </c>
      <c r="G563" s="291">
        <f ca="1">IF($A563&lt;&gt;G$385,0,IF($A563&lt;&gt;$A562,1,MOD(G562-1+(COUNTIFS(H$385:$N$385,$A563)=COUNTIFS(H563:$N563,1)),G$384)+1))</f>
        <v>1</v>
      </c>
      <c r="H563" s="291">
        <f ca="1">IF($A563&lt;&gt;H$385,0,IF($A563&lt;&gt;$A562,1,MOD(H562-1+(COUNTIFS(I$385:$N$385,$A563)=COUNTIFS(I563:$N563,1)),H$384)+1))</f>
        <v>3</v>
      </c>
      <c r="I563" s="291">
        <f ca="1">IF($A563&lt;&gt;I$385,0,IF($A563&lt;&gt;$A562,1,MOD(I562-1+(COUNTIFS(N$385:$N$385,$A563)=COUNTIFS(N563:$N563,1)),I$384)+1))</f>
        <v>1</v>
      </c>
      <c r="J563" s="291"/>
      <c r="K563" s="291"/>
      <c r="L563" s="291"/>
      <c r="M563" s="291"/>
      <c r="O563">
        <v>177</v>
      </c>
      <c r="P563" s="110">
        <f t="shared" ca="1" si="305"/>
        <v>0</v>
      </c>
      <c r="Q563" s="110">
        <f t="shared" ca="1" si="306"/>
        <v>0</v>
      </c>
      <c r="R563" s="110">
        <f t="shared" ca="1" si="307"/>
        <v>0</v>
      </c>
      <c r="S563" s="110">
        <f t="shared" ca="1" si="308"/>
        <v>0</v>
      </c>
      <c r="T563" s="110">
        <v>0</v>
      </c>
      <c r="U563" s="110">
        <f t="shared" ca="1" si="309"/>
        <v>0.5</v>
      </c>
      <c r="V563" s="110">
        <f t="shared" ca="1" si="310"/>
        <v>-0.5</v>
      </c>
      <c r="W563" s="110"/>
      <c r="X563" s="110"/>
      <c r="Y563" s="110"/>
      <c r="Z563" s="110"/>
    </row>
    <row r="564" spans="1:26" hidden="1" outlineLevel="1">
      <c r="A564">
        <f t="shared" ca="1" si="311"/>
        <v>2</v>
      </c>
      <c r="B564" t="str">
        <f t="shared" ca="1" si="304"/>
        <v>EP2 LPD1 LPS3 LPM2</v>
      </c>
      <c r="C564" s="293">
        <f ca="1">IF($A564&lt;&gt;$A563,1,MOD(C563-1+(COUNTIFS(D$385:$N$385,$A564)=COUNTIFS(D564:$N564,1)),C$384)+1)</f>
        <v>2</v>
      </c>
      <c r="D564" s="291">
        <f ca="1">IF($A564&lt;&gt;D$385,0,IF($A564&lt;&gt;$A563,1,MOD(D563-1+(COUNTIFS(E$385:$N$385,$A564)=COUNTIFS(E564:$N564,1)),D$384)+1))</f>
        <v>0</v>
      </c>
      <c r="E564" s="291">
        <f ca="1">IF($A564&lt;&gt;E$385,0,IF($A564&lt;&gt;$A563,1,MOD(E563-1+(COUNTIFS(F$385:$N$385,$A564)=COUNTIFS(F564:$N564,1)),E$384)+1))</f>
        <v>0</v>
      </c>
      <c r="F564" s="291">
        <f ca="1">IF($A564&lt;&gt;F$385,0,IF($A564&lt;&gt;$A563,1,MOD(F563-1+(COUNTIFS(G$385:$N$385,$A564)=COUNTIFS(G564:$N564,1)),F$384)+1))</f>
        <v>0</v>
      </c>
      <c r="G564" s="291">
        <f ca="1">IF($A564&lt;&gt;G$385,0,IF($A564&lt;&gt;$A563,1,MOD(G563-1+(COUNTIFS(H$385:$N$385,$A564)=COUNTIFS(H564:$N564,1)),G$384)+1))</f>
        <v>1</v>
      </c>
      <c r="H564" s="291">
        <f ca="1">IF($A564&lt;&gt;H$385,0,IF($A564&lt;&gt;$A563,1,MOD(H563-1+(COUNTIFS(I$385:$N$385,$A564)=COUNTIFS(I564:$N564,1)),H$384)+1))</f>
        <v>3</v>
      </c>
      <c r="I564" s="291">
        <f ca="1">IF($A564&lt;&gt;I$385,0,IF($A564&lt;&gt;$A563,1,MOD(I563-1+(COUNTIFS(N$385:$N$385,$A564)=COUNTIFS(N564:$N564,1)),I$384)+1))</f>
        <v>2</v>
      </c>
      <c r="J564" s="291"/>
      <c r="K564" s="291"/>
      <c r="L564" s="291"/>
      <c r="M564" s="291"/>
      <c r="O564">
        <v>178</v>
      </c>
      <c r="P564" s="110">
        <f t="shared" ca="1" si="305"/>
        <v>0</v>
      </c>
      <c r="Q564" s="110">
        <f t="shared" ca="1" si="306"/>
        <v>0</v>
      </c>
      <c r="R564" s="110">
        <f t="shared" ca="1" si="307"/>
        <v>0</v>
      </c>
      <c r="S564" s="110">
        <f t="shared" ca="1" si="308"/>
        <v>0</v>
      </c>
      <c r="T564" s="110">
        <v>0</v>
      </c>
      <c r="U564" s="110">
        <f t="shared" ca="1" si="309"/>
        <v>0.5</v>
      </c>
      <c r="V564" s="110">
        <f t="shared" ca="1" si="310"/>
        <v>0</v>
      </c>
      <c r="W564" s="110"/>
      <c r="X564" s="110"/>
      <c r="Y564" s="110"/>
      <c r="Z564" s="110"/>
    </row>
    <row r="565" spans="1:26" hidden="1" outlineLevel="1">
      <c r="A565">
        <f t="shared" ca="1" si="311"/>
        <v>2</v>
      </c>
      <c r="B565" t="str">
        <f t="shared" ca="1" si="304"/>
        <v>EP2 LPD1 LPS3 LPM3</v>
      </c>
      <c r="C565" s="293">
        <f ca="1">IF($A565&lt;&gt;$A564,1,MOD(C564-1+(COUNTIFS(D$385:$N$385,$A565)=COUNTIFS(D565:$N565,1)),C$384)+1)</f>
        <v>2</v>
      </c>
      <c r="D565" s="291">
        <f ca="1">IF($A565&lt;&gt;D$385,0,IF($A565&lt;&gt;$A564,1,MOD(D564-1+(COUNTIFS(E$385:$N$385,$A565)=COUNTIFS(E565:$N565,1)),D$384)+1))</f>
        <v>0</v>
      </c>
      <c r="E565" s="291">
        <f ca="1">IF($A565&lt;&gt;E$385,0,IF($A565&lt;&gt;$A564,1,MOD(E564-1+(COUNTIFS(F$385:$N$385,$A565)=COUNTIFS(F565:$N565,1)),E$384)+1))</f>
        <v>0</v>
      </c>
      <c r="F565" s="291">
        <f ca="1">IF($A565&lt;&gt;F$385,0,IF($A565&lt;&gt;$A564,1,MOD(F564-1+(COUNTIFS(G$385:$N$385,$A565)=COUNTIFS(G565:$N565,1)),F$384)+1))</f>
        <v>0</v>
      </c>
      <c r="G565" s="291">
        <f ca="1">IF($A565&lt;&gt;G$385,0,IF($A565&lt;&gt;$A564,1,MOD(G564-1+(COUNTIFS(H$385:$N$385,$A565)=COUNTIFS(H565:$N565,1)),G$384)+1))</f>
        <v>1</v>
      </c>
      <c r="H565" s="291">
        <f ca="1">IF($A565&lt;&gt;H$385,0,IF($A565&lt;&gt;$A564,1,MOD(H564-1+(COUNTIFS(I$385:$N$385,$A565)=COUNTIFS(I565:$N565,1)),H$384)+1))</f>
        <v>3</v>
      </c>
      <c r="I565" s="291">
        <f ca="1">IF($A565&lt;&gt;I$385,0,IF($A565&lt;&gt;$A564,1,MOD(I564-1+(COUNTIFS(N$385:$N$385,$A565)=COUNTIFS(N565:$N565,1)),I$384)+1))</f>
        <v>3</v>
      </c>
      <c r="J565" s="291"/>
      <c r="K565" s="291"/>
      <c r="L565" s="291"/>
      <c r="M565" s="291"/>
      <c r="O565">
        <v>179</v>
      </c>
      <c r="P565" s="110">
        <f t="shared" ca="1" si="305"/>
        <v>0</v>
      </c>
      <c r="Q565" s="110">
        <f t="shared" ca="1" si="306"/>
        <v>0</v>
      </c>
      <c r="R565" s="110">
        <f t="shared" ca="1" si="307"/>
        <v>0</v>
      </c>
      <c r="S565" s="110">
        <f t="shared" ca="1" si="308"/>
        <v>0</v>
      </c>
      <c r="T565" s="110">
        <v>0</v>
      </c>
      <c r="U565" s="110">
        <f t="shared" ca="1" si="309"/>
        <v>0.5</v>
      </c>
      <c r="V565" s="110">
        <f t="shared" ca="1" si="310"/>
        <v>0.5</v>
      </c>
      <c r="W565" s="110"/>
      <c r="X565" s="110"/>
      <c r="Y565" s="110"/>
      <c r="Z565" s="110"/>
    </row>
    <row r="566" spans="1:26" hidden="1" outlineLevel="1">
      <c r="A566">
        <f t="shared" ca="1" si="311"/>
        <v>2</v>
      </c>
      <c r="B566" t="str">
        <f t="shared" ca="1" si="304"/>
        <v>EP3 LPD1 LPS1 LPM1</v>
      </c>
      <c r="C566" s="293">
        <f ca="1">IF($A566&lt;&gt;$A565,1,MOD(C565-1+(COUNTIFS(D$385:$N$385,$A566)=COUNTIFS(D566:$N566,1)),C$384)+1)</f>
        <v>3</v>
      </c>
      <c r="D566" s="291">
        <f ca="1">IF($A566&lt;&gt;D$385,0,IF($A566&lt;&gt;$A565,1,MOD(D565-1+(COUNTIFS(E$385:$N$385,$A566)=COUNTIFS(E566:$N566,1)),D$384)+1))</f>
        <v>0</v>
      </c>
      <c r="E566" s="291">
        <f ca="1">IF($A566&lt;&gt;E$385,0,IF($A566&lt;&gt;$A565,1,MOD(E565-1+(COUNTIFS(F$385:$N$385,$A566)=COUNTIFS(F566:$N566,1)),E$384)+1))</f>
        <v>0</v>
      </c>
      <c r="F566" s="291">
        <f ca="1">IF($A566&lt;&gt;F$385,0,IF($A566&lt;&gt;$A565,1,MOD(F565-1+(COUNTIFS(G$385:$N$385,$A566)=COUNTIFS(G566:$N566,1)),F$384)+1))</f>
        <v>0</v>
      </c>
      <c r="G566" s="291">
        <f ca="1">IF($A566&lt;&gt;G$385,0,IF($A566&lt;&gt;$A565,1,MOD(G565-1+(COUNTIFS(H$385:$N$385,$A566)=COUNTIFS(H566:$N566,1)),G$384)+1))</f>
        <v>1</v>
      </c>
      <c r="H566" s="291">
        <f ca="1">IF($A566&lt;&gt;H$385,0,IF($A566&lt;&gt;$A565,1,MOD(H565-1+(COUNTIFS(I$385:$N$385,$A566)=COUNTIFS(I566:$N566,1)),H$384)+1))</f>
        <v>1</v>
      </c>
      <c r="I566" s="291">
        <f ca="1">IF($A566&lt;&gt;I$385,0,IF($A566&lt;&gt;$A565,1,MOD(I565-1+(COUNTIFS(N$385:$N$385,$A566)=COUNTIFS(N566:$N566,1)),I$384)+1))</f>
        <v>1</v>
      </c>
      <c r="J566" s="291"/>
      <c r="K566" s="291"/>
      <c r="L566" s="291"/>
      <c r="M566" s="291"/>
      <c r="O566">
        <v>180</v>
      </c>
      <c r="P566" s="110">
        <f t="shared" ca="1" si="305"/>
        <v>0.5</v>
      </c>
      <c r="Q566" s="110">
        <f t="shared" ca="1" si="306"/>
        <v>0</v>
      </c>
      <c r="R566" s="110">
        <f t="shared" ca="1" si="307"/>
        <v>0</v>
      </c>
      <c r="S566" s="110">
        <f t="shared" ca="1" si="308"/>
        <v>0</v>
      </c>
      <c r="T566" s="110">
        <v>0</v>
      </c>
      <c r="U566" s="110">
        <f t="shared" ca="1" si="309"/>
        <v>-0.5</v>
      </c>
      <c r="V566" s="110">
        <f t="shared" ca="1" si="310"/>
        <v>-0.5</v>
      </c>
      <c r="W566" s="110"/>
      <c r="X566" s="110"/>
      <c r="Y566" s="110"/>
      <c r="Z566" s="110"/>
    </row>
    <row r="567" spans="1:26" hidden="1" outlineLevel="1">
      <c r="A567">
        <f t="shared" ca="1" si="311"/>
        <v>2</v>
      </c>
      <c r="B567" t="str">
        <f t="shared" ca="1" si="304"/>
        <v>EP3 LPD1 LPS1 LPM2</v>
      </c>
      <c r="C567" s="293">
        <f ca="1">IF($A567&lt;&gt;$A566,1,MOD(C566-1+(COUNTIFS(D$385:$N$385,$A567)=COUNTIFS(D567:$N567,1)),C$384)+1)</f>
        <v>3</v>
      </c>
      <c r="D567" s="291">
        <f ca="1">IF($A567&lt;&gt;D$385,0,IF($A567&lt;&gt;$A566,1,MOD(D566-1+(COUNTIFS(E$385:$N$385,$A567)=COUNTIFS(E567:$N567,1)),D$384)+1))</f>
        <v>0</v>
      </c>
      <c r="E567" s="291">
        <f ca="1">IF($A567&lt;&gt;E$385,0,IF($A567&lt;&gt;$A566,1,MOD(E566-1+(COUNTIFS(F$385:$N$385,$A567)=COUNTIFS(F567:$N567,1)),E$384)+1))</f>
        <v>0</v>
      </c>
      <c r="F567" s="291">
        <f ca="1">IF($A567&lt;&gt;F$385,0,IF($A567&lt;&gt;$A566,1,MOD(F566-1+(COUNTIFS(G$385:$N$385,$A567)=COUNTIFS(G567:$N567,1)),F$384)+1))</f>
        <v>0</v>
      </c>
      <c r="G567" s="291">
        <f ca="1">IF($A567&lt;&gt;G$385,0,IF($A567&lt;&gt;$A566,1,MOD(G566-1+(COUNTIFS(H$385:$N$385,$A567)=COUNTIFS(H567:$N567,1)),G$384)+1))</f>
        <v>1</v>
      </c>
      <c r="H567" s="291">
        <f ca="1">IF($A567&lt;&gt;H$385,0,IF($A567&lt;&gt;$A566,1,MOD(H566-1+(COUNTIFS(I$385:$N$385,$A567)=COUNTIFS(I567:$N567,1)),H$384)+1))</f>
        <v>1</v>
      </c>
      <c r="I567" s="291">
        <f ca="1">IF($A567&lt;&gt;I$385,0,IF($A567&lt;&gt;$A566,1,MOD(I566-1+(COUNTIFS(N$385:$N$385,$A567)=COUNTIFS(N567:$N567,1)),I$384)+1))</f>
        <v>2</v>
      </c>
      <c r="J567" s="291"/>
      <c r="K567" s="291"/>
      <c r="L567" s="291"/>
      <c r="M567" s="291"/>
      <c r="O567">
        <v>181</v>
      </c>
      <c r="P567" s="110">
        <f t="shared" ca="1" si="305"/>
        <v>0.5</v>
      </c>
      <c r="Q567" s="110">
        <f t="shared" ca="1" si="306"/>
        <v>0</v>
      </c>
      <c r="R567" s="110">
        <f t="shared" ca="1" si="307"/>
        <v>0</v>
      </c>
      <c r="S567" s="110">
        <f t="shared" ca="1" si="308"/>
        <v>0</v>
      </c>
      <c r="T567" s="110">
        <v>0</v>
      </c>
      <c r="U567" s="110">
        <f t="shared" ca="1" si="309"/>
        <v>-0.5</v>
      </c>
      <c r="V567" s="110">
        <f t="shared" ca="1" si="310"/>
        <v>0</v>
      </c>
      <c r="W567" s="110"/>
      <c r="X567" s="110"/>
      <c r="Y567" s="110"/>
      <c r="Z567" s="110"/>
    </row>
    <row r="568" spans="1:26" hidden="1" outlineLevel="1">
      <c r="A568">
        <f t="shared" ca="1" si="311"/>
        <v>2</v>
      </c>
      <c r="B568" t="str">
        <f t="shared" ca="1" si="304"/>
        <v>EP3 LPD1 LPS1 LPM3</v>
      </c>
      <c r="C568" s="293">
        <f ca="1">IF($A568&lt;&gt;$A567,1,MOD(C567-1+(COUNTIFS(D$385:$N$385,$A568)=COUNTIFS(D568:$N568,1)),C$384)+1)</f>
        <v>3</v>
      </c>
      <c r="D568" s="291">
        <f ca="1">IF($A568&lt;&gt;D$385,0,IF($A568&lt;&gt;$A567,1,MOD(D567-1+(COUNTIFS(E$385:$N$385,$A568)=COUNTIFS(E568:$N568,1)),D$384)+1))</f>
        <v>0</v>
      </c>
      <c r="E568" s="291">
        <f ca="1">IF($A568&lt;&gt;E$385,0,IF($A568&lt;&gt;$A567,1,MOD(E567-1+(COUNTIFS(F$385:$N$385,$A568)=COUNTIFS(F568:$N568,1)),E$384)+1))</f>
        <v>0</v>
      </c>
      <c r="F568" s="291">
        <f ca="1">IF($A568&lt;&gt;F$385,0,IF($A568&lt;&gt;$A567,1,MOD(F567-1+(COUNTIFS(G$385:$N$385,$A568)=COUNTIFS(G568:$N568,1)),F$384)+1))</f>
        <v>0</v>
      </c>
      <c r="G568" s="291">
        <f ca="1">IF($A568&lt;&gt;G$385,0,IF($A568&lt;&gt;$A567,1,MOD(G567-1+(COUNTIFS(H$385:$N$385,$A568)=COUNTIFS(H568:$N568,1)),G$384)+1))</f>
        <v>1</v>
      </c>
      <c r="H568" s="291">
        <f ca="1">IF($A568&lt;&gt;H$385,0,IF($A568&lt;&gt;$A567,1,MOD(H567-1+(COUNTIFS(I$385:$N$385,$A568)=COUNTIFS(I568:$N568,1)),H$384)+1))</f>
        <v>1</v>
      </c>
      <c r="I568" s="291">
        <f ca="1">IF($A568&lt;&gt;I$385,0,IF($A568&lt;&gt;$A567,1,MOD(I567-1+(COUNTIFS(N$385:$N$385,$A568)=COUNTIFS(N568:$N568,1)),I$384)+1))</f>
        <v>3</v>
      </c>
      <c r="J568" s="291"/>
      <c r="K568" s="291"/>
      <c r="L568" s="291"/>
      <c r="M568" s="291"/>
      <c r="O568">
        <v>182</v>
      </c>
      <c r="P568" s="110">
        <f t="shared" ca="1" si="305"/>
        <v>0.5</v>
      </c>
      <c r="Q568" s="110">
        <f t="shared" ca="1" si="306"/>
        <v>0</v>
      </c>
      <c r="R568" s="110">
        <f t="shared" ca="1" si="307"/>
        <v>0</v>
      </c>
      <c r="S568" s="110">
        <f t="shared" ca="1" si="308"/>
        <v>0</v>
      </c>
      <c r="T568" s="110">
        <v>0</v>
      </c>
      <c r="U568" s="110">
        <f t="shared" ca="1" si="309"/>
        <v>-0.5</v>
      </c>
      <c r="V568" s="110">
        <f t="shared" ca="1" si="310"/>
        <v>0.5</v>
      </c>
      <c r="W568" s="110"/>
      <c r="X568" s="110"/>
      <c r="Y568" s="110"/>
      <c r="Z568" s="110"/>
    </row>
    <row r="569" spans="1:26" hidden="1" outlineLevel="1">
      <c r="A569">
        <f t="shared" ca="1" si="311"/>
        <v>2</v>
      </c>
      <c r="B569" t="str">
        <f t="shared" ca="1" si="304"/>
        <v>EP3 LPD1 LPS2 LPM1</v>
      </c>
      <c r="C569" s="293">
        <f ca="1">IF($A569&lt;&gt;$A568,1,MOD(C568-1+(COUNTIFS(D$385:$N$385,$A569)=COUNTIFS(D569:$N569,1)),C$384)+1)</f>
        <v>3</v>
      </c>
      <c r="D569" s="291">
        <f ca="1">IF($A569&lt;&gt;D$385,0,IF($A569&lt;&gt;$A568,1,MOD(D568-1+(COUNTIFS(E$385:$N$385,$A569)=COUNTIFS(E569:$N569,1)),D$384)+1))</f>
        <v>0</v>
      </c>
      <c r="E569" s="291">
        <f ca="1">IF($A569&lt;&gt;E$385,0,IF($A569&lt;&gt;$A568,1,MOD(E568-1+(COUNTIFS(F$385:$N$385,$A569)=COUNTIFS(F569:$N569,1)),E$384)+1))</f>
        <v>0</v>
      </c>
      <c r="F569" s="291">
        <f ca="1">IF($A569&lt;&gt;F$385,0,IF($A569&lt;&gt;$A568,1,MOD(F568-1+(COUNTIFS(G$385:$N$385,$A569)=COUNTIFS(G569:$N569,1)),F$384)+1))</f>
        <v>0</v>
      </c>
      <c r="G569" s="291">
        <f ca="1">IF($A569&lt;&gt;G$385,0,IF($A569&lt;&gt;$A568,1,MOD(G568-1+(COUNTIFS(H$385:$N$385,$A569)=COUNTIFS(H569:$N569,1)),G$384)+1))</f>
        <v>1</v>
      </c>
      <c r="H569" s="291">
        <f ca="1">IF($A569&lt;&gt;H$385,0,IF($A569&lt;&gt;$A568,1,MOD(H568-1+(COUNTIFS(I$385:$N$385,$A569)=COUNTIFS(I569:$N569,1)),H$384)+1))</f>
        <v>2</v>
      </c>
      <c r="I569" s="291">
        <f ca="1">IF($A569&lt;&gt;I$385,0,IF($A569&lt;&gt;$A568,1,MOD(I568-1+(COUNTIFS(N$385:$N$385,$A569)=COUNTIFS(N569:$N569,1)),I$384)+1))</f>
        <v>1</v>
      </c>
      <c r="J569" s="291"/>
      <c r="K569" s="291"/>
      <c r="L569" s="291"/>
      <c r="M569" s="291"/>
      <c r="O569">
        <v>183</v>
      </c>
      <c r="P569" s="110">
        <f t="shared" ca="1" si="305"/>
        <v>0.5</v>
      </c>
      <c r="Q569" s="110">
        <f t="shared" ca="1" si="306"/>
        <v>0</v>
      </c>
      <c r="R569" s="110">
        <f t="shared" ca="1" si="307"/>
        <v>0</v>
      </c>
      <c r="S569" s="110">
        <f t="shared" ca="1" si="308"/>
        <v>0</v>
      </c>
      <c r="T569" s="110">
        <v>0</v>
      </c>
      <c r="U569" s="110">
        <f t="shared" ca="1" si="309"/>
        <v>0</v>
      </c>
      <c r="V569" s="110">
        <f t="shared" ca="1" si="310"/>
        <v>-0.5</v>
      </c>
      <c r="W569" s="110"/>
      <c r="X569" s="110"/>
      <c r="Y569" s="110"/>
      <c r="Z569" s="110"/>
    </row>
    <row r="570" spans="1:26" hidden="1" outlineLevel="1">
      <c r="A570">
        <f t="shared" ca="1" si="311"/>
        <v>2</v>
      </c>
      <c r="B570" t="str">
        <f t="shared" ca="1" si="304"/>
        <v>EP3 LPD1 LPS2 LPM2</v>
      </c>
      <c r="C570" s="293">
        <f ca="1">IF($A570&lt;&gt;$A569,1,MOD(C569-1+(COUNTIFS(D$385:$N$385,$A570)=COUNTIFS(D570:$N570,1)),C$384)+1)</f>
        <v>3</v>
      </c>
      <c r="D570" s="291">
        <f ca="1">IF($A570&lt;&gt;D$385,0,IF($A570&lt;&gt;$A569,1,MOD(D569-1+(COUNTIFS(E$385:$N$385,$A570)=COUNTIFS(E570:$N570,1)),D$384)+1))</f>
        <v>0</v>
      </c>
      <c r="E570" s="291">
        <f ca="1">IF($A570&lt;&gt;E$385,0,IF($A570&lt;&gt;$A569,1,MOD(E569-1+(COUNTIFS(F$385:$N$385,$A570)=COUNTIFS(F570:$N570,1)),E$384)+1))</f>
        <v>0</v>
      </c>
      <c r="F570" s="291">
        <f ca="1">IF($A570&lt;&gt;F$385,0,IF($A570&lt;&gt;$A569,1,MOD(F569-1+(COUNTIFS(G$385:$N$385,$A570)=COUNTIFS(G570:$N570,1)),F$384)+1))</f>
        <v>0</v>
      </c>
      <c r="G570" s="291">
        <f ca="1">IF($A570&lt;&gt;G$385,0,IF($A570&lt;&gt;$A569,1,MOD(G569-1+(COUNTIFS(H$385:$N$385,$A570)=COUNTIFS(H570:$N570,1)),G$384)+1))</f>
        <v>1</v>
      </c>
      <c r="H570" s="291">
        <f ca="1">IF($A570&lt;&gt;H$385,0,IF($A570&lt;&gt;$A569,1,MOD(H569-1+(COUNTIFS(I$385:$N$385,$A570)=COUNTIFS(I570:$N570,1)),H$384)+1))</f>
        <v>2</v>
      </c>
      <c r="I570" s="291">
        <f ca="1">IF($A570&lt;&gt;I$385,0,IF($A570&lt;&gt;$A569,1,MOD(I569-1+(COUNTIFS(N$385:$N$385,$A570)=COUNTIFS(N570:$N570,1)),I$384)+1))</f>
        <v>2</v>
      </c>
      <c r="J570" s="291"/>
      <c r="K570" s="291"/>
      <c r="L570" s="291"/>
      <c r="M570" s="291"/>
      <c r="O570">
        <v>184</v>
      </c>
      <c r="P570" s="110">
        <f t="shared" ca="1" si="305"/>
        <v>0.5</v>
      </c>
      <c r="Q570" s="110">
        <f t="shared" ca="1" si="306"/>
        <v>0</v>
      </c>
      <c r="R570" s="110">
        <f t="shared" ca="1" si="307"/>
        <v>0</v>
      </c>
      <c r="S570" s="110">
        <f t="shared" ca="1" si="308"/>
        <v>0</v>
      </c>
      <c r="T570" s="110">
        <v>0</v>
      </c>
      <c r="U570" s="110">
        <f t="shared" ca="1" si="309"/>
        <v>0</v>
      </c>
      <c r="V570" s="110">
        <f t="shared" ca="1" si="310"/>
        <v>0</v>
      </c>
      <c r="W570" s="110"/>
      <c r="X570" s="110"/>
      <c r="Y570" s="110"/>
      <c r="Z570" s="110"/>
    </row>
    <row r="571" spans="1:26" hidden="1" outlineLevel="1">
      <c r="A571">
        <f t="shared" ca="1" si="311"/>
        <v>2</v>
      </c>
      <c r="B571" t="str">
        <f t="shared" ca="1" si="304"/>
        <v>EP3 LPD1 LPS2 LPM3</v>
      </c>
      <c r="C571" s="293">
        <f ca="1">IF($A571&lt;&gt;$A570,1,MOD(C570-1+(COUNTIFS(D$385:$N$385,$A571)=COUNTIFS(D571:$N571,1)),C$384)+1)</f>
        <v>3</v>
      </c>
      <c r="D571" s="291">
        <f ca="1">IF($A571&lt;&gt;D$385,0,IF($A571&lt;&gt;$A570,1,MOD(D570-1+(COUNTIFS(E$385:$N$385,$A571)=COUNTIFS(E571:$N571,1)),D$384)+1))</f>
        <v>0</v>
      </c>
      <c r="E571" s="291">
        <f ca="1">IF($A571&lt;&gt;E$385,0,IF($A571&lt;&gt;$A570,1,MOD(E570-1+(COUNTIFS(F$385:$N$385,$A571)=COUNTIFS(F571:$N571,1)),E$384)+1))</f>
        <v>0</v>
      </c>
      <c r="F571" s="291">
        <f ca="1">IF($A571&lt;&gt;F$385,0,IF($A571&lt;&gt;$A570,1,MOD(F570-1+(COUNTIFS(G$385:$N$385,$A571)=COUNTIFS(G571:$N571,1)),F$384)+1))</f>
        <v>0</v>
      </c>
      <c r="G571" s="291">
        <f ca="1">IF($A571&lt;&gt;G$385,0,IF($A571&lt;&gt;$A570,1,MOD(G570-1+(COUNTIFS(H$385:$N$385,$A571)=COUNTIFS(H571:$N571,1)),G$384)+1))</f>
        <v>1</v>
      </c>
      <c r="H571" s="291">
        <f ca="1">IF($A571&lt;&gt;H$385,0,IF($A571&lt;&gt;$A570,1,MOD(H570-1+(COUNTIFS(I$385:$N$385,$A571)=COUNTIFS(I571:$N571,1)),H$384)+1))</f>
        <v>2</v>
      </c>
      <c r="I571" s="291">
        <f ca="1">IF($A571&lt;&gt;I$385,0,IF($A571&lt;&gt;$A570,1,MOD(I570-1+(COUNTIFS(N$385:$N$385,$A571)=COUNTIFS(N571:$N571,1)),I$384)+1))</f>
        <v>3</v>
      </c>
      <c r="J571" s="291"/>
      <c r="K571" s="291"/>
      <c r="L571" s="291"/>
      <c r="M571" s="291"/>
      <c r="O571">
        <v>185</v>
      </c>
      <c r="P571" s="110">
        <f t="shared" ca="1" si="305"/>
        <v>0.5</v>
      </c>
      <c r="Q571" s="110">
        <f t="shared" ca="1" si="306"/>
        <v>0</v>
      </c>
      <c r="R571" s="110">
        <f t="shared" ca="1" si="307"/>
        <v>0</v>
      </c>
      <c r="S571" s="110">
        <f t="shared" ca="1" si="308"/>
        <v>0</v>
      </c>
      <c r="T571" s="110">
        <v>0</v>
      </c>
      <c r="U571" s="110">
        <f t="shared" ca="1" si="309"/>
        <v>0</v>
      </c>
      <c r="V571" s="110">
        <f t="shared" ca="1" si="310"/>
        <v>0.5</v>
      </c>
      <c r="W571" s="110"/>
      <c r="X571" s="110"/>
      <c r="Y571" s="110"/>
      <c r="Z571" s="110"/>
    </row>
    <row r="572" spans="1:26" hidden="1" outlineLevel="1">
      <c r="A572">
        <f t="shared" ca="1" si="311"/>
        <v>2</v>
      </c>
      <c r="B572" t="str">
        <f t="shared" ca="1" si="304"/>
        <v>EP3 LPD1 LPS3 LPM1</v>
      </c>
      <c r="C572" s="293">
        <f ca="1">IF($A572&lt;&gt;$A571,1,MOD(C571-1+(COUNTIFS(D$385:$N$385,$A572)=COUNTIFS(D572:$N572,1)),C$384)+1)</f>
        <v>3</v>
      </c>
      <c r="D572" s="291">
        <f ca="1">IF($A572&lt;&gt;D$385,0,IF($A572&lt;&gt;$A571,1,MOD(D571-1+(COUNTIFS(E$385:$N$385,$A572)=COUNTIFS(E572:$N572,1)),D$384)+1))</f>
        <v>0</v>
      </c>
      <c r="E572" s="291">
        <f ca="1">IF($A572&lt;&gt;E$385,0,IF($A572&lt;&gt;$A571,1,MOD(E571-1+(COUNTIFS(F$385:$N$385,$A572)=COUNTIFS(F572:$N572,1)),E$384)+1))</f>
        <v>0</v>
      </c>
      <c r="F572" s="291">
        <f ca="1">IF($A572&lt;&gt;F$385,0,IF($A572&lt;&gt;$A571,1,MOD(F571-1+(COUNTIFS(G$385:$N$385,$A572)=COUNTIFS(G572:$N572,1)),F$384)+1))</f>
        <v>0</v>
      </c>
      <c r="G572" s="291">
        <f ca="1">IF($A572&lt;&gt;G$385,0,IF($A572&lt;&gt;$A571,1,MOD(G571-1+(COUNTIFS(H$385:$N$385,$A572)=COUNTIFS(H572:$N572,1)),G$384)+1))</f>
        <v>1</v>
      </c>
      <c r="H572" s="291">
        <f ca="1">IF($A572&lt;&gt;H$385,0,IF($A572&lt;&gt;$A571,1,MOD(H571-1+(COUNTIFS(I$385:$N$385,$A572)=COUNTIFS(I572:$N572,1)),H$384)+1))</f>
        <v>3</v>
      </c>
      <c r="I572" s="291">
        <f ca="1">IF($A572&lt;&gt;I$385,0,IF($A572&lt;&gt;$A571,1,MOD(I571-1+(COUNTIFS(N$385:$N$385,$A572)=COUNTIFS(N572:$N572,1)),I$384)+1))</f>
        <v>1</v>
      </c>
      <c r="J572" s="291"/>
      <c r="K572" s="291"/>
      <c r="L572" s="291"/>
      <c r="M572" s="291"/>
      <c r="O572">
        <v>186</v>
      </c>
      <c r="P572" s="110">
        <f t="shared" ca="1" si="305"/>
        <v>0.5</v>
      </c>
      <c r="Q572" s="110">
        <f t="shared" ca="1" si="306"/>
        <v>0</v>
      </c>
      <c r="R572" s="110">
        <f t="shared" ca="1" si="307"/>
        <v>0</v>
      </c>
      <c r="S572" s="110">
        <f t="shared" ca="1" si="308"/>
        <v>0</v>
      </c>
      <c r="T572" s="110">
        <v>0</v>
      </c>
      <c r="U572" s="110">
        <f t="shared" ca="1" si="309"/>
        <v>0.5</v>
      </c>
      <c r="V572" s="110">
        <f t="shared" ca="1" si="310"/>
        <v>-0.5</v>
      </c>
      <c r="W572" s="110"/>
      <c r="X572" s="110"/>
      <c r="Y572" s="110"/>
      <c r="Z572" s="110"/>
    </row>
    <row r="573" spans="1:26" hidden="1" outlineLevel="1">
      <c r="A573">
        <f t="shared" ca="1" si="311"/>
        <v>2</v>
      </c>
      <c r="B573" t="str">
        <f t="shared" ca="1" si="304"/>
        <v>EP3 LPD1 LPS3 LPM2</v>
      </c>
      <c r="C573" s="293">
        <f ca="1">IF($A573&lt;&gt;$A572,1,MOD(C572-1+(COUNTIFS(D$385:$N$385,$A573)=COUNTIFS(D573:$N573,1)),C$384)+1)</f>
        <v>3</v>
      </c>
      <c r="D573" s="291">
        <f ca="1">IF($A573&lt;&gt;D$385,0,IF($A573&lt;&gt;$A572,1,MOD(D572-1+(COUNTIFS(E$385:$N$385,$A573)=COUNTIFS(E573:$N573,1)),D$384)+1))</f>
        <v>0</v>
      </c>
      <c r="E573" s="291">
        <f ca="1">IF($A573&lt;&gt;E$385,0,IF($A573&lt;&gt;$A572,1,MOD(E572-1+(COUNTIFS(F$385:$N$385,$A573)=COUNTIFS(F573:$N573,1)),E$384)+1))</f>
        <v>0</v>
      </c>
      <c r="F573" s="291">
        <f ca="1">IF($A573&lt;&gt;F$385,0,IF($A573&lt;&gt;$A572,1,MOD(F572-1+(COUNTIFS(G$385:$N$385,$A573)=COUNTIFS(G573:$N573,1)),F$384)+1))</f>
        <v>0</v>
      </c>
      <c r="G573" s="291">
        <f ca="1">IF($A573&lt;&gt;G$385,0,IF($A573&lt;&gt;$A572,1,MOD(G572-1+(COUNTIFS(H$385:$N$385,$A573)=COUNTIFS(H573:$N573,1)),G$384)+1))</f>
        <v>1</v>
      </c>
      <c r="H573" s="291">
        <f ca="1">IF($A573&lt;&gt;H$385,0,IF($A573&lt;&gt;$A572,1,MOD(H572-1+(COUNTIFS(I$385:$N$385,$A573)=COUNTIFS(I573:$N573,1)),H$384)+1))</f>
        <v>3</v>
      </c>
      <c r="I573" s="291">
        <f ca="1">IF($A573&lt;&gt;I$385,0,IF($A573&lt;&gt;$A572,1,MOD(I572-1+(COUNTIFS(N$385:$N$385,$A573)=COUNTIFS(N573:$N573,1)),I$384)+1))</f>
        <v>2</v>
      </c>
      <c r="J573" s="291"/>
      <c r="K573" s="291"/>
      <c r="L573" s="291"/>
      <c r="M573" s="291"/>
      <c r="O573">
        <v>187</v>
      </c>
      <c r="P573" s="110">
        <f t="shared" ca="1" si="305"/>
        <v>0.5</v>
      </c>
      <c r="Q573" s="110">
        <f t="shared" ca="1" si="306"/>
        <v>0</v>
      </c>
      <c r="R573" s="110">
        <f t="shared" ca="1" si="307"/>
        <v>0</v>
      </c>
      <c r="S573" s="110">
        <f t="shared" ca="1" si="308"/>
        <v>0</v>
      </c>
      <c r="T573" s="110">
        <v>0</v>
      </c>
      <c r="U573" s="110">
        <f t="shared" ca="1" si="309"/>
        <v>0.5</v>
      </c>
      <c r="V573" s="110">
        <f t="shared" ca="1" si="310"/>
        <v>0</v>
      </c>
      <c r="W573" s="110"/>
      <c r="X573" s="110"/>
      <c r="Y573" s="110"/>
      <c r="Z573" s="110"/>
    </row>
    <row r="574" spans="1:26" hidden="1" outlineLevel="1">
      <c r="A574">
        <f t="shared" ca="1" si="311"/>
        <v>2</v>
      </c>
      <c r="B574" t="str">
        <f t="shared" ca="1" si="304"/>
        <v>EP3 LPD1 LPS3 LPM3</v>
      </c>
      <c r="C574" s="293">
        <f ca="1">IF($A574&lt;&gt;$A573,1,MOD(C573-1+(COUNTIFS(D$385:$N$385,$A574)=COUNTIFS(D574:$N574,1)),C$384)+1)</f>
        <v>3</v>
      </c>
      <c r="D574" s="291">
        <f ca="1">IF($A574&lt;&gt;D$385,0,IF($A574&lt;&gt;$A573,1,MOD(D573-1+(COUNTIFS(E$385:$N$385,$A574)=COUNTIFS(E574:$N574,1)),D$384)+1))</f>
        <v>0</v>
      </c>
      <c r="E574" s="291">
        <f ca="1">IF($A574&lt;&gt;E$385,0,IF($A574&lt;&gt;$A573,1,MOD(E573-1+(COUNTIFS(F$385:$N$385,$A574)=COUNTIFS(F574:$N574,1)),E$384)+1))</f>
        <v>0</v>
      </c>
      <c r="F574" s="291">
        <f ca="1">IF($A574&lt;&gt;F$385,0,IF($A574&lt;&gt;$A573,1,MOD(F573-1+(COUNTIFS(G$385:$N$385,$A574)=COUNTIFS(G574:$N574,1)),F$384)+1))</f>
        <v>0</v>
      </c>
      <c r="G574" s="291">
        <f ca="1">IF($A574&lt;&gt;G$385,0,IF($A574&lt;&gt;$A573,1,MOD(G573-1+(COUNTIFS(H$385:$N$385,$A574)=COUNTIFS(H574:$N574,1)),G$384)+1))</f>
        <v>1</v>
      </c>
      <c r="H574" s="291">
        <f ca="1">IF($A574&lt;&gt;H$385,0,IF($A574&lt;&gt;$A573,1,MOD(H573-1+(COUNTIFS(I$385:$N$385,$A574)=COUNTIFS(I574:$N574,1)),H$384)+1))</f>
        <v>3</v>
      </c>
      <c r="I574" s="291">
        <f ca="1">IF($A574&lt;&gt;I$385,0,IF($A574&lt;&gt;$A573,1,MOD(I573-1+(COUNTIFS(N$385:$N$385,$A574)=COUNTIFS(N574:$N574,1)),I$384)+1))</f>
        <v>3</v>
      </c>
      <c r="J574" s="291"/>
      <c r="K574" s="291"/>
      <c r="L574" s="291"/>
      <c r="M574" s="291"/>
      <c r="O574">
        <v>188</v>
      </c>
      <c r="P574" s="110">
        <f t="shared" ca="1" si="305"/>
        <v>0.5</v>
      </c>
      <c r="Q574" s="110">
        <f t="shared" ca="1" si="306"/>
        <v>0</v>
      </c>
      <c r="R574" s="110">
        <f t="shared" ca="1" si="307"/>
        <v>0</v>
      </c>
      <c r="S574" s="110">
        <f t="shared" ca="1" si="308"/>
        <v>0</v>
      </c>
      <c r="T574" s="110">
        <v>0</v>
      </c>
      <c r="U574" s="110">
        <f t="shared" ca="1" si="309"/>
        <v>0.5</v>
      </c>
      <c r="V574" s="110">
        <f t="shared" ca="1" si="310"/>
        <v>0.5</v>
      </c>
      <c r="W574" s="110"/>
      <c r="X574" s="110"/>
      <c r="Y574" s="110"/>
      <c r="Z574" s="110"/>
    </row>
    <row r="575" spans="1:26" hidden="1" outlineLevel="1">
      <c r="A575">
        <f t="shared" ca="1" si="311"/>
        <v>2</v>
      </c>
      <c r="B575" t="str">
        <f t="shared" ca="1" si="304"/>
        <v>EP1 LPD1 LPS1 LPM1</v>
      </c>
      <c r="C575" s="293">
        <f ca="1">IF($A575&lt;&gt;$A574,1,MOD(C574-1+(COUNTIFS(D$385:$N$385,$A575)=COUNTIFS(D575:$N575,1)),C$384)+1)</f>
        <v>1</v>
      </c>
      <c r="D575" s="291">
        <f ca="1">IF($A575&lt;&gt;D$385,0,IF($A575&lt;&gt;$A574,1,MOD(D574-1+(COUNTIFS(E$385:$N$385,$A575)=COUNTIFS(E575:$N575,1)),D$384)+1))</f>
        <v>0</v>
      </c>
      <c r="E575" s="291">
        <f ca="1">IF($A575&lt;&gt;E$385,0,IF($A575&lt;&gt;$A574,1,MOD(E574-1+(COUNTIFS(F$385:$N$385,$A575)=COUNTIFS(F575:$N575,1)),E$384)+1))</f>
        <v>0</v>
      </c>
      <c r="F575" s="291">
        <f ca="1">IF($A575&lt;&gt;F$385,0,IF($A575&lt;&gt;$A574,1,MOD(F574-1+(COUNTIFS(G$385:$N$385,$A575)=COUNTIFS(G575:$N575,1)),F$384)+1))</f>
        <v>0</v>
      </c>
      <c r="G575" s="291">
        <f ca="1">IF($A575&lt;&gt;G$385,0,IF($A575&lt;&gt;$A574,1,MOD(G574-1+(COUNTIFS(H$385:$N$385,$A575)=COUNTIFS(H575:$N575,1)),G$384)+1))</f>
        <v>1</v>
      </c>
      <c r="H575" s="291">
        <f ca="1">IF($A575&lt;&gt;H$385,0,IF($A575&lt;&gt;$A574,1,MOD(H574-1+(COUNTIFS(I$385:$N$385,$A575)=COUNTIFS(I575:$N575,1)),H$384)+1))</f>
        <v>1</v>
      </c>
      <c r="I575" s="291">
        <f ca="1">IF($A575&lt;&gt;I$385,0,IF($A575&lt;&gt;$A574,1,MOD(I574-1+(COUNTIFS(N$385:$N$385,$A575)=COUNTIFS(N575:$N575,1)),I$384)+1))</f>
        <v>1</v>
      </c>
      <c r="J575" s="291"/>
      <c r="K575" s="291"/>
      <c r="L575" s="291"/>
      <c r="M575" s="291"/>
      <c r="O575">
        <v>189</v>
      </c>
      <c r="P575" s="110">
        <f t="shared" ca="1" si="305"/>
        <v>-0.5</v>
      </c>
      <c r="Q575" s="110">
        <f t="shared" ca="1" si="306"/>
        <v>0</v>
      </c>
      <c r="R575" s="110">
        <f t="shared" ca="1" si="307"/>
        <v>0</v>
      </c>
      <c r="S575" s="110">
        <f t="shared" ca="1" si="308"/>
        <v>0</v>
      </c>
      <c r="T575" s="110">
        <v>0</v>
      </c>
      <c r="U575" s="110">
        <f t="shared" ca="1" si="309"/>
        <v>-0.5</v>
      </c>
      <c r="V575" s="110">
        <f t="shared" ca="1" si="310"/>
        <v>-0.5</v>
      </c>
      <c r="W575" s="110"/>
      <c r="X575" s="110"/>
      <c r="Y575" s="110"/>
      <c r="Z575" s="110"/>
    </row>
    <row r="576" spans="1:26" hidden="1" outlineLevel="1">
      <c r="A576">
        <f t="shared" ca="1" si="311"/>
        <v>2</v>
      </c>
      <c r="B576" t="str">
        <f t="shared" ca="1" si="304"/>
        <v>EP1 LPD1 LPS1 LPM2</v>
      </c>
      <c r="C576" s="293">
        <f ca="1">IF($A576&lt;&gt;$A575,1,MOD(C575-1+(COUNTIFS(D$385:$N$385,$A576)=COUNTIFS(D576:$N576,1)),C$384)+1)</f>
        <v>1</v>
      </c>
      <c r="D576" s="291">
        <f ca="1">IF($A576&lt;&gt;D$385,0,IF($A576&lt;&gt;$A575,1,MOD(D575-1+(COUNTIFS(E$385:$N$385,$A576)=COUNTIFS(E576:$N576,1)),D$384)+1))</f>
        <v>0</v>
      </c>
      <c r="E576" s="291">
        <f ca="1">IF($A576&lt;&gt;E$385,0,IF($A576&lt;&gt;$A575,1,MOD(E575-1+(COUNTIFS(F$385:$N$385,$A576)=COUNTIFS(F576:$N576,1)),E$384)+1))</f>
        <v>0</v>
      </c>
      <c r="F576" s="291">
        <f ca="1">IF($A576&lt;&gt;F$385,0,IF($A576&lt;&gt;$A575,1,MOD(F575-1+(COUNTIFS(G$385:$N$385,$A576)=COUNTIFS(G576:$N576,1)),F$384)+1))</f>
        <v>0</v>
      </c>
      <c r="G576" s="291">
        <f ca="1">IF($A576&lt;&gt;G$385,0,IF($A576&lt;&gt;$A575,1,MOD(G575-1+(COUNTIFS(H$385:$N$385,$A576)=COUNTIFS(H576:$N576,1)),G$384)+1))</f>
        <v>1</v>
      </c>
      <c r="H576" s="291">
        <f ca="1">IF($A576&lt;&gt;H$385,0,IF($A576&lt;&gt;$A575,1,MOD(H575-1+(COUNTIFS(I$385:$N$385,$A576)=COUNTIFS(I576:$N576,1)),H$384)+1))</f>
        <v>1</v>
      </c>
      <c r="I576" s="291">
        <f ca="1">IF($A576&lt;&gt;I$385,0,IF($A576&lt;&gt;$A575,1,MOD(I575-1+(COUNTIFS(N$385:$N$385,$A576)=COUNTIFS(N576:$N576,1)),I$384)+1))</f>
        <v>2</v>
      </c>
      <c r="J576" s="291"/>
      <c r="K576" s="291"/>
      <c r="L576" s="291"/>
      <c r="M576" s="291"/>
      <c r="O576">
        <v>190</v>
      </c>
      <c r="P576" s="110">
        <f t="shared" ca="1" si="305"/>
        <v>-0.5</v>
      </c>
      <c r="Q576" s="110">
        <f t="shared" ca="1" si="306"/>
        <v>0</v>
      </c>
      <c r="R576" s="110">
        <f t="shared" ca="1" si="307"/>
        <v>0</v>
      </c>
      <c r="S576" s="110">
        <f t="shared" ca="1" si="308"/>
        <v>0</v>
      </c>
      <c r="T576" s="110">
        <v>0</v>
      </c>
      <c r="U576" s="110">
        <f t="shared" ca="1" si="309"/>
        <v>-0.5</v>
      </c>
      <c r="V576" s="110">
        <f t="shared" ca="1" si="310"/>
        <v>0</v>
      </c>
      <c r="W576" s="110"/>
      <c r="X576" s="110"/>
      <c r="Y576" s="110"/>
      <c r="Z576" s="110"/>
    </row>
    <row r="577" spans="1:26" hidden="1" outlineLevel="1">
      <c r="A577">
        <f t="shared" ca="1" si="311"/>
        <v>2</v>
      </c>
      <c r="B577" t="str">
        <f t="shared" ca="1" si="304"/>
        <v>EP1 LPD1 LPS1 LPM3</v>
      </c>
      <c r="C577" s="293">
        <f ca="1">IF($A577&lt;&gt;$A576,1,MOD(C576-1+(COUNTIFS(D$385:$N$385,$A577)=COUNTIFS(D577:$N577,1)),C$384)+1)</f>
        <v>1</v>
      </c>
      <c r="D577" s="291">
        <f ca="1">IF($A577&lt;&gt;D$385,0,IF($A577&lt;&gt;$A576,1,MOD(D576-1+(COUNTIFS(E$385:$N$385,$A577)=COUNTIFS(E577:$N577,1)),D$384)+1))</f>
        <v>0</v>
      </c>
      <c r="E577" s="291">
        <f ca="1">IF($A577&lt;&gt;E$385,0,IF($A577&lt;&gt;$A576,1,MOD(E576-1+(COUNTIFS(F$385:$N$385,$A577)=COUNTIFS(F577:$N577,1)),E$384)+1))</f>
        <v>0</v>
      </c>
      <c r="F577" s="291">
        <f ca="1">IF($A577&lt;&gt;F$385,0,IF($A577&lt;&gt;$A576,1,MOD(F576-1+(COUNTIFS(G$385:$N$385,$A577)=COUNTIFS(G577:$N577,1)),F$384)+1))</f>
        <v>0</v>
      </c>
      <c r="G577" s="291">
        <f ca="1">IF($A577&lt;&gt;G$385,0,IF($A577&lt;&gt;$A576,1,MOD(G576-1+(COUNTIFS(H$385:$N$385,$A577)=COUNTIFS(H577:$N577,1)),G$384)+1))</f>
        <v>1</v>
      </c>
      <c r="H577" s="291">
        <f ca="1">IF($A577&lt;&gt;H$385,0,IF($A577&lt;&gt;$A576,1,MOD(H576-1+(COUNTIFS(I$385:$N$385,$A577)=COUNTIFS(I577:$N577,1)),H$384)+1))</f>
        <v>1</v>
      </c>
      <c r="I577" s="291">
        <f ca="1">IF($A577&lt;&gt;I$385,0,IF($A577&lt;&gt;$A576,1,MOD(I576-1+(COUNTIFS(N$385:$N$385,$A577)=COUNTIFS(N577:$N577,1)),I$384)+1))</f>
        <v>3</v>
      </c>
      <c r="J577" s="291"/>
      <c r="K577" s="291"/>
      <c r="L577" s="291"/>
      <c r="M577" s="291"/>
      <c r="O577">
        <v>191</v>
      </c>
      <c r="P577" s="110">
        <f t="shared" ca="1" si="305"/>
        <v>-0.5</v>
      </c>
      <c r="Q577" s="110">
        <f t="shared" ca="1" si="306"/>
        <v>0</v>
      </c>
      <c r="R577" s="110">
        <f t="shared" ca="1" si="307"/>
        <v>0</v>
      </c>
      <c r="S577" s="110">
        <f t="shared" ca="1" si="308"/>
        <v>0</v>
      </c>
      <c r="T577" s="110">
        <v>0</v>
      </c>
      <c r="U577" s="110">
        <f t="shared" ca="1" si="309"/>
        <v>-0.5</v>
      </c>
      <c r="V577" s="110">
        <f t="shared" ca="1" si="310"/>
        <v>0.5</v>
      </c>
      <c r="W577" s="110"/>
      <c r="X577" s="110"/>
      <c r="Y577" s="110"/>
      <c r="Z577" s="110"/>
    </row>
    <row r="578" spans="1:26" hidden="1" outlineLevel="1">
      <c r="A578">
        <f t="shared" ca="1" si="311"/>
        <v>2</v>
      </c>
      <c r="B578" t="str">
        <f t="shared" ca="1" si="304"/>
        <v>EP1 LPD1 LPS2 LPM1</v>
      </c>
      <c r="C578" s="293">
        <f ca="1">IF($A578&lt;&gt;$A577,1,MOD(C577-1+(COUNTIFS(D$385:$N$385,$A578)=COUNTIFS(D578:$N578,1)),C$384)+1)</f>
        <v>1</v>
      </c>
      <c r="D578" s="291">
        <f ca="1">IF($A578&lt;&gt;D$385,0,IF($A578&lt;&gt;$A577,1,MOD(D577-1+(COUNTIFS(E$385:$N$385,$A578)=COUNTIFS(E578:$N578,1)),D$384)+1))</f>
        <v>0</v>
      </c>
      <c r="E578" s="291">
        <f ca="1">IF($A578&lt;&gt;E$385,0,IF($A578&lt;&gt;$A577,1,MOD(E577-1+(COUNTIFS(F$385:$N$385,$A578)=COUNTIFS(F578:$N578,1)),E$384)+1))</f>
        <v>0</v>
      </c>
      <c r="F578" s="291">
        <f ca="1">IF($A578&lt;&gt;F$385,0,IF($A578&lt;&gt;$A577,1,MOD(F577-1+(COUNTIFS(G$385:$N$385,$A578)=COUNTIFS(G578:$N578,1)),F$384)+1))</f>
        <v>0</v>
      </c>
      <c r="G578" s="291">
        <f ca="1">IF($A578&lt;&gt;G$385,0,IF($A578&lt;&gt;$A577,1,MOD(G577-1+(COUNTIFS(H$385:$N$385,$A578)=COUNTIFS(H578:$N578,1)),G$384)+1))</f>
        <v>1</v>
      </c>
      <c r="H578" s="291">
        <f ca="1">IF($A578&lt;&gt;H$385,0,IF($A578&lt;&gt;$A577,1,MOD(H577-1+(COUNTIFS(I$385:$N$385,$A578)=COUNTIFS(I578:$N578,1)),H$384)+1))</f>
        <v>2</v>
      </c>
      <c r="I578" s="291">
        <f ca="1">IF($A578&lt;&gt;I$385,0,IF($A578&lt;&gt;$A577,1,MOD(I577-1+(COUNTIFS(N$385:$N$385,$A578)=COUNTIFS(N578:$N578,1)),I$384)+1))</f>
        <v>1</v>
      </c>
      <c r="J578" s="291"/>
      <c r="K578" s="291"/>
      <c r="L578" s="291"/>
      <c r="M578" s="291"/>
      <c r="O578">
        <v>192</v>
      </c>
      <c r="P578" s="110">
        <f t="shared" ca="1" si="305"/>
        <v>-0.5</v>
      </c>
      <c r="Q578" s="110">
        <f t="shared" ca="1" si="306"/>
        <v>0</v>
      </c>
      <c r="R578" s="110">
        <f t="shared" ca="1" si="307"/>
        <v>0</v>
      </c>
      <c r="S578" s="110">
        <f t="shared" ca="1" si="308"/>
        <v>0</v>
      </c>
      <c r="T578" s="110">
        <v>0</v>
      </c>
      <c r="U578" s="110">
        <f t="shared" ca="1" si="309"/>
        <v>0</v>
      </c>
      <c r="V578" s="110">
        <f t="shared" ca="1" si="310"/>
        <v>-0.5</v>
      </c>
      <c r="W578" s="110"/>
      <c r="X578" s="110"/>
      <c r="Y578" s="110"/>
      <c r="Z578" s="110"/>
    </row>
    <row r="579" spans="1:26" hidden="1" outlineLevel="1">
      <c r="A579">
        <f t="shared" ca="1" si="311"/>
        <v>2</v>
      </c>
      <c r="B579" t="str">
        <f t="shared" ref="B579:B642" ca="1" si="312">"EP"&amp;$C579&amp;IF($A579=0," LPAll"&amp;$D579,"")&amp;IF($A579=1," LPD"&amp;$E579&amp;" LPS"&amp;$F579,"")&amp;IF($A579=2," LPD"&amp;$G579&amp;" LPS"&amp;$H579&amp;" LPM"&amp;$I579,"")</f>
        <v>EP1 LPD1 LPS2 LPM2</v>
      </c>
      <c r="C579" s="293">
        <f ca="1">IF($A579&lt;&gt;$A578,1,MOD(C578-1+(COUNTIFS(D$385:$N$385,$A579)=COUNTIFS(D579:$N579,1)),C$384)+1)</f>
        <v>1</v>
      </c>
      <c r="D579" s="291">
        <f ca="1">IF($A579&lt;&gt;D$385,0,IF($A579&lt;&gt;$A578,1,MOD(D578-1+(COUNTIFS(E$385:$N$385,$A579)=COUNTIFS(E579:$N579,1)),D$384)+1))</f>
        <v>0</v>
      </c>
      <c r="E579" s="291">
        <f ca="1">IF($A579&lt;&gt;E$385,0,IF($A579&lt;&gt;$A578,1,MOD(E578-1+(COUNTIFS(F$385:$N$385,$A579)=COUNTIFS(F579:$N579,1)),E$384)+1))</f>
        <v>0</v>
      </c>
      <c r="F579" s="291">
        <f ca="1">IF($A579&lt;&gt;F$385,0,IF($A579&lt;&gt;$A578,1,MOD(F578-1+(COUNTIFS(G$385:$N$385,$A579)=COUNTIFS(G579:$N579,1)),F$384)+1))</f>
        <v>0</v>
      </c>
      <c r="G579" s="291">
        <f ca="1">IF($A579&lt;&gt;G$385,0,IF($A579&lt;&gt;$A578,1,MOD(G578-1+(COUNTIFS(H$385:$N$385,$A579)=COUNTIFS(H579:$N579,1)),G$384)+1))</f>
        <v>1</v>
      </c>
      <c r="H579" s="291">
        <f ca="1">IF($A579&lt;&gt;H$385,0,IF($A579&lt;&gt;$A578,1,MOD(H578-1+(COUNTIFS(I$385:$N$385,$A579)=COUNTIFS(I579:$N579,1)),H$384)+1))</f>
        <v>2</v>
      </c>
      <c r="I579" s="291">
        <f ca="1">IF($A579&lt;&gt;I$385,0,IF($A579&lt;&gt;$A578,1,MOD(I578-1+(COUNTIFS(N$385:$N$385,$A579)=COUNTIFS(N579:$N579,1)),I$384)+1))</f>
        <v>2</v>
      </c>
      <c r="J579" s="291"/>
      <c r="K579" s="291"/>
      <c r="L579" s="291"/>
      <c r="M579" s="291"/>
      <c r="O579">
        <v>193</v>
      </c>
      <c r="P579" s="110">
        <f t="shared" ca="1" si="305"/>
        <v>-0.5</v>
      </c>
      <c r="Q579" s="110">
        <f t="shared" ca="1" si="306"/>
        <v>0</v>
      </c>
      <c r="R579" s="110">
        <f t="shared" ca="1" si="307"/>
        <v>0</v>
      </c>
      <c r="S579" s="110">
        <f t="shared" ca="1" si="308"/>
        <v>0</v>
      </c>
      <c r="T579" s="110">
        <v>0</v>
      </c>
      <c r="U579" s="110">
        <f t="shared" ca="1" si="309"/>
        <v>0</v>
      </c>
      <c r="V579" s="110">
        <f t="shared" ca="1" si="310"/>
        <v>0</v>
      </c>
      <c r="W579" s="110"/>
      <c r="X579" s="110"/>
      <c r="Y579" s="110"/>
      <c r="Z579" s="110"/>
    </row>
    <row r="580" spans="1:26" hidden="1" outlineLevel="1">
      <c r="A580">
        <f t="shared" ca="1" si="311"/>
        <v>2</v>
      </c>
      <c r="B580" t="str">
        <f t="shared" ca="1" si="312"/>
        <v>EP1 LPD1 LPS2 LPM3</v>
      </c>
      <c r="C580" s="293">
        <f ca="1">IF($A580&lt;&gt;$A579,1,MOD(C579-1+(COUNTIFS(D$385:$N$385,$A580)=COUNTIFS(D580:$N580,1)),C$384)+1)</f>
        <v>1</v>
      </c>
      <c r="D580" s="291">
        <f ca="1">IF($A580&lt;&gt;D$385,0,IF($A580&lt;&gt;$A579,1,MOD(D579-1+(COUNTIFS(E$385:$N$385,$A580)=COUNTIFS(E580:$N580,1)),D$384)+1))</f>
        <v>0</v>
      </c>
      <c r="E580" s="291">
        <f ca="1">IF($A580&lt;&gt;E$385,0,IF($A580&lt;&gt;$A579,1,MOD(E579-1+(COUNTIFS(F$385:$N$385,$A580)=COUNTIFS(F580:$N580,1)),E$384)+1))</f>
        <v>0</v>
      </c>
      <c r="F580" s="291">
        <f ca="1">IF($A580&lt;&gt;F$385,0,IF($A580&lt;&gt;$A579,1,MOD(F579-1+(COUNTIFS(G$385:$N$385,$A580)=COUNTIFS(G580:$N580,1)),F$384)+1))</f>
        <v>0</v>
      </c>
      <c r="G580" s="291">
        <f ca="1">IF($A580&lt;&gt;G$385,0,IF($A580&lt;&gt;$A579,1,MOD(G579-1+(COUNTIFS(H$385:$N$385,$A580)=COUNTIFS(H580:$N580,1)),G$384)+1))</f>
        <v>1</v>
      </c>
      <c r="H580" s="291">
        <f ca="1">IF($A580&lt;&gt;H$385,0,IF($A580&lt;&gt;$A579,1,MOD(H579-1+(COUNTIFS(I$385:$N$385,$A580)=COUNTIFS(I580:$N580,1)),H$384)+1))</f>
        <v>2</v>
      </c>
      <c r="I580" s="291">
        <f ca="1">IF($A580&lt;&gt;I$385,0,IF($A580&lt;&gt;$A579,1,MOD(I579-1+(COUNTIFS(N$385:$N$385,$A580)=COUNTIFS(N580:$N580,1)),I$384)+1))</f>
        <v>3</v>
      </c>
      <c r="J580" s="291"/>
      <c r="K580" s="291"/>
      <c r="L580" s="291"/>
      <c r="M580" s="291"/>
      <c r="O580">
        <v>194</v>
      </c>
      <c r="P580" s="110">
        <f t="shared" ca="1" si="305"/>
        <v>-0.5</v>
      </c>
      <c r="Q580" s="110">
        <f t="shared" ca="1" si="306"/>
        <v>0</v>
      </c>
      <c r="R580" s="110">
        <f t="shared" ca="1" si="307"/>
        <v>0</v>
      </c>
      <c r="S580" s="110">
        <f t="shared" ca="1" si="308"/>
        <v>0</v>
      </c>
      <c r="T580" s="110">
        <v>0</v>
      </c>
      <c r="U580" s="110">
        <f t="shared" ca="1" si="309"/>
        <v>0</v>
      </c>
      <c r="V580" s="110">
        <f t="shared" ca="1" si="310"/>
        <v>0.5</v>
      </c>
      <c r="W580" s="110"/>
      <c r="X580" s="110"/>
      <c r="Y580" s="110"/>
      <c r="Z580" s="110"/>
    </row>
    <row r="581" spans="1:26" hidden="1" outlineLevel="1">
      <c r="A581">
        <f t="shared" ca="1" si="311"/>
        <v>2</v>
      </c>
      <c r="B581" t="str">
        <f t="shared" ca="1" si="312"/>
        <v>EP1 LPD1 LPS3 LPM1</v>
      </c>
      <c r="C581" s="293">
        <f ca="1">IF($A581&lt;&gt;$A580,1,MOD(C580-1+(COUNTIFS(D$385:$N$385,$A581)=COUNTIFS(D581:$N581,1)),C$384)+1)</f>
        <v>1</v>
      </c>
      <c r="D581" s="291">
        <f ca="1">IF($A581&lt;&gt;D$385,0,IF($A581&lt;&gt;$A580,1,MOD(D580-1+(COUNTIFS(E$385:$N$385,$A581)=COUNTIFS(E581:$N581,1)),D$384)+1))</f>
        <v>0</v>
      </c>
      <c r="E581" s="291">
        <f ca="1">IF($A581&lt;&gt;E$385,0,IF($A581&lt;&gt;$A580,1,MOD(E580-1+(COUNTIFS(F$385:$N$385,$A581)=COUNTIFS(F581:$N581,1)),E$384)+1))</f>
        <v>0</v>
      </c>
      <c r="F581" s="291">
        <f ca="1">IF($A581&lt;&gt;F$385,0,IF($A581&lt;&gt;$A580,1,MOD(F580-1+(COUNTIFS(G$385:$N$385,$A581)=COUNTIFS(G581:$N581,1)),F$384)+1))</f>
        <v>0</v>
      </c>
      <c r="G581" s="291">
        <f ca="1">IF($A581&lt;&gt;G$385,0,IF($A581&lt;&gt;$A580,1,MOD(G580-1+(COUNTIFS(H$385:$N$385,$A581)=COUNTIFS(H581:$N581,1)),G$384)+1))</f>
        <v>1</v>
      </c>
      <c r="H581" s="291">
        <f ca="1">IF($A581&lt;&gt;H$385,0,IF($A581&lt;&gt;$A580,1,MOD(H580-1+(COUNTIFS(I$385:$N$385,$A581)=COUNTIFS(I581:$N581,1)),H$384)+1))</f>
        <v>3</v>
      </c>
      <c r="I581" s="291">
        <f ca="1">IF($A581&lt;&gt;I$385,0,IF($A581&lt;&gt;$A580,1,MOD(I580-1+(COUNTIFS(N$385:$N$385,$A581)=COUNTIFS(N581:$N581,1)),I$384)+1))</f>
        <v>1</v>
      </c>
      <c r="J581" s="291"/>
      <c r="K581" s="291"/>
      <c r="L581" s="291"/>
      <c r="M581" s="291"/>
      <c r="O581">
        <v>195</v>
      </c>
      <c r="P581" s="110">
        <f t="shared" ca="1" si="305"/>
        <v>-0.5</v>
      </c>
      <c r="Q581" s="110">
        <f t="shared" ca="1" si="306"/>
        <v>0</v>
      </c>
      <c r="R581" s="110">
        <f t="shared" ca="1" si="307"/>
        <v>0</v>
      </c>
      <c r="S581" s="110">
        <f t="shared" ca="1" si="308"/>
        <v>0</v>
      </c>
      <c r="T581" s="110">
        <v>0</v>
      </c>
      <c r="U581" s="110">
        <f t="shared" ca="1" si="309"/>
        <v>0.5</v>
      </c>
      <c r="V581" s="110">
        <f t="shared" ca="1" si="310"/>
        <v>-0.5</v>
      </c>
      <c r="W581" s="110"/>
      <c r="X581" s="110"/>
      <c r="Y581" s="110"/>
      <c r="Z581" s="110"/>
    </row>
    <row r="582" spans="1:26" hidden="1" outlineLevel="1">
      <c r="A582">
        <f t="shared" ca="1" si="311"/>
        <v>2</v>
      </c>
      <c r="B582" t="str">
        <f t="shared" ca="1" si="312"/>
        <v>EP1 LPD1 LPS3 LPM2</v>
      </c>
      <c r="C582" s="293">
        <f ca="1">IF($A582&lt;&gt;$A581,1,MOD(C581-1+(COUNTIFS(D$385:$N$385,$A582)=COUNTIFS(D582:$N582,1)),C$384)+1)</f>
        <v>1</v>
      </c>
      <c r="D582" s="291">
        <f ca="1">IF($A582&lt;&gt;D$385,0,IF($A582&lt;&gt;$A581,1,MOD(D581-1+(COUNTIFS(E$385:$N$385,$A582)=COUNTIFS(E582:$N582,1)),D$384)+1))</f>
        <v>0</v>
      </c>
      <c r="E582" s="291">
        <f ca="1">IF($A582&lt;&gt;E$385,0,IF($A582&lt;&gt;$A581,1,MOD(E581-1+(COUNTIFS(F$385:$N$385,$A582)=COUNTIFS(F582:$N582,1)),E$384)+1))</f>
        <v>0</v>
      </c>
      <c r="F582" s="291">
        <f ca="1">IF($A582&lt;&gt;F$385,0,IF($A582&lt;&gt;$A581,1,MOD(F581-1+(COUNTIFS(G$385:$N$385,$A582)=COUNTIFS(G582:$N582,1)),F$384)+1))</f>
        <v>0</v>
      </c>
      <c r="G582" s="291">
        <f ca="1">IF($A582&lt;&gt;G$385,0,IF($A582&lt;&gt;$A581,1,MOD(G581-1+(COUNTIFS(H$385:$N$385,$A582)=COUNTIFS(H582:$N582,1)),G$384)+1))</f>
        <v>1</v>
      </c>
      <c r="H582" s="291">
        <f ca="1">IF($A582&lt;&gt;H$385,0,IF($A582&lt;&gt;$A581,1,MOD(H581-1+(COUNTIFS(I$385:$N$385,$A582)=COUNTIFS(I582:$N582,1)),H$384)+1))</f>
        <v>3</v>
      </c>
      <c r="I582" s="291">
        <f ca="1">IF($A582&lt;&gt;I$385,0,IF($A582&lt;&gt;$A581,1,MOD(I581-1+(COUNTIFS(N$385:$N$385,$A582)=COUNTIFS(N582:$N582,1)),I$384)+1))</f>
        <v>2</v>
      </c>
      <c r="J582" s="291"/>
      <c r="K582" s="291"/>
      <c r="L582" s="291"/>
      <c r="M582" s="291"/>
      <c r="O582">
        <v>196</v>
      </c>
      <c r="P582" s="110">
        <f t="shared" ca="1" si="305"/>
        <v>-0.5</v>
      </c>
      <c r="Q582" s="110">
        <f t="shared" ca="1" si="306"/>
        <v>0</v>
      </c>
      <c r="R582" s="110">
        <f t="shared" ca="1" si="307"/>
        <v>0</v>
      </c>
      <c r="S582" s="110">
        <f t="shared" ca="1" si="308"/>
        <v>0</v>
      </c>
      <c r="T582" s="110">
        <v>0</v>
      </c>
      <c r="U582" s="110">
        <f t="shared" ca="1" si="309"/>
        <v>0.5</v>
      </c>
      <c r="V582" s="110">
        <f t="shared" ca="1" si="310"/>
        <v>0</v>
      </c>
      <c r="W582" s="110"/>
      <c r="X582" s="110"/>
      <c r="Y582" s="110"/>
      <c r="Z582" s="110"/>
    </row>
    <row r="583" spans="1:26" hidden="1" outlineLevel="1">
      <c r="A583">
        <f t="shared" ca="1" si="311"/>
        <v>2</v>
      </c>
      <c r="B583" t="str">
        <f t="shared" ca="1" si="312"/>
        <v>EP1 LPD1 LPS3 LPM3</v>
      </c>
      <c r="C583" s="293">
        <f ca="1">IF($A583&lt;&gt;$A582,1,MOD(C582-1+(COUNTIFS(D$385:$N$385,$A583)=COUNTIFS(D583:$N583,1)),C$384)+1)</f>
        <v>1</v>
      </c>
      <c r="D583" s="291">
        <f ca="1">IF($A583&lt;&gt;D$385,0,IF($A583&lt;&gt;$A582,1,MOD(D582-1+(COUNTIFS(E$385:$N$385,$A583)=COUNTIFS(E583:$N583,1)),D$384)+1))</f>
        <v>0</v>
      </c>
      <c r="E583" s="291">
        <f ca="1">IF($A583&lt;&gt;E$385,0,IF($A583&lt;&gt;$A582,1,MOD(E582-1+(COUNTIFS(F$385:$N$385,$A583)=COUNTIFS(F583:$N583,1)),E$384)+1))</f>
        <v>0</v>
      </c>
      <c r="F583" s="291">
        <f ca="1">IF($A583&lt;&gt;F$385,0,IF($A583&lt;&gt;$A582,1,MOD(F582-1+(COUNTIFS(G$385:$N$385,$A583)=COUNTIFS(G583:$N583,1)),F$384)+1))</f>
        <v>0</v>
      </c>
      <c r="G583" s="291">
        <f ca="1">IF($A583&lt;&gt;G$385,0,IF($A583&lt;&gt;$A582,1,MOD(G582-1+(COUNTIFS(H$385:$N$385,$A583)=COUNTIFS(H583:$N583,1)),G$384)+1))</f>
        <v>1</v>
      </c>
      <c r="H583" s="291">
        <f ca="1">IF($A583&lt;&gt;H$385,0,IF($A583&lt;&gt;$A582,1,MOD(H582-1+(COUNTIFS(I$385:$N$385,$A583)=COUNTIFS(I583:$N583,1)),H$384)+1))</f>
        <v>3</v>
      </c>
      <c r="I583" s="291">
        <f ca="1">IF($A583&lt;&gt;I$385,0,IF($A583&lt;&gt;$A582,1,MOD(I582-1+(COUNTIFS(N$385:$N$385,$A583)=COUNTIFS(N583:$N583,1)),I$384)+1))</f>
        <v>3</v>
      </c>
      <c r="J583" s="291"/>
      <c r="K583" s="291"/>
      <c r="L583" s="291"/>
      <c r="M583" s="291"/>
      <c r="O583">
        <v>197</v>
      </c>
      <c r="P583" s="110">
        <f t="shared" ca="1" si="305"/>
        <v>-0.5</v>
      </c>
      <c r="Q583" s="110">
        <f t="shared" ca="1" si="306"/>
        <v>0</v>
      </c>
      <c r="R583" s="110">
        <f t="shared" ca="1" si="307"/>
        <v>0</v>
      </c>
      <c r="S583" s="110">
        <f t="shared" ca="1" si="308"/>
        <v>0</v>
      </c>
      <c r="T583" s="110">
        <v>0</v>
      </c>
      <c r="U583" s="110">
        <f t="shared" ca="1" si="309"/>
        <v>0.5</v>
      </c>
      <c r="V583" s="110">
        <f t="shared" ca="1" si="310"/>
        <v>0.5</v>
      </c>
      <c r="W583" s="110"/>
      <c r="X583" s="110"/>
      <c r="Y583" s="110"/>
      <c r="Z583" s="110"/>
    </row>
    <row r="584" spans="1:26" hidden="1" outlineLevel="1">
      <c r="A584">
        <f t="shared" ca="1" si="311"/>
        <v>2</v>
      </c>
      <c r="B584" t="str">
        <f t="shared" ca="1" si="312"/>
        <v>EP2 LPD1 LPS1 LPM1</v>
      </c>
      <c r="C584" s="293">
        <f ca="1">IF($A584&lt;&gt;$A583,1,MOD(C583-1+(COUNTIFS(D$385:$N$385,$A584)=COUNTIFS(D584:$N584,1)),C$384)+1)</f>
        <v>2</v>
      </c>
      <c r="D584" s="291">
        <f ca="1">IF($A584&lt;&gt;D$385,0,IF($A584&lt;&gt;$A583,1,MOD(D583-1+(COUNTIFS(E$385:$N$385,$A584)=COUNTIFS(E584:$N584,1)),D$384)+1))</f>
        <v>0</v>
      </c>
      <c r="E584" s="291">
        <f ca="1">IF($A584&lt;&gt;E$385,0,IF($A584&lt;&gt;$A583,1,MOD(E583-1+(COUNTIFS(F$385:$N$385,$A584)=COUNTIFS(F584:$N584,1)),E$384)+1))</f>
        <v>0</v>
      </c>
      <c r="F584" s="291">
        <f ca="1">IF($A584&lt;&gt;F$385,0,IF($A584&lt;&gt;$A583,1,MOD(F583-1+(COUNTIFS(G$385:$N$385,$A584)=COUNTIFS(G584:$N584,1)),F$384)+1))</f>
        <v>0</v>
      </c>
      <c r="G584" s="291">
        <f ca="1">IF($A584&lt;&gt;G$385,0,IF($A584&lt;&gt;$A583,1,MOD(G583-1+(COUNTIFS(H$385:$N$385,$A584)=COUNTIFS(H584:$N584,1)),G$384)+1))</f>
        <v>1</v>
      </c>
      <c r="H584" s="291">
        <f ca="1">IF($A584&lt;&gt;H$385,0,IF($A584&lt;&gt;$A583,1,MOD(H583-1+(COUNTIFS(I$385:$N$385,$A584)=COUNTIFS(I584:$N584,1)),H$384)+1))</f>
        <v>1</v>
      </c>
      <c r="I584" s="291">
        <f ca="1">IF($A584&lt;&gt;I$385,0,IF($A584&lt;&gt;$A583,1,MOD(I583-1+(COUNTIFS(N$385:$N$385,$A584)=COUNTIFS(N584:$N584,1)),I$384)+1))</f>
        <v>1</v>
      </c>
      <c r="J584" s="291"/>
      <c r="K584" s="291"/>
      <c r="L584" s="291"/>
      <c r="M584" s="291"/>
      <c r="O584">
        <v>198</v>
      </c>
      <c r="P584" s="110">
        <f t="shared" ca="1" si="305"/>
        <v>0</v>
      </c>
      <c r="Q584" s="110">
        <f t="shared" ca="1" si="306"/>
        <v>0</v>
      </c>
      <c r="R584" s="110">
        <f t="shared" ca="1" si="307"/>
        <v>0</v>
      </c>
      <c r="S584" s="110">
        <f t="shared" ca="1" si="308"/>
        <v>0</v>
      </c>
      <c r="T584" s="110">
        <v>0</v>
      </c>
      <c r="U584" s="110">
        <f t="shared" ca="1" si="309"/>
        <v>-0.5</v>
      </c>
      <c r="V584" s="110">
        <f t="shared" ca="1" si="310"/>
        <v>-0.5</v>
      </c>
      <c r="W584" s="110"/>
      <c r="X584" s="110"/>
      <c r="Y584" s="110"/>
      <c r="Z584" s="110"/>
    </row>
    <row r="585" spans="1:26" hidden="1" outlineLevel="1">
      <c r="A585">
        <f t="shared" ca="1" si="311"/>
        <v>2</v>
      </c>
      <c r="B585" t="str">
        <f t="shared" ca="1" si="312"/>
        <v>EP2 LPD1 LPS1 LPM2</v>
      </c>
      <c r="C585" s="293">
        <f ca="1">IF($A585&lt;&gt;$A584,1,MOD(C584-1+(COUNTIFS(D$385:$N$385,$A585)=COUNTIFS(D585:$N585,1)),C$384)+1)</f>
        <v>2</v>
      </c>
      <c r="D585" s="291">
        <f ca="1">IF($A585&lt;&gt;D$385,0,IF($A585&lt;&gt;$A584,1,MOD(D584-1+(COUNTIFS(E$385:$N$385,$A585)=COUNTIFS(E585:$N585,1)),D$384)+1))</f>
        <v>0</v>
      </c>
      <c r="E585" s="291">
        <f ca="1">IF($A585&lt;&gt;E$385,0,IF($A585&lt;&gt;$A584,1,MOD(E584-1+(COUNTIFS(F$385:$N$385,$A585)=COUNTIFS(F585:$N585,1)),E$384)+1))</f>
        <v>0</v>
      </c>
      <c r="F585" s="291">
        <f ca="1">IF($A585&lt;&gt;F$385,0,IF($A585&lt;&gt;$A584,1,MOD(F584-1+(COUNTIFS(G$385:$N$385,$A585)=COUNTIFS(G585:$N585,1)),F$384)+1))</f>
        <v>0</v>
      </c>
      <c r="G585" s="291">
        <f ca="1">IF($A585&lt;&gt;G$385,0,IF($A585&lt;&gt;$A584,1,MOD(G584-1+(COUNTIFS(H$385:$N$385,$A585)=COUNTIFS(H585:$N585,1)),G$384)+1))</f>
        <v>1</v>
      </c>
      <c r="H585" s="291">
        <f ca="1">IF($A585&lt;&gt;H$385,0,IF($A585&lt;&gt;$A584,1,MOD(H584-1+(COUNTIFS(I$385:$N$385,$A585)=COUNTIFS(I585:$N585,1)),H$384)+1))</f>
        <v>1</v>
      </c>
      <c r="I585" s="291">
        <f ca="1">IF($A585&lt;&gt;I$385,0,IF($A585&lt;&gt;$A584,1,MOD(I584-1+(COUNTIFS(N$385:$N$385,$A585)=COUNTIFS(N585:$N585,1)),I$384)+1))</f>
        <v>2</v>
      </c>
      <c r="J585" s="291"/>
      <c r="K585" s="291"/>
      <c r="L585" s="291"/>
      <c r="M585" s="291"/>
      <c r="O585">
        <v>199</v>
      </c>
      <c r="P585" s="110">
        <f t="shared" ca="1" si="305"/>
        <v>0</v>
      </c>
      <c r="Q585" s="110">
        <f t="shared" ca="1" si="306"/>
        <v>0</v>
      </c>
      <c r="R585" s="110">
        <f t="shared" ca="1" si="307"/>
        <v>0</v>
      </c>
      <c r="S585" s="110">
        <f t="shared" ca="1" si="308"/>
        <v>0</v>
      </c>
      <c r="T585" s="110">
        <v>0</v>
      </c>
      <c r="U585" s="110">
        <f t="shared" ca="1" si="309"/>
        <v>-0.5</v>
      </c>
      <c r="V585" s="110">
        <f t="shared" ca="1" si="310"/>
        <v>0</v>
      </c>
      <c r="W585" s="110"/>
      <c r="X585" s="110"/>
      <c r="Y585" s="110"/>
      <c r="Z585" s="110"/>
    </row>
    <row r="586" spans="1:26" hidden="1" outlineLevel="1">
      <c r="A586">
        <f t="shared" ca="1" si="311"/>
        <v>2</v>
      </c>
      <c r="B586" t="str">
        <f t="shared" ca="1" si="312"/>
        <v>EP2 LPD1 LPS1 LPM3</v>
      </c>
      <c r="C586" s="293">
        <f ca="1">IF($A586&lt;&gt;$A585,1,MOD(C585-1+(COUNTIFS(D$385:$N$385,$A586)=COUNTIFS(D586:$N586,1)),C$384)+1)</f>
        <v>2</v>
      </c>
      <c r="D586" s="291">
        <f ca="1">IF($A586&lt;&gt;D$385,0,IF($A586&lt;&gt;$A585,1,MOD(D585-1+(COUNTIFS(E$385:$N$385,$A586)=COUNTIFS(E586:$N586,1)),D$384)+1))</f>
        <v>0</v>
      </c>
      <c r="E586" s="291">
        <f ca="1">IF($A586&lt;&gt;E$385,0,IF($A586&lt;&gt;$A585,1,MOD(E585-1+(COUNTIFS(F$385:$N$385,$A586)=COUNTIFS(F586:$N586,1)),E$384)+1))</f>
        <v>0</v>
      </c>
      <c r="F586" s="291">
        <f ca="1">IF($A586&lt;&gt;F$385,0,IF($A586&lt;&gt;$A585,1,MOD(F585-1+(COUNTIFS(G$385:$N$385,$A586)=COUNTIFS(G586:$N586,1)),F$384)+1))</f>
        <v>0</v>
      </c>
      <c r="G586" s="291">
        <f ca="1">IF($A586&lt;&gt;G$385,0,IF($A586&lt;&gt;$A585,1,MOD(G585-1+(COUNTIFS(H$385:$N$385,$A586)=COUNTIFS(H586:$N586,1)),G$384)+1))</f>
        <v>1</v>
      </c>
      <c r="H586" s="291">
        <f ca="1">IF($A586&lt;&gt;H$385,0,IF($A586&lt;&gt;$A585,1,MOD(H585-1+(COUNTIFS(I$385:$N$385,$A586)=COUNTIFS(I586:$N586,1)),H$384)+1))</f>
        <v>1</v>
      </c>
      <c r="I586" s="291">
        <f ca="1">IF($A586&lt;&gt;I$385,0,IF($A586&lt;&gt;$A585,1,MOD(I585-1+(COUNTIFS(N$385:$N$385,$A586)=COUNTIFS(N586:$N586,1)),I$384)+1))</f>
        <v>3</v>
      </c>
      <c r="J586" s="291"/>
      <c r="K586" s="291"/>
      <c r="L586" s="291"/>
      <c r="M586" s="291"/>
      <c r="O586">
        <v>200</v>
      </c>
      <c r="P586" s="110">
        <f t="shared" ca="1" si="305"/>
        <v>0</v>
      </c>
      <c r="Q586" s="110">
        <f t="shared" ca="1" si="306"/>
        <v>0</v>
      </c>
      <c r="R586" s="110">
        <f t="shared" ca="1" si="307"/>
        <v>0</v>
      </c>
      <c r="S586" s="110">
        <f t="shared" ca="1" si="308"/>
        <v>0</v>
      </c>
      <c r="T586" s="110">
        <v>0</v>
      </c>
      <c r="U586" s="110">
        <f t="shared" ca="1" si="309"/>
        <v>-0.5</v>
      </c>
      <c r="V586" s="110">
        <f t="shared" ca="1" si="310"/>
        <v>0.5</v>
      </c>
      <c r="W586" s="110"/>
      <c r="X586" s="110"/>
      <c r="Y586" s="110"/>
      <c r="Z586" s="110"/>
    </row>
    <row r="587" spans="1:26" hidden="1" outlineLevel="1">
      <c r="A587">
        <f t="shared" ca="1" si="311"/>
        <v>2</v>
      </c>
      <c r="B587" t="str">
        <f t="shared" ca="1" si="312"/>
        <v>EP2 LPD1 LPS2 LPM1</v>
      </c>
      <c r="C587" s="293">
        <f ca="1">IF($A587&lt;&gt;$A586,1,MOD(C586-1+(COUNTIFS(D$385:$N$385,$A587)=COUNTIFS(D587:$N587,1)),C$384)+1)</f>
        <v>2</v>
      </c>
      <c r="D587" s="291">
        <f ca="1">IF($A587&lt;&gt;D$385,0,IF($A587&lt;&gt;$A586,1,MOD(D586-1+(COUNTIFS(E$385:$N$385,$A587)=COUNTIFS(E587:$N587,1)),D$384)+1))</f>
        <v>0</v>
      </c>
      <c r="E587" s="291">
        <f ca="1">IF($A587&lt;&gt;E$385,0,IF($A587&lt;&gt;$A586,1,MOD(E586-1+(COUNTIFS(F$385:$N$385,$A587)=COUNTIFS(F587:$N587,1)),E$384)+1))</f>
        <v>0</v>
      </c>
      <c r="F587" s="291">
        <f ca="1">IF($A587&lt;&gt;F$385,0,IF($A587&lt;&gt;$A586,1,MOD(F586-1+(COUNTIFS(G$385:$N$385,$A587)=COUNTIFS(G587:$N587,1)),F$384)+1))</f>
        <v>0</v>
      </c>
      <c r="G587" s="291">
        <f ca="1">IF($A587&lt;&gt;G$385,0,IF($A587&lt;&gt;$A586,1,MOD(G586-1+(COUNTIFS(H$385:$N$385,$A587)=COUNTIFS(H587:$N587,1)),G$384)+1))</f>
        <v>1</v>
      </c>
      <c r="H587" s="291">
        <f ca="1">IF($A587&lt;&gt;H$385,0,IF($A587&lt;&gt;$A586,1,MOD(H586-1+(COUNTIFS(I$385:$N$385,$A587)=COUNTIFS(I587:$N587,1)),H$384)+1))</f>
        <v>2</v>
      </c>
      <c r="I587" s="291">
        <f ca="1">IF($A587&lt;&gt;I$385,0,IF($A587&lt;&gt;$A586,1,MOD(I586-1+(COUNTIFS(N$385:$N$385,$A587)=COUNTIFS(N587:$N587,1)),I$384)+1))</f>
        <v>1</v>
      </c>
      <c r="J587" s="291"/>
      <c r="K587" s="291"/>
      <c r="L587" s="291"/>
      <c r="M587" s="291"/>
      <c r="O587">
        <v>201</v>
      </c>
      <c r="P587" s="110">
        <f t="shared" ca="1" si="305"/>
        <v>0</v>
      </c>
      <c r="Q587" s="110">
        <f t="shared" ca="1" si="306"/>
        <v>0</v>
      </c>
      <c r="R587" s="110">
        <f t="shared" ca="1" si="307"/>
        <v>0</v>
      </c>
      <c r="S587" s="110">
        <f t="shared" ca="1" si="308"/>
        <v>0</v>
      </c>
      <c r="T587" s="110">
        <v>0</v>
      </c>
      <c r="U587" s="110">
        <f t="shared" ca="1" si="309"/>
        <v>0</v>
      </c>
      <c r="V587" s="110">
        <f t="shared" ca="1" si="310"/>
        <v>-0.5</v>
      </c>
      <c r="W587" s="110"/>
      <c r="X587" s="110"/>
      <c r="Y587" s="110"/>
      <c r="Z587" s="110"/>
    </row>
    <row r="588" spans="1:26" hidden="1" outlineLevel="1">
      <c r="A588">
        <f t="shared" ca="1" si="311"/>
        <v>2</v>
      </c>
      <c r="B588" t="str">
        <f t="shared" ca="1" si="312"/>
        <v>EP2 LPD1 LPS2 LPM2</v>
      </c>
      <c r="C588" s="293">
        <f ca="1">IF($A588&lt;&gt;$A587,1,MOD(C587-1+(COUNTIFS(D$385:$N$385,$A588)=COUNTIFS(D588:$N588,1)),C$384)+1)</f>
        <v>2</v>
      </c>
      <c r="D588" s="291">
        <f ca="1">IF($A588&lt;&gt;D$385,0,IF($A588&lt;&gt;$A587,1,MOD(D587-1+(COUNTIFS(E$385:$N$385,$A588)=COUNTIFS(E588:$N588,1)),D$384)+1))</f>
        <v>0</v>
      </c>
      <c r="E588" s="291">
        <f ca="1">IF($A588&lt;&gt;E$385,0,IF($A588&lt;&gt;$A587,1,MOD(E587-1+(COUNTIFS(F$385:$N$385,$A588)=COUNTIFS(F588:$N588,1)),E$384)+1))</f>
        <v>0</v>
      </c>
      <c r="F588" s="291">
        <f ca="1">IF($A588&lt;&gt;F$385,0,IF($A588&lt;&gt;$A587,1,MOD(F587-1+(COUNTIFS(G$385:$N$385,$A588)=COUNTIFS(G588:$N588,1)),F$384)+1))</f>
        <v>0</v>
      </c>
      <c r="G588" s="291">
        <f ca="1">IF($A588&lt;&gt;G$385,0,IF($A588&lt;&gt;$A587,1,MOD(G587-1+(COUNTIFS(H$385:$N$385,$A588)=COUNTIFS(H588:$N588,1)),G$384)+1))</f>
        <v>1</v>
      </c>
      <c r="H588" s="291">
        <f ca="1">IF($A588&lt;&gt;H$385,0,IF($A588&lt;&gt;$A587,1,MOD(H587-1+(COUNTIFS(I$385:$N$385,$A588)=COUNTIFS(I588:$N588,1)),H$384)+1))</f>
        <v>2</v>
      </c>
      <c r="I588" s="291">
        <f ca="1">IF($A588&lt;&gt;I$385,0,IF($A588&lt;&gt;$A587,1,MOD(I587-1+(COUNTIFS(N$385:$N$385,$A588)=COUNTIFS(N588:$N588,1)),I$384)+1))</f>
        <v>2</v>
      </c>
      <c r="J588" s="291"/>
      <c r="K588" s="291"/>
      <c r="L588" s="291"/>
      <c r="M588" s="291"/>
      <c r="O588">
        <v>202</v>
      </c>
      <c r="P588" s="110">
        <f t="shared" ca="1" si="305"/>
        <v>0</v>
      </c>
      <c r="Q588" s="110">
        <f t="shared" ca="1" si="306"/>
        <v>0</v>
      </c>
      <c r="R588" s="110">
        <f t="shared" ca="1" si="307"/>
        <v>0</v>
      </c>
      <c r="S588" s="110">
        <f t="shared" ca="1" si="308"/>
        <v>0</v>
      </c>
      <c r="T588" s="110">
        <v>0</v>
      </c>
      <c r="U588" s="110">
        <f t="shared" ca="1" si="309"/>
        <v>0</v>
      </c>
      <c r="V588" s="110">
        <f t="shared" ca="1" si="310"/>
        <v>0</v>
      </c>
      <c r="W588" s="110"/>
      <c r="X588" s="110"/>
      <c r="Y588" s="110"/>
      <c r="Z588" s="110"/>
    </row>
    <row r="589" spans="1:26" hidden="1" outlineLevel="1">
      <c r="A589">
        <f t="shared" ca="1" si="311"/>
        <v>2</v>
      </c>
      <c r="B589" t="str">
        <f t="shared" ca="1" si="312"/>
        <v>EP2 LPD1 LPS2 LPM3</v>
      </c>
      <c r="C589" s="293">
        <f ca="1">IF($A589&lt;&gt;$A588,1,MOD(C588-1+(COUNTIFS(D$385:$N$385,$A589)=COUNTIFS(D589:$N589,1)),C$384)+1)</f>
        <v>2</v>
      </c>
      <c r="D589" s="291">
        <f ca="1">IF($A589&lt;&gt;D$385,0,IF($A589&lt;&gt;$A588,1,MOD(D588-1+(COUNTIFS(E$385:$N$385,$A589)=COUNTIFS(E589:$N589,1)),D$384)+1))</f>
        <v>0</v>
      </c>
      <c r="E589" s="291">
        <f ca="1">IF($A589&lt;&gt;E$385,0,IF($A589&lt;&gt;$A588,1,MOD(E588-1+(COUNTIFS(F$385:$N$385,$A589)=COUNTIFS(F589:$N589,1)),E$384)+1))</f>
        <v>0</v>
      </c>
      <c r="F589" s="291">
        <f ca="1">IF($A589&lt;&gt;F$385,0,IF($A589&lt;&gt;$A588,1,MOD(F588-1+(COUNTIFS(G$385:$N$385,$A589)=COUNTIFS(G589:$N589,1)),F$384)+1))</f>
        <v>0</v>
      </c>
      <c r="G589" s="291">
        <f ca="1">IF($A589&lt;&gt;G$385,0,IF($A589&lt;&gt;$A588,1,MOD(G588-1+(COUNTIFS(H$385:$N$385,$A589)=COUNTIFS(H589:$N589,1)),G$384)+1))</f>
        <v>1</v>
      </c>
      <c r="H589" s="291">
        <f ca="1">IF($A589&lt;&gt;H$385,0,IF($A589&lt;&gt;$A588,1,MOD(H588-1+(COUNTIFS(I$385:$N$385,$A589)=COUNTIFS(I589:$N589,1)),H$384)+1))</f>
        <v>2</v>
      </c>
      <c r="I589" s="291">
        <f ca="1">IF($A589&lt;&gt;I$385,0,IF($A589&lt;&gt;$A588,1,MOD(I588-1+(COUNTIFS(N$385:$N$385,$A589)=COUNTIFS(N589:$N589,1)),I$384)+1))</f>
        <v>3</v>
      </c>
      <c r="J589" s="291"/>
      <c r="K589" s="291"/>
      <c r="L589" s="291"/>
      <c r="M589" s="291"/>
      <c r="O589">
        <v>203</v>
      </c>
      <c r="P589" s="110">
        <f t="shared" ca="1" si="305"/>
        <v>0</v>
      </c>
      <c r="Q589" s="110">
        <f t="shared" ca="1" si="306"/>
        <v>0</v>
      </c>
      <c r="R589" s="110">
        <f t="shared" ca="1" si="307"/>
        <v>0</v>
      </c>
      <c r="S589" s="110">
        <f t="shared" ca="1" si="308"/>
        <v>0</v>
      </c>
      <c r="T589" s="110">
        <v>0</v>
      </c>
      <c r="U589" s="110">
        <f t="shared" ca="1" si="309"/>
        <v>0</v>
      </c>
      <c r="V589" s="110">
        <f t="shared" ca="1" si="310"/>
        <v>0.5</v>
      </c>
      <c r="W589" s="110"/>
      <c r="X589" s="110"/>
      <c r="Y589" s="110"/>
      <c r="Z589" s="110"/>
    </row>
    <row r="590" spans="1:26" hidden="1" outlineLevel="1">
      <c r="A590">
        <f t="shared" ca="1" si="311"/>
        <v>2</v>
      </c>
      <c r="B590" t="str">
        <f t="shared" ca="1" si="312"/>
        <v>EP2 LPD1 LPS3 LPM1</v>
      </c>
      <c r="C590" s="293">
        <f ca="1">IF($A590&lt;&gt;$A589,1,MOD(C589-1+(COUNTIFS(D$385:$N$385,$A590)=COUNTIFS(D590:$N590,1)),C$384)+1)</f>
        <v>2</v>
      </c>
      <c r="D590" s="291">
        <f ca="1">IF($A590&lt;&gt;D$385,0,IF($A590&lt;&gt;$A589,1,MOD(D589-1+(COUNTIFS(E$385:$N$385,$A590)=COUNTIFS(E590:$N590,1)),D$384)+1))</f>
        <v>0</v>
      </c>
      <c r="E590" s="291">
        <f ca="1">IF($A590&lt;&gt;E$385,0,IF($A590&lt;&gt;$A589,1,MOD(E589-1+(COUNTIFS(F$385:$N$385,$A590)=COUNTIFS(F590:$N590,1)),E$384)+1))</f>
        <v>0</v>
      </c>
      <c r="F590" s="291">
        <f ca="1">IF($A590&lt;&gt;F$385,0,IF($A590&lt;&gt;$A589,1,MOD(F589-1+(COUNTIFS(G$385:$N$385,$A590)=COUNTIFS(G590:$N590,1)),F$384)+1))</f>
        <v>0</v>
      </c>
      <c r="G590" s="291">
        <f ca="1">IF($A590&lt;&gt;G$385,0,IF($A590&lt;&gt;$A589,1,MOD(G589-1+(COUNTIFS(H$385:$N$385,$A590)=COUNTIFS(H590:$N590,1)),G$384)+1))</f>
        <v>1</v>
      </c>
      <c r="H590" s="291">
        <f ca="1">IF($A590&lt;&gt;H$385,0,IF($A590&lt;&gt;$A589,1,MOD(H589-1+(COUNTIFS(I$385:$N$385,$A590)=COUNTIFS(I590:$N590,1)),H$384)+1))</f>
        <v>3</v>
      </c>
      <c r="I590" s="291">
        <f ca="1">IF($A590&lt;&gt;I$385,0,IF($A590&lt;&gt;$A589,1,MOD(I589-1+(COUNTIFS(N$385:$N$385,$A590)=COUNTIFS(N590:$N590,1)),I$384)+1))</f>
        <v>1</v>
      </c>
      <c r="J590" s="291"/>
      <c r="K590" s="291"/>
      <c r="L590" s="291"/>
      <c r="M590" s="291"/>
      <c r="O590">
        <v>204</v>
      </c>
      <c r="P590" s="110">
        <f t="shared" ca="1" si="305"/>
        <v>0</v>
      </c>
      <c r="Q590" s="110">
        <f t="shared" ca="1" si="306"/>
        <v>0</v>
      </c>
      <c r="R590" s="110">
        <f t="shared" ca="1" si="307"/>
        <v>0</v>
      </c>
      <c r="S590" s="110">
        <f t="shared" ca="1" si="308"/>
        <v>0</v>
      </c>
      <c r="T590" s="110">
        <v>0</v>
      </c>
      <c r="U590" s="110">
        <f t="shared" ca="1" si="309"/>
        <v>0.5</v>
      </c>
      <c r="V590" s="110">
        <f t="shared" ca="1" si="310"/>
        <v>-0.5</v>
      </c>
      <c r="W590" s="110"/>
      <c r="X590" s="110"/>
      <c r="Y590" s="110"/>
      <c r="Z590" s="110"/>
    </row>
    <row r="591" spans="1:26" hidden="1" outlineLevel="1">
      <c r="A591">
        <f t="shared" ca="1" si="311"/>
        <v>2</v>
      </c>
      <c r="B591" t="str">
        <f t="shared" ca="1" si="312"/>
        <v>EP2 LPD1 LPS3 LPM2</v>
      </c>
      <c r="C591" s="293">
        <f ca="1">IF($A591&lt;&gt;$A590,1,MOD(C590-1+(COUNTIFS(D$385:$N$385,$A591)=COUNTIFS(D591:$N591,1)),C$384)+1)</f>
        <v>2</v>
      </c>
      <c r="D591" s="291">
        <f ca="1">IF($A591&lt;&gt;D$385,0,IF($A591&lt;&gt;$A590,1,MOD(D590-1+(COUNTIFS(E$385:$N$385,$A591)=COUNTIFS(E591:$N591,1)),D$384)+1))</f>
        <v>0</v>
      </c>
      <c r="E591" s="291">
        <f ca="1">IF($A591&lt;&gt;E$385,0,IF($A591&lt;&gt;$A590,1,MOD(E590-1+(COUNTIFS(F$385:$N$385,$A591)=COUNTIFS(F591:$N591,1)),E$384)+1))</f>
        <v>0</v>
      </c>
      <c r="F591" s="291">
        <f ca="1">IF($A591&lt;&gt;F$385,0,IF($A591&lt;&gt;$A590,1,MOD(F590-1+(COUNTIFS(G$385:$N$385,$A591)=COUNTIFS(G591:$N591,1)),F$384)+1))</f>
        <v>0</v>
      </c>
      <c r="G591" s="291">
        <f ca="1">IF($A591&lt;&gt;G$385,0,IF($A591&lt;&gt;$A590,1,MOD(G590-1+(COUNTIFS(H$385:$N$385,$A591)=COUNTIFS(H591:$N591,1)),G$384)+1))</f>
        <v>1</v>
      </c>
      <c r="H591" s="291">
        <f ca="1">IF($A591&lt;&gt;H$385,0,IF($A591&lt;&gt;$A590,1,MOD(H590-1+(COUNTIFS(I$385:$N$385,$A591)=COUNTIFS(I591:$N591,1)),H$384)+1))</f>
        <v>3</v>
      </c>
      <c r="I591" s="291">
        <f ca="1">IF($A591&lt;&gt;I$385,0,IF($A591&lt;&gt;$A590,1,MOD(I590-1+(COUNTIFS(N$385:$N$385,$A591)=COUNTIFS(N591:$N591,1)),I$384)+1))</f>
        <v>2</v>
      </c>
      <c r="J591" s="291"/>
      <c r="K591" s="291"/>
      <c r="L591" s="291"/>
      <c r="M591" s="291"/>
      <c r="O591">
        <v>205</v>
      </c>
      <c r="P591" s="110">
        <f t="shared" ca="1" si="305"/>
        <v>0</v>
      </c>
      <c r="Q591" s="110">
        <f t="shared" ca="1" si="306"/>
        <v>0</v>
      </c>
      <c r="R591" s="110">
        <f t="shared" ca="1" si="307"/>
        <v>0</v>
      </c>
      <c r="S591" s="110">
        <f t="shared" ca="1" si="308"/>
        <v>0</v>
      </c>
      <c r="T591" s="110">
        <v>0</v>
      </c>
      <c r="U591" s="110">
        <f t="shared" ca="1" si="309"/>
        <v>0.5</v>
      </c>
      <c r="V591" s="110">
        <f t="shared" ca="1" si="310"/>
        <v>0</v>
      </c>
      <c r="W591" s="110"/>
      <c r="X591" s="110"/>
      <c r="Y591" s="110"/>
      <c r="Z591" s="110"/>
    </row>
    <row r="592" spans="1:26" hidden="1" outlineLevel="1">
      <c r="A592">
        <f t="shared" ca="1" si="311"/>
        <v>2</v>
      </c>
      <c r="B592" t="str">
        <f t="shared" ca="1" si="312"/>
        <v>EP2 LPD1 LPS3 LPM3</v>
      </c>
      <c r="C592" s="293">
        <f ca="1">IF($A592&lt;&gt;$A591,1,MOD(C591-1+(COUNTIFS(D$385:$N$385,$A592)=COUNTIFS(D592:$N592,1)),C$384)+1)</f>
        <v>2</v>
      </c>
      <c r="D592" s="291">
        <f ca="1">IF($A592&lt;&gt;D$385,0,IF($A592&lt;&gt;$A591,1,MOD(D591-1+(COUNTIFS(E$385:$N$385,$A592)=COUNTIFS(E592:$N592,1)),D$384)+1))</f>
        <v>0</v>
      </c>
      <c r="E592" s="291">
        <f ca="1">IF($A592&lt;&gt;E$385,0,IF($A592&lt;&gt;$A591,1,MOD(E591-1+(COUNTIFS(F$385:$N$385,$A592)=COUNTIFS(F592:$N592,1)),E$384)+1))</f>
        <v>0</v>
      </c>
      <c r="F592" s="291">
        <f ca="1">IF($A592&lt;&gt;F$385,0,IF($A592&lt;&gt;$A591,1,MOD(F591-1+(COUNTIFS(G$385:$N$385,$A592)=COUNTIFS(G592:$N592,1)),F$384)+1))</f>
        <v>0</v>
      </c>
      <c r="G592" s="291">
        <f ca="1">IF($A592&lt;&gt;G$385,0,IF($A592&lt;&gt;$A591,1,MOD(G591-1+(COUNTIFS(H$385:$N$385,$A592)=COUNTIFS(H592:$N592,1)),G$384)+1))</f>
        <v>1</v>
      </c>
      <c r="H592" s="291">
        <f ca="1">IF($A592&lt;&gt;H$385,0,IF($A592&lt;&gt;$A591,1,MOD(H591-1+(COUNTIFS(I$385:$N$385,$A592)=COUNTIFS(I592:$N592,1)),H$384)+1))</f>
        <v>3</v>
      </c>
      <c r="I592" s="291">
        <f ca="1">IF($A592&lt;&gt;I$385,0,IF($A592&lt;&gt;$A591,1,MOD(I591-1+(COUNTIFS(N$385:$N$385,$A592)=COUNTIFS(N592:$N592,1)),I$384)+1))</f>
        <v>3</v>
      </c>
      <c r="J592" s="291"/>
      <c r="K592" s="291"/>
      <c r="L592" s="291"/>
      <c r="M592" s="291"/>
      <c r="O592">
        <v>206</v>
      </c>
      <c r="P592" s="110">
        <f t="shared" ca="1" si="305"/>
        <v>0</v>
      </c>
      <c r="Q592" s="110">
        <f t="shared" ca="1" si="306"/>
        <v>0</v>
      </c>
      <c r="R592" s="110">
        <f t="shared" ca="1" si="307"/>
        <v>0</v>
      </c>
      <c r="S592" s="110">
        <f t="shared" ca="1" si="308"/>
        <v>0</v>
      </c>
      <c r="T592" s="110">
        <v>0</v>
      </c>
      <c r="U592" s="110">
        <f t="shared" ca="1" si="309"/>
        <v>0.5</v>
      </c>
      <c r="V592" s="110">
        <f t="shared" ca="1" si="310"/>
        <v>0.5</v>
      </c>
      <c r="W592" s="110"/>
      <c r="X592" s="110"/>
      <c r="Y592" s="110"/>
      <c r="Z592" s="110"/>
    </row>
    <row r="593" spans="1:26" hidden="1" outlineLevel="1">
      <c r="A593">
        <f t="shared" ca="1" si="311"/>
        <v>2</v>
      </c>
      <c r="B593" t="str">
        <f t="shared" ca="1" si="312"/>
        <v>EP3 LPD1 LPS1 LPM1</v>
      </c>
      <c r="C593" s="293">
        <f ca="1">IF($A593&lt;&gt;$A592,1,MOD(C592-1+(COUNTIFS(D$385:$N$385,$A593)=COUNTIFS(D593:$N593,1)),C$384)+1)</f>
        <v>3</v>
      </c>
      <c r="D593" s="291">
        <f ca="1">IF($A593&lt;&gt;D$385,0,IF($A593&lt;&gt;$A592,1,MOD(D592-1+(COUNTIFS(E$385:$N$385,$A593)=COUNTIFS(E593:$N593,1)),D$384)+1))</f>
        <v>0</v>
      </c>
      <c r="E593" s="291">
        <f ca="1">IF($A593&lt;&gt;E$385,0,IF($A593&lt;&gt;$A592,1,MOD(E592-1+(COUNTIFS(F$385:$N$385,$A593)=COUNTIFS(F593:$N593,1)),E$384)+1))</f>
        <v>0</v>
      </c>
      <c r="F593" s="291">
        <f ca="1">IF($A593&lt;&gt;F$385,0,IF($A593&lt;&gt;$A592,1,MOD(F592-1+(COUNTIFS(G$385:$N$385,$A593)=COUNTIFS(G593:$N593,1)),F$384)+1))</f>
        <v>0</v>
      </c>
      <c r="G593" s="291">
        <f ca="1">IF($A593&lt;&gt;G$385,0,IF($A593&lt;&gt;$A592,1,MOD(G592-1+(COUNTIFS(H$385:$N$385,$A593)=COUNTIFS(H593:$N593,1)),G$384)+1))</f>
        <v>1</v>
      </c>
      <c r="H593" s="291">
        <f ca="1">IF($A593&lt;&gt;H$385,0,IF($A593&lt;&gt;$A592,1,MOD(H592-1+(COUNTIFS(I$385:$N$385,$A593)=COUNTIFS(I593:$N593,1)),H$384)+1))</f>
        <v>1</v>
      </c>
      <c r="I593" s="291">
        <f ca="1">IF($A593&lt;&gt;I$385,0,IF($A593&lt;&gt;$A592,1,MOD(I592-1+(COUNTIFS(N$385:$N$385,$A593)=COUNTIFS(N593:$N593,1)),I$384)+1))</f>
        <v>1</v>
      </c>
      <c r="J593" s="291"/>
      <c r="K593" s="291"/>
      <c r="L593" s="291"/>
      <c r="M593" s="291"/>
      <c r="O593">
        <v>207</v>
      </c>
      <c r="P593" s="110">
        <f t="shared" ca="1" si="305"/>
        <v>0.5</v>
      </c>
      <c r="Q593" s="110">
        <f t="shared" ca="1" si="306"/>
        <v>0</v>
      </c>
      <c r="R593" s="110">
        <f t="shared" ca="1" si="307"/>
        <v>0</v>
      </c>
      <c r="S593" s="110">
        <f t="shared" ca="1" si="308"/>
        <v>0</v>
      </c>
      <c r="T593" s="110">
        <v>0</v>
      </c>
      <c r="U593" s="110">
        <f t="shared" ca="1" si="309"/>
        <v>-0.5</v>
      </c>
      <c r="V593" s="110">
        <f t="shared" ca="1" si="310"/>
        <v>-0.5</v>
      </c>
      <c r="W593" s="110"/>
      <c r="X593" s="110"/>
      <c r="Y593" s="110"/>
      <c r="Z593" s="110"/>
    </row>
    <row r="594" spans="1:26" hidden="1" outlineLevel="1">
      <c r="A594">
        <f t="shared" ca="1" si="311"/>
        <v>2</v>
      </c>
      <c r="B594" t="str">
        <f t="shared" ca="1" si="312"/>
        <v>EP3 LPD1 LPS1 LPM2</v>
      </c>
      <c r="C594" s="293">
        <f ca="1">IF($A594&lt;&gt;$A593,1,MOD(C593-1+(COUNTIFS(D$385:$N$385,$A594)=COUNTIFS(D594:$N594,1)),C$384)+1)</f>
        <v>3</v>
      </c>
      <c r="D594" s="291">
        <f ca="1">IF($A594&lt;&gt;D$385,0,IF($A594&lt;&gt;$A593,1,MOD(D593-1+(COUNTIFS(E$385:$N$385,$A594)=COUNTIFS(E594:$N594,1)),D$384)+1))</f>
        <v>0</v>
      </c>
      <c r="E594" s="291">
        <f ca="1">IF($A594&lt;&gt;E$385,0,IF($A594&lt;&gt;$A593,1,MOD(E593-1+(COUNTIFS(F$385:$N$385,$A594)=COUNTIFS(F594:$N594,1)),E$384)+1))</f>
        <v>0</v>
      </c>
      <c r="F594" s="291">
        <f ca="1">IF($A594&lt;&gt;F$385,0,IF($A594&lt;&gt;$A593,1,MOD(F593-1+(COUNTIFS(G$385:$N$385,$A594)=COUNTIFS(G594:$N594,1)),F$384)+1))</f>
        <v>0</v>
      </c>
      <c r="G594" s="291">
        <f ca="1">IF($A594&lt;&gt;G$385,0,IF($A594&lt;&gt;$A593,1,MOD(G593-1+(COUNTIFS(H$385:$N$385,$A594)=COUNTIFS(H594:$N594,1)),G$384)+1))</f>
        <v>1</v>
      </c>
      <c r="H594" s="291">
        <f ca="1">IF($A594&lt;&gt;H$385,0,IF($A594&lt;&gt;$A593,1,MOD(H593-1+(COUNTIFS(I$385:$N$385,$A594)=COUNTIFS(I594:$N594,1)),H$384)+1))</f>
        <v>1</v>
      </c>
      <c r="I594" s="291">
        <f ca="1">IF($A594&lt;&gt;I$385,0,IF($A594&lt;&gt;$A593,1,MOD(I593-1+(COUNTIFS(N$385:$N$385,$A594)=COUNTIFS(N594:$N594,1)),I$384)+1))</f>
        <v>2</v>
      </c>
      <c r="J594" s="291"/>
      <c r="K594" s="291"/>
      <c r="L594" s="291"/>
      <c r="M594" s="291"/>
      <c r="O594">
        <v>208</v>
      </c>
      <c r="P594" s="110">
        <f t="shared" ca="1" si="305"/>
        <v>0.5</v>
      </c>
      <c r="Q594" s="110">
        <f t="shared" ca="1" si="306"/>
        <v>0</v>
      </c>
      <c r="R594" s="110">
        <f t="shared" ca="1" si="307"/>
        <v>0</v>
      </c>
      <c r="S594" s="110">
        <f t="shared" ca="1" si="308"/>
        <v>0</v>
      </c>
      <c r="T594" s="110">
        <v>0</v>
      </c>
      <c r="U594" s="110">
        <f t="shared" ca="1" si="309"/>
        <v>-0.5</v>
      </c>
      <c r="V594" s="110">
        <f t="shared" ca="1" si="310"/>
        <v>0</v>
      </c>
      <c r="W594" s="110"/>
      <c r="X594" s="110"/>
      <c r="Y594" s="110"/>
      <c r="Z594" s="110"/>
    </row>
    <row r="595" spans="1:26" hidden="1" outlineLevel="1">
      <c r="A595">
        <f t="shared" ca="1" si="311"/>
        <v>2</v>
      </c>
      <c r="B595" t="str">
        <f t="shared" ca="1" si="312"/>
        <v>EP3 LPD1 LPS1 LPM3</v>
      </c>
      <c r="C595" s="293">
        <f ca="1">IF($A595&lt;&gt;$A594,1,MOD(C594-1+(COUNTIFS(D$385:$N$385,$A595)=COUNTIFS(D595:$N595,1)),C$384)+1)</f>
        <v>3</v>
      </c>
      <c r="D595" s="291">
        <f ca="1">IF($A595&lt;&gt;D$385,0,IF($A595&lt;&gt;$A594,1,MOD(D594-1+(COUNTIFS(E$385:$N$385,$A595)=COUNTIFS(E595:$N595,1)),D$384)+1))</f>
        <v>0</v>
      </c>
      <c r="E595" s="291">
        <f ca="1">IF($A595&lt;&gt;E$385,0,IF($A595&lt;&gt;$A594,1,MOD(E594-1+(COUNTIFS(F$385:$N$385,$A595)=COUNTIFS(F595:$N595,1)),E$384)+1))</f>
        <v>0</v>
      </c>
      <c r="F595" s="291">
        <f ca="1">IF($A595&lt;&gt;F$385,0,IF($A595&lt;&gt;$A594,1,MOD(F594-1+(COUNTIFS(G$385:$N$385,$A595)=COUNTIFS(G595:$N595,1)),F$384)+1))</f>
        <v>0</v>
      </c>
      <c r="G595" s="291">
        <f ca="1">IF($A595&lt;&gt;G$385,0,IF($A595&lt;&gt;$A594,1,MOD(G594-1+(COUNTIFS(H$385:$N$385,$A595)=COUNTIFS(H595:$N595,1)),G$384)+1))</f>
        <v>1</v>
      </c>
      <c r="H595" s="291">
        <f ca="1">IF($A595&lt;&gt;H$385,0,IF($A595&lt;&gt;$A594,1,MOD(H594-1+(COUNTIFS(I$385:$N$385,$A595)=COUNTIFS(I595:$N595,1)),H$384)+1))</f>
        <v>1</v>
      </c>
      <c r="I595" s="291">
        <f ca="1">IF($A595&lt;&gt;I$385,0,IF($A595&lt;&gt;$A594,1,MOD(I594-1+(COUNTIFS(N$385:$N$385,$A595)=COUNTIFS(N595:$N595,1)),I$384)+1))</f>
        <v>3</v>
      </c>
      <c r="J595" s="291"/>
      <c r="K595" s="291"/>
      <c r="L595" s="291"/>
      <c r="M595" s="291"/>
      <c r="O595">
        <v>209</v>
      </c>
      <c r="P595" s="110">
        <f t="shared" ref="P595:P658" ca="1" si="313">IF(C595=0,0,INDEX(C$377:C$380,C595,1))</f>
        <v>0.5</v>
      </c>
      <c r="Q595" s="110">
        <f t="shared" ref="Q595:Q658" ca="1" si="314">IF(D595=0,0,INDEX(D$377:D$380,D595,1))</f>
        <v>0</v>
      </c>
      <c r="R595" s="110">
        <f t="shared" ref="R595:R658" ca="1" si="315">IF(E595=0,0,INDEX(E$377:E$380,E595,1))</f>
        <v>0</v>
      </c>
      <c r="S595" s="110">
        <f t="shared" ref="S595:S658" ca="1" si="316">IF(F595=0,0,INDEX(F$377:F$380,F595,1))</f>
        <v>0</v>
      </c>
      <c r="T595" s="110">
        <v>0</v>
      </c>
      <c r="U595" s="110">
        <f t="shared" ref="U595:U658" ca="1" si="317">IF(H595=0,0,INDEX(H$377:H$380,H595,1))</f>
        <v>-0.5</v>
      </c>
      <c r="V595" s="110">
        <f t="shared" ref="V595:V658" ca="1" si="318">IF(I595=0,0,INDEX(I$377:I$380,I595,1))</f>
        <v>0.5</v>
      </c>
      <c r="W595" s="110"/>
      <c r="X595" s="110"/>
      <c r="Y595" s="110"/>
      <c r="Z595" s="110"/>
    </row>
    <row r="596" spans="1:26" hidden="1" outlineLevel="1">
      <c r="A596">
        <f t="shared" ref="A596:A659" ca="1" si="319">OFFSET(A596,-1,0)</f>
        <v>2</v>
      </c>
      <c r="B596" t="str">
        <f t="shared" ca="1" si="312"/>
        <v>EP3 LPD1 LPS2 LPM1</v>
      </c>
      <c r="C596" s="293">
        <f ca="1">IF($A596&lt;&gt;$A595,1,MOD(C595-1+(COUNTIFS(D$385:$N$385,$A596)=COUNTIFS(D596:$N596,1)),C$384)+1)</f>
        <v>3</v>
      </c>
      <c r="D596" s="291">
        <f ca="1">IF($A596&lt;&gt;D$385,0,IF($A596&lt;&gt;$A595,1,MOD(D595-1+(COUNTIFS(E$385:$N$385,$A596)=COUNTIFS(E596:$N596,1)),D$384)+1))</f>
        <v>0</v>
      </c>
      <c r="E596" s="291">
        <f ca="1">IF($A596&lt;&gt;E$385,0,IF($A596&lt;&gt;$A595,1,MOD(E595-1+(COUNTIFS(F$385:$N$385,$A596)=COUNTIFS(F596:$N596,1)),E$384)+1))</f>
        <v>0</v>
      </c>
      <c r="F596" s="291">
        <f ca="1">IF($A596&lt;&gt;F$385,0,IF($A596&lt;&gt;$A595,1,MOD(F595-1+(COUNTIFS(G$385:$N$385,$A596)=COUNTIFS(G596:$N596,1)),F$384)+1))</f>
        <v>0</v>
      </c>
      <c r="G596" s="291">
        <f ca="1">IF($A596&lt;&gt;G$385,0,IF($A596&lt;&gt;$A595,1,MOD(G595-1+(COUNTIFS(H$385:$N$385,$A596)=COUNTIFS(H596:$N596,1)),G$384)+1))</f>
        <v>1</v>
      </c>
      <c r="H596" s="291">
        <f ca="1">IF($A596&lt;&gt;H$385,0,IF($A596&lt;&gt;$A595,1,MOD(H595-1+(COUNTIFS(I$385:$N$385,$A596)=COUNTIFS(I596:$N596,1)),H$384)+1))</f>
        <v>2</v>
      </c>
      <c r="I596" s="291">
        <f ca="1">IF($A596&lt;&gt;I$385,0,IF($A596&lt;&gt;$A595,1,MOD(I595-1+(COUNTIFS(N$385:$N$385,$A596)=COUNTIFS(N596:$N596,1)),I$384)+1))</f>
        <v>1</v>
      </c>
      <c r="J596" s="291"/>
      <c r="K596" s="291"/>
      <c r="L596" s="291"/>
      <c r="M596" s="291"/>
      <c r="O596">
        <v>210</v>
      </c>
      <c r="P596" s="110">
        <f t="shared" ca="1" si="313"/>
        <v>0.5</v>
      </c>
      <c r="Q596" s="110">
        <f t="shared" ca="1" si="314"/>
        <v>0</v>
      </c>
      <c r="R596" s="110">
        <f t="shared" ca="1" si="315"/>
        <v>0</v>
      </c>
      <c r="S596" s="110">
        <f t="shared" ca="1" si="316"/>
        <v>0</v>
      </c>
      <c r="T596" s="110">
        <v>0</v>
      </c>
      <c r="U596" s="110">
        <f t="shared" ca="1" si="317"/>
        <v>0</v>
      </c>
      <c r="V596" s="110">
        <f t="shared" ca="1" si="318"/>
        <v>-0.5</v>
      </c>
      <c r="W596" s="110"/>
      <c r="X596" s="110"/>
      <c r="Y596" s="110"/>
      <c r="Z596" s="110"/>
    </row>
    <row r="597" spans="1:26" hidden="1" outlineLevel="1">
      <c r="A597">
        <f t="shared" ca="1" si="319"/>
        <v>2</v>
      </c>
      <c r="B597" t="str">
        <f t="shared" ca="1" si="312"/>
        <v>EP3 LPD1 LPS2 LPM2</v>
      </c>
      <c r="C597" s="293">
        <f ca="1">IF($A597&lt;&gt;$A596,1,MOD(C596-1+(COUNTIFS(D$385:$N$385,$A597)=COUNTIFS(D597:$N597,1)),C$384)+1)</f>
        <v>3</v>
      </c>
      <c r="D597" s="291">
        <f ca="1">IF($A597&lt;&gt;D$385,0,IF($A597&lt;&gt;$A596,1,MOD(D596-1+(COUNTIFS(E$385:$N$385,$A597)=COUNTIFS(E597:$N597,1)),D$384)+1))</f>
        <v>0</v>
      </c>
      <c r="E597" s="291">
        <f ca="1">IF($A597&lt;&gt;E$385,0,IF($A597&lt;&gt;$A596,1,MOD(E596-1+(COUNTIFS(F$385:$N$385,$A597)=COUNTIFS(F597:$N597,1)),E$384)+1))</f>
        <v>0</v>
      </c>
      <c r="F597" s="291">
        <f ca="1">IF($A597&lt;&gt;F$385,0,IF($A597&lt;&gt;$A596,1,MOD(F596-1+(COUNTIFS(G$385:$N$385,$A597)=COUNTIFS(G597:$N597,1)),F$384)+1))</f>
        <v>0</v>
      </c>
      <c r="G597" s="291">
        <f ca="1">IF($A597&lt;&gt;G$385,0,IF($A597&lt;&gt;$A596,1,MOD(G596-1+(COUNTIFS(H$385:$N$385,$A597)=COUNTIFS(H597:$N597,1)),G$384)+1))</f>
        <v>1</v>
      </c>
      <c r="H597" s="291">
        <f ca="1">IF($A597&lt;&gt;H$385,0,IF($A597&lt;&gt;$A596,1,MOD(H596-1+(COUNTIFS(I$385:$N$385,$A597)=COUNTIFS(I597:$N597,1)),H$384)+1))</f>
        <v>2</v>
      </c>
      <c r="I597" s="291">
        <f ca="1">IF($A597&lt;&gt;I$385,0,IF($A597&lt;&gt;$A596,1,MOD(I596-1+(COUNTIFS(N$385:$N$385,$A597)=COUNTIFS(N597:$N597,1)),I$384)+1))</f>
        <v>2</v>
      </c>
      <c r="J597" s="291"/>
      <c r="K597" s="291"/>
      <c r="L597" s="291"/>
      <c r="M597" s="291"/>
      <c r="O597">
        <v>211</v>
      </c>
      <c r="P597" s="110">
        <f t="shared" ca="1" si="313"/>
        <v>0.5</v>
      </c>
      <c r="Q597" s="110">
        <f t="shared" ca="1" si="314"/>
        <v>0</v>
      </c>
      <c r="R597" s="110">
        <f t="shared" ca="1" si="315"/>
        <v>0</v>
      </c>
      <c r="S597" s="110">
        <f t="shared" ca="1" si="316"/>
        <v>0</v>
      </c>
      <c r="T597" s="110">
        <v>0</v>
      </c>
      <c r="U597" s="110">
        <f t="shared" ca="1" si="317"/>
        <v>0</v>
      </c>
      <c r="V597" s="110">
        <f t="shared" ca="1" si="318"/>
        <v>0</v>
      </c>
      <c r="W597" s="110"/>
      <c r="X597" s="110"/>
      <c r="Y597" s="110"/>
      <c r="Z597" s="110"/>
    </row>
    <row r="598" spans="1:26" hidden="1" outlineLevel="1">
      <c r="A598">
        <f t="shared" ca="1" si="319"/>
        <v>2</v>
      </c>
      <c r="B598" t="str">
        <f t="shared" ca="1" si="312"/>
        <v>EP3 LPD1 LPS2 LPM3</v>
      </c>
      <c r="C598" s="293">
        <f ca="1">IF($A598&lt;&gt;$A597,1,MOD(C597-1+(COUNTIFS(D$385:$N$385,$A598)=COUNTIFS(D598:$N598,1)),C$384)+1)</f>
        <v>3</v>
      </c>
      <c r="D598" s="291">
        <f ca="1">IF($A598&lt;&gt;D$385,0,IF($A598&lt;&gt;$A597,1,MOD(D597-1+(COUNTIFS(E$385:$N$385,$A598)=COUNTIFS(E598:$N598,1)),D$384)+1))</f>
        <v>0</v>
      </c>
      <c r="E598" s="291">
        <f ca="1">IF($A598&lt;&gt;E$385,0,IF($A598&lt;&gt;$A597,1,MOD(E597-1+(COUNTIFS(F$385:$N$385,$A598)=COUNTIFS(F598:$N598,1)),E$384)+1))</f>
        <v>0</v>
      </c>
      <c r="F598" s="291">
        <f ca="1">IF($A598&lt;&gt;F$385,0,IF($A598&lt;&gt;$A597,1,MOD(F597-1+(COUNTIFS(G$385:$N$385,$A598)=COUNTIFS(G598:$N598,1)),F$384)+1))</f>
        <v>0</v>
      </c>
      <c r="G598" s="291">
        <f ca="1">IF($A598&lt;&gt;G$385,0,IF($A598&lt;&gt;$A597,1,MOD(G597-1+(COUNTIFS(H$385:$N$385,$A598)=COUNTIFS(H598:$N598,1)),G$384)+1))</f>
        <v>1</v>
      </c>
      <c r="H598" s="291">
        <f ca="1">IF($A598&lt;&gt;H$385,0,IF($A598&lt;&gt;$A597,1,MOD(H597-1+(COUNTIFS(I$385:$N$385,$A598)=COUNTIFS(I598:$N598,1)),H$384)+1))</f>
        <v>2</v>
      </c>
      <c r="I598" s="291">
        <f ca="1">IF($A598&lt;&gt;I$385,0,IF($A598&lt;&gt;$A597,1,MOD(I597-1+(COUNTIFS(N$385:$N$385,$A598)=COUNTIFS(N598:$N598,1)),I$384)+1))</f>
        <v>3</v>
      </c>
      <c r="J598" s="291"/>
      <c r="K598" s="291"/>
      <c r="L598" s="291"/>
      <c r="M598" s="291"/>
      <c r="O598">
        <v>212</v>
      </c>
      <c r="P598" s="110">
        <f t="shared" ca="1" si="313"/>
        <v>0.5</v>
      </c>
      <c r="Q598" s="110">
        <f t="shared" ca="1" si="314"/>
        <v>0</v>
      </c>
      <c r="R598" s="110">
        <f t="shared" ca="1" si="315"/>
        <v>0</v>
      </c>
      <c r="S598" s="110">
        <f t="shared" ca="1" si="316"/>
        <v>0</v>
      </c>
      <c r="T598" s="110">
        <v>0</v>
      </c>
      <c r="U598" s="110">
        <f t="shared" ca="1" si="317"/>
        <v>0</v>
      </c>
      <c r="V598" s="110">
        <f t="shared" ca="1" si="318"/>
        <v>0.5</v>
      </c>
      <c r="W598" s="110"/>
      <c r="X598" s="110"/>
      <c r="Y598" s="110"/>
      <c r="Z598" s="110"/>
    </row>
    <row r="599" spans="1:26" hidden="1" outlineLevel="1">
      <c r="A599">
        <f t="shared" ca="1" si="319"/>
        <v>2</v>
      </c>
      <c r="B599" t="str">
        <f t="shared" ca="1" si="312"/>
        <v>EP3 LPD1 LPS3 LPM1</v>
      </c>
      <c r="C599" s="293">
        <f ca="1">IF($A599&lt;&gt;$A598,1,MOD(C598-1+(COUNTIFS(D$385:$N$385,$A599)=COUNTIFS(D599:$N599,1)),C$384)+1)</f>
        <v>3</v>
      </c>
      <c r="D599" s="291">
        <f ca="1">IF($A599&lt;&gt;D$385,0,IF($A599&lt;&gt;$A598,1,MOD(D598-1+(COUNTIFS(E$385:$N$385,$A599)=COUNTIFS(E599:$N599,1)),D$384)+1))</f>
        <v>0</v>
      </c>
      <c r="E599" s="291">
        <f ca="1">IF($A599&lt;&gt;E$385,0,IF($A599&lt;&gt;$A598,1,MOD(E598-1+(COUNTIFS(F$385:$N$385,$A599)=COUNTIFS(F599:$N599,1)),E$384)+1))</f>
        <v>0</v>
      </c>
      <c r="F599" s="291">
        <f ca="1">IF($A599&lt;&gt;F$385,0,IF($A599&lt;&gt;$A598,1,MOD(F598-1+(COUNTIFS(G$385:$N$385,$A599)=COUNTIFS(G599:$N599,1)),F$384)+1))</f>
        <v>0</v>
      </c>
      <c r="G599" s="291">
        <f ca="1">IF($A599&lt;&gt;G$385,0,IF($A599&lt;&gt;$A598,1,MOD(G598-1+(COUNTIFS(H$385:$N$385,$A599)=COUNTIFS(H599:$N599,1)),G$384)+1))</f>
        <v>1</v>
      </c>
      <c r="H599" s="291">
        <f ca="1">IF($A599&lt;&gt;H$385,0,IF($A599&lt;&gt;$A598,1,MOD(H598-1+(COUNTIFS(I$385:$N$385,$A599)=COUNTIFS(I599:$N599,1)),H$384)+1))</f>
        <v>3</v>
      </c>
      <c r="I599" s="291">
        <f ca="1">IF($A599&lt;&gt;I$385,0,IF($A599&lt;&gt;$A598,1,MOD(I598-1+(COUNTIFS(N$385:$N$385,$A599)=COUNTIFS(N599:$N599,1)),I$384)+1))</f>
        <v>1</v>
      </c>
      <c r="J599" s="291"/>
      <c r="K599" s="291"/>
      <c r="L599" s="291"/>
      <c r="M599" s="291"/>
      <c r="O599">
        <v>213</v>
      </c>
      <c r="P599" s="110">
        <f t="shared" ca="1" si="313"/>
        <v>0.5</v>
      </c>
      <c r="Q599" s="110">
        <f t="shared" ca="1" si="314"/>
        <v>0</v>
      </c>
      <c r="R599" s="110">
        <f t="shared" ca="1" si="315"/>
        <v>0</v>
      </c>
      <c r="S599" s="110">
        <f t="shared" ca="1" si="316"/>
        <v>0</v>
      </c>
      <c r="T599" s="110">
        <v>0</v>
      </c>
      <c r="U599" s="110">
        <f t="shared" ca="1" si="317"/>
        <v>0.5</v>
      </c>
      <c r="V599" s="110">
        <f t="shared" ca="1" si="318"/>
        <v>-0.5</v>
      </c>
      <c r="W599" s="110"/>
      <c r="X599" s="110"/>
      <c r="Y599" s="110"/>
      <c r="Z599" s="110"/>
    </row>
    <row r="600" spans="1:26" hidden="1" outlineLevel="1">
      <c r="A600">
        <f t="shared" ca="1" si="319"/>
        <v>2</v>
      </c>
      <c r="B600" t="str">
        <f t="shared" ca="1" si="312"/>
        <v>EP3 LPD1 LPS3 LPM2</v>
      </c>
      <c r="C600" s="293">
        <f ca="1">IF($A600&lt;&gt;$A599,1,MOD(C599-1+(COUNTIFS(D$385:$N$385,$A600)=COUNTIFS(D600:$N600,1)),C$384)+1)</f>
        <v>3</v>
      </c>
      <c r="D600" s="291">
        <f ca="1">IF($A600&lt;&gt;D$385,0,IF($A600&lt;&gt;$A599,1,MOD(D599-1+(COUNTIFS(E$385:$N$385,$A600)=COUNTIFS(E600:$N600,1)),D$384)+1))</f>
        <v>0</v>
      </c>
      <c r="E600" s="291">
        <f ca="1">IF($A600&lt;&gt;E$385,0,IF($A600&lt;&gt;$A599,1,MOD(E599-1+(COUNTIFS(F$385:$N$385,$A600)=COUNTIFS(F600:$N600,1)),E$384)+1))</f>
        <v>0</v>
      </c>
      <c r="F600" s="291">
        <f ca="1">IF($A600&lt;&gt;F$385,0,IF($A600&lt;&gt;$A599,1,MOD(F599-1+(COUNTIFS(G$385:$N$385,$A600)=COUNTIFS(G600:$N600,1)),F$384)+1))</f>
        <v>0</v>
      </c>
      <c r="G600" s="291">
        <f ca="1">IF($A600&lt;&gt;G$385,0,IF($A600&lt;&gt;$A599,1,MOD(G599-1+(COUNTIFS(H$385:$N$385,$A600)=COUNTIFS(H600:$N600,1)),G$384)+1))</f>
        <v>1</v>
      </c>
      <c r="H600" s="291">
        <f ca="1">IF($A600&lt;&gt;H$385,0,IF($A600&lt;&gt;$A599,1,MOD(H599-1+(COUNTIFS(I$385:$N$385,$A600)=COUNTIFS(I600:$N600,1)),H$384)+1))</f>
        <v>3</v>
      </c>
      <c r="I600" s="291">
        <f ca="1">IF($A600&lt;&gt;I$385,0,IF($A600&lt;&gt;$A599,1,MOD(I599-1+(COUNTIFS(N$385:$N$385,$A600)=COUNTIFS(N600:$N600,1)),I$384)+1))</f>
        <v>2</v>
      </c>
      <c r="J600" s="291"/>
      <c r="K600" s="291"/>
      <c r="L600" s="291"/>
      <c r="M600" s="291"/>
      <c r="O600">
        <v>214</v>
      </c>
      <c r="P600" s="110">
        <f t="shared" ca="1" si="313"/>
        <v>0.5</v>
      </c>
      <c r="Q600" s="110">
        <f t="shared" ca="1" si="314"/>
        <v>0</v>
      </c>
      <c r="R600" s="110">
        <f t="shared" ca="1" si="315"/>
        <v>0</v>
      </c>
      <c r="S600" s="110">
        <f t="shared" ca="1" si="316"/>
        <v>0</v>
      </c>
      <c r="T600" s="110">
        <v>0</v>
      </c>
      <c r="U600" s="110">
        <f t="shared" ca="1" si="317"/>
        <v>0.5</v>
      </c>
      <c r="V600" s="110">
        <f t="shared" ca="1" si="318"/>
        <v>0</v>
      </c>
      <c r="W600" s="110"/>
      <c r="X600" s="110"/>
      <c r="Y600" s="110"/>
      <c r="Z600" s="110"/>
    </row>
    <row r="601" spans="1:26" hidden="1" outlineLevel="1">
      <c r="A601">
        <f t="shared" ca="1" si="319"/>
        <v>2</v>
      </c>
      <c r="B601" t="str">
        <f t="shared" ca="1" si="312"/>
        <v>EP3 LPD1 LPS3 LPM3</v>
      </c>
      <c r="C601" s="293">
        <f ca="1">IF($A601&lt;&gt;$A600,1,MOD(C600-1+(COUNTIFS(D$385:$N$385,$A601)=COUNTIFS(D601:$N601,1)),C$384)+1)</f>
        <v>3</v>
      </c>
      <c r="D601" s="291">
        <f ca="1">IF($A601&lt;&gt;D$385,0,IF($A601&lt;&gt;$A600,1,MOD(D600-1+(COUNTIFS(E$385:$N$385,$A601)=COUNTIFS(E601:$N601,1)),D$384)+1))</f>
        <v>0</v>
      </c>
      <c r="E601" s="291">
        <f ca="1">IF($A601&lt;&gt;E$385,0,IF($A601&lt;&gt;$A600,1,MOD(E600-1+(COUNTIFS(F$385:$N$385,$A601)=COUNTIFS(F601:$N601,1)),E$384)+1))</f>
        <v>0</v>
      </c>
      <c r="F601" s="291">
        <f ca="1">IF($A601&lt;&gt;F$385,0,IF($A601&lt;&gt;$A600,1,MOD(F600-1+(COUNTIFS(G$385:$N$385,$A601)=COUNTIFS(G601:$N601,1)),F$384)+1))</f>
        <v>0</v>
      </c>
      <c r="G601" s="291">
        <f ca="1">IF($A601&lt;&gt;G$385,0,IF($A601&lt;&gt;$A600,1,MOD(G600-1+(COUNTIFS(H$385:$N$385,$A601)=COUNTIFS(H601:$N601,1)),G$384)+1))</f>
        <v>1</v>
      </c>
      <c r="H601" s="291">
        <f ca="1">IF($A601&lt;&gt;H$385,0,IF($A601&lt;&gt;$A600,1,MOD(H600-1+(COUNTIFS(I$385:$N$385,$A601)=COUNTIFS(I601:$N601,1)),H$384)+1))</f>
        <v>3</v>
      </c>
      <c r="I601" s="291">
        <f ca="1">IF($A601&lt;&gt;I$385,0,IF($A601&lt;&gt;$A600,1,MOD(I600-1+(COUNTIFS(N$385:$N$385,$A601)=COUNTIFS(N601:$N601,1)),I$384)+1))</f>
        <v>3</v>
      </c>
      <c r="J601" s="291"/>
      <c r="K601" s="291"/>
      <c r="L601" s="291"/>
      <c r="M601" s="291"/>
      <c r="O601">
        <v>215</v>
      </c>
      <c r="P601" s="110">
        <f t="shared" ca="1" si="313"/>
        <v>0.5</v>
      </c>
      <c r="Q601" s="110">
        <f t="shared" ca="1" si="314"/>
        <v>0</v>
      </c>
      <c r="R601" s="110">
        <f t="shared" ca="1" si="315"/>
        <v>0</v>
      </c>
      <c r="S601" s="110">
        <f t="shared" ca="1" si="316"/>
        <v>0</v>
      </c>
      <c r="T601" s="110">
        <v>0</v>
      </c>
      <c r="U601" s="110">
        <f t="shared" ca="1" si="317"/>
        <v>0.5</v>
      </c>
      <c r="V601" s="110">
        <f t="shared" ca="1" si="318"/>
        <v>0.5</v>
      </c>
      <c r="W601" s="110"/>
      <c r="X601" s="110"/>
      <c r="Y601" s="110"/>
      <c r="Z601" s="110"/>
    </row>
    <row r="602" spans="1:26" hidden="1" outlineLevel="1">
      <c r="A602">
        <f t="shared" ca="1" si="319"/>
        <v>2</v>
      </c>
      <c r="B602" t="str">
        <f t="shared" ca="1" si="312"/>
        <v>EP1 LPD1 LPS1 LPM1</v>
      </c>
      <c r="C602" s="293">
        <f ca="1">IF($A602&lt;&gt;$A601,1,MOD(C601-1+(COUNTIFS(D$385:$N$385,$A602)=COUNTIFS(D602:$N602,1)),C$384)+1)</f>
        <v>1</v>
      </c>
      <c r="D602" s="291">
        <f ca="1">IF($A602&lt;&gt;D$385,0,IF($A602&lt;&gt;$A601,1,MOD(D601-1+(COUNTIFS(E$385:$N$385,$A602)=COUNTIFS(E602:$N602,1)),D$384)+1))</f>
        <v>0</v>
      </c>
      <c r="E602" s="291">
        <f ca="1">IF($A602&lt;&gt;E$385,0,IF($A602&lt;&gt;$A601,1,MOD(E601-1+(COUNTIFS(F$385:$N$385,$A602)=COUNTIFS(F602:$N602,1)),E$384)+1))</f>
        <v>0</v>
      </c>
      <c r="F602" s="291">
        <f ca="1">IF($A602&lt;&gt;F$385,0,IF($A602&lt;&gt;$A601,1,MOD(F601-1+(COUNTIFS(G$385:$N$385,$A602)=COUNTIFS(G602:$N602,1)),F$384)+1))</f>
        <v>0</v>
      </c>
      <c r="G602" s="291">
        <f ca="1">IF($A602&lt;&gt;G$385,0,IF($A602&lt;&gt;$A601,1,MOD(G601-1+(COUNTIFS(H$385:$N$385,$A602)=COUNTIFS(H602:$N602,1)),G$384)+1))</f>
        <v>1</v>
      </c>
      <c r="H602" s="291">
        <f ca="1">IF($A602&lt;&gt;H$385,0,IF($A602&lt;&gt;$A601,1,MOD(H601-1+(COUNTIFS(I$385:$N$385,$A602)=COUNTIFS(I602:$N602,1)),H$384)+1))</f>
        <v>1</v>
      </c>
      <c r="I602" s="291">
        <f ca="1">IF($A602&lt;&gt;I$385,0,IF($A602&lt;&gt;$A601,1,MOD(I601-1+(COUNTIFS(N$385:$N$385,$A602)=COUNTIFS(N602:$N602,1)),I$384)+1))</f>
        <v>1</v>
      </c>
      <c r="J602" s="291"/>
      <c r="K602" s="291"/>
      <c r="L602" s="291"/>
      <c r="M602" s="291"/>
      <c r="O602">
        <v>216</v>
      </c>
      <c r="P602" s="110">
        <f t="shared" ca="1" si="313"/>
        <v>-0.5</v>
      </c>
      <c r="Q602" s="110">
        <f t="shared" ca="1" si="314"/>
        <v>0</v>
      </c>
      <c r="R602" s="110">
        <f t="shared" ca="1" si="315"/>
        <v>0</v>
      </c>
      <c r="S602" s="110">
        <f t="shared" ca="1" si="316"/>
        <v>0</v>
      </c>
      <c r="T602" s="110">
        <v>0</v>
      </c>
      <c r="U602" s="110">
        <f t="shared" ca="1" si="317"/>
        <v>-0.5</v>
      </c>
      <c r="V602" s="110">
        <f t="shared" ca="1" si="318"/>
        <v>-0.5</v>
      </c>
      <c r="W602" s="110"/>
      <c r="X602" s="110"/>
      <c r="Y602" s="110"/>
      <c r="Z602" s="110"/>
    </row>
    <row r="603" spans="1:26" hidden="1" outlineLevel="1">
      <c r="A603">
        <f t="shared" ca="1" si="319"/>
        <v>2</v>
      </c>
      <c r="B603" t="str">
        <f t="shared" ca="1" si="312"/>
        <v>EP1 LPD1 LPS1 LPM2</v>
      </c>
      <c r="C603" s="293">
        <f ca="1">IF($A603&lt;&gt;$A602,1,MOD(C602-1+(COUNTIFS(D$385:$N$385,$A603)=COUNTIFS(D603:$N603,1)),C$384)+1)</f>
        <v>1</v>
      </c>
      <c r="D603" s="291">
        <f ca="1">IF($A603&lt;&gt;D$385,0,IF($A603&lt;&gt;$A602,1,MOD(D602-1+(COUNTIFS(E$385:$N$385,$A603)=COUNTIFS(E603:$N603,1)),D$384)+1))</f>
        <v>0</v>
      </c>
      <c r="E603" s="291">
        <f ca="1">IF($A603&lt;&gt;E$385,0,IF($A603&lt;&gt;$A602,1,MOD(E602-1+(COUNTIFS(F$385:$N$385,$A603)=COUNTIFS(F603:$N603,1)),E$384)+1))</f>
        <v>0</v>
      </c>
      <c r="F603" s="291">
        <f ca="1">IF($A603&lt;&gt;F$385,0,IF($A603&lt;&gt;$A602,1,MOD(F602-1+(COUNTIFS(G$385:$N$385,$A603)=COUNTIFS(G603:$N603,1)),F$384)+1))</f>
        <v>0</v>
      </c>
      <c r="G603" s="291">
        <f ca="1">IF($A603&lt;&gt;G$385,0,IF($A603&lt;&gt;$A602,1,MOD(G602-1+(COUNTIFS(H$385:$N$385,$A603)=COUNTIFS(H603:$N603,1)),G$384)+1))</f>
        <v>1</v>
      </c>
      <c r="H603" s="291">
        <f ca="1">IF($A603&lt;&gt;H$385,0,IF($A603&lt;&gt;$A602,1,MOD(H602-1+(COUNTIFS(I$385:$N$385,$A603)=COUNTIFS(I603:$N603,1)),H$384)+1))</f>
        <v>1</v>
      </c>
      <c r="I603" s="291">
        <f ca="1">IF($A603&lt;&gt;I$385,0,IF($A603&lt;&gt;$A602,1,MOD(I602-1+(COUNTIFS(N$385:$N$385,$A603)=COUNTIFS(N603:$N603,1)),I$384)+1))</f>
        <v>2</v>
      </c>
      <c r="J603" s="291"/>
      <c r="K603" s="291"/>
      <c r="L603" s="291"/>
      <c r="M603" s="291"/>
      <c r="O603">
        <v>217</v>
      </c>
      <c r="P603" s="110">
        <f t="shared" ca="1" si="313"/>
        <v>-0.5</v>
      </c>
      <c r="Q603" s="110">
        <f t="shared" ca="1" si="314"/>
        <v>0</v>
      </c>
      <c r="R603" s="110">
        <f t="shared" ca="1" si="315"/>
        <v>0</v>
      </c>
      <c r="S603" s="110">
        <f t="shared" ca="1" si="316"/>
        <v>0</v>
      </c>
      <c r="T603" s="110">
        <v>0</v>
      </c>
      <c r="U603" s="110">
        <f t="shared" ca="1" si="317"/>
        <v>-0.5</v>
      </c>
      <c r="V603" s="110">
        <f t="shared" ca="1" si="318"/>
        <v>0</v>
      </c>
      <c r="W603" s="110"/>
      <c r="X603" s="110"/>
      <c r="Y603" s="110"/>
      <c r="Z603" s="110"/>
    </row>
    <row r="604" spans="1:26" hidden="1" outlineLevel="1">
      <c r="A604">
        <f t="shared" ca="1" si="319"/>
        <v>2</v>
      </c>
      <c r="B604" t="str">
        <f t="shared" ca="1" si="312"/>
        <v>EP1 LPD1 LPS1 LPM3</v>
      </c>
      <c r="C604" s="293">
        <f ca="1">IF($A604&lt;&gt;$A603,1,MOD(C603-1+(COUNTIFS(D$385:$N$385,$A604)=COUNTIFS(D604:$N604,1)),C$384)+1)</f>
        <v>1</v>
      </c>
      <c r="D604" s="291">
        <f ca="1">IF($A604&lt;&gt;D$385,0,IF($A604&lt;&gt;$A603,1,MOD(D603-1+(COUNTIFS(E$385:$N$385,$A604)=COUNTIFS(E604:$N604,1)),D$384)+1))</f>
        <v>0</v>
      </c>
      <c r="E604" s="291">
        <f ca="1">IF($A604&lt;&gt;E$385,0,IF($A604&lt;&gt;$A603,1,MOD(E603-1+(COUNTIFS(F$385:$N$385,$A604)=COUNTIFS(F604:$N604,1)),E$384)+1))</f>
        <v>0</v>
      </c>
      <c r="F604" s="291">
        <f ca="1">IF($A604&lt;&gt;F$385,0,IF($A604&lt;&gt;$A603,1,MOD(F603-1+(COUNTIFS(G$385:$N$385,$A604)=COUNTIFS(G604:$N604,1)),F$384)+1))</f>
        <v>0</v>
      </c>
      <c r="G604" s="291">
        <f ca="1">IF($A604&lt;&gt;G$385,0,IF($A604&lt;&gt;$A603,1,MOD(G603-1+(COUNTIFS(H$385:$N$385,$A604)=COUNTIFS(H604:$N604,1)),G$384)+1))</f>
        <v>1</v>
      </c>
      <c r="H604" s="291">
        <f ca="1">IF($A604&lt;&gt;H$385,0,IF($A604&lt;&gt;$A603,1,MOD(H603-1+(COUNTIFS(I$385:$N$385,$A604)=COUNTIFS(I604:$N604,1)),H$384)+1))</f>
        <v>1</v>
      </c>
      <c r="I604" s="291">
        <f ca="1">IF($A604&lt;&gt;I$385,0,IF($A604&lt;&gt;$A603,1,MOD(I603-1+(COUNTIFS(N$385:$N$385,$A604)=COUNTIFS(N604:$N604,1)),I$384)+1))</f>
        <v>3</v>
      </c>
      <c r="J604" s="291"/>
      <c r="K604" s="291"/>
      <c r="L604" s="291"/>
      <c r="M604" s="291"/>
      <c r="O604">
        <v>218</v>
      </c>
      <c r="P604" s="110">
        <f t="shared" ca="1" si="313"/>
        <v>-0.5</v>
      </c>
      <c r="Q604" s="110">
        <f t="shared" ca="1" si="314"/>
        <v>0</v>
      </c>
      <c r="R604" s="110">
        <f t="shared" ca="1" si="315"/>
        <v>0</v>
      </c>
      <c r="S604" s="110">
        <f t="shared" ca="1" si="316"/>
        <v>0</v>
      </c>
      <c r="T604" s="110">
        <v>0</v>
      </c>
      <c r="U604" s="110">
        <f t="shared" ca="1" si="317"/>
        <v>-0.5</v>
      </c>
      <c r="V604" s="110">
        <f t="shared" ca="1" si="318"/>
        <v>0.5</v>
      </c>
      <c r="W604" s="110"/>
      <c r="X604" s="110"/>
      <c r="Y604" s="110"/>
      <c r="Z604" s="110"/>
    </row>
    <row r="605" spans="1:26" hidden="1" outlineLevel="1">
      <c r="A605">
        <f t="shared" ca="1" si="319"/>
        <v>2</v>
      </c>
      <c r="B605" t="str">
        <f t="shared" ca="1" si="312"/>
        <v>EP1 LPD1 LPS2 LPM1</v>
      </c>
      <c r="C605" s="293">
        <f ca="1">IF($A605&lt;&gt;$A604,1,MOD(C604-1+(COUNTIFS(D$385:$N$385,$A605)=COUNTIFS(D605:$N605,1)),C$384)+1)</f>
        <v>1</v>
      </c>
      <c r="D605" s="291">
        <f ca="1">IF($A605&lt;&gt;D$385,0,IF($A605&lt;&gt;$A604,1,MOD(D604-1+(COUNTIFS(E$385:$N$385,$A605)=COUNTIFS(E605:$N605,1)),D$384)+1))</f>
        <v>0</v>
      </c>
      <c r="E605" s="291">
        <f ca="1">IF($A605&lt;&gt;E$385,0,IF($A605&lt;&gt;$A604,1,MOD(E604-1+(COUNTIFS(F$385:$N$385,$A605)=COUNTIFS(F605:$N605,1)),E$384)+1))</f>
        <v>0</v>
      </c>
      <c r="F605" s="291">
        <f ca="1">IF($A605&lt;&gt;F$385,0,IF($A605&lt;&gt;$A604,1,MOD(F604-1+(COUNTIFS(G$385:$N$385,$A605)=COUNTIFS(G605:$N605,1)),F$384)+1))</f>
        <v>0</v>
      </c>
      <c r="G605" s="291">
        <f ca="1">IF($A605&lt;&gt;G$385,0,IF($A605&lt;&gt;$A604,1,MOD(G604-1+(COUNTIFS(H$385:$N$385,$A605)=COUNTIFS(H605:$N605,1)),G$384)+1))</f>
        <v>1</v>
      </c>
      <c r="H605" s="291">
        <f ca="1">IF($A605&lt;&gt;H$385,0,IF($A605&lt;&gt;$A604,1,MOD(H604-1+(COUNTIFS(I$385:$N$385,$A605)=COUNTIFS(I605:$N605,1)),H$384)+1))</f>
        <v>2</v>
      </c>
      <c r="I605" s="291">
        <f ca="1">IF($A605&lt;&gt;I$385,0,IF($A605&lt;&gt;$A604,1,MOD(I604-1+(COUNTIFS(N$385:$N$385,$A605)=COUNTIFS(N605:$N605,1)),I$384)+1))</f>
        <v>1</v>
      </c>
      <c r="J605" s="291"/>
      <c r="K605" s="291"/>
      <c r="L605" s="291"/>
      <c r="M605" s="291"/>
      <c r="O605">
        <v>219</v>
      </c>
      <c r="P605" s="110">
        <f t="shared" ca="1" si="313"/>
        <v>-0.5</v>
      </c>
      <c r="Q605" s="110">
        <f t="shared" ca="1" si="314"/>
        <v>0</v>
      </c>
      <c r="R605" s="110">
        <f t="shared" ca="1" si="315"/>
        <v>0</v>
      </c>
      <c r="S605" s="110">
        <f t="shared" ca="1" si="316"/>
        <v>0</v>
      </c>
      <c r="T605" s="110">
        <v>0</v>
      </c>
      <c r="U605" s="110">
        <f t="shared" ca="1" si="317"/>
        <v>0</v>
      </c>
      <c r="V605" s="110">
        <f t="shared" ca="1" si="318"/>
        <v>-0.5</v>
      </c>
      <c r="W605" s="110"/>
      <c r="X605" s="110"/>
      <c r="Y605" s="110"/>
      <c r="Z605" s="110"/>
    </row>
    <row r="606" spans="1:26" hidden="1" outlineLevel="1">
      <c r="A606">
        <f t="shared" ca="1" si="319"/>
        <v>2</v>
      </c>
      <c r="B606" t="str">
        <f t="shared" ca="1" si="312"/>
        <v>EP1 LPD1 LPS2 LPM2</v>
      </c>
      <c r="C606" s="293">
        <f ca="1">IF($A606&lt;&gt;$A605,1,MOD(C605-1+(COUNTIFS(D$385:$N$385,$A606)=COUNTIFS(D606:$N606,1)),C$384)+1)</f>
        <v>1</v>
      </c>
      <c r="D606" s="291">
        <f ca="1">IF($A606&lt;&gt;D$385,0,IF($A606&lt;&gt;$A605,1,MOD(D605-1+(COUNTIFS(E$385:$N$385,$A606)=COUNTIFS(E606:$N606,1)),D$384)+1))</f>
        <v>0</v>
      </c>
      <c r="E606" s="291">
        <f ca="1">IF($A606&lt;&gt;E$385,0,IF($A606&lt;&gt;$A605,1,MOD(E605-1+(COUNTIFS(F$385:$N$385,$A606)=COUNTIFS(F606:$N606,1)),E$384)+1))</f>
        <v>0</v>
      </c>
      <c r="F606" s="291">
        <f ca="1">IF($A606&lt;&gt;F$385,0,IF($A606&lt;&gt;$A605,1,MOD(F605-1+(COUNTIFS(G$385:$N$385,$A606)=COUNTIFS(G606:$N606,1)),F$384)+1))</f>
        <v>0</v>
      </c>
      <c r="G606" s="291">
        <f ca="1">IF($A606&lt;&gt;G$385,0,IF($A606&lt;&gt;$A605,1,MOD(G605-1+(COUNTIFS(H$385:$N$385,$A606)=COUNTIFS(H606:$N606,1)),G$384)+1))</f>
        <v>1</v>
      </c>
      <c r="H606" s="291">
        <f ca="1">IF($A606&lt;&gt;H$385,0,IF($A606&lt;&gt;$A605,1,MOD(H605-1+(COUNTIFS(I$385:$N$385,$A606)=COUNTIFS(I606:$N606,1)),H$384)+1))</f>
        <v>2</v>
      </c>
      <c r="I606" s="291">
        <f ca="1">IF($A606&lt;&gt;I$385,0,IF($A606&lt;&gt;$A605,1,MOD(I605-1+(COUNTIFS(N$385:$N$385,$A606)=COUNTIFS(N606:$N606,1)),I$384)+1))</f>
        <v>2</v>
      </c>
      <c r="J606" s="291"/>
      <c r="K606" s="291"/>
      <c r="L606" s="291"/>
      <c r="M606" s="291"/>
      <c r="O606">
        <v>220</v>
      </c>
      <c r="P606" s="110">
        <f t="shared" ca="1" si="313"/>
        <v>-0.5</v>
      </c>
      <c r="Q606" s="110">
        <f t="shared" ca="1" si="314"/>
        <v>0</v>
      </c>
      <c r="R606" s="110">
        <f t="shared" ca="1" si="315"/>
        <v>0</v>
      </c>
      <c r="S606" s="110">
        <f t="shared" ca="1" si="316"/>
        <v>0</v>
      </c>
      <c r="T606" s="110">
        <v>0</v>
      </c>
      <c r="U606" s="110">
        <f t="shared" ca="1" si="317"/>
        <v>0</v>
      </c>
      <c r="V606" s="110">
        <f t="shared" ca="1" si="318"/>
        <v>0</v>
      </c>
      <c r="W606" s="110"/>
      <c r="X606" s="110"/>
      <c r="Y606" s="110"/>
      <c r="Z606" s="110"/>
    </row>
    <row r="607" spans="1:26" hidden="1" outlineLevel="1">
      <c r="A607">
        <f t="shared" ca="1" si="319"/>
        <v>2</v>
      </c>
      <c r="B607" t="str">
        <f t="shared" ca="1" si="312"/>
        <v>EP1 LPD1 LPS2 LPM3</v>
      </c>
      <c r="C607" s="293">
        <f ca="1">IF($A607&lt;&gt;$A606,1,MOD(C606-1+(COUNTIFS(D$385:$N$385,$A607)=COUNTIFS(D607:$N607,1)),C$384)+1)</f>
        <v>1</v>
      </c>
      <c r="D607" s="291">
        <f ca="1">IF($A607&lt;&gt;D$385,0,IF($A607&lt;&gt;$A606,1,MOD(D606-1+(COUNTIFS(E$385:$N$385,$A607)=COUNTIFS(E607:$N607,1)),D$384)+1))</f>
        <v>0</v>
      </c>
      <c r="E607" s="291">
        <f ca="1">IF($A607&lt;&gt;E$385,0,IF($A607&lt;&gt;$A606,1,MOD(E606-1+(COUNTIFS(F$385:$N$385,$A607)=COUNTIFS(F607:$N607,1)),E$384)+1))</f>
        <v>0</v>
      </c>
      <c r="F607" s="291">
        <f ca="1">IF($A607&lt;&gt;F$385,0,IF($A607&lt;&gt;$A606,1,MOD(F606-1+(COUNTIFS(G$385:$N$385,$A607)=COUNTIFS(G607:$N607,1)),F$384)+1))</f>
        <v>0</v>
      </c>
      <c r="G607" s="291">
        <f ca="1">IF($A607&lt;&gt;G$385,0,IF($A607&lt;&gt;$A606,1,MOD(G606-1+(COUNTIFS(H$385:$N$385,$A607)=COUNTIFS(H607:$N607,1)),G$384)+1))</f>
        <v>1</v>
      </c>
      <c r="H607" s="291">
        <f ca="1">IF($A607&lt;&gt;H$385,0,IF($A607&lt;&gt;$A606,1,MOD(H606-1+(COUNTIFS(I$385:$N$385,$A607)=COUNTIFS(I607:$N607,1)),H$384)+1))</f>
        <v>2</v>
      </c>
      <c r="I607" s="291">
        <f ca="1">IF($A607&lt;&gt;I$385,0,IF($A607&lt;&gt;$A606,1,MOD(I606-1+(COUNTIFS(N$385:$N$385,$A607)=COUNTIFS(N607:$N607,1)),I$384)+1))</f>
        <v>3</v>
      </c>
      <c r="J607" s="291"/>
      <c r="K607" s="291"/>
      <c r="L607" s="291"/>
      <c r="M607" s="291"/>
      <c r="O607">
        <v>221</v>
      </c>
      <c r="P607" s="110">
        <f t="shared" ca="1" si="313"/>
        <v>-0.5</v>
      </c>
      <c r="Q607" s="110">
        <f t="shared" ca="1" si="314"/>
        <v>0</v>
      </c>
      <c r="R607" s="110">
        <f t="shared" ca="1" si="315"/>
        <v>0</v>
      </c>
      <c r="S607" s="110">
        <f t="shared" ca="1" si="316"/>
        <v>0</v>
      </c>
      <c r="T607" s="110">
        <v>0</v>
      </c>
      <c r="U607" s="110">
        <f t="shared" ca="1" si="317"/>
        <v>0</v>
      </c>
      <c r="V607" s="110">
        <f t="shared" ca="1" si="318"/>
        <v>0.5</v>
      </c>
      <c r="W607" s="110"/>
      <c r="X607" s="110"/>
      <c r="Y607" s="110"/>
      <c r="Z607" s="110"/>
    </row>
    <row r="608" spans="1:26" hidden="1" outlineLevel="1">
      <c r="A608">
        <f t="shared" ca="1" si="319"/>
        <v>2</v>
      </c>
      <c r="B608" t="str">
        <f t="shared" ca="1" si="312"/>
        <v>EP1 LPD1 LPS3 LPM1</v>
      </c>
      <c r="C608" s="293">
        <f ca="1">IF($A608&lt;&gt;$A607,1,MOD(C607-1+(COUNTIFS(D$385:$N$385,$A608)=COUNTIFS(D608:$N608,1)),C$384)+1)</f>
        <v>1</v>
      </c>
      <c r="D608" s="291">
        <f ca="1">IF($A608&lt;&gt;D$385,0,IF($A608&lt;&gt;$A607,1,MOD(D607-1+(COUNTIFS(E$385:$N$385,$A608)=COUNTIFS(E608:$N608,1)),D$384)+1))</f>
        <v>0</v>
      </c>
      <c r="E608" s="291">
        <f ca="1">IF($A608&lt;&gt;E$385,0,IF($A608&lt;&gt;$A607,1,MOD(E607-1+(COUNTIFS(F$385:$N$385,$A608)=COUNTIFS(F608:$N608,1)),E$384)+1))</f>
        <v>0</v>
      </c>
      <c r="F608" s="291">
        <f ca="1">IF($A608&lt;&gt;F$385,0,IF($A608&lt;&gt;$A607,1,MOD(F607-1+(COUNTIFS(G$385:$N$385,$A608)=COUNTIFS(G608:$N608,1)),F$384)+1))</f>
        <v>0</v>
      </c>
      <c r="G608" s="291">
        <f ca="1">IF($A608&lt;&gt;G$385,0,IF($A608&lt;&gt;$A607,1,MOD(G607-1+(COUNTIFS(H$385:$N$385,$A608)=COUNTIFS(H608:$N608,1)),G$384)+1))</f>
        <v>1</v>
      </c>
      <c r="H608" s="291">
        <f ca="1">IF($A608&lt;&gt;H$385,0,IF($A608&lt;&gt;$A607,1,MOD(H607-1+(COUNTIFS(I$385:$N$385,$A608)=COUNTIFS(I608:$N608,1)),H$384)+1))</f>
        <v>3</v>
      </c>
      <c r="I608" s="291">
        <f ca="1">IF($A608&lt;&gt;I$385,0,IF($A608&lt;&gt;$A607,1,MOD(I607-1+(COUNTIFS(N$385:$N$385,$A608)=COUNTIFS(N608:$N608,1)),I$384)+1))</f>
        <v>1</v>
      </c>
      <c r="J608" s="291"/>
      <c r="K608" s="291"/>
      <c r="L608" s="291"/>
      <c r="M608" s="291"/>
      <c r="O608">
        <v>222</v>
      </c>
      <c r="P608" s="110">
        <f t="shared" ca="1" si="313"/>
        <v>-0.5</v>
      </c>
      <c r="Q608" s="110">
        <f t="shared" ca="1" si="314"/>
        <v>0</v>
      </c>
      <c r="R608" s="110">
        <f t="shared" ca="1" si="315"/>
        <v>0</v>
      </c>
      <c r="S608" s="110">
        <f t="shared" ca="1" si="316"/>
        <v>0</v>
      </c>
      <c r="T608" s="110">
        <v>0</v>
      </c>
      <c r="U608" s="110">
        <f t="shared" ca="1" si="317"/>
        <v>0.5</v>
      </c>
      <c r="V608" s="110">
        <f t="shared" ca="1" si="318"/>
        <v>-0.5</v>
      </c>
      <c r="W608" s="110"/>
      <c r="X608" s="110"/>
      <c r="Y608" s="110"/>
      <c r="Z608" s="110"/>
    </row>
    <row r="609" spans="1:26" hidden="1" outlineLevel="1">
      <c r="A609">
        <f t="shared" ca="1" si="319"/>
        <v>2</v>
      </c>
      <c r="B609" t="str">
        <f t="shared" ca="1" si="312"/>
        <v>EP1 LPD1 LPS3 LPM2</v>
      </c>
      <c r="C609" s="293">
        <f ca="1">IF($A609&lt;&gt;$A608,1,MOD(C608-1+(COUNTIFS(D$385:$N$385,$A609)=COUNTIFS(D609:$N609,1)),C$384)+1)</f>
        <v>1</v>
      </c>
      <c r="D609" s="291">
        <f ca="1">IF($A609&lt;&gt;D$385,0,IF($A609&lt;&gt;$A608,1,MOD(D608-1+(COUNTIFS(E$385:$N$385,$A609)=COUNTIFS(E609:$N609,1)),D$384)+1))</f>
        <v>0</v>
      </c>
      <c r="E609" s="291">
        <f ca="1">IF($A609&lt;&gt;E$385,0,IF($A609&lt;&gt;$A608,1,MOD(E608-1+(COUNTIFS(F$385:$N$385,$A609)=COUNTIFS(F609:$N609,1)),E$384)+1))</f>
        <v>0</v>
      </c>
      <c r="F609" s="291">
        <f ca="1">IF($A609&lt;&gt;F$385,0,IF($A609&lt;&gt;$A608,1,MOD(F608-1+(COUNTIFS(G$385:$N$385,$A609)=COUNTIFS(G609:$N609,1)),F$384)+1))</f>
        <v>0</v>
      </c>
      <c r="G609" s="291">
        <f ca="1">IF($A609&lt;&gt;G$385,0,IF($A609&lt;&gt;$A608,1,MOD(G608-1+(COUNTIFS(H$385:$N$385,$A609)=COUNTIFS(H609:$N609,1)),G$384)+1))</f>
        <v>1</v>
      </c>
      <c r="H609" s="291">
        <f ca="1">IF($A609&lt;&gt;H$385,0,IF($A609&lt;&gt;$A608,1,MOD(H608-1+(COUNTIFS(I$385:$N$385,$A609)=COUNTIFS(I609:$N609,1)),H$384)+1))</f>
        <v>3</v>
      </c>
      <c r="I609" s="291">
        <f ca="1">IF($A609&lt;&gt;I$385,0,IF($A609&lt;&gt;$A608,1,MOD(I608-1+(COUNTIFS(N$385:$N$385,$A609)=COUNTIFS(N609:$N609,1)),I$384)+1))</f>
        <v>2</v>
      </c>
      <c r="J609" s="291"/>
      <c r="K609" s="291"/>
      <c r="L609" s="291"/>
      <c r="M609" s="291"/>
      <c r="O609">
        <v>223</v>
      </c>
      <c r="P609" s="110">
        <f t="shared" ca="1" si="313"/>
        <v>-0.5</v>
      </c>
      <c r="Q609" s="110">
        <f t="shared" ca="1" si="314"/>
        <v>0</v>
      </c>
      <c r="R609" s="110">
        <f t="shared" ca="1" si="315"/>
        <v>0</v>
      </c>
      <c r="S609" s="110">
        <f t="shared" ca="1" si="316"/>
        <v>0</v>
      </c>
      <c r="T609" s="110">
        <v>0</v>
      </c>
      <c r="U609" s="110">
        <f t="shared" ca="1" si="317"/>
        <v>0.5</v>
      </c>
      <c r="V609" s="110">
        <f t="shared" ca="1" si="318"/>
        <v>0</v>
      </c>
      <c r="W609" s="110"/>
      <c r="X609" s="110"/>
      <c r="Y609" s="110"/>
      <c r="Z609" s="110"/>
    </row>
    <row r="610" spans="1:26" hidden="1" outlineLevel="1">
      <c r="A610">
        <f t="shared" ca="1" si="319"/>
        <v>2</v>
      </c>
      <c r="B610" t="str">
        <f t="shared" ca="1" si="312"/>
        <v>EP1 LPD1 LPS3 LPM3</v>
      </c>
      <c r="C610" s="293">
        <f ca="1">IF($A610&lt;&gt;$A609,1,MOD(C609-1+(COUNTIFS(D$385:$N$385,$A610)=COUNTIFS(D610:$N610,1)),C$384)+1)</f>
        <v>1</v>
      </c>
      <c r="D610" s="291">
        <f ca="1">IF($A610&lt;&gt;D$385,0,IF($A610&lt;&gt;$A609,1,MOD(D609-1+(COUNTIFS(E$385:$N$385,$A610)=COUNTIFS(E610:$N610,1)),D$384)+1))</f>
        <v>0</v>
      </c>
      <c r="E610" s="291">
        <f ca="1">IF($A610&lt;&gt;E$385,0,IF($A610&lt;&gt;$A609,1,MOD(E609-1+(COUNTIFS(F$385:$N$385,$A610)=COUNTIFS(F610:$N610,1)),E$384)+1))</f>
        <v>0</v>
      </c>
      <c r="F610" s="291">
        <f ca="1">IF($A610&lt;&gt;F$385,0,IF($A610&lt;&gt;$A609,1,MOD(F609-1+(COUNTIFS(G$385:$N$385,$A610)=COUNTIFS(G610:$N610,1)),F$384)+1))</f>
        <v>0</v>
      </c>
      <c r="G610" s="291">
        <f ca="1">IF($A610&lt;&gt;G$385,0,IF($A610&lt;&gt;$A609,1,MOD(G609-1+(COUNTIFS(H$385:$N$385,$A610)=COUNTIFS(H610:$N610,1)),G$384)+1))</f>
        <v>1</v>
      </c>
      <c r="H610" s="291">
        <f ca="1">IF($A610&lt;&gt;H$385,0,IF($A610&lt;&gt;$A609,1,MOD(H609-1+(COUNTIFS(I$385:$N$385,$A610)=COUNTIFS(I610:$N610,1)),H$384)+1))</f>
        <v>3</v>
      </c>
      <c r="I610" s="291">
        <f ca="1">IF($A610&lt;&gt;I$385,0,IF($A610&lt;&gt;$A609,1,MOD(I609-1+(COUNTIFS(N$385:$N$385,$A610)=COUNTIFS(N610:$N610,1)),I$384)+1))</f>
        <v>3</v>
      </c>
      <c r="J610" s="291"/>
      <c r="K610" s="291"/>
      <c r="L610" s="291"/>
      <c r="M610" s="291"/>
      <c r="O610">
        <v>224</v>
      </c>
      <c r="P610" s="110">
        <f t="shared" ca="1" si="313"/>
        <v>-0.5</v>
      </c>
      <c r="Q610" s="110">
        <f t="shared" ca="1" si="314"/>
        <v>0</v>
      </c>
      <c r="R610" s="110">
        <f t="shared" ca="1" si="315"/>
        <v>0</v>
      </c>
      <c r="S610" s="110">
        <f t="shared" ca="1" si="316"/>
        <v>0</v>
      </c>
      <c r="T610" s="110">
        <v>0</v>
      </c>
      <c r="U610" s="110">
        <f t="shared" ca="1" si="317"/>
        <v>0.5</v>
      </c>
      <c r="V610" s="110">
        <f t="shared" ca="1" si="318"/>
        <v>0.5</v>
      </c>
      <c r="W610" s="110"/>
      <c r="X610" s="110"/>
      <c r="Y610" s="110"/>
      <c r="Z610" s="110"/>
    </row>
    <row r="611" spans="1:26" hidden="1" outlineLevel="1">
      <c r="A611">
        <f t="shared" ca="1" si="319"/>
        <v>2</v>
      </c>
      <c r="B611" t="str">
        <f t="shared" ca="1" si="312"/>
        <v>EP2 LPD1 LPS1 LPM1</v>
      </c>
      <c r="C611" s="293">
        <f ca="1">IF($A611&lt;&gt;$A610,1,MOD(C610-1+(COUNTIFS(D$385:$N$385,$A611)=COUNTIFS(D611:$N611,1)),C$384)+1)</f>
        <v>2</v>
      </c>
      <c r="D611" s="291">
        <f ca="1">IF($A611&lt;&gt;D$385,0,IF($A611&lt;&gt;$A610,1,MOD(D610-1+(COUNTIFS(E$385:$N$385,$A611)=COUNTIFS(E611:$N611,1)),D$384)+1))</f>
        <v>0</v>
      </c>
      <c r="E611" s="291">
        <f ca="1">IF($A611&lt;&gt;E$385,0,IF($A611&lt;&gt;$A610,1,MOD(E610-1+(COUNTIFS(F$385:$N$385,$A611)=COUNTIFS(F611:$N611,1)),E$384)+1))</f>
        <v>0</v>
      </c>
      <c r="F611" s="291">
        <f ca="1">IF($A611&lt;&gt;F$385,0,IF($A611&lt;&gt;$A610,1,MOD(F610-1+(COUNTIFS(G$385:$N$385,$A611)=COUNTIFS(G611:$N611,1)),F$384)+1))</f>
        <v>0</v>
      </c>
      <c r="G611" s="291">
        <f ca="1">IF($A611&lt;&gt;G$385,0,IF($A611&lt;&gt;$A610,1,MOD(G610-1+(COUNTIFS(H$385:$N$385,$A611)=COUNTIFS(H611:$N611,1)),G$384)+1))</f>
        <v>1</v>
      </c>
      <c r="H611" s="291">
        <f ca="1">IF($A611&lt;&gt;H$385,0,IF($A611&lt;&gt;$A610,1,MOD(H610-1+(COUNTIFS(I$385:$N$385,$A611)=COUNTIFS(I611:$N611,1)),H$384)+1))</f>
        <v>1</v>
      </c>
      <c r="I611" s="291">
        <f ca="1">IF($A611&lt;&gt;I$385,0,IF($A611&lt;&gt;$A610,1,MOD(I610-1+(COUNTIFS(N$385:$N$385,$A611)=COUNTIFS(N611:$N611,1)),I$384)+1))</f>
        <v>1</v>
      </c>
      <c r="J611" s="291"/>
      <c r="K611" s="291"/>
      <c r="L611" s="291"/>
      <c r="M611" s="291"/>
      <c r="O611">
        <v>225</v>
      </c>
      <c r="P611" s="110">
        <f t="shared" ca="1" si="313"/>
        <v>0</v>
      </c>
      <c r="Q611" s="110">
        <f t="shared" ca="1" si="314"/>
        <v>0</v>
      </c>
      <c r="R611" s="110">
        <f t="shared" ca="1" si="315"/>
        <v>0</v>
      </c>
      <c r="S611" s="110">
        <f t="shared" ca="1" si="316"/>
        <v>0</v>
      </c>
      <c r="T611" s="110">
        <v>0</v>
      </c>
      <c r="U611" s="110">
        <f t="shared" ca="1" si="317"/>
        <v>-0.5</v>
      </c>
      <c r="V611" s="110">
        <f t="shared" ca="1" si="318"/>
        <v>-0.5</v>
      </c>
      <c r="W611" s="110"/>
      <c r="X611" s="110"/>
      <c r="Y611" s="110"/>
      <c r="Z611" s="110"/>
    </row>
    <row r="612" spans="1:26" hidden="1" outlineLevel="1">
      <c r="A612">
        <f t="shared" ca="1" si="319"/>
        <v>2</v>
      </c>
      <c r="B612" t="str">
        <f t="shared" ca="1" si="312"/>
        <v>EP2 LPD1 LPS1 LPM2</v>
      </c>
      <c r="C612" s="293">
        <f ca="1">IF($A612&lt;&gt;$A611,1,MOD(C611-1+(COUNTIFS(D$385:$N$385,$A612)=COUNTIFS(D612:$N612,1)),C$384)+1)</f>
        <v>2</v>
      </c>
      <c r="D612" s="291">
        <f ca="1">IF($A612&lt;&gt;D$385,0,IF($A612&lt;&gt;$A611,1,MOD(D611-1+(COUNTIFS(E$385:$N$385,$A612)=COUNTIFS(E612:$N612,1)),D$384)+1))</f>
        <v>0</v>
      </c>
      <c r="E612" s="291">
        <f ca="1">IF($A612&lt;&gt;E$385,0,IF($A612&lt;&gt;$A611,1,MOD(E611-1+(COUNTIFS(F$385:$N$385,$A612)=COUNTIFS(F612:$N612,1)),E$384)+1))</f>
        <v>0</v>
      </c>
      <c r="F612" s="291">
        <f ca="1">IF($A612&lt;&gt;F$385,0,IF($A612&lt;&gt;$A611,1,MOD(F611-1+(COUNTIFS(G$385:$N$385,$A612)=COUNTIFS(G612:$N612,1)),F$384)+1))</f>
        <v>0</v>
      </c>
      <c r="G612" s="291">
        <f ca="1">IF($A612&lt;&gt;G$385,0,IF($A612&lt;&gt;$A611,1,MOD(G611-1+(COUNTIFS(H$385:$N$385,$A612)=COUNTIFS(H612:$N612,1)),G$384)+1))</f>
        <v>1</v>
      </c>
      <c r="H612" s="291">
        <f ca="1">IF($A612&lt;&gt;H$385,0,IF($A612&lt;&gt;$A611,1,MOD(H611-1+(COUNTIFS(I$385:$N$385,$A612)=COUNTIFS(I612:$N612,1)),H$384)+1))</f>
        <v>1</v>
      </c>
      <c r="I612" s="291">
        <f ca="1">IF($A612&lt;&gt;I$385,0,IF($A612&lt;&gt;$A611,1,MOD(I611-1+(COUNTIFS(N$385:$N$385,$A612)=COUNTIFS(N612:$N612,1)),I$384)+1))</f>
        <v>2</v>
      </c>
      <c r="J612" s="291"/>
      <c r="K612" s="291"/>
      <c r="L612" s="291"/>
      <c r="M612" s="291"/>
      <c r="O612">
        <v>226</v>
      </c>
      <c r="P612" s="110">
        <f t="shared" ca="1" si="313"/>
        <v>0</v>
      </c>
      <c r="Q612" s="110">
        <f t="shared" ca="1" si="314"/>
        <v>0</v>
      </c>
      <c r="R612" s="110">
        <f t="shared" ca="1" si="315"/>
        <v>0</v>
      </c>
      <c r="S612" s="110">
        <f t="shared" ca="1" si="316"/>
        <v>0</v>
      </c>
      <c r="T612" s="110">
        <v>0</v>
      </c>
      <c r="U612" s="110">
        <f t="shared" ca="1" si="317"/>
        <v>-0.5</v>
      </c>
      <c r="V612" s="110">
        <f t="shared" ca="1" si="318"/>
        <v>0</v>
      </c>
      <c r="W612" s="110"/>
      <c r="X612" s="110"/>
      <c r="Y612" s="110"/>
      <c r="Z612" s="110"/>
    </row>
    <row r="613" spans="1:26" hidden="1" outlineLevel="1">
      <c r="A613">
        <f t="shared" ca="1" si="319"/>
        <v>2</v>
      </c>
      <c r="B613" t="str">
        <f t="shared" ca="1" si="312"/>
        <v>EP2 LPD1 LPS1 LPM3</v>
      </c>
      <c r="C613" s="293">
        <f ca="1">IF($A613&lt;&gt;$A612,1,MOD(C612-1+(COUNTIFS(D$385:$N$385,$A613)=COUNTIFS(D613:$N613,1)),C$384)+1)</f>
        <v>2</v>
      </c>
      <c r="D613" s="291">
        <f ca="1">IF($A613&lt;&gt;D$385,0,IF($A613&lt;&gt;$A612,1,MOD(D612-1+(COUNTIFS(E$385:$N$385,$A613)=COUNTIFS(E613:$N613,1)),D$384)+1))</f>
        <v>0</v>
      </c>
      <c r="E613" s="291">
        <f ca="1">IF($A613&lt;&gt;E$385,0,IF($A613&lt;&gt;$A612,1,MOD(E612-1+(COUNTIFS(F$385:$N$385,$A613)=COUNTIFS(F613:$N613,1)),E$384)+1))</f>
        <v>0</v>
      </c>
      <c r="F613" s="291">
        <f ca="1">IF($A613&lt;&gt;F$385,0,IF($A613&lt;&gt;$A612,1,MOD(F612-1+(COUNTIFS(G$385:$N$385,$A613)=COUNTIFS(G613:$N613,1)),F$384)+1))</f>
        <v>0</v>
      </c>
      <c r="G613" s="291">
        <f ca="1">IF($A613&lt;&gt;G$385,0,IF($A613&lt;&gt;$A612,1,MOD(G612-1+(COUNTIFS(H$385:$N$385,$A613)=COUNTIFS(H613:$N613,1)),G$384)+1))</f>
        <v>1</v>
      </c>
      <c r="H613" s="291">
        <f ca="1">IF($A613&lt;&gt;H$385,0,IF($A613&lt;&gt;$A612,1,MOD(H612-1+(COUNTIFS(I$385:$N$385,$A613)=COUNTIFS(I613:$N613,1)),H$384)+1))</f>
        <v>1</v>
      </c>
      <c r="I613" s="291">
        <f ca="1">IF($A613&lt;&gt;I$385,0,IF($A613&lt;&gt;$A612,1,MOD(I612-1+(COUNTIFS(N$385:$N$385,$A613)=COUNTIFS(N613:$N613,1)),I$384)+1))</f>
        <v>3</v>
      </c>
      <c r="J613" s="291"/>
      <c r="K613" s="291"/>
      <c r="L613" s="291"/>
      <c r="M613" s="291"/>
      <c r="O613">
        <v>227</v>
      </c>
      <c r="P613" s="110">
        <f t="shared" ca="1" si="313"/>
        <v>0</v>
      </c>
      <c r="Q613" s="110">
        <f t="shared" ca="1" si="314"/>
        <v>0</v>
      </c>
      <c r="R613" s="110">
        <f t="shared" ca="1" si="315"/>
        <v>0</v>
      </c>
      <c r="S613" s="110">
        <f t="shared" ca="1" si="316"/>
        <v>0</v>
      </c>
      <c r="T613" s="110">
        <v>0</v>
      </c>
      <c r="U613" s="110">
        <f t="shared" ca="1" si="317"/>
        <v>-0.5</v>
      </c>
      <c r="V613" s="110">
        <f t="shared" ca="1" si="318"/>
        <v>0.5</v>
      </c>
      <c r="W613" s="110"/>
      <c r="X613" s="110"/>
      <c r="Y613" s="110"/>
      <c r="Z613" s="110"/>
    </row>
    <row r="614" spans="1:26" hidden="1" outlineLevel="1">
      <c r="A614">
        <f t="shared" ca="1" si="319"/>
        <v>2</v>
      </c>
      <c r="B614" t="str">
        <f t="shared" ca="1" si="312"/>
        <v>EP2 LPD1 LPS2 LPM1</v>
      </c>
      <c r="C614" s="293">
        <f ca="1">IF($A614&lt;&gt;$A613,1,MOD(C613-1+(COUNTIFS(D$385:$N$385,$A614)=COUNTIFS(D614:$N614,1)),C$384)+1)</f>
        <v>2</v>
      </c>
      <c r="D614" s="291">
        <f ca="1">IF($A614&lt;&gt;D$385,0,IF($A614&lt;&gt;$A613,1,MOD(D613-1+(COUNTIFS(E$385:$N$385,$A614)=COUNTIFS(E614:$N614,1)),D$384)+1))</f>
        <v>0</v>
      </c>
      <c r="E614" s="291">
        <f ca="1">IF($A614&lt;&gt;E$385,0,IF($A614&lt;&gt;$A613,1,MOD(E613-1+(COUNTIFS(F$385:$N$385,$A614)=COUNTIFS(F614:$N614,1)),E$384)+1))</f>
        <v>0</v>
      </c>
      <c r="F614" s="291">
        <f ca="1">IF($A614&lt;&gt;F$385,0,IF($A614&lt;&gt;$A613,1,MOD(F613-1+(COUNTIFS(G$385:$N$385,$A614)=COUNTIFS(G614:$N614,1)),F$384)+1))</f>
        <v>0</v>
      </c>
      <c r="G614" s="291">
        <f ca="1">IF($A614&lt;&gt;G$385,0,IF($A614&lt;&gt;$A613,1,MOD(G613-1+(COUNTIFS(H$385:$N$385,$A614)=COUNTIFS(H614:$N614,1)),G$384)+1))</f>
        <v>1</v>
      </c>
      <c r="H614" s="291">
        <f ca="1">IF($A614&lt;&gt;H$385,0,IF($A614&lt;&gt;$A613,1,MOD(H613-1+(COUNTIFS(I$385:$N$385,$A614)=COUNTIFS(I614:$N614,1)),H$384)+1))</f>
        <v>2</v>
      </c>
      <c r="I614" s="291">
        <f ca="1">IF($A614&lt;&gt;I$385,0,IF($A614&lt;&gt;$A613,1,MOD(I613-1+(COUNTIFS(N$385:$N$385,$A614)=COUNTIFS(N614:$N614,1)),I$384)+1))</f>
        <v>1</v>
      </c>
      <c r="J614" s="291"/>
      <c r="K614" s="291"/>
      <c r="L614" s="291"/>
      <c r="M614" s="291"/>
      <c r="O614">
        <v>228</v>
      </c>
      <c r="P614" s="110">
        <f t="shared" ca="1" si="313"/>
        <v>0</v>
      </c>
      <c r="Q614" s="110">
        <f t="shared" ca="1" si="314"/>
        <v>0</v>
      </c>
      <c r="R614" s="110">
        <f t="shared" ca="1" si="315"/>
        <v>0</v>
      </c>
      <c r="S614" s="110">
        <f t="shared" ca="1" si="316"/>
        <v>0</v>
      </c>
      <c r="T614" s="110">
        <v>0</v>
      </c>
      <c r="U614" s="110">
        <f t="shared" ca="1" si="317"/>
        <v>0</v>
      </c>
      <c r="V614" s="110">
        <f t="shared" ca="1" si="318"/>
        <v>-0.5</v>
      </c>
      <c r="W614" s="110"/>
      <c r="X614" s="110"/>
      <c r="Y614" s="110"/>
      <c r="Z614" s="110"/>
    </row>
    <row r="615" spans="1:26" hidden="1" outlineLevel="1">
      <c r="A615">
        <f t="shared" ca="1" si="319"/>
        <v>2</v>
      </c>
      <c r="B615" t="str">
        <f t="shared" ca="1" si="312"/>
        <v>EP2 LPD1 LPS2 LPM2</v>
      </c>
      <c r="C615" s="293">
        <f ca="1">IF($A615&lt;&gt;$A614,1,MOD(C614-1+(COUNTIFS(D$385:$N$385,$A615)=COUNTIFS(D615:$N615,1)),C$384)+1)</f>
        <v>2</v>
      </c>
      <c r="D615" s="291">
        <f ca="1">IF($A615&lt;&gt;D$385,0,IF($A615&lt;&gt;$A614,1,MOD(D614-1+(COUNTIFS(E$385:$N$385,$A615)=COUNTIFS(E615:$N615,1)),D$384)+1))</f>
        <v>0</v>
      </c>
      <c r="E615" s="291">
        <f ca="1">IF($A615&lt;&gt;E$385,0,IF($A615&lt;&gt;$A614,1,MOD(E614-1+(COUNTIFS(F$385:$N$385,$A615)=COUNTIFS(F615:$N615,1)),E$384)+1))</f>
        <v>0</v>
      </c>
      <c r="F615" s="291">
        <f ca="1">IF($A615&lt;&gt;F$385,0,IF($A615&lt;&gt;$A614,1,MOD(F614-1+(COUNTIFS(G$385:$N$385,$A615)=COUNTIFS(G615:$N615,1)),F$384)+1))</f>
        <v>0</v>
      </c>
      <c r="G615" s="291">
        <f ca="1">IF($A615&lt;&gt;G$385,0,IF($A615&lt;&gt;$A614,1,MOD(G614-1+(COUNTIFS(H$385:$N$385,$A615)=COUNTIFS(H615:$N615,1)),G$384)+1))</f>
        <v>1</v>
      </c>
      <c r="H615" s="291">
        <f ca="1">IF($A615&lt;&gt;H$385,0,IF($A615&lt;&gt;$A614,1,MOD(H614-1+(COUNTIFS(I$385:$N$385,$A615)=COUNTIFS(I615:$N615,1)),H$384)+1))</f>
        <v>2</v>
      </c>
      <c r="I615" s="291">
        <f ca="1">IF($A615&lt;&gt;I$385,0,IF($A615&lt;&gt;$A614,1,MOD(I614-1+(COUNTIFS(N$385:$N$385,$A615)=COUNTIFS(N615:$N615,1)),I$384)+1))</f>
        <v>2</v>
      </c>
      <c r="J615" s="291"/>
      <c r="K615" s="291"/>
      <c r="L615" s="291"/>
      <c r="M615" s="291"/>
      <c r="O615">
        <v>229</v>
      </c>
      <c r="P615" s="110">
        <f t="shared" ca="1" si="313"/>
        <v>0</v>
      </c>
      <c r="Q615" s="110">
        <f t="shared" ca="1" si="314"/>
        <v>0</v>
      </c>
      <c r="R615" s="110">
        <f t="shared" ca="1" si="315"/>
        <v>0</v>
      </c>
      <c r="S615" s="110">
        <f t="shared" ca="1" si="316"/>
        <v>0</v>
      </c>
      <c r="T615" s="110">
        <v>0</v>
      </c>
      <c r="U615" s="110">
        <f t="shared" ca="1" si="317"/>
        <v>0</v>
      </c>
      <c r="V615" s="110">
        <f t="shared" ca="1" si="318"/>
        <v>0</v>
      </c>
      <c r="W615" s="110"/>
      <c r="X615" s="110"/>
      <c r="Y615" s="110"/>
      <c r="Z615" s="110"/>
    </row>
    <row r="616" spans="1:26" hidden="1" outlineLevel="1">
      <c r="A616">
        <f t="shared" ca="1" si="319"/>
        <v>2</v>
      </c>
      <c r="B616" t="str">
        <f t="shared" ca="1" si="312"/>
        <v>EP2 LPD1 LPS2 LPM3</v>
      </c>
      <c r="C616" s="293">
        <f ca="1">IF($A616&lt;&gt;$A615,1,MOD(C615-1+(COUNTIFS(D$385:$N$385,$A616)=COUNTIFS(D616:$N616,1)),C$384)+1)</f>
        <v>2</v>
      </c>
      <c r="D616" s="291">
        <f ca="1">IF($A616&lt;&gt;D$385,0,IF($A616&lt;&gt;$A615,1,MOD(D615-1+(COUNTIFS(E$385:$N$385,$A616)=COUNTIFS(E616:$N616,1)),D$384)+1))</f>
        <v>0</v>
      </c>
      <c r="E616" s="291">
        <f ca="1">IF($A616&lt;&gt;E$385,0,IF($A616&lt;&gt;$A615,1,MOD(E615-1+(COUNTIFS(F$385:$N$385,$A616)=COUNTIFS(F616:$N616,1)),E$384)+1))</f>
        <v>0</v>
      </c>
      <c r="F616" s="291">
        <f ca="1">IF($A616&lt;&gt;F$385,0,IF($A616&lt;&gt;$A615,1,MOD(F615-1+(COUNTIFS(G$385:$N$385,$A616)=COUNTIFS(G616:$N616,1)),F$384)+1))</f>
        <v>0</v>
      </c>
      <c r="G616" s="291">
        <f ca="1">IF($A616&lt;&gt;G$385,0,IF($A616&lt;&gt;$A615,1,MOD(G615-1+(COUNTIFS(H$385:$N$385,$A616)=COUNTIFS(H616:$N616,1)),G$384)+1))</f>
        <v>1</v>
      </c>
      <c r="H616" s="291">
        <f ca="1">IF($A616&lt;&gt;H$385,0,IF($A616&lt;&gt;$A615,1,MOD(H615-1+(COUNTIFS(I$385:$N$385,$A616)=COUNTIFS(I616:$N616,1)),H$384)+1))</f>
        <v>2</v>
      </c>
      <c r="I616" s="291">
        <f ca="1">IF($A616&lt;&gt;I$385,0,IF($A616&lt;&gt;$A615,1,MOD(I615-1+(COUNTIFS(N$385:$N$385,$A616)=COUNTIFS(N616:$N616,1)),I$384)+1))</f>
        <v>3</v>
      </c>
      <c r="J616" s="291"/>
      <c r="K616" s="291"/>
      <c r="L616" s="291"/>
      <c r="M616" s="291"/>
      <c r="O616">
        <v>230</v>
      </c>
      <c r="P616" s="110">
        <f t="shared" ca="1" si="313"/>
        <v>0</v>
      </c>
      <c r="Q616" s="110">
        <f t="shared" ca="1" si="314"/>
        <v>0</v>
      </c>
      <c r="R616" s="110">
        <f t="shared" ca="1" si="315"/>
        <v>0</v>
      </c>
      <c r="S616" s="110">
        <f t="shared" ca="1" si="316"/>
        <v>0</v>
      </c>
      <c r="T616" s="110">
        <v>0</v>
      </c>
      <c r="U616" s="110">
        <f t="shared" ca="1" si="317"/>
        <v>0</v>
      </c>
      <c r="V616" s="110">
        <f t="shared" ca="1" si="318"/>
        <v>0.5</v>
      </c>
      <c r="W616" s="110"/>
      <c r="X616" s="110"/>
      <c r="Y616" s="110"/>
      <c r="Z616" s="110"/>
    </row>
    <row r="617" spans="1:26" hidden="1" outlineLevel="1">
      <c r="A617">
        <f t="shared" ca="1" si="319"/>
        <v>2</v>
      </c>
      <c r="B617" t="str">
        <f t="shared" ca="1" si="312"/>
        <v>EP2 LPD1 LPS3 LPM1</v>
      </c>
      <c r="C617" s="293">
        <f ca="1">IF($A617&lt;&gt;$A616,1,MOD(C616-1+(COUNTIFS(D$385:$N$385,$A617)=COUNTIFS(D617:$N617,1)),C$384)+1)</f>
        <v>2</v>
      </c>
      <c r="D617" s="291">
        <f ca="1">IF($A617&lt;&gt;D$385,0,IF($A617&lt;&gt;$A616,1,MOD(D616-1+(COUNTIFS(E$385:$N$385,$A617)=COUNTIFS(E617:$N617,1)),D$384)+1))</f>
        <v>0</v>
      </c>
      <c r="E617" s="291">
        <f ca="1">IF($A617&lt;&gt;E$385,0,IF($A617&lt;&gt;$A616,1,MOD(E616-1+(COUNTIFS(F$385:$N$385,$A617)=COUNTIFS(F617:$N617,1)),E$384)+1))</f>
        <v>0</v>
      </c>
      <c r="F617" s="291">
        <f ca="1">IF($A617&lt;&gt;F$385,0,IF($A617&lt;&gt;$A616,1,MOD(F616-1+(COUNTIFS(G$385:$N$385,$A617)=COUNTIFS(G617:$N617,1)),F$384)+1))</f>
        <v>0</v>
      </c>
      <c r="G617" s="291">
        <f ca="1">IF($A617&lt;&gt;G$385,0,IF($A617&lt;&gt;$A616,1,MOD(G616-1+(COUNTIFS(H$385:$N$385,$A617)=COUNTIFS(H617:$N617,1)),G$384)+1))</f>
        <v>1</v>
      </c>
      <c r="H617" s="291">
        <f ca="1">IF($A617&lt;&gt;H$385,0,IF($A617&lt;&gt;$A616,1,MOD(H616-1+(COUNTIFS(I$385:$N$385,$A617)=COUNTIFS(I617:$N617,1)),H$384)+1))</f>
        <v>3</v>
      </c>
      <c r="I617" s="291">
        <f ca="1">IF($A617&lt;&gt;I$385,0,IF($A617&lt;&gt;$A616,1,MOD(I616-1+(COUNTIFS(N$385:$N$385,$A617)=COUNTIFS(N617:$N617,1)),I$384)+1))</f>
        <v>1</v>
      </c>
      <c r="J617" s="291"/>
      <c r="K617" s="291"/>
      <c r="L617" s="291"/>
      <c r="M617" s="291"/>
      <c r="O617">
        <v>231</v>
      </c>
      <c r="P617" s="110">
        <f t="shared" ca="1" si="313"/>
        <v>0</v>
      </c>
      <c r="Q617" s="110">
        <f t="shared" ca="1" si="314"/>
        <v>0</v>
      </c>
      <c r="R617" s="110">
        <f t="shared" ca="1" si="315"/>
        <v>0</v>
      </c>
      <c r="S617" s="110">
        <f t="shared" ca="1" si="316"/>
        <v>0</v>
      </c>
      <c r="T617" s="110">
        <v>0</v>
      </c>
      <c r="U617" s="110">
        <f t="shared" ca="1" si="317"/>
        <v>0.5</v>
      </c>
      <c r="V617" s="110">
        <f t="shared" ca="1" si="318"/>
        <v>-0.5</v>
      </c>
      <c r="W617" s="110"/>
      <c r="X617" s="110"/>
      <c r="Y617" s="110"/>
      <c r="Z617" s="110"/>
    </row>
    <row r="618" spans="1:26" hidden="1" outlineLevel="1">
      <c r="A618">
        <f t="shared" ca="1" si="319"/>
        <v>2</v>
      </c>
      <c r="B618" t="str">
        <f t="shared" ca="1" si="312"/>
        <v>EP2 LPD1 LPS3 LPM2</v>
      </c>
      <c r="C618" s="293">
        <f ca="1">IF($A618&lt;&gt;$A617,1,MOD(C617-1+(COUNTIFS(D$385:$N$385,$A618)=COUNTIFS(D618:$N618,1)),C$384)+1)</f>
        <v>2</v>
      </c>
      <c r="D618" s="291">
        <f ca="1">IF($A618&lt;&gt;D$385,0,IF($A618&lt;&gt;$A617,1,MOD(D617-1+(COUNTIFS(E$385:$N$385,$A618)=COUNTIFS(E618:$N618,1)),D$384)+1))</f>
        <v>0</v>
      </c>
      <c r="E618" s="291">
        <f ca="1">IF($A618&lt;&gt;E$385,0,IF($A618&lt;&gt;$A617,1,MOD(E617-1+(COUNTIFS(F$385:$N$385,$A618)=COUNTIFS(F618:$N618,1)),E$384)+1))</f>
        <v>0</v>
      </c>
      <c r="F618" s="291">
        <f ca="1">IF($A618&lt;&gt;F$385,0,IF($A618&lt;&gt;$A617,1,MOD(F617-1+(COUNTIFS(G$385:$N$385,$A618)=COUNTIFS(G618:$N618,1)),F$384)+1))</f>
        <v>0</v>
      </c>
      <c r="G618" s="291">
        <f ca="1">IF($A618&lt;&gt;G$385,0,IF($A618&lt;&gt;$A617,1,MOD(G617-1+(COUNTIFS(H$385:$N$385,$A618)=COUNTIFS(H618:$N618,1)),G$384)+1))</f>
        <v>1</v>
      </c>
      <c r="H618" s="291">
        <f ca="1">IF($A618&lt;&gt;H$385,0,IF($A618&lt;&gt;$A617,1,MOD(H617-1+(COUNTIFS(I$385:$N$385,$A618)=COUNTIFS(I618:$N618,1)),H$384)+1))</f>
        <v>3</v>
      </c>
      <c r="I618" s="291">
        <f ca="1">IF($A618&lt;&gt;I$385,0,IF($A618&lt;&gt;$A617,1,MOD(I617-1+(COUNTIFS(N$385:$N$385,$A618)=COUNTIFS(N618:$N618,1)),I$384)+1))</f>
        <v>2</v>
      </c>
      <c r="J618" s="291"/>
      <c r="K618" s="291"/>
      <c r="L618" s="291"/>
      <c r="M618" s="291"/>
      <c r="O618">
        <v>232</v>
      </c>
      <c r="P618" s="110">
        <f t="shared" ca="1" si="313"/>
        <v>0</v>
      </c>
      <c r="Q618" s="110">
        <f t="shared" ca="1" si="314"/>
        <v>0</v>
      </c>
      <c r="R618" s="110">
        <f t="shared" ca="1" si="315"/>
        <v>0</v>
      </c>
      <c r="S618" s="110">
        <f t="shared" ca="1" si="316"/>
        <v>0</v>
      </c>
      <c r="T618" s="110">
        <v>0</v>
      </c>
      <c r="U618" s="110">
        <f t="shared" ca="1" si="317"/>
        <v>0.5</v>
      </c>
      <c r="V618" s="110">
        <f t="shared" ca="1" si="318"/>
        <v>0</v>
      </c>
      <c r="W618" s="110"/>
      <c r="X618" s="110"/>
      <c r="Y618" s="110"/>
      <c r="Z618" s="110"/>
    </row>
    <row r="619" spans="1:26" hidden="1" outlineLevel="1">
      <c r="A619">
        <f t="shared" ca="1" si="319"/>
        <v>2</v>
      </c>
      <c r="B619" t="str">
        <f t="shared" ca="1" si="312"/>
        <v>EP2 LPD1 LPS3 LPM3</v>
      </c>
      <c r="C619" s="293">
        <f ca="1">IF($A619&lt;&gt;$A618,1,MOD(C618-1+(COUNTIFS(D$385:$N$385,$A619)=COUNTIFS(D619:$N619,1)),C$384)+1)</f>
        <v>2</v>
      </c>
      <c r="D619" s="291">
        <f ca="1">IF($A619&lt;&gt;D$385,0,IF($A619&lt;&gt;$A618,1,MOD(D618-1+(COUNTIFS(E$385:$N$385,$A619)=COUNTIFS(E619:$N619,1)),D$384)+1))</f>
        <v>0</v>
      </c>
      <c r="E619" s="291">
        <f ca="1">IF($A619&lt;&gt;E$385,0,IF($A619&lt;&gt;$A618,1,MOD(E618-1+(COUNTIFS(F$385:$N$385,$A619)=COUNTIFS(F619:$N619,1)),E$384)+1))</f>
        <v>0</v>
      </c>
      <c r="F619" s="291">
        <f ca="1">IF($A619&lt;&gt;F$385,0,IF($A619&lt;&gt;$A618,1,MOD(F618-1+(COUNTIFS(G$385:$N$385,$A619)=COUNTIFS(G619:$N619,1)),F$384)+1))</f>
        <v>0</v>
      </c>
      <c r="G619" s="291">
        <f ca="1">IF($A619&lt;&gt;G$385,0,IF($A619&lt;&gt;$A618,1,MOD(G618-1+(COUNTIFS(H$385:$N$385,$A619)=COUNTIFS(H619:$N619,1)),G$384)+1))</f>
        <v>1</v>
      </c>
      <c r="H619" s="291">
        <f ca="1">IF($A619&lt;&gt;H$385,0,IF($A619&lt;&gt;$A618,1,MOD(H618-1+(COUNTIFS(I$385:$N$385,$A619)=COUNTIFS(I619:$N619,1)),H$384)+1))</f>
        <v>3</v>
      </c>
      <c r="I619" s="291">
        <f ca="1">IF($A619&lt;&gt;I$385,0,IF($A619&lt;&gt;$A618,1,MOD(I618-1+(COUNTIFS(N$385:$N$385,$A619)=COUNTIFS(N619:$N619,1)),I$384)+1))</f>
        <v>3</v>
      </c>
      <c r="J619" s="291"/>
      <c r="K619" s="291"/>
      <c r="L619" s="291"/>
      <c r="M619" s="291"/>
      <c r="O619">
        <v>233</v>
      </c>
      <c r="P619" s="110">
        <f t="shared" ca="1" si="313"/>
        <v>0</v>
      </c>
      <c r="Q619" s="110">
        <f t="shared" ca="1" si="314"/>
        <v>0</v>
      </c>
      <c r="R619" s="110">
        <f t="shared" ca="1" si="315"/>
        <v>0</v>
      </c>
      <c r="S619" s="110">
        <f t="shared" ca="1" si="316"/>
        <v>0</v>
      </c>
      <c r="T619" s="110">
        <v>0</v>
      </c>
      <c r="U619" s="110">
        <f t="shared" ca="1" si="317"/>
        <v>0.5</v>
      </c>
      <c r="V619" s="110">
        <f t="shared" ca="1" si="318"/>
        <v>0.5</v>
      </c>
      <c r="W619" s="110"/>
      <c r="X619" s="110"/>
      <c r="Y619" s="110"/>
      <c r="Z619" s="110"/>
    </row>
    <row r="620" spans="1:26" hidden="1" outlineLevel="1">
      <c r="A620">
        <f t="shared" ca="1" si="319"/>
        <v>2</v>
      </c>
      <c r="B620" t="str">
        <f t="shared" ca="1" si="312"/>
        <v>EP3 LPD1 LPS1 LPM1</v>
      </c>
      <c r="C620" s="293">
        <f ca="1">IF($A620&lt;&gt;$A619,1,MOD(C619-1+(COUNTIFS(D$385:$N$385,$A620)=COUNTIFS(D620:$N620,1)),C$384)+1)</f>
        <v>3</v>
      </c>
      <c r="D620" s="291">
        <f ca="1">IF($A620&lt;&gt;D$385,0,IF($A620&lt;&gt;$A619,1,MOD(D619-1+(COUNTIFS(E$385:$N$385,$A620)=COUNTIFS(E620:$N620,1)),D$384)+1))</f>
        <v>0</v>
      </c>
      <c r="E620" s="291">
        <f ca="1">IF($A620&lt;&gt;E$385,0,IF($A620&lt;&gt;$A619,1,MOD(E619-1+(COUNTIFS(F$385:$N$385,$A620)=COUNTIFS(F620:$N620,1)),E$384)+1))</f>
        <v>0</v>
      </c>
      <c r="F620" s="291">
        <f ca="1">IF($A620&lt;&gt;F$385,0,IF($A620&lt;&gt;$A619,1,MOD(F619-1+(COUNTIFS(G$385:$N$385,$A620)=COUNTIFS(G620:$N620,1)),F$384)+1))</f>
        <v>0</v>
      </c>
      <c r="G620" s="291">
        <f ca="1">IF($A620&lt;&gt;G$385,0,IF($A620&lt;&gt;$A619,1,MOD(G619-1+(COUNTIFS(H$385:$N$385,$A620)=COUNTIFS(H620:$N620,1)),G$384)+1))</f>
        <v>1</v>
      </c>
      <c r="H620" s="291">
        <f ca="1">IF($A620&lt;&gt;H$385,0,IF($A620&lt;&gt;$A619,1,MOD(H619-1+(COUNTIFS(I$385:$N$385,$A620)=COUNTIFS(I620:$N620,1)),H$384)+1))</f>
        <v>1</v>
      </c>
      <c r="I620" s="291">
        <f ca="1">IF($A620&lt;&gt;I$385,0,IF($A620&lt;&gt;$A619,1,MOD(I619-1+(COUNTIFS(N$385:$N$385,$A620)=COUNTIFS(N620:$N620,1)),I$384)+1))</f>
        <v>1</v>
      </c>
      <c r="J620" s="291"/>
      <c r="K620" s="291"/>
      <c r="L620" s="291"/>
      <c r="M620" s="291"/>
      <c r="O620">
        <v>234</v>
      </c>
      <c r="P620" s="110">
        <f t="shared" ca="1" si="313"/>
        <v>0.5</v>
      </c>
      <c r="Q620" s="110">
        <f t="shared" ca="1" si="314"/>
        <v>0</v>
      </c>
      <c r="R620" s="110">
        <f t="shared" ca="1" si="315"/>
        <v>0</v>
      </c>
      <c r="S620" s="110">
        <f t="shared" ca="1" si="316"/>
        <v>0</v>
      </c>
      <c r="T620" s="110">
        <v>0</v>
      </c>
      <c r="U620" s="110">
        <f t="shared" ca="1" si="317"/>
        <v>-0.5</v>
      </c>
      <c r="V620" s="110">
        <f t="shared" ca="1" si="318"/>
        <v>-0.5</v>
      </c>
      <c r="W620" s="110"/>
      <c r="X620" s="110"/>
      <c r="Y620" s="110"/>
      <c r="Z620" s="110"/>
    </row>
    <row r="621" spans="1:26" hidden="1" outlineLevel="1">
      <c r="A621">
        <f t="shared" ca="1" si="319"/>
        <v>2</v>
      </c>
      <c r="B621" t="str">
        <f t="shared" ca="1" si="312"/>
        <v>EP3 LPD1 LPS1 LPM2</v>
      </c>
      <c r="C621" s="293">
        <f ca="1">IF($A621&lt;&gt;$A620,1,MOD(C620-1+(COUNTIFS(D$385:$N$385,$A621)=COUNTIFS(D621:$N621,1)),C$384)+1)</f>
        <v>3</v>
      </c>
      <c r="D621" s="291">
        <f ca="1">IF($A621&lt;&gt;D$385,0,IF($A621&lt;&gt;$A620,1,MOD(D620-1+(COUNTIFS(E$385:$N$385,$A621)=COUNTIFS(E621:$N621,1)),D$384)+1))</f>
        <v>0</v>
      </c>
      <c r="E621" s="291">
        <f ca="1">IF($A621&lt;&gt;E$385,0,IF($A621&lt;&gt;$A620,1,MOD(E620-1+(COUNTIFS(F$385:$N$385,$A621)=COUNTIFS(F621:$N621,1)),E$384)+1))</f>
        <v>0</v>
      </c>
      <c r="F621" s="291">
        <f ca="1">IF($A621&lt;&gt;F$385,0,IF($A621&lt;&gt;$A620,1,MOD(F620-1+(COUNTIFS(G$385:$N$385,$A621)=COUNTIFS(G621:$N621,1)),F$384)+1))</f>
        <v>0</v>
      </c>
      <c r="G621" s="291">
        <f ca="1">IF($A621&lt;&gt;G$385,0,IF($A621&lt;&gt;$A620,1,MOD(G620-1+(COUNTIFS(H$385:$N$385,$A621)=COUNTIFS(H621:$N621,1)),G$384)+1))</f>
        <v>1</v>
      </c>
      <c r="H621" s="291">
        <f ca="1">IF($A621&lt;&gt;H$385,0,IF($A621&lt;&gt;$A620,1,MOD(H620-1+(COUNTIFS(I$385:$N$385,$A621)=COUNTIFS(I621:$N621,1)),H$384)+1))</f>
        <v>1</v>
      </c>
      <c r="I621" s="291">
        <f ca="1">IF($A621&lt;&gt;I$385,0,IF($A621&lt;&gt;$A620,1,MOD(I620-1+(COUNTIFS(N$385:$N$385,$A621)=COUNTIFS(N621:$N621,1)),I$384)+1))</f>
        <v>2</v>
      </c>
      <c r="J621" s="291"/>
      <c r="K621" s="291"/>
      <c r="L621" s="291"/>
      <c r="M621" s="291"/>
      <c r="O621">
        <v>235</v>
      </c>
      <c r="P621" s="110">
        <f t="shared" ca="1" si="313"/>
        <v>0.5</v>
      </c>
      <c r="Q621" s="110">
        <f t="shared" ca="1" si="314"/>
        <v>0</v>
      </c>
      <c r="R621" s="110">
        <f t="shared" ca="1" si="315"/>
        <v>0</v>
      </c>
      <c r="S621" s="110">
        <f t="shared" ca="1" si="316"/>
        <v>0</v>
      </c>
      <c r="T621" s="110">
        <v>0</v>
      </c>
      <c r="U621" s="110">
        <f t="shared" ca="1" si="317"/>
        <v>-0.5</v>
      </c>
      <c r="V621" s="110">
        <f t="shared" ca="1" si="318"/>
        <v>0</v>
      </c>
      <c r="W621" s="110"/>
      <c r="X621" s="110"/>
      <c r="Y621" s="110"/>
      <c r="Z621" s="110"/>
    </row>
    <row r="622" spans="1:26" hidden="1" outlineLevel="1">
      <c r="A622">
        <f t="shared" ca="1" si="319"/>
        <v>2</v>
      </c>
      <c r="B622" t="str">
        <f t="shared" ca="1" si="312"/>
        <v>EP3 LPD1 LPS1 LPM3</v>
      </c>
      <c r="C622" s="293">
        <f ca="1">IF($A622&lt;&gt;$A621,1,MOD(C621-1+(COUNTIFS(D$385:$N$385,$A622)=COUNTIFS(D622:$N622,1)),C$384)+1)</f>
        <v>3</v>
      </c>
      <c r="D622" s="291">
        <f ca="1">IF($A622&lt;&gt;D$385,0,IF($A622&lt;&gt;$A621,1,MOD(D621-1+(COUNTIFS(E$385:$N$385,$A622)=COUNTIFS(E622:$N622,1)),D$384)+1))</f>
        <v>0</v>
      </c>
      <c r="E622" s="291">
        <f ca="1">IF($A622&lt;&gt;E$385,0,IF($A622&lt;&gt;$A621,1,MOD(E621-1+(COUNTIFS(F$385:$N$385,$A622)=COUNTIFS(F622:$N622,1)),E$384)+1))</f>
        <v>0</v>
      </c>
      <c r="F622" s="291">
        <f ca="1">IF($A622&lt;&gt;F$385,0,IF($A622&lt;&gt;$A621,1,MOD(F621-1+(COUNTIFS(G$385:$N$385,$A622)=COUNTIFS(G622:$N622,1)),F$384)+1))</f>
        <v>0</v>
      </c>
      <c r="G622" s="291">
        <f ca="1">IF($A622&lt;&gt;G$385,0,IF($A622&lt;&gt;$A621,1,MOD(G621-1+(COUNTIFS(H$385:$N$385,$A622)=COUNTIFS(H622:$N622,1)),G$384)+1))</f>
        <v>1</v>
      </c>
      <c r="H622" s="291">
        <f ca="1">IF($A622&lt;&gt;H$385,0,IF($A622&lt;&gt;$A621,1,MOD(H621-1+(COUNTIFS(I$385:$N$385,$A622)=COUNTIFS(I622:$N622,1)),H$384)+1))</f>
        <v>1</v>
      </c>
      <c r="I622" s="291">
        <f ca="1">IF($A622&lt;&gt;I$385,0,IF($A622&lt;&gt;$A621,1,MOD(I621-1+(COUNTIFS(N$385:$N$385,$A622)=COUNTIFS(N622:$N622,1)),I$384)+1))</f>
        <v>3</v>
      </c>
      <c r="J622" s="291"/>
      <c r="K622" s="291"/>
      <c r="L622" s="291"/>
      <c r="M622" s="291"/>
      <c r="O622">
        <v>236</v>
      </c>
      <c r="P622" s="110">
        <f t="shared" ca="1" si="313"/>
        <v>0.5</v>
      </c>
      <c r="Q622" s="110">
        <f t="shared" ca="1" si="314"/>
        <v>0</v>
      </c>
      <c r="R622" s="110">
        <f t="shared" ca="1" si="315"/>
        <v>0</v>
      </c>
      <c r="S622" s="110">
        <f t="shared" ca="1" si="316"/>
        <v>0</v>
      </c>
      <c r="T622" s="110">
        <v>0</v>
      </c>
      <c r="U622" s="110">
        <f t="shared" ca="1" si="317"/>
        <v>-0.5</v>
      </c>
      <c r="V622" s="110">
        <f t="shared" ca="1" si="318"/>
        <v>0.5</v>
      </c>
      <c r="W622" s="110"/>
      <c r="X622" s="110"/>
      <c r="Y622" s="110"/>
      <c r="Z622" s="110"/>
    </row>
    <row r="623" spans="1:26" hidden="1" outlineLevel="1">
      <c r="A623">
        <f t="shared" ca="1" si="319"/>
        <v>2</v>
      </c>
      <c r="B623" t="str">
        <f t="shared" ca="1" si="312"/>
        <v>EP3 LPD1 LPS2 LPM1</v>
      </c>
      <c r="C623" s="293">
        <f ca="1">IF($A623&lt;&gt;$A622,1,MOD(C622-1+(COUNTIFS(D$385:$N$385,$A623)=COUNTIFS(D623:$N623,1)),C$384)+1)</f>
        <v>3</v>
      </c>
      <c r="D623" s="291">
        <f ca="1">IF($A623&lt;&gt;D$385,0,IF($A623&lt;&gt;$A622,1,MOD(D622-1+(COUNTIFS(E$385:$N$385,$A623)=COUNTIFS(E623:$N623,1)),D$384)+1))</f>
        <v>0</v>
      </c>
      <c r="E623" s="291">
        <f ca="1">IF($A623&lt;&gt;E$385,0,IF($A623&lt;&gt;$A622,1,MOD(E622-1+(COUNTIFS(F$385:$N$385,$A623)=COUNTIFS(F623:$N623,1)),E$384)+1))</f>
        <v>0</v>
      </c>
      <c r="F623" s="291">
        <f ca="1">IF($A623&lt;&gt;F$385,0,IF($A623&lt;&gt;$A622,1,MOD(F622-1+(COUNTIFS(G$385:$N$385,$A623)=COUNTIFS(G623:$N623,1)),F$384)+1))</f>
        <v>0</v>
      </c>
      <c r="G623" s="291">
        <f ca="1">IF($A623&lt;&gt;G$385,0,IF($A623&lt;&gt;$A622,1,MOD(G622-1+(COUNTIFS(H$385:$N$385,$A623)=COUNTIFS(H623:$N623,1)),G$384)+1))</f>
        <v>1</v>
      </c>
      <c r="H623" s="291">
        <f ca="1">IF($A623&lt;&gt;H$385,0,IF($A623&lt;&gt;$A622,1,MOD(H622-1+(COUNTIFS(I$385:$N$385,$A623)=COUNTIFS(I623:$N623,1)),H$384)+1))</f>
        <v>2</v>
      </c>
      <c r="I623" s="291">
        <f ca="1">IF($A623&lt;&gt;I$385,0,IF($A623&lt;&gt;$A622,1,MOD(I622-1+(COUNTIFS(N$385:$N$385,$A623)=COUNTIFS(N623:$N623,1)),I$384)+1))</f>
        <v>1</v>
      </c>
      <c r="J623" s="291"/>
      <c r="K623" s="291"/>
      <c r="L623" s="291"/>
      <c r="M623" s="291"/>
      <c r="O623">
        <v>237</v>
      </c>
      <c r="P623" s="110">
        <f t="shared" ca="1" si="313"/>
        <v>0.5</v>
      </c>
      <c r="Q623" s="110">
        <f t="shared" ca="1" si="314"/>
        <v>0</v>
      </c>
      <c r="R623" s="110">
        <f t="shared" ca="1" si="315"/>
        <v>0</v>
      </c>
      <c r="S623" s="110">
        <f t="shared" ca="1" si="316"/>
        <v>0</v>
      </c>
      <c r="T623" s="110">
        <v>0</v>
      </c>
      <c r="U623" s="110">
        <f t="shared" ca="1" si="317"/>
        <v>0</v>
      </c>
      <c r="V623" s="110">
        <f t="shared" ca="1" si="318"/>
        <v>-0.5</v>
      </c>
      <c r="W623" s="110"/>
      <c r="X623" s="110"/>
      <c r="Y623" s="110"/>
      <c r="Z623" s="110"/>
    </row>
    <row r="624" spans="1:26" hidden="1" outlineLevel="1">
      <c r="A624">
        <f t="shared" ca="1" si="319"/>
        <v>2</v>
      </c>
      <c r="B624" t="str">
        <f t="shared" ca="1" si="312"/>
        <v>EP3 LPD1 LPS2 LPM2</v>
      </c>
      <c r="C624" s="293">
        <f ca="1">IF($A624&lt;&gt;$A623,1,MOD(C623-1+(COUNTIFS(D$385:$N$385,$A624)=COUNTIFS(D624:$N624,1)),C$384)+1)</f>
        <v>3</v>
      </c>
      <c r="D624" s="291">
        <f ca="1">IF($A624&lt;&gt;D$385,0,IF($A624&lt;&gt;$A623,1,MOD(D623-1+(COUNTIFS(E$385:$N$385,$A624)=COUNTIFS(E624:$N624,1)),D$384)+1))</f>
        <v>0</v>
      </c>
      <c r="E624" s="291">
        <f ca="1">IF($A624&lt;&gt;E$385,0,IF($A624&lt;&gt;$A623,1,MOD(E623-1+(COUNTIFS(F$385:$N$385,$A624)=COUNTIFS(F624:$N624,1)),E$384)+1))</f>
        <v>0</v>
      </c>
      <c r="F624" s="291">
        <f ca="1">IF($A624&lt;&gt;F$385,0,IF($A624&lt;&gt;$A623,1,MOD(F623-1+(COUNTIFS(G$385:$N$385,$A624)=COUNTIFS(G624:$N624,1)),F$384)+1))</f>
        <v>0</v>
      </c>
      <c r="G624" s="291">
        <f ca="1">IF($A624&lt;&gt;G$385,0,IF($A624&lt;&gt;$A623,1,MOD(G623-1+(COUNTIFS(H$385:$N$385,$A624)=COUNTIFS(H624:$N624,1)),G$384)+1))</f>
        <v>1</v>
      </c>
      <c r="H624" s="291">
        <f ca="1">IF($A624&lt;&gt;H$385,0,IF($A624&lt;&gt;$A623,1,MOD(H623-1+(COUNTIFS(I$385:$N$385,$A624)=COUNTIFS(I624:$N624,1)),H$384)+1))</f>
        <v>2</v>
      </c>
      <c r="I624" s="291">
        <f ca="1">IF($A624&lt;&gt;I$385,0,IF($A624&lt;&gt;$A623,1,MOD(I623-1+(COUNTIFS(N$385:$N$385,$A624)=COUNTIFS(N624:$N624,1)),I$384)+1))</f>
        <v>2</v>
      </c>
      <c r="J624" s="291"/>
      <c r="K624" s="291"/>
      <c r="L624" s="291"/>
      <c r="M624" s="291"/>
      <c r="O624">
        <v>238</v>
      </c>
      <c r="P624" s="110">
        <f t="shared" ca="1" si="313"/>
        <v>0.5</v>
      </c>
      <c r="Q624" s="110">
        <f t="shared" ca="1" si="314"/>
        <v>0</v>
      </c>
      <c r="R624" s="110">
        <f t="shared" ca="1" si="315"/>
        <v>0</v>
      </c>
      <c r="S624" s="110">
        <f t="shared" ca="1" si="316"/>
        <v>0</v>
      </c>
      <c r="T624" s="110">
        <v>0</v>
      </c>
      <c r="U624" s="110">
        <f t="shared" ca="1" si="317"/>
        <v>0</v>
      </c>
      <c r="V624" s="110">
        <f t="shared" ca="1" si="318"/>
        <v>0</v>
      </c>
      <c r="W624" s="110"/>
      <c r="X624" s="110"/>
      <c r="Y624" s="110"/>
      <c r="Z624" s="110"/>
    </row>
    <row r="625" spans="1:26" hidden="1" outlineLevel="1">
      <c r="A625">
        <f t="shared" ca="1" si="319"/>
        <v>2</v>
      </c>
      <c r="B625" t="str">
        <f t="shared" ca="1" si="312"/>
        <v>EP3 LPD1 LPS2 LPM3</v>
      </c>
      <c r="C625" s="293">
        <f ca="1">IF($A625&lt;&gt;$A624,1,MOD(C624-1+(COUNTIFS(D$385:$N$385,$A625)=COUNTIFS(D625:$N625,1)),C$384)+1)</f>
        <v>3</v>
      </c>
      <c r="D625" s="291">
        <f ca="1">IF($A625&lt;&gt;D$385,0,IF($A625&lt;&gt;$A624,1,MOD(D624-1+(COUNTIFS(E$385:$N$385,$A625)=COUNTIFS(E625:$N625,1)),D$384)+1))</f>
        <v>0</v>
      </c>
      <c r="E625" s="291">
        <f ca="1">IF($A625&lt;&gt;E$385,0,IF($A625&lt;&gt;$A624,1,MOD(E624-1+(COUNTIFS(F$385:$N$385,$A625)=COUNTIFS(F625:$N625,1)),E$384)+1))</f>
        <v>0</v>
      </c>
      <c r="F625" s="291">
        <f ca="1">IF($A625&lt;&gt;F$385,0,IF($A625&lt;&gt;$A624,1,MOD(F624-1+(COUNTIFS(G$385:$N$385,$A625)=COUNTIFS(G625:$N625,1)),F$384)+1))</f>
        <v>0</v>
      </c>
      <c r="G625" s="291">
        <f ca="1">IF($A625&lt;&gt;G$385,0,IF($A625&lt;&gt;$A624,1,MOD(G624-1+(COUNTIFS(H$385:$N$385,$A625)=COUNTIFS(H625:$N625,1)),G$384)+1))</f>
        <v>1</v>
      </c>
      <c r="H625" s="291">
        <f ca="1">IF($A625&lt;&gt;H$385,0,IF($A625&lt;&gt;$A624,1,MOD(H624-1+(COUNTIFS(I$385:$N$385,$A625)=COUNTIFS(I625:$N625,1)),H$384)+1))</f>
        <v>2</v>
      </c>
      <c r="I625" s="291">
        <f ca="1">IF($A625&lt;&gt;I$385,0,IF($A625&lt;&gt;$A624,1,MOD(I624-1+(COUNTIFS(N$385:$N$385,$A625)=COUNTIFS(N625:$N625,1)),I$384)+1))</f>
        <v>3</v>
      </c>
      <c r="J625" s="291"/>
      <c r="K625" s="291"/>
      <c r="L625" s="291"/>
      <c r="M625" s="291"/>
      <c r="O625">
        <v>239</v>
      </c>
      <c r="P625" s="110">
        <f t="shared" ca="1" si="313"/>
        <v>0.5</v>
      </c>
      <c r="Q625" s="110">
        <f t="shared" ca="1" si="314"/>
        <v>0</v>
      </c>
      <c r="R625" s="110">
        <f t="shared" ca="1" si="315"/>
        <v>0</v>
      </c>
      <c r="S625" s="110">
        <f t="shared" ca="1" si="316"/>
        <v>0</v>
      </c>
      <c r="T625" s="110">
        <v>0</v>
      </c>
      <c r="U625" s="110">
        <f t="shared" ca="1" si="317"/>
        <v>0</v>
      </c>
      <c r="V625" s="110">
        <f t="shared" ca="1" si="318"/>
        <v>0.5</v>
      </c>
      <c r="W625" s="110"/>
      <c r="X625" s="110"/>
      <c r="Y625" s="110"/>
      <c r="Z625" s="110"/>
    </row>
    <row r="626" spans="1:26" hidden="1" outlineLevel="1">
      <c r="A626">
        <f t="shared" ca="1" si="319"/>
        <v>2</v>
      </c>
      <c r="B626" t="str">
        <f t="shared" ca="1" si="312"/>
        <v>EP3 LPD1 LPS3 LPM1</v>
      </c>
      <c r="C626" s="293">
        <f ca="1">IF($A626&lt;&gt;$A625,1,MOD(C625-1+(COUNTIFS(D$385:$N$385,$A626)=COUNTIFS(D626:$N626,1)),C$384)+1)</f>
        <v>3</v>
      </c>
      <c r="D626" s="291">
        <f ca="1">IF($A626&lt;&gt;D$385,0,IF($A626&lt;&gt;$A625,1,MOD(D625-1+(COUNTIFS(E$385:$N$385,$A626)=COUNTIFS(E626:$N626,1)),D$384)+1))</f>
        <v>0</v>
      </c>
      <c r="E626" s="291">
        <f ca="1">IF($A626&lt;&gt;E$385,0,IF($A626&lt;&gt;$A625,1,MOD(E625-1+(COUNTIFS(F$385:$N$385,$A626)=COUNTIFS(F626:$N626,1)),E$384)+1))</f>
        <v>0</v>
      </c>
      <c r="F626" s="291">
        <f ca="1">IF($A626&lt;&gt;F$385,0,IF($A626&lt;&gt;$A625,1,MOD(F625-1+(COUNTIFS(G$385:$N$385,$A626)=COUNTIFS(G626:$N626,1)),F$384)+1))</f>
        <v>0</v>
      </c>
      <c r="G626" s="291">
        <f ca="1">IF($A626&lt;&gt;G$385,0,IF($A626&lt;&gt;$A625,1,MOD(G625-1+(COUNTIFS(H$385:$N$385,$A626)=COUNTIFS(H626:$N626,1)),G$384)+1))</f>
        <v>1</v>
      </c>
      <c r="H626" s="291">
        <f ca="1">IF($A626&lt;&gt;H$385,0,IF($A626&lt;&gt;$A625,1,MOD(H625-1+(COUNTIFS(I$385:$N$385,$A626)=COUNTIFS(I626:$N626,1)),H$384)+1))</f>
        <v>3</v>
      </c>
      <c r="I626" s="291">
        <f ca="1">IF($A626&lt;&gt;I$385,0,IF($A626&lt;&gt;$A625,1,MOD(I625-1+(COUNTIFS(N$385:$N$385,$A626)=COUNTIFS(N626:$N626,1)),I$384)+1))</f>
        <v>1</v>
      </c>
      <c r="J626" s="291"/>
      <c r="K626" s="291"/>
      <c r="L626" s="291"/>
      <c r="M626" s="291"/>
      <c r="O626">
        <v>240</v>
      </c>
      <c r="P626" s="110">
        <f t="shared" ca="1" si="313"/>
        <v>0.5</v>
      </c>
      <c r="Q626" s="110">
        <f t="shared" ca="1" si="314"/>
        <v>0</v>
      </c>
      <c r="R626" s="110">
        <f t="shared" ca="1" si="315"/>
        <v>0</v>
      </c>
      <c r="S626" s="110">
        <f t="shared" ca="1" si="316"/>
        <v>0</v>
      </c>
      <c r="T626" s="110">
        <v>0</v>
      </c>
      <c r="U626" s="110">
        <f t="shared" ca="1" si="317"/>
        <v>0.5</v>
      </c>
      <c r="V626" s="110">
        <f t="shared" ca="1" si="318"/>
        <v>-0.5</v>
      </c>
      <c r="W626" s="110"/>
      <c r="X626" s="110"/>
      <c r="Y626" s="110"/>
      <c r="Z626" s="110"/>
    </row>
    <row r="627" spans="1:26" hidden="1" outlineLevel="1">
      <c r="A627">
        <f t="shared" ca="1" si="319"/>
        <v>2</v>
      </c>
      <c r="B627" t="str">
        <f t="shared" ca="1" si="312"/>
        <v>EP3 LPD1 LPS3 LPM2</v>
      </c>
      <c r="C627" s="293">
        <f ca="1">IF($A627&lt;&gt;$A626,1,MOD(C626-1+(COUNTIFS(D$385:$N$385,$A627)=COUNTIFS(D627:$N627,1)),C$384)+1)</f>
        <v>3</v>
      </c>
      <c r="D627" s="291">
        <f ca="1">IF($A627&lt;&gt;D$385,0,IF($A627&lt;&gt;$A626,1,MOD(D626-1+(COUNTIFS(E$385:$N$385,$A627)=COUNTIFS(E627:$N627,1)),D$384)+1))</f>
        <v>0</v>
      </c>
      <c r="E627" s="291">
        <f ca="1">IF($A627&lt;&gt;E$385,0,IF($A627&lt;&gt;$A626,1,MOD(E626-1+(COUNTIFS(F$385:$N$385,$A627)=COUNTIFS(F627:$N627,1)),E$384)+1))</f>
        <v>0</v>
      </c>
      <c r="F627" s="291">
        <f ca="1">IF($A627&lt;&gt;F$385,0,IF($A627&lt;&gt;$A626,1,MOD(F626-1+(COUNTIFS(G$385:$N$385,$A627)=COUNTIFS(G627:$N627,1)),F$384)+1))</f>
        <v>0</v>
      </c>
      <c r="G627" s="291">
        <f ca="1">IF($A627&lt;&gt;G$385,0,IF($A627&lt;&gt;$A626,1,MOD(G626-1+(COUNTIFS(H$385:$N$385,$A627)=COUNTIFS(H627:$N627,1)),G$384)+1))</f>
        <v>1</v>
      </c>
      <c r="H627" s="291">
        <f ca="1">IF($A627&lt;&gt;H$385,0,IF($A627&lt;&gt;$A626,1,MOD(H626-1+(COUNTIFS(I$385:$N$385,$A627)=COUNTIFS(I627:$N627,1)),H$384)+1))</f>
        <v>3</v>
      </c>
      <c r="I627" s="291">
        <f ca="1">IF($A627&lt;&gt;I$385,0,IF($A627&lt;&gt;$A626,1,MOD(I626-1+(COUNTIFS(N$385:$N$385,$A627)=COUNTIFS(N627:$N627,1)),I$384)+1))</f>
        <v>2</v>
      </c>
      <c r="J627" s="291"/>
      <c r="K627" s="291"/>
      <c r="L627" s="291"/>
      <c r="M627" s="291"/>
      <c r="O627">
        <v>241</v>
      </c>
      <c r="P627" s="110">
        <f t="shared" ca="1" si="313"/>
        <v>0.5</v>
      </c>
      <c r="Q627" s="110">
        <f t="shared" ca="1" si="314"/>
        <v>0</v>
      </c>
      <c r="R627" s="110">
        <f t="shared" ca="1" si="315"/>
        <v>0</v>
      </c>
      <c r="S627" s="110">
        <f t="shared" ca="1" si="316"/>
        <v>0</v>
      </c>
      <c r="T627" s="110">
        <v>0</v>
      </c>
      <c r="U627" s="110">
        <f t="shared" ca="1" si="317"/>
        <v>0.5</v>
      </c>
      <c r="V627" s="110">
        <f t="shared" ca="1" si="318"/>
        <v>0</v>
      </c>
      <c r="W627" s="110"/>
      <c r="X627" s="110"/>
      <c r="Y627" s="110"/>
      <c r="Z627" s="110"/>
    </row>
    <row r="628" spans="1:26" hidden="1" outlineLevel="1">
      <c r="A628">
        <f t="shared" ca="1" si="319"/>
        <v>2</v>
      </c>
      <c r="B628" t="str">
        <f t="shared" ca="1" si="312"/>
        <v>EP3 LPD1 LPS3 LPM3</v>
      </c>
      <c r="C628" s="293">
        <f ca="1">IF($A628&lt;&gt;$A627,1,MOD(C627-1+(COUNTIFS(D$385:$N$385,$A628)=COUNTIFS(D628:$N628,1)),C$384)+1)</f>
        <v>3</v>
      </c>
      <c r="D628" s="291">
        <f ca="1">IF($A628&lt;&gt;D$385,0,IF($A628&lt;&gt;$A627,1,MOD(D627-1+(COUNTIFS(E$385:$N$385,$A628)=COUNTIFS(E628:$N628,1)),D$384)+1))</f>
        <v>0</v>
      </c>
      <c r="E628" s="291">
        <f ca="1">IF($A628&lt;&gt;E$385,0,IF($A628&lt;&gt;$A627,1,MOD(E627-1+(COUNTIFS(F$385:$N$385,$A628)=COUNTIFS(F628:$N628,1)),E$384)+1))</f>
        <v>0</v>
      </c>
      <c r="F628" s="291">
        <f ca="1">IF($A628&lt;&gt;F$385,0,IF($A628&lt;&gt;$A627,1,MOD(F627-1+(COUNTIFS(G$385:$N$385,$A628)=COUNTIFS(G628:$N628,1)),F$384)+1))</f>
        <v>0</v>
      </c>
      <c r="G628" s="291">
        <f ca="1">IF($A628&lt;&gt;G$385,0,IF($A628&lt;&gt;$A627,1,MOD(G627-1+(COUNTIFS(H$385:$N$385,$A628)=COUNTIFS(H628:$N628,1)),G$384)+1))</f>
        <v>1</v>
      </c>
      <c r="H628" s="291">
        <f ca="1">IF($A628&lt;&gt;H$385,0,IF($A628&lt;&gt;$A627,1,MOD(H627-1+(COUNTIFS(I$385:$N$385,$A628)=COUNTIFS(I628:$N628,1)),H$384)+1))</f>
        <v>3</v>
      </c>
      <c r="I628" s="291">
        <f ca="1">IF($A628&lt;&gt;I$385,0,IF($A628&lt;&gt;$A627,1,MOD(I627-1+(COUNTIFS(N$385:$N$385,$A628)=COUNTIFS(N628:$N628,1)),I$384)+1))</f>
        <v>3</v>
      </c>
      <c r="J628" s="291"/>
      <c r="K628" s="291"/>
      <c r="L628" s="291"/>
      <c r="M628" s="291"/>
      <c r="O628">
        <v>242</v>
      </c>
      <c r="P628" s="110">
        <f t="shared" ca="1" si="313"/>
        <v>0.5</v>
      </c>
      <c r="Q628" s="110">
        <f t="shared" ca="1" si="314"/>
        <v>0</v>
      </c>
      <c r="R628" s="110">
        <f t="shared" ca="1" si="315"/>
        <v>0</v>
      </c>
      <c r="S628" s="110">
        <f t="shared" ca="1" si="316"/>
        <v>0</v>
      </c>
      <c r="T628" s="110">
        <v>0</v>
      </c>
      <c r="U628" s="110">
        <f t="shared" ca="1" si="317"/>
        <v>0.5</v>
      </c>
      <c r="V628" s="110">
        <f t="shared" ca="1" si="318"/>
        <v>0.5</v>
      </c>
      <c r="W628" s="110"/>
      <c r="X628" s="110"/>
      <c r="Y628" s="110"/>
      <c r="Z628" s="110"/>
    </row>
    <row r="629" spans="1:26" hidden="1" outlineLevel="1">
      <c r="A629">
        <f t="shared" ca="1" si="319"/>
        <v>2</v>
      </c>
      <c r="B629" t="str">
        <f t="shared" ca="1" si="312"/>
        <v>EP1 LPD1 LPS1 LPM1</v>
      </c>
      <c r="C629" s="293">
        <f ca="1">IF($A629&lt;&gt;$A628,1,MOD(C628-1+(COUNTIFS(D$385:$N$385,$A629)=COUNTIFS(D629:$N629,1)),C$384)+1)</f>
        <v>1</v>
      </c>
      <c r="D629" s="291">
        <f ca="1">IF($A629&lt;&gt;D$385,0,IF($A629&lt;&gt;$A628,1,MOD(D628-1+(COUNTIFS(E$385:$N$385,$A629)=COUNTIFS(E629:$N629,1)),D$384)+1))</f>
        <v>0</v>
      </c>
      <c r="E629" s="291">
        <f ca="1">IF($A629&lt;&gt;E$385,0,IF($A629&lt;&gt;$A628,1,MOD(E628-1+(COUNTIFS(F$385:$N$385,$A629)=COUNTIFS(F629:$N629,1)),E$384)+1))</f>
        <v>0</v>
      </c>
      <c r="F629" s="291">
        <f ca="1">IF($A629&lt;&gt;F$385,0,IF($A629&lt;&gt;$A628,1,MOD(F628-1+(COUNTIFS(G$385:$N$385,$A629)=COUNTIFS(G629:$N629,1)),F$384)+1))</f>
        <v>0</v>
      </c>
      <c r="G629" s="291">
        <f ca="1">IF($A629&lt;&gt;G$385,0,IF($A629&lt;&gt;$A628,1,MOD(G628-1+(COUNTIFS(H$385:$N$385,$A629)=COUNTIFS(H629:$N629,1)),G$384)+1))</f>
        <v>1</v>
      </c>
      <c r="H629" s="291">
        <f ca="1">IF($A629&lt;&gt;H$385,0,IF($A629&lt;&gt;$A628,1,MOD(H628-1+(COUNTIFS(I$385:$N$385,$A629)=COUNTIFS(I629:$N629,1)),H$384)+1))</f>
        <v>1</v>
      </c>
      <c r="I629" s="291">
        <f ca="1">IF($A629&lt;&gt;I$385,0,IF($A629&lt;&gt;$A628,1,MOD(I628-1+(COUNTIFS(N$385:$N$385,$A629)=COUNTIFS(N629:$N629,1)),I$384)+1))</f>
        <v>1</v>
      </c>
      <c r="J629" s="291"/>
      <c r="K629" s="291"/>
      <c r="L629" s="291"/>
      <c r="M629" s="291"/>
      <c r="O629">
        <v>243</v>
      </c>
      <c r="P629" s="110">
        <f t="shared" ca="1" si="313"/>
        <v>-0.5</v>
      </c>
      <c r="Q629" s="110">
        <f t="shared" ca="1" si="314"/>
        <v>0</v>
      </c>
      <c r="R629" s="110">
        <f t="shared" ca="1" si="315"/>
        <v>0</v>
      </c>
      <c r="S629" s="110">
        <f t="shared" ca="1" si="316"/>
        <v>0</v>
      </c>
      <c r="T629" s="110">
        <v>0</v>
      </c>
      <c r="U629" s="110">
        <f t="shared" ca="1" si="317"/>
        <v>-0.5</v>
      </c>
      <c r="V629" s="110">
        <f t="shared" ca="1" si="318"/>
        <v>-0.5</v>
      </c>
      <c r="W629" s="110"/>
      <c r="X629" s="110"/>
      <c r="Y629" s="110"/>
      <c r="Z629" s="110"/>
    </row>
    <row r="630" spans="1:26" hidden="1" outlineLevel="1">
      <c r="A630">
        <f t="shared" ca="1" si="319"/>
        <v>2</v>
      </c>
      <c r="B630" t="str">
        <f t="shared" ca="1" si="312"/>
        <v>EP1 LPD1 LPS1 LPM2</v>
      </c>
      <c r="C630" s="293">
        <f ca="1">IF($A630&lt;&gt;$A629,1,MOD(C629-1+(COUNTIFS(D$385:$N$385,$A630)=COUNTIFS(D630:$N630,1)),C$384)+1)</f>
        <v>1</v>
      </c>
      <c r="D630" s="291">
        <f ca="1">IF($A630&lt;&gt;D$385,0,IF($A630&lt;&gt;$A629,1,MOD(D629-1+(COUNTIFS(E$385:$N$385,$A630)=COUNTIFS(E630:$N630,1)),D$384)+1))</f>
        <v>0</v>
      </c>
      <c r="E630" s="291">
        <f ca="1">IF($A630&lt;&gt;E$385,0,IF($A630&lt;&gt;$A629,1,MOD(E629-1+(COUNTIFS(F$385:$N$385,$A630)=COUNTIFS(F630:$N630,1)),E$384)+1))</f>
        <v>0</v>
      </c>
      <c r="F630" s="291">
        <f ca="1">IF($A630&lt;&gt;F$385,0,IF($A630&lt;&gt;$A629,1,MOD(F629-1+(COUNTIFS(G$385:$N$385,$A630)=COUNTIFS(G630:$N630,1)),F$384)+1))</f>
        <v>0</v>
      </c>
      <c r="G630" s="291">
        <f ca="1">IF($A630&lt;&gt;G$385,0,IF($A630&lt;&gt;$A629,1,MOD(G629-1+(COUNTIFS(H$385:$N$385,$A630)=COUNTIFS(H630:$N630,1)),G$384)+1))</f>
        <v>1</v>
      </c>
      <c r="H630" s="291">
        <f ca="1">IF($A630&lt;&gt;H$385,0,IF($A630&lt;&gt;$A629,1,MOD(H629-1+(COUNTIFS(I$385:$N$385,$A630)=COUNTIFS(I630:$N630,1)),H$384)+1))</f>
        <v>1</v>
      </c>
      <c r="I630" s="291">
        <f ca="1">IF($A630&lt;&gt;I$385,0,IF($A630&lt;&gt;$A629,1,MOD(I629-1+(COUNTIFS(N$385:$N$385,$A630)=COUNTIFS(N630:$N630,1)),I$384)+1))</f>
        <v>2</v>
      </c>
      <c r="J630" s="291"/>
      <c r="K630" s="291"/>
      <c r="L630" s="291"/>
      <c r="M630" s="291"/>
      <c r="O630">
        <v>244</v>
      </c>
      <c r="P630" s="110">
        <f t="shared" ca="1" si="313"/>
        <v>-0.5</v>
      </c>
      <c r="Q630" s="110">
        <f t="shared" ca="1" si="314"/>
        <v>0</v>
      </c>
      <c r="R630" s="110">
        <f t="shared" ca="1" si="315"/>
        <v>0</v>
      </c>
      <c r="S630" s="110">
        <f t="shared" ca="1" si="316"/>
        <v>0</v>
      </c>
      <c r="T630" s="110">
        <v>0</v>
      </c>
      <c r="U630" s="110">
        <f t="shared" ca="1" si="317"/>
        <v>-0.5</v>
      </c>
      <c r="V630" s="110">
        <f t="shared" ca="1" si="318"/>
        <v>0</v>
      </c>
      <c r="W630" s="110"/>
      <c r="X630" s="110"/>
      <c r="Y630" s="110"/>
      <c r="Z630" s="110"/>
    </row>
    <row r="631" spans="1:26" hidden="1" outlineLevel="1">
      <c r="A631">
        <f t="shared" ca="1" si="319"/>
        <v>2</v>
      </c>
      <c r="B631" t="str">
        <f t="shared" ca="1" si="312"/>
        <v>EP1 LPD1 LPS1 LPM3</v>
      </c>
      <c r="C631" s="293">
        <f ca="1">IF($A631&lt;&gt;$A630,1,MOD(C630-1+(COUNTIFS(D$385:$N$385,$A631)=COUNTIFS(D631:$N631,1)),C$384)+1)</f>
        <v>1</v>
      </c>
      <c r="D631" s="291">
        <f ca="1">IF($A631&lt;&gt;D$385,0,IF($A631&lt;&gt;$A630,1,MOD(D630-1+(COUNTIFS(E$385:$N$385,$A631)=COUNTIFS(E631:$N631,1)),D$384)+1))</f>
        <v>0</v>
      </c>
      <c r="E631" s="291">
        <f ca="1">IF($A631&lt;&gt;E$385,0,IF($A631&lt;&gt;$A630,1,MOD(E630-1+(COUNTIFS(F$385:$N$385,$A631)=COUNTIFS(F631:$N631,1)),E$384)+1))</f>
        <v>0</v>
      </c>
      <c r="F631" s="291">
        <f ca="1">IF($A631&lt;&gt;F$385,0,IF($A631&lt;&gt;$A630,1,MOD(F630-1+(COUNTIFS(G$385:$N$385,$A631)=COUNTIFS(G631:$N631,1)),F$384)+1))</f>
        <v>0</v>
      </c>
      <c r="G631" s="291">
        <f ca="1">IF($A631&lt;&gt;G$385,0,IF($A631&lt;&gt;$A630,1,MOD(G630-1+(COUNTIFS(H$385:$N$385,$A631)=COUNTIFS(H631:$N631,1)),G$384)+1))</f>
        <v>1</v>
      </c>
      <c r="H631" s="291">
        <f ca="1">IF($A631&lt;&gt;H$385,0,IF($A631&lt;&gt;$A630,1,MOD(H630-1+(COUNTIFS(I$385:$N$385,$A631)=COUNTIFS(I631:$N631,1)),H$384)+1))</f>
        <v>1</v>
      </c>
      <c r="I631" s="291">
        <f ca="1">IF($A631&lt;&gt;I$385,0,IF($A631&lt;&gt;$A630,1,MOD(I630-1+(COUNTIFS(N$385:$N$385,$A631)=COUNTIFS(N631:$N631,1)),I$384)+1))</f>
        <v>3</v>
      </c>
      <c r="J631" s="291"/>
      <c r="K631" s="291"/>
      <c r="L631" s="291"/>
      <c r="M631" s="291"/>
      <c r="O631">
        <v>245</v>
      </c>
      <c r="P631" s="110">
        <f t="shared" ca="1" si="313"/>
        <v>-0.5</v>
      </c>
      <c r="Q631" s="110">
        <f t="shared" ca="1" si="314"/>
        <v>0</v>
      </c>
      <c r="R631" s="110">
        <f t="shared" ca="1" si="315"/>
        <v>0</v>
      </c>
      <c r="S631" s="110">
        <f t="shared" ca="1" si="316"/>
        <v>0</v>
      </c>
      <c r="T631" s="110">
        <v>0</v>
      </c>
      <c r="U631" s="110">
        <f t="shared" ca="1" si="317"/>
        <v>-0.5</v>
      </c>
      <c r="V631" s="110">
        <f t="shared" ca="1" si="318"/>
        <v>0.5</v>
      </c>
      <c r="W631" s="110"/>
      <c r="X631" s="110"/>
      <c r="Y631" s="110"/>
      <c r="Z631" s="110"/>
    </row>
    <row r="632" spans="1:26" hidden="1" outlineLevel="1">
      <c r="A632">
        <f t="shared" ca="1" si="319"/>
        <v>2</v>
      </c>
      <c r="B632" t="str">
        <f t="shared" ca="1" si="312"/>
        <v>EP1 LPD1 LPS2 LPM1</v>
      </c>
      <c r="C632" s="293">
        <f ca="1">IF($A632&lt;&gt;$A631,1,MOD(C631-1+(COUNTIFS(D$385:$N$385,$A632)=COUNTIFS(D632:$N632,1)),C$384)+1)</f>
        <v>1</v>
      </c>
      <c r="D632" s="291">
        <f ca="1">IF($A632&lt;&gt;D$385,0,IF($A632&lt;&gt;$A631,1,MOD(D631-1+(COUNTIFS(E$385:$N$385,$A632)=COUNTIFS(E632:$N632,1)),D$384)+1))</f>
        <v>0</v>
      </c>
      <c r="E632" s="291">
        <f ca="1">IF($A632&lt;&gt;E$385,0,IF($A632&lt;&gt;$A631,1,MOD(E631-1+(COUNTIFS(F$385:$N$385,$A632)=COUNTIFS(F632:$N632,1)),E$384)+1))</f>
        <v>0</v>
      </c>
      <c r="F632" s="291">
        <f ca="1">IF($A632&lt;&gt;F$385,0,IF($A632&lt;&gt;$A631,1,MOD(F631-1+(COUNTIFS(G$385:$N$385,$A632)=COUNTIFS(G632:$N632,1)),F$384)+1))</f>
        <v>0</v>
      </c>
      <c r="G632" s="291">
        <f ca="1">IF($A632&lt;&gt;G$385,0,IF($A632&lt;&gt;$A631,1,MOD(G631-1+(COUNTIFS(H$385:$N$385,$A632)=COUNTIFS(H632:$N632,1)),G$384)+1))</f>
        <v>1</v>
      </c>
      <c r="H632" s="291">
        <f ca="1">IF($A632&lt;&gt;H$385,0,IF($A632&lt;&gt;$A631,1,MOD(H631-1+(COUNTIFS(I$385:$N$385,$A632)=COUNTIFS(I632:$N632,1)),H$384)+1))</f>
        <v>2</v>
      </c>
      <c r="I632" s="291">
        <f ca="1">IF($A632&lt;&gt;I$385,0,IF($A632&lt;&gt;$A631,1,MOD(I631-1+(COUNTIFS(N$385:$N$385,$A632)=COUNTIFS(N632:$N632,1)),I$384)+1))</f>
        <v>1</v>
      </c>
      <c r="J632" s="291"/>
      <c r="K632" s="291"/>
      <c r="L632" s="291"/>
      <c r="M632" s="291"/>
      <c r="O632">
        <v>246</v>
      </c>
      <c r="P632" s="110">
        <f t="shared" ca="1" si="313"/>
        <v>-0.5</v>
      </c>
      <c r="Q632" s="110">
        <f t="shared" ca="1" si="314"/>
        <v>0</v>
      </c>
      <c r="R632" s="110">
        <f t="shared" ca="1" si="315"/>
        <v>0</v>
      </c>
      <c r="S632" s="110">
        <f t="shared" ca="1" si="316"/>
        <v>0</v>
      </c>
      <c r="T632" s="110">
        <v>0</v>
      </c>
      <c r="U632" s="110">
        <f t="shared" ca="1" si="317"/>
        <v>0</v>
      </c>
      <c r="V632" s="110">
        <f t="shared" ca="1" si="318"/>
        <v>-0.5</v>
      </c>
      <c r="W632" s="110"/>
      <c r="X632" s="110"/>
      <c r="Y632" s="110"/>
      <c r="Z632" s="110"/>
    </row>
    <row r="633" spans="1:26" hidden="1" outlineLevel="1">
      <c r="A633">
        <f t="shared" ca="1" si="319"/>
        <v>2</v>
      </c>
      <c r="B633" t="str">
        <f t="shared" ca="1" si="312"/>
        <v>EP1 LPD1 LPS2 LPM2</v>
      </c>
      <c r="C633" s="293">
        <f ca="1">IF($A633&lt;&gt;$A632,1,MOD(C632-1+(COUNTIFS(D$385:$N$385,$A633)=COUNTIFS(D633:$N633,1)),C$384)+1)</f>
        <v>1</v>
      </c>
      <c r="D633" s="291">
        <f ca="1">IF($A633&lt;&gt;D$385,0,IF($A633&lt;&gt;$A632,1,MOD(D632-1+(COUNTIFS(E$385:$N$385,$A633)=COUNTIFS(E633:$N633,1)),D$384)+1))</f>
        <v>0</v>
      </c>
      <c r="E633" s="291">
        <f ca="1">IF($A633&lt;&gt;E$385,0,IF($A633&lt;&gt;$A632,1,MOD(E632-1+(COUNTIFS(F$385:$N$385,$A633)=COUNTIFS(F633:$N633,1)),E$384)+1))</f>
        <v>0</v>
      </c>
      <c r="F633" s="291">
        <f ca="1">IF($A633&lt;&gt;F$385,0,IF($A633&lt;&gt;$A632,1,MOD(F632-1+(COUNTIFS(G$385:$N$385,$A633)=COUNTIFS(G633:$N633,1)),F$384)+1))</f>
        <v>0</v>
      </c>
      <c r="G633" s="291">
        <f ca="1">IF($A633&lt;&gt;G$385,0,IF($A633&lt;&gt;$A632,1,MOD(G632-1+(COUNTIFS(H$385:$N$385,$A633)=COUNTIFS(H633:$N633,1)),G$384)+1))</f>
        <v>1</v>
      </c>
      <c r="H633" s="291">
        <f ca="1">IF($A633&lt;&gt;H$385,0,IF($A633&lt;&gt;$A632,1,MOD(H632-1+(COUNTIFS(I$385:$N$385,$A633)=COUNTIFS(I633:$N633,1)),H$384)+1))</f>
        <v>2</v>
      </c>
      <c r="I633" s="291">
        <f ca="1">IF($A633&lt;&gt;I$385,0,IF($A633&lt;&gt;$A632,1,MOD(I632-1+(COUNTIFS(N$385:$N$385,$A633)=COUNTIFS(N633:$N633,1)),I$384)+1))</f>
        <v>2</v>
      </c>
      <c r="J633" s="291"/>
      <c r="K633" s="291"/>
      <c r="L633" s="291"/>
      <c r="M633" s="291"/>
      <c r="O633">
        <v>247</v>
      </c>
      <c r="P633" s="110">
        <f t="shared" ca="1" si="313"/>
        <v>-0.5</v>
      </c>
      <c r="Q633" s="110">
        <f t="shared" ca="1" si="314"/>
        <v>0</v>
      </c>
      <c r="R633" s="110">
        <f t="shared" ca="1" si="315"/>
        <v>0</v>
      </c>
      <c r="S633" s="110">
        <f t="shared" ca="1" si="316"/>
        <v>0</v>
      </c>
      <c r="T633" s="110">
        <v>0</v>
      </c>
      <c r="U633" s="110">
        <f t="shared" ca="1" si="317"/>
        <v>0</v>
      </c>
      <c r="V633" s="110">
        <f t="shared" ca="1" si="318"/>
        <v>0</v>
      </c>
      <c r="W633" s="110"/>
      <c r="X633" s="110"/>
      <c r="Y633" s="110"/>
      <c r="Z633" s="110"/>
    </row>
    <row r="634" spans="1:26" hidden="1" outlineLevel="1">
      <c r="A634">
        <f t="shared" ca="1" si="319"/>
        <v>2</v>
      </c>
      <c r="B634" t="str">
        <f t="shared" ca="1" si="312"/>
        <v>EP1 LPD1 LPS2 LPM3</v>
      </c>
      <c r="C634" s="293">
        <f ca="1">IF($A634&lt;&gt;$A633,1,MOD(C633-1+(COUNTIFS(D$385:$N$385,$A634)=COUNTIFS(D634:$N634,1)),C$384)+1)</f>
        <v>1</v>
      </c>
      <c r="D634" s="291">
        <f ca="1">IF($A634&lt;&gt;D$385,0,IF($A634&lt;&gt;$A633,1,MOD(D633-1+(COUNTIFS(E$385:$N$385,$A634)=COUNTIFS(E634:$N634,1)),D$384)+1))</f>
        <v>0</v>
      </c>
      <c r="E634" s="291">
        <f ca="1">IF($A634&lt;&gt;E$385,0,IF($A634&lt;&gt;$A633,1,MOD(E633-1+(COUNTIFS(F$385:$N$385,$A634)=COUNTIFS(F634:$N634,1)),E$384)+1))</f>
        <v>0</v>
      </c>
      <c r="F634" s="291">
        <f ca="1">IF($A634&lt;&gt;F$385,0,IF($A634&lt;&gt;$A633,1,MOD(F633-1+(COUNTIFS(G$385:$N$385,$A634)=COUNTIFS(G634:$N634,1)),F$384)+1))</f>
        <v>0</v>
      </c>
      <c r="G634" s="291">
        <f ca="1">IF($A634&lt;&gt;G$385,0,IF($A634&lt;&gt;$A633,1,MOD(G633-1+(COUNTIFS(H$385:$N$385,$A634)=COUNTIFS(H634:$N634,1)),G$384)+1))</f>
        <v>1</v>
      </c>
      <c r="H634" s="291">
        <f ca="1">IF($A634&lt;&gt;H$385,0,IF($A634&lt;&gt;$A633,1,MOD(H633-1+(COUNTIFS(I$385:$N$385,$A634)=COUNTIFS(I634:$N634,1)),H$384)+1))</f>
        <v>2</v>
      </c>
      <c r="I634" s="291">
        <f ca="1">IF($A634&lt;&gt;I$385,0,IF($A634&lt;&gt;$A633,1,MOD(I633-1+(COUNTIFS(N$385:$N$385,$A634)=COUNTIFS(N634:$N634,1)),I$384)+1))</f>
        <v>3</v>
      </c>
      <c r="J634" s="291"/>
      <c r="K634" s="291"/>
      <c r="L634" s="291"/>
      <c r="M634" s="291"/>
      <c r="O634">
        <v>248</v>
      </c>
      <c r="P634" s="110">
        <f t="shared" ca="1" si="313"/>
        <v>-0.5</v>
      </c>
      <c r="Q634" s="110">
        <f t="shared" ca="1" si="314"/>
        <v>0</v>
      </c>
      <c r="R634" s="110">
        <f t="shared" ca="1" si="315"/>
        <v>0</v>
      </c>
      <c r="S634" s="110">
        <f t="shared" ca="1" si="316"/>
        <v>0</v>
      </c>
      <c r="T634" s="110">
        <v>0</v>
      </c>
      <c r="U634" s="110">
        <f t="shared" ca="1" si="317"/>
        <v>0</v>
      </c>
      <c r="V634" s="110">
        <f t="shared" ca="1" si="318"/>
        <v>0.5</v>
      </c>
      <c r="W634" s="110"/>
      <c r="X634" s="110"/>
      <c r="Y634" s="110"/>
      <c r="Z634" s="110"/>
    </row>
    <row r="635" spans="1:26" hidden="1" outlineLevel="1">
      <c r="A635">
        <f t="shared" ca="1" si="319"/>
        <v>2</v>
      </c>
      <c r="B635" t="str">
        <f t="shared" ca="1" si="312"/>
        <v>EP1 LPD1 LPS3 LPM1</v>
      </c>
      <c r="C635" s="293">
        <f ca="1">IF($A635&lt;&gt;$A634,1,MOD(C634-1+(COUNTIFS(D$385:$N$385,$A635)=COUNTIFS(D635:$N635,1)),C$384)+1)</f>
        <v>1</v>
      </c>
      <c r="D635" s="291">
        <f ca="1">IF($A635&lt;&gt;D$385,0,IF($A635&lt;&gt;$A634,1,MOD(D634-1+(COUNTIFS(E$385:$N$385,$A635)=COUNTIFS(E635:$N635,1)),D$384)+1))</f>
        <v>0</v>
      </c>
      <c r="E635" s="291">
        <f ca="1">IF($A635&lt;&gt;E$385,0,IF($A635&lt;&gt;$A634,1,MOD(E634-1+(COUNTIFS(F$385:$N$385,$A635)=COUNTIFS(F635:$N635,1)),E$384)+1))</f>
        <v>0</v>
      </c>
      <c r="F635" s="291">
        <f ca="1">IF($A635&lt;&gt;F$385,0,IF($A635&lt;&gt;$A634,1,MOD(F634-1+(COUNTIFS(G$385:$N$385,$A635)=COUNTIFS(G635:$N635,1)),F$384)+1))</f>
        <v>0</v>
      </c>
      <c r="G635" s="291">
        <f ca="1">IF($A635&lt;&gt;G$385,0,IF($A635&lt;&gt;$A634,1,MOD(G634-1+(COUNTIFS(H$385:$N$385,$A635)=COUNTIFS(H635:$N635,1)),G$384)+1))</f>
        <v>1</v>
      </c>
      <c r="H635" s="291">
        <f ca="1">IF($A635&lt;&gt;H$385,0,IF($A635&lt;&gt;$A634,1,MOD(H634-1+(COUNTIFS(I$385:$N$385,$A635)=COUNTIFS(I635:$N635,1)),H$384)+1))</f>
        <v>3</v>
      </c>
      <c r="I635" s="291">
        <f ca="1">IF($A635&lt;&gt;I$385,0,IF($A635&lt;&gt;$A634,1,MOD(I634-1+(COUNTIFS(N$385:$N$385,$A635)=COUNTIFS(N635:$N635,1)),I$384)+1))</f>
        <v>1</v>
      </c>
      <c r="J635" s="291"/>
      <c r="K635" s="291"/>
      <c r="L635" s="291"/>
      <c r="M635" s="291"/>
      <c r="O635">
        <v>249</v>
      </c>
      <c r="P635" s="110">
        <f t="shared" ca="1" si="313"/>
        <v>-0.5</v>
      </c>
      <c r="Q635" s="110">
        <f t="shared" ca="1" si="314"/>
        <v>0</v>
      </c>
      <c r="R635" s="110">
        <f t="shared" ca="1" si="315"/>
        <v>0</v>
      </c>
      <c r="S635" s="110">
        <f t="shared" ca="1" si="316"/>
        <v>0</v>
      </c>
      <c r="T635" s="110">
        <v>0</v>
      </c>
      <c r="U635" s="110">
        <f t="shared" ca="1" si="317"/>
        <v>0.5</v>
      </c>
      <c r="V635" s="110">
        <f t="shared" ca="1" si="318"/>
        <v>-0.5</v>
      </c>
      <c r="W635" s="110"/>
      <c r="X635" s="110"/>
      <c r="Y635" s="110"/>
      <c r="Z635" s="110"/>
    </row>
    <row r="636" spans="1:26" hidden="1" outlineLevel="1">
      <c r="A636">
        <f t="shared" ca="1" si="319"/>
        <v>2</v>
      </c>
      <c r="B636" t="str">
        <f t="shared" ca="1" si="312"/>
        <v>EP1 LPD1 LPS3 LPM2</v>
      </c>
      <c r="C636" s="293">
        <f ca="1">IF($A636&lt;&gt;$A635,1,MOD(C635-1+(COUNTIFS(D$385:$N$385,$A636)=COUNTIFS(D636:$N636,1)),C$384)+1)</f>
        <v>1</v>
      </c>
      <c r="D636" s="291">
        <f ca="1">IF($A636&lt;&gt;D$385,0,IF($A636&lt;&gt;$A635,1,MOD(D635-1+(COUNTIFS(E$385:$N$385,$A636)=COUNTIFS(E636:$N636,1)),D$384)+1))</f>
        <v>0</v>
      </c>
      <c r="E636" s="291">
        <f ca="1">IF($A636&lt;&gt;E$385,0,IF($A636&lt;&gt;$A635,1,MOD(E635-1+(COUNTIFS(F$385:$N$385,$A636)=COUNTIFS(F636:$N636,1)),E$384)+1))</f>
        <v>0</v>
      </c>
      <c r="F636" s="291">
        <f ca="1">IF($A636&lt;&gt;F$385,0,IF($A636&lt;&gt;$A635,1,MOD(F635-1+(COUNTIFS(G$385:$N$385,$A636)=COUNTIFS(G636:$N636,1)),F$384)+1))</f>
        <v>0</v>
      </c>
      <c r="G636" s="291">
        <f ca="1">IF($A636&lt;&gt;G$385,0,IF($A636&lt;&gt;$A635,1,MOD(G635-1+(COUNTIFS(H$385:$N$385,$A636)=COUNTIFS(H636:$N636,1)),G$384)+1))</f>
        <v>1</v>
      </c>
      <c r="H636" s="291">
        <f ca="1">IF($A636&lt;&gt;H$385,0,IF($A636&lt;&gt;$A635,1,MOD(H635-1+(COUNTIFS(I$385:$N$385,$A636)=COUNTIFS(I636:$N636,1)),H$384)+1))</f>
        <v>3</v>
      </c>
      <c r="I636" s="291">
        <f ca="1">IF($A636&lt;&gt;I$385,0,IF($A636&lt;&gt;$A635,1,MOD(I635-1+(COUNTIFS(N$385:$N$385,$A636)=COUNTIFS(N636:$N636,1)),I$384)+1))</f>
        <v>2</v>
      </c>
      <c r="J636" s="291"/>
      <c r="K636" s="291"/>
      <c r="L636" s="291"/>
      <c r="M636" s="291"/>
      <c r="O636">
        <v>250</v>
      </c>
      <c r="P636" s="110">
        <f t="shared" ca="1" si="313"/>
        <v>-0.5</v>
      </c>
      <c r="Q636" s="110">
        <f t="shared" ca="1" si="314"/>
        <v>0</v>
      </c>
      <c r="R636" s="110">
        <f t="shared" ca="1" si="315"/>
        <v>0</v>
      </c>
      <c r="S636" s="110">
        <f t="shared" ca="1" si="316"/>
        <v>0</v>
      </c>
      <c r="T636" s="110">
        <v>0</v>
      </c>
      <c r="U636" s="110">
        <f t="shared" ca="1" si="317"/>
        <v>0.5</v>
      </c>
      <c r="V636" s="110">
        <f t="shared" ca="1" si="318"/>
        <v>0</v>
      </c>
      <c r="W636" s="110"/>
      <c r="X636" s="110"/>
      <c r="Y636" s="110"/>
      <c r="Z636" s="110"/>
    </row>
    <row r="637" spans="1:26" hidden="1" outlineLevel="1">
      <c r="A637">
        <f t="shared" ca="1" si="319"/>
        <v>2</v>
      </c>
      <c r="B637" t="str">
        <f t="shared" ca="1" si="312"/>
        <v>EP1 LPD1 LPS3 LPM3</v>
      </c>
      <c r="C637" s="293">
        <f ca="1">IF($A637&lt;&gt;$A636,1,MOD(C636-1+(COUNTIFS(D$385:$N$385,$A637)=COUNTIFS(D637:$N637,1)),C$384)+1)</f>
        <v>1</v>
      </c>
      <c r="D637" s="291">
        <f ca="1">IF($A637&lt;&gt;D$385,0,IF($A637&lt;&gt;$A636,1,MOD(D636-1+(COUNTIFS(E$385:$N$385,$A637)=COUNTIFS(E637:$N637,1)),D$384)+1))</f>
        <v>0</v>
      </c>
      <c r="E637" s="291">
        <f ca="1">IF($A637&lt;&gt;E$385,0,IF($A637&lt;&gt;$A636,1,MOD(E636-1+(COUNTIFS(F$385:$N$385,$A637)=COUNTIFS(F637:$N637,1)),E$384)+1))</f>
        <v>0</v>
      </c>
      <c r="F637" s="291">
        <f ca="1">IF($A637&lt;&gt;F$385,0,IF($A637&lt;&gt;$A636,1,MOD(F636-1+(COUNTIFS(G$385:$N$385,$A637)=COUNTIFS(G637:$N637,1)),F$384)+1))</f>
        <v>0</v>
      </c>
      <c r="G637" s="291">
        <f ca="1">IF($A637&lt;&gt;G$385,0,IF($A637&lt;&gt;$A636,1,MOD(G636-1+(COUNTIFS(H$385:$N$385,$A637)=COUNTIFS(H637:$N637,1)),G$384)+1))</f>
        <v>1</v>
      </c>
      <c r="H637" s="291">
        <f ca="1">IF($A637&lt;&gt;H$385,0,IF($A637&lt;&gt;$A636,1,MOD(H636-1+(COUNTIFS(I$385:$N$385,$A637)=COUNTIFS(I637:$N637,1)),H$384)+1))</f>
        <v>3</v>
      </c>
      <c r="I637" s="291">
        <f ca="1">IF($A637&lt;&gt;I$385,0,IF($A637&lt;&gt;$A636,1,MOD(I636-1+(COUNTIFS(N$385:$N$385,$A637)=COUNTIFS(N637:$N637,1)),I$384)+1))</f>
        <v>3</v>
      </c>
      <c r="J637" s="291"/>
      <c r="K637" s="291"/>
      <c r="L637" s="291"/>
      <c r="M637" s="291"/>
      <c r="O637">
        <v>251</v>
      </c>
      <c r="P637" s="110">
        <f t="shared" ca="1" si="313"/>
        <v>-0.5</v>
      </c>
      <c r="Q637" s="110">
        <f t="shared" ca="1" si="314"/>
        <v>0</v>
      </c>
      <c r="R637" s="110">
        <f t="shared" ca="1" si="315"/>
        <v>0</v>
      </c>
      <c r="S637" s="110">
        <f t="shared" ca="1" si="316"/>
        <v>0</v>
      </c>
      <c r="T637" s="110">
        <v>0</v>
      </c>
      <c r="U637" s="110">
        <f t="shared" ca="1" si="317"/>
        <v>0.5</v>
      </c>
      <c r="V637" s="110">
        <f t="shared" ca="1" si="318"/>
        <v>0.5</v>
      </c>
      <c r="W637" s="110"/>
      <c r="X637" s="110"/>
      <c r="Y637" s="110"/>
      <c r="Z637" s="110"/>
    </row>
    <row r="638" spans="1:26" hidden="1" outlineLevel="1">
      <c r="A638">
        <f t="shared" ca="1" si="319"/>
        <v>2</v>
      </c>
      <c r="B638" t="str">
        <f t="shared" ca="1" si="312"/>
        <v>EP2 LPD1 LPS1 LPM1</v>
      </c>
      <c r="C638" s="293">
        <f ca="1">IF($A638&lt;&gt;$A637,1,MOD(C637-1+(COUNTIFS(D$385:$N$385,$A638)=COUNTIFS(D638:$N638,1)),C$384)+1)</f>
        <v>2</v>
      </c>
      <c r="D638" s="291">
        <f ca="1">IF($A638&lt;&gt;D$385,0,IF($A638&lt;&gt;$A637,1,MOD(D637-1+(COUNTIFS(E$385:$N$385,$A638)=COUNTIFS(E638:$N638,1)),D$384)+1))</f>
        <v>0</v>
      </c>
      <c r="E638" s="291">
        <f ca="1">IF($A638&lt;&gt;E$385,0,IF($A638&lt;&gt;$A637,1,MOD(E637-1+(COUNTIFS(F$385:$N$385,$A638)=COUNTIFS(F638:$N638,1)),E$384)+1))</f>
        <v>0</v>
      </c>
      <c r="F638" s="291">
        <f ca="1">IF($A638&lt;&gt;F$385,0,IF($A638&lt;&gt;$A637,1,MOD(F637-1+(COUNTIFS(G$385:$N$385,$A638)=COUNTIFS(G638:$N638,1)),F$384)+1))</f>
        <v>0</v>
      </c>
      <c r="G638" s="291">
        <f ca="1">IF($A638&lt;&gt;G$385,0,IF($A638&lt;&gt;$A637,1,MOD(G637-1+(COUNTIFS(H$385:$N$385,$A638)=COUNTIFS(H638:$N638,1)),G$384)+1))</f>
        <v>1</v>
      </c>
      <c r="H638" s="291">
        <f ca="1">IF($A638&lt;&gt;H$385,0,IF($A638&lt;&gt;$A637,1,MOD(H637-1+(COUNTIFS(I$385:$N$385,$A638)=COUNTIFS(I638:$N638,1)),H$384)+1))</f>
        <v>1</v>
      </c>
      <c r="I638" s="291">
        <f ca="1">IF($A638&lt;&gt;I$385,0,IF($A638&lt;&gt;$A637,1,MOD(I637-1+(COUNTIFS(N$385:$N$385,$A638)=COUNTIFS(N638:$N638,1)),I$384)+1))</f>
        <v>1</v>
      </c>
      <c r="J638" s="291"/>
      <c r="K638" s="291"/>
      <c r="L638" s="291"/>
      <c r="M638" s="291"/>
      <c r="O638">
        <v>252</v>
      </c>
      <c r="P638" s="110">
        <f t="shared" ca="1" si="313"/>
        <v>0</v>
      </c>
      <c r="Q638" s="110">
        <f t="shared" ca="1" si="314"/>
        <v>0</v>
      </c>
      <c r="R638" s="110">
        <f t="shared" ca="1" si="315"/>
        <v>0</v>
      </c>
      <c r="S638" s="110">
        <f t="shared" ca="1" si="316"/>
        <v>0</v>
      </c>
      <c r="T638" s="110">
        <v>0</v>
      </c>
      <c r="U638" s="110">
        <f t="shared" ca="1" si="317"/>
        <v>-0.5</v>
      </c>
      <c r="V638" s="110">
        <f t="shared" ca="1" si="318"/>
        <v>-0.5</v>
      </c>
      <c r="W638" s="110"/>
      <c r="X638" s="110"/>
      <c r="Y638" s="110"/>
      <c r="Z638" s="110"/>
    </row>
    <row r="639" spans="1:26" hidden="1" outlineLevel="1">
      <c r="A639">
        <f t="shared" ca="1" si="319"/>
        <v>2</v>
      </c>
      <c r="B639" t="str">
        <f t="shared" ca="1" si="312"/>
        <v>EP2 LPD1 LPS1 LPM2</v>
      </c>
      <c r="C639" s="293">
        <f ca="1">IF($A639&lt;&gt;$A638,1,MOD(C638-1+(COUNTIFS(D$385:$N$385,$A639)=COUNTIFS(D639:$N639,1)),C$384)+1)</f>
        <v>2</v>
      </c>
      <c r="D639" s="291">
        <f ca="1">IF($A639&lt;&gt;D$385,0,IF($A639&lt;&gt;$A638,1,MOD(D638-1+(COUNTIFS(E$385:$N$385,$A639)=COUNTIFS(E639:$N639,1)),D$384)+1))</f>
        <v>0</v>
      </c>
      <c r="E639" s="291">
        <f ca="1">IF($A639&lt;&gt;E$385,0,IF($A639&lt;&gt;$A638,1,MOD(E638-1+(COUNTIFS(F$385:$N$385,$A639)=COUNTIFS(F639:$N639,1)),E$384)+1))</f>
        <v>0</v>
      </c>
      <c r="F639" s="291">
        <f ca="1">IF($A639&lt;&gt;F$385,0,IF($A639&lt;&gt;$A638,1,MOD(F638-1+(COUNTIFS(G$385:$N$385,$A639)=COUNTIFS(G639:$N639,1)),F$384)+1))</f>
        <v>0</v>
      </c>
      <c r="G639" s="291">
        <f ca="1">IF($A639&lt;&gt;G$385,0,IF($A639&lt;&gt;$A638,1,MOD(G638-1+(COUNTIFS(H$385:$N$385,$A639)=COUNTIFS(H639:$N639,1)),G$384)+1))</f>
        <v>1</v>
      </c>
      <c r="H639" s="291">
        <f ca="1">IF($A639&lt;&gt;H$385,0,IF($A639&lt;&gt;$A638,1,MOD(H638-1+(COUNTIFS(I$385:$N$385,$A639)=COUNTIFS(I639:$N639,1)),H$384)+1))</f>
        <v>1</v>
      </c>
      <c r="I639" s="291">
        <f ca="1">IF($A639&lt;&gt;I$385,0,IF($A639&lt;&gt;$A638,1,MOD(I638-1+(COUNTIFS(N$385:$N$385,$A639)=COUNTIFS(N639:$N639,1)),I$384)+1))</f>
        <v>2</v>
      </c>
      <c r="J639" s="291"/>
      <c r="K639" s="291"/>
      <c r="L639" s="291"/>
      <c r="M639" s="291"/>
      <c r="O639">
        <v>253</v>
      </c>
      <c r="P639" s="110">
        <f t="shared" ca="1" si="313"/>
        <v>0</v>
      </c>
      <c r="Q639" s="110">
        <f t="shared" ca="1" si="314"/>
        <v>0</v>
      </c>
      <c r="R639" s="110">
        <f t="shared" ca="1" si="315"/>
        <v>0</v>
      </c>
      <c r="S639" s="110">
        <f t="shared" ca="1" si="316"/>
        <v>0</v>
      </c>
      <c r="T639" s="110">
        <v>0</v>
      </c>
      <c r="U639" s="110">
        <f t="shared" ca="1" si="317"/>
        <v>-0.5</v>
      </c>
      <c r="V639" s="110">
        <f t="shared" ca="1" si="318"/>
        <v>0</v>
      </c>
      <c r="W639" s="110"/>
      <c r="X639" s="110"/>
      <c r="Y639" s="110"/>
      <c r="Z639" s="110"/>
    </row>
    <row r="640" spans="1:26" hidden="1" outlineLevel="1">
      <c r="A640">
        <f t="shared" ca="1" si="319"/>
        <v>2</v>
      </c>
      <c r="B640" t="str">
        <f t="shared" ca="1" si="312"/>
        <v>EP2 LPD1 LPS1 LPM3</v>
      </c>
      <c r="C640" s="293">
        <f ca="1">IF($A640&lt;&gt;$A639,1,MOD(C639-1+(COUNTIFS(D$385:$N$385,$A640)=COUNTIFS(D640:$N640,1)),C$384)+1)</f>
        <v>2</v>
      </c>
      <c r="D640" s="291">
        <f ca="1">IF($A640&lt;&gt;D$385,0,IF($A640&lt;&gt;$A639,1,MOD(D639-1+(COUNTIFS(E$385:$N$385,$A640)=COUNTIFS(E640:$N640,1)),D$384)+1))</f>
        <v>0</v>
      </c>
      <c r="E640" s="291">
        <f ca="1">IF($A640&lt;&gt;E$385,0,IF($A640&lt;&gt;$A639,1,MOD(E639-1+(COUNTIFS(F$385:$N$385,$A640)=COUNTIFS(F640:$N640,1)),E$384)+1))</f>
        <v>0</v>
      </c>
      <c r="F640" s="291">
        <f ca="1">IF($A640&lt;&gt;F$385,0,IF($A640&lt;&gt;$A639,1,MOD(F639-1+(COUNTIFS(G$385:$N$385,$A640)=COUNTIFS(G640:$N640,1)),F$384)+1))</f>
        <v>0</v>
      </c>
      <c r="G640" s="291">
        <f ca="1">IF($A640&lt;&gt;G$385,0,IF($A640&lt;&gt;$A639,1,MOD(G639-1+(COUNTIFS(H$385:$N$385,$A640)=COUNTIFS(H640:$N640,1)),G$384)+1))</f>
        <v>1</v>
      </c>
      <c r="H640" s="291">
        <f ca="1">IF($A640&lt;&gt;H$385,0,IF($A640&lt;&gt;$A639,1,MOD(H639-1+(COUNTIFS(I$385:$N$385,$A640)=COUNTIFS(I640:$N640,1)),H$384)+1))</f>
        <v>1</v>
      </c>
      <c r="I640" s="291">
        <f ca="1">IF($A640&lt;&gt;I$385,0,IF($A640&lt;&gt;$A639,1,MOD(I639-1+(COUNTIFS(N$385:$N$385,$A640)=COUNTIFS(N640:$N640,1)),I$384)+1))</f>
        <v>3</v>
      </c>
      <c r="J640" s="291"/>
      <c r="K640" s="291"/>
      <c r="L640" s="291"/>
      <c r="M640" s="291"/>
      <c r="O640">
        <v>254</v>
      </c>
      <c r="P640" s="110">
        <f t="shared" ca="1" si="313"/>
        <v>0</v>
      </c>
      <c r="Q640" s="110">
        <f t="shared" ca="1" si="314"/>
        <v>0</v>
      </c>
      <c r="R640" s="110">
        <f t="shared" ca="1" si="315"/>
        <v>0</v>
      </c>
      <c r="S640" s="110">
        <f t="shared" ca="1" si="316"/>
        <v>0</v>
      </c>
      <c r="T640" s="110">
        <v>0</v>
      </c>
      <c r="U640" s="110">
        <f t="shared" ca="1" si="317"/>
        <v>-0.5</v>
      </c>
      <c r="V640" s="110">
        <f t="shared" ca="1" si="318"/>
        <v>0.5</v>
      </c>
      <c r="W640" s="110"/>
      <c r="X640" s="110"/>
      <c r="Y640" s="110"/>
      <c r="Z640" s="110"/>
    </row>
    <row r="641" spans="1:26" hidden="1" outlineLevel="1">
      <c r="A641">
        <f t="shared" ca="1" si="319"/>
        <v>2</v>
      </c>
      <c r="B641" t="str">
        <f t="shared" ca="1" si="312"/>
        <v>EP2 LPD1 LPS2 LPM1</v>
      </c>
      <c r="C641" s="293">
        <f ca="1">IF($A641&lt;&gt;$A640,1,MOD(C640-1+(COUNTIFS(D$385:$N$385,$A641)=COUNTIFS(D641:$N641,1)),C$384)+1)</f>
        <v>2</v>
      </c>
      <c r="D641" s="291">
        <f ca="1">IF($A641&lt;&gt;D$385,0,IF($A641&lt;&gt;$A640,1,MOD(D640-1+(COUNTIFS(E$385:$N$385,$A641)=COUNTIFS(E641:$N641,1)),D$384)+1))</f>
        <v>0</v>
      </c>
      <c r="E641" s="291">
        <f ca="1">IF($A641&lt;&gt;E$385,0,IF($A641&lt;&gt;$A640,1,MOD(E640-1+(COUNTIFS(F$385:$N$385,$A641)=COUNTIFS(F641:$N641,1)),E$384)+1))</f>
        <v>0</v>
      </c>
      <c r="F641" s="291">
        <f ca="1">IF($A641&lt;&gt;F$385,0,IF($A641&lt;&gt;$A640,1,MOD(F640-1+(COUNTIFS(G$385:$N$385,$A641)=COUNTIFS(G641:$N641,1)),F$384)+1))</f>
        <v>0</v>
      </c>
      <c r="G641" s="291">
        <f ca="1">IF($A641&lt;&gt;G$385,0,IF($A641&lt;&gt;$A640,1,MOD(G640-1+(COUNTIFS(H$385:$N$385,$A641)=COUNTIFS(H641:$N641,1)),G$384)+1))</f>
        <v>1</v>
      </c>
      <c r="H641" s="291">
        <f ca="1">IF($A641&lt;&gt;H$385,0,IF($A641&lt;&gt;$A640,1,MOD(H640-1+(COUNTIFS(I$385:$N$385,$A641)=COUNTIFS(I641:$N641,1)),H$384)+1))</f>
        <v>2</v>
      </c>
      <c r="I641" s="291">
        <f ca="1">IF($A641&lt;&gt;I$385,0,IF($A641&lt;&gt;$A640,1,MOD(I640-1+(COUNTIFS(N$385:$N$385,$A641)=COUNTIFS(N641:$N641,1)),I$384)+1))</f>
        <v>1</v>
      </c>
      <c r="J641" s="291"/>
      <c r="K641" s="291"/>
      <c r="L641" s="291"/>
      <c r="M641" s="291"/>
      <c r="O641">
        <v>255</v>
      </c>
      <c r="P641" s="110">
        <f t="shared" ca="1" si="313"/>
        <v>0</v>
      </c>
      <c r="Q641" s="110">
        <f t="shared" ca="1" si="314"/>
        <v>0</v>
      </c>
      <c r="R641" s="110">
        <f t="shared" ca="1" si="315"/>
        <v>0</v>
      </c>
      <c r="S641" s="110">
        <f t="shared" ca="1" si="316"/>
        <v>0</v>
      </c>
      <c r="T641" s="110">
        <v>0</v>
      </c>
      <c r="U641" s="110">
        <f t="shared" ca="1" si="317"/>
        <v>0</v>
      </c>
      <c r="V641" s="110">
        <f t="shared" ca="1" si="318"/>
        <v>-0.5</v>
      </c>
      <c r="W641" s="110"/>
      <c r="X641" s="110"/>
      <c r="Y641" s="110"/>
      <c r="Z641" s="110"/>
    </row>
    <row r="642" spans="1:26" hidden="1" outlineLevel="1">
      <c r="A642">
        <f t="shared" ca="1" si="319"/>
        <v>2</v>
      </c>
      <c r="B642" t="str">
        <f t="shared" ca="1" si="312"/>
        <v>EP2 LPD1 LPS2 LPM2</v>
      </c>
      <c r="C642" s="293">
        <f ca="1">IF($A642&lt;&gt;$A641,1,MOD(C641-1+(COUNTIFS(D$385:$N$385,$A642)=COUNTIFS(D642:$N642,1)),C$384)+1)</f>
        <v>2</v>
      </c>
      <c r="D642" s="291">
        <f ca="1">IF($A642&lt;&gt;D$385,0,IF($A642&lt;&gt;$A641,1,MOD(D641-1+(COUNTIFS(E$385:$N$385,$A642)=COUNTIFS(E642:$N642,1)),D$384)+1))</f>
        <v>0</v>
      </c>
      <c r="E642" s="291">
        <f ca="1">IF($A642&lt;&gt;E$385,0,IF($A642&lt;&gt;$A641,1,MOD(E641-1+(COUNTIFS(F$385:$N$385,$A642)=COUNTIFS(F642:$N642,1)),E$384)+1))</f>
        <v>0</v>
      </c>
      <c r="F642" s="291">
        <f ca="1">IF($A642&lt;&gt;F$385,0,IF($A642&lt;&gt;$A641,1,MOD(F641-1+(COUNTIFS(G$385:$N$385,$A642)=COUNTIFS(G642:$N642,1)),F$384)+1))</f>
        <v>0</v>
      </c>
      <c r="G642" s="291">
        <f ca="1">IF($A642&lt;&gt;G$385,0,IF($A642&lt;&gt;$A641,1,MOD(G641-1+(COUNTIFS(H$385:$N$385,$A642)=COUNTIFS(H642:$N642,1)),G$384)+1))</f>
        <v>1</v>
      </c>
      <c r="H642" s="291">
        <f ca="1">IF($A642&lt;&gt;H$385,0,IF($A642&lt;&gt;$A641,1,MOD(H641-1+(COUNTIFS(I$385:$N$385,$A642)=COUNTIFS(I642:$N642,1)),H$384)+1))</f>
        <v>2</v>
      </c>
      <c r="I642" s="291">
        <f ca="1">IF($A642&lt;&gt;I$385,0,IF($A642&lt;&gt;$A641,1,MOD(I641-1+(COUNTIFS(N$385:$N$385,$A642)=COUNTIFS(N642:$N642,1)),I$384)+1))</f>
        <v>2</v>
      </c>
      <c r="J642" s="291"/>
      <c r="K642" s="291"/>
      <c r="L642" s="291"/>
      <c r="M642" s="291"/>
      <c r="O642">
        <v>256</v>
      </c>
      <c r="P642" s="110">
        <f t="shared" ca="1" si="313"/>
        <v>0</v>
      </c>
      <c r="Q642" s="110">
        <f t="shared" ca="1" si="314"/>
        <v>0</v>
      </c>
      <c r="R642" s="110">
        <f t="shared" ca="1" si="315"/>
        <v>0</v>
      </c>
      <c r="S642" s="110">
        <f t="shared" ca="1" si="316"/>
        <v>0</v>
      </c>
      <c r="T642" s="110">
        <v>0</v>
      </c>
      <c r="U642" s="110">
        <f t="shared" ca="1" si="317"/>
        <v>0</v>
      </c>
      <c r="V642" s="110">
        <f t="shared" ca="1" si="318"/>
        <v>0</v>
      </c>
      <c r="W642" s="110"/>
      <c r="X642" s="110"/>
      <c r="Y642" s="110"/>
      <c r="Z642" s="110"/>
    </row>
    <row r="643" spans="1:26" hidden="1" outlineLevel="1">
      <c r="A643">
        <f t="shared" ca="1" si="319"/>
        <v>2</v>
      </c>
      <c r="B643" t="str">
        <f t="shared" ref="B643:B706" ca="1" si="320">"EP"&amp;$C643&amp;IF($A643=0," LPAll"&amp;$D643,"")&amp;IF($A643=1," LPD"&amp;$E643&amp;" LPS"&amp;$F643,"")&amp;IF($A643=2," LPD"&amp;$G643&amp;" LPS"&amp;$H643&amp;" LPM"&amp;$I643,"")</f>
        <v>EP2 LPD1 LPS2 LPM3</v>
      </c>
      <c r="C643" s="293">
        <f ca="1">IF($A643&lt;&gt;$A642,1,MOD(C642-1+(COUNTIFS(D$385:$N$385,$A643)=COUNTIFS(D643:$N643,1)),C$384)+1)</f>
        <v>2</v>
      </c>
      <c r="D643" s="291">
        <f ca="1">IF($A643&lt;&gt;D$385,0,IF($A643&lt;&gt;$A642,1,MOD(D642-1+(COUNTIFS(E$385:$N$385,$A643)=COUNTIFS(E643:$N643,1)),D$384)+1))</f>
        <v>0</v>
      </c>
      <c r="E643" s="291">
        <f ca="1">IF($A643&lt;&gt;E$385,0,IF($A643&lt;&gt;$A642,1,MOD(E642-1+(COUNTIFS(F$385:$N$385,$A643)=COUNTIFS(F643:$N643,1)),E$384)+1))</f>
        <v>0</v>
      </c>
      <c r="F643" s="291">
        <f ca="1">IF($A643&lt;&gt;F$385,0,IF($A643&lt;&gt;$A642,1,MOD(F642-1+(COUNTIFS(G$385:$N$385,$A643)=COUNTIFS(G643:$N643,1)),F$384)+1))</f>
        <v>0</v>
      </c>
      <c r="G643" s="291">
        <f ca="1">IF($A643&lt;&gt;G$385,0,IF($A643&lt;&gt;$A642,1,MOD(G642-1+(COUNTIFS(H$385:$N$385,$A643)=COUNTIFS(H643:$N643,1)),G$384)+1))</f>
        <v>1</v>
      </c>
      <c r="H643" s="291">
        <f ca="1">IF($A643&lt;&gt;H$385,0,IF($A643&lt;&gt;$A642,1,MOD(H642-1+(COUNTIFS(I$385:$N$385,$A643)=COUNTIFS(I643:$N643,1)),H$384)+1))</f>
        <v>2</v>
      </c>
      <c r="I643" s="291">
        <f ca="1">IF($A643&lt;&gt;I$385,0,IF($A643&lt;&gt;$A642,1,MOD(I642-1+(COUNTIFS(N$385:$N$385,$A643)=COUNTIFS(N643:$N643,1)),I$384)+1))</f>
        <v>3</v>
      </c>
      <c r="J643" s="291"/>
      <c r="K643" s="291"/>
      <c r="L643" s="291"/>
      <c r="M643" s="291"/>
      <c r="O643">
        <v>257</v>
      </c>
      <c r="P643" s="110">
        <f t="shared" ca="1" si="313"/>
        <v>0</v>
      </c>
      <c r="Q643" s="110">
        <f t="shared" ca="1" si="314"/>
        <v>0</v>
      </c>
      <c r="R643" s="110">
        <f t="shared" ca="1" si="315"/>
        <v>0</v>
      </c>
      <c r="S643" s="110">
        <f t="shared" ca="1" si="316"/>
        <v>0</v>
      </c>
      <c r="T643" s="110">
        <v>0</v>
      </c>
      <c r="U643" s="110">
        <f t="shared" ca="1" si="317"/>
        <v>0</v>
      </c>
      <c r="V643" s="110">
        <f t="shared" ca="1" si="318"/>
        <v>0.5</v>
      </c>
      <c r="W643" s="110"/>
      <c r="X643" s="110"/>
      <c r="Y643" s="110"/>
      <c r="Z643" s="110"/>
    </row>
    <row r="644" spans="1:26" hidden="1" outlineLevel="1">
      <c r="A644">
        <f t="shared" ca="1" si="319"/>
        <v>2</v>
      </c>
      <c r="B644" t="str">
        <f t="shared" ca="1" si="320"/>
        <v>EP2 LPD1 LPS3 LPM1</v>
      </c>
      <c r="C644" s="293">
        <f ca="1">IF($A644&lt;&gt;$A643,1,MOD(C643-1+(COUNTIFS(D$385:$N$385,$A644)=COUNTIFS(D644:$N644,1)),C$384)+1)</f>
        <v>2</v>
      </c>
      <c r="D644" s="291">
        <f ca="1">IF($A644&lt;&gt;D$385,0,IF($A644&lt;&gt;$A643,1,MOD(D643-1+(COUNTIFS(E$385:$N$385,$A644)=COUNTIFS(E644:$N644,1)),D$384)+1))</f>
        <v>0</v>
      </c>
      <c r="E644" s="291">
        <f ca="1">IF($A644&lt;&gt;E$385,0,IF($A644&lt;&gt;$A643,1,MOD(E643-1+(COUNTIFS(F$385:$N$385,$A644)=COUNTIFS(F644:$N644,1)),E$384)+1))</f>
        <v>0</v>
      </c>
      <c r="F644" s="291">
        <f ca="1">IF($A644&lt;&gt;F$385,0,IF($A644&lt;&gt;$A643,1,MOD(F643-1+(COUNTIFS(G$385:$N$385,$A644)=COUNTIFS(G644:$N644,1)),F$384)+1))</f>
        <v>0</v>
      </c>
      <c r="G644" s="291">
        <f ca="1">IF($A644&lt;&gt;G$385,0,IF($A644&lt;&gt;$A643,1,MOD(G643-1+(COUNTIFS(H$385:$N$385,$A644)=COUNTIFS(H644:$N644,1)),G$384)+1))</f>
        <v>1</v>
      </c>
      <c r="H644" s="291">
        <f ca="1">IF($A644&lt;&gt;H$385,0,IF($A644&lt;&gt;$A643,1,MOD(H643-1+(COUNTIFS(I$385:$N$385,$A644)=COUNTIFS(I644:$N644,1)),H$384)+1))</f>
        <v>3</v>
      </c>
      <c r="I644" s="291">
        <f ca="1">IF($A644&lt;&gt;I$385,0,IF($A644&lt;&gt;$A643,1,MOD(I643-1+(COUNTIFS(N$385:$N$385,$A644)=COUNTIFS(N644:$N644,1)),I$384)+1))</f>
        <v>1</v>
      </c>
      <c r="J644" s="291"/>
      <c r="K644" s="291"/>
      <c r="L644" s="291"/>
      <c r="M644" s="291"/>
      <c r="O644">
        <v>258</v>
      </c>
      <c r="P644" s="110">
        <f t="shared" ca="1" si="313"/>
        <v>0</v>
      </c>
      <c r="Q644" s="110">
        <f t="shared" ca="1" si="314"/>
        <v>0</v>
      </c>
      <c r="R644" s="110">
        <f t="shared" ca="1" si="315"/>
        <v>0</v>
      </c>
      <c r="S644" s="110">
        <f t="shared" ca="1" si="316"/>
        <v>0</v>
      </c>
      <c r="T644" s="110">
        <v>0</v>
      </c>
      <c r="U644" s="110">
        <f t="shared" ca="1" si="317"/>
        <v>0.5</v>
      </c>
      <c r="V644" s="110">
        <f t="shared" ca="1" si="318"/>
        <v>-0.5</v>
      </c>
      <c r="W644" s="110"/>
      <c r="X644" s="110"/>
      <c r="Y644" s="110"/>
      <c r="Z644" s="110"/>
    </row>
    <row r="645" spans="1:26" hidden="1" outlineLevel="1">
      <c r="A645">
        <f t="shared" ca="1" si="319"/>
        <v>2</v>
      </c>
      <c r="B645" t="str">
        <f t="shared" ca="1" si="320"/>
        <v>EP2 LPD1 LPS3 LPM2</v>
      </c>
      <c r="C645" s="293">
        <f ca="1">IF($A645&lt;&gt;$A644,1,MOD(C644-1+(COUNTIFS(D$385:$N$385,$A645)=COUNTIFS(D645:$N645,1)),C$384)+1)</f>
        <v>2</v>
      </c>
      <c r="D645" s="291">
        <f ca="1">IF($A645&lt;&gt;D$385,0,IF($A645&lt;&gt;$A644,1,MOD(D644-1+(COUNTIFS(E$385:$N$385,$A645)=COUNTIFS(E645:$N645,1)),D$384)+1))</f>
        <v>0</v>
      </c>
      <c r="E645" s="291">
        <f ca="1">IF($A645&lt;&gt;E$385,0,IF($A645&lt;&gt;$A644,1,MOD(E644-1+(COUNTIFS(F$385:$N$385,$A645)=COUNTIFS(F645:$N645,1)),E$384)+1))</f>
        <v>0</v>
      </c>
      <c r="F645" s="291">
        <f ca="1">IF($A645&lt;&gt;F$385,0,IF($A645&lt;&gt;$A644,1,MOD(F644-1+(COUNTIFS(G$385:$N$385,$A645)=COUNTIFS(G645:$N645,1)),F$384)+1))</f>
        <v>0</v>
      </c>
      <c r="G645" s="291">
        <f ca="1">IF($A645&lt;&gt;G$385,0,IF($A645&lt;&gt;$A644,1,MOD(G644-1+(COUNTIFS(H$385:$N$385,$A645)=COUNTIFS(H645:$N645,1)),G$384)+1))</f>
        <v>1</v>
      </c>
      <c r="H645" s="291">
        <f ca="1">IF($A645&lt;&gt;H$385,0,IF($A645&lt;&gt;$A644,1,MOD(H644-1+(COUNTIFS(I$385:$N$385,$A645)=COUNTIFS(I645:$N645,1)),H$384)+1))</f>
        <v>3</v>
      </c>
      <c r="I645" s="291">
        <f ca="1">IF($A645&lt;&gt;I$385,0,IF($A645&lt;&gt;$A644,1,MOD(I644-1+(COUNTIFS(N$385:$N$385,$A645)=COUNTIFS(N645:$N645,1)),I$384)+1))</f>
        <v>2</v>
      </c>
      <c r="J645" s="291"/>
      <c r="K645" s="291"/>
      <c r="L645" s="291"/>
      <c r="M645" s="291"/>
      <c r="O645">
        <v>259</v>
      </c>
      <c r="P645" s="110">
        <f t="shared" ca="1" si="313"/>
        <v>0</v>
      </c>
      <c r="Q645" s="110">
        <f t="shared" ca="1" si="314"/>
        <v>0</v>
      </c>
      <c r="R645" s="110">
        <f t="shared" ca="1" si="315"/>
        <v>0</v>
      </c>
      <c r="S645" s="110">
        <f t="shared" ca="1" si="316"/>
        <v>0</v>
      </c>
      <c r="T645" s="110">
        <v>0</v>
      </c>
      <c r="U645" s="110">
        <f t="shared" ca="1" si="317"/>
        <v>0.5</v>
      </c>
      <c r="V645" s="110">
        <f t="shared" ca="1" si="318"/>
        <v>0</v>
      </c>
      <c r="W645" s="110"/>
      <c r="X645" s="110"/>
      <c r="Y645" s="110"/>
      <c r="Z645" s="110"/>
    </row>
    <row r="646" spans="1:26" hidden="1" outlineLevel="1">
      <c r="A646">
        <f t="shared" ca="1" si="319"/>
        <v>2</v>
      </c>
      <c r="B646" t="str">
        <f t="shared" ca="1" si="320"/>
        <v>EP2 LPD1 LPS3 LPM3</v>
      </c>
      <c r="C646" s="293">
        <f ca="1">IF($A646&lt;&gt;$A645,1,MOD(C645-1+(COUNTIFS(D$385:$N$385,$A646)=COUNTIFS(D646:$N646,1)),C$384)+1)</f>
        <v>2</v>
      </c>
      <c r="D646" s="291">
        <f ca="1">IF($A646&lt;&gt;D$385,0,IF($A646&lt;&gt;$A645,1,MOD(D645-1+(COUNTIFS(E$385:$N$385,$A646)=COUNTIFS(E646:$N646,1)),D$384)+1))</f>
        <v>0</v>
      </c>
      <c r="E646" s="291">
        <f ca="1">IF($A646&lt;&gt;E$385,0,IF($A646&lt;&gt;$A645,1,MOD(E645-1+(COUNTIFS(F$385:$N$385,$A646)=COUNTIFS(F646:$N646,1)),E$384)+1))</f>
        <v>0</v>
      </c>
      <c r="F646" s="291">
        <f ca="1">IF($A646&lt;&gt;F$385,0,IF($A646&lt;&gt;$A645,1,MOD(F645-1+(COUNTIFS(G$385:$N$385,$A646)=COUNTIFS(G646:$N646,1)),F$384)+1))</f>
        <v>0</v>
      </c>
      <c r="G646" s="291">
        <f ca="1">IF($A646&lt;&gt;G$385,0,IF($A646&lt;&gt;$A645,1,MOD(G645-1+(COUNTIFS(H$385:$N$385,$A646)=COUNTIFS(H646:$N646,1)),G$384)+1))</f>
        <v>1</v>
      </c>
      <c r="H646" s="291">
        <f ca="1">IF($A646&lt;&gt;H$385,0,IF($A646&lt;&gt;$A645,1,MOD(H645-1+(COUNTIFS(I$385:$N$385,$A646)=COUNTIFS(I646:$N646,1)),H$384)+1))</f>
        <v>3</v>
      </c>
      <c r="I646" s="291">
        <f ca="1">IF($A646&lt;&gt;I$385,0,IF($A646&lt;&gt;$A645,1,MOD(I645-1+(COUNTIFS(N$385:$N$385,$A646)=COUNTIFS(N646:$N646,1)),I$384)+1))</f>
        <v>3</v>
      </c>
      <c r="J646" s="291"/>
      <c r="K646" s="291"/>
      <c r="L646" s="291"/>
      <c r="M646" s="291"/>
      <c r="O646">
        <v>260</v>
      </c>
      <c r="P646" s="110">
        <f t="shared" ca="1" si="313"/>
        <v>0</v>
      </c>
      <c r="Q646" s="110">
        <f t="shared" ca="1" si="314"/>
        <v>0</v>
      </c>
      <c r="R646" s="110">
        <f t="shared" ca="1" si="315"/>
        <v>0</v>
      </c>
      <c r="S646" s="110">
        <f t="shared" ca="1" si="316"/>
        <v>0</v>
      </c>
      <c r="T646" s="110">
        <v>0</v>
      </c>
      <c r="U646" s="110">
        <f t="shared" ca="1" si="317"/>
        <v>0.5</v>
      </c>
      <c r="V646" s="110">
        <f t="shared" ca="1" si="318"/>
        <v>0.5</v>
      </c>
      <c r="W646" s="110"/>
      <c r="X646" s="110"/>
      <c r="Y646" s="110"/>
      <c r="Z646" s="110"/>
    </row>
    <row r="647" spans="1:26" hidden="1" outlineLevel="1">
      <c r="A647">
        <f t="shared" ca="1" si="319"/>
        <v>2</v>
      </c>
      <c r="B647" t="str">
        <f t="shared" ca="1" si="320"/>
        <v>EP3 LPD1 LPS1 LPM1</v>
      </c>
      <c r="C647" s="293">
        <f ca="1">IF($A647&lt;&gt;$A646,1,MOD(C646-1+(COUNTIFS(D$385:$N$385,$A647)=COUNTIFS(D647:$N647,1)),C$384)+1)</f>
        <v>3</v>
      </c>
      <c r="D647" s="291">
        <f ca="1">IF($A647&lt;&gt;D$385,0,IF($A647&lt;&gt;$A646,1,MOD(D646-1+(COUNTIFS(E$385:$N$385,$A647)=COUNTIFS(E647:$N647,1)),D$384)+1))</f>
        <v>0</v>
      </c>
      <c r="E647" s="291">
        <f ca="1">IF($A647&lt;&gt;E$385,0,IF($A647&lt;&gt;$A646,1,MOD(E646-1+(COUNTIFS(F$385:$N$385,$A647)=COUNTIFS(F647:$N647,1)),E$384)+1))</f>
        <v>0</v>
      </c>
      <c r="F647" s="291">
        <f ca="1">IF($A647&lt;&gt;F$385,0,IF($A647&lt;&gt;$A646,1,MOD(F646-1+(COUNTIFS(G$385:$N$385,$A647)=COUNTIFS(G647:$N647,1)),F$384)+1))</f>
        <v>0</v>
      </c>
      <c r="G647" s="291">
        <f ca="1">IF($A647&lt;&gt;G$385,0,IF($A647&lt;&gt;$A646,1,MOD(G646-1+(COUNTIFS(H$385:$N$385,$A647)=COUNTIFS(H647:$N647,1)),G$384)+1))</f>
        <v>1</v>
      </c>
      <c r="H647" s="291">
        <f ca="1">IF($A647&lt;&gt;H$385,0,IF($A647&lt;&gt;$A646,1,MOD(H646-1+(COUNTIFS(I$385:$N$385,$A647)=COUNTIFS(I647:$N647,1)),H$384)+1))</f>
        <v>1</v>
      </c>
      <c r="I647" s="291">
        <f ca="1">IF($A647&lt;&gt;I$385,0,IF($A647&lt;&gt;$A646,1,MOD(I646-1+(COUNTIFS(N$385:$N$385,$A647)=COUNTIFS(N647:$N647,1)),I$384)+1))</f>
        <v>1</v>
      </c>
      <c r="J647" s="291"/>
      <c r="K647" s="291"/>
      <c r="L647" s="291"/>
      <c r="M647" s="291"/>
      <c r="O647">
        <v>261</v>
      </c>
      <c r="P647" s="110">
        <f t="shared" ca="1" si="313"/>
        <v>0.5</v>
      </c>
      <c r="Q647" s="110">
        <f t="shared" ca="1" si="314"/>
        <v>0</v>
      </c>
      <c r="R647" s="110">
        <f t="shared" ca="1" si="315"/>
        <v>0</v>
      </c>
      <c r="S647" s="110">
        <f t="shared" ca="1" si="316"/>
        <v>0</v>
      </c>
      <c r="T647" s="110">
        <v>0</v>
      </c>
      <c r="U647" s="110">
        <f t="shared" ca="1" si="317"/>
        <v>-0.5</v>
      </c>
      <c r="V647" s="110">
        <f t="shared" ca="1" si="318"/>
        <v>-0.5</v>
      </c>
      <c r="W647" s="110"/>
      <c r="X647" s="110"/>
      <c r="Y647" s="110"/>
      <c r="Z647" s="110"/>
    </row>
    <row r="648" spans="1:26" hidden="1" outlineLevel="1">
      <c r="A648">
        <f t="shared" ca="1" si="319"/>
        <v>2</v>
      </c>
      <c r="B648" t="str">
        <f t="shared" ca="1" si="320"/>
        <v>EP3 LPD1 LPS1 LPM2</v>
      </c>
      <c r="C648" s="293">
        <f ca="1">IF($A648&lt;&gt;$A647,1,MOD(C647-1+(COUNTIFS(D$385:$N$385,$A648)=COUNTIFS(D648:$N648,1)),C$384)+1)</f>
        <v>3</v>
      </c>
      <c r="D648" s="291">
        <f ca="1">IF($A648&lt;&gt;D$385,0,IF($A648&lt;&gt;$A647,1,MOD(D647-1+(COUNTIFS(E$385:$N$385,$A648)=COUNTIFS(E648:$N648,1)),D$384)+1))</f>
        <v>0</v>
      </c>
      <c r="E648" s="291">
        <f ca="1">IF($A648&lt;&gt;E$385,0,IF($A648&lt;&gt;$A647,1,MOD(E647-1+(COUNTIFS(F$385:$N$385,$A648)=COUNTIFS(F648:$N648,1)),E$384)+1))</f>
        <v>0</v>
      </c>
      <c r="F648" s="291">
        <f ca="1">IF($A648&lt;&gt;F$385,0,IF($A648&lt;&gt;$A647,1,MOD(F647-1+(COUNTIFS(G$385:$N$385,$A648)=COUNTIFS(G648:$N648,1)),F$384)+1))</f>
        <v>0</v>
      </c>
      <c r="G648" s="291">
        <f ca="1">IF($A648&lt;&gt;G$385,0,IF($A648&lt;&gt;$A647,1,MOD(G647-1+(COUNTIFS(H$385:$N$385,$A648)=COUNTIFS(H648:$N648,1)),G$384)+1))</f>
        <v>1</v>
      </c>
      <c r="H648" s="291">
        <f ca="1">IF($A648&lt;&gt;H$385,0,IF($A648&lt;&gt;$A647,1,MOD(H647-1+(COUNTIFS(I$385:$N$385,$A648)=COUNTIFS(I648:$N648,1)),H$384)+1))</f>
        <v>1</v>
      </c>
      <c r="I648" s="291">
        <f ca="1">IF($A648&lt;&gt;I$385,0,IF($A648&lt;&gt;$A647,1,MOD(I647-1+(COUNTIFS(N$385:$N$385,$A648)=COUNTIFS(N648:$N648,1)),I$384)+1))</f>
        <v>2</v>
      </c>
      <c r="J648" s="291"/>
      <c r="K648" s="291"/>
      <c r="L648" s="291"/>
      <c r="M648" s="291"/>
      <c r="O648">
        <v>262</v>
      </c>
      <c r="P648" s="110">
        <f t="shared" ca="1" si="313"/>
        <v>0.5</v>
      </c>
      <c r="Q648" s="110">
        <f t="shared" ca="1" si="314"/>
        <v>0</v>
      </c>
      <c r="R648" s="110">
        <f t="shared" ca="1" si="315"/>
        <v>0</v>
      </c>
      <c r="S648" s="110">
        <f t="shared" ca="1" si="316"/>
        <v>0</v>
      </c>
      <c r="T648" s="110">
        <v>0</v>
      </c>
      <c r="U648" s="110">
        <f t="shared" ca="1" si="317"/>
        <v>-0.5</v>
      </c>
      <c r="V648" s="110">
        <f t="shared" ca="1" si="318"/>
        <v>0</v>
      </c>
      <c r="W648" s="110"/>
      <c r="X648" s="110"/>
      <c r="Y648" s="110"/>
      <c r="Z648" s="110"/>
    </row>
    <row r="649" spans="1:26" hidden="1" outlineLevel="1">
      <c r="A649">
        <f t="shared" ca="1" si="319"/>
        <v>2</v>
      </c>
      <c r="B649" t="str">
        <f t="shared" ca="1" si="320"/>
        <v>EP3 LPD1 LPS1 LPM3</v>
      </c>
      <c r="C649" s="293">
        <f ca="1">IF($A649&lt;&gt;$A648,1,MOD(C648-1+(COUNTIFS(D$385:$N$385,$A649)=COUNTIFS(D649:$N649,1)),C$384)+1)</f>
        <v>3</v>
      </c>
      <c r="D649" s="291">
        <f ca="1">IF($A649&lt;&gt;D$385,0,IF($A649&lt;&gt;$A648,1,MOD(D648-1+(COUNTIFS(E$385:$N$385,$A649)=COUNTIFS(E649:$N649,1)),D$384)+1))</f>
        <v>0</v>
      </c>
      <c r="E649" s="291">
        <f ca="1">IF($A649&lt;&gt;E$385,0,IF($A649&lt;&gt;$A648,1,MOD(E648-1+(COUNTIFS(F$385:$N$385,$A649)=COUNTIFS(F649:$N649,1)),E$384)+1))</f>
        <v>0</v>
      </c>
      <c r="F649" s="291">
        <f ca="1">IF($A649&lt;&gt;F$385,0,IF($A649&lt;&gt;$A648,1,MOD(F648-1+(COUNTIFS(G$385:$N$385,$A649)=COUNTIFS(G649:$N649,1)),F$384)+1))</f>
        <v>0</v>
      </c>
      <c r="G649" s="291">
        <f ca="1">IF($A649&lt;&gt;G$385,0,IF($A649&lt;&gt;$A648,1,MOD(G648-1+(COUNTIFS(H$385:$N$385,$A649)=COUNTIFS(H649:$N649,1)),G$384)+1))</f>
        <v>1</v>
      </c>
      <c r="H649" s="291">
        <f ca="1">IF($A649&lt;&gt;H$385,0,IF($A649&lt;&gt;$A648,1,MOD(H648-1+(COUNTIFS(I$385:$N$385,$A649)=COUNTIFS(I649:$N649,1)),H$384)+1))</f>
        <v>1</v>
      </c>
      <c r="I649" s="291">
        <f ca="1">IF($A649&lt;&gt;I$385,0,IF($A649&lt;&gt;$A648,1,MOD(I648-1+(COUNTIFS(N$385:$N$385,$A649)=COUNTIFS(N649:$N649,1)),I$384)+1))</f>
        <v>3</v>
      </c>
      <c r="J649" s="291"/>
      <c r="K649" s="291"/>
      <c r="L649" s="291"/>
      <c r="M649" s="291"/>
      <c r="O649">
        <v>263</v>
      </c>
      <c r="P649" s="110">
        <f t="shared" ca="1" si="313"/>
        <v>0.5</v>
      </c>
      <c r="Q649" s="110">
        <f t="shared" ca="1" si="314"/>
        <v>0</v>
      </c>
      <c r="R649" s="110">
        <f t="shared" ca="1" si="315"/>
        <v>0</v>
      </c>
      <c r="S649" s="110">
        <f t="shared" ca="1" si="316"/>
        <v>0</v>
      </c>
      <c r="T649" s="110">
        <v>0</v>
      </c>
      <c r="U649" s="110">
        <f t="shared" ca="1" si="317"/>
        <v>-0.5</v>
      </c>
      <c r="V649" s="110">
        <f t="shared" ca="1" si="318"/>
        <v>0.5</v>
      </c>
      <c r="W649" s="110"/>
      <c r="X649" s="110"/>
      <c r="Y649" s="110"/>
      <c r="Z649" s="110"/>
    </row>
    <row r="650" spans="1:26" hidden="1" outlineLevel="1">
      <c r="A650">
        <f t="shared" ca="1" si="319"/>
        <v>2</v>
      </c>
      <c r="B650" t="str">
        <f t="shared" ca="1" si="320"/>
        <v>EP3 LPD1 LPS2 LPM1</v>
      </c>
      <c r="C650" s="293">
        <f ca="1">IF($A650&lt;&gt;$A649,1,MOD(C649-1+(COUNTIFS(D$385:$N$385,$A650)=COUNTIFS(D650:$N650,1)),C$384)+1)</f>
        <v>3</v>
      </c>
      <c r="D650" s="291">
        <f ca="1">IF($A650&lt;&gt;D$385,0,IF($A650&lt;&gt;$A649,1,MOD(D649-1+(COUNTIFS(E$385:$N$385,$A650)=COUNTIFS(E650:$N650,1)),D$384)+1))</f>
        <v>0</v>
      </c>
      <c r="E650" s="291">
        <f ca="1">IF($A650&lt;&gt;E$385,0,IF($A650&lt;&gt;$A649,1,MOD(E649-1+(COUNTIFS(F$385:$N$385,$A650)=COUNTIFS(F650:$N650,1)),E$384)+1))</f>
        <v>0</v>
      </c>
      <c r="F650" s="291">
        <f ca="1">IF($A650&lt;&gt;F$385,0,IF($A650&lt;&gt;$A649,1,MOD(F649-1+(COUNTIFS(G$385:$N$385,$A650)=COUNTIFS(G650:$N650,1)),F$384)+1))</f>
        <v>0</v>
      </c>
      <c r="G650" s="291">
        <f ca="1">IF($A650&lt;&gt;G$385,0,IF($A650&lt;&gt;$A649,1,MOD(G649-1+(COUNTIFS(H$385:$N$385,$A650)=COUNTIFS(H650:$N650,1)),G$384)+1))</f>
        <v>1</v>
      </c>
      <c r="H650" s="291">
        <f ca="1">IF($A650&lt;&gt;H$385,0,IF($A650&lt;&gt;$A649,1,MOD(H649-1+(COUNTIFS(I$385:$N$385,$A650)=COUNTIFS(I650:$N650,1)),H$384)+1))</f>
        <v>2</v>
      </c>
      <c r="I650" s="291">
        <f ca="1">IF($A650&lt;&gt;I$385,0,IF($A650&lt;&gt;$A649,1,MOD(I649-1+(COUNTIFS(N$385:$N$385,$A650)=COUNTIFS(N650:$N650,1)),I$384)+1))</f>
        <v>1</v>
      </c>
      <c r="J650" s="291"/>
      <c r="K650" s="291"/>
      <c r="L650" s="291"/>
      <c r="M650" s="291"/>
      <c r="O650">
        <v>264</v>
      </c>
      <c r="P650" s="110">
        <f t="shared" ca="1" si="313"/>
        <v>0.5</v>
      </c>
      <c r="Q650" s="110">
        <f t="shared" ca="1" si="314"/>
        <v>0</v>
      </c>
      <c r="R650" s="110">
        <f t="shared" ca="1" si="315"/>
        <v>0</v>
      </c>
      <c r="S650" s="110">
        <f t="shared" ca="1" si="316"/>
        <v>0</v>
      </c>
      <c r="T650" s="110">
        <v>0</v>
      </c>
      <c r="U650" s="110">
        <f t="shared" ca="1" si="317"/>
        <v>0</v>
      </c>
      <c r="V650" s="110">
        <f t="shared" ca="1" si="318"/>
        <v>-0.5</v>
      </c>
      <c r="W650" s="110"/>
      <c r="X650" s="110"/>
      <c r="Y650" s="110"/>
      <c r="Z650" s="110"/>
    </row>
    <row r="651" spans="1:26" hidden="1" outlineLevel="1">
      <c r="A651">
        <f t="shared" ca="1" si="319"/>
        <v>2</v>
      </c>
      <c r="B651" t="str">
        <f t="shared" ca="1" si="320"/>
        <v>EP3 LPD1 LPS2 LPM2</v>
      </c>
      <c r="C651" s="293">
        <f ca="1">IF($A651&lt;&gt;$A650,1,MOD(C650-1+(COUNTIFS(D$385:$N$385,$A651)=COUNTIFS(D651:$N651,1)),C$384)+1)</f>
        <v>3</v>
      </c>
      <c r="D651" s="291">
        <f ca="1">IF($A651&lt;&gt;D$385,0,IF($A651&lt;&gt;$A650,1,MOD(D650-1+(COUNTIFS(E$385:$N$385,$A651)=COUNTIFS(E651:$N651,1)),D$384)+1))</f>
        <v>0</v>
      </c>
      <c r="E651" s="291">
        <f ca="1">IF($A651&lt;&gt;E$385,0,IF($A651&lt;&gt;$A650,1,MOD(E650-1+(COUNTIFS(F$385:$N$385,$A651)=COUNTIFS(F651:$N651,1)),E$384)+1))</f>
        <v>0</v>
      </c>
      <c r="F651" s="291">
        <f ca="1">IF($A651&lt;&gt;F$385,0,IF($A651&lt;&gt;$A650,1,MOD(F650-1+(COUNTIFS(G$385:$N$385,$A651)=COUNTIFS(G651:$N651,1)),F$384)+1))</f>
        <v>0</v>
      </c>
      <c r="G651" s="291">
        <f ca="1">IF($A651&lt;&gt;G$385,0,IF($A651&lt;&gt;$A650,1,MOD(G650-1+(COUNTIFS(H$385:$N$385,$A651)=COUNTIFS(H651:$N651,1)),G$384)+1))</f>
        <v>1</v>
      </c>
      <c r="H651" s="291">
        <f ca="1">IF($A651&lt;&gt;H$385,0,IF($A651&lt;&gt;$A650,1,MOD(H650-1+(COUNTIFS(I$385:$N$385,$A651)=COUNTIFS(I651:$N651,1)),H$384)+1))</f>
        <v>2</v>
      </c>
      <c r="I651" s="291">
        <f ca="1">IF($A651&lt;&gt;I$385,0,IF($A651&lt;&gt;$A650,1,MOD(I650-1+(COUNTIFS(N$385:$N$385,$A651)=COUNTIFS(N651:$N651,1)),I$384)+1))</f>
        <v>2</v>
      </c>
      <c r="J651" s="291"/>
      <c r="K651" s="291"/>
      <c r="L651" s="291"/>
      <c r="M651" s="291"/>
      <c r="O651">
        <v>265</v>
      </c>
      <c r="P651" s="110">
        <f t="shared" ca="1" si="313"/>
        <v>0.5</v>
      </c>
      <c r="Q651" s="110">
        <f t="shared" ca="1" si="314"/>
        <v>0</v>
      </c>
      <c r="R651" s="110">
        <f t="shared" ca="1" si="315"/>
        <v>0</v>
      </c>
      <c r="S651" s="110">
        <f t="shared" ca="1" si="316"/>
        <v>0</v>
      </c>
      <c r="T651" s="110">
        <v>0</v>
      </c>
      <c r="U651" s="110">
        <f t="shared" ca="1" si="317"/>
        <v>0</v>
      </c>
      <c r="V651" s="110">
        <f t="shared" ca="1" si="318"/>
        <v>0</v>
      </c>
      <c r="W651" s="110"/>
      <c r="X651" s="110"/>
      <c r="Y651" s="110"/>
      <c r="Z651" s="110"/>
    </row>
    <row r="652" spans="1:26" hidden="1" outlineLevel="1">
      <c r="A652">
        <f t="shared" ca="1" si="319"/>
        <v>2</v>
      </c>
      <c r="B652" t="str">
        <f t="shared" ca="1" si="320"/>
        <v>EP3 LPD1 LPS2 LPM3</v>
      </c>
      <c r="C652" s="293">
        <f ca="1">IF($A652&lt;&gt;$A651,1,MOD(C651-1+(COUNTIFS(D$385:$N$385,$A652)=COUNTIFS(D652:$N652,1)),C$384)+1)</f>
        <v>3</v>
      </c>
      <c r="D652" s="291">
        <f ca="1">IF($A652&lt;&gt;D$385,0,IF($A652&lt;&gt;$A651,1,MOD(D651-1+(COUNTIFS(E$385:$N$385,$A652)=COUNTIFS(E652:$N652,1)),D$384)+1))</f>
        <v>0</v>
      </c>
      <c r="E652" s="291">
        <f ca="1">IF($A652&lt;&gt;E$385,0,IF($A652&lt;&gt;$A651,1,MOD(E651-1+(COUNTIFS(F$385:$N$385,$A652)=COUNTIFS(F652:$N652,1)),E$384)+1))</f>
        <v>0</v>
      </c>
      <c r="F652" s="291">
        <f ca="1">IF($A652&lt;&gt;F$385,0,IF($A652&lt;&gt;$A651,1,MOD(F651-1+(COUNTIFS(G$385:$N$385,$A652)=COUNTIFS(G652:$N652,1)),F$384)+1))</f>
        <v>0</v>
      </c>
      <c r="G652" s="291">
        <f ca="1">IF($A652&lt;&gt;G$385,0,IF($A652&lt;&gt;$A651,1,MOD(G651-1+(COUNTIFS(H$385:$N$385,$A652)=COUNTIFS(H652:$N652,1)),G$384)+1))</f>
        <v>1</v>
      </c>
      <c r="H652" s="291">
        <f ca="1">IF($A652&lt;&gt;H$385,0,IF($A652&lt;&gt;$A651,1,MOD(H651-1+(COUNTIFS(I$385:$N$385,$A652)=COUNTIFS(I652:$N652,1)),H$384)+1))</f>
        <v>2</v>
      </c>
      <c r="I652" s="291">
        <f ca="1">IF($A652&lt;&gt;I$385,0,IF($A652&lt;&gt;$A651,1,MOD(I651-1+(COUNTIFS(N$385:$N$385,$A652)=COUNTIFS(N652:$N652,1)),I$384)+1))</f>
        <v>3</v>
      </c>
      <c r="J652" s="291"/>
      <c r="K652" s="291"/>
      <c r="L652" s="291"/>
      <c r="M652" s="291"/>
      <c r="O652">
        <v>266</v>
      </c>
      <c r="P652" s="110">
        <f t="shared" ca="1" si="313"/>
        <v>0.5</v>
      </c>
      <c r="Q652" s="110">
        <f t="shared" ca="1" si="314"/>
        <v>0</v>
      </c>
      <c r="R652" s="110">
        <f t="shared" ca="1" si="315"/>
        <v>0</v>
      </c>
      <c r="S652" s="110">
        <f t="shared" ca="1" si="316"/>
        <v>0</v>
      </c>
      <c r="T652" s="110">
        <v>0</v>
      </c>
      <c r="U652" s="110">
        <f t="shared" ca="1" si="317"/>
        <v>0</v>
      </c>
      <c r="V652" s="110">
        <f t="shared" ca="1" si="318"/>
        <v>0.5</v>
      </c>
      <c r="W652" s="110"/>
      <c r="X652" s="110"/>
      <c r="Y652" s="110"/>
      <c r="Z652" s="110"/>
    </row>
    <row r="653" spans="1:26" hidden="1" outlineLevel="1">
      <c r="A653">
        <f t="shared" ca="1" si="319"/>
        <v>2</v>
      </c>
      <c r="B653" t="str">
        <f t="shared" ca="1" si="320"/>
        <v>EP3 LPD1 LPS3 LPM1</v>
      </c>
      <c r="C653" s="293">
        <f ca="1">IF($A653&lt;&gt;$A652,1,MOD(C652-1+(COUNTIFS(D$385:$N$385,$A653)=COUNTIFS(D653:$N653,1)),C$384)+1)</f>
        <v>3</v>
      </c>
      <c r="D653" s="291">
        <f ca="1">IF($A653&lt;&gt;D$385,0,IF($A653&lt;&gt;$A652,1,MOD(D652-1+(COUNTIFS(E$385:$N$385,$A653)=COUNTIFS(E653:$N653,1)),D$384)+1))</f>
        <v>0</v>
      </c>
      <c r="E653" s="291">
        <f ca="1">IF($A653&lt;&gt;E$385,0,IF($A653&lt;&gt;$A652,1,MOD(E652-1+(COUNTIFS(F$385:$N$385,$A653)=COUNTIFS(F653:$N653,1)),E$384)+1))</f>
        <v>0</v>
      </c>
      <c r="F653" s="291">
        <f ca="1">IF($A653&lt;&gt;F$385,0,IF($A653&lt;&gt;$A652,1,MOD(F652-1+(COUNTIFS(G$385:$N$385,$A653)=COUNTIFS(G653:$N653,1)),F$384)+1))</f>
        <v>0</v>
      </c>
      <c r="G653" s="291">
        <f ca="1">IF($A653&lt;&gt;G$385,0,IF($A653&lt;&gt;$A652,1,MOD(G652-1+(COUNTIFS(H$385:$N$385,$A653)=COUNTIFS(H653:$N653,1)),G$384)+1))</f>
        <v>1</v>
      </c>
      <c r="H653" s="291">
        <f ca="1">IF($A653&lt;&gt;H$385,0,IF($A653&lt;&gt;$A652,1,MOD(H652-1+(COUNTIFS(I$385:$N$385,$A653)=COUNTIFS(I653:$N653,1)),H$384)+1))</f>
        <v>3</v>
      </c>
      <c r="I653" s="291">
        <f ca="1">IF($A653&lt;&gt;I$385,0,IF($A653&lt;&gt;$A652,1,MOD(I652-1+(COUNTIFS(N$385:$N$385,$A653)=COUNTIFS(N653:$N653,1)),I$384)+1))</f>
        <v>1</v>
      </c>
      <c r="J653" s="291"/>
      <c r="K653" s="291"/>
      <c r="L653" s="291"/>
      <c r="M653" s="291"/>
      <c r="O653">
        <v>267</v>
      </c>
      <c r="P653" s="110">
        <f t="shared" ca="1" si="313"/>
        <v>0.5</v>
      </c>
      <c r="Q653" s="110">
        <f t="shared" ca="1" si="314"/>
        <v>0</v>
      </c>
      <c r="R653" s="110">
        <f t="shared" ca="1" si="315"/>
        <v>0</v>
      </c>
      <c r="S653" s="110">
        <f t="shared" ca="1" si="316"/>
        <v>0</v>
      </c>
      <c r="T653" s="110">
        <v>0</v>
      </c>
      <c r="U653" s="110">
        <f t="shared" ca="1" si="317"/>
        <v>0.5</v>
      </c>
      <c r="V653" s="110">
        <f t="shared" ca="1" si="318"/>
        <v>-0.5</v>
      </c>
      <c r="W653" s="110"/>
      <c r="X653" s="110"/>
      <c r="Y653" s="110"/>
      <c r="Z653" s="110"/>
    </row>
    <row r="654" spans="1:26" hidden="1" outlineLevel="1">
      <c r="A654">
        <f t="shared" ca="1" si="319"/>
        <v>2</v>
      </c>
      <c r="B654" t="str">
        <f t="shared" ca="1" si="320"/>
        <v>EP3 LPD1 LPS3 LPM2</v>
      </c>
      <c r="C654" s="293">
        <f ca="1">IF($A654&lt;&gt;$A653,1,MOD(C653-1+(COUNTIFS(D$385:$N$385,$A654)=COUNTIFS(D654:$N654,1)),C$384)+1)</f>
        <v>3</v>
      </c>
      <c r="D654" s="291">
        <f ca="1">IF($A654&lt;&gt;D$385,0,IF($A654&lt;&gt;$A653,1,MOD(D653-1+(COUNTIFS(E$385:$N$385,$A654)=COUNTIFS(E654:$N654,1)),D$384)+1))</f>
        <v>0</v>
      </c>
      <c r="E654" s="291">
        <f ca="1">IF($A654&lt;&gt;E$385,0,IF($A654&lt;&gt;$A653,1,MOD(E653-1+(COUNTIFS(F$385:$N$385,$A654)=COUNTIFS(F654:$N654,1)),E$384)+1))</f>
        <v>0</v>
      </c>
      <c r="F654" s="291">
        <f ca="1">IF($A654&lt;&gt;F$385,0,IF($A654&lt;&gt;$A653,1,MOD(F653-1+(COUNTIFS(G$385:$N$385,$A654)=COUNTIFS(G654:$N654,1)),F$384)+1))</f>
        <v>0</v>
      </c>
      <c r="G654" s="291">
        <f ca="1">IF($A654&lt;&gt;G$385,0,IF($A654&lt;&gt;$A653,1,MOD(G653-1+(COUNTIFS(H$385:$N$385,$A654)=COUNTIFS(H654:$N654,1)),G$384)+1))</f>
        <v>1</v>
      </c>
      <c r="H654" s="291">
        <f ca="1">IF($A654&lt;&gt;H$385,0,IF($A654&lt;&gt;$A653,1,MOD(H653-1+(COUNTIFS(I$385:$N$385,$A654)=COUNTIFS(I654:$N654,1)),H$384)+1))</f>
        <v>3</v>
      </c>
      <c r="I654" s="291">
        <f ca="1">IF($A654&lt;&gt;I$385,0,IF($A654&lt;&gt;$A653,1,MOD(I653-1+(COUNTIFS(N$385:$N$385,$A654)=COUNTIFS(N654:$N654,1)),I$384)+1))</f>
        <v>2</v>
      </c>
      <c r="J654" s="291"/>
      <c r="K654" s="291"/>
      <c r="L654" s="291"/>
      <c r="M654" s="291"/>
      <c r="O654">
        <v>268</v>
      </c>
      <c r="P654" s="110">
        <f t="shared" ca="1" si="313"/>
        <v>0.5</v>
      </c>
      <c r="Q654" s="110">
        <f t="shared" ca="1" si="314"/>
        <v>0</v>
      </c>
      <c r="R654" s="110">
        <f t="shared" ca="1" si="315"/>
        <v>0</v>
      </c>
      <c r="S654" s="110">
        <f t="shared" ca="1" si="316"/>
        <v>0</v>
      </c>
      <c r="T654" s="110">
        <v>0</v>
      </c>
      <c r="U654" s="110">
        <f t="shared" ca="1" si="317"/>
        <v>0.5</v>
      </c>
      <c r="V654" s="110">
        <f t="shared" ca="1" si="318"/>
        <v>0</v>
      </c>
      <c r="W654" s="110"/>
      <c r="X654" s="110"/>
      <c r="Y654" s="110"/>
      <c r="Z654" s="110"/>
    </row>
    <row r="655" spans="1:26" hidden="1" outlineLevel="1">
      <c r="A655">
        <f t="shared" ca="1" si="319"/>
        <v>2</v>
      </c>
      <c r="B655" t="str">
        <f t="shared" ca="1" si="320"/>
        <v>EP3 LPD1 LPS3 LPM3</v>
      </c>
      <c r="C655" s="293">
        <f ca="1">IF($A655&lt;&gt;$A654,1,MOD(C654-1+(COUNTIFS(D$385:$N$385,$A655)=COUNTIFS(D655:$N655,1)),C$384)+1)</f>
        <v>3</v>
      </c>
      <c r="D655" s="291">
        <f ca="1">IF($A655&lt;&gt;D$385,0,IF($A655&lt;&gt;$A654,1,MOD(D654-1+(COUNTIFS(E$385:$N$385,$A655)=COUNTIFS(E655:$N655,1)),D$384)+1))</f>
        <v>0</v>
      </c>
      <c r="E655" s="291">
        <f ca="1">IF($A655&lt;&gt;E$385,0,IF($A655&lt;&gt;$A654,1,MOD(E654-1+(COUNTIFS(F$385:$N$385,$A655)=COUNTIFS(F655:$N655,1)),E$384)+1))</f>
        <v>0</v>
      </c>
      <c r="F655" s="291">
        <f ca="1">IF($A655&lt;&gt;F$385,0,IF($A655&lt;&gt;$A654,1,MOD(F654-1+(COUNTIFS(G$385:$N$385,$A655)=COUNTIFS(G655:$N655,1)),F$384)+1))</f>
        <v>0</v>
      </c>
      <c r="G655" s="291">
        <f ca="1">IF($A655&lt;&gt;G$385,0,IF($A655&lt;&gt;$A654,1,MOD(G654-1+(COUNTIFS(H$385:$N$385,$A655)=COUNTIFS(H655:$N655,1)),G$384)+1))</f>
        <v>1</v>
      </c>
      <c r="H655" s="291">
        <f ca="1">IF($A655&lt;&gt;H$385,0,IF($A655&lt;&gt;$A654,1,MOD(H654-1+(COUNTIFS(I$385:$N$385,$A655)=COUNTIFS(I655:$N655,1)),H$384)+1))</f>
        <v>3</v>
      </c>
      <c r="I655" s="291">
        <f ca="1">IF($A655&lt;&gt;I$385,0,IF($A655&lt;&gt;$A654,1,MOD(I654-1+(COUNTIFS(N$385:$N$385,$A655)=COUNTIFS(N655:$N655,1)),I$384)+1))</f>
        <v>3</v>
      </c>
      <c r="J655" s="291"/>
      <c r="K655" s="291"/>
      <c r="L655" s="291"/>
      <c r="M655" s="291"/>
      <c r="O655">
        <v>269</v>
      </c>
      <c r="P655" s="110">
        <f t="shared" ca="1" si="313"/>
        <v>0.5</v>
      </c>
      <c r="Q655" s="110">
        <f t="shared" ca="1" si="314"/>
        <v>0</v>
      </c>
      <c r="R655" s="110">
        <f t="shared" ca="1" si="315"/>
        <v>0</v>
      </c>
      <c r="S655" s="110">
        <f t="shared" ca="1" si="316"/>
        <v>0</v>
      </c>
      <c r="T655" s="110">
        <v>0</v>
      </c>
      <c r="U655" s="110">
        <f t="shared" ca="1" si="317"/>
        <v>0.5</v>
      </c>
      <c r="V655" s="110">
        <f t="shared" ca="1" si="318"/>
        <v>0.5</v>
      </c>
      <c r="W655" s="110"/>
      <c r="X655" s="110"/>
      <c r="Y655" s="110"/>
      <c r="Z655" s="110"/>
    </row>
    <row r="656" spans="1:26" hidden="1" outlineLevel="1">
      <c r="A656">
        <f t="shared" ca="1" si="319"/>
        <v>2</v>
      </c>
      <c r="B656" t="str">
        <f t="shared" ca="1" si="320"/>
        <v>EP1 LPD1 LPS1 LPM1</v>
      </c>
      <c r="C656" s="293">
        <f ca="1">IF($A656&lt;&gt;$A655,1,MOD(C655-1+(COUNTIFS(D$385:$N$385,$A656)=COUNTIFS(D656:$N656,1)),C$384)+1)</f>
        <v>1</v>
      </c>
      <c r="D656" s="291">
        <f ca="1">IF($A656&lt;&gt;D$385,0,IF($A656&lt;&gt;$A655,1,MOD(D655-1+(COUNTIFS(E$385:$N$385,$A656)=COUNTIFS(E656:$N656,1)),D$384)+1))</f>
        <v>0</v>
      </c>
      <c r="E656" s="291">
        <f ca="1">IF($A656&lt;&gt;E$385,0,IF($A656&lt;&gt;$A655,1,MOD(E655-1+(COUNTIFS(F$385:$N$385,$A656)=COUNTIFS(F656:$N656,1)),E$384)+1))</f>
        <v>0</v>
      </c>
      <c r="F656" s="291">
        <f ca="1">IF($A656&lt;&gt;F$385,0,IF($A656&lt;&gt;$A655,1,MOD(F655-1+(COUNTIFS(G$385:$N$385,$A656)=COUNTIFS(G656:$N656,1)),F$384)+1))</f>
        <v>0</v>
      </c>
      <c r="G656" s="291">
        <f ca="1">IF($A656&lt;&gt;G$385,0,IF($A656&lt;&gt;$A655,1,MOD(G655-1+(COUNTIFS(H$385:$N$385,$A656)=COUNTIFS(H656:$N656,1)),G$384)+1))</f>
        <v>1</v>
      </c>
      <c r="H656" s="291">
        <f ca="1">IF($A656&lt;&gt;H$385,0,IF($A656&lt;&gt;$A655,1,MOD(H655-1+(COUNTIFS(I$385:$N$385,$A656)=COUNTIFS(I656:$N656,1)),H$384)+1))</f>
        <v>1</v>
      </c>
      <c r="I656" s="291">
        <f ca="1">IF($A656&lt;&gt;I$385,0,IF($A656&lt;&gt;$A655,1,MOD(I655-1+(COUNTIFS(N$385:$N$385,$A656)=COUNTIFS(N656:$N656,1)),I$384)+1))</f>
        <v>1</v>
      </c>
      <c r="J656" s="291"/>
      <c r="K656" s="291"/>
      <c r="L656" s="291"/>
      <c r="M656" s="291"/>
      <c r="O656">
        <v>270</v>
      </c>
      <c r="P656" s="110">
        <f t="shared" ca="1" si="313"/>
        <v>-0.5</v>
      </c>
      <c r="Q656" s="110">
        <f t="shared" ca="1" si="314"/>
        <v>0</v>
      </c>
      <c r="R656" s="110">
        <f t="shared" ca="1" si="315"/>
        <v>0</v>
      </c>
      <c r="S656" s="110">
        <f t="shared" ca="1" si="316"/>
        <v>0</v>
      </c>
      <c r="T656" s="110">
        <v>0</v>
      </c>
      <c r="U656" s="110">
        <f t="shared" ca="1" si="317"/>
        <v>-0.5</v>
      </c>
      <c r="V656" s="110">
        <f t="shared" ca="1" si="318"/>
        <v>-0.5</v>
      </c>
      <c r="W656" s="110"/>
      <c r="X656" s="110"/>
      <c r="Y656" s="110"/>
      <c r="Z656" s="110"/>
    </row>
    <row r="657" spans="1:26" hidden="1" outlineLevel="1">
      <c r="A657">
        <f t="shared" ca="1" si="319"/>
        <v>2</v>
      </c>
      <c r="B657" t="str">
        <f t="shared" ca="1" si="320"/>
        <v>EP1 LPD1 LPS1 LPM2</v>
      </c>
      <c r="C657" s="293">
        <f ca="1">IF($A657&lt;&gt;$A656,1,MOD(C656-1+(COUNTIFS(D$385:$N$385,$A657)=COUNTIFS(D657:$N657,1)),C$384)+1)</f>
        <v>1</v>
      </c>
      <c r="D657" s="291">
        <f ca="1">IF($A657&lt;&gt;D$385,0,IF($A657&lt;&gt;$A656,1,MOD(D656-1+(COUNTIFS(E$385:$N$385,$A657)=COUNTIFS(E657:$N657,1)),D$384)+1))</f>
        <v>0</v>
      </c>
      <c r="E657" s="291">
        <f ca="1">IF($A657&lt;&gt;E$385,0,IF($A657&lt;&gt;$A656,1,MOD(E656-1+(COUNTIFS(F$385:$N$385,$A657)=COUNTIFS(F657:$N657,1)),E$384)+1))</f>
        <v>0</v>
      </c>
      <c r="F657" s="291">
        <f ca="1">IF($A657&lt;&gt;F$385,0,IF($A657&lt;&gt;$A656,1,MOD(F656-1+(COUNTIFS(G$385:$N$385,$A657)=COUNTIFS(G657:$N657,1)),F$384)+1))</f>
        <v>0</v>
      </c>
      <c r="G657" s="291">
        <f ca="1">IF($A657&lt;&gt;G$385,0,IF($A657&lt;&gt;$A656,1,MOD(G656-1+(COUNTIFS(H$385:$N$385,$A657)=COUNTIFS(H657:$N657,1)),G$384)+1))</f>
        <v>1</v>
      </c>
      <c r="H657" s="291">
        <f ca="1">IF($A657&lt;&gt;H$385,0,IF($A657&lt;&gt;$A656,1,MOD(H656-1+(COUNTIFS(I$385:$N$385,$A657)=COUNTIFS(I657:$N657,1)),H$384)+1))</f>
        <v>1</v>
      </c>
      <c r="I657" s="291">
        <f ca="1">IF($A657&lt;&gt;I$385,0,IF($A657&lt;&gt;$A656,1,MOD(I656-1+(COUNTIFS(N$385:$N$385,$A657)=COUNTIFS(N657:$N657,1)),I$384)+1))</f>
        <v>2</v>
      </c>
      <c r="J657" s="291"/>
      <c r="K657" s="291"/>
      <c r="L657" s="291"/>
      <c r="M657" s="291"/>
      <c r="O657">
        <v>271</v>
      </c>
      <c r="P657" s="110">
        <f t="shared" ca="1" si="313"/>
        <v>-0.5</v>
      </c>
      <c r="Q657" s="110">
        <f t="shared" ca="1" si="314"/>
        <v>0</v>
      </c>
      <c r="R657" s="110">
        <f t="shared" ca="1" si="315"/>
        <v>0</v>
      </c>
      <c r="S657" s="110">
        <f t="shared" ca="1" si="316"/>
        <v>0</v>
      </c>
      <c r="T657" s="110">
        <v>0</v>
      </c>
      <c r="U657" s="110">
        <f t="shared" ca="1" si="317"/>
        <v>-0.5</v>
      </c>
      <c r="V657" s="110">
        <f t="shared" ca="1" si="318"/>
        <v>0</v>
      </c>
      <c r="W657" s="110"/>
      <c r="X657" s="110"/>
      <c r="Y657" s="110"/>
      <c r="Z657" s="110"/>
    </row>
    <row r="658" spans="1:26" hidden="1" outlineLevel="1">
      <c r="A658">
        <f t="shared" ca="1" si="319"/>
        <v>2</v>
      </c>
      <c r="B658" t="str">
        <f t="shared" ca="1" si="320"/>
        <v>EP1 LPD1 LPS1 LPM3</v>
      </c>
      <c r="C658" s="293">
        <f ca="1">IF($A658&lt;&gt;$A657,1,MOD(C657-1+(COUNTIFS(D$385:$N$385,$A658)=COUNTIFS(D658:$N658,1)),C$384)+1)</f>
        <v>1</v>
      </c>
      <c r="D658" s="291">
        <f ca="1">IF($A658&lt;&gt;D$385,0,IF($A658&lt;&gt;$A657,1,MOD(D657-1+(COUNTIFS(E$385:$N$385,$A658)=COUNTIFS(E658:$N658,1)),D$384)+1))</f>
        <v>0</v>
      </c>
      <c r="E658" s="291">
        <f ca="1">IF($A658&lt;&gt;E$385,0,IF($A658&lt;&gt;$A657,1,MOD(E657-1+(COUNTIFS(F$385:$N$385,$A658)=COUNTIFS(F658:$N658,1)),E$384)+1))</f>
        <v>0</v>
      </c>
      <c r="F658" s="291">
        <f ca="1">IF($A658&lt;&gt;F$385,0,IF($A658&lt;&gt;$A657,1,MOD(F657-1+(COUNTIFS(G$385:$N$385,$A658)=COUNTIFS(G658:$N658,1)),F$384)+1))</f>
        <v>0</v>
      </c>
      <c r="G658" s="291">
        <f ca="1">IF($A658&lt;&gt;G$385,0,IF($A658&lt;&gt;$A657,1,MOD(G657-1+(COUNTIFS(H$385:$N$385,$A658)=COUNTIFS(H658:$N658,1)),G$384)+1))</f>
        <v>1</v>
      </c>
      <c r="H658" s="291">
        <f ca="1">IF($A658&lt;&gt;H$385,0,IF($A658&lt;&gt;$A657,1,MOD(H657-1+(COUNTIFS(I$385:$N$385,$A658)=COUNTIFS(I658:$N658,1)),H$384)+1))</f>
        <v>1</v>
      </c>
      <c r="I658" s="291">
        <f ca="1">IF($A658&lt;&gt;I$385,0,IF($A658&lt;&gt;$A657,1,MOD(I657-1+(COUNTIFS(N$385:$N$385,$A658)=COUNTIFS(N658:$N658,1)),I$384)+1))</f>
        <v>3</v>
      </c>
      <c r="J658" s="291"/>
      <c r="K658" s="291"/>
      <c r="L658" s="291"/>
      <c r="M658" s="291"/>
      <c r="O658">
        <v>272</v>
      </c>
      <c r="P658" s="110">
        <f t="shared" ca="1" si="313"/>
        <v>-0.5</v>
      </c>
      <c r="Q658" s="110">
        <f t="shared" ca="1" si="314"/>
        <v>0</v>
      </c>
      <c r="R658" s="110">
        <f t="shared" ca="1" si="315"/>
        <v>0</v>
      </c>
      <c r="S658" s="110">
        <f t="shared" ca="1" si="316"/>
        <v>0</v>
      </c>
      <c r="T658" s="110">
        <v>0</v>
      </c>
      <c r="U658" s="110">
        <f t="shared" ca="1" si="317"/>
        <v>-0.5</v>
      </c>
      <c r="V658" s="110">
        <f t="shared" ca="1" si="318"/>
        <v>0.5</v>
      </c>
      <c r="W658" s="110"/>
      <c r="X658" s="110"/>
      <c r="Y658" s="110"/>
      <c r="Z658" s="110"/>
    </row>
    <row r="659" spans="1:26" hidden="1" outlineLevel="1">
      <c r="A659">
        <f t="shared" ca="1" si="319"/>
        <v>2</v>
      </c>
      <c r="B659" t="str">
        <f t="shared" ca="1" si="320"/>
        <v>EP1 LPD1 LPS2 LPM1</v>
      </c>
      <c r="C659" s="293">
        <f ca="1">IF($A659&lt;&gt;$A658,1,MOD(C658-1+(COUNTIFS(D$385:$N$385,$A659)=COUNTIFS(D659:$N659,1)),C$384)+1)</f>
        <v>1</v>
      </c>
      <c r="D659" s="291">
        <f ca="1">IF($A659&lt;&gt;D$385,0,IF($A659&lt;&gt;$A658,1,MOD(D658-1+(COUNTIFS(E$385:$N$385,$A659)=COUNTIFS(E659:$N659,1)),D$384)+1))</f>
        <v>0</v>
      </c>
      <c r="E659" s="291">
        <f ca="1">IF($A659&lt;&gt;E$385,0,IF($A659&lt;&gt;$A658,1,MOD(E658-1+(COUNTIFS(F$385:$N$385,$A659)=COUNTIFS(F659:$N659,1)),E$384)+1))</f>
        <v>0</v>
      </c>
      <c r="F659" s="291">
        <f ca="1">IF($A659&lt;&gt;F$385,0,IF($A659&lt;&gt;$A658,1,MOD(F658-1+(COUNTIFS(G$385:$N$385,$A659)=COUNTIFS(G659:$N659,1)),F$384)+1))</f>
        <v>0</v>
      </c>
      <c r="G659" s="291">
        <f ca="1">IF($A659&lt;&gt;G$385,0,IF($A659&lt;&gt;$A658,1,MOD(G658-1+(COUNTIFS(H$385:$N$385,$A659)=COUNTIFS(H659:$N659,1)),G$384)+1))</f>
        <v>1</v>
      </c>
      <c r="H659" s="291">
        <f ca="1">IF($A659&lt;&gt;H$385,0,IF($A659&lt;&gt;$A658,1,MOD(H658-1+(COUNTIFS(I$385:$N$385,$A659)=COUNTIFS(I659:$N659,1)),H$384)+1))</f>
        <v>2</v>
      </c>
      <c r="I659" s="291">
        <f ca="1">IF($A659&lt;&gt;I$385,0,IF($A659&lt;&gt;$A658,1,MOD(I658-1+(COUNTIFS(N$385:$N$385,$A659)=COUNTIFS(N659:$N659,1)),I$384)+1))</f>
        <v>1</v>
      </c>
      <c r="J659" s="291"/>
      <c r="K659" s="291"/>
      <c r="L659" s="291"/>
      <c r="M659" s="291"/>
      <c r="O659">
        <v>273</v>
      </c>
      <c r="P659" s="110">
        <f t="shared" ref="P659:P722" ca="1" si="321">IF(C659=0,0,INDEX(C$377:C$380,C659,1))</f>
        <v>-0.5</v>
      </c>
      <c r="Q659" s="110">
        <f t="shared" ref="Q659:Q722" ca="1" si="322">IF(D659=0,0,INDEX(D$377:D$380,D659,1))</f>
        <v>0</v>
      </c>
      <c r="R659" s="110">
        <f t="shared" ref="R659:R722" ca="1" si="323">IF(E659=0,0,INDEX(E$377:E$380,E659,1))</f>
        <v>0</v>
      </c>
      <c r="S659" s="110">
        <f t="shared" ref="S659:S722" ca="1" si="324">IF(F659=0,0,INDEX(F$377:F$380,F659,1))</f>
        <v>0</v>
      </c>
      <c r="T659" s="110">
        <v>0</v>
      </c>
      <c r="U659" s="110">
        <f t="shared" ref="U659:U722" ca="1" si="325">IF(H659=0,0,INDEX(H$377:H$380,H659,1))</f>
        <v>0</v>
      </c>
      <c r="V659" s="110">
        <f t="shared" ref="V659:V722" ca="1" si="326">IF(I659=0,0,INDEX(I$377:I$380,I659,1))</f>
        <v>-0.5</v>
      </c>
      <c r="W659" s="110"/>
      <c r="X659" s="110"/>
      <c r="Y659" s="110"/>
      <c r="Z659" s="110"/>
    </row>
    <row r="660" spans="1:26" hidden="1" outlineLevel="1">
      <c r="A660">
        <f t="shared" ref="A660:A722" ca="1" si="327">OFFSET(A660,-1,0)</f>
        <v>2</v>
      </c>
      <c r="B660" t="str">
        <f t="shared" ca="1" si="320"/>
        <v>EP1 LPD1 LPS2 LPM2</v>
      </c>
      <c r="C660" s="293">
        <f ca="1">IF($A660&lt;&gt;$A659,1,MOD(C659-1+(COUNTIFS(D$385:$N$385,$A660)=COUNTIFS(D660:$N660,1)),C$384)+1)</f>
        <v>1</v>
      </c>
      <c r="D660" s="291">
        <f ca="1">IF($A660&lt;&gt;D$385,0,IF($A660&lt;&gt;$A659,1,MOD(D659-1+(COUNTIFS(E$385:$N$385,$A660)=COUNTIFS(E660:$N660,1)),D$384)+1))</f>
        <v>0</v>
      </c>
      <c r="E660" s="291">
        <f ca="1">IF($A660&lt;&gt;E$385,0,IF($A660&lt;&gt;$A659,1,MOD(E659-1+(COUNTIFS(F$385:$N$385,$A660)=COUNTIFS(F660:$N660,1)),E$384)+1))</f>
        <v>0</v>
      </c>
      <c r="F660" s="291">
        <f ca="1">IF($A660&lt;&gt;F$385,0,IF($A660&lt;&gt;$A659,1,MOD(F659-1+(COUNTIFS(G$385:$N$385,$A660)=COUNTIFS(G660:$N660,1)),F$384)+1))</f>
        <v>0</v>
      </c>
      <c r="G660" s="291">
        <f ca="1">IF($A660&lt;&gt;G$385,0,IF($A660&lt;&gt;$A659,1,MOD(G659-1+(COUNTIFS(H$385:$N$385,$A660)=COUNTIFS(H660:$N660,1)),G$384)+1))</f>
        <v>1</v>
      </c>
      <c r="H660" s="291">
        <f ca="1">IF($A660&lt;&gt;H$385,0,IF($A660&lt;&gt;$A659,1,MOD(H659-1+(COUNTIFS(I$385:$N$385,$A660)=COUNTIFS(I660:$N660,1)),H$384)+1))</f>
        <v>2</v>
      </c>
      <c r="I660" s="291">
        <f ca="1">IF($A660&lt;&gt;I$385,0,IF($A660&lt;&gt;$A659,1,MOD(I659-1+(COUNTIFS(N$385:$N$385,$A660)=COUNTIFS(N660:$N660,1)),I$384)+1))</f>
        <v>2</v>
      </c>
      <c r="J660" s="291"/>
      <c r="K660" s="291"/>
      <c r="L660" s="291"/>
      <c r="M660" s="291"/>
      <c r="O660">
        <v>274</v>
      </c>
      <c r="P660" s="110">
        <f t="shared" ca="1" si="321"/>
        <v>-0.5</v>
      </c>
      <c r="Q660" s="110">
        <f t="shared" ca="1" si="322"/>
        <v>0</v>
      </c>
      <c r="R660" s="110">
        <f t="shared" ca="1" si="323"/>
        <v>0</v>
      </c>
      <c r="S660" s="110">
        <f t="shared" ca="1" si="324"/>
        <v>0</v>
      </c>
      <c r="T660" s="110">
        <v>0</v>
      </c>
      <c r="U660" s="110">
        <f t="shared" ca="1" si="325"/>
        <v>0</v>
      </c>
      <c r="V660" s="110">
        <f t="shared" ca="1" si="326"/>
        <v>0</v>
      </c>
      <c r="W660" s="110"/>
      <c r="X660" s="110"/>
      <c r="Y660" s="110"/>
      <c r="Z660" s="110"/>
    </row>
    <row r="661" spans="1:26" hidden="1" outlineLevel="1">
      <c r="A661">
        <f t="shared" ca="1" si="327"/>
        <v>2</v>
      </c>
      <c r="B661" t="str">
        <f t="shared" ca="1" si="320"/>
        <v>EP1 LPD1 LPS2 LPM3</v>
      </c>
      <c r="C661" s="293">
        <f ca="1">IF($A661&lt;&gt;$A660,1,MOD(C660-1+(COUNTIFS(D$385:$N$385,$A661)=COUNTIFS(D661:$N661,1)),C$384)+1)</f>
        <v>1</v>
      </c>
      <c r="D661" s="291">
        <f ca="1">IF($A661&lt;&gt;D$385,0,IF($A661&lt;&gt;$A660,1,MOD(D660-1+(COUNTIFS(E$385:$N$385,$A661)=COUNTIFS(E661:$N661,1)),D$384)+1))</f>
        <v>0</v>
      </c>
      <c r="E661" s="291">
        <f ca="1">IF($A661&lt;&gt;E$385,0,IF($A661&lt;&gt;$A660,1,MOD(E660-1+(COUNTIFS(F$385:$N$385,$A661)=COUNTIFS(F661:$N661,1)),E$384)+1))</f>
        <v>0</v>
      </c>
      <c r="F661" s="291">
        <f ca="1">IF($A661&lt;&gt;F$385,0,IF($A661&lt;&gt;$A660,1,MOD(F660-1+(COUNTIFS(G$385:$N$385,$A661)=COUNTIFS(G661:$N661,1)),F$384)+1))</f>
        <v>0</v>
      </c>
      <c r="G661" s="291">
        <f ca="1">IF($A661&lt;&gt;G$385,0,IF($A661&lt;&gt;$A660,1,MOD(G660-1+(COUNTIFS(H$385:$N$385,$A661)=COUNTIFS(H661:$N661,1)),G$384)+1))</f>
        <v>1</v>
      </c>
      <c r="H661" s="291">
        <f ca="1">IF($A661&lt;&gt;H$385,0,IF($A661&lt;&gt;$A660,1,MOD(H660-1+(COUNTIFS(I$385:$N$385,$A661)=COUNTIFS(I661:$N661,1)),H$384)+1))</f>
        <v>2</v>
      </c>
      <c r="I661" s="291">
        <f ca="1">IF($A661&lt;&gt;I$385,0,IF($A661&lt;&gt;$A660,1,MOD(I660-1+(COUNTIFS(N$385:$N$385,$A661)=COUNTIFS(N661:$N661,1)),I$384)+1))</f>
        <v>3</v>
      </c>
      <c r="J661" s="291"/>
      <c r="K661" s="291"/>
      <c r="L661" s="291"/>
      <c r="M661" s="291"/>
      <c r="O661">
        <v>275</v>
      </c>
      <c r="P661" s="110">
        <f t="shared" ca="1" si="321"/>
        <v>-0.5</v>
      </c>
      <c r="Q661" s="110">
        <f t="shared" ca="1" si="322"/>
        <v>0</v>
      </c>
      <c r="R661" s="110">
        <f t="shared" ca="1" si="323"/>
        <v>0</v>
      </c>
      <c r="S661" s="110">
        <f t="shared" ca="1" si="324"/>
        <v>0</v>
      </c>
      <c r="T661" s="110">
        <v>0</v>
      </c>
      <c r="U661" s="110">
        <f t="shared" ca="1" si="325"/>
        <v>0</v>
      </c>
      <c r="V661" s="110">
        <f t="shared" ca="1" si="326"/>
        <v>0.5</v>
      </c>
      <c r="W661" s="110"/>
      <c r="X661" s="110"/>
      <c r="Y661" s="110"/>
      <c r="Z661" s="110"/>
    </row>
    <row r="662" spans="1:26" hidden="1" outlineLevel="1">
      <c r="A662">
        <f t="shared" ca="1" si="327"/>
        <v>2</v>
      </c>
      <c r="B662" t="str">
        <f t="shared" ca="1" si="320"/>
        <v>EP1 LPD1 LPS3 LPM1</v>
      </c>
      <c r="C662" s="293">
        <f ca="1">IF($A662&lt;&gt;$A661,1,MOD(C661-1+(COUNTIFS(D$385:$N$385,$A662)=COUNTIFS(D662:$N662,1)),C$384)+1)</f>
        <v>1</v>
      </c>
      <c r="D662" s="291">
        <f ca="1">IF($A662&lt;&gt;D$385,0,IF($A662&lt;&gt;$A661,1,MOD(D661-1+(COUNTIFS(E$385:$N$385,$A662)=COUNTIFS(E662:$N662,1)),D$384)+1))</f>
        <v>0</v>
      </c>
      <c r="E662" s="291">
        <f ca="1">IF($A662&lt;&gt;E$385,0,IF($A662&lt;&gt;$A661,1,MOD(E661-1+(COUNTIFS(F$385:$N$385,$A662)=COUNTIFS(F662:$N662,1)),E$384)+1))</f>
        <v>0</v>
      </c>
      <c r="F662" s="291">
        <f ca="1">IF($A662&lt;&gt;F$385,0,IF($A662&lt;&gt;$A661,1,MOD(F661-1+(COUNTIFS(G$385:$N$385,$A662)=COUNTIFS(G662:$N662,1)),F$384)+1))</f>
        <v>0</v>
      </c>
      <c r="G662" s="291">
        <f ca="1">IF($A662&lt;&gt;G$385,0,IF($A662&lt;&gt;$A661,1,MOD(G661-1+(COUNTIFS(H$385:$N$385,$A662)=COUNTIFS(H662:$N662,1)),G$384)+1))</f>
        <v>1</v>
      </c>
      <c r="H662" s="291">
        <f ca="1">IF($A662&lt;&gt;H$385,0,IF($A662&lt;&gt;$A661,1,MOD(H661-1+(COUNTIFS(I$385:$N$385,$A662)=COUNTIFS(I662:$N662,1)),H$384)+1))</f>
        <v>3</v>
      </c>
      <c r="I662" s="291">
        <f ca="1">IF($A662&lt;&gt;I$385,0,IF($A662&lt;&gt;$A661,1,MOD(I661-1+(COUNTIFS(N$385:$N$385,$A662)=COUNTIFS(N662:$N662,1)),I$384)+1))</f>
        <v>1</v>
      </c>
      <c r="J662" s="291"/>
      <c r="K662" s="291"/>
      <c r="L662" s="291"/>
      <c r="M662" s="291"/>
      <c r="O662">
        <v>276</v>
      </c>
      <c r="P662" s="110">
        <f t="shared" ca="1" si="321"/>
        <v>-0.5</v>
      </c>
      <c r="Q662" s="110">
        <f t="shared" ca="1" si="322"/>
        <v>0</v>
      </c>
      <c r="R662" s="110">
        <f t="shared" ca="1" si="323"/>
        <v>0</v>
      </c>
      <c r="S662" s="110">
        <f t="shared" ca="1" si="324"/>
        <v>0</v>
      </c>
      <c r="T662" s="110">
        <v>0</v>
      </c>
      <c r="U662" s="110">
        <f t="shared" ca="1" si="325"/>
        <v>0.5</v>
      </c>
      <c r="V662" s="110">
        <f t="shared" ca="1" si="326"/>
        <v>-0.5</v>
      </c>
      <c r="W662" s="110"/>
      <c r="X662" s="110"/>
      <c r="Y662" s="110"/>
      <c r="Z662" s="110"/>
    </row>
    <row r="663" spans="1:26" hidden="1" outlineLevel="1">
      <c r="A663">
        <f t="shared" ca="1" si="327"/>
        <v>2</v>
      </c>
      <c r="B663" t="str">
        <f t="shared" ca="1" si="320"/>
        <v>EP1 LPD1 LPS3 LPM2</v>
      </c>
      <c r="C663" s="293">
        <f ca="1">IF($A663&lt;&gt;$A662,1,MOD(C662-1+(COUNTIFS(D$385:$N$385,$A663)=COUNTIFS(D663:$N663,1)),C$384)+1)</f>
        <v>1</v>
      </c>
      <c r="D663" s="291">
        <f ca="1">IF($A663&lt;&gt;D$385,0,IF($A663&lt;&gt;$A662,1,MOD(D662-1+(COUNTIFS(E$385:$N$385,$A663)=COUNTIFS(E663:$N663,1)),D$384)+1))</f>
        <v>0</v>
      </c>
      <c r="E663" s="291">
        <f ca="1">IF($A663&lt;&gt;E$385,0,IF($A663&lt;&gt;$A662,1,MOD(E662-1+(COUNTIFS(F$385:$N$385,$A663)=COUNTIFS(F663:$N663,1)),E$384)+1))</f>
        <v>0</v>
      </c>
      <c r="F663" s="291">
        <f ca="1">IF($A663&lt;&gt;F$385,0,IF($A663&lt;&gt;$A662,1,MOD(F662-1+(COUNTIFS(G$385:$N$385,$A663)=COUNTIFS(G663:$N663,1)),F$384)+1))</f>
        <v>0</v>
      </c>
      <c r="G663" s="291">
        <f ca="1">IF($A663&lt;&gt;G$385,0,IF($A663&lt;&gt;$A662,1,MOD(G662-1+(COUNTIFS(H$385:$N$385,$A663)=COUNTIFS(H663:$N663,1)),G$384)+1))</f>
        <v>1</v>
      </c>
      <c r="H663" s="291">
        <f ca="1">IF($A663&lt;&gt;H$385,0,IF($A663&lt;&gt;$A662,1,MOD(H662-1+(COUNTIFS(I$385:$N$385,$A663)=COUNTIFS(I663:$N663,1)),H$384)+1))</f>
        <v>3</v>
      </c>
      <c r="I663" s="291">
        <f ca="1">IF($A663&lt;&gt;I$385,0,IF($A663&lt;&gt;$A662,1,MOD(I662-1+(COUNTIFS(N$385:$N$385,$A663)=COUNTIFS(N663:$N663,1)),I$384)+1))</f>
        <v>2</v>
      </c>
      <c r="J663" s="291"/>
      <c r="K663" s="291"/>
      <c r="L663" s="291"/>
      <c r="M663" s="291"/>
      <c r="O663">
        <v>277</v>
      </c>
      <c r="P663" s="110">
        <f t="shared" ca="1" si="321"/>
        <v>-0.5</v>
      </c>
      <c r="Q663" s="110">
        <f t="shared" ca="1" si="322"/>
        <v>0</v>
      </c>
      <c r="R663" s="110">
        <f t="shared" ca="1" si="323"/>
        <v>0</v>
      </c>
      <c r="S663" s="110">
        <f t="shared" ca="1" si="324"/>
        <v>0</v>
      </c>
      <c r="T663" s="110">
        <v>0</v>
      </c>
      <c r="U663" s="110">
        <f t="shared" ca="1" si="325"/>
        <v>0.5</v>
      </c>
      <c r="V663" s="110">
        <f t="shared" ca="1" si="326"/>
        <v>0</v>
      </c>
      <c r="W663" s="110"/>
      <c r="X663" s="110"/>
      <c r="Y663" s="110"/>
      <c r="Z663" s="110"/>
    </row>
    <row r="664" spans="1:26" hidden="1" outlineLevel="1">
      <c r="A664">
        <f t="shared" ca="1" si="327"/>
        <v>2</v>
      </c>
      <c r="B664" t="str">
        <f t="shared" ca="1" si="320"/>
        <v>EP1 LPD1 LPS3 LPM3</v>
      </c>
      <c r="C664" s="293">
        <f ca="1">IF($A664&lt;&gt;$A663,1,MOD(C663-1+(COUNTIFS(D$385:$N$385,$A664)=COUNTIFS(D664:$N664,1)),C$384)+1)</f>
        <v>1</v>
      </c>
      <c r="D664" s="291">
        <f ca="1">IF($A664&lt;&gt;D$385,0,IF($A664&lt;&gt;$A663,1,MOD(D663-1+(COUNTIFS(E$385:$N$385,$A664)=COUNTIFS(E664:$N664,1)),D$384)+1))</f>
        <v>0</v>
      </c>
      <c r="E664" s="291">
        <f ca="1">IF($A664&lt;&gt;E$385,0,IF($A664&lt;&gt;$A663,1,MOD(E663-1+(COUNTIFS(F$385:$N$385,$A664)=COUNTIFS(F664:$N664,1)),E$384)+1))</f>
        <v>0</v>
      </c>
      <c r="F664" s="291">
        <f ca="1">IF($A664&lt;&gt;F$385,0,IF($A664&lt;&gt;$A663,1,MOD(F663-1+(COUNTIFS(G$385:$N$385,$A664)=COUNTIFS(G664:$N664,1)),F$384)+1))</f>
        <v>0</v>
      </c>
      <c r="G664" s="291">
        <f ca="1">IF($A664&lt;&gt;G$385,0,IF($A664&lt;&gt;$A663,1,MOD(G663-1+(COUNTIFS(H$385:$N$385,$A664)=COUNTIFS(H664:$N664,1)),G$384)+1))</f>
        <v>1</v>
      </c>
      <c r="H664" s="291">
        <f ca="1">IF($A664&lt;&gt;H$385,0,IF($A664&lt;&gt;$A663,1,MOD(H663-1+(COUNTIFS(I$385:$N$385,$A664)=COUNTIFS(I664:$N664,1)),H$384)+1))</f>
        <v>3</v>
      </c>
      <c r="I664" s="291">
        <f ca="1">IF($A664&lt;&gt;I$385,0,IF($A664&lt;&gt;$A663,1,MOD(I663-1+(COUNTIFS(N$385:$N$385,$A664)=COUNTIFS(N664:$N664,1)),I$384)+1))</f>
        <v>3</v>
      </c>
      <c r="J664" s="291"/>
      <c r="K664" s="291"/>
      <c r="L664" s="291"/>
      <c r="M664" s="291"/>
      <c r="O664">
        <v>278</v>
      </c>
      <c r="P664" s="110">
        <f t="shared" ca="1" si="321"/>
        <v>-0.5</v>
      </c>
      <c r="Q664" s="110">
        <f t="shared" ca="1" si="322"/>
        <v>0</v>
      </c>
      <c r="R664" s="110">
        <f t="shared" ca="1" si="323"/>
        <v>0</v>
      </c>
      <c r="S664" s="110">
        <f t="shared" ca="1" si="324"/>
        <v>0</v>
      </c>
      <c r="T664" s="110">
        <v>0</v>
      </c>
      <c r="U664" s="110">
        <f t="shared" ca="1" si="325"/>
        <v>0.5</v>
      </c>
      <c r="V664" s="110">
        <f t="shared" ca="1" si="326"/>
        <v>0.5</v>
      </c>
      <c r="W664" s="110"/>
      <c r="X664" s="110"/>
      <c r="Y664" s="110"/>
      <c r="Z664" s="110"/>
    </row>
    <row r="665" spans="1:26" hidden="1" outlineLevel="1">
      <c r="A665">
        <f t="shared" ca="1" si="327"/>
        <v>2</v>
      </c>
      <c r="B665" t="str">
        <f t="shared" ca="1" si="320"/>
        <v>EP2 LPD1 LPS1 LPM1</v>
      </c>
      <c r="C665" s="293">
        <f ca="1">IF($A665&lt;&gt;$A664,1,MOD(C664-1+(COUNTIFS(D$385:$N$385,$A665)=COUNTIFS(D665:$N665,1)),C$384)+1)</f>
        <v>2</v>
      </c>
      <c r="D665" s="291">
        <f ca="1">IF($A665&lt;&gt;D$385,0,IF($A665&lt;&gt;$A664,1,MOD(D664-1+(COUNTIFS(E$385:$N$385,$A665)=COUNTIFS(E665:$N665,1)),D$384)+1))</f>
        <v>0</v>
      </c>
      <c r="E665" s="291">
        <f ca="1">IF($A665&lt;&gt;E$385,0,IF($A665&lt;&gt;$A664,1,MOD(E664-1+(COUNTIFS(F$385:$N$385,$A665)=COUNTIFS(F665:$N665,1)),E$384)+1))</f>
        <v>0</v>
      </c>
      <c r="F665" s="291">
        <f ca="1">IF($A665&lt;&gt;F$385,0,IF($A665&lt;&gt;$A664,1,MOD(F664-1+(COUNTIFS(G$385:$N$385,$A665)=COUNTIFS(G665:$N665,1)),F$384)+1))</f>
        <v>0</v>
      </c>
      <c r="G665" s="291">
        <f ca="1">IF($A665&lt;&gt;G$385,0,IF($A665&lt;&gt;$A664,1,MOD(G664-1+(COUNTIFS(H$385:$N$385,$A665)=COUNTIFS(H665:$N665,1)),G$384)+1))</f>
        <v>1</v>
      </c>
      <c r="H665" s="291">
        <f ca="1">IF($A665&lt;&gt;H$385,0,IF($A665&lt;&gt;$A664,1,MOD(H664-1+(COUNTIFS(I$385:$N$385,$A665)=COUNTIFS(I665:$N665,1)),H$384)+1))</f>
        <v>1</v>
      </c>
      <c r="I665" s="291">
        <f ca="1">IF($A665&lt;&gt;I$385,0,IF($A665&lt;&gt;$A664,1,MOD(I664-1+(COUNTIFS(N$385:$N$385,$A665)=COUNTIFS(N665:$N665,1)),I$384)+1))</f>
        <v>1</v>
      </c>
      <c r="J665" s="291"/>
      <c r="K665" s="291"/>
      <c r="L665" s="291"/>
      <c r="M665" s="291"/>
      <c r="O665">
        <v>279</v>
      </c>
      <c r="P665" s="110">
        <f t="shared" ca="1" si="321"/>
        <v>0</v>
      </c>
      <c r="Q665" s="110">
        <f t="shared" ca="1" si="322"/>
        <v>0</v>
      </c>
      <c r="R665" s="110">
        <f t="shared" ca="1" si="323"/>
        <v>0</v>
      </c>
      <c r="S665" s="110">
        <f t="shared" ca="1" si="324"/>
        <v>0</v>
      </c>
      <c r="T665" s="110">
        <v>0</v>
      </c>
      <c r="U665" s="110">
        <f t="shared" ca="1" si="325"/>
        <v>-0.5</v>
      </c>
      <c r="V665" s="110">
        <f t="shared" ca="1" si="326"/>
        <v>-0.5</v>
      </c>
      <c r="W665" s="110"/>
      <c r="X665" s="110"/>
      <c r="Y665" s="110"/>
      <c r="Z665" s="110"/>
    </row>
    <row r="666" spans="1:26" hidden="1" outlineLevel="1">
      <c r="A666">
        <f t="shared" ca="1" si="327"/>
        <v>2</v>
      </c>
      <c r="B666" t="str">
        <f t="shared" ca="1" si="320"/>
        <v>EP2 LPD1 LPS1 LPM2</v>
      </c>
      <c r="C666" s="293">
        <f ca="1">IF($A666&lt;&gt;$A665,1,MOD(C665-1+(COUNTIFS(D$385:$N$385,$A666)=COUNTIFS(D666:$N666,1)),C$384)+1)</f>
        <v>2</v>
      </c>
      <c r="D666" s="291">
        <f ca="1">IF($A666&lt;&gt;D$385,0,IF($A666&lt;&gt;$A665,1,MOD(D665-1+(COUNTIFS(E$385:$N$385,$A666)=COUNTIFS(E666:$N666,1)),D$384)+1))</f>
        <v>0</v>
      </c>
      <c r="E666" s="291">
        <f ca="1">IF($A666&lt;&gt;E$385,0,IF($A666&lt;&gt;$A665,1,MOD(E665-1+(COUNTIFS(F$385:$N$385,$A666)=COUNTIFS(F666:$N666,1)),E$384)+1))</f>
        <v>0</v>
      </c>
      <c r="F666" s="291">
        <f ca="1">IF($A666&lt;&gt;F$385,0,IF($A666&lt;&gt;$A665,1,MOD(F665-1+(COUNTIFS(G$385:$N$385,$A666)=COUNTIFS(G666:$N666,1)),F$384)+1))</f>
        <v>0</v>
      </c>
      <c r="G666" s="291">
        <f ca="1">IF($A666&lt;&gt;G$385,0,IF($A666&lt;&gt;$A665,1,MOD(G665-1+(COUNTIFS(H$385:$N$385,$A666)=COUNTIFS(H666:$N666,1)),G$384)+1))</f>
        <v>1</v>
      </c>
      <c r="H666" s="291">
        <f ca="1">IF($A666&lt;&gt;H$385,0,IF($A666&lt;&gt;$A665,1,MOD(H665-1+(COUNTIFS(I$385:$N$385,$A666)=COUNTIFS(I666:$N666,1)),H$384)+1))</f>
        <v>1</v>
      </c>
      <c r="I666" s="291">
        <f ca="1">IF($A666&lt;&gt;I$385,0,IF($A666&lt;&gt;$A665,1,MOD(I665-1+(COUNTIFS(N$385:$N$385,$A666)=COUNTIFS(N666:$N666,1)),I$384)+1))</f>
        <v>2</v>
      </c>
      <c r="J666" s="291"/>
      <c r="K666" s="291"/>
      <c r="L666" s="291"/>
      <c r="M666" s="291"/>
      <c r="O666">
        <v>280</v>
      </c>
      <c r="P666" s="110">
        <f t="shared" ca="1" si="321"/>
        <v>0</v>
      </c>
      <c r="Q666" s="110">
        <f t="shared" ca="1" si="322"/>
        <v>0</v>
      </c>
      <c r="R666" s="110">
        <f t="shared" ca="1" si="323"/>
        <v>0</v>
      </c>
      <c r="S666" s="110">
        <f t="shared" ca="1" si="324"/>
        <v>0</v>
      </c>
      <c r="T666" s="110">
        <v>0</v>
      </c>
      <c r="U666" s="110">
        <f t="shared" ca="1" si="325"/>
        <v>-0.5</v>
      </c>
      <c r="V666" s="110">
        <f t="shared" ca="1" si="326"/>
        <v>0</v>
      </c>
      <c r="W666" s="110"/>
      <c r="X666" s="110"/>
      <c r="Y666" s="110"/>
      <c r="Z666" s="110"/>
    </row>
    <row r="667" spans="1:26" hidden="1" outlineLevel="1">
      <c r="A667">
        <f t="shared" ca="1" si="327"/>
        <v>2</v>
      </c>
      <c r="B667" t="str">
        <f t="shared" ca="1" si="320"/>
        <v>EP2 LPD1 LPS1 LPM3</v>
      </c>
      <c r="C667" s="293">
        <f ca="1">IF($A667&lt;&gt;$A666,1,MOD(C666-1+(COUNTIFS(D$385:$N$385,$A667)=COUNTIFS(D667:$N667,1)),C$384)+1)</f>
        <v>2</v>
      </c>
      <c r="D667" s="291">
        <f ca="1">IF($A667&lt;&gt;D$385,0,IF($A667&lt;&gt;$A666,1,MOD(D666-1+(COUNTIFS(E$385:$N$385,$A667)=COUNTIFS(E667:$N667,1)),D$384)+1))</f>
        <v>0</v>
      </c>
      <c r="E667" s="291">
        <f ca="1">IF($A667&lt;&gt;E$385,0,IF($A667&lt;&gt;$A666,1,MOD(E666-1+(COUNTIFS(F$385:$N$385,$A667)=COUNTIFS(F667:$N667,1)),E$384)+1))</f>
        <v>0</v>
      </c>
      <c r="F667" s="291">
        <f ca="1">IF($A667&lt;&gt;F$385,0,IF($A667&lt;&gt;$A666,1,MOD(F666-1+(COUNTIFS(G$385:$N$385,$A667)=COUNTIFS(G667:$N667,1)),F$384)+1))</f>
        <v>0</v>
      </c>
      <c r="G667" s="291">
        <f ca="1">IF($A667&lt;&gt;G$385,0,IF($A667&lt;&gt;$A666,1,MOD(G666-1+(COUNTIFS(H$385:$N$385,$A667)=COUNTIFS(H667:$N667,1)),G$384)+1))</f>
        <v>1</v>
      </c>
      <c r="H667" s="291">
        <f ca="1">IF($A667&lt;&gt;H$385,0,IF($A667&lt;&gt;$A666,1,MOD(H666-1+(COUNTIFS(I$385:$N$385,$A667)=COUNTIFS(I667:$N667,1)),H$384)+1))</f>
        <v>1</v>
      </c>
      <c r="I667" s="291">
        <f ca="1">IF($A667&lt;&gt;I$385,0,IF($A667&lt;&gt;$A666,1,MOD(I666-1+(COUNTIFS(N$385:$N$385,$A667)=COUNTIFS(N667:$N667,1)),I$384)+1))</f>
        <v>3</v>
      </c>
      <c r="J667" s="291"/>
      <c r="K667" s="291"/>
      <c r="L667" s="291"/>
      <c r="M667" s="291"/>
      <c r="O667">
        <v>281</v>
      </c>
      <c r="P667" s="110">
        <f t="shared" ca="1" si="321"/>
        <v>0</v>
      </c>
      <c r="Q667" s="110">
        <f t="shared" ca="1" si="322"/>
        <v>0</v>
      </c>
      <c r="R667" s="110">
        <f t="shared" ca="1" si="323"/>
        <v>0</v>
      </c>
      <c r="S667" s="110">
        <f t="shared" ca="1" si="324"/>
        <v>0</v>
      </c>
      <c r="T667" s="110">
        <v>0</v>
      </c>
      <c r="U667" s="110">
        <f t="shared" ca="1" si="325"/>
        <v>-0.5</v>
      </c>
      <c r="V667" s="110">
        <f t="shared" ca="1" si="326"/>
        <v>0.5</v>
      </c>
      <c r="W667" s="110"/>
      <c r="X667" s="110"/>
      <c r="Y667" s="110"/>
      <c r="Z667" s="110"/>
    </row>
    <row r="668" spans="1:26" hidden="1" outlineLevel="1">
      <c r="A668">
        <f t="shared" ca="1" si="327"/>
        <v>2</v>
      </c>
      <c r="B668" t="str">
        <f t="shared" ca="1" si="320"/>
        <v>EP2 LPD1 LPS2 LPM1</v>
      </c>
      <c r="C668" s="293">
        <f ca="1">IF($A668&lt;&gt;$A667,1,MOD(C667-1+(COUNTIFS(D$385:$N$385,$A668)=COUNTIFS(D668:$N668,1)),C$384)+1)</f>
        <v>2</v>
      </c>
      <c r="D668" s="291">
        <f ca="1">IF($A668&lt;&gt;D$385,0,IF($A668&lt;&gt;$A667,1,MOD(D667-1+(COUNTIFS(E$385:$N$385,$A668)=COUNTIFS(E668:$N668,1)),D$384)+1))</f>
        <v>0</v>
      </c>
      <c r="E668" s="291">
        <f ca="1">IF($A668&lt;&gt;E$385,0,IF($A668&lt;&gt;$A667,1,MOD(E667-1+(COUNTIFS(F$385:$N$385,$A668)=COUNTIFS(F668:$N668,1)),E$384)+1))</f>
        <v>0</v>
      </c>
      <c r="F668" s="291">
        <f ca="1">IF($A668&lt;&gt;F$385,0,IF($A668&lt;&gt;$A667,1,MOD(F667-1+(COUNTIFS(G$385:$N$385,$A668)=COUNTIFS(G668:$N668,1)),F$384)+1))</f>
        <v>0</v>
      </c>
      <c r="G668" s="291">
        <f ca="1">IF($A668&lt;&gt;G$385,0,IF($A668&lt;&gt;$A667,1,MOD(G667-1+(COUNTIFS(H$385:$N$385,$A668)=COUNTIFS(H668:$N668,1)),G$384)+1))</f>
        <v>1</v>
      </c>
      <c r="H668" s="291">
        <f ca="1">IF($A668&lt;&gt;H$385,0,IF($A668&lt;&gt;$A667,1,MOD(H667-1+(COUNTIFS(I$385:$N$385,$A668)=COUNTIFS(I668:$N668,1)),H$384)+1))</f>
        <v>2</v>
      </c>
      <c r="I668" s="291">
        <f ca="1">IF($A668&lt;&gt;I$385,0,IF($A668&lt;&gt;$A667,1,MOD(I667-1+(COUNTIFS(N$385:$N$385,$A668)=COUNTIFS(N668:$N668,1)),I$384)+1))</f>
        <v>1</v>
      </c>
      <c r="J668" s="291"/>
      <c r="K668" s="291"/>
      <c r="L668" s="291"/>
      <c r="M668" s="291"/>
      <c r="O668">
        <v>282</v>
      </c>
      <c r="P668" s="110">
        <f t="shared" ca="1" si="321"/>
        <v>0</v>
      </c>
      <c r="Q668" s="110">
        <f t="shared" ca="1" si="322"/>
        <v>0</v>
      </c>
      <c r="R668" s="110">
        <f t="shared" ca="1" si="323"/>
        <v>0</v>
      </c>
      <c r="S668" s="110">
        <f t="shared" ca="1" si="324"/>
        <v>0</v>
      </c>
      <c r="T668" s="110">
        <v>0</v>
      </c>
      <c r="U668" s="110">
        <f t="shared" ca="1" si="325"/>
        <v>0</v>
      </c>
      <c r="V668" s="110">
        <f t="shared" ca="1" si="326"/>
        <v>-0.5</v>
      </c>
      <c r="W668" s="110"/>
      <c r="X668" s="110"/>
      <c r="Y668" s="110"/>
      <c r="Z668" s="110"/>
    </row>
    <row r="669" spans="1:26" hidden="1" outlineLevel="1">
      <c r="A669">
        <f t="shared" ca="1" si="327"/>
        <v>2</v>
      </c>
      <c r="B669" t="str">
        <f t="shared" ca="1" si="320"/>
        <v>EP2 LPD1 LPS2 LPM2</v>
      </c>
      <c r="C669" s="293">
        <f ca="1">IF($A669&lt;&gt;$A668,1,MOD(C668-1+(COUNTIFS(D$385:$N$385,$A669)=COUNTIFS(D669:$N669,1)),C$384)+1)</f>
        <v>2</v>
      </c>
      <c r="D669" s="291">
        <f ca="1">IF($A669&lt;&gt;D$385,0,IF($A669&lt;&gt;$A668,1,MOD(D668-1+(COUNTIFS(E$385:$N$385,$A669)=COUNTIFS(E669:$N669,1)),D$384)+1))</f>
        <v>0</v>
      </c>
      <c r="E669" s="291">
        <f ca="1">IF($A669&lt;&gt;E$385,0,IF($A669&lt;&gt;$A668,1,MOD(E668-1+(COUNTIFS(F$385:$N$385,$A669)=COUNTIFS(F669:$N669,1)),E$384)+1))</f>
        <v>0</v>
      </c>
      <c r="F669" s="291">
        <f ca="1">IF($A669&lt;&gt;F$385,0,IF($A669&lt;&gt;$A668,1,MOD(F668-1+(COUNTIFS(G$385:$N$385,$A669)=COUNTIFS(G669:$N669,1)),F$384)+1))</f>
        <v>0</v>
      </c>
      <c r="G669" s="291">
        <f ca="1">IF($A669&lt;&gt;G$385,0,IF($A669&lt;&gt;$A668,1,MOD(G668-1+(COUNTIFS(H$385:$N$385,$A669)=COUNTIFS(H669:$N669,1)),G$384)+1))</f>
        <v>1</v>
      </c>
      <c r="H669" s="291">
        <f ca="1">IF($A669&lt;&gt;H$385,0,IF($A669&lt;&gt;$A668,1,MOD(H668-1+(COUNTIFS(I$385:$N$385,$A669)=COUNTIFS(I669:$N669,1)),H$384)+1))</f>
        <v>2</v>
      </c>
      <c r="I669" s="291">
        <f ca="1">IF($A669&lt;&gt;I$385,0,IF($A669&lt;&gt;$A668,1,MOD(I668-1+(COUNTIFS(N$385:$N$385,$A669)=COUNTIFS(N669:$N669,1)),I$384)+1))</f>
        <v>2</v>
      </c>
      <c r="J669" s="291"/>
      <c r="K669" s="291"/>
      <c r="L669" s="291"/>
      <c r="M669" s="291"/>
      <c r="O669">
        <v>283</v>
      </c>
      <c r="P669" s="110">
        <f t="shared" ca="1" si="321"/>
        <v>0</v>
      </c>
      <c r="Q669" s="110">
        <f t="shared" ca="1" si="322"/>
        <v>0</v>
      </c>
      <c r="R669" s="110">
        <f t="shared" ca="1" si="323"/>
        <v>0</v>
      </c>
      <c r="S669" s="110">
        <f t="shared" ca="1" si="324"/>
        <v>0</v>
      </c>
      <c r="T669" s="110">
        <v>0</v>
      </c>
      <c r="U669" s="110">
        <f t="shared" ca="1" si="325"/>
        <v>0</v>
      </c>
      <c r="V669" s="110">
        <f t="shared" ca="1" si="326"/>
        <v>0</v>
      </c>
      <c r="W669" s="110"/>
      <c r="X669" s="110"/>
      <c r="Y669" s="110"/>
      <c r="Z669" s="110"/>
    </row>
    <row r="670" spans="1:26" hidden="1" outlineLevel="1">
      <c r="A670">
        <f t="shared" ca="1" si="327"/>
        <v>2</v>
      </c>
      <c r="B670" t="str">
        <f t="shared" ca="1" si="320"/>
        <v>EP2 LPD1 LPS2 LPM3</v>
      </c>
      <c r="C670" s="293">
        <f ca="1">IF($A670&lt;&gt;$A669,1,MOD(C669-1+(COUNTIFS(D$385:$N$385,$A670)=COUNTIFS(D670:$N670,1)),C$384)+1)</f>
        <v>2</v>
      </c>
      <c r="D670" s="291">
        <f ca="1">IF($A670&lt;&gt;D$385,0,IF($A670&lt;&gt;$A669,1,MOD(D669-1+(COUNTIFS(E$385:$N$385,$A670)=COUNTIFS(E670:$N670,1)),D$384)+1))</f>
        <v>0</v>
      </c>
      <c r="E670" s="291">
        <f ca="1">IF($A670&lt;&gt;E$385,0,IF($A670&lt;&gt;$A669,1,MOD(E669-1+(COUNTIFS(F$385:$N$385,$A670)=COUNTIFS(F670:$N670,1)),E$384)+1))</f>
        <v>0</v>
      </c>
      <c r="F670" s="291">
        <f ca="1">IF($A670&lt;&gt;F$385,0,IF($A670&lt;&gt;$A669,1,MOD(F669-1+(COUNTIFS(G$385:$N$385,$A670)=COUNTIFS(G670:$N670,1)),F$384)+1))</f>
        <v>0</v>
      </c>
      <c r="G670" s="291">
        <f ca="1">IF($A670&lt;&gt;G$385,0,IF($A670&lt;&gt;$A669,1,MOD(G669-1+(COUNTIFS(H$385:$N$385,$A670)=COUNTIFS(H670:$N670,1)),G$384)+1))</f>
        <v>1</v>
      </c>
      <c r="H670" s="291">
        <f ca="1">IF($A670&lt;&gt;H$385,0,IF($A670&lt;&gt;$A669,1,MOD(H669-1+(COUNTIFS(I$385:$N$385,$A670)=COUNTIFS(I670:$N670,1)),H$384)+1))</f>
        <v>2</v>
      </c>
      <c r="I670" s="291">
        <f ca="1">IF($A670&lt;&gt;I$385,0,IF($A670&lt;&gt;$A669,1,MOD(I669-1+(COUNTIFS(N$385:$N$385,$A670)=COUNTIFS(N670:$N670,1)),I$384)+1))</f>
        <v>3</v>
      </c>
      <c r="J670" s="291"/>
      <c r="K670" s="291"/>
      <c r="L670" s="291"/>
      <c r="M670" s="291"/>
      <c r="O670">
        <v>284</v>
      </c>
      <c r="P670" s="110">
        <f t="shared" ca="1" si="321"/>
        <v>0</v>
      </c>
      <c r="Q670" s="110">
        <f t="shared" ca="1" si="322"/>
        <v>0</v>
      </c>
      <c r="R670" s="110">
        <f t="shared" ca="1" si="323"/>
        <v>0</v>
      </c>
      <c r="S670" s="110">
        <f t="shared" ca="1" si="324"/>
        <v>0</v>
      </c>
      <c r="T670" s="110">
        <v>0</v>
      </c>
      <c r="U670" s="110">
        <f t="shared" ca="1" si="325"/>
        <v>0</v>
      </c>
      <c r="V670" s="110">
        <f t="shared" ca="1" si="326"/>
        <v>0.5</v>
      </c>
      <c r="W670" s="110"/>
      <c r="X670" s="110"/>
      <c r="Y670" s="110"/>
      <c r="Z670" s="110"/>
    </row>
    <row r="671" spans="1:26" hidden="1" outlineLevel="1">
      <c r="A671">
        <f t="shared" ca="1" si="327"/>
        <v>2</v>
      </c>
      <c r="B671" t="str">
        <f t="shared" ca="1" si="320"/>
        <v>EP2 LPD1 LPS3 LPM1</v>
      </c>
      <c r="C671" s="293">
        <f ca="1">IF($A671&lt;&gt;$A670,1,MOD(C670-1+(COUNTIFS(D$385:$N$385,$A671)=COUNTIFS(D671:$N671,1)),C$384)+1)</f>
        <v>2</v>
      </c>
      <c r="D671" s="291">
        <f ca="1">IF($A671&lt;&gt;D$385,0,IF($A671&lt;&gt;$A670,1,MOD(D670-1+(COUNTIFS(E$385:$N$385,$A671)=COUNTIFS(E671:$N671,1)),D$384)+1))</f>
        <v>0</v>
      </c>
      <c r="E671" s="291">
        <f ca="1">IF($A671&lt;&gt;E$385,0,IF($A671&lt;&gt;$A670,1,MOD(E670-1+(COUNTIFS(F$385:$N$385,$A671)=COUNTIFS(F671:$N671,1)),E$384)+1))</f>
        <v>0</v>
      </c>
      <c r="F671" s="291">
        <f ca="1">IF($A671&lt;&gt;F$385,0,IF($A671&lt;&gt;$A670,1,MOD(F670-1+(COUNTIFS(G$385:$N$385,$A671)=COUNTIFS(G671:$N671,1)),F$384)+1))</f>
        <v>0</v>
      </c>
      <c r="G671" s="291">
        <f ca="1">IF($A671&lt;&gt;G$385,0,IF($A671&lt;&gt;$A670,1,MOD(G670-1+(COUNTIFS(H$385:$N$385,$A671)=COUNTIFS(H671:$N671,1)),G$384)+1))</f>
        <v>1</v>
      </c>
      <c r="H671" s="291">
        <f ca="1">IF($A671&lt;&gt;H$385,0,IF($A671&lt;&gt;$A670,1,MOD(H670-1+(COUNTIFS(I$385:$N$385,$A671)=COUNTIFS(I671:$N671,1)),H$384)+1))</f>
        <v>3</v>
      </c>
      <c r="I671" s="291">
        <f ca="1">IF($A671&lt;&gt;I$385,0,IF($A671&lt;&gt;$A670,1,MOD(I670-1+(COUNTIFS(N$385:$N$385,$A671)=COUNTIFS(N671:$N671,1)),I$384)+1))</f>
        <v>1</v>
      </c>
      <c r="J671" s="291"/>
      <c r="K671" s="291"/>
      <c r="L671" s="291"/>
      <c r="M671" s="291"/>
      <c r="O671">
        <v>285</v>
      </c>
      <c r="P671" s="110">
        <f t="shared" ca="1" si="321"/>
        <v>0</v>
      </c>
      <c r="Q671" s="110">
        <f t="shared" ca="1" si="322"/>
        <v>0</v>
      </c>
      <c r="R671" s="110">
        <f t="shared" ca="1" si="323"/>
        <v>0</v>
      </c>
      <c r="S671" s="110">
        <f t="shared" ca="1" si="324"/>
        <v>0</v>
      </c>
      <c r="T671" s="110">
        <v>0</v>
      </c>
      <c r="U671" s="110">
        <f t="shared" ca="1" si="325"/>
        <v>0.5</v>
      </c>
      <c r="V671" s="110">
        <f t="shared" ca="1" si="326"/>
        <v>-0.5</v>
      </c>
      <c r="W671" s="110"/>
      <c r="X671" s="110"/>
      <c r="Y671" s="110"/>
      <c r="Z671" s="110"/>
    </row>
    <row r="672" spans="1:26" hidden="1" outlineLevel="1">
      <c r="A672">
        <f t="shared" ca="1" si="327"/>
        <v>2</v>
      </c>
      <c r="B672" t="str">
        <f t="shared" ca="1" si="320"/>
        <v>EP2 LPD1 LPS3 LPM2</v>
      </c>
      <c r="C672" s="293">
        <f ca="1">IF($A672&lt;&gt;$A671,1,MOD(C671-1+(COUNTIFS(D$385:$N$385,$A672)=COUNTIFS(D672:$N672,1)),C$384)+1)</f>
        <v>2</v>
      </c>
      <c r="D672" s="291">
        <f ca="1">IF($A672&lt;&gt;D$385,0,IF($A672&lt;&gt;$A671,1,MOD(D671-1+(COUNTIFS(E$385:$N$385,$A672)=COUNTIFS(E672:$N672,1)),D$384)+1))</f>
        <v>0</v>
      </c>
      <c r="E672" s="291">
        <f ca="1">IF($A672&lt;&gt;E$385,0,IF($A672&lt;&gt;$A671,1,MOD(E671-1+(COUNTIFS(F$385:$N$385,$A672)=COUNTIFS(F672:$N672,1)),E$384)+1))</f>
        <v>0</v>
      </c>
      <c r="F672" s="291">
        <f ca="1">IF($A672&lt;&gt;F$385,0,IF($A672&lt;&gt;$A671,1,MOD(F671-1+(COUNTIFS(G$385:$N$385,$A672)=COUNTIFS(G672:$N672,1)),F$384)+1))</f>
        <v>0</v>
      </c>
      <c r="G672" s="291">
        <f ca="1">IF($A672&lt;&gt;G$385,0,IF($A672&lt;&gt;$A671,1,MOD(G671-1+(COUNTIFS(H$385:$N$385,$A672)=COUNTIFS(H672:$N672,1)),G$384)+1))</f>
        <v>1</v>
      </c>
      <c r="H672" s="291">
        <f ca="1">IF($A672&lt;&gt;H$385,0,IF($A672&lt;&gt;$A671,1,MOD(H671-1+(COUNTIFS(I$385:$N$385,$A672)=COUNTIFS(I672:$N672,1)),H$384)+1))</f>
        <v>3</v>
      </c>
      <c r="I672" s="291">
        <f ca="1">IF($A672&lt;&gt;I$385,0,IF($A672&lt;&gt;$A671,1,MOD(I671-1+(COUNTIFS(N$385:$N$385,$A672)=COUNTIFS(N672:$N672,1)),I$384)+1))</f>
        <v>2</v>
      </c>
      <c r="J672" s="291"/>
      <c r="K672" s="291"/>
      <c r="L672" s="291"/>
      <c r="M672" s="291"/>
      <c r="O672">
        <v>286</v>
      </c>
      <c r="P672" s="110">
        <f t="shared" ca="1" si="321"/>
        <v>0</v>
      </c>
      <c r="Q672" s="110">
        <f t="shared" ca="1" si="322"/>
        <v>0</v>
      </c>
      <c r="R672" s="110">
        <f t="shared" ca="1" si="323"/>
        <v>0</v>
      </c>
      <c r="S672" s="110">
        <f t="shared" ca="1" si="324"/>
        <v>0</v>
      </c>
      <c r="T672" s="110">
        <v>0</v>
      </c>
      <c r="U672" s="110">
        <f t="shared" ca="1" si="325"/>
        <v>0.5</v>
      </c>
      <c r="V672" s="110">
        <f t="shared" ca="1" si="326"/>
        <v>0</v>
      </c>
      <c r="W672" s="110"/>
      <c r="X672" s="110"/>
      <c r="Y672" s="110"/>
      <c r="Z672" s="110"/>
    </row>
    <row r="673" spans="1:26" hidden="1" outlineLevel="1">
      <c r="A673">
        <f t="shared" ca="1" si="327"/>
        <v>2</v>
      </c>
      <c r="B673" t="str">
        <f t="shared" ca="1" si="320"/>
        <v>EP2 LPD1 LPS3 LPM3</v>
      </c>
      <c r="C673" s="293">
        <f ca="1">IF($A673&lt;&gt;$A672,1,MOD(C672-1+(COUNTIFS(D$385:$N$385,$A673)=COUNTIFS(D673:$N673,1)),C$384)+1)</f>
        <v>2</v>
      </c>
      <c r="D673" s="291">
        <f ca="1">IF($A673&lt;&gt;D$385,0,IF($A673&lt;&gt;$A672,1,MOD(D672-1+(COUNTIFS(E$385:$N$385,$A673)=COUNTIFS(E673:$N673,1)),D$384)+1))</f>
        <v>0</v>
      </c>
      <c r="E673" s="291">
        <f ca="1">IF($A673&lt;&gt;E$385,0,IF($A673&lt;&gt;$A672,1,MOD(E672-1+(COUNTIFS(F$385:$N$385,$A673)=COUNTIFS(F673:$N673,1)),E$384)+1))</f>
        <v>0</v>
      </c>
      <c r="F673" s="291">
        <f ca="1">IF($A673&lt;&gt;F$385,0,IF($A673&lt;&gt;$A672,1,MOD(F672-1+(COUNTIFS(G$385:$N$385,$A673)=COUNTIFS(G673:$N673,1)),F$384)+1))</f>
        <v>0</v>
      </c>
      <c r="G673" s="291">
        <f ca="1">IF($A673&lt;&gt;G$385,0,IF($A673&lt;&gt;$A672,1,MOD(G672-1+(COUNTIFS(H$385:$N$385,$A673)=COUNTIFS(H673:$N673,1)),G$384)+1))</f>
        <v>1</v>
      </c>
      <c r="H673" s="291">
        <f ca="1">IF($A673&lt;&gt;H$385,0,IF($A673&lt;&gt;$A672,1,MOD(H672-1+(COUNTIFS(I$385:$N$385,$A673)=COUNTIFS(I673:$N673,1)),H$384)+1))</f>
        <v>3</v>
      </c>
      <c r="I673" s="291">
        <f ca="1">IF($A673&lt;&gt;I$385,0,IF($A673&lt;&gt;$A672,1,MOD(I672-1+(COUNTIFS(N$385:$N$385,$A673)=COUNTIFS(N673:$N673,1)),I$384)+1))</f>
        <v>3</v>
      </c>
      <c r="J673" s="291"/>
      <c r="K673" s="291"/>
      <c r="L673" s="291"/>
      <c r="M673" s="291"/>
      <c r="O673">
        <v>287</v>
      </c>
      <c r="P673" s="110">
        <f t="shared" ca="1" si="321"/>
        <v>0</v>
      </c>
      <c r="Q673" s="110">
        <f t="shared" ca="1" si="322"/>
        <v>0</v>
      </c>
      <c r="R673" s="110">
        <f t="shared" ca="1" si="323"/>
        <v>0</v>
      </c>
      <c r="S673" s="110">
        <f t="shared" ca="1" si="324"/>
        <v>0</v>
      </c>
      <c r="T673" s="110">
        <v>0</v>
      </c>
      <c r="U673" s="110">
        <f t="shared" ca="1" si="325"/>
        <v>0.5</v>
      </c>
      <c r="V673" s="110">
        <f t="shared" ca="1" si="326"/>
        <v>0.5</v>
      </c>
      <c r="W673" s="110"/>
      <c r="X673" s="110"/>
      <c r="Y673" s="110"/>
      <c r="Z673" s="110"/>
    </row>
    <row r="674" spans="1:26" hidden="1" outlineLevel="1">
      <c r="A674">
        <f t="shared" ca="1" si="327"/>
        <v>2</v>
      </c>
      <c r="B674" t="str">
        <f t="shared" ca="1" si="320"/>
        <v>EP3 LPD1 LPS1 LPM1</v>
      </c>
      <c r="C674" s="293">
        <f ca="1">IF($A674&lt;&gt;$A673,1,MOD(C673-1+(COUNTIFS(D$385:$N$385,$A674)=COUNTIFS(D674:$N674,1)),C$384)+1)</f>
        <v>3</v>
      </c>
      <c r="D674" s="291">
        <f ca="1">IF($A674&lt;&gt;D$385,0,IF($A674&lt;&gt;$A673,1,MOD(D673-1+(COUNTIFS(E$385:$N$385,$A674)=COUNTIFS(E674:$N674,1)),D$384)+1))</f>
        <v>0</v>
      </c>
      <c r="E674" s="291">
        <f ca="1">IF($A674&lt;&gt;E$385,0,IF($A674&lt;&gt;$A673,1,MOD(E673-1+(COUNTIFS(F$385:$N$385,$A674)=COUNTIFS(F674:$N674,1)),E$384)+1))</f>
        <v>0</v>
      </c>
      <c r="F674" s="291">
        <f ca="1">IF($A674&lt;&gt;F$385,0,IF($A674&lt;&gt;$A673,1,MOD(F673-1+(COUNTIFS(G$385:$N$385,$A674)=COUNTIFS(G674:$N674,1)),F$384)+1))</f>
        <v>0</v>
      </c>
      <c r="G674" s="291">
        <f ca="1">IF($A674&lt;&gt;G$385,0,IF($A674&lt;&gt;$A673,1,MOD(G673-1+(COUNTIFS(H$385:$N$385,$A674)=COUNTIFS(H674:$N674,1)),G$384)+1))</f>
        <v>1</v>
      </c>
      <c r="H674" s="291">
        <f ca="1">IF($A674&lt;&gt;H$385,0,IF($A674&lt;&gt;$A673,1,MOD(H673-1+(COUNTIFS(I$385:$N$385,$A674)=COUNTIFS(I674:$N674,1)),H$384)+1))</f>
        <v>1</v>
      </c>
      <c r="I674" s="291">
        <f ca="1">IF($A674&lt;&gt;I$385,0,IF($A674&lt;&gt;$A673,1,MOD(I673-1+(COUNTIFS(N$385:$N$385,$A674)=COUNTIFS(N674:$N674,1)),I$384)+1))</f>
        <v>1</v>
      </c>
      <c r="J674" s="291"/>
      <c r="K674" s="291"/>
      <c r="L674" s="291"/>
      <c r="M674" s="291"/>
      <c r="O674">
        <v>288</v>
      </c>
      <c r="P674" s="110">
        <f t="shared" ca="1" si="321"/>
        <v>0.5</v>
      </c>
      <c r="Q674" s="110">
        <f t="shared" ca="1" si="322"/>
        <v>0</v>
      </c>
      <c r="R674" s="110">
        <f t="shared" ca="1" si="323"/>
        <v>0</v>
      </c>
      <c r="S674" s="110">
        <f t="shared" ca="1" si="324"/>
        <v>0</v>
      </c>
      <c r="T674" s="110">
        <v>0</v>
      </c>
      <c r="U674" s="110">
        <f t="shared" ca="1" si="325"/>
        <v>-0.5</v>
      </c>
      <c r="V674" s="110">
        <f t="shared" ca="1" si="326"/>
        <v>-0.5</v>
      </c>
      <c r="W674" s="110"/>
      <c r="X674" s="110"/>
      <c r="Y674" s="110"/>
      <c r="Z674" s="110"/>
    </row>
    <row r="675" spans="1:26" hidden="1" outlineLevel="1">
      <c r="A675">
        <f t="shared" ca="1" si="327"/>
        <v>2</v>
      </c>
      <c r="B675" t="str">
        <f t="shared" ca="1" si="320"/>
        <v>EP3 LPD1 LPS1 LPM2</v>
      </c>
      <c r="C675" s="293">
        <f ca="1">IF($A675&lt;&gt;$A674,1,MOD(C674-1+(COUNTIFS(D$385:$N$385,$A675)=COUNTIFS(D675:$N675,1)),C$384)+1)</f>
        <v>3</v>
      </c>
      <c r="D675" s="291">
        <f ca="1">IF($A675&lt;&gt;D$385,0,IF($A675&lt;&gt;$A674,1,MOD(D674-1+(COUNTIFS(E$385:$N$385,$A675)=COUNTIFS(E675:$N675,1)),D$384)+1))</f>
        <v>0</v>
      </c>
      <c r="E675" s="291">
        <f ca="1">IF($A675&lt;&gt;E$385,0,IF($A675&lt;&gt;$A674,1,MOD(E674-1+(COUNTIFS(F$385:$N$385,$A675)=COUNTIFS(F675:$N675,1)),E$384)+1))</f>
        <v>0</v>
      </c>
      <c r="F675" s="291">
        <f ca="1">IF($A675&lt;&gt;F$385,0,IF($A675&lt;&gt;$A674,1,MOD(F674-1+(COUNTIFS(G$385:$N$385,$A675)=COUNTIFS(G675:$N675,1)),F$384)+1))</f>
        <v>0</v>
      </c>
      <c r="G675" s="291">
        <f ca="1">IF($A675&lt;&gt;G$385,0,IF($A675&lt;&gt;$A674,1,MOD(G674-1+(COUNTIFS(H$385:$N$385,$A675)=COUNTIFS(H675:$N675,1)),G$384)+1))</f>
        <v>1</v>
      </c>
      <c r="H675" s="291">
        <f ca="1">IF($A675&lt;&gt;H$385,0,IF($A675&lt;&gt;$A674,1,MOD(H674-1+(COUNTIFS(I$385:$N$385,$A675)=COUNTIFS(I675:$N675,1)),H$384)+1))</f>
        <v>1</v>
      </c>
      <c r="I675" s="291">
        <f ca="1">IF($A675&lt;&gt;I$385,0,IF($A675&lt;&gt;$A674,1,MOD(I674-1+(COUNTIFS(N$385:$N$385,$A675)=COUNTIFS(N675:$N675,1)),I$384)+1))</f>
        <v>2</v>
      </c>
      <c r="J675" s="291"/>
      <c r="K675" s="291"/>
      <c r="L675" s="291"/>
      <c r="M675" s="291"/>
      <c r="O675">
        <v>289</v>
      </c>
      <c r="P675" s="110">
        <f t="shared" ca="1" si="321"/>
        <v>0.5</v>
      </c>
      <c r="Q675" s="110">
        <f t="shared" ca="1" si="322"/>
        <v>0</v>
      </c>
      <c r="R675" s="110">
        <f t="shared" ca="1" si="323"/>
        <v>0</v>
      </c>
      <c r="S675" s="110">
        <f t="shared" ca="1" si="324"/>
        <v>0</v>
      </c>
      <c r="T675" s="110">
        <v>0</v>
      </c>
      <c r="U675" s="110">
        <f t="shared" ca="1" si="325"/>
        <v>-0.5</v>
      </c>
      <c r="V675" s="110">
        <f t="shared" ca="1" si="326"/>
        <v>0</v>
      </c>
      <c r="W675" s="110"/>
      <c r="X675" s="110"/>
      <c r="Y675" s="110"/>
      <c r="Z675" s="110"/>
    </row>
    <row r="676" spans="1:26" hidden="1" outlineLevel="1">
      <c r="A676">
        <f t="shared" ca="1" si="327"/>
        <v>2</v>
      </c>
      <c r="B676" t="str">
        <f t="shared" ca="1" si="320"/>
        <v>EP3 LPD1 LPS1 LPM3</v>
      </c>
      <c r="C676" s="293">
        <f ca="1">IF($A676&lt;&gt;$A675,1,MOD(C675-1+(COUNTIFS(D$385:$N$385,$A676)=COUNTIFS(D676:$N676,1)),C$384)+1)</f>
        <v>3</v>
      </c>
      <c r="D676" s="291">
        <f ca="1">IF($A676&lt;&gt;D$385,0,IF($A676&lt;&gt;$A675,1,MOD(D675-1+(COUNTIFS(E$385:$N$385,$A676)=COUNTIFS(E676:$N676,1)),D$384)+1))</f>
        <v>0</v>
      </c>
      <c r="E676" s="291">
        <f ca="1">IF($A676&lt;&gt;E$385,0,IF($A676&lt;&gt;$A675,1,MOD(E675-1+(COUNTIFS(F$385:$N$385,$A676)=COUNTIFS(F676:$N676,1)),E$384)+1))</f>
        <v>0</v>
      </c>
      <c r="F676" s="291">
        <f ca="1">IF($A676&lt;&gt;F$385,0,IF($A676&lt;&gt;$A675,1,MOD(F675-1+(COUNTIFS(G$385:$N$385,$A676)=COUNTIFS(G676:$N676,1)),F$384)+1))</f>
        <v>0</v>
      </c>
      <c r="G676" s="291">
        <f ca="1">IF($A676&lt;&gt;G$385,0,IF($A676&lt;&gt;$A675,1,MOD(G675-1+(COUNTIFS(H$385:$N$385,$A676)=COUNTIFS(H676:$N676,1)),G$384)+1))</f>
        <v>1</v>
      </c>
      <c r="H676" s="291">
        <f ca="1">IF($A676&lt;&gt;H$385,0,IF($A676&lt;&gt;$A675,1,MOD(H675-1+(COUNTIFS(I$385:$N$385,$A676)=COUNTIFS(I676:$N676,1)),H$384)+1))</f>
        <v>1</v>
      </c>
      <c r="I676" s="291">
        <f ca="1">IF($A676&lt;&gt;I$385,0,IF($A676&lt;&gt;$A675,1,MOD(I675-1+(COUNTIFS(N$385:$N$385,$A676)=COUNTIFS(N676:$N676,1)),I$384)+1))</f>
        <v>3</v>
      </c>
      <c r="J676" s="291"/>
      <c r="K676" s="291"/>
      <c r="L676" s="291"/>
      <c r="M676" s="291"/>
      <c r="O676">
        <v>290</v>
      </c>
      <c r="P676" s="110">
        <f t="shared" ca="1" si="321"/>
        <v>0.5</v>
      </c>
      <c r="Q676" s="110">
        <f t="shared" ca="1" si="322"/>
        <v>0</v>
      </c>
      <c r="R676" s="110">
        <f t="shared" ca="1" si="323"/>
        <v>0</v>
      </c>
      <c r="S676" s="110">
        <f t="shared" ca="1" si="324"/>
        <v>0</v>
      </c>
      <c r="T676" s="110">
        <v>0</v>
      </c>
      <c r="U676" s="110">
        <f t="shared" ca="1" si="325"/>
        <v>-0.5</v>
      </c>
      <c r="V676" s="110">
        <f t="shared" ca="1" si="326"/>
        <v>0.5</v>
      </c>
      <c r="W676" s="110"/>
      <c r="X676" s="110"/>
      <c r="Y676" s="110"/>
      <c r="Z676" s="110"/>
    </row>
    <row r="677" spans="1:26" hidden="1" outlineLevel="1">
      <c r="A677">
        <f t="shared" ca="1" si="327"/>
        <v>2</v>
      </c>
      <c r="B677" t="str">
        <f t="shared" ca="1" si="320"/>
        <v>EP3 LPD1 LPS2 LPM1</v>
      </c>
      <c r="C677" s="293">
        <f ca="1">IF($A677&lt;&gt;$A676,1,MOD(C676-1+(COUNTIFS(D$385:$N$385,$A677)=COUNTIFS(D677:$N677,1)),C$384)+1)</f>
        <v>3</v>
      </c>
      <c r="D677" s="291">
        <f ca="1">IF($A677&lt;&gt;D$385,0,IF($A677&lt;&gt;$A676,1,MOD(D676-1+(COUNTIFS(E$385:$N$385,$A677)=COUNTIFS(E677:$N677,1)),D$384)+1))</f>
        <v>0</v>
      </c>
      <c r="E677" s="291">
        <f ca="1">IF($A677&lt;&gt;E$385,0,IF($A677&lt;&gt;$A676,1,MOD(E676-1+(COUNTIFS(F$385:$N$385,$A677)=COUNTIFS(F677:$N677,1)),E$384)+1))</f>
        <v>0</v>
      </c>
      <c r="F677" s="291">
        <f ca="1">IF($A677&lt;&gt;F$385,0,IF($A677&lt;&gt;$A676,1,MOD(F676-1+(COUNTIFS(G$385:$N$385,$A677)=COUNTIFS(G677:$N677,1)),F$384)+1))</f>
        <v>0</v>
      </c>
      <c r="G677" s="291">
        <f ca="1">IF($A677&lt;&gt;G$385,0,IF($A677&lt;&gt;$A676,1,MOD(G676-1+(COUNTIFS(H$385:$N$385,$A677)=COUNTIFS(H677:$N677,1)),G$384)+1))</f>
        <v>1</v>
      </c>
      <c r="H677" s="291">
        <f ca="1">IF($A677&lt;&gt;H$385,0,IF($A677&lt;&gt;$A676,1,MOD(H676-1+(COUNTIFS(I$385:$N$385,$A677)=COUNTIFS(I677:$N677,1)),H$384)+1))</f>
        <v>2</v>
      </c>
      <c r="I677" s="291">
        <f ca="1">IF($A677&lt;&gt;I$385,0,IF($A677&lt;&gt;$A676,1,MOD(I676-1+(COUNTIFS(N$385:$N$385,$A677)=COUNTIFS(N677:$N677,1)),I$384)+1))</f>
        <v>1</v>
      </c>
      <c r="J677" s="291"/>
      <c r="K677" s="291"/>
      <c r="L677" s="291"/>
      <c r="M677" s="291"/>
      <c r="O677">
        <v>291</v>
      </c>
      <c r="P677" s="110">
        <f t="shared" ca="1" si="321"/>
        <v>0.5</v>
      </c>
      <c r="Q677" s="110">
        <f t="shared" ca="1" si="322"/>
        <v>0</v>
      </c>
      <c r="R677" s="110">
        <f t="shared" ca="1" si="323"/>
        <v>0</v>
      </c>
      <c r="S677" s="110">
        <f t="shared" ca="1" si="324"/>
        <v>0</v>
      </c>
      <c r="T677" s="110">
        <v>0</v>
      </c>
      <c r="U677" s="110">
        <f t="shared" ca="1" si="325"/>
        <v>0</v>
      </c>
      <c r="V677" s="110">
        <f t="shared" ca="1" si="326"/>
        <v>-0.5</v>
      </c>
      <c r="W677" s="110"/>
      <c r="X677" s="110"/>
      <c r="Y677" s="110"/>
      <c r="Z677" s="110"/>
    </row>
    <row r="678" spans="1:26" hidden="1" outlineLevel="1">
      <c r="A678">
        <f t="shared" ca="1" si="327"/>
        <v>2</v>
      </c>
      <c r="B678" t="str">
        <f t="shared" ca="1" si="320"/>
        <v>EP3 LPD1 LPS2 LPM2</v>
      </c>
      <c r="C678" s="293">
        <f ca="1">IF($A678&lt;&gt;$A677,1,MOD(C677-1+(COUNTIFS(D$385:$N$385,$A678)=COUNTIFS(D678:$N678,1)),C$384)+1)</f>
        <v>3</v>
      </c>
      <c r="D678" s="291">
        <f ca="1">IF($A678&lt;&gt;D$385,0,IF($A678&lt;&gt;$A677,1,MOD(D677-1+(COUNTIFS(E$385:$N$385,$A678)=COUNTIFS(E678:$N678,1)),D$384)+1))</f>
        <v>0</v>
      </c>
      <c r="E678" s="291">
        <f ca="1">IF($A678&lt;&gt;E$385,0,IF($A678&lt;&gt;$A677,1,MOD(E677-1+(COUNTIFS(F$385:$N$385,$A678)=COUNTIFS(F678:$N678,1)),E$384)+1))</f>
        <v>0</v>
      </c>
      <c r="F678" s="291">
        <f ca="1">IF($A678&lt;&gt;F$385,0,IF($A678&lt;&gt;$A677,1,MOD(F677-1+(COUNTIFS(G$385:$N$385,$A678)=COUNTIFS(G678:$N678,1)),F$384)+1))</f>
        <v>0</v>
      </c>
      <c r="G678" s="291">
        <f ca="1">IF($A678&lt;&gt;G$385,0,IF($A678&lt;&gt;$A677,1,MOD(G677-1+(COUNTIFS(H$385:$N$385,$A678)=COUNTIFS(H678:$N678,1)),G$384)+1))</f>
        <v>1</v>
      </c>
      <c r="H678" s="291">
        <f ca="1">IF($A678&lt;&gt;H$385,0,IF($A678&lt;&gt;$A677,1,MOD(H677-1+(COUNTIFS(I$385:$N$385,$A678)=COUNTIFS(I678:$N678,1)),H$384)+1))</f>
        <v>2</v>
      </c>
      <c r="I678" s="291">
        <f ca="1">IF($A678&lt;&gt;I$385,0,IF($A678&lt;&gt;$A677,1,MOD(I677-1+(COUNTIFS(N$385:$N$385,$A678)=COUNTIFS(N678:$N678,1)),I$384)+1))</f>
        <v>2</v>
      </c>
      <c r="J678" s="291"/>
      <c r="K678" s="291"/>
      <c r="L678" s="291"/>
      <c r="M678" s="291"/>
      <c r="O678">
        <v>292</v>
      </c>
      <c r="P678" s="110">
        <f t="shared" ca="1" si="321"/>
        <v>0.5</v>
      </c>
      <c r="Q678" s="110">
        <f t="shared" ca="1" si="322"/>
        <v>0</v>
      </c>
      <c r="R678" s="110">
        <f t="shared" ca="1" si="323"/>
        <v>0</v>
      </c>
      <c r="S678" s="110">
        <f t="shared" ca="1" si="324"/>
        <v>0</v>
      </c>
      <c r="T678" s="110">
        <v>0</v>
      </c>
      <c r="U678" s="110">
        <f t="shared" ca="1" si="325"/>
        <v>0</v>
      </c>
      <c r="V678" s="110">
        <f t="shared" ca="1" si="326"/>
        <v>0</v>
      </c>
      <c r="W678" s="110"/>
      <c r="X678" s="110"/>
      <c r="Y678" s="110"/>
      <c r="Z678" s="110"/>
    </row>
    <row r="679" spans="1:26" hidden="1" outlineLevel="1">
      <c r="A679">
        <f t="shared" ca="1" si="327"/>
        <v>2</v>
      </c>
      <c r="B679" t="str">
        <f t="shared" ca="1" si="320"/>
        <v>EP3 LPD1 LPS2 LPM3</v>
      </c>
      <c r="C679" s="293">
        <f ca="1">IF($A679&lt;&gt;$A678,1,MOD(C678-1+(COUNTIFS(D$385:$N$385,$A679)=COUNTIFS(D679:$N679,1)),C$384)+1)</f>
        <v>3</v>
      </c>
      <c r="D679" s="291">
        <f ca="1">IF($A679&lt;&gt;D$385,0,IF($A679&lt;&gt;$A678,1,MOD(D678-1+(COUNTIFS(E$385:$N$385,$A679)=COUNTIFS(E679:$N679,1)),D$384)+1))</f>
        <v>0</v>
      </c>
      <c r="E679" s="291">
        <f ca="1">IF($A679&lt;&gt;E$385,0,IF($A679&lt;&gt;$A678,1,MOD(E678-1+(COUNTIFS(F$385:$N$385,$A679)=COUNTIFS(F679:$N679,1)),E$384)+1))</f>
        <v>0</v>
      </c>
      <c r="F679" s="291">
        <f ca="1">IF($A679&lt;&gt;F$385,0,IF($A679&lt;&gt;$A678,1,MOD(F678-1+(COUNTIFS(G$385:$N$385,$A679)=COUNTIFS(G679:$N679,1)),F$384)+1))</f>
        <v>0</v>
      </c>
      <c r="G679" s="291">
        <f ca="1">IF($A679&lt;&gt;G$385,0,IF($A679&lt;&gt;$A678,1,MOD(G678-1+(COUNTIFS(H$385:$N$385,$A679)=COUNTIFS(H679:$N679,1)),G$384)+1))</f>
        <v>1</v>
      </c>
      <c r="H679" s="291">
        <f ca="1">IF($A679&lt;&gt;H$385,0,IF($A679&lt;&gt;$A678,1,MOD(H678-1+(COUNTIFS(I$385:$N$385,$A679)=COUNTIFS(I679:$N679,1)),H$384)+1))</f>
        <v>2</v>
      </c>
      <c r="I679" s="291">
        <f ca="1">IF($A679&lt;&gt;I$385,0,IF($A679&lt;&gt;$A678,1,MOD(I678-1+(COUNTIFS(N$385:$N$385,$A679)=COUNTIFS(N679:$N679,1)),I$384)+1))</f>
        <v>3</v>
      </c>
      <c r="J679" s="291"/>
      <c r="K679" s="291"/>
      <c r="L679" s="291"/>
      <c r="M679" s="291"/>
      <c r="O679">
        <v>293</v>
      </c>
      <c r="P679" s="110">
        <f t="shared" ca="1" si="321"/>
        <v>0.5</v>
      </c>
      <c r="Q679" s="110">
        <f t="shared" ca="1" si="322"/>
        <v>0</v>
      </c>
      <c r="R679" s="110">
        <f t="shared" ca="1" si="323"/>
        <v>0</v>
      </c>
      <c r="S679" s="110">
        <f t="shared" ca="1" si="324"/>
        <v>0</v>
      </c>
      <c r="T679" s="110">
        <v>0</v>
      </c>
      <c r="U679" s="110">
        <f t="shared" ca="1" si="325"/>
        <v>0</v>
      </c>
      <c r="V679" s="110">
        <f t="shared" ca="1" si="326"/>
        <v>0.5</v>
      </c>
      <c r="W679" s="110"/>
      <c r="X679" s="110"/>
      <c r="Y679" s="110"/>
      <c r="Z679" s="110"/>
    </row>
    <row r="680" spans="1:26" hidden="1" outlineLevel="1">
      <c r="A680">
        <f t="shared" ca="1" si="327"/>
        <v>2</v>
      </c>
      <c r="B680" t="str">
        <f t="shared" ca="1" si="320"/>
        <v>EP3 LPD1 LPS3 LPM1</v>
      </c>
      <c r="C680" s="293">
        <f ca="1">IF($A680&lt;&gt;$A679,1,MOD(C679-1+(COUNTIFS(D$385:$N$385,$A680)=COUNTIFS(D680:$N680,1)),C$384)+1)</f>
        <v>3</v>
      </c>
      <c r="D680" s="291">
        <f ca="1">IF($A680&lt;&gt;D$385,0,IF($A680&lt;&gt;$A679,1,MOD(D679-1+(COUNTIFS(E$385:$N$385,$A680)=COUNTIFS(E680:$N680,1)),D$384)+1))</f>
        <v>0</v>
      </c>
      <c r="E680" s="291">
        <f ca="1">IF($A680&lt;&gt;E$385,0,IF($A680&lt;&gt;$A679,1,MOD(E679-1+(COUNTIFS(F$385:$N$385,$A680)=COUNTIFS(F680:$N680,1)),E$384)+1))</f>
        <v>0</v>
      </c>
      <c r="F680" s="291">
        <f ca="1">IF($A680&lt;&gt;F$385,0,IF($A680&lt;&gt;$A679,1,MOD(F679-1+(COUNTIFS(G$385:$N$385,$A680)=COUNTIFS(G680:$N680,1)),F$384)+1))</f>
        <v>0</v>
      </c>
      <c r="G680" s="291">
        <f ca="1">IF($A680&lt;&gt;G$385,0,IF($A680&lt;&gt;$A679,1,MOD(G679-1+(COUNTIFS(H$385:$N$385,$A680)=COUNTIFS(H680:$N680,1)),G$384)+1))</f>
        <v>1</v>
      </c>
      <c r="H680" s="291">
        <f ca="1">IF($A680&lt;&gt;H$385,0,IF($A680&lt;&gt;$A679,1,MOD(H679-1+(COUNTIFS(I$385:$N$385,$A680)=COUNTIFS(I680:$N680,1)),H$384)+1))</f>
        <v>3</v>
      </c>
      <c r="I680" s="291">
        <f ca="1">IF($A680&lt;&gt;I$385,0,IF($A680&lt;&gt;$A679,1,MOD(I679-1+(COUNTIFS(N$385:$N$385,$A680)=COUNTIFS(N680:$N680,1)),I$384)+1))</f>
        <v>1</v>
      </c>
      <c r="J680" s="291"/>
      <c r="K680" s="291"/>
      <c r="L680" s="291"/>
      <c r="M680" s="291"/>
      <c r="O680">
        <v>294</v>
      </c>
      <c r="P680" s="110">
        <f t="shared" ca="1" si="321"/>
        <v>0.5</v>
      </c>
      <c r="Q680" s="110">
        <f t="shared" ca="1" si="322"/>
        <v>0</v>
      </c>
      <c r="R680" s="110">
        <f t="shared" ca="1" si="323"/>
        <v>0</v>
      </c>
      <c r="S680" s="110">
        <f t="shared" ca="1" si="324"/>
        <v>0</v>
      </c>
      <c r="T680" s="110">
        <v>0</v>
      </c>
      <c r="U680" s="110">
        <f t="shared" ca="1" si="325"/>
        <v>0.5</v>
      </c>
      <c r="V680" s="110">
        <f t="shared" ca="1" si="326"/>
        <v>-0.5</v>
      </c>
      <c r="W680" s="110"/>
      <c r="X680" s="110"/>
      <c r="Y680" s="110"/>
      <c r="Z680" s="110"/>
    </row>
    <row r="681" spans="1:26" hidden="1" outlineLevel="1">
      <c r="A681">
        <f t="shared" ca="1" si="327"/>
        <v>2</v>
      </c>
      <c r="B681" t="str">
        <f t="shared" ca="1" si="320"/>
        <v>EP3 LPD1 LPS3 LPM2</v>
      </c>
      <c r="C681" s="293">
        <f ca="1">IF($A681&lt;&gt;$A680,1,MOD(C680-1+(COUNTIFS(D$385:$N$385,$A681)=COUNTIFS(D681:$N681,1)),C$384)+1)</f>
        <v>3</v>
      </c>
      <c r="D681" s="291">
        <f ca="1">IF($A681&lt;&gt;D$385,0,IF($A681&lt;&gt;$A680,1,MOD(D680-1+(COUNTIFS(E$385:$N$385,$A681)=COUNTIFS(E681:$N681,1)),D$384)+1))</f>
        <v>0</v>
      </c>
      <c r="E681" s="291">
        <f ca="1">IF($A681&lt;&gt;E$385,0,IF($A681&lt;&gt;$A680,1,MOD(E680-1+(COUNTIFS(F$385:$N$385,$A681)=COUNTIFS(F681:$N681,1)),E$384)+1))</f>
        <v>0</v>
      </c>
      <c r="F681" s="291">
        <f ca="1">IF($A681&lt;&gt;F$385,0,IF($A681&lt;&gt;$A680,1,MOD(F680-1+(COUNTIFS(G$385:$N$385,$A681)=COUNTIFS(G681:$N681,1)),F$384)+1))</f>
        <v>0</v>
      </c>
      <c r="G681" s="291">
        <f ca="1">IF($A681&lt;&gt;G$385,0,IF($A681&lt;&gt;$A680,1,MOD(G680-1+(COUNTIFS(H$385:$N$385,$A681)=COUNTIFS(H681:$N681,1)),G$384)+1))</f>
        <v>1</v>
      </c>
      <c r="H681" s="291">
        <f ca="1">IF($A681&lt;&gt;H$385,0,IF($A681&lt;&gt;$A680,1,MOD(H680-1+(COUNTIFS(I$385:$N$385,$A681)=COUNTIFS(I681:$N681,1)),H$384)+1))</f>
        <v>3</v>
      </c>
      <c r="I681" s="291">
        <f ca="1">IF($A681&lt;&gt;I$385,0,IF($A681&lt;&gt;$A680,1,MOD(I680-1+(COUNTIFS(N$385:$N$385,$A681)=COUNTIFS(N681:$N681,1)),I$384)+1))</f>
        <v>2</v>
      </c>
      <c r="J681" s="291"/>
      <c r="K681" s="291"/>
      <c r="L681" s="291"/>
      <c r="M681" s="291"/>
      <c r="O681">
        <v>295</v>
      </c>
      <c r="P681" s="110">
        <f t="shared" ca="1" si="321"/>
        <v>0.5</v>
      </c>
      <c r="Q681" s="110">
        <f t="shared" ca="1" si="322"/>
        <v>0</v>
      </c>
      <c r="R681" s="110">
        <f t="shared" ca="1" si="323"/>
        <v>0</v>
      </c>
      <c r="S681" s="110">
        <f t="shared" ca="1" si="324"/>
        <v>0</v>
      </c>
      <c r="T681" s="110">
        <v>0</v>
      </c>
      <c r="U681" s="110">
        <f t="shared" ca="1" si="325"/>
        <v>0.5</v>
      </c>
      <c r="V681" s="110">
        <f t="shared" ca="1" si="326"/>
        <v>0</v>
      </c>
      <c r="W681" s="110"/>
      <c r="X681" s="110"/>
      <c r="Y681" s="110"/>
      <c r="Z681" s="110"/>
    </row>
    <row r="682" spans="1:26" hidden="1" outlineLevel="1">
      <c r="A682">
        <f t="shared" ca="1" si="327"/>
        <v>2</v>
      </c>
      <c r="B682" t="str">
        <f t="shared" ca="1" si="320"/>
        <v>EP3 LPD1 LPS3 LPM3</v>
      </c>
      <c r="C682" s="293">
        <f ca="1">IF($A682&lt;&gt;$A681,1,MOD(C681-1+(COUNTIFS(D$385:$N$385,$A682)=COUNTIFS(D682:$N682,1)),C$384)+1)</f>
        <v>3</v>
      </c>
      <c r="D682" s="291">
        <f ca="1">IF($A682&lt;&gt;D$385,0,IF($A682&lt;&gt;$A681,1,MOD(D681-1+(COUNTIFS(E$385:$N$385,$A682)=COUNTIFS(E682:$N682,1)),D$384)+1))</f>
        <v>0</v>
      </c>
      <c r="E682" s="291">
        <f ca="1">IF($A682&lt;&gt;E$385,0,IF($A682&lt;&gt;$A681,1,MOD(E681-1+(COUNTIFS(F$385:$N$385,$A682)=COUNTIFS(F682:$N682,1)),E$384)+1))</f>
        <v>0</v>
      </c>
      <c r="F682" s="291">
        <f ca="1">IF($A682&lt;&gt;F$385,0,IF($A682&lt;&gt;$A681,1,MOD(F681-1+(COUNTIFS(G$385:$N$385,$A682)=COUNTIFS(G682:$N682,1)),F$384)+1))</f>
        <v>0</v>
      </c>
      <c r="G682" s="291">
        <f ca="1">IF($A682&lt;&gt;G$385,0,IF($A682&lt;&gt;$A681,1,MOD(G681-1+(COUNTIFS(H$385:$N$385,$A682)=COUNTIFS(H682:$N682,1)),G$384)+1))</f>
        <v>1</v>
      </c>
      <c r="H682" s="291">
        <f ca="1">IF($A682&lt;&gt;H$385,0,IF($A682&lt;&gt;$A681,1,MOD(H681-1+(COUNTIFS(I$385:$N$385,$A682)=COUNTIFS(I682:$N682,1)),H$384)+1))</f>
        <v>3</v>
      </c>
      <c r="I682" s="291">
        <f ca="1">IF($A682&lt;&gt;I$385,0,IF($A682&lt;&gt;$A681,1,MOD(I681-1+(COUNTIFS(N$385:$N$385,$A682)=COUNTIFS(N682:$N682,1)),I$384)+1))</f>
        <v>3</v>
      </c>
      <c r="J682" s="291"/>
      <c r="K682" s="291"/>
      <c r="L682" s="291"/>
      <c r="M682" s="291"/>
      <c r="O682">
        <v>296</v>
      </c>
      <c r="P682" s="110">
        <f t="shared" ca="1" si="321"/>
        <v>0.5</v>
      </c>
      <c r="Q682" s="110">
        <f t="shared" ca="1" si="322"/>
        <v>0</v>
      </c>
      <c r="R682" s="110">
        <f t="shared" ca="1" si="323"/>
        <v>0</v>
      </c>
      <c r="S682" s="110">
        <f t="shared" ca="1" si="324"/>
        <v>0</v>
      </c>
      <c r="T682" s="110">
        <v>0</v>
      </c>
      <c r="U682" s="110">
        <f t="shared" ca="1" si="325"/>
        <v>0.5</v>
      </c>
      <c r="V682" s="110">
        <f t="shared" ca="1" si="326"/>
        <v>0.5</v>
      </c>
      <c r="W682" s="110"/>
      <c r="X682" s="110"/>
      <c r="Y682" s="110"/>
      <c r="Z682" s="110"/>
    </row>
    <row r="683" spans="1:26" hidden="1" outlineLevel="1">
      <c r="A683">
        <f t="shared" ca="1" si="327"/>
        <v>2</v>
      </c>
      <c r="B683" t="str">
        <f t="shared" ca="1" si="320"/>
        <v>EP1 LPD1 LPS1 LPM1</v>
      </c>
      <c r="C683" s="293">
        <f ca="1">IF($A683&lt;&gt;$A682,1,MOD(C682-1+(COUNTIFS(D$385:$N$385,$A683)=COUNTIFS(D683:$N683,1)),C$384)+1)</f>
        <v>1</v>
      </c>
      <c r="D683" s="291">
        <f ca="1">IF($A683&lt;&gt;D$385,0,IF($A683&lt;&gt;$A682,1,MOD(D682-1+(COUNTIFS(E$385:$N$385,$A683)=COUNTIFS(E683:$N683,1)),D$384)+1))</f>
        <v>0</v>
      </c>
      <c r="E683" s="291">
        <f ca="1">IF($A683&lt;&gt;E$385,0,IF($A683&lt;&gt;$A682,1,MOD(E682-1+(COUNTIFS(F$385:$N$385,$A683)=COUNTIFS(F683:$N683,1)),E$384)+1))</f>
        <v>0</v>
      </c>
      <c r="F683" s="291">
        <f ca="1">IF($A683&lt;&gt;F$385,0,IF($A683&lt;&gt;$A682,1,MOD(F682-1+(COUNTIFS(G$385:$N$385,$A683)=COUNTIFS(G683:$N683,1)),F$384)+1))</f>
        <v>0</v>
      </c>
      <c r="G683" s="291">
        <f ca="1">IF($A683&lt;&gt;G$385,0,IF($A683&lt;&gt;$A682,1,MOD(G682-1+(COUNTIFS(H$385:$N$385,$A683)=COUNTIFS(H683:$N683,1)),G$384)+1))</f>
        <v>1</v>
      </c>
      <c r="H683" s="291">
        <f ca="1">IF($A683&lt;&gt;H$385,0,IF($A683&lt;&gt;$A682,1,MOD(H682-1+(COUNTIFS(I$385:$N$385,$A683)=COUNTIFS(I683:$N683,1)),H$384)+1))</f>
        <v>1</v>
      </c>
      <c r="I683" s="291">
        <f ca="1">IF($A683&lt;&gt;I$385,0,IF($A683&lt;&gt;$A682,1,MOD(I682-1+(COUNTIFS(N$385:$N$385,$A683)=COUNTIFS(N683:$N683,1)),I$384)+1))</f>
        <v>1</v>
      </c>
      <c r="J683" s="291"/>
      <c r="K683" s="291"/>
      <c r="L683" s="291"/>
      <c r="M683" s="291"/>
      <c r="O683">
        <v>297</v>
      </c>
      <c r="P683" s="110">
        <f t="shared" ca="1" si="321"/>
        <v>-0.5</v>
      </c>
      <c r="Q683" s="110">
        <f t="shared" ca="1" si="322"/>
        <v>0</v>
      </c>
      <c r="R683" s="110">
        <f t="shared" ca="1" si="323"/>
        <v>0</v>
      </c>
      <c r="S683" s="110">
        <f t="shared" ca="1" si="324"/>
        <v>0</v>
      </c>
      <c r="T683" s="110">
        <v>0</v>
      </c>
      <c r="U683" s="110">
        <f t="shared" ca="1" si="325"/>
        <v>-0.5</v>
      </c>
      <c r="V683" s="110">
        <f t="shared" ca="1" si="326"/>
        <v>-0.5</v>
      </c>
      <c r="W683" s="110"/>
      <c r="X683" s="110"/>
      <c r="Y683" s="110"/>
      <c r="Z683" s="110"/>
    </row>
    <row r="684" spans="1:26" hidden="1" outlineLevel="1">
      <c r="A684">
        <f t="shared" ca="1" si="327"/>
        <v>2</v>
      </c>
      <c r="B684" t="str">
        <f t="shared" ca="1" si="320"/>
        <v>EP1 LPD1 LPS1 LPM2</v>
      </c>
      <c r="C684" s="293">
        <f ca="1">IF($A684&lt;&gt;$A683,1,MOD(C683-1+(COUNTIFS(D$385:$N$385,$A684)=COUNTIFS(D684:$N684,1)),C$384)+1)</f>
        <v>1</v>
      </c>
      <c r="D684" s="291">
        <f ca="1">IF($A684&lt;&gt;D$385,0,IF($A684&lt;&gt;$A683,1,MOD(D683-1+(COUNTIFS(E$385:$N$385,$A684)=COUNTIFS(E684:$N684,1)),D$384)+1))</f>
        <v>0</v>
      </c>
      <c r="E684" s="291">
        <f ca="1">IF($A684&lt;&gt;E$385,0,IF($A684&lt;&gt;$A683,1,MOD(E683-1+(COUNTIFS(F$385:$N$385,$A684)=COUNTIFS(F684:$N684,1)),E$384)+1))</f>
        <v>0</v>
      </c>
      <c r="F684" s="291">
        <f ca="1">IF($A684&lt;&gt;F$385,0,IF($A684&lt;&gt;$A683,1,MOD(F683-1+(COUNTIFS(G$385:$N$385,$A684)=COUNTIFS(G684:$N684,1)),F$384)+1))</f>
        <v>0</v>
      </c>
      <c r="G684" s="291">
        <f ca="1">IF($A684&lt;&gt;G$385,0,IF($A684&lt;&gt;$A683,1,MOD(G683-1+(COUNTIFS(H$385:$N$385,$A684)=COUNTIFS(H684:$N684,1)),G$384)+1))</f>
        <v>1</v>
      </c>
      <c r="H684" s="291">
        <f ca="1">IF($A684&lt;&gt;H$385,0,IF($A684&lt;&gt;$A683,1,MOD(H683-1+(COUNTIFS(I$385:$N$385,$A684)=COUNTIFS(I684:$N684,1)),H$384)+1))</f>
        <v>1</v>
      </c>
      <c r="I684" s="291">
        <f ca="1">IF($A684&lt;&gt;I$385,0,IF($A684&lt;&gt;$A683,1,MOD(I683-1+(COUNTIFS(N$385:$N$385,$A684)=COUNTIFS(N684:$N684,1)),I$384)+1))</f>
        <v>2</v>
      </c>
      <c r="J684" s="291"/>
      <c r="K684" s="291"/>
      <c r="L684" s="291"/>
      <c r="M684" s="291"/>
      <c r="O684">
        <v>298</v>
      </c>
      <c r="P684" s="110">
        <f t="shared" ca="1" si="321"/>
        <v>-0.5</v>
      </c>
      <c r="Q684" s="110">
        <f t="shared" ca="1" si="322"/>
        <v>0</v>
      </c>
      <c r="R684" s="110">
        <f t="shared" ca="1" si="323"/>
        <v>0</v>
      </c>
      <c r="S684" s="110">
        <f t="shared" ca="1" si="324"/>
        <v>0</v>
      </c>
      <c r="T684" s="110">
        <v>0</v>
      </c>
      <c r="U684" s="110">
        <f t="shared" ca="1" si="325"/>
        <v>-0.5</v>
      </c>
      <c r="V684" s="110">
        <f t="shared" ca="1" si="326"/>
        <v>0</v>
      </c>
      <c r="W684" s="110"/>
      <c r="X684" s="110"/>
      <c r="Y684" s="110"/>
      <c r="Z684" s="110"/>
    </row>
    <row r="685" spans="1:26" hidden="1" outlineLevel="1">
      <c r="A685">
        <f t="shared" ca="1" si="327"/>
        <v>2</v>
      </c>
      <c r="B685" t="str">
        <f t="shared" ca="1" si="320"/>
        <v>EP1 LPD1 LPS1 LPM3</v>
      </c>
      <c r="C685" s="293">
        <f ca="1">IF($A685&lt;&gt;$A684,1,MOD(C684-1+(COUNTIFS(D$385:$N$385,$A685)=COUNTIFS(D685:$N685,1)),C$384)+1)</f>
        <v>1</v>
      </c>
      <c r="D685" s="291">
        <f ca="1">IF($A685&lt;&gt;D$385,0,IF($A685&lt;&gt;$A684,1,MOD(D684-1+(COUNTIFS(E$385:$N$385,$A685)=COUNTIFS(E685:$N685,1)),D$384)+1))</f>
        <v>0</v>
      </c>
      <c r="E685" s="291">
        <f ca="1">IF($A685&lt;&gt;E$385,0,IF($A685&lt;&gt;$A684,1,MOD(E684-1+(COUNTIFS(F$385:$N$385,$A685)=COUNTIFS(F685:$N685,1)),E$384)+1))</f>
        <v>0</v>
      </c>
      <c r="F685" s="291">
        <f ca="1">IF($A685&lt;&gt;F$385,0,IF($A685&lt;&gt;$A684,1,MOD(F684-1+(COUNTIFS(G$385:$N$385,$A685)=COUNTIFS(G685:$N685,1)),F$384)+1))</f>
        <v>0</v>
      </c>
      <c r="G685" s="291">
        <f ca="1">IF($A685&lt;&gt;G$385,0,IF($A685&lt;&gt;$A684,1,MOD(G684-1+(COUNTIFS(H$385:$N$385,$A685)=COUNTIFS(H685:$N685,1)),G$384)+1))</f>
        <v>1</v>
      </c>
      <c r="H685" s="291">
        <f ca="1">IF($A685&lt;&gt;H$385,0,IF($A685&lt;&gt;$A684,1,MOD(H684-1+(COUNTIFS(I$385:$N$385,$A685)=COUNTIFS(I685:$N685,1)),H$384)+1))</f>
        <v>1</v>
      </c>
      <c r="I685" s="291">
        <f ca="1">IF($A685&lt;&gt;I$385,0,IF($A685&lt;&gt;$A684,1,MOD(I684-1+(COUNTIFS(N$385:$N$385,$A685)=COUNTIFS(N685:$N685,1)),I$384)+1))</f>
        <v>3</v>
      </c>
      <c r="J685" s="291"/>
      <c r="K685" s="291"/>
      <c r="L685" s="291"/>
      <c r="M685" s="291"/>
      <c r="O685">
        <v>299</v>
      </c>
      <c r="P685" s="110">
        <f t="shared" ca="1" si="321"/>
        <v>-0.5</v>
      </c>
      <c r="Q685" s="110">
        <f t="shared" ca="1" si="322"/>
        <v>0</v>
      </c>
      <c r="R685" s="110">
        <f t="shared" ca="1" si="323"/>
        <v>0</v>
      </c>
      <c r="S685" s="110">
        <f t="shared" ca="1" si="324"/>
        <v>0</v>
      </c>
      <c r="T685" s="110">
        <v>0</v>
      </c>
      <c r="U685" s="110">
        <f t="shared" ca="1" si="325"/>
        <v>-0.5</v>
      </c>
      <c r="V685" s="110">
        <f t="shared" ca="1" si="326"/>
        <v>0.5</v>
      </c>
      <c r="W685" s="110"/>
      <c r="X685" s="110"/>
      <c r="Y685" s="110"/>
      <c r="Z685" s="110"/>
    </row>
    <row r="686" spans="1:26" hidden="1" outlineLevel="1">
      <c r="A686">
        <f t="shared" ca="1" si="327"/>
        <v>2</v>
      </c>
      <c r="B686" t="str">
        <f t="shared" ca="1" si="320"/>
        <v>EP1 LPD1 LPS2 LPM1</v>
      </c>
      <c r="C686" s="293">
        <f ca="1">IF($A686&lt;&gt;$A685,1,MOD(C685-1+(COUNTIFS(D$385:$N$385,$A686)=COUNTIFS(D686:$N686,1)),C$384)+1)</f>
        <v>1</v>
      </c>
      <c r="D686" s="291">
        <f ca="1">IF($A686&lt;&gt;D$385,0,IF($A686&lt;&gt;$A685,1,MOD(D685-1+(COUNTIFS(E$385:$N$385,$A686)=COUNTIFS(E686:$N686,1)),D$384)+1))</f>
        <v>0</v>
      </c>
      <c r="E686" s="291">
        <f ca="1">IF($A686&lt;&gt;E$385,0,IF($A686&lt;&gt;$A685,1,MOD(E685-1+(COUNTIFS(F$385:$N$385,$A686)=COUNTIFS(F686:$N686,1)),E$384)+1))</f>
        <v>0</v>
      </c>
      <c r="F686" s="291">
        <f ca="1">IF($A686&lt;&gt;F$385,0,IF($A686&lt;&gt;$A685,1,MOD(F685-1+(COUNTIFS(G$385:$N$385,$A686)=COUNTIFS(G686:$N686,1)),F$384)+1))</f>
        <v>0</v>
      </c>
      <c r="G686" s="291">
        <f ca="1">IF($A686&lt;&gt;G$385,0,IF($A686&lt;&gt;$A685,1,MOD(G685-1+(COUNTIFS(H$385:$N$385,$A686)=COUNTIFS(H686:$N686,1)),G$384)+1))</f>
        <v>1</v>
      </c>
      <c r="H686" s="291">
        <f ca="1">IF($A686&lt;&gt;H$385,0,IF($A686&lt;&gt;$A685,1,MOD(H685-1+(COUNTIFS(I$385:$N$385,$A686)=COUNTIFS(I686:$N686,1)),H$384)+1))</f>
        <v>2</v>
      </c>
      <c r="I686" s="291">
        <f ca="1">IF($A686&lt;&gt;I$385,0,IF($A686&lt;&gt;$A685,1,MOD(I685-1+(COUNTIFS(N$385:$N$385,$A686)=COUNTIFS(N686:$N686,1)),I$384)+1))</f>
        <v>1</v>
      </c>
      <c r="J686" s="291"/>
      <c r="K686" s="291"/>
      <c r="L686" s="291"/>
      <c r="M686" s="291"/>
      <c r="O686">
        <v>300</v>
      </c>
      <c r="P686" s="110">
        <f t="shared" ca="1" si="321"/>
        <v>-0.5</v>
      </c>
      <c r="Q686" s="110">
        <f t="shared" ca="1" si="322"/>
        <v>0</v>
      </c>
      <c r="R686" s="110">
        <f t="shared" ca="1" si="323"/>
        <v>0</v>
      </c>
      <c r="S686" s="110">
        <f t="shared" ca="1" si="324"/>
        <v>0</v>
      </c>
      <c r="T686" s="110">
        <v>0</v>
      </c>
      <c r="U686" s="110">
        <f t="shared" ca="1" si="325"/>
        <v>0</v>
      </c>
      <c r="V686" s="110">
        <f t="shared" ca="1" si="326"/>
        <v>-0.5</v>
      </c>
      <c r="W686" s="110"/>
      <c r="X686" s="110"/>
      <c r="Y686" s="110"/>
      <c r="Z686" s="110"/>
    </row>
    <row r="687" spans="1:26" hidden="1" outlineLevel="1">
      <c r="A687">
        <f t="shared" ca="1" si="327"/>
        <v>2</v>
      </c>
      <c r="B687" t="str">
        <f t="shared" ca="1" si="320"/>
        <v>EP1 LPD1 LPS2 LPM2</v>
      </c>
      <c r="C687" s="293">
        <f ca="1">IF($A687&lt;&gt;$A686,1,MOD(C686-1+(COUNTIFS(D$385:$N$385,$A687)=COUNTIFS(D687:$N687,1)),C$384)+1)</f>
        <v>1</v>
      </c>
      <c r="D687" s="291">
        <f ca="1">IF($A687&lt;&gt;D$385,0,IF($A687&lt;&gt;$A686,1,MOD(D686-1+(COUNTIFS(E$385:$N$385,$A687)=COUNTIFS(E687:$N687,1)),D$384)+1))</f>
        <v>0</v>
      </c>
      <c r="E687" s="291">
        <f ca="1">IF($A687&lt;&gt;E$385,0,IF($A687&lt;&gt;$A686,1,MOD(E686-1+(COUNTIFS(F$385:$N$385,$A687)=COUNTIFS(F687:$N687,1)),E$384)+1))</f>
        <v>0</v>
      </c>
      <c r="F687" s="291">
        <f ca="1">IF($A687&lt;&gt;F$385,0,IF($A687&lt;&gt;$A686,1,MOD(F686-1+(COUNTIFS(G$385:$N$385,$A687)=COUNTIFS(G687:$N687,1)),F$384)+1))</f>
        <v>0</v>
      </c>
      <c r="G687" s="291">
        <f ca="1">IF($A687&lt;&gt;G$385,0,IF($A687&lt;&gt;$A686,1,MOD(G686-1+(COUNTIFS(H$385:$N$385,$A687)=COUNTIFS(H687:$N687,1)),G$384)+1))</f>
        <v>1</v>
      </c>
      <c r="H687" s="291">
        <f ca="1">IF($A687&lt;&gt;H$385,0,IF($A687&lt;&gt;$A686,1,MOD(H686-1+(COUNTIFS(I$385:$N$385,$A687)=COUNTIFS(I687:$N687,1)),H$384)+1))</f>
        <v>2</v>
      </c>
      <c r="I687" s="291">
        <f ca="1">IF($A687&lt;&gt;I$385,0,IF($A687&lt;&gt;$A686,1,MOD(I686-1+(COUNTIFS(N$385:$N$385,$A687)=COUNTIFS(N687:$N687,1)),I$384)+1))</f>
        <v>2</v>
      </c>
      <c r="J687" s="291"/>
      <c r="K687" s="291"/>
      <c r="L687" s="291"/>
      <c r="M687" s="291"/>
      <c r="O687">
        <v>301</v>
      </c>
      <c r="P687" s="110">
        <f t="shared" ca="1" si="321"/>
        <v>-0.5</v>
      </c>
      <c r="Q687" s="110">
        <f t="shared" ca="1" si="322"/>
        <v>0</v>
      </c>
      <c r="R687" s="110">
        <f t="shared" ca="1" si="323"/>
        <v>0</v>
      </c>
      <c r="S687" s="110">
        <f t="shared" ca="1" si="324"/>
        <v>0</v>
      </c>
      <c r="T687" s="110">
        <v>0</v>
      </c>
      <c r="U687" s="110">
        <f t="shared" ca="1" si="325"/>
        <v>0</v>
      </c>
      <c r="V687" s="110">
        <f t="shared" ca="1" si="326"/>
        <v>0</v>
      </c>
      <c r="W687" s="110"/>
      <c r="X687" s="110"/>
      <c r="Y687" s="110"/>
      <c r="Z687" s="110"/>
    </row>
    <row r="688" spans="1:26" hidden="1" outlineLevel="1">
      <c r="A688">
        <f t="shared" ca="1" si="327"/>
        <v>2</v>
      </c>
      <c r="B688" t="str">
        <f t="shared" ca="1" si="320"/>
        <v>EP1 LPD1 LPS2 LPM3</v>
      </c>
      <c r="C688" s="293">
        <f ca="1">IF($A688&lt;&gt;$A687,1,MOD(C687-1+(COUNTIFS(D$385:$N$385,$A688)=COUNTIFS(D688:$N688,1)),C$384)+1)</f>
        <v>1</v>
      </c>
      <c r="D688" s="291">
        <f ca="1">IF($A688&lt;&gt;D$385,0,IF($A688&lt;&gt;$A687,1,MOD(D687-1+(COUNTIFS(E$385:$N$385,$A688)=COUNTIFS(E688:$N688,1)),D$384)+1))</f>
        <v>0</v>
      </c>
      <c r="E688" s="291">
        <f ca="1">IF($A688&lt;&gt;E$385,0,IF($A688&lt;&gt;$A687,1,MOD(E687-1+(COUNTIFS(F$385:$N$385,$A688)=COUNTIFS(F688:$N688,1)),E$384)+1))</f>
        <v>0</v>
      </c>
      <c r="F688" s="291">
        <f ca="1">IF($A688&lt;&gt;F$385,0,IF($A688&lt;&gt;$A687,1,MOD(F687-1+(COUNTIFS(G$385:$N$385,$A688)=COUNTIFS(G688:$N688,1)),F$384)+1))</f>
        <v>0</v>
      </c>
      <c r="G688" s="291">
        <f ca="1">IF($A688&lt;&gt;G$385,0,IF($A688&lt;&gt;$A687,1,MOD(G687-1+(COUNTIFS(H$385:$N$385,$A688)=COUNTIFS(H688:$N688,1)),G$384)+1))</f>
        <v>1</v>
      </c>
      <c r="H688" s="291">
        <f ca="1">IF($A688&lt;&gt;H$385,0,IF($A688&lt;&gt;$A687,1,MOD(H687-1+(COUNTIFS(I$385:$N$385,$A688)=COUNTIFS(I688:$N688,1)),H$384)+1))</f>
        <v>2</v>
      </c>
      <c r="I688" s="291">
        <f ca="1">IF($A688&lt;&gt;I$385,0,IF($A688&lt;&gt;$A687,1,MOD(I687-1+(COUNTIFS(N$385:$N$385,$A688)=COUNTIFS(N688:$N688,1)),I$384)+1))</f>
        <v>3</v>
      </c>
      <c r="J688" s="291"/>
      <c r="K688" s="291"/>
      <c r="L688" s="291"/>
      <c r="M688" s="291"/>
      <c r="O688">
        <v>302</v>
      </c>
      <c r="P688" s="110">
        <f t="shared" ca="1" si="321"/>
        <v>-0.5</v>
      </c>
      <c r="Q688" s="110">
        <f t="shared" ca="1" si="322"/>
        <v>0</v>
      </c>
      <c r="R688" s="110">
        <f t="shared" ca="1" si="323"/>
        <v>0</v>
      </c>
      <c r="S688" s="110">
        <f t="shared" ca="1" si="324"/>
        <v>0</v>
      </c>
      <c r="T688" s="110">
        <v>0</v>
      </c>
      <c r="U688" s="110">
        <f t="shared" ca="1" si="325"/>
        <v>0</v>
      </c>
      <c r="V688" s="110">
        <f t="shared" ca="1" si="326"/>
        <v>0.5</v>
      </c>
      <c r="W688" s="110"/>
      <c r="X688" s="110"/>
      <c r="Y688" s="110"/>
      <c r="Z688" s="110"/>
    </row>
    <row r="689" spans="1:26" hidden="1" outlineLevel="1">
      <c r="A689">
        <f t="shared" ca="1" si="327"/>
        <v>2</v>
      </c>
      <c r="B689" t="str">
        <f t="shared" ca="1" si="320"/>
        <v>EP1 LPD1 LPS3 LPM1</v>
      </c>
      <c r="C689" s="293">
        <f ca="1">IF($A689&lt;&gt;$A688,1,MOD(C688-1+(COUNTIFS(D$385:$N$385,$A689)=COUNTIFS(D689:$N689,1)),C$384)+1)</f>
        <v>1</v>
      </c>
      <c r="D689" s="291">
        <f ca="1">IF($A689&lt;&gt;D$385,0,IF($A689&lt;&gt;$A688,1,MOD(D688-1+(COUNTIFS(E$385:$N$385,$A689)=COUNTIFS(E689:$N689,1)),D$384)+1))</f>
        <v>0</v>
      </c>
      <c r="E689" s="291">
        <f ca="1">IF($A689&lt;&gt;E$385,0,IF($A689&lt;&gt;$A688,1,MOD(E688-1+(COUNTIFS(F$385:$N$385,$A689)=COUNTIFS(F689:$N689,1)),E$384)+1))</f>
        <v>0</v>
      </c>
      <c r="F689" s="291">
        <f ca="1">IF($A689&lt;&gt;F$385,0,IF($A689&lt;&gt;$A688,1,MOD(F688-1+(COUNTIFS(G$385:$N$385,$A689)=COUNTIFS(G689:$N689,1)),F$384)+1))</f>
        <v>0</v>
      </c>
      <c r="G689" s="291">
        <f ca="1">IF($A689&lt;&gt;G$385,0,IF($A689&lt;&gt;$A688,1,MOD(G688-1+(COUNTIFS(H$385:$N$385,$A689)=COUNTIFS(H689:$N689,1)),G$384)+1))</f>
        <v>1</v>
      </c>
      <c r="H689" s="291">
        <f ca="1">IF($A689&lt;&gt;H$385,0,IF($A689&lt;&gt;$A688,1,MOD(H688-1+(COUNTIFS(I$385:$N$385,$A689)=COUNTIFS(I689:$N689,1)),H$384)+1))</f>
        <v>3</v>
      </c>
      <c r="I689" s="291">
        <f ca="1">IF($A689&lt;&gt;I$385,0,IF($A689&lt;&gt;$A688,1,MOD(I688-1+(COUNTIFS(N$385:$N$385,$A689)=COUNTIFS(N689:$N689,1)),I$384)+1))</f>
        <v>1</v>
      </c>
      <c r="J689" s="291"/>
      <c r="K689" s="291"/>
      <c r="L689" s="291"/>
      <c r="M689" s="291"/>
      <c r="O689">
        <v>303</v>
      </c>
      <c r="P689" s="110">
        <f t="shared" ca="1" si="321"/>
        <v>-0.5</v>
      </c>
      <c r="Q689" s="110">
        <f t="shared" ca="1" si="322"/>
        <v>0</v>
      </c>
      <c r="R689" s="110">
        <f t="shared" ca="1" si="323"/>
        <v>0</v>
      </c>
      <c r="S689" s="110">
        <f t="shared" ca="1" si="324"/>
        <v>0</v>
      </c>
      <c r="T689" s="110">
        <v>0</v>
      </c>
      <c r="U689" s="110">
        <f t="shared" ca="1" si="325"/>
        <v>0.5</v>
      </c>
      <c r="V689" s="110">
        <f t="shared" ca="1" si="326"/>
        <v>-0.5</v>
      </c>
      <c r="W689" s="110"/>
      <c r="X689" s="110"/>
      <c r="Y689" s="110"/>
      <c r="Z689" s="110"/>
    </row>
    <row r="690" spans="1:26" hidden="1" outlineLevel="1">
      <c r="A690">
        <f t="shared" ca="1" si="327"/>
        <v>2</v>
      </c>
      <c r="B690" t="str">
        <f t="shared" ca="1" si="320"/>
        <v>EP1 LPD1 LPS3 LPM2</v>
      </c>
      <c r="C690" s="293">
        <f ca="1">IF($A690&lt;&gt;$A689,1,MOD(C689-1+(COUNTIFS(D$385:$N$385,$A690)=COUNTIFS(D690:$N690,1)),C$384)+1)</f>
        <v>1</v>
      </c>
      <c r="D690" s="291">
        <f ca="1">IF($A690&lt;&gt;D$385,0,IF($A690&lt;&gt;$A689,1,MOD(D689-1+(COUNTIFS(E$385:$N$385,$A690)=COUNTIFS(E690:$N690,1)),D$384)+1))</f>
        <v>0</v>
      </c>
      <c r="E690" s="291">
        <f ca="1">IF($A690&lt;&gt;E$385,0,IF($A690&lt;&gt;$A689,1,MOD(E689-1+(COUNTIFS(F$385:$N$385,$A690)=COUNTIFS(F690:$N690,1)),E$384)+1))</f>
        <v>0</v>
      </c>
      <c r="F690" s="291">
        <f ca="1">IF($A690&lt;&gt;F$385,0,IF($A690&lt;&gt;$A689,1,MOD(F689-1+(COUNTIFS(G$385:$N$385,$A690)=COUNTIFS(G690:$N690,1)),F$384)+1))</f>
        <v>0</v>
      </c>
      <c r="G690" s="291">
        <f ca="1">IF($A690&lt;&gt;G$385,0,IF($A690&lt;&gt;$A689,1,MOD(G689-1+(COUNTIFS(H$385:$N$385,$A690)=COUNTIFS(H690:$N690,1)),G$384)+1))</f>
        <v>1</v>
      </c>
      <c r="H690" s="291">
        <f ca="1">IF($A690&lt;&gt;H$385,0,IF($A690&lt;&gt;$A689,1,MOD(H689-1+(COUNTIFS(I$385:$N$385,$A690)=COUNTIFS(I690:$N690,1)),H$384)+1))</f>
        <v>3</v>
      </c>
      <c r="I690" s="291">
        <f ca="1">IF($A690&lt;&gt;I$385,0,IF($A690&lt;&gt;$A689,1,MOD(I689-1+(COUNTIFS(N$385:$N$385,$A690)=COUNTIFS(N690:$N690,1)),I$384)+1))</f>
        <v>2</v>
      </c>
      <c r="J690" s="291"/>
      <c r="K690" s="291"/>
      <c r="L690" s="291"/>
      <c r="M690" s="291"/>
      <c r="O690">
        <v>304</v>
      </c>
      <c r="P690" s="110">
        <f t="shared" ca="1" si="321"/>
        <v>-0.5</v>
      </c>
      <c r="Q690" s="110">
        <f t="shared" ca="1" si="322"/>
        <v>0</v>
      </c>
      <c r="R690" s="110">
        <f t="shared" ca="1" si="323"/>
        <v>0</v>
      </c>
      <c r="S690" s="110">
        <f t="shared" ca="1" si="324"/>
        <v>0</v>
      </c>
      <c r="T690" s="110">
        <v>0</v>
      </c>
      <c r="U690" s="110">
        <f t="shared" ca="1" si="325"/>
        <v>0.5</v>
      </c>
      <c r="V690" s="110">
        <f t="shared" ca="1" si="326"/>
        <v>0</v>
      </c>
      <c r="W690" s="110"/>
      <c r="X690" s="110"/>
      <c r="Y690" s="110"/>
      <c r="Z690" s="110"/>
    </row>
    <row r="691" spans="1:26" hidden="1" outlineLevel="1">
      <c r="A691">
        <f t="shared" ca="1" si="327"/>
        <v>2</v>
      </c>
      <c r="B691" t="str">
        <f t="shared" ca="1" si="320"/>
        <v>EP1 LPD1 LPS3 LPM3</v>
      </c>
      <c r="C691" s="293">
        <f ca="1">IF($A691&lt;&gt;$A690,1,MOD(C690-1+(COUNTIFS(D$385:$N$385,$A691)=COUNTIFS(D691:$N691,1)),C$384)+1)</f>
        <v>1</v>
      </c>
      <c r="D691" s="291">
        <f ca="1">IF($A691&lt;&gt;D$385,0,IF($A691&lt;&gt;$A690,1,MOD(D690-1+(COUNTIFS(E$385:$N$385,$A691)=COUNTIFS(E691:$N691,1)),D$384)+1))</f>
        <v>0</v>
      </c>
      <c r="E691" s="291">
        <f ca="1">IF($A691&lt;&gt;E$385,0,IF($A691&lt;&gt;$A690,1,MOD(E690-1+(COUNTIFS(F$385:$N$385,$A691)=COUNTIFS(F691:$N691,1)),E$384)+1))</f>
        <v>0</v>
      </c>
      <c r="F691" s="291">
        <f ca="1">IF($A691&lt;&gt;F$385,0,IF($A691&lt;&gt;$A690,1,MOD(F690-1+(COUNTIFS(G$385:$N$385,$A691)=COUNTIFS(G691:$N691,1)),F$384)+1))</f>
        <v>0</v>
      </c>
      <c r="G691" s="291">
        <f ca="1">IF($A691&lt;&gt;G$385,0,IF($A691&lt;&gt;$A690,1,MOD(G690-1+(COUNTIFS(H$385:$N$385,$A691)=COUNTIFS(H691:$N691,1)),G$384)+1))</f>
        <v>1</v>
      </c>
      <c r="H691" s="291">
        <f ca="1">IF($A691&lt;&gt;H$385,0,IF($A691&lt;&gt;$A690,1,MOD(H690-1+(COUNTIFS(I$385:$N$385,$A691)=COUNTIFS(I691:$N691,1)),H$384)+1))</f>
        <v>3</v>
      </c>
      <c r="I691" s="291">
        <f ca="1">IF($A691&lt;&gt;I$385,0,IF($A691&lt;&gt;$A690,1,MOD(I690-1+(COUNTIFS(N$385:$N$385,$A691)=COUNTIFS(N691:$N691,1)),I$384)+1))</f>
        <v>3</v>
      </c>
      <c r="J691" s="291"/>
      <c r="K691" s="291"/>
      <c r="L691" s="291"/>
      <c r="M691" s="291"/>
      <c r="O691">
        <v>305</v>
      </c>
      <c r="P691" s="110">
        <f t="shared" ca="1" si="321"/>
        <v>-0.5</v>
      </c>
      <c r="Q691" s="110">
        <f t="shared" ca="1" si="322"/>
        <v>0</v>
      </c>
      <c r="R691" s="110">
        <f t="shared" ca="1" si="323"/>
        <v>0</v>
      </c>
      <c r="S691" s="110">
        <f t="shared" ca="1" si="324"/>
        <v>0</v>
      </c>
      <c r="T691" s="110">
        <v>0</v>
      </c>
      <c r="U691" s="110">
        <f t="shared" ca="1" si="325"/>
        <v>0.5</v>
      </c>
      <c r="V691" s="110">
        <f t="shared" ca="1" si="326"/>
        <v>0.5</v>
      </c>
      <c r="W691" s="110"/>
      <c r="X691" s="110"/>
      <c r="Y691" s="110"/>
      <c r="Z691" s="110"/>
    </row>
    <row r="692" spans="1:26" hidden="1" outlineLevel="1">
      <c r="A692">
        <f t="shared" ca="1" si="327"/>
        <v>2</v>
      </c>
      <c r="B692" t="str">
        <f t="shared" ca="1" si="320"/>
        <v>EP2 LPD1 LPS1 LPM1</v>
      </c>
      <c r="C692" s="293">
        <f ca="1">IF($A692&lt;&gt;$A691,1,MOD(C691-1+(COUNTIFS(D$385:$N$385,$A692)=COUNTIFS(D692:$N692,1)),C$384)+1)</f>
        <v>2</v>
      </c>
      <c r="D692" s="291">
        <f ca="1">IF($A692&lt;&gt;D$385,0,IF($A692&lt;&gt;$A691,1,MOD(D691-1+(COUNTIFS(E$385:$N$385,$A692)=COUNTIFS(E692:$N692,1)),D$384)+1))</f>
        <v>0</v>
      </c>
      <c r="E692" s="291">
        <f ca="1">IF($A692&lt;&gt;E$385,0,IF($A692&lt;&gt;$A691,1,MOD(E691-1+(COUNTIFS(F$385:$N$385,$A692)=COUNTIFS(F692:$N692,1)),E$384)+1))</f>
        <v>0</v>
      </c>
      <c r="F692" s="291">
        <f ca="1">IF($A692&lt;&gt;F$385,0,IF($A692&lt;&gt;$A691,1,MOD(F691-1+(COUNTIFS(G$385:$N$385,$A692)=COUNTIFS(G692:$N692,1)),F$384)+1))</f>
        <v>0</v>
      </c>
      <c r="G692" s="291">
        <f ca="1">IF($A692&lt;&gt;G$385,0,IF($A692&lt;&gt;$A691,1,MOD(G691-1+(COUNTIFS(H$385:$N$385,$A692)=COUNTIFS(H692:$N692,1)),G$384)+1))</f>
        <v>1</v>
      </c>
      <c r="H692" s="291">
        <f ca="1">IF($A692&lt;&gt;H$385,0,IF($A692&lt;&gt;$A691,1,MOD(H691-1+(COUNTIFS(I$385:$N$385,$A692)=COUNTIFS(I692:$N692,1)),H$384)+1))</f>
        <v>1</v>
      </c>
      <c r="I692" s="291">
        <f ca="1">IF($A692&lt;&gt;I$385,0,IF($A692&lt;&gt;$A691,1,MOD(I691-1+(COUNTIFS(N$385:$N$385,$A692)=COUNTIFS(N692:$N692,1)),I$384)+1))</f>
        <v>1</v>
      </c>
      <c r="J692" s="291"/>
      <c r="K692" s="291"/>
      <c r="L692" s="291"/>
      <c r="M692" s="291"/>
      <c r="O692">
        <v>306</v>
      </c>
      <c r="P692" s="110">
        <f t="shared" ca="1" si="321"/>
        <v>0</v>
      </c>
      <c r="Q692" s="110">
        <f t="shared" ca="1" si="322"/>
        <v>0</v>
      </c>
      <c r="R692" s="110">
        <f t="shared" ca="1" si="323"/>
        <v>0</v>
      </c>
      <c r="S692" s="110">
        <f t="shared" ca="1" si="324"/>
        <v>0</v>
      </c>
      <c r="T692" s="110">
        <v>0</v>
      </c>
      <c r="U692" s="110">
        <f t="shared" ca="1" si="325"/>
        <v>-0.5</v>
      </c>
      <c r="V692" s="110">
        <f t="shared" ca="1" si="326"/>
        <v>-0.5</v>
      </c>
      <c r="W692" s="110"/>
      <c r="X692" s="110"/>
      <c r="Y692" s="110"/>
      <c r="Z692" s="110"/>
    </row>
    <row r="693" spans="1:26" hidden="1" outlineLevel="1">
      <c r="A693">
        <f t="shared" ca="1" si="327"/>
        <v>2</v>
      </c>
      <c r="B693" t="str">
        <f t="shared" ca="1" si="320"/>
        <v>EP2 LPD1 LPS1 LPM2</v>
      </c>
      <c r="C693" s="293">
        <f ca="1">IF($A693&lt;&gt;$A692,1,MOD(C692-1+(COUNTIFS(D$385:$N$385,$A693)=COUNTIFS(D693:$N693,1)),C$384)+1)</f>
        <v>2</v>
      </c>
      <c r="D693" s="291">
        <f ca="1">IF($A693&lt;&gt;D$385,0,IF($A693&lt;&gt;$A692,1,MOD(D692-1+(COUNTIFS(E$385:$N$385,$A693)=COUNTIFS(E693:$N693,1)),D$384)+1))</f>
        <v>0</v>
      </c>
      <c r="E693" s="291">
        <f ca="1">IF($A693&lt;&gt;E$385,0,IF($A693&lt;&gt;$A692,1,MOD(E692-1+(COUNTIFS(F$385:$N$385,$A693)=COUNTIFS(F693:$N693,1)),E$384)+1))</f>
        <v>0</v>
      </c>
      <c r="F693" s="291">
        <f ca="1">IF($A693&lt;&gt;F$385,0,IF($A693&lt;&gt;$A692,1,MOD(F692-1+(COUNTIFS(G$385:$N$385,$A693)=COUNTIFS(G693:$N693,1)),F$384)+1))</f>
        <v>0</v>
      </c>
      <c r="G693" s="291">
        <f ca="1">IF($A693&lt;&gt;G$385,0,IF($A693&lt;&gt;$A692,1,MOD(G692-1+(COUNTIFS(H$385:$N$385,$A693)=COUNTIFS(H693:$N693,1)),G$384)+1))</f>
        <v>1</v>
      </c>
      <c r="H693" s="291">
        <f ca="1">IF($A693&lt;&gt;H$385,0,IF($A693&lt;&gt;$A692,1,MOD(H692-1+(COUNTIFS(I$385:$N$385,$A693)=COUNTIFS(I693:$N693,1)),H$384)+1))</f>
        <v>1</v>
      </c>
      <c r="I693" s="291">
        <f ca="1">IF($A693&lt;&gt;I$385,0,IF($A693&lt;&gt;$A692,1,MOD(I692-1+(COUNTIFS(N$385:$N$385,$A693)=COUNTIFS(N693:$N693,1)),I$384)+1))</f>
        <v>2</v>
      </c>
      <c r="J693" s="291"/>
      <c r="K693" s="291"/>
      <c r="L693" s="291"/>
      <c r="M693" s="291"/>
      <c r="O693">
        <v>307</v>
      </c>
      <c r="P693" s="110">
        <f t="shared" ca="1" si="321"/>
        <v>0</v>
      </c>
      <c r="Q693" s="110">
        <f t="shared" ca="1" si="322"/>
        <v>0</v>
      </c>
      <c r="R693" s="110">
        <f t="shared" ca="1" si="323"/>
        <v>0</v>
      </c>
      <c r="S693" s="110">
        <f t="shared" ca="1" si="324"/>
        <v>0</v>
      </c>
      <c r="T693" s="110">
        <v>0</v>
      </c>
      <c r="U693" s="110">
        <f t="shared" ca="1" si="325"/>
        <v>-0.5</v>
      </c>
      <c r="V693" s="110">
        <f t="shared" ca="1" si="326"/>
        <v>0</v>
      </c>
      <c r="W693" s="110"/>
      <c r="X693" s="110"/>
      <c r="Y693" s="110"/>
      <c r="Z693" s="110"/>
    </row>
    <row r="694" spans="1:26" hidden="1" outlineLevel="1">
      <c r="A694">
        <f t="shared" ca="1" si="327"/>
        <v>2</v>
      </c>
      <c r="B694" t="str">
        <f t="shared" ca="1" si="320"/>
        <v>EP2 LPD1 LPS1 LPM3</v>
      </c>
      <c r="C694" s="293">
        <f ca="1">IF($A694&lt;&gt;$A693,1,MOD(C693-1+(COUNTIFS(D$385:$N$385,$A694)=COUNTIFS(D694:$N694,1)),C$384)+1)</f>
        <v>2</v>
      </c>
      <c r="D694" s="291">
        <f ca="1">IF($A694&lt;&gt;D$385,0,IF($A694&lt;&gt;$A693,1,MOD(D693-1+(COUNTIFS(E$385:$N$385,$A694)=COUNTIFS(E694:$N694,1)),D$384)+1))</f>
        <v>0</v>
      </c>
      <c r="E694" s="291">
        <f ca="1">IF($A694&lt;&gt;E$385,0,IF($A694&lt;&gt;$A693,1,MOD(E693-1+(COUNTIFS(F$385:$N$385,$A694)=COUNTIFS(F694:$N694,1)),E$384)+1))</f>
        <v>0</v>
      </c>
      <c r="F694" s="291">
        <f ca="1">IF($A694&lt;&gt;F$385,0,IF($A694&lt;&gt;$A693,1,MOD(F693-1+(COUNTIFS(G$385:$N$385,$A694)=COUNTIFS(G694:$N694,1)),F$384)+1))</f>
        <v>0</v>
      </c>
      <c r="G694" s="291">
        <f ca="1">IF($A694&lt;&gt;G$385,0,IF($A694&lt;&gt;$A693,1,MOD(G693-1+(COUNTIFS(H$385:$N$385,$A694)=COUNTIFS(H694:$N694,1)),G$384)+1))</f>
        <v>1</v>
      </c>
      <c r="H694" s="291">
        <f ca="1">IF($A694&lt;&gt;H$385,0,IF($A694&lt;&gt;$A693,1,MOD(H693-1+(COUNTIFS(I$385:$N$385,$A694)=COUNTIFS(I694:$N694,1)),H$384)+1))</f>
        <v>1</v>
      </c>
      <c r="I694" s="291">
        <f ca="1">IF($A694&lt;&gt;I$385,0,IF($A694&lt;&gt;$A693,1,MOD(I693-1+(COUNTIFS(N$385:$N$385,$A694)=COUNTIFS(N694:$N694,1)),I$384)+1))</f>
        <v>3</v>
      </c>
      <c r="J694" s="291"/>
      <c r="K694" s="291"/>
      <c r="L694" s="291"/>
      <c r="M694" s="291"/>
      <c r="O694">
        <v>308</v>
      </c>
      <c r="P694" s="110">
        <f t="shared" ca="1" si="321"/>
        <v>0</v>
      </c>
      <c r="Q694" s="110">
        <f t="shared" ca="1" si="322"/>
        <v>0</v>
      </c>
      <c r="R694" s="110">
        <f t="shared" ca="1" si="323"/>
        <v>0</v>
      </c>
      <c r="S694" s="110">
        <f t="shared" ca="1" si="324"/>
        <v>0</v>
      </c>
      <c r="T694" s="110">
        <v>0</v>
      </c>
      <c r="U694" s="110">
        <f t="shared" ca="1" si="325"/>
        <v>-0.5</v>
      </c>
      <c r="V694" s="110">
        <f t="shared" ca="1" si="326"/>
        <v>0.5</v>
      </c>
      <c r="W694" s="110"/>
      <c r="X694" s="110"/>
      <c r="Y694" s="110"/>
      <c r="Z694" s="110"/>
    </row>
    <row r="695" spans="1:26" hidden="1" outlineLevel="1">
      <c r="A695">
        <f t="shared" ca="1" si="327"/>
        <v>2</v>
      </c>
      <c r="B695" t="str">
        <f t="shared" ca="1" si="320"/>
        <v>EP2 LPD1 LPS2 LPM1</v>
      </c>
      <c r="C695" s="293">
        <f ca="1">IF($A695&lt;&gt;$A694,1,MOD(C694-1+(COUNTIFS(D$385:$N$385,$A695)=COUNTIFS(D695:$N695,1)),C$384)+1)</f>
        <v>2</v>
      </c>
      <c r="D695" s="291">
        <f ca="1">IF($A695&lt;&gt;D$385,0,IF($A695&lt;&gt;$A694,1,MOD(D694-1+(COUNTIFS(E$385:$N$385,$A695)=COUNTIFS(E695:$N695,1)),D$384)+1))</f>
        <v>0</v>
      </c>
      <c r="E695" s="291">
        <f ca="1">IF($A695&lt;&gt;E$385,0,IF($A695&lt;&gt;$A694,1,MOD(E694-1+(COUNTIFS(F$385:$N$385,$A695)=COUNTIFS(F695:$N695,1)),E$384)+1))</f>
        <v>0</v>
      </c>
      <c r="F695" s="291">
        <f ca="1">IF($A695&lt;&gt;F$385,0,IF($A695&lt;&gt;$A694,1,MOD(F694-1+(COUNTIFS(G$385:$N$385,$A695)=COUNTIFS(G695:$N695,1)),F$384)+1))</f>
        <v>0</v>
      </c>
      <c r="G695" s="291">
        <f ca="1">IF($A695&lt;&gt;G$385,0,IF($A695&lt;&gt;$A694,1,MOD(G694-1+(COUNTIFS(H$385:$N$385,$A695)=COUNTIFS(H695:$N695,1)),G$384)+1))</f>
        <v>1</v>
      </c>
      <c r="H695" s="291">
        <f ca="1">IF($A695&lt;&gt;H$385,0,IF($A695&lt;&gt;$A694,1,MOD(H694-1+(COUNTIFS(I$385:$N$385,$A695)=COUNTIFS(I695:$N695,1)),H$384)+1))</f>
        <v>2</v>
      </c>
      <c r="I695" s="291">
        <f ca="1">IF($A695&lt;&gt;I$385,0,IF($A695&lt;&gt;$A694,1,MOD(I694-1+(COUNTIFS(N$385:$N$385,$A695)=COUNTIFS(N695:$N695,1)),I$384)+1))</f>
        <v>1</v>
      </c>
      <c r="J695" s="291"/>
      <c r="K695" s="291"/>
      <c r="L695" s="291"/>
      <c r="M695" s="291"/>
      <c r="O695">
        <v>309</v>
      </c>
      <c r="P695" s="110">
        <f t="shared" ca="1" si="321"/>
        <v>0</v>
      </c>
      <c r="Q695" s="110">
        <f t="shared" ca="1" si="322"/>
        <v>0</v>
      </c>
      <c r="R695" s="110">
        <f t="shared" ca="1" si="323"/>
        <v>0</v>
      </c>
      <c r="S695" s="110">
        <f t="shared" ca="1" si="324"/>
        <v>0</v>
      </c>
      <c r="T695" s="110">
        <v>0</v>
      </c>
      <c r="U695" s="110">
        <f t="shared" ca="1" si="325"/>
        <v>0</v>
      </c>
      <c r="V695" s="110">
        <f t="shared" ca="1" si="326"/>
        <v>-0.5</v>
      </c>
      <c r="W695" s="110"/>
      <c r="X695" s="110"/>
      <c r="Y695" s="110"/>
      <c r="Z695" s="110"/>
    </row>
    <row r="696" spans="1:26" hidden="1" outlineLevel="1">
      <c r="A696">
        <f t="shared" ca="1" si="327"/>
        <v>2</v>
      </c>
      <c r="B696" t="str">
        <f t="shared" ca="1" si="320"/>
        <v>EP2 LPD1 LPS2 LPM2</v>
      </c>
      <c r="C696" s="293">
        <f ca="1">IF($A696&lt;&gt;$A695,1,MOD(C695-1+(COUNTIFS(D$385:$N$385,$A696)=COUNTIFS(D696:$N696,1)),C$384)+1)</f>
        <v>2</v>
      </c>
      <c r="D696" s="291">
        <f ca="1">IF($A696&lt;&gt;D$385,0,IF($A696&lt;&gt;$A695,1,MOD(D695-1+(COUNTIFS(E$385:$N$385,$A696)=COUNTIFS(E696:$N696,1)),D$384)+1))</f>
        <v>0</v>
      </c>
      <c r="E696" s="291">
        <f ca="1">IF($A696&lt;&gt;E$385,0,IF($A696&lt;&gt;$A695,1,MOD(E695-1+(COUNTIFS(F$385:$N$385,$A696)=COUNTIFS(F696:$N696,1)),E$384)+1))</f>
        <v>0</v>
      </c>
      <c r="F696" s="291">
        <f ca="1">IF($A696&lt;&gt;F$385,0,IF($A696&lt;&gt;$A695,1,MOD(F695-1+(COUNTIFS(G$385:$N$385,$A696)=COUNTIFS(G696:$N696,1)),F$384)+1))</f>
        <v>0</v>
      </c>
      <c r="G696" s="291">
        <f ca="1">IF($A696&lt;&gt;G$385,0,IF($A696&lt;&gt;$A695,1,MOD(G695-1+(COUNTIFS(H$385:$N$385,$A696)=COUNTIFS(H696:$N696,1)),G$384)+1))</f>
        <v>1</v>
      </c>
      <c r="H696" s="291">
        <f ca="1">IF($A696&lt;&gt;H$385,0,IF($A696&lt;&gt;$A695,1,MOD(H695-1+(COUNTIFS(I$385:$N$385,$A696)=COUNTIFS(I696:$N696,1)),H$384)+1))</f>
        <v>2</v>
      </c>
      <c r="I696" s="291">
        <f ca="1">IF($A696&lt;&gt;I$385,0,IF($A696&lt;&gt;$A695,1,MOD(I695-1+(COUNTIFS(N$385:$N$385,$A696)=COUNTIFS(N696:$N696,1)),I$384)+1))</f>
        <v>2</v>
      </c>
      <c r="J696" s="291"/>
      <c r="K696" s="291"/>
      <c r="L696" s="291"/>
      <c r="M696" s="291"/>
      <c r="O696">
        <v>310</v>
      </c>
      <c r="P696" s="110">
        <f t="shared" ca="1" si="321"/>
        <v>0</v>
      </c>
      <c r="Q696" s="110">
        <f t="shared" ca="1" si="322"/>
        <v>0</v>
      </c>
      <c r="R696" s="110">
        <f t="shared" ca="1" si="323"/>
        <v>0</v>
      </c>
      <c r="S696" s="110">
        <f t="shared" ca="1" si="324"/>
        <v>0</v>
      </c>
      <c r="T696" s="110">
        <v>0</v>
      </c>
      <c r="U696" s="110">
        <f t="shared" ca="1" si="325"/>
        <v>0</v>
      </c>
      <c r="V696" s="110">
        <f t="shared" ca="1" si="326"/>
        <v>0</v>
      </c>
      <c r="W696" s="110"/>
      <c r="X696" s="110"/>
      <c r="Y696" s="110"/>
      <c r="Z696" s="110"/>
    </row>
    <row r="697" spans="1:26" hidden="1" outlineLevel="1">
      <c r="A697">
        <f t="shared" ca="1" si="327"/>
        <v>2</v>
      </c>
      <c r="B697" t="str">
        <f t="shared" ca="1" si="320"/>
        <v>EP2 LPD1 LPS2 LPM3</v>
      </c>
      <c r="C697" s="293">
        <f ca="1">IF($A697&lt;&gt;$A696,1,MOD(C696-1+(COUNTIFS(D$385:$N$385,$A697)=COUNTIFS(D697:$N697,1)),C$384)+1)</f>
        <v>2</v>
      </c>
      <c r="D697" s="291">
        <f ca="1">IF($A697&lt;&gt;D$385,0,IF($A697&lt;&gt;$A696,1,MOD(D696-1+(COUNTIFS(E$385:$N$385,$A697)=COUNTIFS(E697:$N697,1)),D$384)+1))</f>
        <v>0</v>
      </c>
      <c r="E697" s="291">
        <f ca="1">IF($A697&lt;&gt;E$385,0,IF($A697&lt;&gt;$A696,1,MOD(E696-1+(COUNTIFS(F$385:$N$385,$A697)=COUNTIFS(F697:$N697,1)),E$384)+1))</f>
        <v>0</v>
      </c>
      <c r="F697" s="291">
        <f ca="1">IF($A697&lt;&gt;F$385,0,IF($A697&lt;&gt;$A696,1,MOD(F696-1+(COUNTIFS(G$385:$N$385,$A697)=COUNTIFS(G697:$N697,1)),F$384)+1))</f>
        <v>0</v>
      </c>
      <c r="G697" s="291">
        <f ca="1">IF($A697&lt;&gt;G$385,0,IF($A697&lt;&gt;$A696,1,MOD(G696-1+(COUNTIFS(H$385:$N$385,$A697)=COUNTIFS(H697:$N697,1)),G$384)+1))</f>
        <v>1</v>
      </c>
      <c r="H697" s="291">
        <f ca="1">IF($A697&lt;&gt;H$385,0,IF($A697&lt;&gt;$A696,1,MOD(H696-1+(COUNTIFS(I$385:$N$385,$A697)=COUNTIFS(I697:$N697,1)),H$384)+1))</f>
        <v>2</v>
      </c>
      <c r="I697" s="291">
        <f ca="1">IF($A697&lt;&gt;I$385,0,IF($A697&lt;&gt;$A696,1,MOD(I696-1+(COUNTIFS(N$385:$N$385,$A697)=COUNTIFS(N697:$N697,1)),I$384)+1))</f>
        <v>3</v>
      </c>
      <c r="J697" s="291"/>
      <c r="K697" s="291"/>
      <c r="L697" s="291"/>
      <c r="M697" s="291"/>
      <c r="O697">
        <v>311</v>
      </c>
      <c r="P697" s="110">
        <f t="shared" ca="1" si="321"/>
        <v>0</v>
      </c>
      <c r="Q697" s="110">
        <f t="shared" ca="1" si="322"/>
        <v>0</v>
      </c>
      <c r="R697" s="110">
        <f t="shared" ca="1" si="323"/>
        <v>0</v>
      </c>
      <c r="S697" s="110">
        <f t="shared" ca="1" si="324"/>
        <v>0</v>
      </c>
      <c r="T697" s="110">
        <v>0</v>
      </c>
      <c r="U697" s="110">
        <f t="shared" ca="1" si="325"/>
        <v>0</v>
      </c>
      <c r="V697" s="110">
        <f t="shared" ca="1" si="326"/>
        <v>0.5</v>
      </c>
      <c r="W697" s="110"/>
      <c r="X697" s="110"/>
      <c r="Y697" s="110"/>
      <c r="Z697" s="110"/>
    </row>
    <row r="698" spans="1:26" hidden="1" outlineLevel="1">
      <c r="A698">
        <f t="shared" ca="1" si="327"/>
        <v>2</v>
      </c>
      <c r="B698" t="str">
        <f t="shared" ca="1" si="320"/>
        <v>EP2 LPD1 LPS3 LPM1</v>
      </c>
      <c r="C698" s="293">
        <f ca="1">IF($A698&lt;&gt;$A697,1,MOD(C697-1+(COUNTIFS(D$385:$N$385,$A698)=COUNTIFS(D698:$N698,1)),C$384)+1)</f>
        <v>2</v>
      </c>
      <c r="D698" s="291">
        <f ca="1">IF($A698&lt;&gt;D$385,0,IF($A698&lt;&gt;$A697,1,MOD(D697-1+(COUNTIFS(E$385:$N$385,$A698)=COUNTIFS(E698:$N698,1)),D$384)+1))</f>
        <v>0</v>
      </c>
      <c r="E698" s="291">
        <f ca="1">IF($A698&lt;&gt;E$385,0,IF($A698&lt;&gt;$A697,1,MOD(E697-1+(COUNTIFS(F$385:$N$385,$A698)=COUNTIFS(F698:$N698,1)),E$384)+1))</f>
        <v>0</v>
      </c>
      <c r="F698" s="291">
        <f ca="1">IF($A698&lt;&gt;F$385,0,IF($A698&lt;&gt;$A697,1,MOD(F697-1+(COUNTIFS(G$385:$N$385,$A698)=COUNTIFS(G698:$N698,1)),F$384)+1))</f>
        <v>0</v>
      </c>
      <c r="G698" s="291">
        <f ca="1">IF($A698&lt;&gt;G$385,0,IF($A698&lt;&gt;$A697,1,MOD(G697-1+(COUNTIFS(H$385:$N$385,$A698)=COUNTIFS(H698:$N698,1)),G$384)+1))</f>
        <v>1</v>
      </c>
      <c r="H698" s="291">
        <f ca="1">IF($A698&lt;&gt;H$385,0,IF($A698&lt;&gt;$A697,1,MOD(H697-1+(COUNTIFS(I$385:$N$385,$A698)=COUNTIFS(I698:$N698,1)),H$384)+1))</f>
        <v>3</v>
      </c>
      <c r="I698" s="291">
        <f ca="1">IF($A698&lt;&gt;I$385,0,IF($A698&lt;&gt;$A697,1,MOD(I697-1+(COUNTIFS(N$385:$N$385,$A698)=COUNTIFS(N698:$N698,1)),I$384)+1))</f>
        <v>1</v>
      </c>
      <c r="J698" s="291"/>
      <c r="K698" s="291"/>
      <c r="L698" s="291"/>
      <c r="M698" s="291"/>
      <c r="O698">
        <v>312</v>
      </c>
      <c r="P698" s="110">
        <f t="shared" ca="1" si="321"/>
        <v>0</v>
      </c>
      <c r="Q698" s="110">
        <f t="shared" ca="1" si="322"/>
        <v>0</v>
      </c>
      <c r="R698" s="110">
        <f t="shared" ca="1" si="323"/>
        <v>0</v>
      </c>
      <c r="S698" s="110">
        <f t="shared" ca="1" si="324"/>
        <v>0</v>
      </c>
      <c r="T698" s="110">
        <v>0</v>
      </c>
      <c r="U698" s="110">
        <f t="shared" ca="1" si="325"/>
        <v>0.5</v>
      </c>
      <c r="V698" s="110">
        <f t="shared" ca="1" si="326"/>
        <v>-0.5</v>
      </c>
      <c r="W698" s="110"/>
      <c r="X698" s="110"/>
      <c r="Y698" s="110"/>
      <c r="Z698" s="110"/>
    </row>
    <row r="699" spans="1:26" hidden="1" outlineLevel="1">
      <c r="A699">
        <f t="shared" ca="1" si="327"/>
        <v>2</v>
      </c>
      <c r="B699" t="str">
        <f t="shared" ca="1" si="320"/>
        <v>EP2 LPD1 LPS3 LPM2</v>
      </c>
      <c r="C699" s="293">
        <f ca="1">IF($A699&lt;&gt;$A698,1,MOD(C698-1+(COUNTIFS(D$385:$N$385,$A699)=COUNTIFS(D699:$N699,1)),C$384)+1)</f>
        <v>2</v>
      </c>
      <c r="D699" s="291">
        <f ca="1">IF($A699&lt;&gt;D$385,0,IF($A699&lt;&gt;$A698,1,MOD(D698-1+(COUNTIFS(E$385:$N$385,$A699)=COUNTIFS(E699:$N699,1)),D$384)+1))</f>
        <v>0</v>
      </c>
      <c r="E699" s="291">
        <f ca="1">IF($A699&lt;&gt;E$385,0,IF($A699&lt;&gt;$A698,1,MOD(E698-1+(COUNTIFS(F$385:$N$385,$A699)=COUNTIFS(F699:$N699,1)),E$384)+1))</f>
        <v>0</v>
      </c>
      <c r="F699" s="291">
        <f ca="1">IF($A699&lt;&gt;F$385,0,IF($A699&lt;&gt;$A698,1,MOD(F698-1+(COUNTIFS(G$385:$N$385,$A699)=COUNTIFS(G699:$N699,1)),F$384)+1))</f>
        <v>0</v>
      </c>
      <c r="G699" s="291">
        <f ca="1">IF($A699&lt;&gt;G$385,0,IF($A699&lt;&gt;$A698,1,MOD(G698-1+(COUNTIFS(H$385:$N$385,$A699)=COUNTIFS(H699:$N699,1)),G$384)+1))</f>
        <v>1</v>
      </c>
      <c r="H699" s="291">
        <f ca="1">IF($A699&lt;&gt;H$385,0,IF($A699&lt;&gt;$A698,1,MOD(H698-1+(COUNTIFS(I$385:$N$385,$A699)=COUNTIFS(I699:$N699,1)),H$384)+1))</f>
        <v>3</v>
      </c>
      <c r="I699" s="291">
        <f ca="1">IF($A699&lt;&gt;I$385,0,IF($A699&lt;&gt;$A698,1,MOD(I698-1+(COUNTIFS(N$385:$N$385,$A699)=COUNTIFS(N699:$N699,1)),I$384)+1))</f>
        <v>2</v>
      </c>
      <c r="J699" s="291"/>
      <c r="K699" s="291"/>
      <c r="L699" s="291"/>
      <c r="M699" s="291"/>
      <c r="O699">
        <v>313</v>
      </c>
      <c r="P699" s="110">
        <f t="shared" ca="1" si="321"/>
        <v>0</v>
      </c>
      <c r="Q699" s="110">
        <f t="shared" ca="1" si="322"/>
        <v>0</v>
      </c>
      <c r="R699" s="110">
        <f t="shared" ca="1" si="323"/>
        <v>0</v>
      </c>
      <c r="S699" s="110">
        <f t="shared" ca="1" si="324"/>
        <v>0</v>
      </c>
      <c r="T699" s="110">
        <v>0</v>
      </c>
      <c r="U699" s="110">
        <f t="shared" ca="1" si="325"/>
        <v>0.5</v>
      </c>
      <c r="V699" s="110">
        <f t="shared" ca="1" si="326"/>
        <v>0</v>
      </c>
      <c r="W699" s="110"/>
      <c r="X699" s="110"/>
      <c r="Y699" s="110"/>
      <c r="Z699" s="110"/>
    </row>
    <row r="700" spans="1:26" hidden="1" outlineLevel="1">
      <c r="A700">
        <f t="shared" ca="1" si="327"/>
        <v>2</v>
      </c>
      <c r="B700" t="str">
        <f t="shared" ca="1" si="320"/>
        <v>EP2 LPD1 LPS3 LPM3</v>
      </c>
      <c r="C700" s="293">
        <f ca="1">IF($A700&lt;&gt;$A699,1,MOD(C699-1+(COUNTIFS(D$385:$N$385,$A700)=COUNTIFS(D700:$N700,1)),C$384)+1)</f>
        <v>2</v>
      </c>
      <c r="D700" s="291">
        <f ca="1">IF($A700&lt;&gt;D$385,0,IF($A700&lt;&gt;$A699,1,MOD(D699-1+(COUNTIFS(E$385:$N$385,$A700)=COUNTIFS(E700:$N700,1)),D$384)+1))</f>
        <v>0</v>
      </c>
      <c r="E700" s="291">
        <f ca="1">IF($A700&lt;&gt;E$385,0,IF($A700&lt;&gt;$A699,1,MOD(E699-1+(COUNTIFS(F$385:$N$385,$A700)=COUNTIFS(F700:$N700,1)),E$384)+1))</f>
        <v>0</v>
      </c>
      <c r="F700" s="291">
        <f ca="1">IF($A700&lt;&gt;F$385,0,IF($A700&lt;&gt;$A699,1,MOD(F699-1+(COUNTIFS(G$385:$N$385,$A700)=COUNTIFS(G700:$N700,1)),F$384)+1))</f>
        <v>0</v>
      </c>
      <c r="G700" s="291">
        <f ca="1">IF($A700&lt;&gt;G$385,0,IF($A700&lt;&gt;$A699,1,MOD(G699-1+(COUNTIFS(H$385:$N$385,$A700)=COUNTIFS(H700:$N700,1)),G$384)+1))</f>
        <v>1</v>
      </c>
      <c r="H700" s="291">
        <f ca="1">IF($A700&lt;&gt;H$385,0,IF($A700&lt;&gt;$A699,1,MOD(H699-1+(COUNTIFS(I$385:$N$385,$A700)=COUNTIFS(I700:$N700,1)),H$384)+1))</f>
        <v>3</v>
      </c>
      <c r="I700" s="291">
        <f ca="1">IF($A700&lt;&gt;I$385,0,IF($A700&lt;&gt;$A699,1,MOD(I699-1+(COUNTIFS(N$385:$N$385,$A700)=COUNTIFS(N700:$N700,1)),I$384)+1))</f>
        <v>3</v>
      </c>
      <c r="J700" s="291"/>
      <c r="K700" s="291"/>
      <c r="L700" s="291"/>
      <c r="M700" s="291"/>
      <c r="O700">
        <v>314</v>
      </c>
      <c r="P700" s="110">
        <f t="shared" ca="1" si="321"/>
        <v>0</v>
      </c>
      <c r="Q700" s="110">
        <f t="shared" ca="1" si="322"/>
        <v>0</v>
      </c>
      <c r="R700" s="110">
        <f t="shared" ca="1" si="323"/>
        <v>0</v>
      </c>
      <c r="S700" s="110">
        <f t="shared" ca="1" si="324"/>
        <v>0</v>
      </c>
      <c r="T700" s="110">
        <v>0</v>
      </c>
      <c r="U700" s="110">
        <f t="shared" ca="1" si="325"/>
        <v>0.5</v>
      </c>
      <c r="V700" s="110">
        <f t="shared" ca="1" si="326"/>
        <v>0.5</v>
      </c>
      <c r="W700" s="110"/>
      <c r="X700" s="110"/>
      <c r="Y700" s="110"/>
      <c r="Z700" s="110"/>
    </row>
    <row r="701" spans="1:26" hidden="1" outlineLevel="1">
      <c r="A701">
        <f t="shared" ca="1" si="327"/>
        <v>2</v>
      </c>
      <c r="B701" t="str">
        <f t="shared" ca="1" si="320"/>
        <v>EP3 LPD1 LPS1 LPM1</v>
      </c>
      <c r="C701" s="293">
        <f ca="1">IF($A701&lt;&gt;$A700,1,MOD(C700-1+(COUNTIFS(D$385:$N$385,$A701)=COUNTIFS(D701:$N701,1)),C$384)+1)</f>
        <v>3</v>
      </c>
      <c r="D701" s="291">
        <f ca="1">IF($A701&lt;&gt;D$385,0,IF($A701&lt;&gt;$A700,1,MOD(D700-1+(COUNTIFS(E$385:$N$385,$A701)=COUNTIFS(E701:$N701,1)),D$384)+1))</f>
        <v>0</v>
      </c>
      <c r="E701" s="291">
        <f ca="1">IF($A701&lt;&gt;E$385,0,IF($A701&lt;&gt;$A700,1,MOD(E700-1+(COUNTIFS(F$385:$N$385,$A701)=COUNTIFS(F701:$N701,1)),E$384)+1))</f>
        <v>0</v>
      </c>
      <c r="F701" s="291">
        <f ca="1">IF($A701&lt;&gt;F$385,0,IF($A701&lt;&gt;$A700,1,MOD(F700-1+(COUNTIFS(G$385:$N$385,$A701)=COUNTIFS(G701:$N701,1)),F$384)+1))</f>
        <v>0</v>
      </c>
      <c r="G701" s="291">
        <f ca="1">IF($A701&lt;&gt;G$385,0,IF($A701&lt;&gt;$A700,1,MOD(G700-1+(COUNTIFS(H$385:$N$385,$A701)=COUNTIFS(H701:$N701,1)),G$384)+1))</f>
        <v>1</v>
      </c>
      <c r="H701" s="291">
        <f ca="1">IF($A701&lt;&gt;H$385,0,IF($A701&lt;&gt;$A700,1,MOD(H700-1+(COUNTIFS(I$385:$N$385,$A701)=COUNTIFS(I701:$N701,1)),H$384)+1))</f>
        <v>1</v>
      </c>
      <c r="I701" s="291">
        <f ca="1">IF($A701&lt;&gt;I$385,0,IF($A701&lt;&gt;$A700,1,MOD(I700-1+(COUNTIFS(N$385:$N$385,$A701)=COUNTIFS(N701:$N701,1)),I$384)+1))</f>
        <v>1</v>
      </c>
      <c r="J701" s="291"/>
      <c r="K701" s="291"/>
      <c r="L701" s="291"/>
      <c r="M701" s="291"/>
      <c r="O701">
        <v>315</v>
      </c>
      <c r="P701" s="110">
        <f t="shared" ca="1" si="321"/>
        <v>0.5</v>
      </c>
      <c r="Q701" s="110">
        <f t="shared" ca="1" si="322"/>
        <v>0</v>
      </c>
      <c r="R701" s="110">
        <f t="shared" ca="1" si="323"/>
        <v>0</v>
      </c>
      <c r="S701" s="110">
        <f t="shared" ca="1" si="324"/>
        <v>0</v>
      </c>
      <c r="T701" s="110">
        <v>0</v>
      </c>
      <c r="U701" s="110">
        <f t="shared" ca="1" si="325"/>
        <v>-0.5</v>
      </c>
      <c r="V701" s="110">
        <f t="shared" ca="1" si="326"/>
        <v>-0.5</v>
      </c>
      <c r="W701" s="110"/>
      <c r="X701" s="110"/>
      <c r="Y701" s="110"/>
      <c r="Z701" s="110"/>
    </row>
    <row r="702" spans="1:26" hidden="1" outlineLevel="1">
      <c r="A702">
        <f t="shared" ca="1" si="327"/>
        <v>2</v>
      </c>
      <c r="B702" t="str">
        <f t="shared" ca="1" si="320"/>
        <v>EP3 LPD1 LPS1 LPM2</v>
      </c>
      <c r="C702" s="293">
        <f ca="1">IF($A702&lt;&gt;$A701,1,MOD(C701-1+(COUNTIFS(D$385:$N$385,$A702)=COUNTIFS(D702:$N702,1)),C$384)+1)</f>
        <v>3</v>
      </c>
      <c r="D702" s="291">
        <f ca="1">IF($A702&lt;&gt;D$385,0,IF($A702&lt;&gt;$A701,1,MOD(D701-1+(COUNTIFS(E$385:$N$385,$A702)=COUNTIFS(E702:$N702,1)),D$384)+1))</f>
        <v>0</v>
      </c>
      <c r="E702" s="291">
        <f ca="1">IF($A702&lt;&gt;E$385,0,IF($A702&lt;&gt;$A701,1,MOD(E701-1+(COUNTIFS(F$385:$N$385,$A702)=COUNTIFS(F702:$N702,1)),E$384)+1))</f>
        <v>0</v>
      </c>
      <c r="F702" s="291">
        <f ca="1">IF($A702&lt;&gt;F$385,0,IF($A702&lt;&gt;$A701,1,MOD(F701-1+(COUNTIFS(G$385:$N$385,$A702)=COUNTIFS(G702:$N702,1)),F$384)+1))</f>
        <v>0</v>
      </c>
      <c r="G702" s="291">
        <f ca="1">IF($A702&lt;&gt;G$385,0,IF($A702&lt;&gt;$A701,1,MOD(G701-1+(COUNTIFS(H$385:$N$385,$A702)=COUNTIFS(H702:$N702,1)),G$384)+1))</f>
        <v>1</v>
      </c>
      <c r="H702" s="291">
        <f ca="1">IF($A702&lt;&gt;H$385,0,IF($A702&lt;&gt;$A701,1,MOD(H701-1+(COUNTIFS(I$385:$N$385,$A702)=COUNTIFS(I702:$N702,1)),H$384)+1))</f>
        <v>1</v>
      </c>
      <c r="I702" s="291">
        <f ca="1">IF($A702&lt;&gt;I$385,0,IF($A702&lt;&gt;$A701,1,MOD(I701-1+(COUNTIFS(N$385:$N$385,$A702)=COUNTIFS(N702:$N702,1)),I$384)+1))</f>
        <v>2</v>
      </c>
      <c r="J702" s="291"/>
      <c r="K702" s="291"/>
      <c r="L702" s="291"/>
      <c r="M702" s="291"/>
      <c r="O702">
        <v>316</v>
      </c>
      <c r="P702" s="110">
        <f t="shared" ca="1" si="321"/>
        <v>0.5</v>
      </c>
      <c r="Q702" s="110">
        <f t="shared" ca="1" si="322"/>
        <v>0</v>
      </c>
      <c r="R702" s="110">
        <f t="shared" ca="1" si="323"/>
        <v>0</v>
      </c>
      <c r="S702" s="110">
        <f t="shared" ca="1" si="324"/>
        <v>0</v>
      </c>
      <c r="T702" s="110">
        <v>0</v>
      </c>
      <c r="U702" s="110">
        <f t="shared" ca="1" si="325"/>
        <v>-0.5</v>
      </c>
      <c r="V702" s="110">
        <f t="shared" ca="1" si="326"/>
        <v>0</v>
      </c>
      <c r="W702" s="110"/>
      <c r="X702" s="110"/>
      <c r="Y702" s="110"/>
      <c r="Z702" s="110"/>
    </row>
    <row r="703" spans="1:26" hidden="1" outlineLevel="1">
      <c r="A703">
        <f t="shared" ca="1" si="327"/>
        <v>2</v>
      </c>
      <c r="B703" t="str">
        <f t="shared" ca="1" si="320"/>
        <v>EP3 LPD1 LPS1 LPM3</v>
      </c>
      <c r="C703" s="293">
        <f ca="1">IF($A703&lt;&gt;$A702,1,MOD(C702-1+(COUNTIFS(D$385:$N$385,$A703)=COUNTIFS(D703:$N703,1)),C$384)+1)</f>
        <v>3</v>
      </c>
      <c r="D703" s="291">
        <f ca="1">IF($A703&lt;&gt;D$385,0,IF($A703&lt;&gt;$A702,1,MOD(D702-1+(COUNTIFS(E$385:$N$385,$A703)=COUNTIFS(E703:$N703,1)),D$384)+1))</f>
        <v>0</v>
      </c>
      <c r="E703" s="291">
        <f ca="1">IF($A703&lt;&gt;E$385,0,IF($A703&lt;&gt;$A702,1,MOD(E702-1+(COUNTIFS(F$385:$N$385,$A703)=COUNTIFS(F703:$N703,1)),E$384)+1))</f>
        <v>0</v>
      </c>
      <c r="F703" s="291">
        <f ca="1">IF($A703&lt;&gt;F$385,0,IF($A703&lt;&gt;$A702,1,MOD(F702-1+(COUNTIFS(G$385:$N$385,$A703)=COUNTIFS(G703:$N703,1)),F$384)+1))</f>
        <v>0</v>
      </c>
      <c r="G703" s="291">
        <f ca="1">IF($A703&lt;&gt;G$385,0,IF($A703&lt;&gt;$A702,1,MOD(G702-1+(COUNTIFS(H$385:$N$385,$A703)=COUNTIFS(H703:$N703,1)),G$384)+1))</f>
        <v>1</v>
      </c>
      <c r="H703" s="291">
        <f ca="1">IF($A703&lt;&gt;H$385,0,IF($A703&lt;&gt;$A702,1,MOD(H702-1+(COUNTIFS(I$385:$N$385,$A703)=COUNTIFS(I703:$N703,1)),H$384)+1))</f>
        <v>1</v>
      </c>
      <c r="I703" s="291">
        <f ca="1">IF($A703&lt;&gt;I$385,0,IF($A703&lt;&gt;$A702,1,MOD(I702-1+(COUNTIFS(N$385:$N$385,$A703)=COUNTIFS(N703:$N703,1)),I$384)+1))</f>
        <v>3</v>
      </c>
      <c r="J703" s="291"/>
      <c r="K703" s="291"/>
      <c r="L703" s="291"/>
      <c r="M703" s="291"/>
      <c r="O703">
        <v>317</v>
      </c>
      <c r="P703" s="110">
        <f t="shared" ca="1" si="321"/>
        <v>0.5</v>
      </c>
      <c r="Q703" s="110">
        <f t="shared" ca="1" si="322"/>
        <v>0</v>
      </c>
      <c r="R703" s="110">
        <f t="shared" ca="1" si="323"/>
        <v>0</v>
      </c>
      <c r="S703" s="110">
        <f t="shared" ca="1" si="324"/>
        <v>0</v>
      </c>
      <c r="T703" s="110">
        <v>0</v>
      </c>
      <c r="U703" s="110">
        <f t="shared" ca="1" si="325"/>
        <v>-0.5</v>
      </c>
      <c r="V703" s="110">
        <f t="shared" ca="1" si="326"/>
        <v>0.5</v>
      </c>
      <c r="W703" s="110"/>
      <c r="X703" s="110"/>
      <c r="Y703" s="110"/>
      <c r="Z703" s="110"/>
    </row>
    <row r="704" spans="1:26" hidden="1" outlineLevel="1">
      <c r="A704">
        <f t="shared" ca="1" si="327"/>
        <v>2</v>
      </c>
      <c r="B704" t="str">
        <f t="shared" ca="1" si="320"/>
        <v>EP3 LPD1 LPS2 LPM1</v>
      </c>
      <c r="C704" s="293">
        <f ca="1">IF($A704&lt;&gt;$A703,1,MOD(C703-1+(COUNTIFS(D$385:$N$385,$A704)=COUNTIFS(D704:$N704,1)),C$384)+1)</f>
        <v>3</v>
      </c>
      <c r="D704" s="291">
        <f ca="1">IF($A704&lt;&gt;D$385,0,IF($A704&lt;&gt;$A703,1,MOD(D703-1+(COUNTIFS(E$385:$N$385,$A704)=COUNTIFS(E704:$N704,1)),D$384)+1))</f>
        <v>0</v>
      </c>
      <c r="E704" s="291">
        <f ca="1">IF($A704&lt;&gt;E$385,0,IF($A704&lt;&gt;$A703,1,MOD(E703-1+(COUNTIFS(F$385:$N$385,$A704)=COUNTIFS(F704:$N704,1)),E$384)+1))</f>
        <v>0</v>
      </c>
      <c r="F704" s="291">
        <f ca="1">IF($A704&lt;&gt;F$385,0,IF($A704&lt;&gt;$A703,1,MOD(F703-1+(COUNTIFS(G$385:$N$385,$A704)=COUNTIFS(G704:$N704,1)),F$384)+1))</f>
        <v>0</v>
      </c>
      <c r="G704" s="291">
        <f ca="1">IF($A704&lt;&gt;G$385,0,IF($A704&lt;&gt;$A703,1,MOD(G703-1+(COUNTIFS(H$385:$N$385,$A704)=COUNTIFS(H704:$N704,1)),G$384)+1))</f>
        <v>1</v>
      </c>
      <c r="H704" s="291">
        <f ca="1">IF($A704&lt;&gt;H$385,0,IF($A704&lt;&gt;$A703,1,MOD(H703-1+(COUNTIFS(I$385:$N$385,$A704)=COUNTIFS(I704:$N704,1)),H$384)+1))</f>
        <v>2</v>
      </c>
      <c r="I704" s="291">
        <f ca="1">IF($A704&lt;&gt;I$385,0,IF($A704&lt;&gt;$A703,1,MOD(I703-1+(COUNTIFS(N$385:$N$385,$A704)=COUNTIFS(N704:$N704,1)),I$384)+1))</f>
        <v>1</v>
      </c>
      <c r="J704" s="291"/>
      <c r="K704" s="291"/>
      <c r="L704" s="291"/>
      <c r="M704" s="291"/>
      <c r="O704">
        <v>318</v>
      </c>
      <c r="P704" s="110">
        <f t="shared" ca="1" si="321"/>
        <v>0.5</v>
      </c>
      <c r="Q704" s="110">
        <f t="shared" ca="1" si="322"/>
        <v>0</v>
      </c>
      <c r="R704" s="110">
        <f t="shared" ca="1" si="323"/>
        <v>0</v>
      </c>
      <c r="S704" s="110">
        <f t="shared" ca="1" si="324"/>
        <v>0</v>
      </c>
      <c r="T704" s="110">
        <v>0</v>
      </c>
      <c r="U704" s="110">
        <f t="shared" ca="1" si="325"/>
        <v>0</v>
      </c>
      <c r="V704" s="110">
        <f t="shared" ca="1" si="326"/>
        <v>-0.5</v>
      </c>
      <c r="W704" s="110"/>
      <c r="X704" s="110"/>
      <c r="Y704" s="110"/>
      <c r="Z704" s="110"/>
    </row>
    <row r="705" spans="1:26" hidden="1" outlineLevel="1">
      <c r="A705">
        <f t="shared" ca="1" si="327"/>
        <v>2</v>
      </c>
      <c r="B705" t="str">
        <f t="shared" ca="1" si="320"/>
        <v>EP3 LPD1 LPS2 LPM2</v>
      </c>
      <c r="C705" s="293">
        <f ca="1">IF($A705&lt;&gt;$A704,1,MOD(C704-1+(COUNTIFS(D$385:$N$385,$A705)=COUNTIFS(D705:$N705,1)),C$384)+1)</f>
        <v>3</v>
      </c>
      <c r="D705" s="291">
        <f ca="1">IF($A705&lt;&gt;D$385,0,IF($A705&lt;&gt;$A704,1,MOD(D704-1+(COUNTIFS(E$385:$N$385,$A705)=COUNTIFS(E705:$N705,1)),D$384)+1))</f>
        <v>0</v>
      </c>
      <c r="E705" s="291">
        <f ca="1">IF($A705&lt;&gt;E$385,0,IF($A705&lt;&gt;$A704,1,MOD(E704-1+(COUNTIFS(F$385:$N$385,$A705)=COUNTIFS(F705:$N705,1)),E$384)+1))</f>
        <v>0</v>
      </c>
      <c r="F705" s="291">
        <f ca="1">IF($A705&lt;&gt;F$385,0,IF($A705&lt;&gt;$A704,1,MOD(F704-1+(COUNTIFS(G$385:$N$385,$A705)=COUNTIFS(G705:$N705,1)),F$384)+1))</f>
        <v>0</v>
      </c>
      <c r="G705" s="291">
        <f ca="1">IF($A705&lt;&gt;G$385,0,IF($A705&lt;&gt;$A704,1,MOD(G704-1+(COUNTIFS(H$385:$N$385,$A705)=COUNTIFS(H705:$N705,1)),G$384)+1))</f>
        <v>1</v>
      </c>
      <c r="H705" s="291">
        <f ca="1">IF($A705&lt;&gt;H$385,0,IF($A705&lt;&gt;$A704,1,MOD(H704-1+(COUNTIFS(I$385:$N$385,$A705)=COUNTIFS(I705:$N705,1)),H$384)+1))</f>
        <v>2</v>
      </c>
      <c r="I705" s="291">
        <f ca="1">IF($A705&lt;&gt;I$385,0,IF($A705&lt;&gt;$A704,1,MOD(I704-1+(COUNTIFS(N$385:$N$385,$A705)=COUNTIFS(N705:$N705,1)),I$384)+1))</f>
        <v>2</v>
      </c>
      <c r="J705" s="291"/>
      <c r="K705" s="291"/>
      <c r="L705" s="291"/>
      <c r="M705" s="291"/>
      <c r="O705">
        <v>319</v>
      </c>
      <c r="P705" s="110">
        <f t="shared" ca="1" si="321"/>
        <v>0.5</v>
      </c>
      <c r="Q705" s="110">
        <f t="shared" ca="1" si="322"/>
        <v>0</v>
      </c>
      <c r="R705" s="110">
        <f t="shared" ca="1" si="323"/>
        <v>0</v>
      </c>
      <c r="S705" s="110">
        <f t="shared" ca="1" si="324"/>
        <v>0</v>
      </c>
      <c r="T705" s="110">
        <v>0</v>
      </c>
      <c r="U705" s="110">
        <f t="shared" ca="1" si="325"/>
        <v>0</v>
      </c>
      <c r="V705" s="110">
        <f t="shared" ca="1" si="326"/>
        <v>0</v>
      </c>
      <c r="W705" s="110"/>
      <c r="X705" s="110"/>
      <c r="Y705" s="110"/>
      <c r="Z705" s="110"/>
    </row>
    <row r="706" spans="1:26" hidden="1" outlineLevel="1">
      <c r="A706">
        <f t="shared" ca="1" si="327"/>
        <v>2</v>
      </c>
      <c r="B706" t="str">
        <f t="shared" ca="1" si="320"/>
        <v>EP3 LPD1 LPS2 LPM3</v>
      </c>
      <c r="C706" s="293">
        <f ca="1">IF($A706&lt;&gt;$A705,1,MOD(C705-1+(COUNTIFS(D$385:$N$385,$A706)=COUNTIFS(D706:$N706,1)),C$384)+1)</f>
        <v>3</v>
      </c>
      <c r="D706" s="291">
        <f ca="1">IF($A706&lt;&gt;D$385,0,IF($A706&lt;&gt;$A705,1,MOD(D705-1+(COUNTIFS(E$385:$N$385,$A706)=COUNTIFS(E706:$N706,1)),D$384)+1))</f>
        <v>0</v>
      </c>
      <c r="E706" s="291">
        <f ca="1">IF($A706&lt;&gt;E$385,0,IF($A706&lt;&gt;$A705,1,MOD(E705-1+(COUNTIFS(F$385:$N$385,$A706)=COUNTIFS(F706:$N706,1)),E$384)+1))</f>
        <v>0</v>
      </c>
      <c r="F706" s="291">
        <f ca="1">IF($A706&lt;&gt;F$385,0,IF($A706&lt;&gt;$A705,1,MOD(F705-1+(COUNTIFS(G$385:$N$385,$A706)=COUNTIFS(G706:$N706,1)),F$384)+1))</f>
        <v>0</v>
      </c>
      <c r="G706" s="291">
        <f ca="1">IF($A706&lt;&gt;G$385,0,IF($A706&lt;&gt;$A705,1,MOD(G705-1+(COUNTIFS(H$385:$N$385,$A706)=COUNTIFS(H706:$N706,1)),G$384)+1))</f>
        <v>1</v>
      </c>
      <c r="H706" s="291">
        <f ca="1">IF($A706&lt;&gt;H$385,0,IF($A706&lt;&gt;$A705,1,MOD(H705-1+(COUNTIFS(I$385:$N$385,$A706)=COUNTIFS(I706:$N706,1)),H$384)+1))</f>
        <v>2</v>
      </c>
      <c r="I706" s="291">
        <f ca="1">IF($A706&lt;&gt;I$385,0,IF($A706&lt;&gt;$A705,1,MOD(I705-1+(COUNTIFS(N$385:$N$385,$A706)=COUNTIFS(N706:$N706,1)),I$384)+1))</f>
        <v>3</v>
      </c>
      <c r="J706" s="291"/>
      <c r="K706" s="291"/>
      <c r="L706" s="291"/>
      <c r="M706" s="291"/>
      <c r="O706">
        <v>320</v>
      </c>
      <c r="P706" s="110">
        <f t="shared" ca="1" si="321"/>
        <v>0.5</v>
      </c>
      <c r="Q706" s="110">
        <f t="shared" ca="1" si="322"/>
        <v>0</v>
      </c>
      <c r="R706" s="110">
        <f t="shared" ca="1" si="323"/>
        <v>0</v>
      </c>
      <c r="S706" s="110">
        <f t="shared" ca="1" si="324"/>
        <v>0</v>
      </c>
      <c r="T706" s="110">
        <v>0</v>
      </c>
      <c r="U706" s="110">
        <f t="shared" ca="1" si="325"/>
        <v>0</v>
      </c>
      <c r="V706" s="110">
        <f t="shared" ca="1" si="326"/>
        <v>0.5</v>
      </c>
      <c r="W706" s="110"/>
      <c r="X706" s="110"/>
      <c r="Y706" s="110"/>
      <c r="Z706" s="110"/>
    </row>
    <row r="707" spans="1:26" hidden="1" outlineLevel="1">
      <c r="A707">
        <f t="shared" ca="1" si="327"/>
        <v>2</v>
      </c>
      <c r="B707" t="str">
        <f t="shared" ref="B707:B722" ca="1" si="328">"EP"&amp;$C707&amp;IF($A707=0," LPAll"&amp;$D707,"")&amp;IF($A707=1," LPD"&amp;$E707&amp;" LPS"&amp;$F707,"")&amp;IF($A707=2," LPD"&amp;$G707&amp;" LPS"&amp;$H707&amp;" LPM"&amp;$I707,"")</f>
        <v>EP3 LPD1 LPS3 LPM1</v>
      </c>
      <c r="C707" s="293">
        <f ca="1">IF($A707&lt;&gt;$A706,1,MOD(C706-1+(COUNTIFS(D$385:$N$385,$A707)=COUNTIFS(D707:$N707,1)),C$384)+1)</f>
        <v>3</v>
      </c>
      <c r="D707" s="291">
        <f ca="1">IF($A707&lt;&gt;D$385,0,IF($A707&lt;&gt;$A706,1,MOD(D706-1+(COUNTIFS(E$385:$N$385,$A707)=COUNTIFS(E707:$N707,1)),D$384)+1))</f>
        <v>0</v>
      </c>
      <c r="E707" s="291">
        <f ca="1">IF($A707&lt;&gt;E$385,0,IF($A707&lt;&gt;$A706,1,MOD(E706-1+(COUNTIFS(F$385:$N$385,$A707)=COUNTIFS(F707:$N707,1)),E$384)+1))</f>
        <v>0</v>
      </c>
      <c r="F707" s="291">
        <f ca="1">IF($A707&lt;&gt;F$385,0,IF($A707&lt;&gt;$A706,1,MOD(F706-1+(COUNTIFS(G$385:$N$385,$A707)=COUNTIFS(G707:$N707,1)),F$384)+1))</f>
        <v>0</v>
      </c>
      <c r="G707" s="291">
        <f ca="1">IF($A707&lt;&gt;G$385,0,IF($A707&lt;&gt;$A706,1,MOD(G706-1+(COUNTIFS(H$385:$N$385,$A707)=COUNTIFS(H707:$N707,1)),G$384)+1))</f>
        <v>1</v>
      </c>
      <c r="H707" s="291">
        <f ca="1">IF($A707&lt;&gt;H$385,0,IF($A707&lt;&gt;$A706,1,MOD(H706-1+(COUNTIFS(I$385:$N$385,$A707)=COUNTIFS(I707:$N707,1)),H$384)+1))</f>
        <v>3</v>
      </c>
      <c r="I707" s="291">
        <f ca="1">IF($A707&lt;&gt;I$385,0,IF($A707&lt;&gt;$A706,1,MOD(I706-1+(COUNTIFS(N$385:$N$385,$A707)=COUNTIFS(N707:$N707,1)),I$384)+1))</f>
        <v>1</v>
      </c>
      <c r="J707" s="291"/>
      <c r="K707" s="291"/>
      <c r="L707" s="291"/>
      <c r="M707" s="291"/>
      <c r="O707">
        <v>321</v>
      </c>
      <c r="P707" s="110">
        <f t="shared" ca="1" si="321"/>
        <v>0.5</v>
      </c>
      <c r="Q707" s="110">
        <f t="shared" ca="1" si="322"/>
        <v>0</v>
      </c>
      <c r="R707" s="110">
        <f t="shared" ca="1" si="323"/>
        <v>0</v>
      </c>
      <c r="S707" s="110">
        <f t="shared" ca="1" si="324"/>
        <v>0</v>
      </c>
      <c r="T707" s="110">
        <v>0</v>
      </c>
      <c r="U707" s="110">
        <f t="shared" ca="1" si="325"/>
        <v>0.5</v>
      </c>
      <c r="V707" s="110">
        <f t="shared" ca="1" si="326"/>
        <v>-0.5</v>
      </c>
      <c r="W707" s="110"/>
      <c r="X707" s="110"/>
      <c r="Y707" s="110"/>
      <c r="Z707" s="110"/>
    </row>
    <row r="708" spans="1:26" hidden="1" outlineLevel="1">
      <c r="A708">
        <f t="shared" ca="1" si="327"/>
        <v>2</v>
      </c>
      <c r="B708" t="str">
        <f t="shared" ca="1" si="328"/>
        <v>EP3 LPD1 LPS3 LPM2</v>
      </c>
      <c r="C708" s="293">
        <f ca="1">IF($A708&lt;&gt;$A707,1,MOD(C707-1+(COUNTIFS(D$385:$N$385,$A708)=COUNTIFS(D708:$N708,1)),C$384)+1)</f>
        <v>3</v>
      </c>
      <c r="D708" s="291">
        <f ca="1">IF($A708&lt;&gt;D$385,0,IF($A708&lt;&gt;$A707,1,MOD(D707-1+(COUNTIFS(E$385:$N$385,$A708)=COUNTIFS(E708:$N708,1)),D$384)+1))</f>
        <v>0</v>
      </c>
      <c r="E708" s="291">
        <f ca="1">IF($A708&lt;&gt;E$385,0,IF($A708&lt;&gt;$A707,1,MOD(E707-1+(COUNTIFS(F$385:$N$385,$A708)=COUNTIFS(F708:$N708,1)),E$384)+1))</f>
        <v>0</v>
      </c>
      <c r="F708" s="291">
        <f ca="1">IF($A708&lt;&gt;F$385,0,IF($A708&lt;&gt;$A707,1,MOD(F707-1+(COUNTIFS(G$385:$N$385,$A708)=COUNTIFS(G708:$N708,1)),F$384)+1))</f>
        <v>0</v>
      </c>
      <c r="G708" s="291">
        <f ca="1">IF($A708&lt;&gt;G$385,0,IF($A708&lt;&gt;$A707,1,MOD(G707-1+(COUNTIFS(H$385:$N$385,$A708)=COUNTIFS(H708:$N708,1)),G$384)+1))</f>
        <v>1</v>
      </c>
      <c r="H708" s="291">
        <f ca="1">IF($A708&lt;&gt;H$385,0,IF($A708&lt;&gt;$A707,1,MOD(H707-1+(COUNTIFS(I$385:$N$385,$A708)=COUNTIFS(I708:$N708,1)),H$384)+1))</f>
        <v>3</v>
      </c>
      <c r="I708" s="291">
        <f ca="1">IF($A708&lt;&gt;I$385,0,IF($A708&lt;&gt;$A707,1,MOD(I707-1+(COUNTIFS(N$385:$N$385,$A708)=COUNTIFS(N708:$N708,1)),I$384)+1))</f>
        <v>2</v>
      </c>
      <c r="J708" s="291"/>
      <c r="K708" s="291"/>
      <c r="L708" s="291"/>
      <c r="M708" s="291"/>
      <c r="O708">
        <v>322</v>
      </c>
      <c r="P708" s="110">
        <f t="shared" ca="1" si="321"/>
        <v>0.5</v>
      </c>
      <c r="Q708" s="110">
        <f t="shared" ca="1" si="322"/>
        <v>0</v>
      </c>
      <c r="R708" s="110">
        <f t="shared" ca="1" si="323"/>
        <v>0</v>
      </c>
      <c r="S708" s="110">
        <f t="shared" ca="1" si="324"/>
        <v>0</v>
      </c>
      <c r="T708" s="110">
        <v>0</v>
      </c>
      <c r="U708" s="110">
        <f t="shared" ca="1" si="325"/>
        <v>0.5</v>
      </c>
      <c r="V708" s="110">
        <f t="shared" ca="1" si="326"/>
        <v>0</v>
      </c>
      <c r="W708" s="110"/>
      <c r="X708" s="110"/>
      <c r="Y708" s="110"/>
      <c r="Z708" s="110"/>
    </row>
    <row r="709" spans="1:26" hidden="1" outlineLevel="1">
      <c r="A709">
        <f t="shared" ca="1" si="327"/>
        <v>2</v>
      </c>
      <c r="B709" t="str">
        <f t="shared" ca="1" si="328"/>
        <v>EP3 LPD1 LPS3 LPM3</v>
      </c>
      <c r="C709" s="293">
        <f ca="1">IF($A709&lt;&gt;$A708,1,MOD(C708-1+(COUNTIFS(D$385:$N$385,$A709)=COUNTIFS(D709:$N709,1)),C$384)+1)</f>
        <v>3</v>
      </c>
      <c r="D709" s="291">
        <f ca="1">IF($A709&lt;&gt;D$385,0,IF($A709&lt;&gt;$A708,1,MOD(D708-1+(COUNTIFS(E$385:$N$385,$A709)=COUNTIFS(E709:$N709,1)),D$384)+1))</f>
        <v>0</v>
      </c>
      <c r="E709" s="291">
        <f ca="1">IF($A709&lt;&gt;E$385,0,IF($A709&lt;&gt;$A708,1,MOD(E708-1+(COUNTIFS(F$385:$N$385,$A709)=COUNTIFS(F709:$N709,1)),E$384)+1))</f>
        <v>0</v>
      </c>
      <c r="F709" s="291">
        <f ca="1">IF($A709&lt;&gt;F$385,0,IF($A709&lt;&gt;$A708,1,MOD(F708-1+(COUNTIFS(G$385:$N$385,$A709)=COUNTIFS(G709:$N709,1)),F$384)+1))</f>
        <v>0</v>
      </c>
      <c r="G709" s="291">
        <f ca="1">IF($A709&lt;&gt;G$385,0,IF($A709&lt;&gt;$A708,1,MOD(G708-1+(COUNTIFS(H$385:$N$385,$A709)=COUNTIFS(H709:$N709,1)),G$384)+1))</f>
        <v>1</v>
      </c>
      <c r="H709" s="291">
        <f ca="1">IF($A709&lt;&gt;H$385,0,IF($A709&lt;&gt;$A708,1,MOD(H708-1+(COUNTIFS(I$385:$N$385,$A709)=COUNTIFS(I709:$N709,1)),H$384)+1))</f>
        <v>3</v>
      </c>
      <c r="I709" s="291">
        <f ca="1">IF($A709&lt;&gt;I$385,0,IF($A709&lt;&gt;$A708,1,MOD(I708-1+(COUNTIFS(N$385:$N$385,$A709)=COUNTIFS(N709:$N709,1)),I$384)+1))</f>
        <v>3</v>
      </c>
      <c r="J709" s="291"/>
      <c r="K709" s="291"/>
      <c r="L709" s="291"/>
      <c r="M709" s="291"/>
      <c r="O709">
        <v>323</v>
      </c>
      <c r="P709" s="110">
        <f t="shared" ca="1" si="321"/>
        <v>0.5</v>
      </c>
      <c r="Q709" s="110">
        <f t="shared" ca="1" si="322"/>
        <v>0</v>
      </c>
      <c r="R709" s="110">
        <f t="shared" ca="1" si="323"/>
        <v>0</v>
      </c>
      <c r="S709" s="110">
        <f t="shared" ca="1" si="324"/>
        <v>0</v>
      </c>
      <c r="T709" s="110">
        <v>0</v>
      </c>
      <c r="U709" s="110">
        <f t="shared" ca="1" si="325"/>
        <v>0.5</v>
      </c>
      <c r="V709" s="110">
        <f t="shared" ca="1" si="326"/>
        <v>0.5</v>
      </c>
      <c r="W709" s="110"/>
      <c r="X709" s="110"/>
      <c r="Y709" s="110"/>
      <c r="Z709" s="110"/>
    </row>
    <row r="710" spans="1:26" hidden="1" outlineLevel="1">
      <c r="A710">
        <f t="shared" ca="1" si="327"/>
        <v>2</v>
      </c>
      <c r="B710" t="str">
        <f t="shared" ca="1" si="328"/>
        <v>EP1 LPD1 LPS1 LPM1</v>
      </c>
      <c r="C710" s="293">
        <f ca="1">IF($A710&lt;&gt;$A709,1,MOD(C709-1+(COUNTIFS(D$385:$N$385,$A710)=COUNTIFS(D710:$N710,1)),C$384)+1)</f>
        <v>1</v>
      </c>
      <c r="D710" s="291">
        <f ca="1">IF($A710&lt;&gt;D$385,0,IF($A710&lt;&gt;$A709,1,MOD(D709-1+(COUNTIFS(E$385:$N$385,$A710)=COUNTIFS(E710:$N710,1)),D$384)+1))</f>
        <v>0</v>
      </c>
      <c r="E710" s="291">
        <f ca="1">IF($A710&lt;&gt;E$385,0,IF($A710&lt;&gt;$A709,1,MOD(E709-1+(COUNTIFS(F$385:$N$385,$A710)=COUNTIFS(F710:$N710,1)),E$384)+1))</f>
        <v>0</v>
      </c>
      <c r="F710" s="291">
        <f ca="1">IF($A710&lt;&gt;F$385,0,IF($A710&lt;&gt;$A709,1,MOD(F709-1+(COUNTIFS(G$385:$N$385,$A710)=COUNTIFS(G710:$N710,1)),F$384)+1))</f>
        <v>0</v>
      </c>
      <c r="G710" s="291">
        <f ca="1">IF($A710&lt;&gt;G$385,0,IF($A710&lt;&gt;$A709,1,MOD(G709-1+(COUNTIFS(H$385:$N$385,$A710)=COUNTIFS(H710:$N710,1)),G$384)+1))</f>
        <v>1</v>
      </c>
      <c r="H710" s="291">
        <f ca="1">IF($A710&lt;&gt;H$385,0,IF($A710&lt;&gt;$A709,1,MOD(H709-1+(COUNTIFS(I$385:$N$385,$A710)=COUNTIFS(I710:$N710,1)),H$384)+1))</f>
        <v>1</v>
      </c>
      <c r="I710" s="291">
        <f ca="1">IF($A710&lt;&gt;I$385,0,IF($A710&lt;&gt;$A709,1,MOD(I709-1+(COUNTIFS(N$385:$N$385,$A710)=COUNTIFS(N710:$N710,1)),I$384)+1))</f>
        <v>1</v>
      </c>
      <c r="J710" s="291"/>
      <c r="K710" s="291"/>
      <c r="L710" s="291"/>
      <c r="M710" s="291"/>
      <c r="O710">
        <v>324</v>
      </c>
      <c r="P710" s="110">
        <f t="shared" ca="1" si="321"/>
        <v>-0.5</v>
      </c>
      <c r="Q710" s="110">
        <f t="shared" ca="1" si="322"/>
        <v>0</v>
      </c>
      <c r="R710" s="110">
        <f t="shared" ca="1" si="323"/>
        <v>0</v>
      </c>
      <c r="S710" s="110">
        <f t="shared" ca="1" si="324"/>
        <v>0</v>
      </c>
      <c r="T710" s="110">
        <v>0</v>
      </c>
      <c r="U710" s="110">
        <f t="shared" ca="1" si="325"/>
        <v>-0.5</v>
      </c>
      <c r="V710" s="110">
        <f t="shared" ca="1" si="326"/>
        <v>-0.5</v>
      </c>
      <c r="W710" s="110"/>
      <c r="X710" s="110"/>
      <c r="Y710" s="110"/>
      <c r="Z710" s="110"/>
    </row>
    <row r="711" spans="1:26" hidden="1" outlineLevel="1">
      <c r="A711">
        <f t="shared" ca="1" si="327"/>
        <v>2</v>
      </c>
      <c r="B711" t="str">
        <f t="shared" ca="1" si="328"/>
        <v>EP1 LPD1 LPS1 LPM2</v>
      </c>
      <c r="C711" s="293">
        <f ca="1">IF($A711&lt;&gt;$A710,1,MOD(C710-1+(COUNTIFS(D$385:$N$385,$A711)=COUNTIFS(D711:$N711,1)),C$384)+1)</f>
        <v>1</v>
      </c>
      <c r="D711" s="291">
        <f ca="1">IF($A711&lt;&gt;D$385,0,IF($A711&lt;&gt;$A710,1,MOD(D710-1+(COUNTIFS(E$385:$N$385,$A711)=COUNTIFS(E711:$N711,1)),D$384)+1))</f>
        <v>0</v>
      </c>
      <c r="E711" s="291">
        <f ca="1">IF($A711&lt;&gt;E$385,0,IF($A711&lt;&gt;$A710,1,MOD(E710-1+(COUNTIFS(F$385:$N$385,$A711)=COUNTIFS(F711:$N711,1)),E$384)+1))</f>
        <v>0</v>
      </c>
      <c r="F711" s="291">
        <f ca="1">IF($A711&lt;&gt;F$385,0,IF($A711&lt;&gt;$A710,1,MOD(F710-1+(COUNTIFS(G$385:$N$385,$A711)=COUNTIFS(G711:$N711,1)),F$384)+1))</f>
        <v>0</v>
      </c>
      <c r="G711" s="291">
        <f ca="1">IF($A711&lt;&gt;G$385,0,IF($A711&lt;&gt;$A710,1,MOD(G710-1+(COUNTIFS(H$385:$N$385,$A711)=COUNTIFS(H711:$N711,1)),G$384)+1))</f>
        <v>1</v>
      </c>
      <c r="H711" s="291">
        <f ca="1">IF($A711&lt;&gt;H$385,0,IF($A711&lt;&gt;$A710,1,MOD(H710-1+(COUNTIFS(I$385:$N$385,$A711)=COUNTIFS(I711:$N711,1)),H$384)+1))</f>
        <v>1</v>
      </c>
      <c r="I711" s="291">
        <f ca="1">IF($A711&lt;&gt;I$385,0,IF($A711&lt;&gt;$A710,1,MOD(I710-1+(COUNTIFS(N$385:$N$385,$A711)=COUNTIFS(N711:$N711,1)),I$384)+1))</f>
        <v>2</v>
      </c>
      <c r="J711" s="291"/>
      <c r="K711" s="291"/>
      <c r="L711" s="291"/>
      <c r="M711" s="291"/>
      <c r="O711">
        <v>325</v>
      </c>
      <c r="P711" s="110">
        <f t="shared" ca="1" si="321"/>
        <v>-0.5</v>
      </c>
      <c r="Q711" s="110">
        <f t="shared" ca="1" si="322"/>
        <v>0</v>
      </c>
      <c r="R711" s="110">
        <f t="shared" ca="1" si="323"/>
        <v>0</v>
      </c>
      <c r="S711" s="110">
        <f t="shared" ca="1" si="324"/>
        <v>0</v>
      </c>
      <c r="T711" s="110">
        <v>0</v>
      </c>
      <c r="U711" s="110">
        <f t="shared" ca="1" si="325"/>
        <v>-0.5</v>
      </c>
      <c r="V711" s="110">
        <f t="shared" ca="1" si="326"/>
        <v>0</v>
      </c>
      <c r="W711" s="110"/>
      <c r="X711" s="110"/>
      <c r="Y711" s="110"/>
      <c r="Z711" s="110"/>
    </row>
    <row r="712" spans="1:26" hidden="1" outlineLevel="1">
      <c r="A712">
        <f t="shared" ca="1" si="327"/>
        <v>2</v>
      </c>
      <c r="B712" t="str">
        <f t="shared" ca="1" si="328"/>
        <v>EP1 LPD1 LPS1 LPM3</v>
      </c>
      <c r="C712" s="293">
        <f ca="1">IF($A712&lt;&gt;$A711,1,MOD(C711-1+(COUNTIFS(D$385:$N$385,$A712)=COUNTIFS(D712:$N712,1)),C$384)+1)</f>
        <v>1</v>
      </c>
      <c r="D712" s="291">
        <f ca="1">IF($A712&lt;&gt;D$385,0,IF($A712&lt;&gt;$A711,1,MOD(D711-1+(COUNTIFS(E$385:$N$385,$A712)=COUNTIFS(E712:$N712,1)),D$384)+1))</f>
        <v>0</v>
      </c>
      <c r="E712" s="291">
        <f ca="1">IF($A712&lt;&gt;E$385,0,IF($A712&lt;&gt;$A711,1,MOD(E711-1+(COUNTIFS(F$385:$N$385,$A712)=COUNTIFS(F712:$N712,1)),E$384)+1))</f>
        <v>0</v>
      </c>
      <c r="F712" s="291">
        <f ca="1">IF($A712&lt;&gt;F$385,0,IF($A712&lt;&gt;$A711,1,MOD(F711-1+(COUNTIFS(G$385:$N$385,$A712)=COUNTIFS(G712:$N712,1)),F$384)+1))</f>
        <v>0</v>
      </c>
      <c r="G712" s="291">
        <f ca="1">IF($A712&lt;&gt;G$385,0,IF($A712&lt;&gt;$A711,1,MOD(G711-1+(COUNTIFS(H$385:$N$385,$A712)=COUNTIFS(H712:$N712,1)),G$384)+1))</f>
        <v>1</v>
      </c>
      <c r="H712" s="291">
        <f ca="1">IF($A712&lt;&gt;H$385,0,IF($A712&lt;&gt;$A711,1,MOD(H711-1+(COUNTIFS(I$385:$N$385,$A712)=COUNTIFS(I712:$N712,1)),H$384)+1))</f>
        <v>1</v>
      </c>
      <c r="I712" s="291">
        <f ca="1">IF($A712&lt;&gt;I$385,0,IF($A712&lt;&gt;$A711,1,MOD(I711-1+(COUNTIFS(N$385:$N$385,$A712)=COUNTIFS(N712:$N712,1)),I$384)+1))</f>
        <v>3</v>
      </c>
      <c r="J712" s="291"/>
      <c r="K712" s="291"/>
      <c r="L712" s="291"/>
      <c r="M712" s="291"/>
      <c r="O712">
        <v>326</v>
      </c>
      <c r="P712" s="110">
        <f t="shared" ca="1" si="321"/>
        <v>-0.5</v>
      </c>
      <c r="Q712" s="110">
        <f t="shared" ca="1" si="322"/>
        <v>0</v>
      </c>
      <c r="R712" s="110">
        <f t="shared" ca="1" si="323"/>
        <v>0</v>
      </c>
      <c r="S712" s="110">
        <f t="shared" ca="1" si="324"/>
        <v>0</v>
      </c>
      <c r="T712" s="110">
        <v>0</v>
      </c>
      <c r="U712" s="110">
        <f t="shared" ca="1" si="325"/>
        <v>-0.5</v>
      </c>
      <c r="V712" s="110">
        <f t="shared" ca="1" si="326"/>
        <v>0.5</v>
      </c>
      <c r="W712" s="110"/>
      <c r="X712" s="110"/>
      <c r="Y712" s="110"/>
      <c r="Z712" s="110"/>
    </row>
    <row r="713" spans="1:26" hidden="1" outlineLevel="1">
      <c r="A713">
        <f t="shared" ca="1" si="327"/>
        <v>2</v>
      </c>
      <c r="B713" t="str">
        <f t="shared" ca="1" si="328"/>
        <v>EP1 LPD1 LPS2 LPM1</v>
      </c>
      <c r="C713" s="293">
        <f ca="1">IF($A713&lt;&gt;$A712,1,MOD(C712-1+(COUNTIFS(D$385:$N$385,$A713)=COUNTIFS(D713:$N713,1)),C$384)+1)</f>
        <v>1</v>
      </c>
      <c r="D713" s="291">
        <f ca="1">IF($A713&lt;&gt;D$385,0,IF($A713&lt;&gt;$A712,1,MOD(D712-1+(COUNTIFS(E$385:$N$385,$A713)=COUNTIFS(E713:$N713,1)),D$384)+1))</f>
        <v>0</v>
      </c>
      <c r="E713" s="291">
        <f ca="1">IF($A713&lt;&gt;E$385,0,IF($A713&lt;&gt;$A712,1,MOD(E712-1+(COUNTIFS(F$385:$N$385,$A713)=COUNTIFS(F713:$N713,1)),E$384)+1))</f>
        <v>0</v>
      </c>
      <c r="F713" s="291">
        <f ca="1">IF($A713&lt;&gt;F$385,0,IF($A713&lt;&gt;$A712,1,MOD(F712-1+(COUNTIFS(G$385:$N$385,$A713)=COUNTIFS(G713:$N713,1)),F$384)+1))</f>
        <v>0</v>
      </c>
      <c r="G713" s="291">
        <f ca="1">IF($A713&lt;&gt;G$385,0,IF($A713&lt;&gt;$A712,1,MOD(G712-1+(COUNTIFS(H$385:$N$385,$A713)=COUNTIFS(H713:$N713,1)),G$384)+1))</f>
        <v>1</v>
      </c>
      <c r="H713" s="291">
        <f ca="1">IF($A713&lt;&gt;H$385,0,IF($A713&lt;&gt;$A712,1,MOD(H712-1+(COUNTIFS(I$385:$N$385,$A713)=COUNTIFS(I713:$N713,1)),H$384)+1))</f>
        <v>2</v>
      </c>
      <c r="I713" s="291">
        <f ca="1">IF($A713&lt;&gt;I$385,0,IF($A713&lt;&gt;$A712,1,MOD(I712-1+(COUNTIFS(N$385:$N$385,$A713)=COUNTIFS(N713:$N713,1)),I$384)+1))</f>
        <v>1</v>
      </c>
      <c r="J713" s="291"/>
      <c r="K713" s="291"/>
      <c r="L713" s="291"/>
      <c r="M713" s="291"/>
      <c r="O713">
        <v>327</v>
      </c>
      <c r="P713" s="110">
        <f t="shared" ca="1" si="321"/>
        <v>-0.5</v>
      </c>
      <c r="Q713" s="110">
        <f t="shared" ca="1" si="322"/>
        <v>0</v>
      </c>
      <c r="R713" s="110">
        <f t="shared" ca="1" si="323"/>
        <v>0</v>
      </c>
      <c r="S713" s="110">
        <f t="shared" ca="1" si="324"/>
        <v>0</v>
      </c>
      <c r="T713" s="110">
        <v>0</v>
      </c>
      <c r="U713" s="110">
        <f t="shared" ca="1" si="325"/>
        <v>0</v>
      </c>
      <c r="V713" s="110">
        <f t="shared" ca="1" si="326"/>
        <v>-0.5</v>
      </c>
      <c r="W713" s="110"/>
      <c r="X713" s="110"/>
      <c r="Y713" s="110"/>
      <c r="Z713" s="110"/>
    </row>
    <row r="714" spans="1:26" hidden="1" outlineLevel="1">
      <c r="A714">
        <f t="shared" ca="1" si="327"/>
        <v>2</v>
      </c>
      <c r="B714" t="str">
        <f t="shared" ca="1" si="328"/>
        <v>EP1 LPD1 LPS2 LPM2</v>
      </c>
      <c r="C714" s="293">
        <f ca="1">IF($A714&lt;&gt;$A713,1,MOD(C713-1+(COUNTIFS(D$385:$N$385,$A714)=COUNTIFS(D714:$N714,1)),C$384)+1)</f>
        <v>1</v>
      </c>
      <c r="D714" s="291">
        <f ca="1">IF($A714&lt;&gt;D$385,0,IF($A714&lt;&gt;$A713,1,MOD(D713-1+(COUNTIFS(E$385:$N$385,$A714)=COUNTIFS(E714:$N714,1)),D$384)+1))</f>
        <v>0</v>
      </c>
      <c r="E714" s="291">
        <f ca="1">IF($A714&lt;&gt;E$385,0,IF($A714&lt;&gt;$A713,1,MOD(E713-1+(COUNTIFS(F$385:$N$385,$A714)=COUNTIFS(F714:$N714,1)),E$384)+1))</f>
        <v>0</v>
      </c>
      <c r="F714" s="291">
        <f ca="1">IF($A714&lt;&gt;F$385,0,IF($A714&lt;&gt;$A713,1,MOD(F713-1+(COUNTIFS(G$385:$N$385,$A714)=COUNTIFS(G714:$N714,1)),F$384)+1))</f>
        <v>0</v>
      </c>
      <c r="G714" s="291">
        <f ca="1">IF($A714&lt;&gt;G$385,0,IF($A714&lt;&gt;$A713,1,MOD(G713-1+(COUNTIFS(H$385:$N$385,$A714)=COUNTIFS(H714:$N714,1)),G$384)+1))</f>
        <v>1</v>
      </c>
      <c r="H714" s="291">
        <f ca="1">IF($A714&lt;&gt;H$385,0,IF($A714&lt;&gt;$A713,1,MOD(H713-1+(COUNTIFS(I$385:$N$385,$A714)=COUNTIFS(I714:$N714,1)),H$384)+1))</f>
        <v>2</v>
      </c>
      <c r="I714" s="291">
        <f ca="1">IF($A714&lt;&gt;I$385,0,IF($A714&lt;&gt;$A713,1,MOD(I713-1+(COUNTIFS(N$385:$N$385,$A714)=COUNTIFS(N714:$N714,1)),I$384)+1))</f>
        <v>2</v>
      </c>
      <c r="J714" s="291"/>
      <c r="K714" s="291"/>
      <c r="L714" s="291"/>
      <c r="M714" s="291"/>
      <c r="O714">
        <v>328</v>
      </c>
      <c r="P714" s="110">
        <f t="shared" ca="1" si="321"/>
        <v>-0.5</v>
      </c>
      <c r="Q714" s="110">
        <f t="shared" ca="1" si="322"/>
        <v>0</v>
      </c>
      <c r="R714" s="110">
        <f t="shared" ca="1" si="323"/>
        <v>0</v>
      </c>
      <c r="S714" s="110">
        <f t="shared" ca="1" si="324"/>
        <v>0</v>
      </c>
      <c r="T714" s="110">
        <v>0</v>
      </c>
      <c r="U714" s="110">
        <f t="shared" ca="1" si="325"/>
        <v>0</v>
      </c>
      <c r="V714" s="110">
        <f t="shared" ca="1" si="326"/>
        <v>0</v>
      </c>
      <c r="W714" s="110"/>
      <c r="X714" s="110"/>
      <c r="Y714" s="110"/>
      <c r="Z714" s="110"/>
    </row>
    <row r="715" spans="1:26" hidden="1" outlineLevel="1">
      <c r="A715">
        <f t="shared" ca="1" si="327"/>
        <v>2</v>
      </c>
      <c r="B715" t="str">
        <f t="shared" ca="1" si="328"/>
        <v>EP1 LPD1 LPS2 LPM3</v>
      </c>
      <c r="C715" s="293">
        <f ca="1">IF($A715&lt;&gt;$A714,1,MOD(C714-1+(COUNTIFS(D$385:$N$385,$A715)=COUNTIFS(D715:$N715,1)),C$384)+1)</f>
        <v>1</v>
      </c>
      <c r="D715" s="291">
        <f ca="1">IF($A715&lt;&gt;D$385,0,IF($A715&lt;&gt;$A714,1,MOD(D714-1+(COUNTIFS(E$385:$N$385,$A715)=COUNTIFS(E715:$N715,1)),D$384)+1))</f>
        <v>0</v>
      </c>
      <c r="E715" s="291">
        <f ca="1">IF($A715&lt;&gt;E$385,0,IF($A715&lt;&gt;$A714,1,MOD(E714-1+(COUNTIFS(F$385:$N$385,$A715)=COUNTIFS(F715:$N715,1)),E$384)+1))</f>
        <v>0</v>
      </c>
      <c r="F715" s="291">
        <f ca="1">IF($A715&lt;&gt;F$385,0,IF($A715&lt;&gt;$A714,1,MOD(F714-1+(COUNTIFS(G$385:$N$385,$A715)=COUNTIFS(G715:$N715,1)),F$384)+1))</f>
        <v>0</v>
      </c>
      <c r="G715" s="291">
        <f ca="1">IF($A715&lt;&gt;G$385,0,IF($A715&lt;&gt;$A714,1,MOD(G714-1+(COUNTIFS(H$385:$N$385,$A715)=COUNTIFS(H715:$N715,1)),G$384)+1))</f>
        <v>1</v>
      </c>
      <c r="H715" s="291">
        <f ca="1">IF($A715&lt;&gt;H$385,0,IF($A715&lt;&gt;$A714,1,MOD(H714-1+(COUNTIFS(I$385:$N$385,$A715)=COUNTIFS(I715:$N715,1)),H$384)+1))</f>
        <v>2</v>
      </c>
      <c r="I715" s="291">
        <f ca="1">IF($A715&lt;&gt;I$385,0,IF($A715&lt;&gt;$A714,1,MOD(I714-1+(COUNTIFS(N$385:$N$385,$A715)=COUNTIFS(N715:$N715,1)),I$384)+1))</f>
        <v>3</v>
      </c>
      <c r="J715" s="291"/>
      <c r="K715" s="291"/>
      <c r="L715" s="291"/>
      <c r="M715" s="291"/>
      <c r="O715">
        <v>329</v>
      </c>
      <c r="P715" s="110">
        <f t="shared" ca="1" si="321"/>
        <v>-0.5</v>
      </c>
      <c r="Q715" s="110">
        <f t="shared" ca="1" si="322"/>
        <v>0</v>
      </c>
      <c r="R715" s="110">
        <f t="shared" ca="1" si="323"/>
        <v>0</v>
      </c>
      <c r="S715" s="110">
        <f t="shared" ca="1" si="324"/>
        <v>0</v>
      </c>
      <c r="T715" s="110">
        <v>0</v>
      </c>
      <c r="U715" s="110">
        <f t="shared" ca="1" si="325"/>
        <v>0</v>
      </c>
      <c r="V715" s="110">
        <f t="shared" ca="1" si="326"/>
        <v>0.5</v>
      </c>
      <c r="W715" s="110"/>
      <c r="X715" s="110"/>
      <c r="Y715" s="110"/>
      <c r="Z715" s="110"/>
    </row>
    <row r="716" spans="1:26" hidden="1" outlineLevel="1">
      <c r="A716">
        <f t="shared" ca="1" si="327"/>
        <v>2</v>
      </c>
      <c r="B716" t="str">
        <f t="shared" ca="1" si="328"/>
        <v>EP1 LPD1 LPS3 LPM1</v>
      </c>
      <c r="C716" s="293">
        <f ca="1">IF($A716&lt;&gt;$A715,1,MOD(C715-1+(COUNTIFS(D$385:$N$385,$A716)=COUNTIFS(D716:$N716,1)),C$384)+1)</f>
        <v>1</v>
      </c>
      <c r="D716" s="291">
        <f ca="1">IF($A716&lt;&gt;D$385,0,IF($A716&lt;&gt;$A715,1,MOD(D715-1+(COUNTIFS(E$385:$N$385,$A716)=COUNTIFS(E716:$N716,1)),D$384)+1))</f>
        <v>0</v>
      </c>
      <c r="E716" s="291">
        <f ca="1">IF($A716&lt;&gt;E$385,0,IF($A716&lt;&gt;$A715,1,MOD(E715-1+(COUNTIFS(F$385:$N$385,$A716)=COUNTIFS(F716:$N716,1)),E$384)+1))</f>
        <v>0</v>
      </c>
      <c r="F716" s="291">
        <f ca="1">IF($A716&lt;&gt;F$385,0,IF($A716&lt;&gt;$A715,1,MOD(F715-1+(COUNTIFS(G$385:$N$385,$A716)=COUNTIFS(G716:$N716,1)),F$384)+1))</f>
        <v>0</v>
      </c>
      <c r="G716" s="291">
        <f ca="1">IF($A716&lt;&gt;G$385,0,IF($A716&lt;&gt;$A715,1,MOD(G715-1+(COUNTIFS(H$385:$N$385,$A716)=COUNTIFS(H716:$N716,1)),G$384)+1))</f>
        <v>1</v>
      </c>
      <c r="H716" s="291">
        <f ca="1">IF($A716&lt;&gt;H$385,0,IF($A716&lt;&gt;$A715,1,MOD(H715-1+(COUNTIFS(I$385:$N$385,$A716)=COUNTIFS(I716:$N716,1)),H$384)+1))</f>
        <v>3</v>
      </c>
      <c r="I716" s="291">
        <f ca="1">IF($A716&lt;&gt;I$385,0,IF($A716&lt;&gt;$A715,1,MOD(I715-1+(COUNTIFS(N$385:$N$385,$A716)=COUNTIFS(N716:$N716,1)),I$384)+1))</f>
        <v>1</v>
      </c>
      <c r="J716" s="291"/>
      <c r="K716" s="291"/>
      <c r="L716" s="291"/>
      <c r="M716" s="291"/>
      <c r="O716">
        <v>330</v>
      </c>
      <c r="P716" s="110">
        <f t="shared" ca="1" si="321"/>
        <v>-0.5</v>
      </c>
      <c r="Q716" s="110">
        <f t="shared" ca="1" si="322"/>
        <v>0</v>
      </c>
      <c r="R716" s="110">
        <f t="shared" ca="1" si="323"/>
        <v>0</v>
      </c>
      <c r="S716" s="110">
        <f t="shared" ca="1" si="324"/>
        <v>0</v>
      </c>
      <c r="T716" s="110">
        <v>0</v>
      </c>
      <c r="U716" s="110">
        <f t="shared" ca="1" si="325"/>
        <v>0.5</v>
      </c>
      <c r="V716" s="110">
        <f t="shared" ca="1" si="326"/>
        <v>-0.5</v>
      </c>
      <c r="W716" s="110"/>
      <c r="X716" s="110"/>
      <c r="Y716" s="110"/>
      <c r="Z716" s="110"/>
    </row>
    <row r="717" spans="1:26" hidden="1" outlineLevel="1">
      <c r="A717">
        <f t="shared" ca="1" si="327"/>
        <v>2</v>
      </c>
      <c r="B717" t="str">
        <f t="shared" ca="1" si="328"/>
        <v>EP1 LPD1 LPS3 LPM2</v>
      </c>
      <c r="C717" s="293">
        <f ca="1">IF($A717&lt;&gt;$A716,1,MOD(C716-1+(COUNTIFS(D$385:$N$385,$A717)=COUNTIFS(D717:$N717,1)),C$384)+1)</f>
        <v>1</v>
      </c>
      <c r="D717" s="291">
        <f ca="1">IF($A717&lt;&gt;D$385,0,IF($A717&lt;&gt;$A716,1,MOD(D716-1+(COUNTIFS(E$385:$N$385,$A717)=COUNTIFS(E717:$N717,1)),D$384)+1))</f>
        <v>0</v>
      </c>
      <c r="E717" s="291">
        <f ca="1">IF($A717&lt;&gt;E$385,0,IF($A717&lt;&gt;$A716,1,MOD(E716-1+(COUNTIFS(F$385:$N$385,$A717)=COUNTIFS(F717:$N717,1)),E$384)+1))</f>
        <v>0</v>
      </c>
      <c r="F717" s="291">
        <f ca="1">IF($A717&lt;&gt;F$385,0,IF($A717&lt;&gt;$A716,1,MOD(F716-1+(COUNTIFS(G$385:$N$385,$A717)=COUNTIFS(G717:$N717,1)),F$384)+1))</f>
        <v>0</v>
      </c>
      <c r="G717" s="291">
        <f ca="1">IF($A717&lt;&gt;G$385,0,IF($A717&lt;&gt;$A716,1,MOD(G716-1+(COUNTIFS(H$385:$N$385,$A717)=COUNTIFS(H717:$N717,1)),G$384)+1))</f>
        <v>1</v>
      </c>
      <c r="H717" s="291">
        <f ca="1">IF($A717&lt;&gt;H$385,0,IF($A717&lt;&gt;$A716,1,MOD(H716-1+(COUNTIFS(I$385:$N$385,$A717)=COUNTIFS(I717:$N717,1)),H$384)+1))</f>
        <v>3</v>
      </c>
      <c r="I717" s="291">
        <f ca="1">IF($A717&lt;&gt;I$385,0,IF($A717&lt;&gt;$A716,1,MOD(I716-1+(COUNTIFS(N$385:$N$385,$A717)=COUNTIFS(N717:$N717,1)),I$384)+1))</f>
        <v>2</v>
      </c>
      <c r="J717" s="291"/>
      <c r="K717" s="291"/>
      <c r="L717" s="291"/>
      <c r="M717" s="291"/>
      <c r="O717">
        <v>331</v>
      </c>
      <c r="P717" s="110">
        <f t="shared" ca="1" si="321"/>
        <v>-0.5</v>
      </c>
      <c r="Q717" s="110">
        <f t="shared" ca="1" si="322"/>
        <v>0</v>
      </c>
      <c r="R717" s="110">
        <f t="shared" ca="1" si="323"/>
        <v>0</v>
      </c>
      <c r="S717" s="110">
        <f t="shared" ca="1" si="324"/>
        <v>0</v>
      </c>
      <c r="T717" s="110">
        <v>0</v>
      </c>
      <c r="U717" s="110">
        <f t="shared" ca="1" si="325"/>
        <v>0.5</v>
      </c>
      <c r="V717" s="110">
        <f t="shared" ca="1" si="326"/>
        <v>0</v>
      </c>
      <c r="W717" s="110"/>
      <c r="X717" s="110"/>
      <c r="Y717" s="110"/>
      <c r="Z717" s="110"/>
    </row>
    <row r="718" spans="1:26" hidden="1" outlineLevel="1">
      <c r="A718">
        <f t="shared" ca="1" si="327"/>
        <v>2</v>
      </c>
      <c r="B718" t="str">
        <f t="shared" ca="1" si="328"/>
        <v>EP1 LPD1 LPS3 LPM3</v>
      </c>
      <c r="C718" s="293">
        <f ca="1">IF($A718&lt;&gt;$A717,1,MOD(C717-1+(COUNTIFS(D$385:$N$385,$A718)=COUNTIFS(D718:$N718,1)),C$384)+1)</f>
        <v>1</v>
      </c>
      <c r="D718" s="291">
        <f ca="1">IF($A718&lt;&gt;D$385,0,IF($A718&lt;&gt;$A717,1,MOD(D717-1+(COUNTIFS(E$385:$N$385,$A718)=COUNTIFS(E718:$N718,1)),D$384)+1))</f>
        <v>0</v>
      </c>
      <c r="E718" s="291">
        <f ca="1">IF($A718&lt;&gt;E$385,0,IF($A718&lt;&gt;$A717,1,MOD(E717-1+(COUNTIFS(F$385:$N$385,$A718)=COUNTIFS(F718:$N718,1)),E$384)+1))</f>
        <v>0</v>
      </c>
      <c r="F718" s="291">
        <f ca="1">IF($A718&lt;&gt;F$385,0,IF($A718&lt;&gt;$A717,1,MOD(F717-1+(COUNTIFS(G$385:$N$385,$A718)=COUNTIFS(G718:$N718,1)),F$384)+1))</f>
        <v>0</v>
      </c>
      <c r="G718" s="291">
        <f ca="1">IF($A718&lt;&gt;G$385,0,IF($A718&lt;&gt;$A717,1,MOD(G717-1+(COUNTIFS(H$385:$N$385,$A718)=COUNTIFS(H718:$N718,1)),G$384)+1))</f>
        <v>1</v>
      </c>
      <c r="H718" s="291">
        <f ca="1">IF($A718&lt;&gt;H$385,0,IF($A718&lt;&gt;$A717,1,MOD(H717-1+(COUNTIFS(I$385:$N$385,$A718)=COUNTIFS(I718:$N718,1)),H$384)+1))</f>
        <v>3</v>
      </c>
      <c r="I718" s="291">
        <f ca="1">IF($A718&lt;&gt;I$385,0,IF($A718&lt;&gt;$A717,1,MOD(I717-1+(COUNTIFS(N$385:$N$385,$A718)=COUNTIFS(N718:$N718,1)),I$384)+1))</f>
        <v>3</v>
      </c>
      <c r="J718" s="291"/>
      <c r="K718" s="291"/>
      <c r="L718" s="291"/>
      <c r="M718" s="291"/>
      <c r="O718">
        <v>332</v>
      </c>
      <c r="P718" s="110">
        <f t="shared" ca="1" si="321"/>
        <v>-0.5</v>
      </c>
      <c r="Q718" s="110">
        <f t="shared" ca="1" si="322"/>
        <v>0</v>
      </c>
      <c r="R718" s="110">
        <f t="shared" ca="1" si="323"/>
        <v>0</v>
      </c>
      <c r="S718" s="110">
        <f t="shared" ca="1" si="324"/>
        <v>0</v>
      </c>
      <c r="T718" s="110">
        <v>0</v>
      </c>
      <c r="U718" s="110">
        <f t="shared" ca="1" si="325"/>
        <v>0.5</v>
      </c>
      <c r="V718" s="110">
        <f t="shared" ca="1" si="326"/>
        <v>0.5</v>
      </c>
      <c r="W718" s="110"/>
      <c r="X718" s="110"/>
      <c r="Y718" s="110"/>
      <c r="Z718" s="110"/>
    </row>
    <row r="719" spans="1:26" hidden="1" outlineLevel="1">
      <c r="A719">
        <f t="shared" ca="1" si="327"/>
        <v>2</v>
      </c>
      <c r="B719" t="str">
        <f t="shared" ca="1" si="328"/>
        <v>EP2 LPD1 LPS1 LPM1</v>
      </c>
      <c r="C719" s="293">
        <f ca="1">IF($A719&lt;&gt;$A718,1,MOD(C718-1+(COUNTIFS(D$385:$N$385,$A719)=COUNTIFS(D719:$N719,1)),C$384)+1)</f>
        <v>2</v>
      </c>
      <c r="D719" s="291">
        <f ca="1">IF($A719&lt;&gt;D$385,0,IF($A719&lt;&gt;$A718,1,MOD(D718-1+(COUNTIFS(E$385:$N$385,$A719)=COUNTIFS(E719:$N719,1)),D$384)+1))</f>
        <v>0</v>
      </c>
      <c r="E719" s="291">
        <f ca="1">IF($A719&lt;&gt;E$385,0,IF($A719&lt;&gt;$A718,1,MOD(E718-1+(COUNTIFS(F$385:$N$385,$A719)=COUNTIFS(F719:$N719,1)),E$384)+1))</f>
        <v>0</v>
      </c>
      <c r="F719" s="291">
        <f ca="1">IF($A719&lt;&gt;F$385,0,IF($A719&lt;&gt;$A718,1,MOD(F718-1+(COUNTIFS(G$385:$N$385,$A719)=COUNTIFS(G719:$N719,1)),F$384)+1))</f>
        <v>0</v>
      </c>
      <c r="G719" s="291">
        <f ca="1">IF($A719&lt;&gt;G$385,0,IF($A719&lt;&gt;$A718,1,MOD(G718-1+(COUNTIFS(H$385:$N$385,$A719)=COUNTIFS(H719:$N719,1)),G$384)+1))</f>
        <v>1</v>
      </c>
      <c r="H719" s="291">
        <f ca="1">IF($A719&lt;&gt;H$385,0,IF($A719&lt;&gt;$A718,1,MOD(H718-1+(COUNTIFS(I$385:$N$385,$A719)=COUNTIFS(I719:$N719,1)),H$384)+1))</f>
        <v>1</v>
      </c>
      <c r="I719" s="291">
        <f ca="1">IF($A719&lt;&gt;I$385,0,IF($A719&lt;&gt;$A718,1,MOD(I718-1+(COUNTIFS(N$385:$N$385,$A719)=COUNTIFS(N719:$N719,1)),I$384)+1))</f>
        <v>1</v>
      </c>
      <c r="J719" s="291"/>
      <c r="K719" s="291"/>
      <c r="L719" s="291"/>
      <c r="M719" s="291"/>
      <c r="O719">
        <v>333</v>
      </c>
      <c r="P719" s="110">
        <f t="shared" ca="1" si="321"/>
        <v>0</v>
      </c>
      <c r="Q719" s="110">
        <f t="shared" ca="1" si="322"/>
        <v>0</v>
      </c>
      <c r="R719" s="110">
        <f t="shared" ca="1" si="323"/>
        <v>0</v>
      </c>
      <c r="S719" s="110">
        <f t="shared" ca="1" si="324"/>
        <v>0</v>
      </c>
      <c r="T719" s="110">
        <v>0</v>
      </c>
      <c r="U719" s="110">
        <f t="shared" ca="1" si="325"/>
        <v>-0.5</v>
      </c>
      <c r="V719" s="110">
        <f t="shared" ca="1" si="326"/>
        <v>-0.5</v>
      </c>
      <c r="W719" s="110"/>
      <c r="X719" s="110"/>
      <c r="Y719" s="110"/>
      <c r="Z719" s="110"/>
    </row>
    <row r="720" spans="1:26" hidden="1" outlineLevel="1">
      <c r="A720">
        <f t="shared" ca="1" si="327"/>
        <v>2</v>
      </c>
      <c r="B720" t="str">
        <f t="shared" ca="1" si="328"/>
        <v>EP2 LPD1 LPS1 LPM2</v>
      </c>
      <c r="C720" s="293">
        <f ca="1">IF($A720&lt;&gt;$A719,1,MOD(C719-1+(COUNTIFS(D$385:$N$385,$A720)=COUNTIFS(D720:$N720,1)),C$384)+1)</f>
        <v>2</v>
      </c>
      <c r="D720" s="291">
        <f ca="1">IF($A720&lt;&gt;D$385,0,IF($A720&lt;&gt;$A719,1,MOD(D719-1+(COUNTIFS(E$385:$N$385,$A720)=COUNTIFS(E720:$N720,1)),D$384)+1))</f>
        <v>0</v>
      </c>
      <c r="E720" s="291">
        <f ca="1">IF($A720&lt;&gt;E$385,0,IF($A720&lt;&gt;$A719,1,MOD(E719-1+(COUNTIFS(F$385:$N$385,$A720)=COUNTIFS(F720:$N720,1)),E$384)+1))</f>
        <v>0</v>
      </c>
      <c r="F720" s="291">
        <f ca="1">IF($A720&lt;&gt;F$385,0,IF($A720&lt;&gt;$A719,1,MOD(F719-1+(COUNTIFS(G$385:$N$385,$A720)=COUNTIFS(G720:$N720,1)),F$384)+1))</f>
        <v>0</v>
      </c>
      <c r="G720" s="291">
        <f ca="1">IF($A720&lt;&gt;G$385,0,IF($A720&lt;&gt;$A719,1,MOD(G719-1+(COUNTIFS(H$385:$N$385,$A720)=COUNTIFS(H720:$N720,1)),G$384)+1))</f>
        <v>1</v>
      </c>
      <c r="H720" s="291">
        <f ca="1">IF($A720&lt;&gt;H$385,0,IF($A720&lt;&gt;$A719,1,MOD(H719-1+(COUNTIFS(I$385:$N$385,$A720)=COUNTIFS(I720:$N720,1)),H$384)+1))</f>
        <v>1</v>
      </c>
      <c r="I720" s="291">
        <f ca="1">IF($A720&lt;&gt;I$385,0,IF($A720&lt;&gt;$A719,1,MOD(I719-1+(COUNTIFS(N$385:$N$385,$A720)=COUNTIFS(N720:$N720,1)),I$384)+1))</f>
        <v>2</v>
      </c>
      <c r="J720" s="291"/>
      <c r="K720" s="291"/>
      <c r="L720" s="291"/>
      <c r="M720" s="291"/>
      <c r="O720">
        <v>334</v>
      </c>
      <c r="P720" s="110">
        <f t="shared" ca="1" si="321"/>
        <v>0</v>
      </c>
      <c r="Q720" s="110">
        <f t="shared" ca="1" si="322"/>
        <v>0</v>
      </c>
      <c r="R720" s="110">
        <f t="shared" ca="1" si="323"/>
        <v>0</v>
      </c>
      <c r="S720" s="110">
        <f t="shared" ca="1" si="324"/>
        <v>0</v>
      </c>
      <c r="T720" s="110">
        <v>0</v>
      </c>
      <c r="U720" s="110">
        <f t="shared" ca="1" si="325"/>
        <v>-0.5</v>
      </c>
      <c r="V720" s="110">
        <f t="shared" ca="1" si="326"/>
        <v>0</v>
      </c>
      <c r="W720" s="110"/>
      <c r="X720" s="110"/>
      <c r="Y720" s="110"/>
      <c r="Z720" s="110"/>
    </row>
    <row r="721" spans="1:28" hidden="1" outlineLevel="1">
      <c r="A721">
        <f t="shared" ca="1" si="327"/>
        <v>2</v>
      </c>
      <c r="B721" t="str">
        <f t="shared" ca="1" si="328"/>
        <v>EP2 LPD1 LPS1 LPM3</v>
      </c>
      <c r="C721" s="293">
        <f ca="1">IF($A721&lt;&gt;$A720,1,MOD(C720-1+(COUNTIFS(D$385:$N$385,$A721)=COUNTIFS(D721:$N721,1)),C$384)+1)</f>
        <v>2</v>
      </c>
      <c r="D721" s="291">
        <f ca="1">IF($A721&lt;&gt;D$385,0,IF($A721&lt;&gt;$A720,1,MOD(D720-1+(COUNTIFS(E$385:$N$385,$A721)=COUNTIFS(E721:$N721,1)),D$384)+1))</f>
        <v>0</v>
      </c>
      <c r="E721" s="291">
        <f ca="1">IF($A721&lt;&gt;E$385,0,IF($A721&lt;&gt;$A720,1,MOD(E720-1+(COUNTIFS(F$385:$N$385,$A721)=COUNTIFS(F721:$N721,1)),E$384)+1))</f>
        <v>0</v>
      </c>
      <c r="F721" s="291">
        <f ca="1">IF($A721&lt;&gt;F$385,0,IF($A721&lt;&gt;$A720,1,MOD(F720-1+(COUNTIFS(G$385:$N$385,$A721)=COUNTIFS(G721:$N721,1)),F$384)+1))</f>
        <v>0</v>
      </c>
      <c r="G721" s="291">
        <f ca="1">IF($A721&lt;&gt;G$385,0,IF($A721&lt;&gt;$A720,1,MOD(G720-1+(COUNTIFS(H$385:$N$385,$A721)=COUNTIFS(H721:$N721,1)),G$384)+1))</f>
        <v>1</v>
      </c>
      <c r="H721" s="291">
        <f ca="1">IF($A721&lt;&gt;H$385,0,IF($A721&lt;&gt;$A720,1,MOD(H720-1+(COUNTIFS(I$385:$N$385,$A721)=COUNTIFS(I721:$N721,1)),H$384)+1))</f>
        <v>1</v>
      </c>
      <c r="I721" s="291">
        <f ca="1">IF($A721&lt;&gt;I$385,0,IF($A721&lt;&gt;$A720,1,MOD(I720-1+(COUNTIFS(N$385:$N$385,$A721)=COUNTIFS(N721:$N721,1)),I$384)+1))</f>
        <v>3</v>
      </c>
      <c r="J721" s="291"/>
      <c r="K721" s="291"/>
      <c r="L721" s="291"/>
      <c r="M721" s="291"/>
      <c r="O721">
        <v>335</v>
      </c>
      <c r="P721" s="110">
        <f t="shared" ca="1" si="321"/>
        <v>0</v>
      </c>
      <c r="Q721" s="110">
        <f t="shared" ca="1" si="322"/>
        <v>0</v>
      </c>
      <c r="R721" s="110">
        <f t="shared" ca="1" si="323"/>
        <v>0</v>
      </c>
      <c r="S721" s="110">
        <f t="shared" ca="1" si="324"/>
        <v>0</v>
      </c>
      <c r="T721" s="110">
        <v>0</v>
      </c>
      <c r="U721" s="110">
        <f t="shared" ca="1" si="325"/>
        <v>-0.5</v>
      </c>
      <c r="V721" s="110">
        <f t="shared" ca="1" si="326"/>
        <v>0.5</v>
      </c>
      <c r="W721" s="110"/>
      <c r="X721" s="110"/>
      <c r="Y721" s="110"/>
      <c r="Z721" s="110"/>
    </row>
    <row r="722" spans="1:28" hidden="1" outlineLevel="1">
      <c r="A722">
        <f t="shared" ca="1" si="327"/>
        <v>2</v>
      </c>
      <c r="B722" t="str">
        <f t="shared" ca="1" si="328"/>
        <v>EP2 LPD1 LPS2 LPM1</v>
      </c>
      <c r="C722" s="293">
        <f ca="1">IF($A722&lt;&gt;$A721,1,MOD(C721-1+(COUNTIFS(D$385:$N$385,$A722)=COUNTIFS(D722:$N722,1)),C$384)+1)</f>
        <v>2</v>
      </c>
      <c r="D722" s="291">
        <f ca="1">IF($A722&lt;&gt;D$385,0,IF($A722&lt;&gt;$A721,1,MOD(D721-1+(COUNTIFS(E$385:$N$385,$A722)=COUNTIFS(E722:$N722,1)),D$384)+1))</f>
        <v>0</v>
      </c>
      <c r="E722" s="291">
        <f ca="1">IF($A722&lt;&gt;E$385,0,IF($A722&lt;&gt;$A721,1,MOD(E721-1+(COUNTIFS(F$385:$N$385,$A722)=COUNTIFS(F722:$N722,1)),E$384)+1))</f>
        <v>0</v>
      </c>
      <c r="F722" s="291">
        <f ca="1">IF($A722&lt;&gt;F$385,0,IF($A722&lt;&gt;$A721,1,MOD(F721-1+(COUNTIFS(G$385:$N$385,$A722)=COUNTIFS(G722:$N722,1)),F$384)+1))</f>
        <v>0</v>
      </c>
      <c r="G722" s="291">
        <f ca="1">IF($A722&lt;&gt;G$385,0,IF($A722&lt;&gt;$A721,1,MOD(G721-1+(COUNTIFS(H$385:$N$385,$A722)=COUNTIFS(H722:$N722,1)),G$384)+1))</f>
        <v>1</v>
      </c>
      <c r="H722" s="291">
        <f ca="1">IF($A722&lt;&gt;H$385,0,IF($A722&lt;&gt;$A721,1,MOD(H721-1+(COUNTIFS(I$385:$N$385,$A722)=COUNTIFS(I722:$N722,1)),H$384)+1))</f>
        <v>2</v>
      </c>
      <c r="I722" s="291">
        <f ca="1">IF($A722&lt;&gt;I$385,0,IF($A722&lt;&gt;$A721,1,MOD(I721-1+(COUNTIFS(N$385:$N$385,$A722)=COUNTIFS(N722:$N722,1)),I$384)+1))</f>
        <v>1</v>
      </c>
      <c r="J722" s="291"/>
      <c r="K722" s="291"/>
      <c r="L722" s="291"/>
      <c r="M722" s="291"/>
      <c r="O722">
        <v>336</v>
      </c>
      <c r="P722" s="110">
        <f t="shared" ca="1" si="321"/>
        <v>0</v>
      </c>
      <c r="Q722" s="110">
        <f t="shared" ca="1" si="322"/>
        <v>0</v>
      </c>
      <c r="R722" s="110">
        <f t="shared" ca="1" si="323"/>
        <v>0</v>
      </c>
      <c r="S722" s="110">
        <f t="shared" ca="1" si="324"/>
        <v>0</v>
      </c>
      <c r="T722" s="110">
        <v>0</v>
      </c>
      <c r="U722" s="110">
        <f t="shared" ca="1" si="325"/>
        <v>0</v>
      </c>
      <c r="V722" s="110">
        <f t="shared" ca="1" si="326"/>
        <v>-0.5</v>
      </c>
      <c r="W722" s="110"/>
      <c r="X722" s="110"/>
      <c r="Y722" s="110"/>
      <c r="Z722" s="110"/>
    </row>
    <row r="723" spans="1:28" hidden="1" outlineLevel="1">
      <c r="N723" s="11">
        <v>-0.25</v>
      </c>
      <c r="O723">
        <f ca="1">OFFSET(O723,-1,0)+1</f>
        <v>337</v>
      </c>
      <c r="P723" s="329">
        <f t="shared" ref="P723:T726" si="329">$N723*0</f>
        <v>0</v>
      </c>
      <c r="Q723" s="329">
        <f t="shared" si="329"/>
        <v>0</v>
      </c>
      <c r="R723" s="329">
        <f t="shared" si="329"/>
        <v>0</v>
      </c>
      <c r="S723" s="329">
        <f t="shared" si="329"/>
        <v>0</v>
      </c>
      <c r="T723" s="329">
        <f t="shared" si="329"/>
        <v>0</v>
      </c>
      <c r="U723" s="329">
        <f>$N723/2</f>
        <v>-0.125</v>
      </c>
      <c r="V723" s="329">
        <f>$N723*2</f>
        <v>-0.5</v>
      </c>
      <c r="W723" s="329"/>
      <c r="X723" s="329"/>
      <c r="Y723" s="329"/>
      <c r="Z723" s="329"/>
      <c r="AB723" t="s">
        <v>1292</v>
      </c>
    </row>
    <row r="724" spans="1:28" hidden="1" outlineLevel="1">
      <c r="N724" s="11">
        <v>-0.5</v>
      </c>
      <c r="O724">
        <f t="shared" ref="O724:O738" ca="1" si="330">OFFSET(O724,-1,0)+1</f>
        <v>338</v>
      </c>
      <c r="P724" s="329">
        <f t="shared" si="329"/>
        <v>0</v>
      </c>
      <c r="Q724" s="329">
        <f t="shared" si="329"/>
        <v>0</v>
      </c>
      <c r="R724" s="329">
        <f t="shared" si="329"/>
        <v>0</v>
      </c>
      <c r="S724" s="329">
        <f t="shared" si="329"/>
        <v>0</v>
      </c>
      <c r="T724" s="329">
        <f t="shared" si="329"/>
        <v>0</v>
      </c>
      <c r="U724" s="329">
        <f>$N724/2</f>
        <v>-0.25</v>
      </c>
      <c r="V724" s="329">
        <f>$N724*2</f>
        <v>-1</v>
      </c>
      <c r="W724" s="329"/>
      <c r="X724" s="329"/>
      <c r="Y724" s="329"/>
      <c r="Z724" s="329"/>
    </row>
    <row r="725" spans="1:28" hidden="1" outlineLevel="1">
      <c r="N725" s="11">
        <v>-0.75</v>
      </c>
      <c r="O725">
        <f t="shared" ca="1" si="330"/>
        <v>339</v>
      </c>
      <c r="P725" s="329">
        <f t="shared" si="329"/>
        <v>0</v>
      </c>
      <c r="Q725" s="329">
        <f t="shared" si="329"/>
        <v>0</v>
      </c>
      <c r="R725" s="329">
        <f t="shared" si="329"/>
        <v>0</v>
      </c>
      <c r="S725" s="329">
        <f t="shared" si="329"/>
        <v>0</v>
      </c>
      <c r="T725" s="329">
        <f t="shared" si="329"/>
        <v>0</v>
      </c>
      <c r="U725" s="329">
        <f>$N725/2</f>
        <v>-0.375</v>
      </c>
      <c r="V725" s="329">
        <f>$N725*2</f>
        <v>-1.5</v>
      </c>
      <c r="W725" s="329"/>
      <c r="X725" s="329"/>
      <c r="Y725" s="329"/>
      <c r="Z725" s="329"/>
    </row>
    <row r="726" spans="1:28" hidden="1" outlineLevel="1">
      <c r="N726" s="11">
        <v>-1</v>
      </c>
      <c r="O726">
        <f t="shared" ca="1" si="330"/>
        <v>340</v>
      </c>
      <c r="P726" s="329">
        <f t="shared" si="329"/>
        <v>0</v>
      </c>
      <c r="Q726" s="329">
        <f t="shared" si="329"/>
        <v>0</v>
      </c>
      <c r="R726" s="329">
        <f t="shared" si="329"/>
        <v>0</v>
      </c>
      <c r="S726" s="329">
        <f t="shared" si="329"/>
        <v>0</v>
      </c>
      <c r="T726" s="329">
        <f t="shared" si="329"/>
        <v>0</v>
      </c>
      <c r="U726" s="329">
        <f>$N726/2</f>
        <v>-0.5</v>
      </c>
      <c r="V726" s="329">
        <f>$N726*2</f>
        <v>-2</v>
      </c>
      <c r="W726" s="329"/>
      <c r="X726" s="329"/>
      <c r="Y726" s="329"/>
      <c r="Z726" s="329"/>
    </row>
    <row r="727" spans="1:28" hidden="1" outlineLevel="1">
      <c r="O727">
        <f t="shared" ca="1" si="330"/>
        <v>341</v>
      </c>
      <c r="P727" s="11">
        <v>-1</v>
      </c>
      <c r="Q727" s="329">
        <v>0</v>
      </c>
      <c r="R727" s="329">
        <v>0</v>
      </c>
      <c r="S727" s="329">
        <v>0</v>
      </c>
      <c r="T727" s="329">
        <v>0</v>
      </c>
      <c r="U727" s="329">
        <f t="shared" ref="U727:U738" si="331">$P727/2</f>
        <v>-0.5</v>
      </c>
      <c r="V727" s="329">
        <f t="shared" ref="V727:V738" si="332">$P727*2</f>
        <v>-2</v>
      </c>
      <c r="W727" s="329"/>
      <c r="X727" s="329"/>
      <c r="Y727" s="329"/>
      <c r="Z727" s="329"/>
      <c r="AB727" t="s">
        <v>1282</v>
      </c>
    </row>
    <row r="728" spans="1:28" hidden="1" outlineLevel="1">
      <c r="O728">
        <f t="shared" ca="1" si="330"/>
        <v>342</v>
      </c>
      <c r="P728" s="11">
        <v>-1</v>
      </c>
      <c r="Q728" s="329">
        <f t="shared" ref="Q728:Q738" si="333">$P728</f>
        <v>-1</v>
      </c>
      <c r="R728" s="329">
        <v>0</v>
      </c>
      <c r="S728" s="329">
        <f t="shared" ref="S728:S738" si="334">$P728</f>
        <v>-1</v>
      </c>
      <c r="T728" s="329">
        <v>0</v>
      </c>
      <c r="U728" s="329">
        <f t="shared" si="331"/>
        <v>-0.5</v>
      </c>
      <c r="V728" s="329">
        <f t="shared" si="332"/>
        <v>-2</v>
      </c>
      <c r="W728" s="329"/>
      <c r="X728" s="329"/>
      <c r="Y728" s="329"/>
      <c r="Z728" s="329"/>
    </row>
    <row r="729" spans="1:28" hidden="1" outlineLevel="1">
      <c r="O729">
        <f t="shared" ca="1" si="330"/>
        <v>343</v>
      </c>
      <c r="P729" s="11">
        <v>-1</v>
      </c>
      <c r="Q729" s="329">
        <f t="shared" si="333"/>
        <v>-1</v>
      </c>
      <c r="R729" s="329">
        <v>0</v>
      </c>
      <c r="S729" s="329">
        <f t="shared" si="334"/>
        <v>-1</v>
      </c>
      <c r="T729" s="329">
        <v>0</v>
      </c>
      <c r="U729" s="329">
        <f t="shared" si="331"/>
        <v>-0.5</v>
      </c>
      <c r="V729" s="329">
        <f t="shared" si="332"/>
        <v>-2</v>
      </c>
      <c r="W729" s="329"/>
      <c r="X729" s="329"/>
      <c r="Y729" s="329"/>
      <c r="Z729" s="329"/>
    </row>
    <row r="730" spans="1:28" hidden="1" outlineLevel="1">
      <c r="O730">
        <f t="shared" ca="1" si="330"/>
        <v>344</v>
      </c>
      <c r="P730" s="11">
        <v>-1</v>
      </c>
      <c r="Q730" s="329">
        <f t="shared" si="333"/>
        <v>-1</v>
      </c>
      <c r="R730" s="329">
        <v>0</v>
      </c>
      <c r="S730" s="329">
        <f t="shared" si="334"/>
        <v>-1</v>
      </c>
      <c r="T730" s="329">
        <v>0</v>
      </c>
      <c r="U730" s="329">
        <f t="shared" si="331"/>
        <v>-0.5</v>
      </c>
      <c r="V730" s="329">
        <f t="shared" si="332"/>
        <v>-2</v>
      </c>
      <c r="W730" s="329"/>
      <c r="X730" s="329"/>
      <c r="Y730" s="329"/>
      <c r="Z730" s="329"/>
    </row>
    <row r="731" spans="1:28" hidden="1" outlineLevel="1">
      <c r="O731">
        <f t="shared" ca="1" si="330"/>
        <v>345</v>
      </c>
      <c r="P731" s="11">
        <v>-1</v>
      </c>
      <c r="Q731" s="329">
        <f t="shared" si="333"/>
        <v>-1</v>
      </c>
      <c r="R731" s="329">
        <v>0</v>
      </c>
      <c r="S731" s="329">
        <f t="shared" si="334"/>
        <v>-1</v>
      </c>
      <c r="T731" s="329">
        <v>0</v>
      </c>
      <c r="U731" s="329">
        <f t="shared" si="331"/>
        <v>-0.5</v>
      </c>
      <c r="V731" s="329">
        <f t="shared" si="332"/>
        <v>-2</v>
      </c>
      <c r="W731" s="329"/>
      <c r="X731" s="329"/>
      <c r="Y731" s="329"/>
      <c r="Z731" s="329"/>
    </row>
    <row r="732" spans="1:28" hidden="1" outlineLevel="1">
      <c r="O732">
        <f t="shared" ca="1" si="330"/>
        <v>346</v>
      </c>
      <c r="P732" s="11">
        <v>-1</v>
      </c>
      <c r="Q732" s="329">
        <f t="shared" si="333"/>
        <v>-1</v>
      </c>
      <c r="R732" s="329">
        <v>0</v>
      </c>
      <c r="S732" s="329">
        <f t="shared" si="334"/>
        <v>-1</v>
      </c>
      <c r="T732" s="329">
        <v>0</v>
      </c>
      <c r="U732" s="329">
        <f t="shared" si="331"/>
        <v>-0.5</v>
      </c>
      <c r="V732" s="329">
        <f t="shared" si="332"/>
        <v>-2</v>
      </c>
      <c r="W732" s="329"/>
      <c r="X732" s="329"/>
      <c r="Y732" s="329"/>
      <c r="Z732" s="329"/>
    </row>
    <row r="733" spans="1:28" hidden="1" outlineLevel="1">
      <c r="O733">
        <f t="shared" ca="1" si="330"/>
        <v>347</v>
      </c>
      <c r="P733" s="11">
        <v>-1</v>
      </c>
      <c r="Q733" s="329">
        <f t="shared" si="333"/>
        <v>-1</v>
      </c>
      <c r="R733" s="329">
        <v>0</v>
      </c>
      <c r="S733" s="329">
        <f t="shared" si="334"/>
        <v>-1</v>
      </c>
      <c r="T733" s="329">
        <v>0</v>
      </c>
      <c r="U733" s="329">
        <f t="shared" si="331"/>
        <v>-0.5</v>
      </c>
      <c r="V733" s="329">
        <f t="shared" si="332"/>
        <v>-2</v>
      </c>
      <c r="W733" s="329"/>
      <c r="X733" s="329"/>
      <c r="Y733" s="329"/>
      <c r="Z733" s="329"/>
    </row>
    <row r="734" spans="1:28" hidden="1" outlineLevel="1">
      <c r="O734">
        <f t="shared" ca="1" si="330"/>
        <v>348</v>
      </c>
      <c r="P734" s="11">
        <v>-1</v>
      </c>
      <c r="Q734" s="329">
        <f t="shared" si="333"/>
        <v>-1</v>
      </c>
      <c r="R734" s="329">
        <v>0</v>
      </c>
      <c r="S734" s="329">
        <f t="shared" si="334"/>
        <v>-1</v>
      </c>
      <c r="T734" s="329">
        <v>0</v>
      </c>
      <c r="U734" s="329">
        <f t="shared" si="331"/>
        <v>-0.5</v>
      </c>
      <c r="V734" s="329">
        <f t="shared" si="332"/>
        <v>-2</v>
      </c>
      <c r="W734" s="329"/>
      <c r="X734" s="329"/>
      <c r="Y734" s="329"/>
      <c r="Z734" s="329"/>
    </row>
    <row r="735" spans="1:28" hidden="1" outlineLevel="1">
      <c r="O735">
        <f t="shared" ca="1" si="330"/>
        <v>349</v>
      </c>
      <c r="P735" s="11">
        <v>-1</v>
      </c>
      <c r="Q735" s="329">
        <f t="shared" si="333"/>
        <v>-1</v>
      </c>
      <c r="R735" s="329">
        <v>0</v>
      </c>
      <c r="S735" s="329">
        <f t="shared" si="334"/>
        <v>-1</v>
      </c>
      <c r="T735" s="329">
        <v>0</v>
      </c>
      <c r="U735" s="329">
        <f t="shared" si="331"/>
        <v>-0.5</v>
      </c>
      <c r="V735" s="329">
        <f t="shared" si="332"/>
        <v>-2</v>
      </c>
      <c r="W735" s="329"/>
      <c r="X735" s="329"/>
      <c r="Y735" s="329"/>
      <c r="Z735" s="329"/>
    </row>
    <row r="736" spans="1:28" hidden="1" outlineLevel="1">
      <c r="O736">
        <f t="shared" ca="1" si="330"/>
        <v>350</v>
      </c>
      <c r="P736" s="11">
        <v>-1</v>
      </c>
      <c r="Q736" s="329">
        <f t="shared" si="333"/>
        <v>-1</v>
      </c>
      <c r="R736" s="329">
        <v>0</v>
      </c>
      <c r="S736" s="329">
        <f t="shared" si="334"/>
        <v>-1</v>
      </c>
      <c r="T736" s="329">
        <v>0</v>
      </c>
      <c r="U736" s="329">
        <f t="shared" si="331"/>
        <v>-0.5</v>
      </c>
      <c r="V736" s="329">
        <f t="shared" si="332"/>
        <v>-2</v>
      </c>
      <c r="W736" s="329"/>
      <c r="X736" s="329"/>
      <c r="Y736" s="329"/>
      <c r="Z736" s="329"/>
    </row>
    <row r="737" spans="1:30" hidden="1" outlineLevel="1">
      <c r="O737">
        <f t="shared" ca="1" si="330"/>
        <v>351</v>
      </c>
      <c r="P737" s="11">
        <v>-1</v>
      </c>
      <c r="Q737" s="329">
        <f t="shared" si="333"/>
        <v>-1</v>
      </c>
      <c r="R737" s="329">
        <v>0</v>
      </c>
      <c r="S737" s="329">
        <f t="shared" si="334"/>
        <v>-1</v>
      </c>
      <c r="T737" s="329">
        <v>0</v>
      </c>
      <c r="U737" s="329">
        <f t="shared" si="331"/>
        <v>-0.5</v>
      </c>
      <c r="V737" s="329">
        <f t="shared" si="332"/>
        <v>-2</v>
      </c>
      <c r="W737" s="329"/>
      <c r="X737" s="329"/>
      <c r="Y737" s="329"/>
      <c r="Z737" s="329"/>
    </row>
    <row r="738" spans="1:30" hidden="1" outlineLevel="1">
      <c r="O738">
        <f t="shared" ca="1" si="330"/>
        <v>352</v>
      </c>
      <c r="P738" s="11">
        <v>-1</v>
      </c>
      <c r="Q738" s="329">
        <f t="shared" si="333"/>
        <v>-1</v>
      </c>
      <c r="R738" s="329">
        <v>0</v>
      </c>
      <c r="S738" s="329">
        <f t="shared" si="334"/>
        <v>-1</v>
      </c>
      <c r="T738" s="329">
        <v>0</v>
      </c>
      <c r="U738" s="329">
        <f t="shared" si="331"/>
        <v>-0.5</v>
      </c>
      <c r="V738" s="329">
        <f t="shared" si="332"/>
        <v>-2</v>
      </c>
      <c r="W738" s="329"/>
      <c r="X738" s="329"/>
      <c r="Y738" s="329"/>
      <c r="Z738" s="329"/>
    </row>
    <row r="739" spans="1:30" hidden="1" outlineLevel="1"/>
    <row r="741" spans="1:30" collapsed="1">
      <c r="A741" s="523"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335">T745</f>
        <v>0</v>
      </c>
      <c r="D745" s="365">
        <f t="shared" si="335"/>
        <v>0</v>
      </c>
      <c r="G745" s="25" t="s">
        <v>1344</v>
      </c>
      <c r="H745" s="366">
        <v>0.35</v>
      </c>
      <c r="I745" s="366">
        <v>0.5</v>
      </c>
      <c r="J745" s="367">
        <v>1.5</v>
      </c>
      <c r="K745" s="367">
        <v>1.8</v>
      </c>
      <c r="L745" s="368">
        <f t="shared" ref="L745:M752" si="336">CHOOSE(d.Region,Y745,AA745,AC745)</f>
        <v>0</v>
      </c>
      <c r="M745" s="369">
        <f t="shared" si="336"/>
        <v>0</v>
      </c>
      <c r="N745" s="226">
        <v>200</v>
      </c>
      <c r="O745" s="370"/>
      <c r="P745" s="370"/>
      <c r="Q745" s="370"/>
      <c r="R745" s="371">
        <f>$H745/(2-$H745)*$N745</f>
        <v>42.424242424242422</v>
      </c>
      <c r="S745" s="371">
        <f>-(1-$H745)/(2-$H745)*$N745</f>
        <v>-78.787878787878796</v>
      </c>
      <c r="T745" s="372">
        <f>L745*R745/100</f>
        <v>0</v>
      </c>
      <c r="U745" s="372">
        <f>M745*S745/100</f>
        <v>0</v>
      </c>
      <c r="V745" s="372">
        <f t="shared" ref="V745:V752" si="337">((1-$H745)*T745+2*$H745*U745)/(1+$H745)</f>
        <v>0</v>
      </c>
      <c r="Y745" s="373">
        <v>0</v>
      </c>
      <c r="Z745" s="373">
        <v>0</v>
      </c>
      <c r="AA745" s="374">
        <f>Y745</f>
        <v>0</v>
      </c>
      <c r="AB745" s="374">
        <f>Z745</f>
        <v>0</v>
      </c>
      <c r="AC745" s="374">
        <f>AA745</f>
        <v>0</v>
      </c>
      <c r="AD745" s="374">
        <f>AB745</f>
        <v>0</v>
      </c>
    </row>
    <row r="746" spans="1:30" hidden="1" outlineLevel="1">
      <c r="B746" t="s">
        <v>359</v>
      </c>
      <c r="C746" s="365">
        <f t="shared" si="335"/>
        <v>0</v>
      </c>
      <c r="D746" s="365">
        <f t="shared" si="335"/>
        <v>0</v>
      </c>
      <c r="G746" s="25" t="s">
        <v>1345</v>
      </c>
      <c r="H746" s="375">
        <f>H745</f>
        <v>0.35</v>
      </c>
      <c r="I746" s="375">
        <f>I745</f>
        <v>0.5</v>
      </c>
      <c r="J746" s="376">
        <f t="shared" ref="J746:K752" si="338">J745</f>
        <v>1.5</v>
      </c>
      <c r="K746" s="376">
        <f t="shared" si="338"/>
        <v>1.8</v>
      </c>
      <c r="L746" s="377">
        <f t="shared" si="336"/>
        <v>0</v>
      </c>
      <c r="M746" s="378">
        <f t="shared" si="336"/>
        <v>0</v>
      </c>
      <c r="N746" s="27"/>
      <c r="O746" s="370">
        <f>MIN($H746*$K746*(1-$I746),(1-$H746)*$I746*$J746)</f>
        <v>0.315</v>
      </c>
      <c r="P746" s="370">
        <f>$O746/$J746/(1-$H746)</f>
        <v>0.32307692307692304</v>
      </c>
      <c r="Q746" s="370">
        <f>$O746/$K746/$H746</f>
        <v>0.5</v>
      </c>
      <c r="R746" s="370"/>
      <c r="S746" s="370"/>
      <c r="T746" s="372">
        <f t="shared" ref="T746:U748" si="339">P746*L746</f>
        <v>0</v>
      </c>
      <c r="U746" s="372">
        <f t="shared" si="339"/>
        <v>0</v>
      </c>
      <c r="V746" s="372">
        <f t="shared" si="337"/>
        <v>0</v>
      </c>
      <c r="X746" s="379">
        <v>850</v>
      </c>
      <c r="Y746" s="380">
        <v>0</v>
      </c>
      <c r="Z746" s="381">
        <v>0</v>
      </c>
      <c r="AA746" s="380">
        <v>0</v>
      </c>
      <c r="AB746" s="381">
        <v>0</v>
      </c>
      <c r="AC746" s="380">
        <v>0</v>
      </c>
      <c r="AD746" s="381">
        <v>0</v>
      </c>
    </row>
    <row r="747" spans="1:30" hidden="1" outlineLevel="1">
      <c r="B747" t="s">
        <v>1028</v>
      </c>
      <c r="C747" s="365">
        <f t="shared" si="335"/>
        <v>0</v>
      </c>
      <c r="D747" s="365">
        <f t="shared" si="335"/>
        <v>0</v>
      </c>
      <c r="G747" s="25"/>
      <c r="H747" s="375">
        <f>H746</f>
        <v>0.35</v>
      </c>
      <c r="I747" s="375">
        <f t="shared" ref="I747:I752" si="340">I746</f>
        <v>0.5</v>
      </c>
      <c r="J747" s="376">
        <f t="shared" si="338"/>
        <v>1.5</v>
      </c>
      <c r="K747" s="376">
        <f t="shared" si="338"/>
        <v>1.8</v>
      </c>
      <c r="L747" s="377">
        <f t="shared" si="336"/>
        <v>0</v>
      </c>
      <c r="M747" s="378">
        <f t="shared" si="336"/>
        <v>0</v>
      </c>
      <c r="N747" s="27"/>
      <c r="O747" s="370">
        <f>MIN($H747*$K747*(1-$I747),(1-$H747)*$I747*$J747)</f>
        <v>0.315</v>
      </c>
      <c r="P747" s="370">
        <f>$O747/$J747/(1-$H747)</f>
        <v>0.32307692307692304</v>
      </c>
      <c r="Q747" s="370">
        <f>$O747/$K747/$H747</f>
        <v>0.5</v>
      </c>
      <c r="R747" s="370"/>
      <c r="S747" s="370"/>
      <c r="T747" s="372">
        <f t="shared" si="339"/>
        <v>0</v>
      </c>
      <c r="U747" s="372">
        <f t="shared" si="339"/>
        <v>0</v>
      </c>
      <c r="V747" s="372">
        <f t="shared" si="337"/>
        <v>0</v>
      </c>
      <c r="X747" s="379">
        <v>1000</v>
      </c>
      <c r="Y747" s="382">
        <v>0</v>
      </c>
      <c r="Z747" s="383">
        <v>0</v>
      </c>
      <c r="AA747" s="382">
        <v>0</v>
      </c>
      <c r="AB747" s="383">
        <v>0</v>
      </c>
      <c r="AC747" s="382">
        <v>0</v>
      </c>
      <c r="AD747" s="383">
        <v>0</v>
      </c>
    </row>
    <row r="748" spans="1:30" hidden="1" outlineLevel="1">
      <c r="B748" t="s">
        <v>1346</v>
      </c>
      <c r="C748" s="365">
        <f t="shared" si="335"/>
        <v>0</v>
      </c>
      <c r="D748" s="365">
        <f t="shared" si="335"/>
        <v>0</v>
      </c>
      <c r="G748" s="25"/>
      <c r="H748" s="375">
        <f>H747</f>
        <v>0.35</v>
      </c>
      <c r="I748" s="375">
        <f t="shared" si="340"/>
        <v>0.5</v>
      </c>
      <c r="J748" s="376">
        <f t="shared" si="338"/>
        <v>1.5</v>
      </c>
      <c r="K748" s="376">
        <f t="shared" si="338"/>
        <v>1.8</v>
      </c>
      <c r="L748" s="384">
        <f t="shared" si="336"/>
        <v>0</v>
      </c>
      <c r="M748" s="385">
        <f t="shared" si="336"/>
        <v>0</v>
      </c>
      <c r="N748" s="27"/>
      <c r="O748" s="370">
        <f>MIN($H748*$K748*(1-$I748),(1-$H748)*$I748*$J748)</f>
        <v>0.315</v>
      </c>
      <c r="P748" s="370">
        <f>$O748/$J748/(1-$H748)</f>
        <v>0.32307692307692304</v>
      </c>
      <c r="Q748" s="370">
        <f>$O748/$K748/$H748</f>
        <v>0.5</v>
      </c>
      <c r="R748" s="370"/>
      <c r="S748" s="370"/>
      <c r="T748" s="372">
        <f t="shared" si="339"/>
        <v>0</v>
      </c>
      <c r="U748" s="372">
        <f t="shared" si="339"/>
        <v>0</v>
      </c>
      <c r="V748" s="372">
        <f t="shared" si="337"/>
        <v>0</v>
      </c>
      <c r="X748" s="379">
        <v>1200</v>
      </c>
      <c r="Y748" s="386">
        <v>0</v>
      </c>
      <c r="Z748" s="387">
        <v>0</v>
      </c>
      <c r="AA748" s="386">
        <v>0</v>
      </c>
      <c r="AB748" s="387">
        <v>0</v>
      </c>
      <c r="AC748" s="386">
        <v>0</v>
      </c>
      <c r="AD748" s="387">
        <v>0</v>
      </c>
    </row>
    <row r="749" spans="1:30" hidden="1" outlineLevel="1">
      <c r="A749" t="s">
        <v>837</v>
      </c>
      <c r="B749" t="s">
        <v>826</v>
      </c>
      <c r="C749" s="365">
        <f t="shared" si="335"/>
        <v>0</v>
      </c>
      <c r="D749" s="365">
        <f t="shared" si="335"/>
        <v>0</v>
      </c>
      <c r="G749" s="25" t="s">
        <v>1344</v>
      </c>
      <c r="H749" s="366">
        <v>0.5</v>
      </c>
      <c r="I749" s="375">
        <f t="shared" si="340"/>
        <v>0.5</v>
      </c>
      <c r="J749" s="376">
        <f t="shared" si="338"/>
        <v>1.5</v>
      </c>
      <c r="K749" s="376">
        <f t="shared" si="338"/>
        <v>1.8</v>
      </c>
      <c r="L749" s="368">
        <f t="shared" si="336"/>
        <v>0</v>
      </c>
      <c r="M749" s="369">
        <f t="shared" si="336"/>
        <v>0</v>
      </c>
      <c r="N749" s="226">
        <v>200</v>
      </c>
      <c r="O749" s="370"/>
      <c r="P749" s="370"/>
      <c r="Q749" s="370"/>
      <c r="R749" s="371">
        <f>$H749/(2-$H749)*$N749</f>
        <v>66.666666666666657</v>
      </c>
      <c r="S749" s="371">
        <f>-(1-$H749)/(2-$H749)*$N749</f>
        <v>-66.666666666666657</v>
      </c>
      <c r="T749" s="372">
        <f>L749*R749/100</f>
        <v>0</v>
      </c>
      <c r="U749" s="372">
        <f>M749*S749/100</f>
        <v>0</v>
      </c>
      <c r="V749" s="372">
        <f t="shared" si="337"/>
        <v>0</v>
      </c>
      <c r="X749" s="379"/>
      <c r="Y749" s="373">
        <v>0</v>
      </c>
      <c r="Z749" s="373">
        <v>0</v>
      </c>
      <c r="AA749" s="374">
        <f>Y749</f>
        <v>0</v>
      </c>
      <c r="AB749" s="374">
        <f>Z749</f>
        <v>0</v>
      </c>
      <c r="AC749" s="374">
        <f>AA749</f>
        <v>0</v>
      </c>
      <c r="AD749" s="374">
        <f>AB749</f>
        <v>0</v>
      </c>
    </row>
    <row r="750" spans="1:30" hidden="1" outlineLevel="1">
      <c r="B750" t="s">
        <v>359</v>
      </c>
      <c r="C750" s="365">
        <f t="shared" si="335"/>
        <v>0</v>
      </c>
      <c r="D750" s="365">
        <f t="shared" si="335"/>
        <v>0</v>
      </c>
      <c r="G750" s="25" t="s">
        <v>1345</v>
      </c>
      <c r="H750" s="375">
        <f>H749</f>
        <v>0.5</v>
      </c>
      <c r="I750" s="375">
        <f t="shared" si="340"/>
        <v>0.5</v>
      </c>
      <c r="J750" s="376">
        <f t="shared" si="338"/>
        <v>1.5</v>
      </c>
      <c r="K750" s="376">
        <f t="shared" si="338"/>
        <v>1.8</v>
      </c>
      <c r="L750" s="377">
        <f t="shared" si="336"/>
        <v>0</v>
      </c>
      <c r="M750" s="378">
        <f t="shared" si="336"/>
        <v>0</v>
      </c>
      <c r="N750" s="27"/>
      <c r="O750" s="370">
        <f>MIN($H750*$K750*(1-$I750),(1-$H750)*$I750*$J750)</f>
        <v>0.375</v>
      </c>
      <c r="P750" s="370">
        <f>$O750/$J750/(1-$H750)</f>
        <v>0.5</v>
      </c>
      <c r="Q750" s="370">
        <f>$O750/$K750/$H750</f>
        <v>0.41666666666666663</v>
      </c>
      <c r="R750" s="370"/>
      <c r="S750" s="370"/>
      <c r="T750" s="372">
        <f t="shared" ref="T750:U752" si="341">P750*L750</f>
        <v>0</v>
      </c>
      <c r="U750" s="372">
        <f t="shared" si="341"/>
        <v>0</v>
      </c>
      <c r="V750" s="372">
        <f t="shared" si="337"/>
        <v>0</v>
      </c>
      <c r="X750" s="379">
        <v>850</v>
      </c>
      <c r="Y750" s="380">
        <v>0</v>
      </c>
      <c r="Z750" s="381">
        <v>0</v>
      </c>
      <c r="AA750" s="380">
        <v>0</v>
      </c>
      <c r="AB750" s="381">
        <v>0</v>
      </c>
      <c r="AC750" s="380">
        <v>0</v>
      </c>
      <c r="AD750" s="381">
        <v>0</v>
      </c>
    </row>
    <row r="751" spans="1:30" hidden="1" outlineLevel="1">
      <c r="B751" t="s">
        <v>1028</v>
      </c>
      <c r="C751" s="365">
        <f t="shared" si="335"/>
        <v>0</v>
      </c>
      <c r="D751" s="365">
        <f t="shared" si="335"/>
        <v>0</v>
      </c>
      <c r="G751" s="25"/>
      <c r="H751" s="375">
        <f>H750</f>
        <v>0.5</v>
      </c>
      <c r="I751" s="375">
        <f t="shared" si="340"/>
        <v>0.5</v>
      </c>
      <c r="J751" s="376">
        <f t="shared" si="338"/>
        <v>1.5</v>
      </c>
      <c r="K751" s="376">
        <f t="shared" si="338"/>
        <v>1.8</v>
      </c>
      <c r="L751" s="377">
        <f t="shared" si="336"/>
        <v>0</v>
      </c>
      <c r="M751" s="378">
        <f t="shared" si="336"/>
        <v>0</v>
      </c>
      <c r="N751" s="27"/>
      <c r="O751" s="370">
        <f>MIN($H751*$K751*(1-$I751),(1-$H751)*$I751*$J751)</f>
        <v>0.375</v>
      </c>
      <c r="P751" s="370">
        <f>$O751/$J751/(1-$H751)</f>
        <v>0.5</v>
      </c>
      <c r="Q751" s="370">
        <f>$O751/$K751/$H751</f>
        <v>0.41666666666666663</v>
      </c>
      <c r="R751" s="370"/>
      <c r="S751" s="370"/>
      <c r="T751" s="372">
        <f t="shared" si="341"/>
        <v>0</v>
      </c>
      <c r="U751" s="372">
        <f t="shared" si="341"/>
        <v>0</v>
      </c>
      <c r="V751" s="372">
        <f t="shared" si="337"/>
        <v>0</v>
      </c>
      <c r="X751" s="379">
        <v>1000</v>
      </c>
      <c r="Y751" s="382">
        <v>0</v>
      </c>
      <c r="Z751" s="383">
        <v>0</v>
      </c>
      <c r="AA751" s="382">
        <v>0</v>
      </c>
      <c r="AB751" s="383">
        <v>0</v>
      </c>
      <c r="AC751" s="382">
        <v>0</v>
      </c>
      <c r="AD751" s="383">
        <v>0</v>
      </c>
    </row>
    <row r="752" spans="1:30" hidden="1" outlineLevel="1">
      <c r="B752" t="s">
        <v>1346</v>
      </c>
      <c r="C752" s="365">
        <f t="shared" si="335"/>
        <v>0</v>
      </c>
      <c r="D752" s="365">
        <f t="shared" si="335"/>
        <v>0</v>
      </c>
      <c r="G752" s="25"/>
      <c r="H752" s="375">
        <f>H751</f>
        <v>0.5</v>
      </c>
      <c r="I752" s="375">
        <f t="shared" si="340"/>
        <v>0.5</v>
      </c>
      <c r="J752" s="376">
        <f t="shared" si="338"/>
        <v>1.5</v>
      </c>
      <c r="K752" s="376">
        <f t="shared" si="338"/>
        <v>1.8</v>
      </c>
      <c r="L752" s="384">
        <f t="shared" si="336"/>
        <v>0</v>
      </c>
      <c r="M752" s="385">
        <f t="shared" si="336"/>
        <v>0</v>
      </c>
      <c r="N752" s="27"/>
      <c r="O752" s="370">
        <f>MIN($H752*$K752*(1-$I752),(1-$H752)*$I752*$J752)</f>
        <v>0.375</v>
      </c>
      <c r="P752" s="370">
        <f>$O752/$J752/(1-$H752)</f>
        <v>0.5</v>
      </c>
      <c r="Q752" s="370">
        <f>$O752/$K752/$H752</f>
        <v>0.41666666666666663</v>
      </c>
      <c r="R752" s="370"/>
      <c r="S752" s="370"/>
      <c r="T752" s="372">
        <f t="shared" si="341"/>
        <v>0</v>
      </c>
      <c r="U752" s="372">
        <f t="shared" si="341"/>
        <v>0</v>
      </c>
      <c r="V752" s="372">
        <f t="shared" si="337"/>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 r="A755" s="14"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1594</v>
      </c>
    </row>
    <row r="757" spans="1:30" outlineLevel="1">
      <c r="A757" s="96" t="s">
        <v>1066</v>
      </c>
      <c r="B757" s="96" t="str">
        <f t="shared" ref="B757:B816" si="342">INDEX(i.Region_Desc,1,$C757)&amp;" "&amp;INDEX(i.GenotypeDesc,$D757,1)&amp;" "&amp;INDEX(i.TOL_Desc,1,$E757)</f>
        <v>SWV FWM Aut</v>
      </c>
      <c r="C757" s="96">
        <v>1</v>
      </c>
      <c r="D757" s="96">
        <v>1</v>
      </c>
      <c r="E757" s="96">
        <v>1</v>
      </c>
      <c r="F757" s="96">
        <v>1</v>
      </c>
      <c r="G757" s="96">
        <v>1</v>
      </c>
      <c r="H757" s="474">
        <f>CHOOSE($D757,3,4,4,5)</f>
        <v>3</v>
      </c>
      <c r="I757" s="474">
        <v>6</v>
      </c>
      <c r="J757" s="474">
        <v>0</v>
      </c>
      <c r="K757" s="474">
        <v>0</v>
      </c>
      <c r="L757" s="474">
        <v>0</v>
      </c>
      <c r="M757" s="474">
        <v>0</v>
      </c>
      <c r="N757" s="474">
        <f>CHOOSE($D757,2,2,2,3)</f>
        <v>2</v>
      </c>
    </row>
    <row r="758" spans="1:30" outlineLevel="1">
      <c r="B758" t="str">
        <f t="shared" si="342"/>
        <v>SWV FWM Win</v>
      </c>
      <c r="C758">
        <v>1</v>
      </c>
      <c r="D758">
        <v>1</v>
      </c>
      <c r="E758">
        <v>2</v>
      </c>
      <c r="F758">
        <v>1</v>
      </c>
      <c r="G758">
        <v>1</v>
      </c>
      <c r="H758" s="439">
        <f t="shared" ref="H758:H816" si="343">CHOOSE($D758,3,4,4,5)</f>
        <v>3</v>
      </c>
      <c r="I758" s="439">
        <v>6</v>
      </c>
      <c r="J758" s="439">
        <v>0</v>
      </c>
      <c r="K758" s="439">
        <v>0</v>
      </c>
      <c r="L758" s="439">
        <v>0</v>
      </c>
      <c r="M758" s="439">
        <v>0</v>
      </c>
      <c r="N758" s="439">
        <f t="shared" ref="N758:N816" si="344">CHOOSE($D758,2,2,2,3)</f>
        <v>2</v>
      </c>
    </row>
    <row r="759" spans="1:30" outlineLevel="1">
      <c r="B759" t="str">
        <f t="shared" si="342"/>
        <v>SWV FWM Spr</v>
      </c>
      <c r="C759">
        <v>1</v>
      </c>
      <c r="D759">
        <v>1</v>
      </c>
      <c r="E759">
        <v>3</v>
      </c>
      <c r="F759">
        <v>1</v>
      </c>
      <c r="G759">
        <v>1</v>
      </c>
      <c r="H759" s="439">
        <f t="shared" si="343"/>
        <v>3</v>
      </c>
      <c r="I759" s="439">
        <v>6</v>
      </c>
      <c r="J759" s="439">
        <v>0</v>
      </c>
      <c r="K759" s="439">
        <v>0</v>
      </c>
      <c r="L759" s="439">
        <v>0</v>
      </c>
      <c r="M759" s="439">
        <v>0</v>
      </c>
      <c r="N759" s="439">
        <f t="shared" si="344"/>
        <v>2</v>
      </c>
    </row>
    <row r="760" spans="1:30" outlineLevel="1">
      <c r="A760" t="s">
        <v>1067</v>
      </c>
      <c r="B760" t="str">
        <f t="shared" si="342"/>
        <v>SWV MWM Aut</v>
      </c>
      <c r="C760">
        <v>1</v>
      </c>
      <c r="D760">
        <v>2</v>
      </c>
      <c r="E760">
        <v>1</v>
      </c>
      <c r="F760">
        <v>1</v>
      </c>
      <c r="G760">
        <v>1</v>
      </c>
      <c r="H760" s="439">
        <f t="shared" si="343"/>
        <v>4</v>
      </c>
      <c r="I760" s="439">
        <v>6</v>
      </c>
      <c r="J760" s="439">
        <v>0</v>
      </c>
      <c r="K760" s="439">
        <v>0</v>
      </c>
      <c r="L760" s="439">
        <v>0</v>
      </c>
      <c r="M760" s="439">
        <v>0</v>
      </c>
      <c r="N760" s="439">
        <f t="shared" si="344"/>
        <v>2</v>
      </c>
    </row>
    <row r="761" spans="1:30" outlineLevel="1">
      <c r="B761" t="str">
        <f t="shared" si="342"/>
        <v>SWV MWM Win</v>
      </c>
      <c r="C761">
        <v>1</v>
      </c>
      <c r="D761">
        <v>2</v>
      </c>
      <c r="E761">
        <v>2</v>
      </c>
      <c r="F761">
        <v>1</v>
      </c>
      <c r="G761">
        <v>1</v>
      </c>
      <c r="H761" s="439">
        <f t="shared" si="343"/>
        <v>4</v>
      </c>
      <c r="I761" s="439">
        <v>6</v>
      </c>
      <c r="J761" s="439">
        <v>0</v>
      </c>
      <c r="K761" s="439">
        <v>0</v>
      </c>
      <c r="L761" s="439">
        <v>0</v>
      </c>
      <c r="M761" s="439">
        <v>0</v>
      </c>
      <c r="N761" s="439">
        <f t="shared" si="344"/>
        <v>2</v>
      </c>
    </row>
    <row r="762" spans="1:30" outlineLevel="1">
      <c r="B762" t="str">
        <f t="shared" si="342"/>
        <v>SWV MWM Spr</v>
      </c>
      <c r="C762">
        <v>1</v>
      </c>
      <c r="D762">
        <v>2</v>
      </c>
      <c r="E762">
        <v>3</v>
      </c>
      <c r="F762">
        <v>1</v>
      </c>
      <c r="G762">
        <v>1</v>
      </c>
      <c r="H762" s="439">
        <f t="shared" si="343"/>
        <v>4</v>
      </c>
      <c r="I762" s="439">
        <v>6</v>
      </c>
      <c r="J762" s="439">
        <v>0</v>
      </c>
      <c r="K762" s="439">
        <v>0</v>
      </c>
      <c r="L762" s="439">
        <v>0</v>
      </c>
      <c r="M762" s="439">
        <v>0</v>
      </c>
      <c r="N762" s="439">
        <f t="shared" si="344"/>
        <v>2</v>
      </c>
    </row>
    <row r="763" spans="1:30" outlineLevel="1">
      <c r="A763" t="s">
        <v>1609</v>
      </c>
      <c r="B763" t="str">
        <f t="shared" si="342"/>
        <v>SWV MWM Aut</v>
      </c>
      <c r="C763">
        <v>1</v>
      </c>
      <c r="D763">
        <v>2</v>
      </c>
      <c r="E763">
        <v>1</v>
      </c>
      <c r="F763">
        <v>1</v>
      </c>
      <c r="G763">
        <v>1</v>
      </c>
      <c r="H763" s="439">
        <f t="shared" si="343"/>
        <v>4</v>
      </c>
      <c r="I763" s="439">
        <v>6</v>
      </c>
      <c r="J763" s="439">
        <v>0</v>
      </c>
      <c r="K763" s="439">
        <v>0</v>
      </c>
      <c r="L763" s="439">
        <v>0</v>
      </c>
      <c r="M763" s="439">
        <v>0</v>
      </c>
      <c r="N763" s="439">
        <f t="shared" si="344"/>
        <v>2</v>
      </c>
    </row>
    <row r="764" spans="1:30" outlineLevel="1">
      <c r="B764" t="str">
        <f t="shared" si="342"/>
        <v>SWV MWM Win</v>
      </c>
      <c r="C764">
        <v>1</v>
      </c>
      <c r="D764">
        <v>2</v>
      </c>
      <c r="E764">
        <v>2</v>
      </c>
      <c r="F764">
        <v>1</v>
      </c>
      <c r="G764">
        <v>1</v>
      </c>
      <c r="H764" s="439">
        <f t="shared" si="343"/>
        <v>4</v>
      </c>
      <c r="I764" s="439">
        <v>6</v>
      </c>
      <c r="J764" s="439">
        <v>0</v>
      </c>
      <c r="K764" s="439">
        <v>0</v>
      </c>
      <c r="L764" s="439">
        <v>0</v>
      </c>
      <c r="M764" s="439">
        <v>0</v>
      </c>
      <c r="N764" s="439">
        <f t="shared" si="344"/>
        <v>2</v>
      </c>
    </row>
    <row r="765" spans="1:30" outlineLevel="1">
      <c r="B765" t="str">
        <f t="shared" si="342"/>
        <v>SWV MWM Spr</v>
      </c>
      <c r="C765">
        <v>1</v>
      </c>
      <c r="D765">
        <v>2</v>
      </c>
      <c r="E765">
        <v>3</v>
      </c>
      <c r="F765">
        <v>1</v>
      </c>
      <c r="G765">
        <v>1</v>
      </c>
      <c r="H765" s="439">
        <f t="shared" si="343"/>
        <v>4</v>
      </c>
      <c r="I765" s="439">
        <v>6</v>
      </c>
      <c r="J765" s="439">
        <v>0</v>
      </c>
      <c r="K765" s="439">
        <v>0</v>
      </c>
      <c r="L765" s="439">
        <v>0</v>
      </c>
      <c r="M765" s="439">
        <v>0</v>
      </c>
      <c r="N765" s="439">
        <f t="shared" si="344"/>
        <v>2</v>
      </c>
    </row>
    <row r="766" spans="1:30" outlineLevel="1">
      <c r="A766" t="s">
        <v>837</v>
      </c>
      <c r="B766" t="str">
        <f t="shared" si="342"/>
        <v>SWV Mat Aut</v>
      </c>
      <c r="C766">
        <v>1</v>
      </c>
      <c r="D766">
        <v>4</v>
      </c>
      <c r="E766">
        <v>1</v>
      </c>
      <c r="F766">
        <v>1</v>
      </c>
      <c r="G766">
        <v>1</v>
      </c>
      <c r="H766" s="439">
        <f t="shared" si="343"/>
        <v>5</v>
      </c>
      <c r="I766" s="439">
        <v>5</v>
      </c>
      <c r="J766" s="439">
        <v>0</v>
      </c>
      <c r="K766" s="439">
        <v>0</v>
      </c>
      <c r="L766" s="439">
        <v>0</v>
      </c>
      <c r="M766" s="439">
        <v>0</v>
      </c>
      <c r="N766" s="439">
        <f t="shared" si="344"/>
        <v>3</v>
      </c>
    </row>
    <row r="767" spans="1:30" outlineLevel="1">
      <c r="B767" t="str">
        <f t="shared" si="342"/>
        <v>SWV Mat Win</v>
      </c>
      <c r="C767">
        <v>1</v>
      </c>
      <c r="D767">
        <v>4</v>
      </c>
      <c r="E767">
        <v>2</v>
      </c>
      <c r="F767">
        <v>1</v>
      </c>
      <c r="G767">
        <v>1</v>
      </c>
      <c r="H767" s="439">
        <f t="shared" si="343"/>
        <v>5</v>
      </c>
      <c r="I767" s="439">
        <v>2</v>
      </c>
      <c r="J767" s="439">
        <v>0</v>
      </c>
      <c r="K767" s="439">
        <v>0</v>
      </c>
      <c r="L767" s="439">
        <v>0</v>
      </c>
      <c r="M767" s="439">
        <v>0</v>
      </c>
      <c r="N767" s="439">
        <f t="shared" si="344"/>
        <v>3</v>
      </c>
    </row>
    <row r="768" spans="1:30" outlineLevel="1">
      <c r="A768" s="99"/>
      <c r="B768" s="99" t="str">
        <f t="shared" si="342"/>
        <v>SWV Mat Spr</v>
      </c>
      <c r="C768" s="99">
        <v>1</v>
      </c>
      <c r="D768" s="99">
        <v>4</v>
      </c>
      <c r="E768" s="99">
        <v>3</v>
      </c>
      <c r="F768" s="99">
        <v>1</v>
      </c>
      <c r="G768" s="99">
        <v>1</v>
      </c>
      <c r="H768" s="475">
        <f t="shared" si="343"/>
        <v>5</v>
      </c>
      <c r="I768" s="475">
        <v>1</v>
      </c>
      <c r="J768" s="475">
        <v>0</v>
      </c>
      <c r="K768" s="475">
        <v>0</v>
      </c>
      <c r="L768" s="475">
        <v>0</v>
      </c>
      <c r="M768" s="475">
        <v>0</v>
      </c>
      <c r="N768" s="475">
        <f t="shared" si="344"/>
        <v>3</v>
      </c>
    </row>
    <row r="769" spans="1:14" outlineLevel="1">
      <c r="A769" s="96" t="s">
        <v>1066</v>
      </c>
      <c r="B769" s="96" t="str">
        <f t="shared" si="342"/>
        <v>GSW FWM Aut</v>
      </c>
      <c r="C769" s="96">
        <v>2</v>
      </c>
      <c r="D769" s="96">
        <v>1</v>
      </c>
      <c r="E769" s="96">
        <v>1</v>
      </c>
      <c r="F769" s="96">
        <v>1</v>
      </c>
      <c r="G769" s="96">
        <v>1</v>
      </c>
      <c r="H769" s="474">
        <f t="shared" si="343"/>
        <v>3</v>
      </c>
      <c r="I769" s="474">
        <v>6</v>
      </c>
      <c r="J769" s="474">
        <v>0</v>
      </c>
      <c r="K769" s="474">
        <v>0</v>
      </c>
      <c r="L769" s="474">
        <v>0</v>
      </c>
      <c r="M769" s="474">
        <v>0</v>
      </c>
      <c r="N769" s="474">
        <f t="shared" si="344"/>
        <v>2</v>
      </c>
    </row>
    <row r="770" spans="1:14" outlineLevel="1">
      <c r="B770" t="str">
        <f t="shared" si="342"/>
        <v>GSW FWM Win</v>
      </c>
      <c r="C770">
        <v>2</v>
      </c>
      <c r="D770">
        <v>1</v>
      </c>
      <c r="E770">
        <v>2</v>
      </c>
      <c r="F770">
        <v>1</v>
      </c>
      <c r="G770">
        <v>1</v>
      </c>
      <c r="H770" s="439">
        <f t="shared" si="343"/>
        <v>3</v>
      </c>
      <c r="I770" s="439">
        <v>6</v>
      </c>
      <c r="J770" s="439">
        <v>0</v>
      </c>
      <c r="K770" s="439">
        <v>0</v>
      </c>
      <c r="L770" s="439">
        <v>0</v>
      </c>
      <c r="M770" s="439">
        <v>0</v>
      </c>
      <c r="N770" s="439">
        <f t="shared" si="344"/>
        <v>2</v>
      </c>
    </row>
    <row r="771" spans="1:14" outlineLevel="1">
      <c r="B771" t="str">
        <f t="shared" si="342"/>
        <v>GSW FWM Spr</v>
      </c>
      <c r="C771">
        <v>2</v>
      </c>
      <c r="D771">
        <v>1</v>
      </c>
      <c r="E771">
        <v>3</v>
      </c>
      <c r="F771">
        <v>1</v>
      </c>
      <c r="G771">
        <v>1</v>
      </c>
      <c r="H771" s="439">
        <f t="shared" si="343"/>
        <v>3</v>
      </c>
      <c r="I771" s="439">
        <v>6</v>
      </c>
      <c r="J771" s="439">
        <v>0</v>
      </c>
      <c r="K771" s="439">
        <v>0</v>
      </c>
      <c r="L771" s="439">
        <v>0</v>
      </c>
      <c r="M771" s="439">
        <v>0</v>
      </c>
      <c r="N771" s="439">
        <f t="shared" si="344"/>
        <v>2</v>
      </c>
    </row>
    <row r="772" spans="1:14" outlineLevel="1">
      <c r="A772" t="s">
        <v>1067</v>
      </c>
      <c r="B772" t="str">
        <f t="shared" si="342"/>
        <v>GSW MWM Aut</v>
      </c>
      <c r="C772">
        <v>2</v>
      </c>
      <c r="D772">
        <v>2</v>
      </c>
      <c r="E772">
        <v>1</v>
      </c>
      <c r="F772">
        <v>1</v>
      </c>
      <c r="G772">
        <v>1</v>
      </c>
      <c r="H772" s="439">
        <f t="shared" si="343"/>
        <v>4</v>
      </c>
      <c r="I772" s="439">
        <v>6</v>
      </c>
      <c r="J772" s="439">
        <v>0</v>
      </c>
      <c r="K772" s="439">
        <v>0</v>
      </c>
      <c r="L772" s="439">
        <v>0</v>
      </c>
      <c r="M772" s="439">
        <v>0</v>
      </c>
      <c r="N772" s="439">
        <f t="shared" si="344"/>
        <v>2</v>
      </c>
    </row>
    <row r="773" spans="1:14" outlineLevel="1">
      <c r="B773" t="str">
        <f t="shared" si="342"/>
        <v>GSW MWM Win</v>
      </c>
      <c r="C773">
        <v>2</v>
      </c>
      <c r="D773">
        <v>2</v>
      </c>
      <c r="E773">
        <v>2</v>
      </c>
      <c r="F773">
        <v>1</v>
      </c>
      <c r="G773">
        <v>1</v>
      </c>
      <c r="H773" s="439">
        <f t="shared" si="343"/>
        <v>4</v>
      </c>
      <c r="I773" s="439">
        <v>6</v>
      </c>
      <c r="J773" s="439">
        <v>0</v>
      </c>
      <c r="K773" s="439">
        <v>0</v>
      </c>
      <c r="L773" s="439">
        <v>0</v>
      </c>
      <c r="M773" s="439">
        <v>0</v>
      </c>
      <c r="N773" s="439">
        <f t="shared" si="344"/>
        <v>2</v>
      </c>
    </row>
    <row r="774" spans="1:14" outlineLevel="1">
      <c r="B774" t="str">
        <f t="shared" si="342"/>
        <v>GSW MWM Spr</v>
      </c>
      <c r="C774">
        <v>2</v>
      </c>
      <c r="D774">
        <v>2</v>
      </c>
      <c r="E774">
        <v>3</v>
      </c>
      <c r="F774">
        <v>1</v>
      </c>
      <c r="G774">
        <v>1</v>
      </c>
      <c r="H774" s="439">
        <f t="shared" si="343"/>
        <v>4</v>
      </c>
      <c r="I774" s="439">
        <v>6</v>
      </c>
      <c r="J774" s="439">
        <v>0</v>
      </c>
      <c r="K774" s="439">
        <v>0</v>
      </c>
      <c r="L774" s="439">
        <v>0</v>
      </c>
      <c r="M774" s="439">
        <v>0</v>
      </c>
      <c r="N774" s="439">
        <f t="shared" si="344"/>
        <v>2</v>
      </c>
    </row>
    <row r="775" spans="1:14" outlineLevel="1">
      <c r="A775" t="s">
        <v>1609</v>
      </c>
      <c r="B775" t="str">
        <f t="shared" si="342"/>
        <v>GSW MWM Aut</v>
      </c>
      <c r="C775">
        <v>2</v>
      </c>
      <c r="D775">
        <v>2</v>
      </c>
      <c r="E775">
        <v>1</v>
      </c>
      <c r="F775">
        <v>1</v>
      </c>
      <c r="G775">
        <v>1</v>
      </c>
      <c r="H775" s="439">
        <f t="shared" si="343"/>
        <v>4</v>
      </c>
      <c r="I775" s="439">
        <v>6</v>
      </c>
      <c r="J775" s="439">
        <v>0</v>
      </c>
      <c r="K775" s="439">
        <v>0</v>
      </c>
      <c r="L775" s="439">
        <v>0</v>
      </c>
      <c r="M775" s="439">
        <v>0</v>
      </c>
      <c r="N775" s="439">
        <f t="shared" si="344"/>
        <v>2</v>
      </c>
    </row>
    <row r="776" spans="1:14" outlineLevel="1">
      <c r="B776" t="str">
        <f t="shared" si="342"/>
        <v>GSW MWM Win</v>
      </c>
      <c r="C776">
        <v>2</v>
      </c>
      <c r="D776">
        <v>2</v>
      </c>
      <c r="E776">
        <v>2</v>
      </c>
      <c r="F776">
        <v>1</v>
      </c>
      <c r="G776">
        <v>1</v>
      </c>
      <c r="H776" s="439">
        <f t="shared" si="343"/>
        <v>4</v>
      </c>
      <c r="I776" s="439">
        <v>6</v>
      </c>
      <c r="J776" s="439">
        <v>0</v>
      </c>
      <c r="K776" s="439">
        <v>0</v>
      </c>
      <c r="L776" s="439">
        <v>0</v>
      </c>
      <c r="M776" s="439">
        <v>0</v>
      </c>
      <c r="N776" s="439">
        <f t="shared" si="344"/>
        <v>2</v>
      </c>
    </row>
    <row r="777" spans="1:14" outlineLevel="1">
      <c r="B777" t="str">
        <f t="shared" si="342"/>
        <v>GSW MWM Spr</v>
      </c>
      <c r="C777">
        <v>2</v>
      </c>
      <c r="D777">
        <v>2</v>
      </c>
      <c r="E777">
        <v>3</v>
      </c>
      <c r="F777">
        <v>1</v>
      </c>
      <c r="G777">
        <v>1</v>
      </c>
      <c r="H777" s="439">
        <f t="shared" si="343"/>
        <v>4</v>
      </c>
      <c r="I777" s="439">
        <v>6</v>
      </c>
      <c r="J777" s="439">
        <v>0</v>
      </c>
      <c r="K777" s="439">
        <v>0</v>
      </c>
      <c r="L777" s="439">
        <v>0</v>
      </c>
      <c r="M777" s="439">
        <v>0</v>
      </c>
      <c r="N777" s="439">
        <f t="shared" si="344"/>
        <v>2</v>
      </c>
    </row>
    <row r="778" spans="1:14" outlineLevel="1">
      <c r="A778" t="s">
        <v>837</v>
      </c>
      <c r="B778" t="str">
        <f t="shared" si="342"/>
        <v>GSW Mat Aut</v>
      </c>
      <c r="C778">
        <v>2</v>
      </c>
      <c r="D778">
        <v>4</v>
      </c>
      <c r="E778">
        <v>1</v>
      </c>
      <c r="F778">
        <v>1</v>
      </c>
      <c r="G778">
        <v>1</v>
      </c>
      <c r="H778" s="439">
        <f t="shared" si="343"/>
        <v>5</v>
      </c>
      <c r="I778" s="439">
        <v>5</v>
      </c>
      <c r="J778" s="439">
        <v>0</v>
      </c>
      <c r="K778" s="439">
        <v>0</v>
      </c>
      <c r="L778" s="439">
        <v>0</v>
      </c>
      <c r="M778" s="439">
        <v>0</v>
      </c>
      <c r="N778" s="439">
        <f t="shared" si="344"/>
        <v>3</v>
      </c>
    </row>
    <row r="779" spans="1:14" outlineLevel="1">
      <c r="B779" t="str">
        <f t="shared" si="342"/>
        <v>GSW Mat Win</v>
      </c>
      <c r="C779">
        <v>2</v>
      </c>
      <c r="D779">
        <v>4</v>
      </c>
      <c r="E779">
        <v>2</v>
      </c>
      <c r="F779">
        <v>1</v>
      </c>
      <c r="G779">
        <v>1</v>
      </c>
      <c r="H779" s="439">
        <f t="shared" si="343"/>
        <v>5</v>
      </c>
      <c r="I779" s="439">
        <f>CHOOSE($E779,4,3,2)</f>
        <v>3</v>
      </c>
      <c r="J779" s="439">
        <v>0</v>
      </c>
      <c r="K779" s="439">
        <v>0</v>
      </c>
      <c r="L779" s="439">
        <v>0</v>
      </c>
      <c r="M779" s="439">
        <v>0</v>
      </c>
      <c r="N779" s="439">
        <f t="shared" si="344"/>
        <v>3</v>
      </c>
    </row>
    <row r="780" spans="1:14" outlineLevel="1">
      <c r="A780" s="99"/>
      <c r="B780" s="99" t="str">
        <f t="shared" si="342"/>
        <v>GSW Mat Spr</v>
      </c>
      <c r="C780" s="99">
        <v>2</v>
      </c>
      <c r="D780" s="99">
        <v>4</v>
      </c>
      <c r="E780" s="99">
        <v>3</v>
      </c>
      <c r="F780" s="99">
        <v>1</v>
      </c>
      <c r="G780" s="99">
        <v>1</v>
      </c>
      <c r="H780" s="475">
        <f t="shared" si="343"/>
        <v>5</v>
      </c>
      <c r="I780" s="475">
        <v>1</v>
      </c>
      <c r="J780" s="475">
        <v>0</v>
      </c>
      <c r="K780" s="475">
        <v>0</v>
      </c>
      <c r="L780" s="475">
        <v>0</v>
      </c>
      <c r="M780" s="475">
        <v>0</v>
      </c>
      <c r="N780" s="475">
        <f t="shared" si="344"/>
        <v>3</v>
      </c>
    </row>
    <row r="781" spans="1:14" outlineLevel="1">
      <c r="A781" s="96" t="s">
        <v>1066</v>
      </c>
      <c r="B781" s="96" t="str">
        <f t="shared" si="342"/>
        <v>CWW FWM Aut</v>
      </c>
      <c r="C781" s="96">
        <v>3</v>
      </c>
      <c r="D781" s="96">
        <v>1</v>
      </c>
      <c r="E781" s="96">
        <v>1</v>
      </c>
      <c r="F781" s="96">
        <v>1</v>
      </c>
      <c r="G781" s="96">
        <v>1</v>
      </c>
      <c r="H781" s="474">
        <f t="shared" si="343"/>
        <v>3</v>
      </c>
      <c r="I781" s="474">
        <v>6</v>
      </c>
      <c r="J781" s="474">
        <v>0</v>
      </c>
      <c r="K781" s="474">
        <v>0</v>
      </c>
      <c r="L781" s="474">
        <v>0</v>
      </c>
      <c r="M781" s="474">
        <v>0</v>
      </c>
      <c r="N781" s="474">
        <f t="shared" si="344"/>
        <v>2</v>
      </c>
    </row>
    <row r="782" spans="1:14" outlineLevel="1">
      <c r="B782" t="str">
        <f t="shared" si="342"/>
        <v>CWW FWM Win</v>
      </c>
      <c r="C782">
        <v>3</v>
      </c>
      <c r="D782">
        <v>1</v>
      </c>
      <c r="E782">
        <v>2</v>
      </c>
      <c r="F782">
        <v>1</v>
      </c>
      <c r="G782">
        <v>1</v>
      </c>
      <c r="H782" s="439">
        <f t="shared" si="343"/>
        <v>3</v>
      </c>
      <c r="I782" s="439">
        <v>6</v>
      </c>
      <c r="J782" s="439">
        <v>0</v>
      </c>
      <c r="K782" s="439">
        <v>0</v>
      </c>
      <c r="L782" s="439">
        <v>0</v>
      </c>
      <c r="M782" s="439">
        <v>0</v>
      </c>
      <c r="N782" s="439">
        <f t="shared" si="344"/>
        <v>2</v>
      </c>
    </row>
    <row r="783" spans="1:14" outlineLevel="1">
      <c r="B783" t="str">
        <f t="shared" si="342"/>
        <v>CWW FWM Spr</v>
      </c>
      <c r="C783">
        <v>3</v>
      </c>
      <c r="D783">
        <v>1</v>
      </c>
      <c r="E783">
        <v>3</v>
      </c>
      <c r="F783">
        <v>1</v>
      </c>
      <c r="G783">
        <v>1</v>
      </c>
      <c r="H783" s="439">
        <f t="shared" si="343"/>
        <v>3</v>
      </c>
      <c r="I783" s="439">
        <v>6</v>
      </c>
      <c r="J783" s="439">
        <v>0</v>
      </c>
      <c r="K783" s="439">
        <v>0</v>
      </c>
      <c r="L783" s="439">
        <v>0</v>
      </c>
      <c r="M783" s="439">
        <v>0</v>
      </c>
      <c r="N783" s="439">
        <f t="shared" si="344"/>
        <v>2</v>
      </c>
    </row>
    <row r="784" spans="1:14" outlineLevel="1">
      <c r="A784" t="s">
        <v>1067</v>
      </c>
      <c r="B784" t="str">
        <f t="shared" si="342"/>
        <v>CWW MWM Aut</v>
      </c>
      <c r="C784">
        <v>3</v>
      </c>
      <c r="D784">
        <v>2</v>
      </c>
      <c r="E784">
        <v>1</v>
      </c>
      <c r="F784">
        <v>1</v>
      </c>
      <c r="G784">
        <v>1</v>
      </c>
      <c r="H784" s="439">
        <f t="shared" si="343"/>
        <v>4</v>
      </c>
      <c r="I784" s="439">
        <v>6</v>
      </c>
      <c r="J784" s="439">
        <v>0</v>
      </c>
      <c r="K784" s="439">
        <v>0</v>
      </c>
      <c r="L784" s="439">
        <v>0</v>
      </c>
      <c r="M784" s="439">
        <v>0</v>
      </c>
      <c r="N784" s="439">
        <f t="shared" si="344"/>
        <v>2</v>
      </c>
    </row>
    <row r="785" spans="1:14" outlineLevel="1">
      <c r="B785" t="str">
        <f t="shared" si="342"/>
        <v>CWW MWM Win</v>
      </c>
      <c r="C785">
        <v>3</v>
      </c>
      <c r="D785">
        <v>2</v>
      </c>
      <c r="E785">
        <v>2</v>
      </c>
      <c r="F785">
        <v>1</v>
      </c>
      <c r="G785">
        <v>1</v>
      </c>
      <c r="H785" s="439">
        <f t="shared" si="343"/>
        <v>4</v>
      </c>
      <c r="I785" s="439">
        <v>6</v>
      </c>
      <c r="J785" s="439">
        <v>0</v>
      </c>
      <c r="K785" s="439">
        <v>0</v>
      </c>
      <c r="L785" s="439">
        <v>0</v>
      </c>
      <c r="M785" s="439">
        <v>0</v>
      </c>
      <c r="N785" s="439">
        <f t="shared" si="344"/>
        <v>2</v>
      </c>
    </row>
    <row r="786" spans="1:14" outlineLevel="1">
      <c r="B786" t="str">
        <f t="shared" si="342"/>
        <v>CWW MWM Spr</v>
      </c>
      <c r="C786">
        <v>3</v>
      </c>
      <c r="D786">
        <v>2</v>
      </c>
      <c r="E786">
        <v>3</v>
      </c>
      <c r="F786">
        <v>1</v>
      </c>
      <c r="G786">
        <v>1</v>
      </c>
      <c r="H786" s="439">
        <f t="shared" si="343"/>
        <v>4</v>
      </c>
      <c r="I786" s="439">
        <v>6</v>
      </c>
      <c r="J786" s="439">
        <v>0</v>
      </c>
      <c r="K786" s="439">
        <v>0</v>
      </c>
      <c r="L786" s="439">
        <v>0</v>
      </c>
      <c r="M786" s="439">
        <v>0</v>
      </c>
      <c r="N786" s="439">
        <f t="shared" si="344"/>
        <v>2</v>
      </c>
    </row>
    <row r="787" spans="1:14" outlineLevel="1">
      <c r="A787" t="s">
        <v>1609</v>
      </c>
      <c r="B787" t="str">
        <f t="shared" si="342"/>
        <v>CWW MWM Aut</v>
      </c>
      <c r="C787">
        <v>3</v>
      </c>
      <c r="D787">
        <v>2</v>
      </c>
      <c r="E787">
        <v>1</v>
      </c>
      <c r="F787">
        <v>1</v>
      </c>
      <c r="G787">
        <v>1</v>
      </c>
      <c r="H787" s="439">
        <f t="shared" si="343"/>
        <v>4</v>
      </c>
      <c r="I787" s="439">
        <v>6</v>
      </c>
      <c r="J787" s="439">
        <v>0</v>
      </c>
      <c r="K787" s="439">
        <v>0</v>
      </c>
      <c r="L787" s="439">
        <v>0</v>
      </c>
      <c r="M787" s="439">
        <v>0</v>
      </c>
      <c r="N787" s="439">
        <f t="shared" si="344"/>
        <v>2</v>
      </c>
    </row>
    <row r="788" spans="1:14" outlineLevel="1">
      <c r="B788" t="str">
        <f t="shared" si="342"/>
        <v>CWW MWM Win</v>
      </c>
      <c r="C788">
        <v>3</v>
      </c>
      <c r="D788">
        <v>2</v>
      </c>
      <c r="E788">
        <v>2</v>
      </c>
      <c r="F788">
        <v>1</v>
      </c>
      <c r="G788">
        <v>1</v>
      </c>
      <c r="H788" s="439">
        <f t="shared" si="343"/>
        <v>4</v>
      </c>
      <c r="I788" s="439">
        <v>6</v>
      </c>
      <c r="J788" s="439">
        <v>0</v>
      </c>
      <c r="K788" s="439">
        <v>0</v>
      </c>
      <c r="L788" s="439">
        <v>0</v>
      </c>
      <c r="M788" s="439">
        <v>0</v>
      </c>
      <c r="N788" s="439">
        <f t="shared" si="344"/>
        <v>2</v>
      </c>
    </row>
    <row r="789" spans="1:14" outlineLevel="1">
      <c r="B789" t="str">
        <f t="shared" si="342"/>
        <v>CWW MWM Spr</v>
      </c>
      <c r="C789">
        <v>3</v>
      </c>
      <c r="D789">
        <v>2</v>
      </c>
      <c r="E789">
        <v>3</v>
      </c>
      <c r="F789">
        <v>1</v>
      </c>
      <c r="G789">
        <v>1</v>
      </c>
      <c r="H789" s="439">
        <f t="shared" si="343"/>
        <v>4</v>
      </c>
      <c r="I789" s="439">
        <v>6</v>
      </c>
      <c r="J789" s="439">
        <v>0</v>
      </c>
      <c r="K789" s="439">
        <v>0</v>
      </c>
      <c r="L789" s="439">
        <v>0</v>
      </c>
      <c r="M789" s="439">
        <v>0</v>
      </c>
      <c r="N789" s="439">
        <f t="shared" si="344"/>
        <v>2</v>
      </c>
    </row>
    <row r="790" spans="1:14" outlineLevel="1">
      <c r="A790" t="s">
        <v>837</v>
      </c>
      <c r="B790" t="str">
        <f t="shared" si="342"/>
        <v>CWW Mat Aut</v>
      </c>
      <c r="C790">
        <v>3</v>
      </c>
      <c r="D790">
        <v>4</v>
      </c>
      <c r="E790">
        <v>1</v>
      </c>
      <c r="F790">
        <v>1</v>
      </c>
      <c r="G790">
        <v>1</v>
      </c>
      <c r="H790" s="439">
        <f t="shared" si="343"/>
        <v>5</v>
      </c>
      <c r="I790" s="439">
        <v>5</v>
      </c>
      <c r="J790" s="439">
        <v>0</v>
      </c>
      <c r="K790" s="439">
        <v>0</v>
      </c>
      <c r="L790" s="439">
        <v>0</v>
      </c>
      <c r="M790" s="439">
        <v>0</v>
      </c>
      <c r="N790" s="439">
        <f t="shared" si="344"/>
        <v>3</v>
      </c>
    </row>
    <row r="791" spans="1:14" outlineLevel="1">
      <c r="B791" t="str">
        <f t="shared" si="342"/>
        <v>CWW Mat Win</v>
      </c>
      <c r="C791">
        <v>3</v>
      </c>
      <c r="D791">
        <v>4</v>
      </c>
      <c r="E791">
        <v>2</v>
      </c>
      <c r="F791">
        <v>1</v>
      </c>
      <c r="G791">
        <v>1</v>
      </c>
      <c r="H791" s="439">
        <f t="shared" si="343"/>
        <v>5</v>
      </c>
      <c r="I791" s="439">
        <f>CHOOSE($E791,4,3,2)</f>
        <v>3</v>
      </c>
      <c r="J791" s="439">
        <v>0</v>
      </c>
      <c r="K791" s="439">
        <v>0</v>
      </c>
      <c r="L791" s="439">
        <v>0</v>
      </c>
      <c r="M791" s="439">
        <v>0</v>
      </c>
      <c r="N791" s="439">
        <f t="shared" si="344"/>
        <v>3</v>
      </c>
    </row>
    <row r="792" spans="1:14" outlineLevel="1">
      <c r="A792" s="99"/>
      <c r="B792" s="99" t="str">
        <f t="shared" si="342"/>
        <v>CWW Mat Spr</v>
      </c>
      <c r="C792" s="99">
        <v>3</v>
      </c>
      <c r="D792" s="99">
        <v>4</v>
      </c>
      <c r="E792" s="99">
        <v>3</v>
      </c>
      <c r="F792" s="99">
        <v>1</v>
      </c>
      <c r="G792" s="99">
        <v>1</v>
      </c>
      <c r="H792" s="475">
        <f t="shared" si="343"/>
        <v>5</v>
      </c>
      <c r="I792" s="475">
        <v>1</v>
      </c>
      <c r="J792" s="475">
        <v>0</v>
      </c>
      <c r="K792" s="475">
        <v>0</v>
      </c>
      <c r="L792" s="475">
        <v>0</v>
      </c>
      <c r="M792" s="475">
        <v>0</v>
      </c>
      <c r="N792" s="475">
        <f t="shared" si="344"/>
        <v>3</v>
      </c>
    </row>
    <row r="793" spans="1:14" outlineLevel="1">
      <c r="A793" s="96" t="s">
        <v>1066</v>
      </c>
      <c r="B793" s="96" t="str">
        <f t="shared" si="342"/>
        <v>EWW FWM Aut</v>
      </c>
      <c r="C793" s="96">
        <v>4</v>
      </c>
      <c r="D793" s="96">
        <v>1</v>
      </c>
      <c r="E793" s="96">
        <v>1</v>
      </c>
      <c r="F793" s="96">
        <v>1</v>
      </c>
      <c r="G793" s="96">
        <v>1</v>
      </c>
      <c r="H793" s="474">
        <f t="shared" si="343"/>
        <v>3</v>
      </c>
      <c r="I793" s="474">
        <v>6</v>
      </c>
      <c r="J793" s="474">
        <v>0</v>
      </c>
      <c r="K793" s="474">
        <v>0</v>
      </c>
      <c r="L793" s="474">
        <v>0</v>
      </c>
      <c r="M793" s="474">
        <v>0</v>
      </c>
      <c r="N793" s="474">
        <f t="shared" si="344"/>
        <v>2</v>
      </c>
    </row>
    <row r="794" spans="1:14" outlineLevel="1">
      <c r="B794" t="str">
        <f t="shared" si="342"/>
        <v>EWW FWM Win</v>
      </c>
      <c r="C794">
        <v>4</v>
      </c>
      <c r="D794">
        <v>1</v>
      </c>
      <c r="E794">
        <v>2</v>
      </c>
      <c r="F794">
        <v>1</v>
      </c>
      <c r="G794">
        <v>1</v>
      </c>
      <c r="H794" s="439">
        <f t="shared" si="343"/>
        <v>3</v>
      </c>
      <c r="I794" s="439">
        <v>6</v>
      </c>
      <c r="J794" s="439">
        <v>0</v>
      </c>
      <c r="K794" s="439">
        <v>0</v>
      </c>
      <c r="L794" s="439">
        <v>0</v>
      </c>
      <c r="M794" s="439">
        <v>0</v>
      </c>
      <c r="N794" s="439">
        <f t="shared" si="344"/>
        <v>2</v>
      </c>
    </row>
    <row r="795" spans="1:14" outlineLevel="1">
      <c r="B795" t="str">
        <f t="shared" si="342"/>
        <v>EWW FWM Spr</v>
      </c>
      <c r="C795">
        <v>4</v>
      </c>
      <c r="D795">
        <v>1</v>
      </c>
      <c r="E795">
        <v>3</v>
      </c>
      <c r="F795">
        <v>1</v>
      </c>
      <c r="G795">
        <v>1</v>
      </c>
      <c r="H795" s="439">
        <f t="shared" si="343"/>
        <v>3</v>
      </c>
      <c r="I795" s="439">
        <v>6</v>
      </c>
      <c r="J795" s="439">
        <v>0</v>
      </c>
      <c r="K795" s="439">
        <v>0</v>
      </c>
      <c r="L795" s="439">
        <v>0</v>
      </c>
      <c r="M795" s="439">
        <v>0</v>
      </c>
      <c r="N795" s="439">
        <f t="shared" si="344"/>
        <v>2</v>
      </c>
    </row>
    <row r="796" spans="1:14" outlineLevel="1">
      <c r="A796" t="s">
        <v>1067</v>
      </c>
      <c r="B796" t="str">
        <f t="shared" si="342"/>
        <v>EWW MWM Aut</v>
      </c>
      <c r="C796">
        <v>4</v>
      </c>
      <c r="D796">
        <v>2</v>
      </c>
      <c r="E796">
        <v>1</v>
      </c>
      <c r="F796">
        <v>1</v>
      </c>
      <c r="G796">
        <v>1</v>
      </c>
      <c r="H796" s="439">
        <f t="shared" si="343"/>
        <v>4</v>
      </c>
      <c r="I796" s="439">
        <v>6</v>
      </c>
      <c r="J796" s="439">
        <v>0</v>
      </c>
      <c r="K796" s="439">
        <v>0</v>
      </c>
      <c r="L796" s="439">
        <v>0</v>
      </c>
      <c r="M796" s="439">
        <v>0</v>
      </c>
      <c r="N796" s="439">
        <f t="shared" si="344"/>
        <v>2</v>
      </c>
    </row>
    <row r="797" spans="1:14" outlineLevel="1">
      <c r="B797" t="str">
        <f t="shared" si="342"/>
        <v>EWW MWM Win</v>
      </c>
      <c r="C797">
        <v>4</v>
      </c>
      <c r="D797">
        <v>2</v>
      </c>
      <c r="E797">
        <v>2</v>
      </c>
      <c r="F797">
        <v>1</v>
      </c>
      <c r="G797">
        <v>1</v>
      </c>
      <c r="H797" s="439">
        <f t="shared" si="343"/>
        <v>4</v>
      </c>
      <c r="I797" s="439">
        <v>6</v>
      </c>
      <c r="J797" s="439">
        <v>0</v>
      </c>
      <c r="K797" s="439">
        <v>0</v>
      </c>
      <c r="L797" s="439">
        <v>0</v>
      </c>
      <c r="M797" s="439">
        <v>0</v>
      </c>
      <c r="N797" s="439">
        <f t="shared" si="344"/>
        <v>2</v>
      </c>
    </row>
    <row r="798" spans="1:14" outlineLevel="1">
      <c r="B798" t="str">
        <f t="shared" si="342"/>
        <v>EWW MWM Spr</v>
      </c>
      <c r="C798">
        <v>4</v>
      </c>
      <c r="D798">
        <v>2</v>
      </c>
      <c r="E798">
        <v>3</v>
      </c>
      <c r="F798">
        <v>1</v>
      </c>
      <c r="G798">
        <v>1</v>
      </c>
      <c r="H798" s="439">
        <f t="shared" si="343"/>
        <v>4</v>
      </c>
      <c r="I798" s="439">
        <v>6</v>
      </c>
      <c r="J798" s="439">
        <v>0</v>
      </c>
      <c r="K798" s="439">
        <v>0</v>
      </c>
      <c r="L798" s="439">
        <v>0</v>
      </c>
      <c r="M798" s="439">
        <v>0</v>
      </c>
      <c r="N798" s="439">
        <f t="shared" si="344"/>
        <v>2</v>
      </c>
    </row>
    <row r="799" spans="1:14" outlineLevel="1">
      <c r="A799" t="s">
        <v>1609</v>
      </c>
      <c r="B799" t="str">
        <f t="shared" si="342"/>
        <v>EWW MWM Aut</v>
      </c>
      <c r="C799">
        <v>4</v>
      </c>
      <c r="D799">
        <v>2</v>
      </c>
      <c r="E799">
        <v>1</v>
      </c>
      <c r="F799">
        <v>1</v>
      </c>
      <c r="G799">
        <v>1</v>
      </c>
      <c r="H799" s="439">
        <f t="shared" si="343"/>
        <v>4</v>
      </c>
      <c r="I799" s="439">
        <v>6</v>
      </c>
      <c r="J799" s="439">
        <v>0</v>
      </c>
      <c r="K799" s="439">
        <v>0</v>
      </c>
      <c r="L799" s="439">
        <v>0</v>
      </c>
      <c r="M799" s="439">
        <v>0</v>
      </c>
      <c r="N799" s="439">
        <f t="shared" si="344"/>
        <v>2</v>
      </c>
    </row>
    <row r="800" spans="1:14" outlineLevel="1">
      <c r="B800" t="str">
        <f t="shared" si="342"/>
        <v>EWW MWM Win</v>
      </c>
      <c r="C800">
        <v>4</v>
      </c>
      <c r="D800">
        <v>2</v>
      </c>
      <c r="E800">
        <v>2</v>
      </c>
      <c r="F800">
        <v>1</v>
      </c>
      <c r="G800">
        <v>1</v>
      </c>
      <c r="H800" s="439">
        <f t="shared" si="343"/>
        <v>4</v>
      </c>
      <c r="I800" s="439">
        <v>6</v>
      </c>
      <c r="J800" s="439">
        <v>0</v>
      </c>
      <c r="K800" s="439">
        <v>0</v>
      </c>
      <c r="L800" s="439">
        <v>0</v>
      </c>
      <c r="M800" s="439">
        <v>0</v>
      </c>
      <c r="N800" s="439">
        <f t="shared" si="344"/>
        <v>2</v>
      </c>
    </row>
    <row r="801" spans="1:14" outlineLevel="1">
      <c r="B801" t="str">
        <f t="shared" si="342"/>
        <v>EWW MWM Spr</v>
      </c>
      <c r="C801">
        <v>4</v>
      </c>
      <c r="D801">
        <v>2</v>
      </c>
      <c r="E801">
        <v>3</v>
      </c>
      <c r="F801">
        <v>1</v>
      </c>
      <c r="G801">
        <v>1</v>
      </c>
      <c r="H801" s="439">
        <f t="shared" si="343"/>
        <v>4</v>
      </c>
      <c r="I801" s="439">
        <v>6</v>
      </c>
      <c r="J801" s="439">
        <v>0</v>
      </c>
      <c r="K801" s="439">
        <v>0</v>
      </c>
      <c r="L801" s="439">
        <v>0</v>
      </c>
      <c r="M801" s="439">
        <v>0</v>
      </c>
      <c r="N801" s="439">
        <f t="shared" si="344"/>
        <v>2</v>
      </c>
    </row>
    <row r="802" spans="1:14" outlineLevel="1">
      <c r="A802" t="s">
        <v>837</v>
      </c>
      <c r="B802" t="str">
        <f t="shared" si="342"/>
        <v>EWW Mat Aut</v>
      </c>
      <c r="C802">
        <v>4</v>
      </c>
      <c r="D802">
        <v>4</v>
      </c>
      <c r="E802">
        <v>1</v>
      </c>
      <c r="F802">
        <v>1</v>
      </c>
      <c r="G802">
        <v>1</v>
      </c>
      <c r="H802" s="439">
        <f t="shared" si="343"/>
        <v>5</v>
      </c>
      <c r="I802" s="439">
        <v>5</v>
      </c>
      <c r="J802" s="439">
        <v>0</v>
      </c>
      <c r="K802" s="439">
        <v>0</v>
      </c>
      <c r="L802" s="439">
        <v>0</v>
      </c>
      <c r="M802" s="439">
        <v>0</v>
      </c>
      <c r="N802" s="439">
        <f t="shared" si="344"/>
        <v>3</v>
      </c>
    </row>
    <row r="803" spans="1:14" outlineLevel="1">
      <c r="B803" t="str">
        <f t="shared" si="342"/>
        <v>EWW Mat Win</v>
      </c>
      <c r="C803">
        <v>4</v>
      </c>
      <c r="D803">
        <v>4</v>
      </c>
      <c r="E803">
        <v>2</v>
      </c>
      <c r="F803">
        <v>1</v>
      </c>
      <c r="G803">
        <v>1</v>
      </c>
      <c r="H803" s="439">
        <f t="shared" si="343"/>
        <v>5</v>
      </c>
      <c r="I803" s="439">
        <f>CHOOSE($E803,4,3,2)</f>
        <v>3</v>
      </c>
      <c r="J803" s="439">
        <v>0</v>
      </c>
      <c r="K803" s="439">
        <v>0</v>
      </c>
      <c r="L803" s="439">
        <v>0</v>
      </c>
      <c r="M803" s="439">
        <v>0</v>
      </c>
      <c r="N803" s="439">
        <f t="shared" si="344"/>
        <v>3</v>
      </c>
    </row>
    <row r="804" spans="1:14" outlineLevel="1">
      <c r="A804" s="99"/>
      <c r="B804" s="99" t="str">
        <f t="shared" si="342"/>
        <v>EWW Mat Spr</v>
      </c>
      <c r="C804" s="99">
        <v>4</v>
      </c>
      <c r="D804" s="99">
        <v>4</v>
      </c>
      <c r="E804" s="99">
        <v>3</v>
      </c>
      <c r="F804" s="99">
        <v>1</v>
      </c>
      <c r="G804" s="99">
        <v>1</v>
      </c>
      <c r="H804" s="475">
        <f t="shared" si="343"/>
        <v>5</v>
      </c>
      <c r="I804" s="475">
        <v>1</v>
      </c>
      <c r="J804" s="475">
        <v>0</v>
      </c>
      <c r="K804" s="475">
        <v>0</v>
      </c>
      <c r="L804" s="475">
        <v>0</v>
      </c>
      <c r="M804" s="475">
        <v>0</v>
      </c>
      <c r="N804" s="475">
        <f t="shared" si="344"/>
        <v>3</v>
      </c>
    </row>
    <row r="805" spans="1:14" outlineLevel="1">
      <c r="A805" s="96" t="s">
        <v>1066</v>
      </c>
      <c r="B805" s="96" t="str">
        <f t="shared" si="342"/>
        <v>PNG FWM Aut</v>
      </c>
      <c r="C805" s="96">
        <v>5</v>
      </c>
      <c r="D805" s="96">
        <v>1</v>
      </c>
      <c r="E805" s="96">
        <v>1</v>
      </c>
      <c r="F805" s="96">
        <v>1</v>
      </c>
      <c r="G805" s="96">
        <v>1</v>
      </c>
      <c r="H805" s="474">
        <f t="shared" si="343"/>
        <v>3</v>
      </c>
      <c r="I805" s="474">
        <v>6</v>
      </c>
      <c r="J805" s="474">
        <v>0</v>
      </c>
      <c r="K805" s="474">
        <v>0</v>
      </c>
      <c r="L805" s="474">
        <v>0</v>
      </c>
      <c r="M805" s="474">
        <v>0</v>
      </c>
      <c r="N805" s="474">
        <f t="shared" si="344"/>
        <v>2</v>
      </c>
    </row>
    <row r="806" spans="1:14" outlineLevel="1">
      <c r="B806" t="str">
        <f t="shared" si="342"/>
        <v>PNG FWM Win</v>
      </c>
      <c r="C806">
        <v>5</v>
      </c>
      <c r="D806">
        <v>1</v>
      </c>
      <c r="E806">
        <v>2</v>
      </c>
      <c r="F806">
        <v>1</v>
      </c>
      <c r="G806">
        <v>1</v>
      </c>
      <c r="H806" s="439">
        <f t="shared" si="343"/>
        <v>3</v>
      </c>
      <c r="I806" s="439">
        <v>6</v>
      </c>
      <c r="J806" s="439">
        <v>0</v>
      </c>
      <c r="K806" s="439">
        <v>0</v>
      </c>
      <c r="L806" s="439">
        <v>0</v>
      </c>
      <c r="M806" s="439">
        <v>0</v>
      </c>
      <c r="N806" s="439">
        <f t="shared" si="344"/>
        <v>2</v>
      </c>
    </row>
    <row r="807" spans="1:14" outlineLevel="1">
      <c r="B807" t="str">
        <f t="shared" si="342"/>
        <v>PNG FWM Spr</v>
      </c>
      <c r="C807">
        <v>5</v>
      </c>
      <c r="D807">
        <v>1</v>
      </c>
      <c r="E807">
        <v>3</v>
      </c>
      <c r="F807">
        <v>1</v>
      </c>
      <c r="G807">
        <v>1</v>
      </c>
      <c r="H807" s="439">
        <f t="shared" si="343"/>
        <v>3</v>
      </c>
      <c r="I807" s="439">
        <v>6</v>
      </c>
      <c r="J807" s="439">
        <v>0</v>
      </c>
      <c r="K807" s="439">
        <v>0</v>
      </c>
      <c r="L807" s="439">
        <v>0</v>
      </c>
      <c r="M807" s="439">
        <v>0</v>
      </c>
      <c r="N807" s="439">
        <f t="shared" si="344"/>
        <v>2</v>
      </c>
    </row>
    <row r="808" spans="1:14" outlineLevel="1">
      <c r="A808" t="s">
        <v>1067</v>
      </c>
      <c r="B808" t="str">
        <f t="shared" si="342"/>
        <v>PNG MWM Aut</v>
      </c>
      <c r="C808">
        <v>5</v>
      </c>
      <c r="D808">
        <v>2</v>
      </c>
      <c r="E808">
        <v>1</v>
      </c>
      <c r="F808">
        <v>1</v>
      </c>
      <c r="G808">
        <v>1</v>
      </c>
      <c r="H808" s="439">
        <f t="shared" si="343"/>
        <v>4</v>
      </c>
      <c r="I808" s="439">
        <v>6</v>
      </c>
      <c r="J808" s="439">
        <v>0</v>
      </c>
      <c r="K808" s="439">
        <v>0</v>
      </c>
      <c r="L808" s="439">
        <v>0</v>
      </c>
      <c r="M808" s="439">
        <v>0</v>
      </c>
      <c r="N808" s="439">
        <f t="shared" si="344"/>
        <v>2</v>
      </c>
    </row>
    <row r="809" spans="1:14" outlineLevel="1">
      <c r="B809" t="str">
        <f t="shared" si="342"/>
        <v>PNG MWM Win</v>
      </c>
      <c r="C809">
        <v>5</v>
      </c>
      <c r="D809">
        <v>2</v>
      </c>
      <c r="E809">
        <v>2</v>
      </c>
      <c r="F809">
        <v>1</v>
      </c>
      <c r="G809">
        <v>1</v>
      </c>
      <c r="H809" s="439">
        <f t="shared" si="343"/>
        <v>4</v>
      </c>
      <c r="I809" s="439">
        <v>6</v>
      </c>
      <c r="J809" s="439">
        <v>0</v>
      </c>
      <c r="K809" s="439">
        <v>0</v>
      </c>
      <c r="L809" s="439">
        <v>0</v>
      </c>
      <c r="M809" s="439">
        <v>0</v>
      </c>
      <c r="N809" s="439">
        <f t="shared" si="344"/>
        <v>2</v>
      </c>
    </row>
    <row r="810" spans="1:14" outlineLevel="1">
      <c r="B810" t="str">
        <f t="shared" si="342"/>
        <v>PNG MWM Spr</v>
      </c>
      <c r="C810">
        <v>5</v>
      </c>
      <c r="D810">
        <v>2</v>
      </c>
      <c r="E810">
        <v>3</v>
      </c>
      <c r="F810">
        <v>1</v>
      </c>
      <c r="G810">
        <v>1</v>
      </c>
      <c r="H810" s="439">
        <f t="shared" si="343"/>
        <v>4</v>
      </c>
      <c r="I810" s="439">
        <v>6</v>
      </c>
      <c r="J810" s="439">
        <v>0</v>
      </c>
      <c r="K810" s="439">
        <v>0</v>
      </c>
      <c r="L810" s="439">
        <v>0</v>
      </c>
      <c r="M810" s="439">
        <v>0</v>
      </c>
      <c r="N810" s="439">
        <f t="shared" si="344"/>
        <v>2</v>
      </c>
    </row>
    <row r="811" spans="1:14" outlineLevel="1">
      <c r="A811" t="s">
        <v>1609</v>
      </c>
      <c r="B811" t="str">
        <f t="shared" si="342"/>
        <v>PNG MWM Aut</v>
      </c>
      <c r="C811">
        <v>5</v>
      </c>
      <c r="D811">
        <v>2</v>
      </c>
      <c r="E811">
        <v>1</v>
      </c>
      <c r="F811">
        <v>1</v>
      </c>
      <c r="G811">
        <v>1</v>
      </c>
      <c r="H811" s="439">
        <f t="shared" si="343"/>
        <v>4</v>
      </c>
      <c r="I811" s="439">
        <v>6</v>
      </c>
      <c r="J811" s="439">
        <v>0</v>
      </c>
      <c r="K811" s="439">
        <v>0</v>
      </c>
      <c r="L811" s="439">
        <v>0</v>
      </c>
      <c r="M811" s="439">
        <v>0</v>
      </c>
      <c r="N811" s="439">
        <f t="shared" si="344"/>
        <v>2</v>
      </c>
    </row>
    <row r="812" spans="1:14" outlineLevel="1">
      <c r="B812" t="str">
        <f t="shared" si="342"/>
        <v>PNG MWM Win</v>
      </c>
      <c r="C812">
        <v>5</v>
      </c>
      <c r="D812">
        <v>2</v>
      </c>
      <c r="E812">
        <v>2</v>
      </c>
      <c r="F812">
        <v>1</v>
      </c>
      <c r="G812">
        <v>1</v>
      </c>
      <c r="H812" s="439">
        <f t="shared" si="343"/>
        <v>4</v>
      </c>
      <c r="I812" s="439">
        <v>6</v>
      </c>
      <c r="J812" s="439">
        <v>0</v>
      </c>
      <c r="K812" s="439">
        <v>0</v>
      </c>
      <c r="L812" s="439">
        <v>0</v>
      </c>
      <c r="M812" s="439">
        <v>0</v>
      </c>
      <c r="N812" s="439">
        <f t="shared" si="344"/>
        <v>2</v>
      </c>
    </row>
    <row r="813" spans="1:14" outlineLevel="1">
      <c r="B813" t="str">
        <f t="shared" si="342"/>
        <v>PNG MWM Spr</v>
      </c>
      <c r="C813">
        <v>5</v>
      </c>
      <c r="D813">
        <v>2</v>
      </c>
      <c r="E813">
        <v>3</v>
      </c>
      <c r="F813">
        <v>1</v>
      </c>
      <c r="G813">
        <v>1</v>
      </c>
      <c r="H813" s="439">
        <f t="shared" si="343"/>
        <v>4</v>
      </c>
      <c r="I813" s="439">
        <v>6</v>
      </c>
      <c r="J813" s="439">
        <v>0</v>
      </c>
      <c r="K813" s="439">
        <v>0</v>
      </c>
      <c r="L813" s="439">
        <v>0</v>
      </c>
      <c r="M813" s="439">
        <v>0</v>
      </c>
      <c r="N813" s="439">
        <f t="shared" si="344"/>
        <v>2</v>
      </c>
    </row>
    <row r="814" spans="1:14" outlineLevel="1">
      <c r="A814" t="s">
        <v>837</v>
      </c>
      <c r="B814" t="str">
        <f t="shared" si="342"/>
        <v>PNG Mat Aut</v>
      </c>
      <c r="C814">
        <v>5</v>
      </c>
      <c r="D814">
        <v>4</v>
      </c>
      <c r="E814">
        <v>1</v>
      </c>
      <c r="F814">
        <v>1</v>
      </c>
      <c r="G814">
        <v>1</v>
      </c>
      <c r="H814" s="439">
        <f t="shared" si="343"/>
        <v>5</v>
      </c>
      <c r="I814" s="439">
        <v>5</v>
      </c>
      <c r="J814" s="439">
        <v>0</v>
      </c>
      <c r="K814" s="439">
        <v>0</v>
      </c>
      <c r="L814" s="439">
        <v>0</v>
      </c>
      <c r="M814" s="439">
        <v>0</v>
      </c>
      <c r="N814" s="439">
        <f t="shared" si="344"/>
        <v>3</v>
      </c>
    </row>
    <row r="815" spans="1:14" outlineLevel="1">
      <c r="B815" t="str">
        <f t="shared" si="342"/>
        <v>PNG Mat Win</v>
      </c>
      <c r="C815">
        <v>5</v>
      </c>
      <c r="D815">
        <v>4</v>
      </c>
      <c r="E815">
        <v>2</v>
      </c>
      <c r="F815">
        <v>1</v>
      </c>
      <c r="G815">
        <v>1</v>
      </c>
      <c r="H815" s="439">
        <f t="shared" si="343"/>
        <v>5</v>
      </c>
      <c r="I815" s="439">
        <f>CHOOSE($E815,4,3,2)</f>
        <v>3</v>
      </c>
      <c r="J815" s="439">
        <v>0</v>
      </c>
      <c r="K815" s="439">
        <v>0</v>
      </c>
      <c r="L815" s="439">
        <v>0</v>
      </c>
      <c r="M815" s="439">
        <v>0</v>
      </c>
      <c r="N815" s="439">
        <f t="shared" si="344"/>
        <v>3</v>
      </c>
    </row>
    <row r="816" spans="1:14" outlineLevel="1">
      <c r="A816" s="99"/>
      <c r="B816" s="99" t="str">
        <f t="shared" si="342"/>
        <v>PNG Mat Spr</v>
      </c>
      <c r="C816" s="99">
        <v>5</v>
      </c>
      <c r="D816" s="99">
        <v>4</v>
      </c>
      <c r="E816" s="99">
        <v>3</v>
      </c>
      <c r="F816" s="99">
        <v>1</v>
      </c>
      <c r="G816" s="99">
        <v>1</v>
      </c>
      <c r="H816" s="475">
        <f t="shared" si="343"/>
        <v>5</v>
      </c>
      <c r="I816" s="475">
        <v>1</v>
      </c>
      <c r="J816" s="475">
        <v>0</v>
      </c>
      <c r="K816" s="475">
        <v>0</v>
      </c>
      <c r="L816" s="475">
        <v>0</v>
      </c>
      <c r="M816" s="475">
        <v>0</v>
      </c>
      <c r="N816" s="475">
        <f t="shared" si="344"/>
        <v>3</v>
      </c>
    </row>
    <row r="819" spans="1:15" collapsed="1">
      <c r="A819" s="14" t="s">
        <v>1642</v>
      </c>
    </row>
    <row r="820" spans="1:15" ht="80.25" hidden="1" outlineLevel="1">
      <c r="C820" s="198" t="s">
        <v>1424</v>
      </c>
      <c r="D820" s="198" t="s">
        <v>1507</v>
      </c>
      <c r="E820" s="198"/>
      <c r="F820" s="198" t="s">
        <v>1482</v>
      </c>
      <c r="G820" s="198" t="s">
        <v>1483</v>
      </c>
      <c r="H820" s="198" t="s">
        <v>1484</v>
      </c>
      <c r="I820" s="198" t="s">
        <v>1485</v>
      </c>
      <c r="J820" s="198" t="s">
        <v>1646</v>
      </c>
      <c r="K820" s="198" t="s">
        <v>1484</v>
      </c>
      <c r="L820" s="198" t="s">
        <v>1485</v>
      </c>
      <c r="M820" s="198" t="s">
        <v>1643</v>
      </c>
      <c r="N820" s="198" t="s">
        <v>1731</v>
      </c>
      <c r="O820" s="198" t="s">
        <v>1734</v>
      </c>
    </row>
    <row r="821" spans="1:15" hidden="1" outlineLevel="1">
      <c r="A821">
        <v>0</v>
      </c>
      <c r="B821" t="s">
        <v>359</v>
      </c>
      <c r="C821" s="11">
        <v>1</v>
      </c>
      <c r="D821">
        <v>1</v>
      </c>
      <c r="F821" s="11">
        <v>0</v>
      </c>
      <c r="G821" s="11">
        <v>0</v>
      </c>
      <c r="H821" s="11">
        <v>0</v>
      </c>
      <c r="I821" s="11">
        <v>0</v>
      </c>
      <c r="J821" s="11">
        <v>0</v>
      </c>
      <c r="K821" s="11">
        <v>0</v>
      </c>
      <c r="L821" s="11">
        <v>0</v>
      </c>
      <c r="M821" s="11">
        <v>1</v>
      </c>
      <c r="N821" s="11">
        <v>0</v>
      </c>
      <c r="O821" s="11">
        <v>0</v>
      </c>
    </row>
    <row r="822" spans="1:15" hidden="1" outlineLevel="1">
      <c r="A822">
        <v>1</v>
      </c>
      <c r="C822" s="11">
        <f>6/7</f>
        <v>0.8571428571428571</v>
      </c>
      <c r="D822">
        <v>2</v>
      </c>
      <c r="F822" s="11">
        <v>-0.1</v>
      </c>
      <c r="G822" s="11">
        <v>0.1</v>
      </c>
      <c r="H822" s="11">
        <v>0.1</v>
      </c>
      <c r="I822" s="11">
        <v>0.1</v>
      </c>
      <c r="J822" s="11">
        <v>0.01</v>
      </c>
      <c r="K822" s="11">
        <v>0.02</v>
      </c>
      <c r="L822" s="11">
        <v>0.02</v>
      </c>
      <c r="M822" s="11">
        <v>0.75</v>
      </c>
      <c r="N822" s="11">
        <v>-0.45</v>
      </c>
      <c r="O822" s="11">
        <v>20</v>
      </c>
    </row>
    <row r="823" spans="1:15" hidden="1" outlineLevel="1">
      <c r="A823">
        <v>2</v>
      </c>
      <c r="C823" s="11">
        <f>5/7</f>
        <v>0.7142857142857143</v>
      </c>
      <c r="D823">
        <v>2</v>
      </c>
      <c r="F823" s="11">
        <v>0.1</v>
      </c>
      <c r="G823" s="11">
        <v>-0.03</v>
      </c>
      <c r="H823" s="11">
        <v>-0.05</v>
      </c>
      <c r="I823" s="11">
        <v>-0.1</v>
      </c>
      <c r="J823" s="11">
        <v>-0.01</v>
      </c>
      <c r="K823" s="11">
        <v>-0.02</v>
      </c>
      <c r="L823" s="11">
        <v>-0.02</v>
      </c>
      <c r="M823" s="11">
        <v>1.25</v>
      </c>
      <c r="N823" s="11">
        <v>0.45</v>
      </c>
    </row>
    <row r="824" spans="1:15" hidden="1" outlineLevel="1">
      <c r="A824">
        <v>3</v>
      </c>
      <c r="C824" s="11">
        <f>4/7</f>
        <v>0.5714285714285714</v>
      </c>
      <c r="D824">
        <v>2</v>
      </c>
      <c r="F824" s="11">
        <v>0.2</v>
      </c>
      <c r="G824" s="11">
        <v>-0.05</v>
      </c>
      <c r="H824" s="11">
        <v>-0.1</v>
      </c>
      <c r="I824" s="11">
        <v>-0.2</v>
      </c>
      <c r="J824" s="11">
        <v>-0.02</v>
      </c>
      <c r="K824" s="11">
        <v>-0.05</v>
      </c>
      <c r="L824" s="11">
        <v>-0.05</v>
      </c>
      <c r="N824" s="11">
        <v>0.9</v>
      </c>
    </row>
    <row r="825" spans="1:15" hidden="1" outlineLevel="1">
      <c r="A825">
        <v>4</v>
      </c>
      <c r="C825" s="11">
        <f>8/7</f>
        <v>1.1428571428571428</v>
      </c>
      <c r="D825">
        <v>3</v>
      </c>
      <c r="N825" s="11">
        <v>1.35</v>
      </c>
    </row>
    <row r="826" spans="1:15" hidden="1" outlineLevel="1">
      <c r="A826">
        <v>5</v>
      </c>
      <c r="C826" s="11">
        <f>9/7</f>
        <v>1.2857142857142858</v>
      </c>
      <c r="D826">
        <v>3</v>
      </c>
    </row>
    <row r="827" spans="1:15" hidden="1" outlineLevel="1">
      <c r="A827">
        <v>6</v>
      </c>
      <c r="C827" s="11">
        <f>11/7</f>
        <v>1.5714285714285714</v>
      </c>
      <c r="D827">
        <v>4</v>
      </c>
    </row>
    <row r="828" spans="1:15" hidden="1" outlineLevel="1">
      <c r="F828" t="s">
        <v>1488</v>
      </c>
    </row>
    <row r="829" spans="1:15" hidden="1" outlineLevel="1">
      <c r="B829" t="s">
        <v>1486</v>
      </c>
      <c r="C829" s="11">
        <v>50</v>
      </c>
    </row>
    <row r="830" spans="1:15" hidden="1" outlineLevel="1">
      <c r="C830" s="18" t="s">
        <v>1967</v>
      </c>
    </row>
    <row r="831" spans="1:15" hidden="1" outlineLevel="1"/>
    <row r="833" spans="1:32">
      <c r="A833" s="14" t="s">
        <v>1797</v>
      </c>
      <c r="C833" s="18">
        <v>0</v>
      </c>
      <c r="D833" s="18">
        <v>1</v>
      </c>
      <c r="E833" s="18">
        <v>2</v>
      </c>
      <c r="F833" s="18">
        <v>3</v>
      </c>
      <c r="G833" s="18">
        <v>4</v>
      </c>
      <c r="H833" s="18">
        <v>5</v>
      </c>
      <c r="I833" s="18">
        <v>6</v>
      </c>
      <c r="J833" s="18">
        <v>7</v>
      </c>
      <c r="K833" s="18">
        <v>8</v>
      </c>
      <c r="L833" s="18">
        <v>9</v>
      </c>
      <c r="M833" s="18">
        <v>10</v>
      </c>
      <c r="N833" s="18">
        <v>11</v>
      </c>
      <c r="O833" s="18">
        <v>12</v>
      </c>
      <c r="P833" s="18">
        <v>13</v>
      </c>
      <c r="Q833" s="18">
        <v>14</v>
      </c>
      <c r="R833" s="18">
        <v>15</v>
      </c>
      <c r="S833" s="18">
        <v>16</v>
      </c>
      <c r="T833" s="18">
        <v>17</v>
      </c>
    </row>
    <row r="834" spans="1:32" outlineLevel="1">
      <c r="C834" s="118" t="s">
        <v>1926</v>
      </c>
      <c r="D834" s="118" t="s">
        <v>1933</v>
      </c>
      <c r="E834" s="118" t="s">
        <v>1927</v>
      </c>
      <c r="F834" s="597" t="s">
        <v>1929</v>
      </c>
      <c r="G834" s="597" t="s">
        <v>1930</v>
      </c>
      <c r="H834" s="597" t="s">
        <v>1928</v>
      </c>
      <c r="I834" s="118" t="s">
        <v>2017</v>
      </c>
      <c r="J834" s="118" t="s">
        <v>2096</v>
      </c>
      <c r="K834" s="118" t="s">
        <v>1932</v>
      </c>
      <c r="L834" s="118" t="s">
        <v>1931</v>
      </c>
      <c r="M834" s="118" t="s">
        <v>1934</v>
      </c>
      <c r="N834" s="118" t="s">
        <v>1935</v>
      </c>
      <c r="O834" s="118" t="s">
        <v>1936</v>
      </c>
      <c r="P834" s="118" t="s">
        <v>1937</v>
      </c>
      <c r="Q834" s="118" t="s">
        <v>1938</v>
      </c>
      <c r="R834" s="118" t="s">
        <v>1939</v>
      </c>
      <c r="S834" s="118" t="s">
        <v>1940</v>
      </c>
      <c r="T834" s="118" t="s">
        <v>2138</v>
      </c>
    </row>
    <row r="835" spans="1:32" outlineLevel="1">
      <c r="C835" s="118"/>
      <c r="D835" s="118" t="s">
        <v>9</v>
      </c>
      <c r="E835" s="118"/>
      <c r="F835" s="287" t="s">
        <v>2145</v>
      </c>
      <c r="G835" s="118"/>
      <c r="H835" s="118"/>
      <c r="I835" s="118"/>
      <c r="J835" s="118"/>
      <c r="K835" s="118"/>
      <c r="M835" s="118" t="s">
        <v>9</v>
      </c>
      <c r="N835" s="118" t="s">
        <v>9</v>
      </c>
      <c r="O835" s="118" t="s">
        <v>9</v>
      </c>
      <c r="P835" s="118" t="s">
        <v>9</v>
      </c>
      <c r="Q835" s="118" t="s">
        <v>0</v>
      </c>
      <c r="R835" s="118" t="s">
        <v>9</v>
      </c>
      <c r="S835" s="118" t="s">
        <v>9</v>
      </c>
      <c r="T835" s="118" t="s">
        <v>9</v>
      </c>
      <c r="U835" s="118"/>
      <c r="V835" s="118"/>
      <c r="W835" s="118"/>
      <c r="X835" s="118"/>
      <c r="Y835" s="118"/>
      <c r="Z835" s="118" t="s">
        <v>0</v>
      </c>
      <c r="AA835" s="118" t="s">
        <v>9</v>
      </c>
      <c r="AB835" s="118" t="s">
        <v>9</v>
      </c>
      <c r="AC835" s="118" t="s">
        <v>9</v>
      </c>
      <c r="AD835" s="118" t="s">
        <v>0</v>
      </c>
      <c r="AE835" s="118" t="s">
        <v>9</v>
      </c>
      <c r="AF835" s="118" t="s">
        <v>0</v>
      </c>
    </row>
    <row r="836" spans="1:32" ht="59.25" customHeight="1" outlineLevel="1">
      <c r="C836" s="198"/>
      <c r="D836" s="198" t="s">
        <v>24</v>
      </c>
      <c r="E836" s="198" t="s">
        <v>1861</v>
      </c>
      <c r="F836" s="198" t="s">
        <v>2146</v>
      </c>
      <c r="G836" s="198" t="s">
        <v>2147</v>
      </c>
      <c r="H836" s="198"/>
      <c r="I836" s="198" t="s">
        <v>1990</v>
      </c>
      <c r="J836" s="198"/>
      <c r="K836" s="198"/>
      <c r="M836" s="198" t="s">
        <v>1798</v>
      </c>
      <c r="N836" s="198" t="s">
        <v>1799</v>
      </c>
      <c r="O836" s="198" t="s">
        <v>356</v>
      </c>
      <c r="P836" s="198" t="s">
        <v>189</v>
      </c>
      <c r="Q836" s="198" t="s">
        <v>25</v>
      </c>
      <c r="R836" s="198" t="s">
        <v>26</v>
      </c>
      <c r="S836" s="198" t="s">
        <v>1946</v>
      </c>
      <c r="T836" s="198" t="s">
        <v>2138</v>
      </c>
      <c r="U836" s="198" t="s">
        <v>1798</v>
      </c>
      <c r="V836" s="198" t="s">
        <v>1799</v>
      </c>
      <c r="W836" s="198" t="s">
        <v>1800</v>
      </c>
      <c r="X836" s="198" t="s">
        <v>1801</v>
      </c>
      <c r="Y836" s="198" t="s">
        <v>1802</v>
      </c>
      <c r="Z836" s="198" t="s">
        <v>1945</v>
      </c>
      <c r="AA836" s="198" t="s">
        <v>1858</v>
      </c>
      <c r="AB836" s="198" t="s">
        <v>1859</v>
      </c>
      <c r="AC836" s="198" t="s">
        <v>1860</v>
      </c>
      <c r="AD836" s="198" t="s">
        <v>1861</v>
      </c>
      <c r="AE836" s="198" t="s">
        <v>1862</v>
      </c>
      <c r="AF836" s="198" t="s">
        <v>1863</v>
      </c>
    </row>
    <row r="837" spans="1:32" outlineLevel="1">
      <c r="A837">
        <v>1</v>
      </c>
      <c r="B837" t="s">
        <v>359</v>
      </c>
      <c r="C837" s="11"/>
      <c r="D837" s="11">
        <v>0</v>
      </c>
      <c r="E837" s="11">
        <v>1</v>
      </c>
      <c r="F837" s="11">
        <v>1</v>
      </c>
      <c r="G837" s="11">
        <v>1</v>
      </c>
      <c r="H837" s="11"/>
      <c r="I837" s="11">
        <v>0</v>
      </c>
      <c r="J837" s="11"/>
      <c r="K837" s="11"/>
      <c r="L837" s="11"/>
      <c r="M837" s="11">
        <v>0</v>
      </c>
      <c r="N837" s="11">
        <v>0</v>
      </c>
      <c r="O837" s="11">
        <v>0</v>
      </c>
      <c r="P837" s="11">
        <v>0</v>
      </c>
      <c r="Q837" s="11">
        <v>1</v>
      </c>
      <c r="R837" s="11">
        <v>0</v>
      </c>
      <c r="S837" s="11">
        <v>0</v>
      </c>
      <c r="T837" s="11">
        <v>0</v>
      </c>
      <c r="U837" s="11">
        <v>0</v>
      </c>
      <c r="V837" s="11">
        <v>0</v>
      </c>
      <c r="W837" s="11">
        <v>0</v>
      </c>
      <c r="X837" s="11">
        <v>0</v>
      </c>
      <c r="Y837" s="11">
        <v>0</v>
      </c>
      <c r="Z837" s="11">
        <v>1.1000000000000001</v>
      </c>
      <c r="AA837" s="11">
        <v>0.1</v>
      </c>
      <c r="AB837" s="11">
        <v>0.1</v>
      </c>
      <c r="AC837" s="11">
        <v>0.2</v>
      </c>
      <c r="AD837" s="11">
        <v>0.9</v>
      </c>
      <c r="AE837" s="11">
        <v>-0.1</v>
      </c>
      <c r="AF837" s="11">
        <v>1.1000000000000001</v>
      </c>
    </row>
    <row r="838" spans="1:32" outlineLevel="1">
      <c r="A838">
        <v>2</v>
      </c>
      <c r="C838" s="11"/>
      <c r="D838" s="11">
        <v>-1</v>
      </c>
      <c r="E838" s="530">
        <v>1</v>
      </c>
      <c r="F838" s="11">
        <f>1+D838/50</f>
        <v>0.98</v>
      </c>
      <c r="G838" s="11">
        <f>F838</f>
        <v>0.98</v>
      </c>
      <c r="H838" s="11"/>
      <c r="I838" s="11">
        <v>-1</v>
      </c>
      <c r="J838" s="11"/>
      <c r="K838" s="11"/>
      <c r="L838" s="11"/>
      <c r="M838" s="11">
        <v>0.01</v>
      </c>
      <c r="N838" s="11">
        <v>-0.01</v>
      </c>
      <c r="O838" s="11">
        <v>0.01</v>
      </c>
      <c r="P838" s="528">
        <f>0.01/365</f>
        <v>2.7397260273972603E-5</v>
      </c>
      <c r="Q838" s="11">
        <v>0.99</v>
      </c>
      <c r="R838" s="11">
        <v>0.1</v>
      </c>
      <c r="S838" s="11">
        <v>-1</v>
      </c>
      <c r="T838" s="11">
        <v>-0.5</v>
      </c>
      <c r="U838" s="11">
        <v>0.01</v>
      </c>
      <c r="V838" s="11">
        <v>-0.05</v>
      </c>
      <c r="W838" s="11">
        <v>0.01</v>
      </c>
      <c r="X838" s="11">
        <v>0.01</v>
      </c>
      <c r="Y838" s="11">
        <v>0.01</v>
      </c>
      <c r="Z838" s="11">
        <v>0.9</v>
      </c>
      <c r="AA838" s="11">
        <v>-0.1</v>
      </c>
      <c r="AB838" s="11">
        <v>-0.1</v>
      </c>
      <c r="AC838" s="11">
        <v>-0.2</v>
      </c>
      <c r="AD838" s="11">
        <v>1.1000000000000001</v>
      </c>
      <c r="AE838" s="11">
        <v>0.1</v>
      </c>
      <c r="AF838" s="11">
        <v>0.9</v>
      </c>
    </row>
    <row r="839" spans="1:32" outlineLevel="1">
      <c r="A839">
        <v>3</v>
      </c>
      <c r="C839" s="11"/>
      <c r="D839" s="11">
        <v>1</v>
      </c>
      <c r="E839" s="530">
        <v>1</v>
      </c>
      <c r="F839" s="11">
        <f t="shared" ref="F839:F844" si="345">1+D839/50</f>
        <v>1.02</v>
      </c>
      <c r="G839" s="11">
        <f t="shared" ref="G839:G845" si="346">F839</f>
        <v>1.02</v>
      </c>
      <c r="H839" s="11"/>
      <c r="I839" s="11">
        <v>1</v>
      </c>
      <c r="J839" s="11"/>
      <c r="K839" s="11"/>
      <c r="L839" s="11"/>
      <c r="M839" s="11">
        <v>-0.01</v>
      </c>
      <c r="N839" s="11">
        <v>0.01</v>
      </c>
      <c r="O839" s="11">
        <v>-0.01</v>
      </c>
      <c r="P839" s="529">
        <f>-0.01/365</f>
        <v>-2.7397260273972603E-5</v>
      </c>
      <c r="Q839" s="11">
        <v>1.01</v>
      </c>
      <c r="R839" s="11">
        <v>-0.1</v>
      </c>
      <c r="S839" s="11">
        <v>1</v>
      </c>
      <c r="T839" s="11">
        <v>0.5</v>
      </c>
      <c r="U839" s="11">
        <v>-0.01</v>
      </c>
      <c r="V839" s="11">
        <v>0.05</v>
      </c>
      <c r="W839" s="11">
        <v>-0.01</v>
      </c>
      <c r="X839" s="11">
        <v>-0.01</v>
      </c>
      <c r="Y839" s="11">
        <v>-0.01</v>
      </c>
      <c r="Z839" s="11">
        <v>0</v>
      </c>
      <c r="AA839" s="11">
        <v>0</v>
      </c>
      <c r="AB839" s="11">
        <v>0</v>
      </c>
      <c r="AC839" s="11">
        <v>0</v>
      </c>
      <c r="AD839" s="11">
        <v>0</v>
      </c>
      <c r="AE839" s="11">
        <v>0</v>
      </c>
      <c r="AF839" s="11">
        <v>0</v>
      </c>
    </row>
    <row r="840" spans="1:32" outlineLevel="1">
      <c r="A840">
        <v>4</v>
      </c>
      <c r="C840" s="11"/>
      <c r="D840" s="11">
        <v>-2</v>
      </c>
      <c r="E840" s="530">
        <v>1</v>
      </c>
      <c r="F840" s="11">
        <f t="shared" si="345"/>
        <v>0.96</v>
      </c>
      <c r="G840" s="11">
        <f t="shared" si="346"/>
        <v>0.96</v>
      </c>
      <c r="H840" s="11"/>
      <c r="I840" s="11">
        <v>-2</v>
      </c>
      <c r="J840" s="11"/>
      <c r="K840" s="11"/>
      <c r="L840" s="11"/>
      <c r="M840" s="11">
        <v>0.02</v>
      </c>
      <c r="N840" s="11">
        <v>-0.05</v>
      </c>
      <c r="O840" s="11">
        <v>0.02</v>
      </c>
      <c r="P840" s="529">
        <f>0.02/365</f>
        <v>5.4794520547945207E-5</v>
      </c>
      <c r="Q840" s="11">
        <v>0.95</v>
      </c>
      <c r="R840" s="11">
        <v>0.5</v>
      </c>
      <c r="S840" s="11">
        <v>-2</v>
      </c>
      <c r="T840" s="11">
        <v>-1</v>
      </c>
      <c r="U840" s="11">
        <v>0.02</v>
      </c>
      <c r="V840" s="11">
        <v>-0.1</v>
      </c>
      <c r="W840" s="11">
        <v>0.02</v>
      </c>
      <c r="X840" s="11">
        <v>0.02</v>
      </c>
      <c r="Y840" s="11">
        <v>0.02</v>
      </c>
      <c r="Z840" s="11">
        <v>0</v>
      </c>
      <c r="AA840" s="11">
        <v>0</v>
      </c>
      <c r="AB840" s="11">
        <v>0</v>
      </c>
      <c r="AC840" s="11">
        <v>0</v>
      </c>
      <c r="AD840" s="11">
        <v>0</v>
      </c>
      <c r="AE840" s="11">
        <v>0</v>
      </c>
      <c r="AF840" s="11">
        <v>0</v>
      </c>
    </row>
    <row r="841" spans="1:32" outlineLevel="1">
      <c r="A841">
        <v>5</v>
      </c>
      <c r="C841" s="11"/>
      <c r="D841" s="11">
        <v>2</v>
      </c>
      <c r="E841" s="530">
        <v>1</v>
      </c>
      <c r="F841" s="11">
        <f t="shared" si="345"/>
        <v>1.04</v>
      </c>
      <c r="G841" s="11">
        <f t="shared" si="346"/>
        <v>1.04</v>
      </c>
      <c r="H841" s="11"/>
      <c r="I841" s="11">
        <v>2</v>
      </c>
      <c r="J841" s="11"/>
      <c r="K841" s="11"/>
      <c r="L841" s="11"/>
      <c r="M841" s="11">
        <v>-0.02</v>
      </c>
      <c r="N841" s="11">
        <v>0.05</v>
      </c>
      <c r="O841" s="11">
        <v>-0.02</v>
      </c>
      <c r="P841" s="529">
        <f>-0.02/365</f>
        <v>-5.4794520547945207E-5</v>
      </c>
      <c r="Q841" s="11">
        <v>1.05</v>
      </c>
      <c r="R841" s="11">
        <v>-0.5</v>
      </c>
      <c r="S841" s="11">
        <v>2</v>
      </c>
      <c r="T841" s="11">
        <v>1</v>
      </c>
      <c r="U841" s="11">
        <v>-0.02</v>
      </c>
      <c r="V841" s="11">
        <v>0.1</v>
      </c>
      <c r="W841" s="11">
        <v>-0.02</v>
      </c>
      <c r="X841" s="11">
        <v>-0.02</v>
      </c>
      <c r="Y841" s="11">
        <v>-0.02</v>
      </c>
      <c r="Z841" s="11">
        <v>0</v>
      </c>
      <c r="AA841" s="11">
        <v>0</v>
      </c>
      <c r="AB841" s="11">
        <v>0</v>
      </c>
      <c r="AC841" s="11">
        <v>0</v>
      </c>
      <c r="AD841" s="11">
        <v>0</v>
      </c>
      <c r="AE841" s="11">
        <v>0</v>
      </c>
      <c r="AF841" s="11">
        <v>0</v>
      </c>
    </row>
    <row r="842" spans="1:32" outlineLevel="1">
      <c r="A842">
        <v>6</v>
      </c>
      <c r="C842" s="11"/>
      <c r="D842" s="11">
        <v>-5</v>
      </c>
      <c r="E842" s="530">
        <v>1</v>
      </c>
      <c r="F842" s="11">
        <f t="shared" si="345"/>
        <v>0.9</v>
      </c>
      <c r="G842" s="11">
        <f t="shared" si="346"/>
        <v>0.9</v>
      </c>
      <c r="H842" s="11"/>
      <c r="I842" s="11">
        <v>-4</v>
      </c>
      <c r="J842" s="11"/>
      <c r="K842" s="11"/>
      <c r="L842" s="11"/>
      <c r="M842" s="11">
        <v>0.05</v>
      </c>
      <c r="N842" s="11">
        <v>-0.1</v>
      </c>
      <c r="O842" s="11">
        <v>0.05</v>
      </c>
      <c r="P842" s="529">
        <f>0.05/365</f>
        <v>1.3698630136986303E-4</v>
      </c>
      <c r="Q842" s="11">
        <v>0.9</v>
      </c>
      <c r="R842" s="11">
        <v>1</v>
      </c>
      <c r="S842" s="11">
        <v>-5</v>
      </c>
      <c r="T842" s="11">
        <v>-2</v>
      </c>
      <c r="U842" s="11">
        <v>0.05</v>
      </c>
      <c r="V842" s="11">
        <v>-0.2</v>
      </c>
      <c r="W842" s="11">
        <v>0.05</v>
      </c>
      <c r="X842" s="11">
        <v>0.05</v>
      </c>
      <c r="Y842" s="11">
        <v>0.05</v>
      </c>
      <c r="Z842" s="11">
        <v>0</v>
      </c>
      <c r="AA842" s="11">
        <v>0</v>
      </c>
      <c r="AB842" s="11">
        <v>0</v>
      </c>
      <c r="AC842" s="11">
        <v>0</v>
      </c>
      <c r="AD842" s="11">
        <v>0</v>
      </c>
      <c r="AE842" s="11">
        <v>0</v>
      </c>
      <c r="AF842" s="11">
        <v>0</v>
      </c>
    </row>
    <row r="843" spans="1:32" outlineLevel="1">
      <c r="A843">
        <v>7</v>
      </c>
      <c r="C843" s="11"/>
      <c r="D843" s="11">
        <v>5</v>
      </c>
      <c r="E843" s="530">
        <v>1</v>
      </c>
      <c r="F843" s="11">
        <f t="shared" si="345"/>
        <v>1.1000000000000001</v>
      </c>
      <c r="G843" s="11">
        <f t="shared" si="346"/>
        <v>1.1000000000000001</v>
      </c>
      <c r="H843" s="11"/>
      <c r="I843" s="11">
        <v>4</v>
      </c>
      <c r="J843" s="11"/>
      <c r="K843" s="11"/>
      <c r="L843" s="11"/>
      <c r="M843" s="11">
        <v>-0.05</v>
      </c>
      <c r="N843" s="11">
        <v>0.1</v>
      </c>
      <c r="O843" s="11">
        <v>-0.05</v>
      </c>
      <c r="P843" s="529">
        <f>-0.05/365</f>
        <v>-1.3698630136986303E-4</v>
      </c>
      <c r="Q843" s="11">
        <v>1.1000000000000001</v>
      </c>
      <c r="R843" s="11">
        <v>-1</v>
      </c>
      <c r="S843" s="11">
        <v>5</v>
      </c>
      <c r="T843" s="11">
        <v>2</v>
      </c>
      <c r="U843" s="11">
        <v>-0.05</v>
      </c>
      <c r="V843" s="11">
        <v>0.2</v>
      </c>
      <c r="W843" s="11">
        <v>-0.05</v>
      </c>
      <c r="X843" s="11">
        <v>-0.05</v>
      </c>
      <c r="Y843" s="11">
        <v>-0.05</v>
      </c>
      <c r="Z843" s="11">
        <v>0</v>
      </c>
      <c r="AA843" s="11">
        <v>0</v>
      </c>
      <c r="AB843" s="11">
        <v>0</v>
      </c>
      <c r="AC843" s="11">
        <v>0</v>
      </c>
      <c r="AD843" s="11">
        <v>0</v>
      </c>
      <c r="AE843" s="11">
        <v>0</v>
      </c>
      <c r="AF843" s="11">
        <v>0</v>
      </c>
    </row>
    <row r="844" spans="1:32" outlineLevel="1">
      <c r="A844">
        <v>8</v>
      </c>
      <c r="C844" s="11"/>
      <c r="D844" s="11">
        <v>-10</v>
      </c>
      <c r="E844" s="530">
        <v>1</v>
      </c>
      <c r="F844" s="11">
        <f t="shared" si="345"/>
        <v>0.8</v>
      </c>
      <c r="G844" s="11">
        <f t="shared" si="346"/>
        <v>0.8</v>
      </c>
      <c r="H844" s="11"/>
      <c r="I844" s="11">
        <v>-8</v>
      </c>
      <c r="J844" s="11"/>
      <c r="K844" s="11"/>
      <c r="L844" s="11"/>
      <c r="M844" s="11">
        <v>0.1</v>
      </c>
      <c r="N844" s="11">
        <v>-0.2</v>
      </c>
      <c r="O844" s="11">
        <v>0.1</v>
      </c>
      <c r="P844" s="529">
        <f>0.1/365</f>
        <v>2.7397260273972606E-4</v>
      </c>
      <c r="Q844" s="11">
        <v>0.8</v>
      </c>
      <c r="R844" s="11">
        <v>2</v>
      </c>
      <c r="S844" s="11">
        <v>-10</v>
      </c>
      <c r="T844" s="11">
        <v>-5</v>
      </c>
      <c r="U844" s="11">
        <v>0.1</v>
      </c>
      <c r="V844" s="11">
        <v>-0.3</v>
      </c>
      <c r="W844" s="11">
        <v>0.1</v>
      </c>
      <c r="X844" s="11">
        <v>0.1</v>
      </c>
      <c r="Y844" s="11">
        <v>0.1</v>
      </c>
      <c r="Z844" s="11">
        <v>0</v>
      </c>
      <c r="AA844" s="11">
        <v>0</v>
      </c>
      <c r="AB844" s="11">
        <v>0</v>
      </c>
      <c r="AC844" s="11">
        <v>0</v>
      </c>
      <c r="AD844" s="11">
        <v>0</v>
      </c>
      <c r="AE844" s="11">
        <v>0</v>
      </c>
      <c r="AF844" s="11">
        <v>0</v>
      </c>
    </row>
    <row r="845" spans="1:32" outlineLevel="1">
      <c r="A845">
        <v>9</v>
      </c>
      <c r="C845" s="11"/>
      <c r="D845" s="11">
        <v>10</v>
      </c>
      <c r="E845" s="530">
        <v>1</v>
      </c>
      <c r="F845" s="11">
        <f>1+D845/50</f>
        <v>1.2</v>
      </c>
      <c r="G845" s="11">
        <f t="shared" si="346"/>
        <v>1.2</v>
      </c>
      <c r="H845" s="11"/>
      <c r="I845" s="11">
        <v>8</v>
      </c>
      <c r="J845" s="11"/>
      <c r="K845" s="11"/>
      <c r="L845" s="11"/>
      <c r="M845" s="11">
        <v>-0.1</v>
      </c>
      <c r="N845" s="11">
        <v>0.2</v>
      </c>
      <c r="O845" s="11">
        <v>-0.1</v>
      </c>
      <c r="P845" s="529">
        <f>-0.1/365</f>
        <v>-2.7397260273972606E-4</v>
      </c>
      <c r="Q845" s="11">
        <v>1.2</v>
      </c>
      <c r="R845" s="11">
        <v>-2</v>
      </c>
      <c r="S845" s="11">
        <v>10</v>
      </c>
      <c r="T845" s="11">
        <v>5</v>
      </c>
      <c r="U845" s="11">
        <v>-0.1</v>
      </c>
      <c r="V845" s="11">
        <v>0.3</v>
      </c>
      <c r="W845" s="11">
        <v>-0.1</v>
      </c>
      <c r="X845" s="11">
        <v>-0.1</v>
      </c>
      <c r="Y845" s="11">
        <v>-0.1</v>
      </c>
      <c r="Z845" s="11">
        <v>0</v>
      </c>
      <c r="AA845" s="11">
        <v>0</v>
      </c>
      <c r="AB845" s="11">
        <v>0</v>
      </c>
      <c r="AC845" s="11">
        <v>0</v>
      </c>
      <c r="AD845" s="11">
        <v>0</v>
      </c>
      <c r="AE845" s="11">
        <v>0</v>
      </c>
      <c r="AF845" s="11">
        <v>0</v>
      </c>
    </row>
    <row r="846" spans="1:32" outlineLevel="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8" spans="1:32" collapsed="1">
      <c r="A848" s="14" t="s">
        <v>1814</v>
      </c>
      <c r="C848" s="199" t="s">
        <v>1184</v>
      </c>
      <c r="D848" s="199" t="s">
        <v>837</v>
      </c>
    </row>
    <row r="849" spans="1:21" ht="72.75" hidden="1" customHeight="1" outlineLevel="1">
      <c r="C849" s="198" t="s">
        <v>1819</v>
      </c>
      <c r="D849" s="198" t="s">
        <v>1819</v>
      </c>
      <c r="E849" s="198" t="s">
        <v>1045</v>
      </c>
      <c r="F849" s="198" t="s">
        <v>1727</v>
      </c>
      <c r="G849" s="198" t="s">
        <v>1728</v>
      </c>
      <c r="H849" s="198" t="s">
        <v>1729</v>
      </c>
      <c r="I849" s="198" t="s">
        <v>1730</v>
      </c>
      <c r="J849" s="198" t="s">
        <v>1816</v>
      </c>
      <c r="K849" s="198" t="s">
        <v>1817</v>
      </c>
      <c r="L849" s="198" t="s">
        <v>1818</v>
      </c>
    </row>
    <row r="850" spans="1:21" hidden="1" outlineLevel="1">
      <c r="A850">
        <v>1</v>
      </c>
      <c r="B850" t="s">
        <v>359</v>
      </c>
      <c r="C850" s="95">
        <v>0</v>
      </c>
      <c r="D850" s="95">
        <v>0</v>
      </c>
      <c r="E850" s="28">
        <v>3</v>
      </c>
      <c r="F850" s="28">
        <v>0</v>
      </c>
      <c r="G850" s="28">
        <v>0</v>
      </c>
      <c r="H850" s="28">
        <v>0</v>
      </c>
      <c r="I850" s="28">
        <v>0</v>
      </c>
      <c r="J850" s="28">
        <v>0</v>
      </c>
      <c r="K850" s="28">
        <v>0</v>
      </c>
      <c r="L850" s="28">
        <v>0</v>
      </c>
    </row>
    <row r="851" spans="1:21" hidden="1" outlineLevel="1">
      <c r="A851">
        <v>2</v>
      </c>
      <c r="C851" s="95">
        <v>-0.1</v>
      </c>
      <c r="D851" s="95">
        <v>0.3</v>
      </c>
      <c r="E851" s="28">
        <f>E850</f>
        <v>3</v>
      </c>
      <c r="F851" s="28">
        <v>0</v>
      </c>
      <c r="G851" s="28">
        <v>0</v>
      </c>
      <c r="H851" s="28">
        <v>0</v>
      </c>
      <c r="I851" s="28">
        <v>0</v>
      </c>
      <c r="J851" s="28">
        <v>0</v>
      </c>
      <c r="K851" s="28">
        <v>0</v>
      </c>
      <c r="L851" s="28">
        <v>7.0000000000000007E-2</v>
      </c>
    </row>
    <row r="852" spans="1:21" hidden="1" outlineLevel="1">
      <c r="A852">
        <v>3</v>
      </c>
      <c r="C852" s="95">
        <v>0.1</v>
      </c>
      <c r="D852" s="95">
        <v>0.4</v>
      </c>
      <c r="E852" s="28">
        <f t="shared" ref="E852:E858" si="347">E851</f>
        <v>3</v>
      </c>
      <c r="F852" s="28">
        <v>0</v>
      </c>
      <c r="G852" s="28">
        <v>0</v>
      </c>
      <c r="H852" s="28">
        <v>0</v>
      </c>
      <c r="I852" s="28">
        <v>0</v>
      </c>
      <c r="J852" s="28">
        <v>0</v>
      </c>
      <c r="K852" s="28">
        <v>0</v>
      </c>
      <c r="L852" s="28">
        <v>-7.0000000000000007E-2</v>
      </c>
    </row>
    <row r="853" spans="1:21" hidden="1" outlineLevel="1">
      <c r="A853">
        <v>4</v>
      </c>
      <c r="C853" s="95">
        <v>0.2</v>
      </c>
      <c r="D853" s="95">
        <v>0.5</v>
      </c>
      <c r="E853" s="28">
        <f t="shared" si="347"/>
        <v>3</v>
      </c>
      <c r="F853" s="28">
        <v>0</v>
      </c>
      <c r="G853" s="28">
        <v>0</v>
      </c>
      <c r="H853" s="28">
        <v>0</v>
      </c>
      <c r="I853" s="28">
        <v>0</v>
      </c>
      <c r="J853" s="28">
        <v>0</v>
      </c>
      <c r="K853" s="28">
        <v>7.0000000000000007E-2</v>
      </c>
      <c r="L853" s="28">
        <v>0</v>
      </c>
    </row>
    <row r="854" spans="1:21" hidden="1" outlineLevel="1">
      <c r="A854">
        <v>5</v>
      </c>
      <c r="C854" s="95">
        <v>0.3</v>
      </c>
      <c r="D854" s="95">
        <v>0.6</v>
      </c>
      <c r="E854" s="28">
        <f t="shared" si="347"/>
        <v>3</v>
      </c>
      <c r="F854" s="28">
        <v>0</v>
      </c>
      <c r="G854" s="28">
        <v>0</v>
      </c>
      <c r="H854" s="28">
        <v>0</v>
      </c>
      <c r="I854" s="28">
        <v>0</v>
      </c>
      <c r="J854" s="28">
        <v>0</v>
      </c>
      <c r="K854" s="28">
        <v>7.0000000000000007E-2</v>
      </c>
      <c r="L854" s="28">
        <v>7.0000000000000007E-2</v>
      </c>
    </row>
    <row r="855" spans="1:21" hidden="1" outlineLevel="1">
      <c r="A855">
        <v>6</v>
      </c>
      <c r="C855" s="95">
        <v>0.5</v>
      </c>
      <c r="D855" s="95">
        <v>0.7</v>
      </c>
      <c r="E855" s="28">
        <f t="shared" si="347"/>
        <v>3</v>
      </c>
      <c r="F855" s="28">
        <v>0</v>
      </c>
      <c r="G855" s="28">
        <v>0</v>
      </c>
      <c r="H855" s="28">
        <v>0</v>
      </c>
      <c r="I855" s="28">
        <v>0</v>
      </c>
      <c r="J855" s="28">
        <v>0</v>
      </c>
      <c r="K855" s="28">
        <v>7.0000000000000007E-2</v>
      </c>
      <c r="L855" s="28">
        <v>-7.0000000000000007E-2</v>
      </c>
    </row>
    <row r="856" spans="1:21" hidden="1" outlineLevel="1">
      <c r="A856">
        <v>7</v>
      </c>
      <c r="E856" s="28">
        <f t="shared" si="347"/>
        <v>3</v>
      </c>
      <c r="F856" s="28">
        <v>0</v>
      </c>
      <c r="G856" s="28">
        <v>0</v>
      </c>
      <c r="H856" s="28">
        <v>0</v>
      </c>
      <c r="I856" s="28">
        <v>0</v>
      </c>
      <c r="J856" s="28">
        <v>0</v>
      </c>
      <c r="K856" s="28">
        <v>-7.0000000000000007E-2</v>
      </c>
      <c r="L856" s="28">
        <v>0</v>
      </c>
    </row>
    <row r="857" spans="1:21" hidden="1" outlineLevel="1">
      <c r="A857">
        <v>8</v>
      </c>
      <c r="E857" s="28">
        <f t="shared" si="347"/>
        <v>3</v>
      </c>
      <c r="F857" s="28">
        <v>0</v>
      </c>
      <c r="G857" s="28">
        <v>0</v>
      </c>
      <c r="H857" s="28">
        <v>0</v>
      </c>
      <c r="I857" s="28">
        <v>0</v>
      </c>
      <c r="J857" s="28">
        <v>0</v>
      </c>
      <c r="K857" s="28">
        <v>-7.0000000000000007E-2</v>
      </c>
      <c r="L857" s="28">
        <v>7.0000000000000007E-2</v>
      </c>
    </row>
    <row r="858" spans="1:21" hidden="1" outlineLevel="1">
      <c r="A858">
        <v>9</v>
      </c>
      <c r="E858" s="28">
        <f t="shared" si="347"/>
        <v>3</v>
      </c>
      <c r="F858" s="28">
        <v>0</v>
      </c>
      <c r="G858" s="28">
        <v>0</v>
      </c>
      <c r="H858" s="28">
        <v>0</v>
      </c>
      <c r="I858" s="28">
        <v>0</v>
      </c>
      <c r="J858" s="28">
        <v>0</v>
      </c>
      <c r="K858" s="28">
        <v>-7.0000000000000007E-2</v>
      </c>
      <c r="L858" s="28">
        <v>-7.0000000000000007E-2</v>
      </c>
    </row>
    <row r="859" spans="1:21" hidden="1" outlineLevel="1">
      <c r="A859">
        <v>10</v>
      </c>
      <c r="E859" s="28">
        <v>2</v>
      </c>
      <c r="F859" s="28">
        <v>7</v>
      </c>
      <c r="G859" s="28">
        <v>8</v>
      </c>
      <c r="H859" s="28">
        <v>9</v>
      </c>
      <c r="I859" s="28">
        <v>9</v>
      </c>
      <c r="J859" s="28">
        <v>0</v>
      </c>
      <c r="K859" s="28">
        <v>0</v>
      </c>
      <c r="L859" s="28">
        <v>0</v>
      </c>
    </row>
    <row r="860" spans="1:21" hidden="1" outlineLevel="1"/>
    <row r="862" spans="1:21">
      <c r="A862" s="629" t="s">
        <v>2382</v>
      </c>
    </row>
    <row r="863" spans="1:21" ht="51.75" customHeight="1" outlineLevel="1">
      <c r="E863" s="198" t="s">
        <v>2401</v>
      </c>
      <c r="F863" s="198" t="s">
        <v>2415</v>
      </c>
      <c r="G863" s="198" t="s">
        <v>1798</v>
      </c>
      <c r="H863" s="198" t="s">
        <v>2409</v>
      </c>
      <c r="I863" s="198" t="s">
        <v>2410</v>
      </c>
      <c r="J863" s="198" t="s">
        <v>2384</v>
      </c>
      <c r="K863" s="388" t="s">
        <v>1938</v>
      </c>
      <c r="L863" s="111"/>
      <c r="M863" s="198" t="s">
        <v>1939</v>
      </c>
      <c r="N863" s="198" t="s">
        <v>2426</v>
      </c>
      <c r="O863" s="198" t="s">
        <v>2386</v>
      </c>
      <c r="P863" s="198" t="s">
        <v>2406</v>
      </c>
      <c r="Q863" s="198" t="s">
        <v>2405</v>
      </c>
      <c r="R863" s="198" t="s">
        <v>2412</v>
      </c>
      <c r="S863" s="198" t="s">
        <v>34</v>
      </c>
      <c r="U863" s="198" t="s">
        <v>2407</v>
      </c>
    </row>
    <row r="864" spans="1:21" outlineLevel="1">
      <c r="E864" s="18"/>
      <c r="G864" s="18" t="s">
        <v>2387</v>
      </c>
      <c r="H864" s="18" t="s">
        <v>2387</v>
      </c>
      <c r="J864" s="18" t="s">
        <v>2388</v>
      </c>
      <c r="K864" s="18" t="s">
        <v>2388</v>
      </c>
      <c r="L864" s="18" t="s">
        <v>2387</v>
      </c>
      <c r="M864" s="18" t="s">
        <v>2389</v>
      </c>
      <c r="N864" s="18" t="s">
        <v>2387</v>
      </c>
      <c r="O864" s="18" t="s">
        <v>2390</v>
      </c>
      <c r="P864" s="18" t="s">
        <v>2387</v>
      </c>
      <c r="Q864" s="18" t="s">
        <v>2387</v>
      </c>
    </row>
    <row r="865" spans="1:21" outlineLevel="1">
      <c r="A865" t="s">
        <v>1184</v>
      </c>
      <c r="B865" t="s">
        <v>2402</v>
      </c>
      <c r="C865" s="118"/>
      <c r="D865" s="118" t="s">
        <v>2424</v>
      </c>
      <c r="E865" s="367">
        <v>11</v>
      </c>
      <c r="F865" s="367">
        <v>1</v>
      </c>
      <c r="G865" s="630">
        <v>-1.6553912775740486E-3</v>
      </c>
      <c r="H865" s="630">
        <v>-7.7585088790097685E-3</v>
      </c>
      <c r="I865" s="630">
        <v>-1.939627219752442E-2</v>
      </c>
      <c r="J865" s="104">
        <v>0.77746633065143</v>
      </c>
      <c r="K865" s="104">
        <v>6.8173884046431599E-2</v>
      </c>
      <c r="L865" s="635">
        <f t="shared" ref="L865:L884" si="348">1 + $K865/$U865</f>
        <v>1.0189371900128976</v>
      </c>
      <c r="M865" s="104">
        <v>-6.4495508428962081E-2</v>
      </c>
      <c r="N865" s="367">
        <v>1</v>
      </c>
      <c r="O865" s="104"/>
      <c r="P865" s="18" t="s">
        <v>30</v>
      </c>
      <c r="Q865" s="18" t="s">
        <v>30</v>
      </c>
      <c r="R865" s="118" t="s">
        <v>30</v>
      </c>
      <c r="S865" s="637" t="s">
        <v>2417</v>
      </c>
      <c r="U865" s="11">
        <v>3.6</v>
      </c>
    </row>
    <row r="866" spans="1:21" outlineLevel="1">
      <c r="D866" s="118" t="s">
        <v>2392</v>
      </c>
      <c r="E866" s="367">
        <v>11</v>
      </c>
      <c r="F866" s="367">
        <v>1</v>
      </c>
      <c r="G866" s="630">
        <v>2.4865119068953685E-2</v>
      </c>
      <c r="H866" s="630">
        <v>-5.807883932212256E-3</v>
      </c>
      <c r="I866" s="630">
        <v>-1.4519709830530639E-2</v>
      </c>
      <c r="J866" s="104">
        <v>-0.48218917011923734</v>
      </c>
      <c r="K866" s="104">
        <v>-3.8148854231388737E-2</v>
      </c>
      <c r="L866" s="635">
        <f t="shared" si="348"/>
        <v>0.98940309604683652</v>
      </c>
      <c r="M866" s="104">
        <v>2.1359585229668576E-2</v>
      </c>
      <c r="N866" s="367">
        <v>1</v>
      </c>
      <c r="O866" s="104"/>
      <c r="P866" s="18" t="s">
        <v>30</v>
      </c>
      <c r="Q866" s="18" t="s">
        <v>30</v>
      </c>
      <c r="R866" s="118" t="s">
        <v>30</v>
      </c>
      <c r="S866" s="637" t="s">
        <v>2416</v>
      </c>
      <c r="U866">
        <f t="shared" ref="U866:U884" si="349">U865</f>
        <v>3.6</v>
      </c>
    </row>
    <row r="867" spans="1:21" outlineLevel="1">
      <c r="C867" s="118"/>
      <c r="D867" s="118" t="s">
        <v>2393</v>
      </c>
      <c r="E867" s="367">
        <v>11</v>
      </c>
      <c r="F867" s="367">
        <v>1</v>
      </c>
      <c r="G867" s="630">
        <v>1.3881124664096823E-2</v>
      </c>
      <c r="H867" s="630">
        <v>-7.6474776596797663E-3</v>
      </c>
      <c r="I867" s="630">
        <v>-1.9118694149199415E-2</v>
      </c>
      <c r="J867" s="104">
        <v>0.22345095352192684</v>
      </c>
      <c r="K867" s="104">
        <v>2.48047163624791E-2</v>
      </c>
      <c r="L867" s="635">
        <f t="shared" si="348"/>
        <v>1.0068901989895775</v>
      </c>
      <c r="M867" s="104">
        <v>-1.7686942010475382E-2</v>
      </c>
      <c r="N867" s="367">
        <v>1</v>
      </c>
      <c r="O867" s="104"/>
      <c r="P867" s="18" t="s">
        <v>30</v>
      </c>
      <c r="Q867" s="18" t="s">
        <v>30</v>
      </c>
      <c r="R867" s="118" t="s">
        <v>30</v>
      </c>
      <c r="S867" s="637" t="s">
        <v>2430</v>
      </c>
      <c r="U867">
        <f t="shared" si="349"/>
        <v>3.6</v>
      </c>
    </row>
    <row r="868" spans="1:21" outlineLevel="1">
      <c r="D868" t="s">
        <v>2411</v>
      </c>
      <c r="E868" s="18" t="s">
        <v>30</v>
      </c>
      <c r="F868" s="18" t="s">
        <v>30</v>
      </c>
      <c r="G868">
        <v>0</v>
      </c>
      <c r="H868">
        <v>0</v>
      </c>
      <c r="I868">
        <v>0</v>
      </c>
      <c r="J868">
        <v>0</v>
      </c>
      <c r="K868">
        <v>0</v>
      </c>
      <c r="L868" s="635">
        <f t="shared" si="348"/>
        <v>1</v>
      </c>
      <c r="M868">
        <v>0</v>
      </c>
      <c r="N868">
        <v>1</v>
      </c>
      <c r="O868">
        <v>0</v>
      </c>
      <c r="P868" s="18" t="s">
        <v>30</v>
      </c>
      <c r="Q868" s="18" t="s">
        <v>30</v>
      </c>
      <c r="R868" s="118" t="s">
        <v>30</v>
      </c>
      <c r="S868" s="637" t="s">
        <v>2411</v>
      </c>
      <c r="U868">
        <f t="shared" si="349"/>
        <v>3.6</v>
      </c>
    </row>
    <row r="869" spans="1:21" outlineLevel="1">
      <c r="B869" t="s">
        <v>2403</v>
      </c>
      <c r="C869" s="118"/>
      <c r="D869" s="118" t="s">
        <v>2395</v>
      </c>
      <c r="E869" s="367">
        <v>12</v>
      </c>
      <c r="F869" s="367">
        <v>1</v>
      </c>
      <c r="G869" s="630">
        <v>2.9886930841581966E-2</v>
      </c>
      <c r="H869" s="630">
        <v>1.6892659556036582E-3</v>
      </c>
      <c r="I869" s="630">
        <v>4.2231648890091456E-3</v>
      </c>
      <c r="J869" s="104">
        <v>2.7461263761982952E-2</v>
      </c>
      <c r="K869" s="104">
        <v>-1.6426730221398511E-2</v>
      </c>
      <c r="L869" s="635">
        <f t="shared" si="348"/>
        <v>0.99543701938294482</v>
      </c>
      <c r="M869" s="104">
        <v>1.7819093903140033E-2</v>
      </c>
      <c r="N869" s="367">
        <v>1</v>
      </c>
      <c r="O869" s="104"/>
      <c r="P869" s="630">
        <v>0</v>
      </c>
      <c r="Q869" s="630">
        <v>0</v>
      </c>
      <c r="R869" s="118" t="s">
        <v>30</v>
      </c>
      <c r="S869" s="637" t="s">
        <v>2419</v>
      </c>
      <c r="U869">
        <f t="shared" si="349"/>
        <v>3.6</v>
      </c>
    </row>
    <row r="870" spans="1:21" outlineLevel="1">
      <c r="C870" s="118"/>
      <c r="D870" s="118" t="s">
        <v>2396</v>
      </c>
      <c r="E870" s="367">
        <v>12</v>
      </c>
      <c r="F870" s="367">
        <v>1</v>
      </c>
      <c r="G870" s="630">
        <v>2.8364497575928811E-2</v>
      </c>
      <c r="H870" s="630">
        <v>1.5331968603331192E-2</v>
      </c>
      <c r="I870" s="630">
        <v>3.832992150832798E-2</v>
      </c>
      <c r="J870" s="104">
        <v>-4.356640814172863E-2</v>
      </c>
      <c r="K870" s="104">
        <v>-1.9106271449136791E-2</v>
      </c>
      <c r="L870" s="635">
        <f t="shared" si="348"/>
        <v>0.99469270237523977</v>
      </c>
      <c r="M870" s="104">
        <v>5.6942336250513627E-2</v>
      </c>
      <c r="N870" s="367">
        <v>1</v>
      </c>
      <c r="O870" s="104"/>
      <c r="P870" s="630">
        <v>0.11</v>
      </c>
      <c r="Q870" s="630">
        <v>0.06</v>
      </c>
      <c r="R870" s="118" t="s">
        <v>30</v>
      </c>
      <c r="S870" s="637" t="s">
        <v>2418</v>
      </c>
      <c r="U870">
        <f t="shared" si="349"/>
        <v>3.6</v>
      </c>
    </row>
    <row r="871" spans="1:21" outlineLevel="1">
      <c r="B871" t="s">
        <v>2404</v>
      </c>
      <c r="C871" s="636" t="s">
        <v>2413</v>
      </c>
      <c r="D871" s="118"/>
      <c r="E871" s="18" t="s">
        <v>30</v>
      </c>
      <c r="F871" s="367">
        <v>1</v>
      </c>
      <c r="G871">
        <v>0</v>
      </c>
      <c r="H871">
        <v>0</v>
      </c>
      <c r="I871">
        <v>0</v>
      </c>
      <c r="J871">
        <v>0</v>
      </c>
      <c r="K871">
        <v>0</v>
      </c>
      <c r="L871" s="635">
        <f t="shared" si="348"/>
        <v>1</v>
      </c>
      <c r="M871">
        <v>0</v>
      </c>
      <c r="N871">
        <v>1</v>
      </c>
      <c r="O871">
        <v>0</v>
      </c>
      <c r="P871" s="18" t="s">
        <v>30</v>
      </c>
      <c r="Q871" s="18" t="s">
        <v>30</v>
      </c>
      <c r="R871" s="366">
        <v>0</v>
      </c>
      <c r="S871" s="637" t="s">
        <v>2420</v>
      </c>
      <c r="U871">
        <f t="shared" si="349"/>
        <v>3.6</v>
      </c>
    </row>
    <row r="872" spans="1:21" outlineLevel="1">
      <c r="C872" s="636" t="s">
        <v>2414</v>
      </c>
      <c r="D872" s="118" t="s">
        <v>1798</v>
      </c>
      <c r="E872" s="367">
        <v>10</v>
      </c>
      <c r="F872" s="367">
        <v>1</v>
      </c>
      <c r="G872" s="630">
        <v>0.16116875659057578</v>
      </c>
      <c r="H872" s="630">
        <f>0.6*6.33626765992466%</f>
        <v>3.8017605959547958E-2</v>
      </c>
      <c r="I872" s="630">
        <f>1.5*6.33626765992466%</f>
        <v>9.5044014898869905E-2</v>
      </c>
      <c r="J872" s="104">
        <v>2.3941419504655652</v>
      </c>
      <c r="K872" s="104">
        <v>-6.9107599811788573E-2</v>
      </c>
      <c r="L872" s="635">
        <f t="shared" si="348"/>
        <v>0.98080344449672541</v>
      </c>
      <c r="M872" s="104">
        <v>-3.3021723600269545E-2</v>
      </c>
      <c r="N872" s="367">
        <v>0.61626332126265559</v>
      </c>
      <c r="O872" s="104"/>
      <c r="P872" s="18" t="s">
        <v>30</v>
      </c>
      <c r="Q872" s="18" t="s">
        <v>30</v>
      </c>
      <c r="R872" s="366">
        <v>0.5</v>
      </c>
      <c r="S872" s="637" t="s">
        <v>2422</v>
      </c>
      <c r="U872">
        <f t="shared" si="349"/>
        <v>3.6</v>
      </c>
    </row>
    <row r="873" spans="1:21" outlineLevel="1">
      <c r="C873" s="636" t="s">
        <v>2414</v>
      </c>
      <c r="D873" s="118" t="s">
        <v>2398</v>
      </c>
      <c r="E873" s="367">
        <v>10</v>
      </c>
      <c r="F873" s="367">
        <v>1</v>
      </c>
      <c r="G873" s="630">
        <v>7.9799504936919854E-2</v>
      </c>
      <c r="H873" s="630">
        <f>0.6*9.56125490584622%</f>
        <v>5.7367529435077315E-2</v>
      </c>
      <c r="I873" s="630">
        <f>1.5*9.56125490584622%</f>
        <v>0.14341882358769331</v>
      </c>
      <c r="J873" s="104">
        <v>1.596126184516995</v>
      </c>
      <c r="K873" s="104">
        <v>-2.037806724741038E-2</v>
      </c>
      <c r="L873" s="635">
        <f t="shared" si="348"/>
        <v>0.99433942576460821</v>
      </c>
      <c r="M873" s="104">
        <v>0.12649424652647134</v>
      </c>
      <c r="N873" s="367">
        <v>0.48251527948679501</v>
      </c>
      <c r="O873" s="104"/>
      <c r="P873" s="18" t="s">
        <v>30</v>
      </c>
      <c r="Q873" s="18" t="s">
        <v>30</v>
      </c>
      <c r="R873" s="366">
        <v>0.5</v>
      </c>
      <c r="S873" s="637" t="s">
        <v>2423</v>
      </c>
      <c r="U873">
        <f t="shared" si="349"/>
        <v>3.6</v>
      </c>
    </row>
    <row r="874" spans="1:21" outlineLevel="1">
      <c r="C874" s="118" t="s">
        <v>612</v>
      </c>
      <c r="D874" s="118"/>
      <c r="E874" s="18" t="s">
        <v>30</v>
      </c>
      <c r="F874" s="367">
        <v>1</v>
      </c>
      <c r="G874">
        <v>0</v>
      </c>
      <c r="H874">
        <v>0</v>
      </c>
      <c r="I874">
        <v>0</v>
      </c>
      <c r="J874">
        <v>0</v>
      </c>
      <c r="K874">
        <v>0</v>
      </c>
      <c r="L874" s="635">
        <f t="shared" si="348"/>
        <v>1</v>
      </c>
      <c r="M874">
        <v>0</v>
      </c>
      <c r="N874">
        <v>1</v>
      </c>
      <c r="O874">
        <v>0</v>
      </c>
      <c r="P874" s="18" t="s">
        <v>30</v>
      </c>
      <c r="Q874" s="18" t="s">
        <v>30</v>
      </c>
      <c r="R874" s="366">
        <v>0.93</v>
      </c>
      <c r="S874" s="637" t="s">
        <v>2421</v>
      </c>
      <c r="U874">
        <f t="shared" si="349"/>
        <v>3.6</v>
      </c>
    </row>
    <row r="875" spans="1:21" outlineLevel="1">
      <c r="A875" t="s">
        <v>837</v>
      </c>
      <c r="B875" t="s">
        <v>2402</v>
      </c>
      <c r="C875" s="118"/>
      <c r="D875" s="118" t="s">
        <v>2424</v>
      </c>
      <c r="G875" s="630">
        <v>-2.2731888691872914E-3</v>
      </c>
      <c r="H875" s="630">
        <v>-9.7827705582146304E-3</v>
      </c>
      <c r="I875" s="630">
        <v>-1.921615645363588E-2</v>
      </c>
      <c r="J875" s="104">
        <v>0.99431161928051282</v>
      </c>
      <c r="K875" s="104">
        <v>8.5150370024248939E-2</v>
      </c>
      <c r="L875" s="635">
        <f t="shared" si="348"/>
        <v>1.0236528805622913</v>
      </c>
      <c r="M875" s="104">
        <v>-8.9153775713275513E-2</v>
      </c>
      <c r="N875" s="367">
        <v>1</v>
      </c>
      <c r="O875" s="104"/>
      <c r="P875" s="18" t="s">
        <v>30</v>
      </c>
      <c r="Q875" s="18" t="s">
        <v>30</v>
      </c>
      <c r="R875" s="118" t="s">
        <v>30</v>
      </c>
      <c r="U875">
        <f t="shared" si="349"/>
        <v>3.6</v>
      </c>
    </row>
    <row r="876" spans="1:21" outlineLevel="1">
      <c r="D876" s="118" t="s">
        <v>2392</v>
      </c>
      <c r="G876" s="630">
        <v>2.8460076042778316E-2</v>
      </c>
      <c r="H876" s="630">
        <v>-6.204406128387391E-3</v>
      </c>
      <c r="I876" s="630">
        <v>-1.218722632361809E-2</v>
      </c>
      <c r="J876" s="104">
        <v>-0.55190326700394643</v>
      </c>
      <c r="K876" s="104">
        <v>-4.3664351228697947E-2</v>
      </c>
      <c r="L876" s="635">
        <f t="shared" si="348"/>
        <v>0.98787101354758389</v>
      </c>
      <c r="M876" s="104">
        <v>2.444771803395801E-2</v>
      </c>
      <c r="N876" s="367">
        <v>1</v>
      </c>
      <c r="O876" s="104"/>
      <c r="P876" s="18" t="s">
        <v>30</v>
      </c>
      <c r="Q876" s="18" t="s">
        <v>30</v>
      </c>
      <c r="R876" s="118" t="s">
        <v>30</v>
      </c>
      <c r="U876">
        <f t="shared" si="349"/>
        <v>3.6</v>
      </c>
    </row>
    <row r="877" spans="1:21" outlineLevel="1">
      <c r="C877" s="118"/>
      <c r="D877" s="118" t="s">
        <v>2393</v>
      </c>
      <c r="G877" s="630">
        <v>2.2969486145376788E-2</v>
      </c>
      <c r="H877" s="630">
        <v>-8.6103797607049119E-3</v>
      </c>
      <c r="I877" s="630">
        <v>-1.6913245958527508E-2</v>
      </c>
      <c r="J877" s="104">
        <v>1.8463164016899913E-2</v>
      </c>
      <c r="K877" s="104">
        <v>8.7142309168941855E-3</v>
      </c>
      <c r="L877" s="635">
        <f t="shared" si="348"/>
        <v>1.0024206196991372</v>
      </c>
      <c r="M877" s="104">
        <v>-3.6339983378572416E-3</v>
      </c>
      <c r="N877" s="367">
        <v>1</v>
      </c>
      <c r="O877" s="104"/>
      <c r="P877" s="18" t="s">
        <v>30</v>
      </c>
      <c r="Q877" s="18" t="s">
        <v>30</v>
      </c>
      <c r="R877" s="118" t="s">
        <v>30</v>
      </c>
      <c r="U877">
        <f t="shared" si="349"/>
        <v>3.6</v>
      </c>
    </row>
    <row r="878" spans="1:21" outlineLevel="1">
      <c r="C878" s="118"/>
      <c r="D878" s="118"/>
      <c r="G878">
        <v>0</v>
      </c>
      <c r="H878">
        <v>0</v>
      </c>
      <c r="I878">
        <v>0</v>
      </c>
      <c r="J878">
        <v>0</v>
      </c>
      <c r="K878">
        <v>0</v>
      </c>
      <c r="L878" s="635">
        <f t="shared" si="348"/>
        <v>1</v>
      </c>
      <c r="M878">
        <v>0</v>
      </c>
      <c r="N878">
        <v>1</v>
      </c>
      <c r="O878">
        <v>0</v>
      </c>
      <c r="P878" s="18" t="s">
        <v>30</v>
      </c>
      <c r="Q878" s="18" t="s">
        <v>30</v>
      </c>
      <c r="R878" s="118" t="s">
        <v>30</v>
      </c>
      <c r="U878">
        <f t="shared" si="349"/>
        <v>3.6</v>
      </c>
    </row>
    <row r="879" spans="1:21" outlineLevel="1">
      <c r="B879" t="s">
        <v>2403</v>
      </c>
      <c r="C879" s="118"/>
      <c r="D879" s="118" t="s">
        <v>2395</v>
      </c>
      <c r="G879" s="633">
        <f>G869</f>
        <v>2.9886930841581966E-2</v>
      </c>
      <c r="H879" s="630">
        <v>1.5766482252300813E-3</v>
      </c>
      <c r="I879" s="630">
        <v>3.0969875852733739E-3</v>
      </c>
      <c r="J879" s="634">
        <f>J869</f>
        <v>2.7461263761982952E-2</v>
      </c>
      <c r="K879" s="634">
        <f>K869</f>
        <v>-1.6426730221398511E-2</v>
      </c>
      <c r="L879" s="635">
        <f t="shared" si="348"/>
        <v>0.99543701938294482</v>
      </c>
      <c r="M879" s="634">
        <f>M869</f>
        <v>1.7819093903140033E-2</v>
      </c>
      <c r="N879" s="634">
        <f>N869</f>
        <v>1</v>
      </c>
      <c r="O879" s="634"/>
      <c r="P879" s="630">
        <v>0</v>
      </c>
      <c r="Q879" s="630">
        <v>0</v>
      </c>
      <c r="R879" s="118" t="s">
        <v>30</v>
      </c>
      <c r="U879">
        <f t="shared" si="349"/>
        <v>3.6</v>
      </c>
    </row>
    <row r="880" spans="1:21" outlineLevel="1">
      <c r="C880" s="118"/>
      <c r="D880" s="118" t="s">
        <v>2396</v>
      </c>
      <c r="G880" s="633">
        <f>G870</f>
        <v>2.8364497575928811E-2</v>
      </c>
      <c r="H880" s="630">
        <v>1.4309837363109115E-2</v>
      </c>
      <c r="I880" s="630">
        <v>2.8108609106107189E-2</v>
      </c>
      <c r="J880" s="634">
        <f>J870</f>
        <v>-4.356640814172863E-2</v>
      </c>
      <c r="K880" s="634">
        <f>K870</f>
        <v>-1.9106271449136791E-2</v>
      </c>
      <c r="L880" s="635">
        <f t="shared" si="348"/>
        <v>0.99469270237523977</v>
      </c>
      <c r="M880" s="634">
        <f>M870</f>
        <v>5.6942336250513627E-2</v>
      </c>
      <c r="N880" s="634">
        <f>N870</f>
        <v>1</v>
      </c>
      <c r="O880" s="634"/>
      <c r="P880" s="630">
        <v>0.08</v>
      </c>
      <c r="Q880" s="630">
        <v>0.02</v>
      </c>
      <c r="R880" s="118" t="s">
        <v>30</v>
      </c>
      <c r="U880">
        <f t="shared" si="349"/>
        <v>3.6</v>
      </c>
    </row>
    <row r="881" spans="2:21" outlineLevel="1">
      <c r="B881" t="s">
        <v>2404</v>
      </c>
      <c r="C881" s="636" t="s">
        <v>2413</v>
      </c>
      <c r="D881" s="118"/>
      <c r="G881">
        <v>0</v>
      </c>
      <c r="H881">
        <v>0</v>
      </c>
      <c r="I881">
        <v>0</v>
      </c>
      <c r="J881">
        <v>0</v>
      </c>
      <c r="K881">
        <v>0</v>
      </c>
      <c r="L881" s="635">
        <f t="shared" si="348"/>
        <v>1</v>
      </c>
      <c r="M881">
        <v>0</v>
      </c>
      <c r="N881">
        <v>1</v>
      </c>
      <c r="O881">
        <v>0</v>
      </c>
      <c r="P881" s="18" t="s">
        <v>30</v>
      </c>
      <c r="Q881" s="18" t="s">
        <v>30</v>
      </c>
      <c r="R881" s="638">
        <f t="shared" ref="R881:R884" si="350">R871</f>
        <v>0</v>
      </c>
      <c r="U881">
        <f t="shared" si="349"/>
        <v>3.6</v>
      </c>
    </row>
    <row r="882" spans="2:21" outlineLevel="1">
      <c r="C882" s="636" t="s">
        <v>2414</v>
      </c>
      <c r="D882" s="118" t="s">
        <v>1798</v>
      </c>
      <c r="G882" s="633">
        <f>G872</f>
        <v>0.16116875659057578</v>
      </c>
      <c r="H882" s="630">
        <v>3.5483098895578123E-2</v>
      </c>
      <c r="I882" s="630">
        <v>6.9698944259171322E-2</v>
      </c>
      <c r="J882" s="634">
        <f>J872</f>
        <v>2.3941419504655652</v>
      </c>
      <c r="K882" s="634">
        <f>K872</f>
        <v>-6.9107599811788573E-2</v>
      </c>
      <c r="L882" s="635">
        <f t="shared" si="348"/>
        <v>0.98080344449672541</v>
      </c>
      <c r="M882" s="634">
        <f>M872</f>
        <v>-3.3021723600269545E-2</v>
      </c>
      <c r="N882" s="634">
        <f>N872</f>
        <v>0.61626332126265559</v>
      </c>
      <c r="O882" s="634"/>
      <c r="P882" s="18" t="s">
        <v>30</v>
      </c>
      <c r="Q882" s="18" t="s">
        <v>30</v>
      </c>
      <c r="R882" s="638">
        <f t="shared" si="350"/>
        <v>0.5</v>
      </c>
      <c r="U882">
        <f t="shared" si="349"/>
        <v>3.6</v>
      </c>
    </row>
    <row r="883" spans="2:21" outlineLevel="1">
      <c r="C883" s="636" t="s">
        <v>2414</v>
      </c>
      <c r="D883" s="118" t="s">
        <v>2398</v>
      </c>
      <c r="G883" s="633">
        <f>G873</f>
        <v>7.9799504936919854E-2</v>
      </c>
      <c r="H883" s="630">
        <v>5.3543027472738855E-2</v>
      </c>
      <c r="I883" s="630">
        <v>0.10517380396430846</v>
      </c>
      <c r="J883" s="634">
        <f>J873</f>
        <v>1.596126184516995</v>
      </c>
      <c r="K883" s="634">
        <f>K873</f>
        <v>-2.037806724741038E-2</v>
      </c>
      <c r="L883" s="635">
        <f t="shared" si="348"/>
        <v>0.99433942576460821</v>
      </c>
      <c r="M883" s="634">
        <f>M873</f>
        <v>0.12649424652647134</v>
      </c>
      <c r="N883" s="634">
        <f>N873</f>
        <v>0.48251527948679501</v>
      </c>
      <c r="O883" s="634"/>
      <c r="P883" s="18" t="s">
        <v>30</v>
      </c>
      <c r="Q883" s="18" t="s">
        <v>30</v>
      </c>
      <c r="R883" s="638">
        <f t="shared" si="350"/>
        <v>0.5</v>
      </c>
      <c r="U883">
        <f t="shared" si="349"/>
        <v>3.6</v>
      </c>
    </row>
    <row r="884" spans="2:21" outlineLevel="1">
      <c r="C884" s="118" t="s">
        <v>612</v>
      </c>
      <c r="G884">
        <v>0</v>
      </c>
      <c r="H884">
        <v>0</v>
      </c>
      <c r="I884">
        <v>0</v>
      </c>
      <c r="J884">
        <v>0</v>
      </c>
      <c r="K884">
        <v>0</v>
      </c>
      <c r="L884" s="635">
        <f t="shared" si="348"/>
        <v>1</v>
      </c>
      <c r="M884">
        <v>0</v>
      </c>
      <c r="N884">
        <v>1</v>
      </c>
      <c r="O884">
        <v>0</v>
      </c>
      <c r="P884" s="18" t="s">
        <v>30</v>
      </c>
      <c r="Q884" s="18" t="s">
        <v>30</v>
      </c>
      <c r="R884" s="638">
        <f t="shared" si="350"/>
        <v>0.93</v>
      </c>
      <c r="U884">
        <f t="shared" si="349"/>
        <v>3.6</v>
      </c>
    </row>
    <row r="885" spans="2:21" outlineLevel="1"/>
  </sheetData>
  <phoneticPr fontId="4" type="noConversion"/>
  <conditionalFormatting sqref="C91:G106">
    <cfRule type="cellIs" dxfId="51"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872"/>
  <sheetViews>
    <sheetView topLeftCell="A373" workbookViewId="0">
      <selection activeCell="C805" sqref="C805:C816"/>
    </sheetView>
    <sheetView topLeftCell="A95"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1</v>
      </c>
      <c r="D4" s="58" t="str">
        <f>(INDEX(i.TOL_Desc,1,d.TOL)&amp;" ")</f>
        <v xml:space="preserve">Aut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4</v>
      </c>
      <c r="S109" s="11">
        <v>4</v>
      </c>
      <c r="T109" s="11">
        <v>4</v>
      </c>
      <c r="U109" s="11">
        <v>4</v>
      </c>
      <c r="V109" s="11">
        <v>4</v>
      </c>
      <c r="W109" s="11">
        <v>4</v>
      </c>
      <c r="X109" s="11">
        <v>4</v>
      </c>
      <c r="Y109" s="11">
        <v>4</v>
      </c>
      <c r="Z109" s="11">
        <v>4</v>
      </c>
      <c r="AA109" s="11">
        <v>4</v>
      </c>
      <c r="AB109" s="11">
        <v>4</v>
      </c>
      <c r="AC109" s="11">
        <v>4</v>
      </c>
      <c r="AD109" s="11">
        <v>4</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ollapsed="1">
      <c r="A113" s="172" t="s">
        <v>385</v>
      </c>
    </row>
    <row r="114" spans="1:11" ht="81" hidden="1" customHeight="1" outlineLevel="1">
      <c r="C114" s="23" t="s">
        <v>69</v>
      </c>
      <c r="D114" s="23" t="s">
        <v>108</v>
      </c>
      <c r="E114" s="23" t="s">
        <v>70</v>
      </c>
      <c r="F114" s="23" t="s">
        <v>350</v>
      </c>
      <c r="G114" s="23"/>
      <c r="H114" s="23" t="s">
        <v>812</v>
      </c>
      <c r="I114" s="23" t="s">
        <v>813</v>
      </c>
      <c r="J114" s="23" t="s">
        <v>814</v>
      </c>
      <c r="K114" s="23" t="s">
        <v>1419</v>
      </c>
    </row>
    <row r="115" spans="1:11" hidden="1" outlineLevel="1">
      <c r="B115" t="s">
        <v>359</v>
      </c>
      <c r="C115" s="28">
        <v>70</v>
      </c>
      <c r="D115" s="28">
        <v>50</v>
      </c>
      <c r="E115" s="28">
        <v>75</v>
      </c>
      <c r="F115" s="28">
        <v>50</v>
      </c>
      <c r="H115" s="104">
        <v>1</v>
      </c>
      <c r="I115" s="104">
        <v>1</v>
      </c>
      <c r="J115" s="104">
        <v>1</v>
      </c>
      <c r="K115" s="104">
        <v>1</v>
      </c>
    </row>
    <row r="116" spans="1:11" hidden="1" outlineLevel="1">
      <c r="B116" t="s">
        <v>826</v>
      </c>
      <c r="H116" s="104">
        <v>0.75</v>
      </c>
      <c r="I116" s="104">
        <v>0.75</v>
      </c>
      <c r="J116" s="104">
        <v>0.75</v>
      </c>
      <c r="K116" s="104">
        <v>0.75</v>
      </c>
    </row>
    <row r="117" spans="1:11" hidden="1" outlineLevel="1">
      <c r="B117" t="s">
        <v>827</v>
      </c>
      <c r="H117" s="104">
        <v>1.25</v>
      </c>
      <c r="I117" s="104">
        <v>1.25</v>
      </c>
      <c r="J117" s="104">
        <v>1.25</v>
      </c>
      <c r="K117" s="104">
        <v>1.25</v>
      </c>
    </row>
    <row r="118" spans="1:11" hidden="1" outlineLevel="1">
      <c r="B118" t="s">
        <v>828</v>
      </c>
      <c r="H118" s="105"/>
      <c r="I118" s="104">
        <v>1.5</v>
      </c>
      <c r="J118" s="105"/>
      <c r="K118" s="104">
        <v>1.5</v>
      </c>
    </row>
    <row r="119" spans="1:11" hidden="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TOL:Aut </v>
      </c>
      <c r="AS139" s="14" t="str">
        <f>"GI (BBT) for TOL:"&amp;D.TOLDesc</f>
        <v xml:space="preserve">GI (BBT) for TOL:Aut </v>
      </c>
      <c r="BO139" s="151" t="str">
        <f>"GI - SW Victoria BBB (&amp;Mat) for TOL:"&amp;D.TOLDesc</f>
        <v xml:space="preserve">GI - SW Victoria BBB (&amp;Mat) for TOL:Aut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TOL:Aut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TOL:Aut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TOL:Aut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TOL:Aut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TOL:Aut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ollapsed="1">
      <c r="A148" s="172" t="s">
        <v>916</v>
      </c>
    </row>
    <row r="149" spans="1:192" hidden="1" outlineLevel="1">
      <c r="C149" s="155"/>
      <c r="D149" s="155" t="s">
        <v>910</v>
      </c>
      <c r="E149" s="155" t="s">
        <v>1735</v>
      </c>
      <c r="F149" s="155" t="s">
        <v>1736</v>
      </c>
      <c r="G149" s="155"/>
      <c r="H149" s="155" t="s">
        <v>1074</v>
      </c>
      <c r="I149" s="155"/>
      <c r="J149" s="155"/>
      <c r="K149" s="155"/>
      <c r="L149" s="155"/>
      <c r="M149" s="155"/>
      <c r="N149" s="155"/>
    </row>
    <row r="150" spans="1:192" ht="67.5" hidden="1" outlineLevel="1">
      <c r="C150" s="190" t="s">
        <v>904</v>
      </c>
      <c r="D150" s="155"/>
      <c r="E150" s="155"/>
      <c r="F150" s="155"/>
      <c r="G150" s="155"/>
      <c r="H150" s="155" t="s">
        <v>1075</v>
      </c>
      <c r="I150" s="155"/>
      <c r="J150" s="155"/>
      <c r="K150" s="155"/>
      <c r="L150" s="155"/>
      <c r="M150" s="155"/>
      <c r="N150" s="155"/>
    </row>
    <row r="151" spans="1:192" hidden="1"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hidden="1"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hidden="1"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hidden="1"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hidden="1"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hidden="1"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hidden="1"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63"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63" ht="57.75" outlineLevel="1">
      <c r="A162" s="155"/>
      <c r="B162" s="155"/>
      <c r="C162" s="156" t="s">
        <v>776</v>
      </c>
      <c r="D162" s="156" t="s">
        <v>1207</v>
      </c>
      <c r="E162" s="156" t="s">
        <v>1207</v>
      </c>
      <c r="F162" s="155" t="s">
        <v>1207</v>
      </c>
      <c r="G162" s="155"/>
      <c r="H162" s="155"/>
      <c r="I162" s="155"/>
      <c r="J162" s="155"/>
      <c r="K162" s="155"/>
      <c r="L162" s="155"/>
      <c r="M162" s="155"/>
      <c r="N162" s="155"/>
    </row>
    <row r="163" spans="1:63"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63"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63"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7" spans="1:63">
      <c r="C167">
        <v>1</v>
      </c>
      <c r="D167">
        <f>+C167+1</f>
        <v>2</v>
      </c>
      <c r="E167">
        <f t="shared" ref="E167:BK167" si="53">+D167+1</f>
        <v>3</v>
      </c>
      <c r="F167">
        <f t="shared" si="53"/>
        <v>4</v>
      </c>
      <c r="G167">
        <f t="shared" si="53"/>
        <v>5</v>
      </c>
      <c r="H167">
        <f t="shared" si="53"/>
        <v>6</v>
      </c>
      <c r="I167">
        <f t="shared" si="53"/>
        <v>7</v>
      </c>
      <c r="J167">
        <f t="shared" si="53"/>
        <v>8</v>
      </c>
      <c r="K167">
        <f t="shared" si="53"/>
        <v>9</v>
      </c>
      <c r="L167">
        <f t="shared" si="53"/>
        <v>10</v>
      </c>
      <c r="M167">
        <f t="shared" si="53"/>
        <v>11</v>
      </c>
      <c r="N167">
        <f t="shared" si="53"/>
        <v>12</v>
      </c>
      <c r="O167">
        <f t="shared" si="53"/>
        <v>13</v>
      </c>
      <c r="P167">
        <f t="shared" si="53"/>
        <v>14</v>
      </c>
      <c r="Q167">
        <f t="shared" si="53"/>
        <v>15</v>
      </c>
      <c r="R167">
        <f t="shared" si="53"/>
        <v>16</v>
      </c>
      <c r="S167">
        <f t="shared" si="53"/>
        <v>17</v>
      </c>
      <c r="T167">
        <f t="shared" si="53"/>
        <v>18</v>
      </c>
      <c r="U167">
        <f t="shared" si="53"/>
        <v>19</v>
      </c>
      <c r="V167">
        <f t="shared" si="53"/>
        <v>20</v>
      </c>
      <c r="W167">
        <f t="shared" si="53"/>
        <v>21</v>
      </c>
      <c r="X167">
        <f t="shared" si="53"/>
        <v>22</v>
      </c>
      <c r="Y167">
        <f t="shared" si="53"/>
        <v>23</v>
      </c>
      <c r="Z167">
        <f t="shared" si="53"/>
        <v>24</v>
      </c>
      <c r="AA167">
        <f t="shared" si="53"/>
        <v>25</v>
      </c>
      <c r="AB167">
        <f t="shared" si="53"/>
        <v>26</v>
      </c>
      <c r="AC167">
        <f t="shared" si="53"/>
        <v>27</v>
      </c>
      <c r="AD167">
        <f t="shared" si="53"/>
        <v>28</v>
      </c>
      <c r="AE167">
        <f t="shared" si="53"/>
        <v>29</v>
      </c>
      <c r="AF167">
        <f t="shared" si="53"/>
        <v>30</v>
      </c>
      <c r="AG167">
        <f t="shared" si="53"/>
        <v>31</v>
      </c>
      <c r="AH167">
        <f t="shared" si="53"/>
        <v>32</v>
      </c>
      <c r="AI167">
        <f t="shared" si="53"/>
        <v>33</v>
      </c>
      <c r="AJ167">
        <f t="shared" si="53"/>
        <v>34</v>
      </c>
      <c r="AK167">
        <f t="shared" si="53"/>
        <v>35</v>
      </c>
      <c r="AL167">
        <f t="shared" si="53"/>
        <v>36</v>
      </c>
      <c r="AM167">
        <f t="shared" si="53"/>
        <v>37</v>
      </c>
      <c r="AN167">
        <f t="shared" si="53"/>
        <v>38</v>
      </c>
      <c r="AO167">
        <f t="shared" si="53"/>
        <v>39</v>
      </c>
      <c r="AP167">
        <f t="shared" si="53"/>
        <v>40</v>
      </c>
      <c r="AQ167">
        <f t="shared" si="53"/>
        <v>41</v>
      </c>
      <c r="AR167">
        <f t="shared" si="53"/>
        <v>42</v>
      </c>
      <c r="AS167">
        <f t="shared" si="53"/>
        <v>43</v>
      </c>
      <c r="AT167">
        <f t="shared" si="53"/>
        <v>44</v>
      </c>
      <c r="AU167">
        <f t="shared" si="53"/>
        <v>45</v>
      </c>
      <c r="AV167">
        <f t="shared" si="53"/>
        <v>46</v>
      </c>
      <c r="AW167">
        <f t="shared" si="53"/>
        <v>47</v>
      </c>
      <c r="AX167">
        <f t="shared" si="53"/>
        <v>48</v>
      </c>
      <c r="AY167">
        <f t="shared" si="53"/>
        <v>49</v>
      </c>
      <c r="AZ167">
        <f t="shared" si="53"/>
        <v>50</v>
      </c>
      <c r="BA167">
        <f t="shared" si="53"/>
        <v>51</v>
      </c>
      <c r="BB167">
        <f t="shared" si="53"/>
        <v>52</v>
      </c>
      <c r="BC167">
        <f t="shared" si="53"/>
        <v>53</v>
      </c>
      <c r="BD167">
        <f t="shared" si="53"/>
        <v>54</v>
      </c>
      <c r="BE167">
        <f t="shared" si="53"/>
        <v>55</v>
      </c>
      <c r="BF167">
        <f t="shared" si="53"/>
        <v>56</v>
      </c>
      <c r="BG167">
        <f t="shared" si="53"/>
        <v>57</v>
      </c>
      <c r="BH167">
        <f t="shared" si="53"/>
        <v>58</v>
      </c>
      <c r="BI167">
        <f t="shared" si="53"/>
        <v>59</v>
      </c>
      <c r="BJ167">
        <f t="shared" si="53"/>
        <v>60</v>
      </c>
      <c r="BK167">
        <f t="shared" si="53"/>
        <v>61</v>
      </c>
    </row>
    <row r="168" spans="1:63" collapsed="1">
      <c r="A168" s="172" t="s">
        <v>1365</v>
      </c>
      <c r="C168" s="155"/>
      <c r="D168" s="155"/>
      <c r="E168" s="155"/>
      <c r="F168" s="155"/>
      <c r="G168" s="155"/>
      <c r="H168" s="155"/>
      <c r="I168" s="155"/>
      <c r="J168" s="155"/>
      <c r="K168" s="155"/>
      <c r="L168" s="155"/>
      <c r="M168" s="155"/>
      <c r="N168" s="155"/>
    </row>
    <row r="169" spans="1:63" hidden="1" outlineLevel="1">
      <c r="C169" s="163" t="s">
        <v>928</v>
      </c>
      <c r="D169" s="163" t="s">
        <v>929</v>
      </c>
      <c r="E169" s="163" t="s">
        <v>930</v>
      </c>
      <c r="F169" s="160" t="s">
        <v>910</v>
      </c>
      <c r="G169" s="160"/>
      <c r="H169" s="160"/>
      <c r="I169" s="160" t="s">
        <v>1735</v>
      </c>
      <c r="J169" s="160"/>
      <c r="K169" s="160"/>
      <c r="L169" s="160" t="s">
        <v>1736</v>
      </c>
      <c r="M169" s="160"/>
      <c r="N169" s="160"/>
    </row>
    <row r="170" spans="1:63" hidden="1"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63" hidden="1"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63" hidden="1"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63" hidden="1"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63" hidden="1"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63" hidden="1"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63" hidden="1"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hidden="1"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ollapsed="1">
      <c r="A180" s="172" t="s">
        <v>878</v>
      </c>
    </row>
    <row r="181" spans="1:192" hidden="1"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hidden="1"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hidden="1" outlineLevel="1">
      <c r="A183">
        <v>1</v>
      </c>
      <c r="B183" t="s">
        <v>880</v>
      </c>
      <c r="C183" s="131" t="str">
        <f t="shared" ref="C183:BN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si="61"/>
        <v>15</v>
      </c>
      <c r="AJ183" s="131">
        <f t="shared" si="61"/>
        <v>28</v>
      </c>
      <c r="AK183" s="131">
        <f t="shared" si="61"/>
        <v>34</v>
      </c>
      <c r="AL183" s="131">
        <f t="shared" si="61"/>
        <v>16</v>
      </c>
      <c r="AM183" s="131">
        <f t="shared" si="61"/>
        <v>27</v>
      </c>
      <c r="AN183" s="131">
        <f t="shared" si="61"/>
        <v>33</v>
      </c>
      <c r="AO183" s="131">
        <f t="shared" si="61"/>
        <v>17</v>
      </c>
      <c r="AP183" s="131">
        <f t="shared" si="61"/>
        <v>26</v>
      </c>
      <c r="AQ183" s="131">
        <f t="shared" si="61"/>
        <v>31</v>
      </c>
      <c r="AR183" s="131">
        <f t="shared" si="61"/>
        <v>4</v>
      </c>
      <c r="AS183" s="131">
        <f t="shared" si="61"/>
        <v>5</v>
      </c>
      <c r="AT183" s="131">
        <f t="shared" si="61"/>
        <v>7</v>
      </c>
      <c r="AU183" s="131">
        <f t="shared" si="61"/>
        <v>32</v>
      </c>
      <c r="AV183" s="131">
        <f t="shared" si="61"/>
        <v>23</v>
      </c>
      <c r="AW183" s="131">
        <f t="shared" si="61"/>
        <v>24</v>
      </c>
      <c r="AX183" s="131">
        <f t="shared" si="61"/>
        <v>25</v>
      </c>
      <c r="AY183" s="131">
        <f t="shared" si="61"/>
        <v>26</v>
      </c>
      <c r="AZ183" s="131">
        <f t="shared" si="61"/>
        <v>27</v>
      </c>
      <c r="BA183" s="131">
        <f t="shared" si="61"/>
        <v>28</v>
      </c>
      <c r="BB183" s="131">
        <f t="shared" si="61"/>
        <v>29</v>
      </c>
      <c r="BC183" s="131">
        <f t="shared" si="61"/>
        <v>30</v>
      </c>
      <c r="BD183" s="131">
        <f t="shared" si="61"/>
        <v>12</v>
      </c>
      <c r="BE183" s="131">
        <f t="shared" si="61"/>
        <v>13</v>
      </c>
      <c r="BF183" s="131">
        <f t="shared" si="61"/>
        <v>11</v>
      </c>
      <c r="BG183" s="131">
        <f t="shared" si="61"/>
        <v>1</v>
      </c>
      <c r="BH183" s="131">
        <f t="shared" si="61"/>
        <v>28</v>
      </c>
      <c r="BI183" s="131">
        <f t="shared" si="61"/>
        <v>34</v>
      </c>
      <c r="BJ183" s="131">
        <f t="shared" si="61"/>
        <v>27</v>
      </c>
      <c r="BK183" s="131">
        <f t="shared" si="61"/>
        <v>23</v>
      </c>
      <c r="BL183" s="131">
        <f t="shared" si="61"/>
        <v>24</v>
      </c>
      <c r="BM183" s="131">
        <f t="shared" si="61"/>
        <v>25</v>
      </c>
      <c r="BN183" s="131">
        <f t="shared" si="61"/>
        <v>26</v>
      </c>
      <c r="BO183" s="131">
        <f t="shared" ref="BO183:DR183" si="62">INDEX(LMU_Data,(BO$182*$A$182)+$A183,(d.Region-1)*15+BO$181)</f>
        <v>27</v>
      </c>
      <c r="BP183" s="131">
        <f t="shared" si="62"/>
        <v>28</v>
      </c>
      <c r="BQ183" s="131">
        <f t="shared" si="62"/>
        <v>29</v>
      </c>
      <c r="BR183" s="131">
        <f t="shared" si="62"/>
        <v>30</v>
      </c>
      <c r="BS183" s="131">
        <f t="shared" si="62"/>
        <v>12</v>
      </c>
      <c r="BT183" s="131">
        <f t="shared" si="62"/>
        <v>13</v>
      </c>
      <c r="BU183" s="131">
        <f t="shared" si="62"/>
        <v>27</v>
      </c>
      <c r="BV183" s="131">
        <f t="shared" si="62"/>
        <v>17</v>
      </c>
      <c r="BW183" s="131">
        <f t="shared" si="62"/>
        <v>26</v>
      </c>
      <c r="BX183" s="131">
        <f t="shared" si="62"/>
        <v>31</v>
      </c>
      <c r="BY183" s="131">
        <f t="shared" si="62"/>
        <v>4</v>
      </c>
      <c r="BZ183" s="131" t="str">
        <f t="shared" si="62"/>
        <v>-</v>
      </c>
      <c r="CA183" s="131" t="str">
        <f t="shared" si="62"/>
        <v>-</v>
      </c>
      <c r="CB183" s="131" t="str">
        <f t="shared" si="62"/>
        <v>-</v>
      </c>
      <c r="CC183" s="131" t="str">
        <f t="shared" si="62"/>
        <v>-</v>
      </c>
      <c r="CD183" s="131" t="str">
        <f t="shared" si="62"/>
        <v>-</v>
      </c>
      <c r="CE183" s="131" t="str">
        <f t="shared" si="62"/>
        <v>-</v>
      </c>
      <c r="CF183" s="131" t="str">
        <f t="shared" si="62"/>
        <v>-</v>
      </c>
      <c r="CG183" s="131" t="str">
        <f t="shared" si="62"/>
        <v>-</v>
      </c>
      <c r="CH183" s="131" t="str">
        <f t="shared" si="62"/>
        <v>-</v>
      </c>
      <c r="CI183" s="131" t="str">
        <f t="shared" si="62"/>
        <v>-</v>
      </c>
      <c r="CJ183" s="131" t="str">
        <f t="shared" si="62"/>
        <v>-</v>
      </c>
      <c r="CK183" s="131" t="str">
        <f t="shared" si="62"/>
        <v>-</v>
      </c>
      <c r="CL183" s="131" t="str">
        <f t="shared" si="62"/>
        <v>-</v>
      </c>
      <c r="CM183" s="131" t="str">
        <f t="shared" si="62"/>
        <v>-</v>
      </c>
      <c r="CN183" s="131" t="str">
        <f t="shared" si="62"/>
        <v>-</v>
      </c>
      <c r="CO183" s="131" t="str">
        <f t="shared" si="62"/>
        <v>-</v>
      </c>
      <c r="CP183" s="131" t="str">
        <f t="shared" si="62"/>
        <v>-</v>
      </c>
      <c r="CQ183" s="131" t="str">
        <f t="shared" si="62"/>
        <v>-</v>
      </c>
      <c r="CR183" s="131" t="str">
        <f t="shared" si="62"/>
        <v>-</v>
      </c>
      <c r="CS183" s="131" t="str">
        <f t="shared" si="62"/>
        <v>-</v>
      </c>
      <c r="CT183" s="131" t="str">
        <f t="shared" si="62"/>
        <v>-</v>
      </c>
      <c r="CU183" s="131" t="str">
        <f t="shared" si="62"/>
        <v>-</v>
      </c>
      <c r="CV183" s="131" t="str">
        <f t="shared" si="62"/>
        <v>-</v>
      </c>
      <c r="CW183" s="131" t="str">
        <f t="shared" si="62"/>
        <v>-</v>
      </c>
      <c r="CX183" s="131" t="str">
        <f t="shared" si="62"/>
        <v>-</v>
      </c>
      <c r="CY183" s="131" t="str">
        <f t="shared" si="62"/>
        <v>-</v>
      </c>
      <c r="CZ183" s="131" t="str">
        <f t="shared" si="62"/>
        <v>-</v>
      </c>
      <c r="DA183" s="131" t="str">
        <f t="shared" si="62"/>
        <v>-</v>
      </c>
      <c r="DB183" s="131" t="str">
        <f t="shared" si="62"/>
        <v>-</v>
      </c>
      <c r="DC183" s="131" t="str">
        <f t="shared" si="62"/>
        <v>-</v>
      </c>
      <c r="DD183" s="131" t="str">
        <f t="shared" si="62"/>
        <v>-</v>
      </c>
      <c r="DE183" s="131" t="str">
        <f t="shared" si="62"/>
        <v>-</v>
      </c>
      <c r="DF183" s="131" t="str">
        <f t="shared" si="62"/>
        <v>-</v>
      </c>
      <c r="DG183" s="131" t="str">
        <f t="shared" si="62"/>
        <v>-</v>
      </c>
      <c r="DH183" s="131" t="str">
        <f t="shared" si="62"/>
        <v>-</v>
      </c>
      <c r="DI183" s="131" t="str">
        <f t="shared" si="62"/>
        <v>-</v>
      </c>
      <c r="DJ183" s="131" t="str">
        <f t="shared" si="62"/>
        <v>-</v>
      </c>
      <c r="DK183" s="131" t="str">
        <f t="shared" si="62"/>
        <v>-</v>
      </c>
      <c r="DL183" s="131" t="str">
        <f t="shared" si="62"/>
        <v>-</v>
      </c>
      <c r="DM183" s="131" t="str">
        <f t="shared" si="62"/>
        <v>-</v>
      </c>
      <c r="DN183" s="131" t="str">
        <f t="shared" si="62"/>
        <v>-</v>
      </c>
      <c r="DO183" s="131" t="str">
        <f t="shared" si="62"/>
        <v>-</v>
      </c>
      <c r="DP183" s="131" t="str">
        <f t="shared" si="62"/>
        <v>-</v>
      </c>
      <c r="DQ183" s="131" t="str">
        <f t="shared" si="62"/>
        <v>-</v>
      </c>
      <c r="DR183" s="131" t="str">
        <f t="shared" si="62"/>
        <v>-</v>
      </c>
    </row>
    <row r="184" spans="1:192" hidden="1" outlineLevel="1">
      <c r="B184" t="s">
        <v>881</v>
      </c>
      <c r="C184" s="106" t="str">
        <f>IF(C$183="-",":",TEXT(C$183,"0")&amp;":"&amp;TEXT(C$183+1,"0"))&amp;","&amp;TEXT(C$182,"0")&amp;":"&amp;TEXT(C$182+1,"0")</f>
        <v>:,0:1</v>
      </c>
      <c r="D184" s="106" t="str">
        <f t="shared" ref="D184:BO184" si="63">IF(D$183="-",":",TEXT(D$183,"0")&amp;":"&amp;TEXT(D$183+1,"0"))&amp;","&amp;TEXT(D$182,"0")&amp;":"&amp;TEXT(D$182+1,"0")</f>
        <v>:,0:1</v>
      </c>
      <c r="E184" s="106" t="str">
        <f t="shared" si="63"/>
        <v>:,0:1</v>
      </c>
      <c r="F184" s="106" t="str">
        <f t="shared" si="63"/>
        <v>:,0:1</v>
      </c>
      <c r="G184" s="106" t="str">
        <f t="shared" si="63"/>
        <v>:,0:1</v>
      </c>
      <c r="H184" s="106" t="str">
        <f t="shared" si="63"/>
        <v>:,0:1</v>
      </c>
      <c r="I184" s="106" t="str">
        <f t="shared" si="63"/>
        <v>:,0:1</v>
      </c>
      <c r="J184" s="106" t="str">
        <f t="shared" si="63"/>
        <v>:,0:1</v>
      </c>
      <c r="K184" s="106" t="str">
        <f t="shared" si="63"/>
        <v>:,0:1</v>
      </c>
      <c r="L184" s="106" t="str">
        <f t="shared" si="63"/>
        <v>:,0:1</v>
      </c>
      <c r="M184" s="106" t="str">
        <f t="shared" si="63"/>
        <v>:,0:1</v>
      </c>
      <c r="N184" s="106" t="str">
        <f t="shared" si="63"/>
        <v>:,0:1</v>
      </c>
      <c r="O184" s="106" t="str">
        <f t="shared" si="63"/>
        <v>:,0:1</v>
      </c>
      <c r="P184" s="106" t="str">
        <f t="shared" si="63"/>
        <v>:,0:1</v>
      </c>
      <c r="Q184" s="106" t="str">
        <f t="shared" si="63"/>
        <v>:,0:1</v>
      </c>
      <c r="R184" s="106" t="str">
        <f t="shared" si="63"/>
        <v>:,1:2</v>
      </c>
      <c r="S184" s="106" t="str">
        <f t="shared" si="63"/>
        <v>:,1:2</v>
      </c>
      <c r="T184" s="106" t="str">
        <f t="shared" si="63"/>
        <v>:,1:2</v>
      </c>
      <c r="U184" s="106" t="str">
        <f t="shared" si="63"/>
        <v>:,1:2</v>
      </c>
      <c r="V184" s="106" t="str">
        <f t="shared" si="63"/>
        <v>:,1:2</v>
      </c>
      <c r="W184" s="106" t="str">
        <f t="shared" si="63"/>
        <v>:,1:2</v>
      </c>
      <c r="X184" s="106" t="str">
        <f t="shared" si="63"/>
        <v>:,1:2</v>
      </c>
      <c r="Y184" s="106" t="str">
        <f t="shared" si="63"/>
        <v>:,1:2</v>
      </c>
      <c r="Z184" s="106" t="str">
        <f t="shared" si="63"/>
        <v>:,1:2</v>
      </c>
      <c r="AA184" s="106" t="str">
        <f t="shared" si="63"/>
        <v>:,1:2</v>
      </c>
      <c r="AB184" s="106" t="str">
        <f t="shared" si="63"/>
        <v>:,1:2</v>
      </c>
      <c r="AC184" s="106" t="str">
        <f t="shared" si="63"/>
        <v>:,1:2</v>
      </c>
      <c r="AD184" s="106" t="str">
        <f t="shared" si="63"/>
        <v>:,1:2</v>
      </c>
      <c r="AE184" s="106" t="str">
        <f t="shared" si="63"/>
        <v>:,1:2</v>
      </c>
      <c r="AF184" s="106" t="str">
        <f t="shared" si="63"/>
        <v>:,1:2</v>
      </c>
      <c r="AG184" s="106" t="str">
        <f t="shared" si="63"/>
        <v>1:2,2:3</v>
      </c>
      <c r="AH184" s="106" t="str">
        <f t="shared" si="63"/>
        <v>14:15,2:3</v>
      </c>
      <c r="AI184" s="106" t="str">
        <f t="shared" si="63"/>
        <v>15:16,2:3</v>
      </c>
      <c r="AJ184" s="106" t="str">
        <f t="shared" si="63"/>
        <v>28:29,2:3</v>
      </c>
      <c r="AK184" s="106" t="str">
        <f t="shared" si="63"/>
        <v>34:35,2:3</v>
      </c>
      <c r="AL184" s="106" t="str">
        <f t="shared" si="63"/>
        <v>16:17,2:3</v>
      </c>
      <c r="AM184" s="106" t="str">
        <f t="shared" si="63"/>
        <v>27:28,2:3</v>
      </c>
      <c r="AN184" s="106" t="str">
        <f t="shared" si="63"/>
        <v>33:34,2:3</v>
      </c>
      <c r="AO184" s="106" t="str">
        <f t="shared" si="63"/>
        <v>17:18,2:3</v>
      </c>
      <c r="AP184" s="106" t="str">
        <f t="shared" si="63"/>
        <v>26:27,2:3</v>
      </c>
      <c r="AQ184" s="106" t="str">
        <f t="shared" si="63"/>
        <v>31:32,2:3</v>
      </c>
      <c r="AR184" s="106" t="str">
        <f t="shared" si="63"/>
        <v>4:5,2:3</v>
      </c>
      <c r="AS184" s="106" t="str">
        <f t="shared" si="63"/>
        <v>5:6,2:3</v>
      </c>
      <c r="AT184" s="106" t="str">
        <f t="shared" si="63"/>
        <v>7:8,2:3</v>
      </c>
      <c r="AU184" s="106" t="str">
        <f t="shared" si="63"/>
        <v>32:33,2:3</v>
      </c>
      <c r="AV184" s="106" t="str">
        <f t="shared" si="63"/>
        <v>23:24,3:4</v>
      </c>
      <c r="AW184" s="106" t="str">
        <f t="shared" si="63"/>
        <v>24:25,3:4</v>
      </c>
      <c r="AX184" s="106" t="str">
        <f t="shared" si="63"/>
        <v>25:26,3:4</v>
      </c>
      <c r="AY184" s="106" t="str">
        <f t="shared" si="63"/>
        <v>26:27,3:4</v>
      </c>
      <c r="AZ184" s="106" t="str">
        <f t="shared" si="63"/>
        <v>27:28,3:4</v>
      </c>
      <c r="BA184" s="106" t="str">
        <f t="shared" si="63"/>
        <v>28:29,3:4</v>
      </c>
      <c r="BB184" s="106" t="str">
        <f t="shared" si="63"/>
        <v>29:30,3:4</v>
      </c>
      <c r="BC184" s="106" t="str">
        <f t="shared" si="63"/>
        <v>30:31,3:4</v>
      </c>
      <c r="BD184" s="106" t="str">
        <f t="shared" si="63"/>
        <v>12:13,3:4</v>
      </c>
      <c r="BE184" s="106" t="str">
        <f t="shared" si="63"/>
        <v>13:14,3:4</v>
      </c>
      <c r="BF184" s="106" t="str">
        <f t="shared" si="63"/>
        <v>11:12,3:4</v>
      </c>
      <c r="BG184" s="106" t="str">
        <f t="shared" si="63"/>
        <v>1:2,3:4</v>
      </c>
      <c r="BH184" s="106" t="str">
        <f t="shared" si="63"/>
        <v>28:29,3:4</v>
      </c>
      <c r="BI184" s="106" t="str">
        <f t="shared" si="63"/>
        <v>34:35,3:4</v>
      </c>
      <c r="BJ184" s="106" t="str">
        <f t="shared" si="63"/>
        <v>27:28,3:4</v>
      </c>
      <c r="BK184" s="106" t="str">
        <f t="shared" si="63"/>
        <v>23:24,4:5</v>
      </c>
      <c r="BL184" s="106" t="str">
        <f t="shared" si="63"/>
        <v>24:25,4:5</v>
      </c>
      <c r="BM184" s="106" t="str">
        <f t="shared" si="63"/>
        <v>25:26,4:5</v>
      </c>
      <c r="BN184" s="106" t="str">
        <f t="shared" si="63"/>
        <v>26:27,4:5</v>
      </c>
      <c r="BO184" s="106" t="str">
        <f t="shared" si="63"/>
        <v>27:28,4:5</v>
      </c>
      <c r="BP184" s="106" t="str">
        <f t="shared" ref="BP184:DR184" si="64">IF(BP$183="-",":",TEXT(BP$183,"0")&amp;":"&amp;TEXT(BP$183+1,"0"))&amp;","&amp;TEXT(BP$182,"0")&amp;":"&amp;TEXT(BP$182+1,"0")</f>
        <v>28:29,4:5</v>
      </c>
      <c r="BQ184" s="106" t="str">
        <f t="shared" si="64"/>
        <v>29:30,4:5</v>
      </c>
      <c r="BR184" s="106" t="str">
        <f t="shared" si="64"/>
        <v>30:31,4:5</v>
      </c>
      <c r="BS184" s="106" t="str">
        <f t="shared" si="64"/>
        <v>12:13,4:5</v>
      </c>
      <c r="BT184" s="106" t="str">
        <f t="shared" si="64"/>
        <v>13:14,4:5</v>
      </c>
      <c r="BU184" s="106" t="str">
        <f t="shared" si="64"/>
        <v>27:28,4:5</v>
      </c>
      <c r="BV184" s="106" t="str">
        <f t="shared" si="64"/>
        <v>17:18,4:5</v>
      </c>
      <c r="BW184" s="106" t="str">
        <f t="shared" si="64"/>
        <v>26:27,4:5</v>
      </c>
      <c r="BX184" s="106" t="str">
        <f t="shared" si="64"/>
        <v>31:32,4:5</v>
      </c>
      <c r="BY184" s="106" t="str">
        <f t="shared" si="64"/>
        <v>4:5,4:5</v>
      </c>
      <c r="BZ184" s="106" t="str">
        <f t="shared" si="64"/>
        <v>:,5:6</v>
      </c>
      <c r="CA184" s="106" t="str">
        <f t="shared" si="64"/>
        <v>:,5:6</v>
      </c>
      <c r="CB184" s="106" t="str">
        <f t="shared" si="64"/>
        <v>:,5:6</v>
      </c>
      <c r="CC184" s="106" t="str">
        <f t="shared" si="64"/>
        <v>:,5:6</v>
      </c>
      <c r="CD184" s="106" t="str">
        <f t="shared" si="64"/>
        <v>:,5:6</v>
      </c>
      <c r="CE184" s="106" t="str">
        <f t="shared" si="64"/>
        <v>:,5:6</v>
      </c>
      <c r="CF184" s="106" t="str">
        <f t="shared" si="64"/>
        <v>:,5:6</v>
      </c>
      <c r="CG184" s="106" t="str">
        <f t="shared" si="64"/>
        <v>:,5:6</v>
      </c>
      <c r="CH184" s="106" t="str">
        <f t="shared" si="64"/>
        <v>:,5:6</v>
      </c>
      <c r="CI184" s="106" t="str">
        <f t="shared" si="64"/>
        <v>:,5:6</v>
      </c>
      <c r="CJ184" s="106" t="str">
        <f t="shared" si="64"/>
        <v>:,5:6</v>
      </c>
      <c r="CK184" s="106" t="str">
        <f t="shared" si="64"/>
        <v>:,5:6</v>
      </c>
      <c r="CL184" s="106" t="str">
        <f t="shared" si="64"/>
        <v>:,5:6</v>
      </c>
      <c r="CM184" s="106" t="str">
        <f t="shared" si="64"/>
        <v>:,5:6</v>
      </c>
      <c r="CN184" s="106" t="str">
        <f t="shared" si="64"/>
        <v>:,5:6</v>
      </c>
      <c r="CO184" s="106" t="str">
        <f t="shared" si="64"/>
        <v>:,6:7</v>
      </c>
      <c r="CP184" s="106" t="str">
        <f t="shared" si="64"/>
        <v>:,6:7</v>
      </c>
      <c r="CQ184" s="106" t="str">
        <f t="shared" si="64"/>
        <v>:,6:7</v>
      </c>
      <c r="CR184" s="106" t="str">
        <f t="shared" si="64"/>
        <v>:,6:7</v>
      </c>
      <c r="CS184" s="106" t="str">
        <f t="shared" si="64"/>
        <v>:,6:7</v>
      </c>
      <c r="CT184" s="106" t="str">
        <f t="shared" si="64"/>
        <v>:,6:7</v>
      </c>
      <c r="CU184" s="106" t="str">
        <f t="shared" si="64"/>
        <v>:,6:7</v>
      </c>
      <c r="CV184" s="106" t="str">
        <f t="shared" si="64"/>
        <v>:,6:7</v>
      </c>
      <c r="CW184" s="106" t="str">
        <f t="shared" si="64"/>
        <v>:,6:7</v>
      </c>
      <c r="CX184" s="106" t="str">
        <f t="shared" si="64"/>
        <v>:,6:7</v>
      </c>
      <c r="CY184" s="106" t="str">
        <f t="shared" si="64"/>
        <v>:,6:7</v>
      </c>
      <c r="CZ184" s="106" t="str">
        <f t="shared" si="64"/>
        <v>:,6:7</v>
      </c>
      <c r="DA184" s="106" t="str">
        <f t="shared" si="64"/>
        <v>:,6:7</v>
      </c>
      <c r="DB184" s="106" t="str">
        <f t="shared" si="64"/>
        <v>:,6:7</v>
      </c>
      <c r="DC184" s="106" t="str">
        <f t="shared" si="64"/>
        <v>:,6:7</v>
      </c>
      <c r="DD184" s="106" t="str">
        <f t="shared" si="64"/>
        <v>:,7:8</v>
      </c>
      <c r="DE184" s="106" t="str">
        <f t="shared" si="64"/>
        <v>:,7:8</v>
      </c>
      <c r="DF184" s="106" t="str">
        <f t="shared" si="64"/>
        <v>:,7:8</v>
      </c>
      <c r="DG184" s="106" t="str">
        <f t="shared" si="64"/>
        <v>:,7:8</v>
      </c>
      <c r="DH184" s="106" t="str">
        <f t="shared" si="64"/>
        <v>:,7:8</v>
      </c>
      <c r="DI184" s="106" t="str">
        <f t="shared" si="64"/>
        <v>:,7:8</v>
      </c>
      <c r="DJ184" s="106" t="str">
        <f t="shared" si="64"/>
        <v>:,7:8</v>
      </c>
      <c r="DK184" s="106" t="str">
        <f t="shared" si="64"/>
        <v>:,7:8</v>
      </c>
      <c r="DL184" s="106" t="str">
        <f t="shared" si="64"/>
        <v>:,7:8</v>
      </c>
      <c r="DM184" s="106" t="str">
        <f t="shared" si="64"/>
        <v>:,7:8</v>
      </c>
      <c r="DN184" s="106" t="str">
        <f t="shared" si="64"/>
        <v>:,7:8</v>
      </c>
      <c r="DO184" s="106" t="str">
        <f t="shared" si="64"/>
        <v>:,7:8</v>
      </c>
      <c r="DP184" s="106" t="str">
        <f t="shared" si="64"/>
        <v>:,7:8</v>
      </c>
      <c r="DQ184" s="106" t="str">
        <f t="shared" si="64"/>
        <v>:,7:8</v>
      </c>
      <c r="DR184" s="106" t="str">
        <f t="shared" si="64"/>
        <v>:,7:8</v>
      </c>
    </row>
    <row r="185" spans="1:192" hidden="1" outlineLevel="1">
      <c r="A185">
        <v>2</v>
      </c>
      <c r="B185" t="s">
        <v>883</v>
      </c>
      <c r="C185" s="131" t="str">
        <f t="shared" ref="C185:R188" si="65">INDEX(LMU_Data,(C$182*$A$182)+$A185,(d.Region-1)*15+C$181)</f>
        <v>-</v>
      </c>
      <c r="D185" s="131" t="str">
        <f t="shared" si="65"/>
        <v>-</v>
      </c>
      <c r="E185" s="131" t="str">
        <f t="shared" si="65"/>
        <v>-</v>
      </c>
      <c r="F185" s="131" t="str">
        <f t="shared" si="65"/>
        <v>-</v>
      </c>
      <c r="G185" s="131" t="str">
        <f t="shared" si="65"/>
        <v>-</v>
      </c>
      <c r="H185" s="131" t="str">
        <f t="shared" si="65"/>
        <v>-</v>
      </c>
      <c r="I185" s="131" t="str">
        <f t="shared" si="65"/>
        <v>-</v>
      </c>
      <c r="J185" s="131" t="str">
        <f t="shared" si="65"/>
        <v>-</v>
      </c>
      <c r="K185" s="131" t="str">
        <f t="shared" si="65"/>
        <v>-</v>
      </c>
      <c r="L185" s="131" t="str">
        <f t="shared" si="65"/>
        <v>-</v>
      </c>
      <c r="M185" s="131" t="str">
        <f t="shared" si="65"/>
        <v>-</v>
      </c>
      <c r="N185" s="131" t="str">
        <f t="shared" si="65"/>
        <v>-</v>
      </c>
      <c r="O185" s="131" t="str">
        <f t="shared" si="65"/>
        <v>-</v>
      </c>
      <c r="P185" s="131" t="str">
        <f t="shared" si="65"/>
        <v>-</v>
      </c>
      <c r="Q185" s="131" t="str">
        <f t="shared" si="65"/>
        <v>-</v>
      </c>
      <c r="R185" s="131" t="str">
        <f t="shared" si="65"/>
        <v>-</v>
      </c>
      <c r="S185" s="131" t="str">
        <f t="shared" ref="S185:AH188" si="66">INDEX(LMU_Data,(S$182*$A$182)+$A185,(d.Region-1)*15+S$181)</f>
        <v>-</v>
      </c>
      <c r="T185" s="131" t="str">
        <f t="shared" si="66"/>
        <v>-</v>
      </c>
      <c r="U185" s="131" t="str">
        <f t="shared" si="66"/>
        <v>-</v>
      </c>
      <c r="V185" s="131" t="str">
        <f t="shared" si="66"/>
        <v>-</v>
      </c>
      <c r="W185" s="131" t="str">
        <f t="shared" si="66"/>
        <v>-</v>
      </c>
      <c r="X185" s="131" t="str">
        <f t="shared" si="66"/>
        <v>-</v>
      </c>
      <c r="Y185" s="131" t="str">
        <f t="shared" si="66"/>
        <v>-</v>
      </c>
      <c r="Z185" s="131" t="str">
        <f t="shared" si="66"/>
        <v>-</v>
      </c>
      <c r="AA185" s="131" t="str">
        <f t="shared" si="66"/>
        <v>-</v>
      </c>
      <c r="AB185" s="131" t="str">
        <f t="shared" si="66"/>
        <v>-</v>
      </c>
      <c r="AC185" s="131" t="str">
        <f t="shared" si="66"/>
        <v>-</v>
      </c>
      <c r="AD185" s="131" t="str">
        <f t="shared" si="66"/>
        <v>-</v>
      </c>
      <c r="AE185" s="131" t="str">
        <f t="shared" si="66"/>
        <v>-</v>
      </c>
      <c r="AF185" s="131" t="str">
        <f t="shared" si="66"/>
        <v>-</v>
      </c>
      <c r="AG185" s="131">
        <f t="shared" si="66"/>
        <v>150</v>
      </c>
      <c r="AH185" s="131" t="str">
        <f t="shared" si="66"/>
        <v>-</v>
      </c>
      <c r="AI185" s="131" t="str">
        <f t="shared" ref="AI185:AX188" si="67">INDEX(LMU_Data,(AI$182*$A$182)+$A185,(d.Region-1)*15+AI$181)</f>
        <v>-</v>
      </c>
      <c r="AJ185" s="131" t="str">
        <f t="shared" si="67"/>
        <v>-</v>
      </c>
      <c r="AK185" s="131" t="str">
        <f t="shared" si="67"/>
        <v>-</v>
      </c>
      <c r="AL185" s="131" t="str">
        <f t="shared" si="67"/>
        <v>-</v>
      </c>
      <c r="AM185" s="131" t="str">
        <f t="shared" si="67"/>
        <v>-</v>
      </c>
      <c r="AN185" s="131" t="str">
        <f t="shared" si="67"/>
        <v>-</v>
      </c>
      <c r="AO185" s="131" t="str">
        <f t="shared" si="67"/>
        <v>-</v>
      </c>
      <c r="AP185" s="131" t="str">
        <f t="shared" si="67"/>
        <v>-</v>
      </c>
      <c r="AQ185" s="131" t="str">
        <f t="shared" si="67"/>
        <v>-</v>
      </c>
      <c r="AR185" s="131" t="str">
        <f t="shared" si="67"/>
        <v>-</v>
      </c>
      <c r="AS185" s="131" t="str">
        <f t="shared" si="67"/>
        <v>-</v>
      </c>
      <c r="AT185" s="131" t="str">
        <f t="shared" si="67"/>
        <v>-</v>
      </c>
      <c r="AU185" s="131" t="str">
        <f t="shared" si="67"/>
        <v>-</v>
      </c>
      <c r="AV185" s="131">
        <f t="shared" si="67"/>
        <v>153.75</v>
      </c>
      <c r="AW185" s="131">
        <f t="shared" si="67"/>
        <v>153.75</v>
      </c>
      <c r="AX185" s="131">
        <f t="shared" si="67"/>
        <v>153.75</v>
      </c>
      <c r="AY185" s="131">
        <f t="shared" ref="AY185:BN188" si="68">INDEX(LMU_Data,(AY$182*$A$182)+$A185,(d.Region-1)*15+AY$181)</f>
        <v>153.75</v>
      </c>
      <c r="AZ185" s="131">
        <f t="shared" si="68"/>
        <v>153.75</v>
      </c>
      <c r="BA185" s="131">
        <f t="shared" si="68"/>
        <v>153.75</v>
      </c>
      <c r="BB185" s="131">
        <f t="shared" si="68"/>
        <v>153.75</v>
      </c>
      <c r="BC185" s="131">
        <f t="shared" si="68"/>
        <v>153.75</v>
      </c>
      <c r="BD185" s="131" t="str">
        <f t="shared" si="68"/>
        <v>-</v>
      </c>
      <c r="BE185" s="131" t="str">
        <f t="shared" si="68"/>
        <v>-</v>
      </c>
      <c r="BF185" s="131" t="str">
        <f t="shared" si="68"/>
        <v>-</v>
      </c>
      <c r="BG185" s="131" t="str">
        <f t="shared" si="68"/>
        <v>-</v>
      </c>
      <c r="BH185" s="131" t="str">
        <f t="shared" si="68"/>
        <v>-</v>
      </c>
      <c r="BI185" s="131" t="str">
        <f t="shared" si="68"/>
        <v>-</v>
      </c>
      <c r="BJ185" s="131" t="str">
        <f t="shared" si="68"/>
        <v>-</v>
      </c>
      <c r="BK185" s="131">
        <f t="shared" si="68"/>
        <v>93.75</v>
      </c>
      <c r="BL185" s="131">
        <f t="shared" si="68"/>
        <v>93.75</v>
      </c>
      <c r="BM185" s="131">
        <f t="shared" si="68"/>
        <v>93.75</v>
      </c>
      <c r="BN185" s="131">
        <f t="shared" si="68"/>
        <v>93.75</v>
      </c>
      <c r="BO185" s="131">
        <f t="shared" ref="BO185:CD188" si="69">INDEX(LMU_Data,(BO$182*$A$182)+$A185,(d.Region-1)*15+BO$181)</f>
        <v>93.75</v>
      </c>
      <c r="BP185" s="131">
        <f t="shared" si="69"/>
        <v>93.75</v>
      </c>
      <c r="BQ185" s="131">
        <f t="shared" si="69"/>
        <v>93.75</v>
      </c>
      <c r="BR185" s="131">
        <f t="shared" si="69"/>
        <v>93.75</v>
      </c>
      <c r="BS185" s="131" t="str">
        <f t="shared" si="69"/>
        <v>-</v>
      </c>
      <c r="BT185" s="131" t="str">
        <f t="shared" si="69"/>
        <v>-</v>
      </c>
      <c r="BU185" s="131" t="str">
        <f t="shared" si="69"/>
        <v>-</v>
      </c>
      <c r="BV185" s="131" t="str">
        <f t="shared" si="69"/>
        <v>-</v>
      </c>
      <c r="BW185" s="131" t="str">
        <f t="shared" si="69"/>
        <v>-</v>
      </c>
      <c r="BX185" s="131" t="str">
        <f t="shared" si="69"/>
        <v>-</v>
      </c>
      <c r="BY185" s="131" t="str">
        <f t="shared" si="69"/>
        <v>-</v>
      </c>
      <c r="BZ185" s="131" t="str">
        <f t="shared" si="69"/>
        <v>-</v>
      </c>
      <c r="CA185" s="131" t="str">
        <f t="shared" si="69"/>
        <v>-</v>
      </c>
      <c r="CB185" s="131" t="str">
        <f t="shared" si="69"/>
        <v>-</v>
      </c>
      <c r="CC185" s="131" t="str">
        <f t="shared" si="69"/>
        <v>-</v>
      </c>
      <c r="CD185" s="131" t="str">
        <f t="shared" si="69"/>
        <v>-</v>
      </c>
      <c r="CE185" s="131" t="str">
        <f t="shared" ref="CE185:CT188" si="70">INDEX(LMU_Data,(CE$182*$A$182)+$A185,(d.Region-1)*15+CE$181)</f>
        <v>-</v>
      </c>
      <c r="CF185" s="131" t="str">
        <f t="shared" si="70"/>
        <v>-</v>
      </c>
      <c r="CG185" s="131" t="str">
        <f t="shared" si="70"/>
        <v>-</v>
      </c>
      <c r="CH185" s="131" t="str">
        <f t="shared" si="70"/>
        <v>-</v>
      </c>
      <c r="CI185" s="131" t="str">
        <f t="shared" si="70"/>
        <v>-</v>
      </c>
      <c r="CJ185" s="131" t="str">
        <f t="shared" si="70"/>
        <v>-</v>
      </c>
      <c r="CK185" s="131" t="str">
        <f t="shared" si="70"/>
        <v>-</v>
      </c>
      <c r="CL185" s="131" t="str">
        <f t="shared" si="70"/>
        <v>-</v>
      </c>
      <c r="CM185" s="131" t="str">
        <f t="shared" si="70"/>
        <v>-</v>
      </c>
      <c r="CN185" s="131" t="str">
        <f t="shared" si="70"/>
        <v>-</v>
      </c>
      <c r="CO185" s="131" t="str">
        <f t="shared" si="70"/>
        <v>-</v>
      </c>
      <c r="CP185" s="131" t="str">
        <f t="shared" si="70"/>
        <v>-</v>
      </c>
      <c r="CQ185" s="131" t="str">
        <f t="shared" si="70"/>
        <v>-</v>
      </c>
      <c r="CR185" s="131" t="str">
        <f t="shared" si="70"/>
        <v>-</v>
      </c>
      <c r="CS185" s="131" t="str">
        <f t="shared" si="70"/>
        <v>-</v>
      </c>
      <c r="CT185" s="131" t="str">
        <f t="shared" si="70"/>
        <v>-</v>
      </c>
      <c r="CU185" s="131" t="str">
        <f t="shared" ref="CU185:DJ188" si="71">INDEX(LMU_Data,(CU$182*$A$182)+$A185,(d.Region-1)*15+CU$181)</f>
        <v>-</v>
      </c>
      <c r="CV185" s="131" t="str">
        <f t="shared" si="71"/>
        <v>-</v>
      </c>
      <c r="CW185" s="131" t="str">
        <f t="shared" si="71"/>
        <v>-</v>
      </c>
      <c r="CX185" s="131" t="str">
        <f t="shared" si="71"/>
        <v>-</v>
      </c>
      <c r="CY185" s="131" t="str">
        <f t="shared" si="71"/>
        <v>-</v>
      </c>
      <c r="CZ185" s="131" t="str">
        <f t="shared" si="71"/>
        <v>-</v>
      </c>
      <c r="DA185" s="131" t="str">
        <f t="shared" si="71"/>
        <v>-</v>
      </c>
      <c r="DB185" s="131" t="str">
        <f t="shared" si="71"/>
        <v>-</v>
      </c>
      <c r="DC185" s="131" t="str">
        <f t="shared" si="71"/>
        <v>-</v>
      </c>
      <c r="DD185" s="131" t="str">
        <f t="shared" si="71"/>
        <v>-</v>
      </c>
      <c r="DE185" s="131" t="str">
        <f t="shared" si="71"/>
        <v>-</v>
      </c>
      <c r="DF185" s="131" t="str">
        <f t="shared" si="71"/>
        <v>-</v>
      </c>
      <c r="DG185" s="131" t="str">
        <f t="shared" si="71"/>
        <v>-</v>
      </c>
      <c r="DH185" s="131" t="str">
        <f t="shared" si="71"/>
        <v>-</v>
      </c>
      <c r="DI185" s="131" t="str">
        <f t="shared" si="71"/>
        <v>-</v>
      </c>
      <c r="DJ185" s="131" t="str">
        <f t="shared" si="71"/>
        <v>-</v>
      </c>
      <c r="DK185" s="131" t="str">
        <f t="shared" ref="DI185:DR188" si="72">INDEX(LMU_Data,(DK$182*$A$182)+$A185,(d.Region-1)*15+DK$181)</f>
        <v>-</v>
      </c>
      <c r="DL185" s="131" t="str">
        <f t="shared" si="72"/>
        <v>-</v>
      </c>
      <c r="DM185" s="131" t="str">
        <f t="shared" si="72"/>
        <v>-</v>
      </c>
      <c r="DN185" s="131" t="str">
        <f t="shared" si="72"/>
        <v>-</v>
      </c>
      <c r="DO185" s="131" t="str">
        <f t="shared" si="72"/>
        <v>-</v>
      </c>
      <c r="DP185" s="131" t="str">
        <f t="shared" si="72"/>
        <v>-</v>
      </c>
      <c r="DQ185" s="131" t="str">
        <f t="shared" si="72"/>
        <v>-</v>
      </c>
      <c r="DR185" s="131" t="str">
        <f t="shared" si="72"/>
        <v>-</v>
      </c>
    </row>
    <row r="186" spans="1:192" hidden="1" outlineLevel="1">
      <c r="A186">
        <v>3</v>
      </c>
      <c r="B186" t="s">
        <v>884</v>
      </c>
      <c r="C186" s="131" t="str">
        <f t="shared" si="65"/>
        <v>-</v>
      </c>
      <c r="D186" s="131" t="str">
        <f t="shared" si="65"/>
        <v>-</v>
      </c>
      <c r="E186" s="131" t="str">
        <f t="shared" si="65"/>
        <v>-</v>
      </c>
      <c r="F186" s="131" t="str">
        <f t="shared" si="65"/>
        <v>-</v>
      </c>
      <c r="G186" s="131" t="str">
        <f t="shared" si="65"/>
        <v>-</v>
      </c>
      <c r="H186" s="131" t="str">
        <f t="shared" si="65"/>
        <v>-</v>
      </c>
      <c r="I186" s="131" t="str">
        <f t="shared" si="65"/>
        <v>-</v>
      </c>
      <c r="J186" s="131" t="str">
        <f t="shared" si="65"/>
        <v>-</v>
      </c>
      <c r="K186" s="131" t="str">
        <f t="shared" si="65"/>
        <v>-</v>
      </c>
      <c r="L186" s="131" t="str">
        <f t="shared" si="65"/>
        <v>-</v>
      </c>
      <c r="M186" s="131" t="str">
        <f t="shared" si="65"/>
        <v>-</v>
      </c>
      <c r="N186" s="131" t="str">
        <f t="shared" si="65"/>
        <v>-</v>
      </c>
      <c r="O186" s="131" t="str">
        <f t="shared" si="65"/>
        <v>-</v>
      </c>
      <c r="P186" s="131" t="str">
        <f t="shared" si="65"/>
        <v>-</v>
      </c>
      <c r="Q186" s="131" t="str">
        <f t="shared" si="65"/>
        <v>-</v>
      </c>
      <c r="R186" s="131" t="str">
        <f t="shared" si="65"/>
        <v>-</v>
      </c>
      <c r="S186" s="131" t="str">
        <f t="shared" si="66"/>
        <v>-</v>
      </c>
      <c r="T186" s="131" t="str">
        <f t="shared" si="66"/>
        <v>-</v>
      </c>
      <c r="U186" s="131" t="str">
        <f t="shared" si="66"/>
        <v>-</v>
      </c>
      <c r="V186" s="131" t="str">
        <f t="shared" si="66"/>
        <v>-</v>
      </c>
      <c r="W186" s="131" t="str">
        <f t="shared" si="66"/>
        <v>-</v>
      </c>
      <c r="X186" s="131" t="str">
        <f t="shared" si="66"/>
        <v>-</v>
      </c>
      <c r="Y186" s="131" t="str">
        <f t="shared" si="66"/>
        <v>-</v>
      </c>
      <c r="Z186" s="131" t="str">
        <f t="shared" si="66"/>
        <v>-</v>
      </c>
      <c r="AA186" s="131" t="str">
        <f t="shared" si="66"/>
        <v>-</v>
      </c>
      <c r="AB186" s="131" t="str">
        <f t="shared" si="66"/>
        <v>-</v>
      </c>
      <c r="AC186" s="131" t="str">
        <f t="shared" si="66"/>
        <v>-</v>
      </c>
      <c r="AD186" s="131" t="str">
        <f t="shared" si="66"/>
        <v>-</v>
      </c>
      <c r="AE186" s="131" t="str">
        <f t="shared" si="66"/>
        <v>-</v>
      </c>
      <c r="AF186" s="131" t="str">
        <f t="shared" si="66"/>
        <v>-</v>
      </c>
      <c r="AG186" s="131">
        <f t="shared" si="66"/>
        <v>150</v>
      </c>
      <c r="AH186" s="131" t="str">
        <f t="shared" si="66"/>
        <v>-</v>
      </c>
      <c r="AI186" s="131" t="str">
        <f t="shared" si="67"/>
        <v>-</v>
      </c>
      <c r="AJ186" s="131" t="str">
        <f t="shared" si="67"/>
        <v>-</v>
      </c>
      <c r="AK186" s="131" t="str">
        <f t="shared" si="67"/>
        <v>-</v>
      </c>
      <c r="AL186" s="131" t="str">
        <f t="shared" si="67"/>
        <v>-</v>
      </c>
      <c r="AM186" s="131" t="str">
        <f t="shared" si="67"/>
        <v>-</v>
      </c>
      <c r="AN186" s="131" t="str">
        <f t="shared" si="67"/>
        <v>-</v>
      </c>
      <c r="AO186" s="131" t="str">
        <f t="shared" si="67"/>
        <v>-</v>
      </c>
      <c r="AP186" s="131" t="str">
        <f t="shared" si="67"/>
        <v>-</v>
      </c>
      <c r="AQ186" s="131" t="str">
        <f t="shared" si="67"/>
        <v>-</v>
      </c>
      <c r="AR186" s="131" t="str">
        <f t="shared" si="67"/>
        <v>-</v>
      </c>
      <c r="AS186" s="131" t="str">
        <f t="shared" si="67"/>
        <v>-</v>
      </c>
      <c r="AT186" s="131" t="str">
        <f t="shared" si="67"/>
        <v>-</v>
      </c>
      <c r="AU186" s="131" t="str">
        <f t="shared" si="67"/>
        <v>-</v>
      </c>
      <c r="AV186" s="131">
        <f t="shared" si="67"/>
        <v>153.75</v>
      </c>
      <c r="AW186" s="131">
        <f t="shared" si="67"/>
        <v>153.75</v>
      </c>
      <c r="AX186" s="131">
        <f t="shared" si="67"/>
        <v>153.75</v>
      </c>
      <c r="AY186" s="131">
        <f t="shared" si="68"/>
        <v>153.75</v>
      </c>
      <c r="AZ186" s="131">
        <f t="shared" si="68"/>
        <v>153.75</v>
      </c>
      <c r="BA186" s="131">
        <f t="shared" si="68"/>
        <v>153.75</v>
      </c>
      <c r="BB186" s="131">
        <f t="shared" si="68"/>
        <v>153.75</v>
      </c>
      <c r="BC186" s="131">
        <f t="shared" si="68"/>
        <v>153.75</v>
      </c>
      <c r="BD186" s="131" t="str">
        <f t="shared" si="68"/>
        <v>-</v>
      </c>
      <c r="BE186" s="131" t="str">
        <f t="shared" si="68"/>
        <v>-</v>
      </c>
      <c r="BF186" s="131" t="str">
        <f t="shared" si="68"/>
        <v>-</v>
      </c>
      <c r="BG186" s="131" t="str">
        <f t="shared" si="68"/>
        <v>-</v>
      </c>
      <c r="BH186" s="131" t="str">
        <f t="shared" si="68"/>
        <v>-</v>
      </c>
      <c r="BI186" s="131" t="str">
        <f t="shared" si="68"/>
        <v>-</v>
      </c>
      <c r="BJ186" s="131" t="str">
        <f t="shared" si="68"/>
        <v>-</v>
      </c>
      <c r="BK186" s="131">
        <f t="shared" si="68"/>
        <v>93.75</v>
      </c>
      <c r="BL186" s="131">
        <f t="shared" si="68"/>
        <v>93.75</v>
      </c>
      <c r="BM186" s="131">
        <f t="shared" si="68"/>
        <v>93.75</v>
      </c>
      <c r="BN186" s="131">
        <f t="shared" si="68"/>
        <v>93.75</v>
      </c>
      <c r="BO186" s="131">
        <f t="shared" si="69"/>
        <v>93.75</v>
      </c>
      <c r="BP186" s="131">
        <f t="shared" si="69"/>
        <v>93.75</v>
      </c>
      <c r="BQ186" s="131">
        <f t="shared" si="69"/>
        <v>93.75</v>
      </c>
      <c r="BR186" s="131">
        <f t="shared" si="69"/>
        <v>93.75</v>
      </c>
      <c r="BS186" s="131" t="str">
        <f t="shared" si="69"/>
        <v>-</v>
      </c>
      <c r="BT186" s="131" t="str">
        <f t="shared" si="69"/>
        <v>-</v>
      </c>
      <c r="BU186" s="131" t="str">
        <f t="shared" si="69"/>
        <v>-</v>
      </c>
      <c r="BV186" s="131" t="str">
        <f t="shared" si="69"/>
        <v>-</v>
      </c>
      <c r="BW186" s="131" t="str">
        <f t="shared" si="69"/>
        <v>-</v>
      </c>
      <c r="BX186" s="131" t="str">
        <f t="shared" si="69"/>
        <v>-</v>
      </c>
      <c r="BY186" s="131" t="str">
        <f t="shared" si="69"/>
        <v>-</v>
      </c>
      <c r="BZ186" s="131" t="str">
        <f t="shared" si="69"/>
        <v>-</v>
      </c>
      <c r="CA186" s="131" t="str">
        <f t="shared" si="69"/>
        <v>-</v>
      </c>
      <c r="CB186" s="131" t="str">
        <f t="shared" si="69"/>
        <v>-</v>
      </c>
      <c r="CC186" s="131" t="str">
        <f t="shared" si="69"/>
        <v>-</v>
      </c>
      <c r="CD186" s="131" t="str">
        <f t="shared" si="69"/>
        <v>-</v>
      </c>
      <c r="CE186" s="131" t="str">
        <f t="shared" si="70"/>
        <v>-</v>
      </c>
      <c r="CF186" s="131" t="str">
        <f t="shared" si="70"/>
        <v>-</v>
      </c>
      <c r="CG186" s="131" t="str">
        <f t="shared" si="70"/>
        <v>-</v>
      </c>
      <c r="CH186" s="131" t="str">
        <f t="shared" si="70"/>
        <v>-</v>
      </c>
      <c r="CI186" s="131" t="str">
        <f t="shared" si="70"/>
        <v>-</v>
      </c>
      <c r="CJ186" s="131" t="str">
        <f t="shared" si="70"/>
        <v>-</v>
      </c>
      <c r="CK186" s="131" t="str">
        <f t="shared" si="70"/>
        <v>-</v>
      </c>
      <c r="CL186" s="131" t="str">
        <f t="shared" si="70"/>
        <v>-</v>
      </c>
      <c r="CM186" s="131" t="str">
        <f t="shared" si="70"/>
        <v>-</v>
      </c>
      <c r="CN186" s="131" t="str">
        <f t="shared" si="70"/>
        <v>-</v>
      </c>
      <c r="CO186" s="131" t="str">
        <f t="shared" si="70"/>
        <v>-</v>
      </c>
      <c r="CP186" s="131" t="str">
        <f t="shared" si="70"/>
        <v>-</v>
      </c>
      <c r="CQ186" s="131" t="str">
        <f t="shared" si="70"/>
        <v>-</v>
      </c>
      <c r="CR186" s="131" t="str">
        <f t="shared" si="70"/>
        <v>-</v>
      </c>
      <c r="CS186" s="131" t="str">
        <f t="shared" si="70"/>
        <v>-</v>
      </c>
      <c r="CT186" s="131" t="str">
        <f t="shared" si="70"/>
        <v>-</v>
      </c>
      <c r="CU186" s="131" t="str">
        <f t="shared" si="71"/>
        <v>-</v>
      </c>
      <c r="CV186" s="131" t="str">
        <f t="shared" si="71"/>
        <v>-</v>
      </c>
      <c r="CW186" s="131" t="str">
        <f t="shared" si="71"/>
        <v>-</v>
      </c>
      <c r="CX186" s="131" t="str">
        <f t="shared" si="71"/>
        <v>-</v>
      </c>
      <c r="CY186" s="131" t="str">
        <f t="shared" si="71"/>
        <v>-</v>
      </c>
      <c r="CZ186" s="131" t="str">
        <f t="shared" si="71"/>
        <v>-</v>
      </c>
      <c r="DA186" s="131" t="str">
        <f t="shared" si="71"/>
        <v>-</v>
      </c>
      <c r="DB186" s="131" t="str">
        <f t="shared" si="71"/>
        <v>-</v>
      </c>
      <c r="DC186" s="131" t="str">
        <f t="shared" si="71"/>
        <v>-</v>
      </c>
      <c r="DD186" s="131" t="str">
        <f t="shared" si="71"/>
        <v>-</v>
      </c>
      <c r="DE186" s="131" t="str">
        <f t="shared" si="71"/>
        <v>-</v>
      </c>
      <c r="DF186" s="131" t="str">
        <f t="shared" si="71"/>
        <v>-</v>
      </c>
      <c r="DG186" s="131" t="str">
        <f t="shared" si="71"/>
        <v>-</v>
      </c>
      <c r="DH186" s="131" t="str">
        <f t="shared" si="71"/>
        <v>-</v>
      </c>
      <c r="DI186" s="131" t="str">
        <f t="shared" si="72"/>
        <v>-</v>
      </c>
      <c r="DJ186" s="131" t="str">
        <f t="shared" si="72"/>
        <v>-</v>
      </c>
      <c r="DK186" s="131" t="str">
        <f t="shared" si="72"/>
        <v>-</v>
      </c>
      <c r="DL186" s="131" t="str">
        <f t="shared" si="72"/>
        <v>-</v>
      </c>
      <c r="DM186" s="131" t="str">
        <f t="shared" si="72"/>
        <v>-</v>
      </c>
      <c r="DN186" s="131" t="str">
        <f t="shared" si="72"/>
        <v>-</v>
      </c>
      <c r="DO186" s="131" t="str">
        <f t="shared" si="72"/>
        <v>-</v>
      </c>
      <c r="DP186" s="131" t="str">
        <f t="shared" si="72"/>
        <v>-</v>
      </c>
      <c r="DQ186" s="131" t="str">
        <f t="shared" si="72"/>
        <v>-</v>
      </c>
      <c r="DR186" s="131" t="str">
        <f t="shared" si="72"/>
        <v>-</v>
      </c>
    </row>
    <row r="187" spans="1:192" hidden="1" outlineLevel="1">
      <c r="A187">
        <v>4</v>
      </c>
      <c r="B187" t="s">
        <v>885</v>
      </c>
      <c r="C187" s="131" t="str">
        <f t="shared" si="65"/>
        <v>-</v>
      </c>
      <c r="D187" s="131" t="str">
        <f t="shared" si="65"/>
        <v>-</v>
      </c>
      <c r="E187" s="131" t="str">
        <f t="shared" si="65"/>
        <v>-</v>
      </c>
      <c r="F187" s="131" t="str">
        <f t="shared" si="65"/>
        <v>-</v>
      </c>
      <c r="G187" s="131" t="str">
        <f t="shared" si="65"/>
        <v>-</v>
      </c>
      <c r="H187" s="131" t="str">
        <f t="shared" si="65"/>
        <v>-</v>
      </c>
      <c r="I187" s="131" t="str">
        <f t="shared" si="65"/>
        <v>-</v>
      </c>
      <c r="J187" s="131" t="str">
        <f t="shared" si="65"/>
        <v>-</v>
      </c>
      <c r="K187" s="131" t="str">
        <f t="shared" si="65"/>
        <v>-</v>
      </c>
      <c r="L187" s="131" t="str">
        <f t="shared" si="65"/>
        <v>-</v>
      </c>
      <c r="M187" s="131" t="str">
        <f t="shared" si="65"/>
        <v>-</v>
      </c>
      <c r="N187" s="131" t="str">
        <f t="shared" si="65"/>
        <v>-</v>
      </c>
      <c r="O187" s="131" t="str">
        <f t="shared" si="65"/>
        <v>-</v>
      </c>
      <c r="P187" s="131" t="str">
        <f t="shared" si="65"/>
        <v>-</v>
      </c>
      <c r="Q187" s="131" t="str">
        <f t="shared" si="65"/>
        <v>-</v>
      </c>
      <c r="R187" s="131" t="str">
        <f t="shared" si="65"/>
        <v>-</v>
      </c>
      <c r="S187" s="131" t="str">
        <f t="shared" si="66"/>
        <v>-</v>
      </c>
      <c r="T187" s="131" t="str">
        <f t="shared" si="66"/>
        <v>-</v>
      </c>
      <c r="U187" s="131" t="str">
        <f t="shared" si="66"/>
        <v>-</v>
      </c>
      <c r="V187" s="131" t="str">
        <f t="shared" si="66"/>
        <v>-</v>
      </c>
      <c r="W187" s="131" t="str">
        <f t="shared" si="66"/>
        <v>-</v>
      </c>
      <c r="X187" s="131" t="str">
        <f t="shared" si="66"/>
        <v>-</v>
      </c>
      <c r="Y187" s="131" t="str">
        <f t="shared" si="66"/>
        <v>-</v>
      </c>
      <c r="Z187" s="131" t="str">
        <f t="shared" si="66"/>
        <v>-</v>
      </c>
      <c r="AA187" s="131" t="str">
        <f t="shared" si="66"/>
        <v>-</v>
      </c>
      <c r="AB187" s="131" t="str">
        <f t="shared" si="66"/>
        <v>-</v>
      </c>
      <c r="AC187" s="131" t="str">
        <f t="shared" si="66"/>
        <v>-</v>
      </c>
      <c r="AD187" s="131" t="str">
        <f t="shared" si="66"/>
        <v>-</v>
      </c>
      <c r="AE187" s="131" t="str">
        <f t="shared" si="66"/>
        <v>-</v>
      </c>
      <c r="AF187" s="131" t="str">
        <f t="shared" si="66"/>
        <v>-</v>
      </c>
      <c r="AG187" s="131">
        <f t="shared" si="66"/>
        <v>150</v>
      </c>
      <c r="AH187" s="131" t="str">
        <f t="shared" si="66"/>
        <v>-</v>
      </c>
      <c r="AI187" s="131" t="str">
        <f t="shared" si="67"/>
        <v>-</v>
      </c>
      <c r="AJ187" s="131" t="str">
        <f t="shared" si="67"/>
        <v>-</v>
      </c>
      <c r="AK187" s="131" t="str">
        <f t="shared" si="67"/>
        <v>-</v>
      </c>
      <c r="AL187" s="131" t="str">
        <f t="shared" si="67"/>
        <v>-</v>
      </c>
      <c r="AM187" s="131" t="str">
        <f t="shared" si="67"/>
        <v>-</v>
      </c>
      <c r="AN187" s="131" t="str">
        <f t="shared" si="67"/>
        <v>-</v>
      </c>
      <c r="AO187" s="131" t="str">
        <f t="shared" si="67"/>
        <v>-</v>
      </c>
      <c r="AP187" s="131" t="str">
        <f t="shared" si="67"/>
        <v>-</v>
      </c>
      <c r="AQ187" s="131" t="str">
        <f t="shared" si="67"/>
        <v>-</v>
      </c>
      <c r="AR187" s="131" t="str">
        <f t="shared" si="67"/>
        <v>-</v>
      </c>
      <c r="AS187" s="131" t="str">
        <f t="shared" si="67"/>
        <v>-</v>
      </c>
      <c r="AT187" s="131" t="str">
        <f t="shared" si="67"/>
        <v>-</v>
      </c>
      <c r="AU187" s="131" t="str">
        <f t="shared" si="67"/>
        <v>-</v>
      </c>
      <c r="AV187" s="131">
        <f t="shared" si="67"/>
        <v>153.75</v>
      </c>
      <c r="AW187" s="131">
        <f t="shared" si="67"/>
        <v>153.75</v>
      </c>
      <c r="AX187" s="131">
        <f t="shared" si="67"/>
        <v>153.75</v>
      </c>
      <c r="AY187" s="131">
        <f t="shared" si="68"/>
        <v>153.75</v>
      </c>
      <c r="AZ187" s="131">
        <f t="shared" si="68"/>
        <v>153.75</v>
      </c>
      <c r="BA187" s="131">
        <f t="shared" si="68"/>
        <v>153.75</v>
      </c>
      <c r="BB187" s="131">
        <f t="shared" si="68"/>
        <v>153.75</v>
      </c>
      <c r="BC187" s="131">
        <f t="shared" si="68"/>
        <v>153.75</v>
      </c>
      <c r="BD187" s="131" t="str">
        <f t="shared" si="68"/>
        <v>-</v>
      </c>
      <c r="BE187" s="131" t="str">
        <f t="shared" si="68"/>
        <v>-</v>
      </c>
      <c r="BF187" s="131" t="str">
        <f t="shared" si="68"/>
        <v>-</v>
      </c>
      <c r="BG187" s="131" t="str">
        <f t="shared" si="68"/>
        <v>-</v>
      </c>
      <c r="BH187" s="131" t="str">
        <f t="shared" si="68"/>
        <v>-</v>
      </c>
      <c r="BI187" s="131" t="str">
        <f t="shared" si="68"/>
        <v>-</v>
      </c>
      <c r="BJ187" s="131" t="str">
        <f t="shared" si="68"/>
        <v>-</v>
      </c>
      <c r="BK187" s="131">
        <f t="shared" si="68"/>
        <v>93.75</v>
      </c>
      <c r="BL187" s="131">
        <f t="shared" si="68"/>
        <v>93.75</v>
      </c>
      <c r="BM187" s="131">
        <f t="shared" si="68"/>
        <v>93.75</v>
      </c>
      <c r="BN187" s="131">
        <f t="shared" si="68"/>
        <v>93.75</v>
      </c>
      <c r="BO187" s="131">
        <f t="shared" si="69"/>
        <v>93.75</v>
      </c>
      <c r="BP187" s="131">
        <f t="shared" si="69"/>
        <v>93.75</v>
      </c>
      <c r="BQ187" s="131">
        <f t="shared" si="69"/>
        <v>93.75</v>
      </c>
      <c r="BR187" s="131">
        <f t="shared" si="69"/>
        <v>93.75</v>
      </c>
      <c r="BS187" s="131" t="str">
        <f t="shared" si="69"/>
        <v>-</v>
      </c>
      <c r="BT187" s="131" t="str">
        <f t="shared" si="69"/>
        <v>-</v>
      </c>
      <c r="BU187" s="131" t="str">
        <f t="shared" si="69"/>
        <v>-</v>
      </c>
      <c r="BV187" s="131" t="str">
        <f t="shared" si="69"/>
        <v>-</v>
      </c>
      <c r="BW187" s="131" t="str">
        <f t="shared" si="69"/>
        <v>-</v>
      </c>
      <c r="BX187" s="131" t="str">
        <f t="shared" si="69"/>
        <v>-</v>
      </c>
      <c r="BY187" s="131" t="str">
        <f t="shared" si="69"/>
        <v>-</v>
      </c>
      <c r="BZ187" s="131" t="str">
        <f t="shared" si="69"/>
        <v>-</v>
      </c>
      <c r="CA187" s="131" t="str">
        <f t="shared" si="69"/>
        <v>-</v>
      </c>
      <c r="CB187" s="131" t="str">
        <f t="shared" si="69"/>
        <v>-</v>
      </c>
      <c r="CC187" s="131" t="str">
        <f t="shared" si="69"/>
        <v>-</v>
      </c>
      <c r="CD187" s="131" t="str">
        <f t="shared" si="69"/>
        <v>-</v>
      </c>
      <c r="CE187" s="131" t="str">
        <f t="shared" si="70"/>
        <v>-</v>
      </c>
      <c r="CF187" s="131" t="str">
        <f t="shared" si="70"/>
        <v>-</v>
      </c>
      <c r="CG187" s="131" t="str">
        <f t="shared" si="70"/>
        <v>-</v>
      </c>
      <c r="CH187" s="131" t="str">
        <f t="shared" si="70"/>
        <v>-</v>
      </c>
      <c r="CI187" s="131" t="str">
        <f t="shared" si="70"/>
        <v>-</v>
      </c>
      <c r="CJ187" s="131" t="str">
        <f t="shared" si="70"/>
        <v>-</v>
      </c>
      <c r="CK187" s="131" t="str">
        <f t="shared" si="70"/>
        <v>-</v>
      </c>
      <c r="CL187" s="131" t="str">
        <f t="shared" si="70"/>
        <v>-</v>
      </c>
      <c r="CM187" s="131" t="str">
        <f t="shared" si="70"/>
        <v>-</v>
      </c>
      <c r="CN187" s="131" t="str">
        <f t="shared" si="70"/>
        <v>-</v>
      </c>
      <c r="CO187" s="131" t="str">
        <f t="shared" si="70"/>
        <v>-</v>
      </c>
      <c r="CP187" s="131" t="str">
        <f t="shared" si="70"/>
        <v>-</v>
      </c>
      <c r="CQ187" s="131" t="str">
        <f t="shared" si="70"/>
        <v>-</v>
      </c>
      <c r="CR187" s="131" t="str">
        <f t="shared" si="70"/>
        <v>-</v>
      </c>
      <c r="CS187" s="131" t="str">
        <f t="shared" si="70"/>
        <v>-</v>
      </c>
      <c r="CT187" s="131" t="str">
        <f t="shared" si="70"/>
        <v>-</v>
      </c>
      <c r="CU187" s="131" t="str">
        <f t="shared" si="71"/>
        <v>-</v>
      </c>
      <c r="CV187" s="131" t="str">
        <f t="shared" si="71"/>
        <v>-</v>
      </c>
      <c r="CW187" s="131" t="str">
        <f t="shared" si="71"/>
        <v>-</v>
      </c>
      <c r="CX187" s="131" t="str">
        <f t="shared" si="71"/>
        <v>-</v>
      </c>
      <c r="CY187" s="131" t="str">
        <f t="shared" si="71"/>
        <v>-</v>
      </c>
      <c r="CZ187" s="131" t="str">
        <f t="shared" si="71"/>
        <v>-</v>
      </c>
      <c r="DA187" s="131" t="str">
        <f t="shared" si="71"/>
        <v>-</v>
      </c>
      <c r="DB187" s="131" t="str">
        <f t="shared" si="71"/>
        <v>-</v>
      </c>
      <c r="DC187" s="131" t="str">
        <f t="shared" si="71"/>
        <v>-</v>
      </c>
      <c r="DD187" s="131" t="str">
        <f t="shared" si="71"/>
        <v>-</v>
      </c>
      <c r="DE187" s="131" t="str">
        <f t="shared" si="71"/>
        <v>-</v>
      </c>
      <c r="DF187" s="131" t="str">
        <f t="shared" si="71"/>
        <v>-</v>
      </c>
      <c r="DG187" s="131" t="str">
        <f t="shared" si="71"/>
        <v>-</v>
      </c>
      <c r="DH187" s="131" t="str">
        <f t="shared" si="71"/>
        <v>-</v>
      </c>
      <c r="DI187" s="131" t="str">
        <f t="shared" si="72"/>
        <v>-</v>
      </c>
      <c r="DJ187" s="131" t="str">
        <f t="shared" si="72"/>
        <v>-</v>
      </c>
      <c r="DK187" s="131" t="str">
        <f t="shared" si="72"/>
        <v>-</v>
      </c>
      <c r="DL187" s="131" t="str">
        <f t="shared" si="72"/>
        <v>-</v>
      </c>
      <c r="DM187" s="131" t="str">
        <f t="shared" si="72"/>
        <v>-</v>
      </c>
      <c r="DN187" s="131" t="str">
        <f t="shared" si="72"/>
        <v>-</v>
      </c>
      <c r="DO187" s="131" t="str">
        <f t="shared" si="72"/>
        <v>-</v>
      </c>
      <c r="DP187" s="131" t="str">
        <f t="shared" si="72"/>
        <v>-</v>
      </c>
      <c r="DQ187" s="131" t="str">
        <f t="shared" si="72"/>
        <v>-</v>
      </c>
      <c r="DR187" s="131" t="str">
        <f t="shared" si="72"/>
        <v>-</v>
      </c>
    </row>
    <row r="188" spans="1:192" hidden="1" outlineLevel="1">
      <c r="A188">
        <v>5</v>
      </c>
      <c r="B188" t="s">
        <v>886</v>
      </c>
      <c r="C188" s="131" t="str">
        <f t="shared" si="65"/>
        <v>-</v>
      </c>
      <c r="D188" s="131" t="str">
        <f t="shared" si="65"/>
        <v>-</v>
      </c>
      <c r="E188" s="131" t="str">
        <f t="shared" si="65"/>
        <v>-</v>
      </c>
      <c r="F188" s="131" t="str">
        <f t="shared" si="65"/>
        <v>-</v>
      </c>
      <c r="G188" s="131" t="str">
        <f t="shared" si="65"/>
        <v>-</v>
      </c>
      <c r="H188" s="131" t="str">
        <f t="shared" si="65"/>
        <v>-</v>
      </c>
      <c r="I188" s="131" t="str">
        <f t="shared" si="65"/>
        <v>-</v>
      </c>
      <c r="J188" s="131" t="str">
        <f t="shared" si="65"/>
        <v>-</v>
      </c>
      <c r="K188" s="131" t="str">
        <f t="shared" si="65"/>
        <v>-</v>
      </c>
      <c r="L188" s="131" t="str">
        <f t="shared" si="65"/>
        <v>-</v>
      </c>
      <c r="M188" s="131" t="str">
        <f t="shared" si="65"/>
        <v>-</v>
      </c>
      <c r="N188" s="131" t="str">
        <f t="shared" si="65"/>
        <v>-</v>
      </c>
      <c r="O188" s="131" t="str">
        <f t="shared" si="65"/>
        <v>-</v>
      </c>
      <c r="P188" s="131" t="str">
        <f t="shared" si="65"/>
        <v>-</v>
      </c>
      <c r="Q188" s="131" t="str">
        <f t="shared" si="65"/>
        <v>-</v>
      </c>
      <c r="R188" s="131" t="str">
        <f t="shared" si="65"/>
        <v>-</v>
      </c>
      <c r="S188" s="131" t="str">
        <f t="shared" si="66"/>
        <v>-</v>
      </c>
      <c r="T188" s="131" t="str">
        <f t="shared" si="66"/>
        <v>-</v>
      </c>
      <c r="U188" s="131" t="str">
        <f t="shared" si="66"/>
        <v>-</v>
      </c>
      <c r="V188" s="131" t="str">
        <f t="shared" si="66"/>
        <v>-</v>
      </c>
      <c r="W188" s="131" t="str">
        <f t="shared" si="66"/>
        <v>-</v>
      </c>
      <c r="X188" s="131" t="str">
        <f t="shared" si="66"/>
        <v>-</v>
      </c>
      <c r="Y188" s="131" t="str">
        <f t="shared" si="66"/>
        <v>-</v>
      </c>
      <c r="Z188" s="131" t="str">
        <f t="shared" si="66"/>
        <v>-</v>
      </c>
      <c r="AA188" s="131" t="str">
        <f t="shared" si="66"/>
        <v>-</v>
      </c>
      <c r="AB188" s="131" t="str">
        <f t="shared" si="66"/>
        <v>-</v>
      </c>
      <c r="AC188" s="131" t="str">
        <f t="shared" si="66"/>
        <v>-</v>
      </c>
      <c r="AD188" s="131" t="str">
        <f t="shared" si="66"/>
        <v>-</v>
      </c>
      <c r="AE188" s="131" t="str">
        <f t="shared" si="66"/>
        <v>-</v>
      </c>
      <c r="AF188" s="131" t="str">
        <f t="shared" si="66"/>
        <v>-</v>
      </c>
      <c r="AG188" s="131">
        <f t="shared" si="66"/>
        <v>150</v>
      </c>
      <c r="AH188" s="131" t="str">
        <f t="shared" si="66"/>
        <v>-</v>
      </c>
      <c r="AI188" s="131" t="str">
        <f t="shared" si="67"/>
        <v>-</v>
      </c>
      <c r="AJ188" s="131" t="str">
        <f t="shared" si="67"/>
        <v>-</v>
      </c>
      <c r="AK188" s="131" t="str">
        <f t="shared" si="67"/>
        <v>-</v>
      </c>
      <c r="AL188" s="131" t="str">
        <f t="shared" si="67"/>
        <v>-</v>
      </c>
      <c r="AM188" s="131" t="str">
        <f t="shared" si="67"/>
        <v>-</v>
      </c>
      <c r="AN188" s="131" t="str">
        <f t="shared" si="67"/>
        <v>-</v>
      </c>
      <c r="AO188" s="131" t="str">
        <f t="shared" si="67"/>
        <v>-</v>
      </c>
      <c r="AP188" s="131" t="str">
        <f t="shared" si="67"/>
        <v>-</v>
      </c>
      <c r="AQ188" s="131" t="str">
        <f t="shared" si="67"/>
        <v>-</v>
      </c>
      <c r="AR188" s="131" t="str">
        <f t="shared" si="67"/>
        <v>-</v>
      </c>
      <c r="AS188" s="131" t="str">
        <f t="shared" si="67"/>
        <v>-</v>
      </c>
      <c r="AT188" s="131" t="str">
        <f t="shared" si="67"/>
        <v>-</v>
      </c>
      <c r="AU188" s="131" t="str">
        <f t="shared" si="67"/>
        <v>-</v>
      </c>
      <c r="AV188" s="131">
        <f t="shared" si="67"/>
        <v>153.75</v>
      </c>
      <c r="AW188" s="131">
        <f t="shared" si="67"/>
        <v>153.75</v>
      </c>
      <c r="AX188" s="131">
        <f t="shared" si="67"/>
        <v>153.75</v>
      </c>
      <c r="AY188" s="131">
        <f t="shared" si="68"/>
        <v>153.75</v>
      </c>
      <c r="AZ188" s="131">
        <f t="shared" si="68"/>
        <v>153.75</v>
      </c>
      <c r="BA188" s="131">
        <f t="shared" si="68"/>
        <v>153.75</v>
      </c>
      <c r="BB188" s="131">
        <f t="shared" si="68"/>
        <v>153.75</v>
      </c>
      <c r="BC188" s="131">
        <f t="shared" si="68"/>
        <v>153.75</v>
      </c>
      <c r="BD188" s="131" t="str">
        <f t="shared" si="68"/>
        <v>-</v>
      </c>
      <c r="BE188" s="131" t="str">
        <f t="shared" si="68"/>
        <v>-</v>
      </c>
      <c r="BF188" s="131" t="str">
        <f t="shared" si="68"/>
        <v>-</v>
      </c>
      <c r="BG188" s="131" t="str">
        <f t="shared" si="68"/>
        <v>-</v>
      </c>
      <c r="BH188" s="131" t="str">
        <f t="shared" si="68"/>
        <v>-</v>
      </c>
      <c r="BI188" s="131" t="str">
        <f t="shared" si="68"/>
        <v>-</v>
      </c>
      <c r="BJ188" s="131" t="str">
        <f t="shared" si="68"/>
        <v>-</v>
      </c>
      <c r="BK188" s="131">
        <f t="shared" si="68"/>
        <v>93.75</v>
      </c>
      <c r="BL188" s="131">
        <f t="shared" si="68"/>
        <v>93.75</v>
      </c>
      <c r="BM188" s="131">
        <f t="shared" si="68"/>
        <v>93.75</v>
      </c>
      <c r="BN188" s="131">
        <f t="shared" si="68"/>
        <v>93.75</v>
      </c>
      <c r="BO188" s="131">
        <f t="shared" si="69"/>
        <v>93.75</v>
      </c>
      <c r="BP188" s="131">
        <f t="shared" si="69"/>
        <v>93.75</v>
      </c>
      <c r="BQ188" s="131">
        <f t="shared" si="69"/>
        <v>93.75</v>
      </c>
      <c r="BR188" s="131">
        <f t="shared" si="69"/>
        <v>93.75</v>
      </c>
      <c r="BS188" s="131" t="str">
        <f t="shared" si="69"/>
        <v>-</v>
      </c>
      <c r="BT188" s="131" t="str">
        <f t="shared" si="69"/>
        <v>-</v>
      </c>
      <c r="BU188" s="131" t="str">
        <f t="shared" si="69"/>
        <v>-</v>
      </c>
      <c r="BV188" s="131" t="str">
        <f t="shared" si="69"/>
        <v>-</v>
      </c>
      <c r="BW188" s="131" t="str">
        <f t="shared" si="69"/>
        <v>-</v>
      </c>
      <c r="BX188" s="131" t="str">
        <f t="shared" si="69"/>
        <v>-</v>
      </c>
      <c r="BY188" s="131" t="str">
        <f t="shared" si="69"/>
        <v>-</v>
      </c>
      <c r="BZ188" s="131" t="str">
        <f t="shared" si="69"/>
        <v>-</v>
      </c>
      <c r="CA188" s="131" t="str">
        <f t="shared" si="69"/>
        <v>-</v>
      </c>
      <c r="CB188" s="131" t="str">
        <f t="shared" si="69"/>
        <v>-</v>
      </c>
      <c r="CC188" s="131" t="str">
        <f t="shared" si="69"/>
        <v>-</v>
      </c>
      <c r="CD188" s="131" t="str">
        <f t="shared" si="69"/>
        <v>-</v>
      </c>
      <c r="CE188" s="131" t="str">
        <f t="shared" si="70"/>
        <v>-</v>
      </c>
      <c r="CF188" s="131" t="str">
        <f t="shared" si="70"/>
        <v>-</v>
      </c>
      <c r="CG188" s="131" t="str">
        <f t="shared" si="70"/>
        <v>-</v>
      </c>
      <c r="CH188" s="131" t="str">
        <f t="shared" si="70"/>
        <v>-</v>
      </c>
      <c r="CI188" s="131" t="str">
        <f t="shared" si="70"/>
        <v>-</v>
      </c>
      <c r="CJ188" s="131" t="str">
        <f t="shared" si="70"/>
        <v>-</v>
      </c>
      <c r="CK188" s="131" t="str">
        <f t="shared" si="70"/>
        <v>-</v>
      </c>
      <c r="CL188" s="131" t="str">
        <f t="shared" si="70"/>
        <v>-</v>
      </c>
      <c r="CM188" s="131" t="str">
        <f t="shared" si="70"/>
        <v>-</v>
      </c>
      <c r="CN188" s="131" t="str">
        <f t="shared" si="70"/>
        <v>-</v>
      </c>
      <c r="CO188" s="131" t="str">
        <f t="shared" si="70"/>
        <v>-</v>
      </c>
      <c r="CP188" s="131" t="str">
        <f t="shared" si="70"/>
        <v>-</v>
      </c>
      <c r="CQ188" s="131" t="str">
        <f t="shared" si="70"/>
        <v>-</v>
      </c>
      <c r="CR188" s="131" t="str">
        <f t="shared" si="70"/>
        <v>-</v>
      </c>
      <c r="CS188" s="131" t="str">
        <f t="shared" si="70"/>
        <v>-</v>
      </c>
      <c r="CT188" s="131" t="str">
        <f t="shared" si="70"/>
        <v>-</v>
      </c>
      <c r="CU188" s="131" t="str">
        <f t="shared" si="71"/>
        <v>-</v>
      </c>
      <c r="CV188" s="131" t="str">
        <f t="shared" si="71"/>
        <v>-</v>
      </c>
      <c r="CW188" s="131" t="str">
        <f t="shared" si="71"/>
        <v>-</v>
      </c>
      <c r="CX188" s="131" t="str">
        <f t="shared" si="71"/>
        <v>-</v>
      </c>
      <c r="CY188" s="131" t="str">
        <f t="shared" si="71"/>
        <v>-</v>
      </c>
      <c r="CZ188" s="131" t="str">
        <f t="shared" si="71"/>
        <v>-</v>
      </c>
      <c r="DA188" s="131" t="str">
        <f t="shared" si="71"/>
        <v>-</v>
      </c>
      <c r="DB188" s="131" t="str">
        <f t="shared" si="71"/>
        <v>-</v>
      </c>
      <c r="DC188" s="131" t="str">
        <f t="shared" si="71"/>
        <v>-</v>
      </c>
      <c r="DD188" s="131" t="str">
        <f t="shared" si="71"/>
        <v>-</v>
      </c>
      <c r="DE188" s="131" t="str">
        <f t="shared" si="71"/>
        <v>-</v>
      </c>
      <c r="DF188" s="131" t="str">
        <f t="shared" si="71"/>
        <v>-</v>
      </c>
      <c r="DG188" s="131" t="str">
        <f t="shared" si="71"/>
        <v>-</v>
      </c>
      <c r="DH188" s="131" t="str">
        <f t="shared" si="71"/>
        <v>-</v>
      </c>
      <c r="DI188" s="131" t="str">
        <f t="shared" si="72"/>
        <v>-</v>
      </c>
      <c r="DJ188" s="131" t="str">
        <f t="shared" si="72"/>
        <v>-</v>
      </c>
      <c r="DK188" s="131" t="str">
        <f t="shared" si="72"/>
        <v>-</v>
      </c>
      <c r="DL188" s="131" t="str">
        <f t="shared" si="72"/>
        <v>-</v>
      </c>
      <c r="DM188" s="131" t="str">
        <f t="shared" si="72"/>
        <v>-</v>
      </c>
      <c r="DN188" s="131" t="str">
        <f t="shared" si="72"/>
        <v>-</v>
      </c>
      <c r="DO188" s="131" t="str">
        <f t="shared" si="72"/>
        <v>-</v>
      </c>
      <c r="DP188" s="131" t="str">
        <f t="shared" si="72"/>
        <v>-</v>
      </c>
      <c r="DQ188" s="131" t="str">
        <f t="shared" si="72"/>
        <v>-</v>
      </c>
      <c r="DR188" s="131" t="str">
        <f t="shared" si="72"/>
        <v>-</v>
      </c>
    </row>
    <row r="189" spans="1:192" hidden="1" outlineLevel="1"/>
    <row r="190" spans="1:192" ht="17.25" hidden="1"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hidden="1"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hidden="1"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hidden="1" outlineLevel="1">
      <c r="B193" s="25" t="s">
        <v>890</v>
      </c>
      <c r="C193" s="27">
        <f>C192</f>
        <v>0</v>
      </c>
      <c r="D193" s="27">
        <f t="shared" ref="D193:R195" si="73">D192</f>
        <v>0</v>
      </c>
      <c r="E193" s="27">
        <f t="shared" si="73"/>
        <v>0</v>
      </c>
      <c r="F193" s="27">
        <f t="shared" si="73"/>
        <v>0</v>
      </c>
      <c r="G193" s="27">
        <f t="shared" si="73"/>
        <v>0</v>
      </c>
      <c r="H193" s="27">
        <f t="shared" si="73"/>
        <v>0</v>
      </c>
      <c r="I193" s="27">
        <f t="shared" si="73"/>
        <v>0</v>
      </c>
      <c r="J193" s="27">
        <f t="shared" si="73"/>
        <v>0</v>
      </c>
      <c r="K193" s="27">
        <f t="shared" si="73"/>
        <v>0</v>
      </c>
      <c r="L193" s="27">
        <f t="shared" si="73"/>
        <v>0</v>
      </c>
      <c r="M193" s="27">
        <f t="shared" si="73"/>
        <v>0</v>
      </c>
      <c r="N193" s="27">
        <f t="shared" si="73"/>
        <v>0</v>
      </c>
      <c r="O193" s="27">
        <f t="shared" si="73"/>
        <v>0</v>
      </c>
      <c r="P193" s="27">
        <f t="shared" si="73"/>
        <v>0</v>
      </c>
      <c r="Q193" s="27">
        <f t="shared" si="73"/>
        <v>0</v>
      </c>
      <c r="R193" s="27">
        <f>R192</f>
        <v>0</v>
      </c>
      <c r="S193" s="27">
        <f t="shared" ref="S193:AG195" si="74">S192</f>
        <v>0</v>
      </c>
      <c r="T193" s="27">
        <f t="shared" si="74"/>
        <v>0</v>
      </c>
      <c r="U193" s="27">
        <f t="shared" si="74"/>
        <v>0</v>
      </c>
      <c r="V193" s="27">
        <f t="shared" si="74"/>
        <v>0</v>
      </c>
      <c r="W193" s="27">
        <f t="shared" si="74"/>
        <v>0</v>
      </c>
      <c r="X193" s="27">
        <f t="shared" si="74"/>
        <v>0</v>
      </c>
      <c r="Y193" s="27">
        <f t="shared" si="74"/>
        <v>0</v>
      </c>
      <c r="Z193" s="27">
        <f t="shared" si="74"/>
        <v>0</v>
      </c>
      <c r="AA193" s="27">
        <f t="shared" si="74"/>
        <v>0</v>
      </c>
      <c r="AB193" s="27">
        <f t="shared" si="74"/>
        <v>0</v>
      </c>
      <c r="AC193" s="27">
        <f t="shared" si="74"/>
        <v>0</v>
      </c>
      <c r="AD193" s="27">
        <f t="shared" si="74"/>
        <v>0</v>
      </c>
      <c r="AE193" s="27">
        <f t="shared" si="74"/>
        <v>0</v>
      </c>
      <c r="AF193" s="27">
        <f t="shared" si="74"/>
        <v>0</v>
      </c>
      <c r="AG193" s="27">
        <f>AG192</f>
        <v>0</v>
      </c>
      <c r="AH193" s="27">
        <f t="shared" ref="AH193:AU195" si="75">AH192</f>
        <v>0</v>
      </c>
      <c r="AI193" s="27">
        <f t="shared" si="75"/>
        <v>0</v>
      </c>
      <c r="AJ193" s="27">
        <f t="shared" si="75"/>
        <v>0</v>
      </c>
      <c r="AK193" s="27">
        <f t="shared" si="75"/>
        <v>0</v>
      </c>
      <c r="AL193" s="27">
        <f t="shared" si="75"/>
        <v>0</v>
      </c>
      <c r="AM193" s="27">
        <f t="shared" si="75"/>
        <v>0</v>
      </c>
      <c r="AN193" s="27">
        <f t="shared" si="75"/>
        <v>0</v>
      </c>
      <c r="AO193" s="27">
        <f t="shared" si="75"/>
        <v>0</v>
      </c>
      <c r="AP193" s="27">
        <f t="shared" si="75"/>
        <v>0</v>
      </c>
      <c r="AQ193" s="27">
        <f t="shared" si="75"/>
        <v>0</v>
      </c>
      <c r="AR193" s="27">
        <f t="shared" si="75"/>
        <v>0</v>
      </c>
      <c r="AS193" s="27">
        <f t="shared" si="75"/>
        <v>0</v>
      </c>
      <c r="AT193" s="27">
        <f t="shared" si="75"/>
        <v>0</v>
      </c>
      <c r="AU193" s="27">
        <f t="shared" si="75"/>
        <v>0</v>
      </c>
    </row>
    <row r="194" spans="2:47" hidden="1" outlineLevel="1">
      <c r="B194" s="25" t="s">
        <v>891</v>
      </c>
      <c r="C194" s="27">
        <f>C193</f>
        <v>0</v>
      </c>
      <c r="D194" s="27">
        <f t="shared" si="73"/>
        <v>0</v>
      </c>
      <c r="E194" s="27">
        <f t="shared" si="73"/>
        <v>0</v>
      </c>
      <c r="F194" s="27">
        <f t="shared" si="73"/>
        <v>0</v>
      </c>
      <c r="G194" s="27">
        <f t="shared" si="73"/>
        <v>0</v>
      </c>
      <c r="H194" s="27">
        <f t="shared" si="73"/>
        <v>0</v>
      </c>
      <c r="I194" s="27">
        <f t="shared" si="73"/>
        <v>0</v>
      </c>
      <c r="J194" s="27">
        <f t="shared" si="73"/>
        <v>0</v>
      </c>
      <c r="K194" s="27">
        <f t="shared" si="73"/>
        <v>0</v>
      </c>
      <c r="L194" s="27">
        <f t="shared" si="73"/>
        <v>0</v>
      </c>
      <c r="M194" s="27">
        <f t="shared" si="73"/>
        <v>0</v>
      </c>
      <c r="N194" s="27">
        <f t="shared" si="73"/>
        <v>0</v>
      </c>
      <c r="O194" s="27">
        <f t="shared" si="73"/>
        <v>0</v>
      </c>
      <c r="P194" s="27">
        <f t="shared" si="73"/>
        <v>0</v>
      </c>
      <c r="Q194" s="27">
        <f t="shared" si="73"/>
        <v>0</v>
      </c>
      <c r="R194" s="27">
        <f t="shared" si="73"/>
        <v>0</v>
      </c>
      <c r="S194" s="27">
        <f t="shared" si="74"/>
        <v>0</v>
      </c>
      <c r="T194" s="27">
        <f t="shared" si="74"/>
        <v>0</v>
      </c>
      <c r="U194" s="27">
        <f t="shared" si="74"/>
        <v>0</v>
      </c>
      <c r="V194" s="27">
        <f t="shared" si="74"/>
        <v>0</v>
      </c>
      <c r="W194" s="27">
        <f t="shared" si="74"/>
        <v>0</v>
      </c>
      <c r="X194" s="27">
        <f t="shared" si="74"/>
        <v>0</v>
      </c>
      <c r="Y194" s="27">
        <f t="shared" si="74"/>
        <v>0</v>
      </c>
      <c r="Z194" s="27">
        <f t="shared" si="74"/>
        <v>0</v>
      </c>
      <c r="AA194" s="27">
        <f t="shared" si="74"/>
        <v>0</v>
      </c>
      <c r="AB194" s="27">
        <f t="shared" si="74"/>
        <v>0</v>
      </c>
      <c r="AC194" s="27">
        <f t="shared" si="74"/>
        <v>0</v>
      </c>
      <c r="AD194" s="27">
        <f t="shared" si="74"/>
        <v>0</v>
      </c>
      <c r="AE194" s="27">
        <f t="shared" si="74"/>
        <v>0</v>
      </c>
      <c r="AF194" s="27">
        <f t="shared" si="74"/>
        <v>0</v>
      </c>
      <c r="AG194" s="27">
        <f t="shared" si="74"/>
        <v>0</v>
      </c>
      <c r="AH194" s="27">
        <f t="shared" si="75"/>
        <v>0</v>
      </c>
      <c r="AI194" s="27">
        <f t="shared" si="75"/>
        <v>0</v>
      </c>
      <c r="AJ194" s="27">
        <f t="shared" si="75"/>
        <v>0</v>
      </c>
      <c r="AK194" s="27">
        <f t="shared" si="75"/>
        <v>0</v>
      </c>
      <c r="AL194" s="27">
        <f t="shared" si="75"/>
        <v>0</v>
      </c>
      <c r="AM194" s="27">
        <f t="shared" si="75"/>
        <v>0</v>
      </c>
      <c r="AN194" s="27">
        <f t="shared" si="75"/>
        <v>0</v>
      </c>
      <c r="AO194" s="27">
        <f t="shared" si="75"/>
        <v>0</v>
      </c>
      <c r="AP194" s="27">
        <f t="shared" si="75"/>
        <v>0</v>
      </c>
      <c r="AQ194" s="27">
        <f t="shared" si="75"/>
        <v>0</v>
      </c>
      <c r="AR194" s="27">
        <f t="shared" si="75"/>
        <v>0</v>
      </c>
      <c r="AS194" s="27">
        <f t="shared" si="75"/>
        <v>0</v>
      </c>
      <c r="AT194" s="27">
        <f t="shared" si="75"/>
        <v>0</v>
      </c>
      <c r="AU194" s="27">
        <f t="shared" si="75"/>
        <v>0</v>
      </c>
    </row>
    <row r="195" spans="2:47" hidden="1" outlineLevel="1">
      <c r="B195" s="25" t="s">
        <v>892</v>
      </c>
      <c r="C195" s="27">
        <f>C194</f>
        <v>0</v>
      </c>
      <c r="D195" s="27">
        <f t="shared" si="73"/>
        <v>0</v>
      </c>
      <c r="E195" s="27">
        <f t="shared" si="73"/>
        <v>0</v>
      </c>
      <c r="F195" s="27">
        <f t="shared" si="73"/>
        <v>0</v>
      </c>
      <c r="G195" s="27">
        <f t="shared" si="73"/>
        <v>0</v>
      </c>
      <c r="H195" s="27">
        <f t="shared" si="73"/>
        <v>0</v>
      </c>
      <c r="I195" s="27">
        <f t="shared" si="73"/>
        <v>0</v>
      </c>
      <c r="J195" s="27">
        <f t="shared" si="73"/>
        <v>0</v>
      </c>
      <c r="K195" s="27">
        <f t="shared" si="73"/>
        <v>0</v>
      </c>
      <c r="L195" s="27">
        <f t="shared" si="73"/>
        <v>0</v>
      </c>
      <c r="M195" s="27">
        <f t="shared" si="73"/>
        <v>0</v>
      </c>
      <c r="N195" s="27">
        <f t="shared" si="73"/>
        <v>0</v>
      </c>
      <c r="O195" s="27">
        <f t="shared" si="73"/>
        <v>0</v>
      </c>
      <c r="P195" s="27">
        <f t="shared" si="73"/>
        <v>0</v>
      </c>
      <c r="Q195" s="27">
        <f t="shared" si="73"/>
        <v>0</v>
      </c>
      <c r="R195" s="27">
        <f t="shared" si="73"/>
        <v>0</v>
      </c>
      <c r="S195" s="27">
        <f t="shared" si="74"/>
        <v>0</v>
      </c>
      <c r="T195" s="27">
        <f t="shared" si="74"/>
        <v>0</v>
      </c>
      <c r="U195" s="27">
        <f t="shared" si="74"/>
        <v>0</v>
      </c>
      <c r="V195" s="27">
        <f t="shared" si="74"/>
        <v>0</v>
      </c>
      <c r="W195" s="27">
        <f t="shared" si="74"/>
        <v>0</v>
      </c>
      <c r="X195" s="27">
        <f t="shared" si="74"/>
        <v>0</v>
      </c>
      <c r="Y195" s="27">
        <f t="shared" si="74"/>
        <v>0</v>
      </c>
      <c r="Z195" s="27">
        <f t="shared" si="74"/>
        <v>0</v>
      </c>
      <c r="AA195" s="27">
        <f t="shared" si="74"/>
        <v>0</v>
      </c>
      <c r="AB195" s="27">
        <f t="shared" si="74"/>
        <v>0</v>
      </c>
      <c r="AC195" s="27">
        <f t="shared" si="74"/>
        <v>0</v>
      </c>
      <c r="AD195" s="27">
        <f t="shared" si="74"/>
        <v>0</v>
      </c>
      <c r="AE195" s="27">
        <f t="shared" si="74"/>
        <v>0</v>
      </c>
      <c r="AF195" s="27">
        <f t="shared" si="74"/>
        <v>0</v>
      </c>
      <c r="AG195" s="27">
        <f t="shared" si="74"/>
        <v>0</v>
      </c>
      <c r="AH195" s="27">
        <f t="shared" si="75"/>
        <v>0</v>
      </c>
      <c r="AI195" s="27">
        <f t="shared" si="75"/>
        <v>0</v>
      </c>
      <c r="AJ195" s="27">
        <f t="shared" si="75"/>
        <v>0</v>
      </c>
      <c r="AK195" s="27">
        <f t="shared" si="75"/>
        <v>0</v>
      </c>
      <c r="AL195" s="27">
        <f t="shared" si="75"/>
        <v>0</v>
      </c>
      <c r="AM195" s="27">
        <f t="shared" si="75"/>
        <v>0</v>
      </c>
      <c r="AN195" s="27">
        <f t="shared" si="75"/>
        <v>0</v>
      </c>
      <c r="AO195" s="27">
        <f t="shared" si="75"/>
        <v>0</v>
      </c>
      <c r="AP195" s="27">
        <f t="shared" si="75"/>
        <v>0</v>
      </c>
      <c r="AQ195" s="27">
        <f t="shared" si="75"/>
        <v>0</v>
      </c>
      <c r="AR195" s="27">
        <f t="shared" si="75"/>
        <v>0</v>
      </c>
      <c r="AS195" s="27">
        <f t="shared" si="75"/>
        <v>0</v>
      </c>
      <c r="AT195" s="27">
        <f t="shared" si="75"/>
        <v>0</v>
      </c>
      <c r="AU195" s="27">
        <f t="shared" si="75"/>
        <v>0</v>
      </c>
    </row>
    <row r="196" spans="2:47" hidden="1"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hidden="1"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hidden="1" outlineLevel="1">
      <c r="B198" s="25" t="s">
        <v>890</v>
      </c>
      <c r="C198" s="27">
        <f t="shared" ref="C198:AU200" si="76">C197</f>
        <v>0</v>
      </c>
      <c r="D198" s="27">
        <f t="shared" si="76"/>
        <v>0</v>
      </c>
      <c r="E198" s="27">
        <f t="shared" si="76"/>
        <v>0</v>
      </c>
      <c r="F198" s="27">
        <f t="shared" si="76"/>
        <v>0</v>
      </c>
      <c r="G198" s="27">
        <f t="shared" si="76"/>
        <v>0</v>
      </c>
      <c r="H198" s="27">
        <f t="shared" si="76"/>
        <v>0</v>
      </c>
      <c r="I198" s="27">
        <f t="shared" si="76"/>
        <v>0</v>
      </c>
      <c r="J198" s="27">
        <f t="shared" si="76"/>
        <v>0</v>
      </c>
      <c r="K198" s="27">
        <f t="shared" si="76"/>
        <v>0</v>
      </c>
      <c r="L198" s="27">
        <f t="shared" si="76"/>
        <v>0</v>
      </c>
      <c r="M198" s="27">
        <f t="shared" si="76"/>
        <v>0</v>
      </c>
      <c r="N198" s="27">
        <f t="shared" si="76"/>
        <v>0</v>
      </c>
      <c r="O198" s="27">
        <f t="shared" si="76"/>
        <v>0</v>
      </c>
      <c r="P198" s="27">
        <f t="shared" si="76"/>
        <v>0</v>
      </c>
      <c r="Q198" s="27">
        <f t="shared" si="76"/>
        <v>0</v>
      </c>
      <c r="R198" s="27">
        <f t="shared" si="76"/>
        <v>0</v>
      </c>
      <c r="S198" s="27">
        <f t="shared" si="76"/>
        <v>0</v>
      </c>
      <c r="T198" s="27">
        <f t="shared" si="76"/>
        <v>0</v>
      </c>
      <c r="U198" s="27">
        <f t="shared" si="76"/>
        <v>0</v>
      </c>
      <c r="V198" s="27">
        <f t="shared" si="76"/>
        <v>0</v>
      </c>
      <c r="W198" s="27">
        <f t="shared" si="76"/>
        <v>0</v>
      </c>
      <c r="X198" s="27">
        <f t="shared" si="76"/>
        <v>0</v>
      </c>
      <c r="Y198" s="27">
        <f t="shared" si="76"/>
        <v>0</v>
      </c>
      <c r="Z198" s="27">
        <f t="shared" si="76"/>
        <v>0</v>
      </c>
      <c r="AA198" s="27">
        <f t="shared" si="76"/>
        <v>0</v>
      </c>
      <c r="AB198" s="27">
        <f t="shared" si="76"/>
        <v>0</v>
      </c>
      <c r="AC198" s="27">
        <f t="shared" si="76"/>
        <v>0</v>
      </c>
      <c r="AD198" s="27">
        <f t="shared" si="76"/>
        <v>0</v>
      </c>
      <c r="AE198" s="27">
        <f t="shared" si="76"/>
        <v>0</v>
      </c>
      <c r="AF198" s="27">
        <f t="shared" si="76"/>
        <v>0</v>
      </c>
      <c r="AG198" s="27">
        <f t="shared" si="76"/>
        <v>0</v>
      </c>
      <c r="AH198" s="27">
        <f t="shared" si="76"/>
        <v>0</v>
      </c>
      <c r="AI198" s="27">
        <f t="shared" si="76"/>
        <v>0</v>
      </c>
      <c r="AJ198" s="27">
        <f t="shared" si="76"/>
        <v>0</v>
      </c>
      <c r="AK198" s="27">
        <f t="shared" si="76"/>
        <v>0</v>
      </c>
      <c r="AL198" s="27">
        <f t="shared" si="76"/>
        <v>0</v>
      </c>
      <c r="AM198" s="27">
        <f t="shared" si="76"/>
        <v>0</v>
      </c>
      <c r="AN198" s="27">
        <f t="shared" si="76"/>
        <v>0</v>
      </c>
      <c r="AO198" s="27">
        <f t="shared" si="76"/>
        <v>0</v>
      </c>
      <c r="AP198" s="27">
        <f t="shared" si="76"/>
        <v>0</v>
      </c>
      <c r="AQ198" s="27">
        <f t="shared" si="76"/>
        <v>0</v>
      </c>
      <c r="AR198" s="27">
        <f t="shared" si="76"/>
        <v>0</v>
      </c>
      <c r="AS198" s="27">
        <f t="shared" si="76"/>
        <v>0</v>
      </c>
      <c r="AT198" s="27">
        <f t="shared" si="76"/>
        <v>0</v>
      </c>
      <c r="AU198" s="27">
        <f t="shared" si="76"/>
        <v>0</v>
      </c>
    </row>
    <row r="199" spans="2:47" hidden="1" outlineLevel="1">
      <c r="B199" s="25" t="s">
        <v>891</v>
      </c>
      <c r="C199" s="27">
        <f t="shared" si="76"/>
        <v>0</v>
      </c>
      <c r="D199" s="27">
        <f t="shared" si="76"/>
        <v>0</v>
      </c>
      <c r="E199" s="27">
        <f t="shared" si="76"/>
        <v>0</v>
      </c>
      <c r="F199" s="27">
        <f t="shared" si="76"/>
        <v>0</v>
      </c>
      <c r="G199" s="27">
        <f t="shared" si="76"/>
        <v>0</v>
      </c>
      <c r="H199" s="27">
        <f t="shared" si="76"/>
        <v>0</v>
      </c>
      <c r="I199" s="27">
        <f t="shared" si="76"/>
        <v>0</v>
      </c>
      <c r="J199" s="27">
        <f t="shared" si="76"/>
        <v>0</v>
      </c>
      <c r="K199" s="27">
        <f t="shared" si="76"/>
        <v>0</v>
      </c>
      <c r="L199" s="27">
        <f t="shared" si="76"/>
        <v>0</v>
      </c>
      <c r="M199" s="27">
        <f t="shared" si="76"/>
        <v>0</v>
      </c>
      <c r="N199" s="27">
        <f t="shared" si="76"/>
        <v>0</v>
      </c>
      <c r="O199" s="27">
        <f t="shared" si="76"/>
        <v>0</v>
      </c>
      <c r="P199" s="27">
        <f t="shared" si="76"/>
        <v>0</v>
      </c>
      <c r="Q199" s="27">
        <f t="shared" si="76"/>
        <v>0</v>
      </c>
      <c r="R199" s="27">
        <f t="shared" si="76"/>
        <v>0</v>
      </c>
      <c r="S199" s="27">
        <f t="shared" si="76"/>
        <v>0</v>
      </c>
      <c r="T199" s="27">
        <f t="shared" si="76"/>
        <v>0</v>
      </c>
      <c r="U199" s="27">
        <f t="shared" si="76"/>
        <v>0</v>
      </c>
      <c r="V199" s="27">
        <f t="shared" si="76"/>
        <v>0</v>
      </c>
      <c r="W199" s="27">
        <f t="shared" si="76"/>
        <v>0</v>
      </c>
      <c r="X199" s="27">
        <f t="shared" si="76"/>
        <v>0</v>
      </c>
      <c r="Y199" s="27">
        <f t="shared" si="76"/>
        <v>0</v>
      </c>
      <c r="Z199" s="27">
        <f t="shared" si="76"/>
        <v>0</v>
      </c>
      <c r="AA199" s="27">
        <f t="shared" si="76"/>
        <v>0</v>
      </c>
      <c r="AB199" s="27">
        <f t="shared" si="76"/>
        <v>0</v>
      </c>
      <c r="AC199" s="27">
        <f t="shared" si="76"/>
        <v>0</v>
      </c>
      <c r="AD199" s="27">
        <f t="shared" si="76"/>
        <v>0</v>
      </c>
      <c r="AE199" s="27">
        <f t="shared" si="76"/>
        <v>0</v>
      </c>
      <c r="AF199" s="27">
        <f t="shared" si="76"/>
        <v>0</v>
      </c>
      <c r="AG199" s="27">
        <f t="shared" si="76"/>
        <v>0</v>
      </c>
      <c r="AH199" s="27">
        <f t="shared" si="76"/>
        <v>0</v>
      </c>
      <c r="AI199" s="27">
        <f t="shared" si="76"/>
        <v>0</v>
      </c>
      <c r="AJ199" s="27">
        <f t="shared" si="76"/>
        <v>0</v>
      </c>
      <c r="AK199" s="27">
        <f t="shared" si="76"/>
        <v>0</v>
      </c>
      <c r="AL199" s="27">
        <f t="shared" si="76"/>
        <v>0</v>
      </c>
      <c r="AM199" s="27">
        <f t="shared" si="76"/>
        <v>0</v>
      </c>
      <c r="AN199" s="27">
        <f t="shared" si="76"/>
        <v>0</v>
      </c>
      <c r="AO199" s="27">
        <f t="shared" si="76"/>
        <v>0</v>
      </c>
      <c r="AP199" s="27">
        <f t="shared" si="76"/>
        <v>0</v>
      </c>
      <c r="AQ199" s="27">
        <f t="shared" si="76"/>
        <v>0</v>
      </c>
      <c r="AR199" s="27">
        <f t="shared" si="76"/>
        <v>0</v>
      </c>
      <c r="AS199" s="27">
        <f t="shared" si="76"/>
        <v>0</v>
      </c>
      <c r="AT199" s="27">
        <f t="shared" si="76"/>
        <v>0</v>
      </c>
      <c r="AU199" s="27">
        <f t="shared" si="76"/>
        <v>0</v>
      </c>
    </row>
    <row r="200" spans="2:47" hidden="1" outlineLevel="1">
      <c r="B200" s="25" t="s">
        <v>892</v>
      </c>
      <c r="C200" s="27">
        <f t="shared" si="76"/>
        <v>0</v>
      </c>
      <c r="D200" s="27">
        <f t="shared" si="76"/>
        <v>0</v>
      </c>
      <c r="E200" s="27">
        <f t="shared" si="76"/>
        <v>0</v>
      </c>
      <c r="F200" s="27">
        <f t="shared" si="76"/>
        <v>0</v>
      </c>
      <c r="G200" s="27">
        <f t="shared" si="76"/>
        <v>0</v>
      </c>
      <c r="H200" s="27">
        <f t="shared" si="76"/>
        <v>0</v>
      </c>
      <c r="I200" s="27">
        <f t="shared" si="76"/>
        <v>0</v>
      </c>
      <c r="J200" s="27">
        <f t="shared" si="76"/>
        <v>0</v>
      </c>
      <c r="K200" s="27">
        <f t="shared" si="76"/>
        <v>0</v>
      </c>
      <c r="L200" s="27">
        <f t="shared" si="76"/>
        <v>0</v>
      </c>
      <c r="M200" s="27">
        <f t="shared" si="76"/>
        <v>0</v>
      </c>
      <c r="N200" s="27">
        <f t="shared" si="76"/>
        <v>0</v>
      </c>
      <c r="O200" s="27">
        <f t="shared" si="76"/>
        <v>0</v>
      </c>
      <c r="P200" s="27">
        <f t="shared" si="76"/>
        <v>0</v>
      </c>
      <c r="Q200" s="27">
        <f t="shared" si="76"/>
        <v>0</v>
      </c>
      <c r="R200" s="27">
        <f t="shared" si="76"/>
        <v>0</v>
      </c>
      <c r="S200" s="27">
        <f t="shared" si="76"/>
        <v>0</v>
      </c>
      <c r="T200" s="27">
        <f t="shared" si="76"/>
        <v>0</v>
      </c>
      <c r="U200" s="27">
        <f t="shared" si="76"/>
        <v>0</v>
      </c>
      <c r="V200" s="27">
        <f t="shared" si="76"/>
        <v>0</v>
      </c>
      <c r="W200" s="27">
        <f t="shared" si="76"/>
        <v>0</v>
      </c>
      <c r="X200" s="27">
        <f t="shared" si="76"/>
        <v>0</v>
      </c>
      <c r="Y200" s="27">
        <f t="shared" si="76"/>
        <v>0</v>
      </c>
      <c r="Z200" s="27">
        <f t="shared" si="76"/>
        <v>0</v>
      </c>
      <c r="AA200" s="27">
        <f t="shared" si="76"/>
        <v>0</v>
      </c>
      <c r="AB200" s="27">
        <f t="shared" si="76"/>
        <v>0</v>
      </c>
      <c r="AC200" s="27">
        <f t="shared" si="76"/>
        <v>0</v>
      </c>
      <c r="AD200" s="27">
        <f t="shared" si="76"/>
        <v>0</v>
      </c>
      <c r="AE200" s="27">
        <f t="shared" si="76"/>
        <v>0</v>
      </c>
      <c r="AF200" s="27">
        <f t="shared" si="76"/>
        <v>0</v>
      </c>
      <c r="AG200" s="27">
        <f t="shared" si="76"/>
        <v>0</v>
      </c>
      <c r="AH200" s="27">
        <f t="shared" si="76"/>
        <v>0</v>
      </c>
      <c r="AI200" s="27">
        <f t="shared" si="76"/>
        <v>0</v>
      </c>
      <c r="AJ200" s="27">
        <f t="shared" si="76"/>
        <v>0</v>
      </c>
      <c r="AK200" s="27">
        <f t="shared" si="76"/>
        <v>0</v>
      </c>
      <c r="AL200" s="27">
        <f t="shared" si="76"/>
        <v>0</v>
      </c>
      <c r="AM200" s="27">
        <f t="shared" si="76"/>
        <v>0</v>
      </c>
      <c r="AN200" s="27">
        <f t="shared" si="76"/>
        <v>0</v>
      </c>
      <c r="AO200" s="27">
        <f t="shared" si="76"/>
        <v>0</v>
      </c>
      <c r="AP200" s="27">
        <f t="shared" si="76"/>
        <v>0</v>
      </c>
      <c r="AQ200" s="27">
        <f t="shared" si="76"/>
        <v>0</v>
      </c>
      <c r="AR200" s="27">
        <f t="shared" si="76"/>
        <v>0</v>
      </c>
      <c r="AS200" s="27">
        <f t="shared" si="76"/>
        <v>0</v>
      </c>
      <c r="AT200" s="27">
        <f t="shared" si="76"/>
        <v>0</v>
      </c>
      <c r="AU200" s="27">
        <f t="shared" si="76"/>
        <v>0</v>
      </c>
    </row>
    <row r="201" spans="2:47" hidden="1"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hidden="1"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hidden="1" outlineLevel="1">
      <c r="B203" s="25" t="s">
        <v>890</v>
      </c>
      <c r="C203" s="27">
        <f t="shared" ref="C203:AU205" si="77">C202</f>
        <v>0</v>
      </c>
      <c r="D203" s="27">
        <f t="shared" si="77"/>
        <v>0</v>
      </c>
      <c r="E203" s="27">
        <f t="shared" si="77"/>
        <v>0</v>
      </c>
      <c r="F203" s="27">
        <f t="shared" si="77"/>
        <v>0</v>
      </c>
      <c r="G203" s="27">
        <f t="shared" si="77"/>
        <v>0</v>
      </c>
      <c r="H203" s="27">
        <f t="shared" si="77"/>
        <v>0</v>
      </c>
      <c r="I203" s="27">
        <f t="shared" si="77"/>
        <v>0</v>
      </c>
      <c r="J203" s="27">
        <f t="shared" si="77"/>
        <v>0</v>
      </c>
      <c r="K203" s="27">
        <f t="shared" si="77"/>
        <v>0</v>
      </c>
      <c r="L203" s="27">
        <f t="shared" si="77"/>
        <v>0</v>
      </c>
      <c r="M203" s="27">
        <f t="shared" si="77"/>
        <v>0</v>
      </c>
      <c r="N203" s="27">
        <f t="shared" si="77"/>
        <v>0</v>
      </c>
      <c r="O203" s="27">
        <f t="shared" si="77"/>
        <v>0</v>
      </c>
      <c r="P203" s="27">
        <f t="shared" si="77"/>
        <v>0</v>
      </c>
      <c r="Q203" s="27">
        <f t="shared" si="77"/>
        <v>0</v>
      </c>
      <c r="R203" s="27">
        <f t="shared" si="77"/>
        <v>150</v>
      </c>
      <c r="S203" s="27">
        <f t="shared" si="77"/>
        <v>0</v>
      </c>
      <c r="T203" s="27">
        <f t="shared" si="77"/>
        <v>0</v>
      </c>
      <c r="U203" s="27">
        <f t="shared" si="77"/>
        <v>0</v>
      </c>
      <c r="V203" s="27">
        <f t="shared" si="77"/>
        <v>0</v>
      </c>
      <c r="W203" s="27">
        <f t="shared" si="77"/>
        <v>0</v>
      </c>
      <c r="X203" s="27">
        <f t="shared" si="77"/>
        <v>0</v>
      </c>
      <c r="Y203" s="27">
        <f t="shared" si="77"/>
        <v>0</v>
      </c>
      <c r="Z203" s="27">
        <f t="shared" si="77"/>
        <v>0</v>
      </c>
      <c r="AA203" s="27">
        <f t="shared" si="77"/>
        <v>0</v>
      </c>
      <c r="AB203" s="27">
        <f t="shared" si="77"/>
        <v>0</v>
      </c>
      <c r="AC203" s="27">
        <f t="shared" si="77"/>
        <v>0</v>
      </c>
      <c r="AD203" s="27">
        <f t="shared" si="77"/>
        <v>0</v>
      </c>
      <c r="AE203" s="27">
        <f t="shared" si="77"/>
        <v>0</v>
      </c>
      <c r="AF203" s="27">
        <f t="shared" si="77"/>
        <v>0</v>
      </c>
      <c r="AG203" s="27">
        <f t="shared" si="77"/>
        <v>0</v>
      </c>
      <c r="AH203" s="27">
        <f t="shared" si="77"/>
        <v>0</v>
      </c>
      <c r="AI203" s="27">
        <f t="shared" si="77"/>
        <v>0</v>
      </c>
      <c r="AJ203" s="27">
        <f t="shared" si="77"/>
        <v>0</v>
      </c>
      <c r="AK203" s="27">
        <f t="shared" si="77"/>
        <v>0</v>
      </c>
      <c r="AL203" s="27">
        <f t="shared" si="77"/>
        <v>0</v>
      </c>
      <c r="AM203" s="27">
        <f t="shared" si="77"/>
        <v>0</v>
      </c>
      <c r="AN203" s="27">
        <f t="shared" si="77"/>
        <v>0</v>
      </c>
      <c r="AO203" s="27">
        <f t="shared" si="77"/>
        <v>0</v>
      </c>
      <c r="AP203" s="27">
        <f t="shared" si="77"/>
        <v>0</v>
      </c>
      <c r="AQ203" s="27">
        <f t="shared" si="77"/>
        <v>0</v>
      </c>
      <c r="AR203" s="27">
        <f t="shared" si="77"/>
        <v>0</v>
      </c>
      <c r="AS203" s="27">
        <f t="shared" si="77"/>
        <v>0</v>
      </c>
      <c r="AT203" s="27">
        <f t="shared" si="77"/>
        <v>0</v>
      </c>
      <c r="AU203" s="27">
        <f t="shared" si="77"/>
        <v>0</v>
      </c>
    </row>
    <row r="204" spans="2:47" hidden="1" outlineLevel="1">
      <c r="B204" s="25" t="s">
        <v>891</v>
      </c>
      <c r="C204" s="27">
        <f t="shared" si="77"/>
        <v>0</v>
      </c>
      <c r="D204" s="27">
        <f t="shared" si="77"/>
        <v>0</v>
      </c>
      <c r="E204" s="27">
        <f t="shared" si="77"/>
        <v>0</v>
      </c>
      <c r="F204" s="27">
        <f t="shared" si="77"/>
        <v>0</v>
      </c>
      <c r="G204" s="27">
        <f t="shared" si="77"/>
        <v>0</v>
      </c>
      <c r="H204" s="27">
        <f t="shared" si="77"/>
        <v>0</v>
      </c>
      <c r="I204" s="27">
        <f t="shared" si="77"/>
        <v>0</v>
      </c>
      <c r="J204" s="27">
        <f t="shared" si="77"/>
        <v>0</v>
      </c>
      <c r="K204" s="27">
        <f t="shared" si="77"/>
        <v>0</v>
      </c>
      <c r="L204" s="27">
        <f t="shared" si="77"/>
        <v>0</v>
      </c>
      <c r="M204" s="27">
        <f t="shared" si="77"/>
        <v>0</v>
      </c>
      <c r="N204" s="27">
        <f t="shared" si="77"/>
        <v>0</v>
      </c>
      <c r="O204" s="27">
        <f t="shared" si="77"/>
        <v>0</v>
      </c>
      <c r="P204" s="27">
        <f t="shared" si="77"/>
        <v>0</v>
      </c>
      <c r="Q204" s="27">
        <f t="shared" si="77"/>
        <v>0</v>
      </c>
      <c r="R204" s="27">
        <f t="shared" si="77"/>
        <v>150</v>
      </c>
      <c r="S204" s="27">
        <f t="shared" si="77"/>
        <v>0</v>
      </c>
      <c r="T204" s="27">
        <f t="shared" si="77"/>
        <v>0</v>
      </c>
      <c r="U204" s="27">
        <f t="shared" si="77"/>
        <v>0</v>
      </c>
      <c r="V204" s="27">
        <f t="shared" si="77"/>
        <v>0</v>
      </c>
      <c r="W204" s="27">
        <f t="shared" si="77"/>
        <v>0</v>
      </c>
      <c r="X204" s="27">
        <f t="shared" si="77"/>
        <v>0</v>
      </c>
      <c r="Y204" s="27">
        <f t="shared" si="77"/>
        <v>0</v>
      </c>
      <c r="Z204" s="27">
        <f t="shared" si="77"/>
        <v>0</v>
      </c>
      <c r="AA204" s="27">
        <f t="shared" si="77"/>
        <v>0</v>
      </c>
      <c r="AB204" s="27">
        <f t="shared" si="77"/>
        <v>0</v>
      </c>
      <c r="AC204" s="27">
        <f t="shared" si="77"/>
        <v>0</v>
      </c>
      <c r="AD204" s="27">
        <f t="shared" si="77"/>
        <v>0</v>
      </c>
      <c r="AE204" s="27">
        <f t="shared" si="77"/>
        <v>0</v>
      </c>
      <c r="AF204" s="27">
        <f t="shared" si="77"/>
        <v>0</v>
      </c>
      <c r="AG204" s="27">
        <f t="shared" si="77"/>
        <v>0</v>
      </c>
      <c r="AH204" s="27">
        <f t="shared" si="77"/>
        <v>0</v>
      </c>
      <c r="AI204" s="27">
        <f t="shared" si="77"/>
        <v>0</v>
      </c>
      <c r="AJ204" s="27">
        <f t="shared" si="77"/>
        <v>0</v>
      </c>
      <c r="AK204" s="27">
        <f t="shared" si="77"/>
        <v>0</v>
      </c>
      <c r="AL204" s="27">
        <f t="shared" si="77"/>
        <v>0</v>
      </c>
      <c r="AM204" s="27">
        <f t="shared" si="77"/>
        <v>0</v>
      </c>
      <c r="AN204" s="27">
        <f t="shared" si="77"/>
        <v>0</v>
      </c>
      <c r="AO204" s="27">
        <f t="shared" si="77"/>
        <v>0</v>
      </c>
      <c r="AP204" s="27">
        <f t="shared" si="77"/>
        <v>0</v>
      </c>
      <c r="AQ204" s="27">
        <f t="shared" si="77"/>
        <v>0</v>
      </c>
      <c r="AR204" s="27">
        <f t="shared" si="77"/>
        <v>0</v>
      </c>
      <c r="AS204" s="27">
        <f t="shared" si="77"/>
        <v>0</v>
      </c>
      <c r="AT204" s="27">
        <f t="shared" si="77"/>
        <v>0</v>
      </c>
      <c r="AU204" s="27">
        <f t="shared" si="77"/>
        <v>0</v>
      </c>
    </row>
    <row r="205" spans="2:47" hidden="1" outlineLevel="1">
      <c r="B205" s="25" t="s">
        <v>892</v>
      </c>
      <c r="C205" s="27">
        <f t="shared" si="77"/>
        <v>0</v>
      </c>
      <c r="D205" s="27">
        <f t="shared" si="77"/>
        <v>0</v>
      </c>
      <c r="E205" s="27">
        <f t="shared" si="77"/>
        <v>0</v>
      </c>
      <c r="F205" s="27">
        <f t="shared" si="77"/>
        <v>0</v>
      </c>
      <c r="G205" s="27">
        <f t="shared" si="77"/>
        <v>0</v>
      </c>
      <c r="H205" s="27">
        <f t="shared" si="77"/>
        <v>0</v>
      </c>
      <c r="I205" s="27">
        <f t="shared" si="77"/>
        <v>0</v>
      </c>
      <c r="J205" s="27">
        <f t="shared" si="77"/>
        <v>0</v>
      </c>
      <c r="K205" s="27">
        <f t="shared" si="77"/>
        <v>0</v>
      </c>
      <c r="L205" s="27">
        <f t="shared" si="77"/>
        <v>0</v>
      </c>
      <c r="M205" s="27">
        <f t="shared" si="77"/>
        <v>0</v>
      </c>
      <c r="N205" s="27">
        <f t="shared" si="77"/>
        <v>0</v>
      </c>
      <c r="O205" s="27">
        <f t="shared" si="77"/>
        <v>0</v>
      </c>
      <c r="P205" s="27">
        <f t="shared" si="77"/>
        <v>0</v>
      </c>
      <c r="Q205" s="27">
        <f t="shared" si="77"/>
        <v>0</v>
      </c>
      <c r="R205" s="27">
        <f t="shared" si="77"/>
        <v>150</v>
      </c>
      <c r="S205" s="27">
        <f t="shared" si="77"/>
        <v>0</v>
      </c>
      <c r="T205" s="27">
        <f t="shared" si="77"/>
        <v>0</v>
      </c>
      <c r="U205" s="27">
        <f t="shared" si="77"/>
        <v>0</v>
      </c>
      <c r="V205" s="27">
        <f t="shared" si="77"/>
        <v>0</v>
      </c>
      <c r="W205" s="27">
        <f t="shared" si="77"/>
        <v>0</v>
      </c>
      <c r="X205" s="27">
        <f t="shared" si="77"/>
        <v>0</v>
      </c>
      <c r="Y205" s="27">
        <f t="shared" si="77"/>
        <v>0</v>
      </c>
      <c r="Z205" s="27">
        <f t="shared" si="77"/>
        <v>0</v>
      </c>
      <c r="AA205" s="27">
        <f t="shared" si="77"/>
        <v>0</v>
      </c>
      <c r="AB205" s="27">
        <f t="shared" si="77"/>
        <v>0</v>
      </c>
      <c r="AC205" s="27">
        <f t="shared" si="77"/>
        <v>0</v>
      </c>
      <c r="AD205" s="27">
        <f t="shared" si="77"/>
        <v>0</v>
      </c>
      <c r="AE205" s="27">
        <f t="shared" si="77"/>
        <v>0</v>
      </c>
      <c r="AF205" s="27">
        <f t="shared" si="77"/>
        <v>0</v>
      </c>
      <c r="AG205" s="27">
        <f t="shared" si="77"/>
        <v>0</v>
      </c>
      <c r="AH205" s="27">
        <f t="shared" si="77"/>
        <v>0</v>
      </c>
      <c r="AI205" s="27">
        <f t="shared" si="77"/>
        <v>0</v>
      </c>
      <c r="AJ205" s="27">
        <f t="shared" si="77"/>
        <v>0</v>
      </c>
      <c r="AK205" s="27">
        <f t="shared" si="77"/>
        <v>0</v>
      </c>
      <c r="AL205" s="27">
        <f t="shared" si="77"/>
        <v>0</v>
      </c>
      <c r="AM205" s="27">
        <f t="shared" si="77"/>
        <v>0</v>
      </c>
      <c r="AN205" s="27">
        <f t="shared" si="77"/>
        <v>0</v>
      </c>
      <c r="AO205" s="27">
        <f t="shared" si="77"/>
        <v>0</v>
      </c>
      <c r="AP205" s="27">
        <f t="shared" si="77"/>
        <v>0</v>
      </c>
      <c r="AQ205" s="27">
        <f t="shared" si="77"/>
        <v>0</v>
      </c>
      <c r="AR205" s="27">
        <f t="shared" si="77"/>
        <v>0</v>
      </c>
      <c r="AS205" s="27">
        <f t="shared" si="77"/>
        <v>0</v>
      </c>
      <c r="AT205" s="27">
        <f t="shared" si="77"/>
        <v>0</v>
      </c>
      <c r="AU205" s="27">
        <f t="shared" si="77"/>
        <v>0</v>
      </c>
    </row>
    <row r="206" spans="2:47" hidden="1"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hidden="1"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hidden="1" outlineLevel="1">
      <c r="B208" s="25" t="s">
        <v>890</v>
      </c>
      <c r="C208" s="27">
        <f t="shared" ref="C208:AU210" si="78">C207</f>
        <v>0</v>
      </c>
      <c r="D208" s="27">
        <f t="shared" si="78"/>
        <v>0</v>
      </c>
      <c r="E208" s="27">
        <f t="shared" si="78"/>
        <v>0</v>
      </c>
      <c r="F208" s="27">
        <f t="shared" si="78"/>
        <v>0</v>
      </c>
      <c r="G208" s="27">
        <f t="shared" si="78"/>
        <v>0</v>
      </c>
      <c r="H208" s="27">
        <f t="shared" si="78"/>
        <v>0</v>
      </c>
      <c r="I208" s="27">
        <f t="shared" si="78"/>
        <v>0</v>
      </c>
      <c r="J208" s="27">
        <f t="shared" si="78"/>
        <v>0</v>
      </c>
      <c r="K208" s="27">
        <f t="shared" si="78"/>
        <v>0</v>
      </c>
      <c r="L208" s="27">
        <f t="shared" si="78"/>
        <v>0</v>
      </c>
      <c r="M208" s="27">
        <f t="shared" si="78"/>
        <v>0</v>
      </c>
      <c r="N208" s="27">
        <f t="shared" si="78"/>
        <v>0</v>
      </c>
      <c r="O208" s="27">
        <f t="shared" si="78"/>
        <v>0</v>
      </c>
      <c r="P208" s="27">
        <f t="shared" si="78"/>
        <v>0</v>
      </c>
      <c r="Q208" s="27">
        <f t="shared" si="78"/>
        <v>0</v>
      </c>
      <c r="R208" s="27">
        <f t="shared" si="78"/>
        <v>0</v>
      </c>
      <c r="S208" s="27">
        <f t="shared" si="78"/>
        <v>0</v>
      </c>
      <c r="T208" s="27">
        <f t="shared" si="78"/>
        <v>97</v>
      </c>
      <c r="U208" s="27">
        <f t="shared" si="78"/>
        <v>97</v>
      </c>
      <c r="V208" s="27">
        <f t="shared" si="78"/>
        <v>97</v>
      </c>
      <c r="W208" s="27">
        <f t="shared" si="78"/>
        <v>97</v>
      </c>
      <c r="X208" s="27">
        <f t="shared" si="78"/>
        <v>97</v>
      </c>
      <c r="Y208" s="27">
        <f t="shared" si="78"/>
        <v>97</v>
      </c>
      <c r="Z208" s="27">
        <f t="shared" si="78"/>
        <v>97</v>
      </c>
      <c r="AA208" s="27">
        <f t="shared" si="78"/>
        <v>97</v>
      </c>
      <c r="AB208" s="27">
        <f t="shared" si="78"/>
        <v>152</v>
      </c>
      <c r="AC208" s="27">
        <f t="shared" si="78"/>
        <v>152</v>
      </c>
      <c r="AD208" s="27">
        <f t="shared" si="78"/>
        <v>152</v>
      </c>
      <c r="AE208" s="27">
        <f t="shared" si="78"/>
        <v>0</v>
      </c>
      <c r="AF208" s="27">
        <f t="shared" si="78"/>
        <v>0</v>
      </c>
      <c r="AG208" s="27">
        <f t="shared" si="78"/>
        <v>0</v>
      </c>
      <c r="AH208" s="27">
        <f t="shared" si="78"/>
        <v>0</v>
      </c>
      <c r="AI208" s="27">
        <f t="shared" si="78"/>
        <v>0</v>
      </c>
      <c r="AJ208" s="27">
        <f t="shared" si="78"/>
        <v>0</v>
      </c>
      <c r="AK208" s="27">
        <f t="shared" si="78"/>
        <v>0</v>
      </c>
      <c r="AL208" s="27">
        <f t="shared" si="78"/>
        <v>0</v>
      </c>
      <c r="AM208" s="27">
        <f t="shared" si="78"/>
        <v>0</v>
      </c>
      <c r="AN208" s="27">
        <f t="shared" si="78"/>
        <v>0</v>
      </c>
      <c r="AO208" s="27">
        <f t="shared" si="78"/>
        <v>0</v>
      </c>
      <c r="AP208" s="27">
        <f t="shared" si="78"/>
        <v>0</v>
      </c>
      <c r="AQ208" s="27">
        <f t="shared" si="78"/>
        <v>0</v>
      </c>
      <c r="AR208" s="27">
        <f t="shared" si="78"/>
        <v>0</v>
      </c>
      <c r="AS208" s="27">
        <f t="shared" si="78"/>
        <v>0</v>
      </c>
      <c r="AT208" s="27">
        <f t="shared" si="78"/>
        <v>0</v>
      </c>
      <c r="AU208" s="27">
        <f t="shared" si="78"/>
        <v>0</v>
      </c>
    </row>
    <row r="209" spans="2:47" hidden="1" outlineLevel="1">
      <c r="B209" s="25" t="s">
        <v>891</v>
      </c>
      <c r="C209" s="27">
        <f t="shared" si="78"/>
        <v>0</v>
      </c>
      <c r="D209" s="27">
        <f t="shared" si="78"/>
        <v>0</v>
      </c>
      <c r="E209" s="27">
        <f t="shared" si="78"/>
        <v>0</v>
      </c>
      <c r="F209" s="27">
        <f t="shared" si="78"/>
        <v>0</v>
      </c>
      <c r="G209" s="27">
        <f t="shared" si="78"/>
        <v>0</v>
      </c>
      <c r="H209" s="27">
        <f t="shared" si="78"/>
        <v>0</v>
      </c>
      <c r="I209" s="27">
        <f t="shared" si="78"/>
        <v>0</v>
      </c>
      <c r="J209" s="27">
        <f t="shared" si="78"/>
        <v>0</v>
      </c>
      <c r="K209" s="27">
        <f t="shared" si="78"/>
        <v>0</v>
      </c>
      <c r="L209" s="27">
        <f t="shared" si="78"/>
        <v>0</v>
      </c>
      <c r="M209" s="27">
        <f t="shared" si="78"/>
        <v>0</v>
      </c>
      <c r="N209" s="27">
        <f t="shared" si="78"/>
        <v>0</v>
      </c>
      <c r="O209" s="27">
        <f t="shared" si="78"/>
        <v>0</v>
      </c>
      <c r="P209" s="27">
        <f t="shared" si="78"/>
        <v>0</v>
      </c>
      <c r="Q209" s="27">
        <f t="shared" si="78"/>
        <v>0</v>
      </c>
      <c r="R209" s="27">
        <f t="shared" si="78"/>
        <v>0</v>
      </c>
      <c r="S209" s="27">
        <f t="shared" si="78"/>
        <v>0</v>
      </c>
      <c r="T209" s="27">
        <f t="shared" si="78"/>
        <v>97</v>
      </c>
      <c r="U209" s="27">
        <f t="shared" si="78"/>
        <v>97</v>
      </c>
      <c r="V209" s="27">
        <f t="shared" si="78"/>
        <v>97</v>
      </c>
      <c r="W209" s="27">
        <f t="shared" si="78"/>
        <v>97</v>
      </c>
      <c r="X209" s="27">
        <f t="shared" si="78"/>
        <v>97</v>
      </c>
      <c r="Y209" s="27">
        <f t="shared" si="78"/>
        <v>97</v>
      </c>
      <c r="Z209" s="27">
        <f t="shared" si="78"/>
        <v>97</v>
      </c>
      <c r="AA209" s="27">
        <f t="shared" si="78"/>
        <v>97</v>
      </c>
      <c r="AB209" s="27">
        <f t="shared" si="78"/>
        <v>152</v>
      </c>
      <c r="AC209" s="27">
        <f t="shared" si="78"/>
        <v>152</v>
      </c>
      <c r="AD209" s="27">
        <f t="shared" si="78"/>
        <v>152</v>
      </c>
      <c r="AE209" s="27">
        <f t="shared" si="78"/>
        <v>0</v>
      </c>
      <c r="AF209" s="27">
        <f t="shared" si="78"/>
        <v>0</v>
      </c>
      <c r="AG209" s="27">
        <f t="shared" si="78"/>
        <v>0</v>
      </c>
      <c r="AH209" s="27">
        <f t="shared" si="78"/>
        <v>0</v>
      </c>
      <c r="AI209" s="27">
        <f t="shared" si="78"/>
        <v>0</v>
      </c>
      <c r="AJ209" s="27">
        <f t="shared" si="78"/>
        <v>0</v>
      </c>
      <c r="AK209" s="27">
        <f t="shared" si="78"/>
        <v>0</v>
      </c>
      <c r="AL209" s="27">
        <f t="shared" si="78"/>
        <v>0</v>
      </c>
      <c r="AM209" s="27">
        <f t="shared" si="78"/>
        <v>0</v>
      </c>
      <c r="AN209" s="27">
        <f t="shared" si="78"/>
        <v>0</v>
      </c>
      <c r="AO209" s="27">
        <f t="shared" si="78"/>
        <v>0</v>
      </c>
      <c r="AP209" s="27">
        <f t="shared" si="78"/>
        <v>0</v>
      </c>
      <c r="AQ209" s="27">
        <f t="shared" si="78"/>
        <v>0</v>
      </c>
      <c r="AR209" s="27">
        <f t="shared" si="78"/>
        <v>0</v>
      </c>
      <c r="AS209" s="27">
        <f t="shared" si="78"/>
        <v>0</v>
      </c>
      <c r="AT209" s="27">
        <f t="shared" si="78"/>
        <v>0</v>
      </c>
      <c r="AU209" s="27">
        <f t="shared" si="78"/>
        <v>0</v>
      </c>
    </row>
    <row r="210" spans="2:47" hidden="1" outlineLevel="1">
      <c r="B210" s="25" t="s">
        <v>892</v>
      </c>
      <c r="C210" s="27">
        <f t="shared" si="78"/>
        <v>0</v>
      </c>
      <c r="D210" s="27">
        <f t="shared" si="78"/>
        <v>0</v>
      </c>
      <c r="E210" s="27">
        <f t="shared" si="78"/>
        <v>0</v>
      </c>
      <c r="F210" s="27">
        <f t="shared" si="78"/>
        <v>0</v>
      </c>
      <c r="G210" s="27">
        <f t="shared" si="78"/>
        <v>0</v>
      </c>
      <c r="H210" s="27">
        <f t="shared" si="78"/>
        <v>0</v>
      </c>
      <c r="I210" s="27">
        <f t="shared" si="78"/>
        <v>0</v>
      </c>
      <c r="J210" s="27">
        <f t="shared" si="78"/>
        <v>0</v>
      </c>
      <c r="K210" s="27">
        <f t="shared" si="78"/>
        <v>0</v>
      </c>
      <c r="L210" s="27">
        <f t="shared" si="78"/>
        <v>0</v>
      </c>
      <c r="M210" s="27">
        <f t="shared" si="78"/>
        <v>0</v>
      </c>
      <c r="N210" s="27">
        <f t="shared" si="78"/>
        <v>0</v>
      </c>
      <c r="O210" s="27">
        <f t="shared" si="78"/>
        <v>0</v>
      </c>
      <c r="P210" s="27">
        <f t="shared" si="78"/>
        <v>0</v>
      </c>
      <c r="Q210" s="27">
        <f t="shared" si="78"/>
        <v>0</v>
      </c>
      <c r="R210" s="27">
        <f t="shared" si="78"/>
        <v>0</v>
      </c>
      <c r="S210" s="27">
        <f t="shared" si="78"/>
        <v>0</v>
      </c>
      <c r="T210" s="27">
        <f t="shared" si="78"/>
        <v>97</v>
      </c>
      <c r="U210" s="27">
        <f t="shared" si="78"/>
        <v>97</v>
      </c>
      <c r="V210" s="27">
        <f t="shared" si="78"/>
        <v>97</v>
      </c>
      <c r="W210" s="27">
        <f t="shared" si="78"/>
        <v>97</v>
      </c>
      <c r="X210" s="27">
        <f t="shared" si="78"/>
        <v>97</v>
      </c>
      <c r="Y210" s="27">
        <f t="shared" si="78"/>
        <v>97</v>
      </c>
      <c r="Z210" s="27">
        <f t="shared" si="78"/>
        <v>97</v>
      </c>
      <c r="AA210" s="27">
        <f t="shared" si="78"/>
        <v>97</v>
      </c>
      <c r="AB210" s="27">
        <f t="shared" si="78"/>
        <v>152</v>
      </c>
      <c r="AC210" s="27">
        <f t="shared" si="78"/>
        <v>152</v>
      </c>
      <c r="AD210" s="27">
        <f t="shared" si="78"/>
        <v>152</v>
      </c>
      <c r="AE210" s="27">
        <f t="shared" si="78"/>
        <v>0</v>
      </c>
      <c r="AF210" s="27">
        <f t="shared" si="78"/>
        <v>0</v>
      </c>
      <c r="AG210" s="27">
        <f t="shared" si="78"/>
        <v>0</v>
      </c>
      <c r="AH210" s="27">
        <f t="shared" si="78"/>
        <v>0</v>
      </c>
      <c r="AI210" s="27">
        <f t="shared" si="78"/>
        <v>0</v>
      </c>
      <c r="AJ210" s="27">
        <f t="shared" si="78"/>
        <v>0</v>
      </c>
      <c r="AK210" s="27">
        <f t="shared" si="78"/>
        <v>0</v>
      </c>
      <c r="AL210" s="27">
        <f t="shared" si="78"/>
        <v>0</v>
      </c>
      <c r="AM210" s="27">
        <f t="shared" si="78"/>
        <v>0</v>
      </c>
      <c r="AN210" s="27">
        <f t="shared" si="78"/>
        <v>0</v>
      </c>
      <c r="AO210" s="27">
        <f t="shared" si="78"/>
        <v>0</v>
      </c>
      <c r="AP210" s="27">
        <f t="shared" si="78"/>
        <v>0</v>
      </c>
      <c r="AQ210" s="27">
        <f t="shared" si="78"/>
        <v>0</v>
      </c>
      <c r="AR210" s="27">
        <f t="shared" si="78"/>
        <v>0</v>
      </c>
      <c r="AS210" s="27">
        <f t="shared" si="78"/>
        <v>0</v>
      </c>
      <c r="AT210" s="27">
        <f t="shared" si="78"/>
        <v>0</v>
      </c>
      <c r="AU210" s="27">
        <f t="shared" si="78"/>
        <v>0</v>
      </c>
    </row>
    <row r="211" spans="2:47" hidden="1"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hidden="1"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hidden="1" outlineLevel="1">
      <c r="B213" s="25" t="s">
        <v>890</v>
      </c>
      <c r="C213" s="27">
        <f t="shared" ref="C213:AU215" si="79">C212</f>
        <v>0</v>
      </c>
      <c r="D213" s="27">
        <f t="shared" si="79"/>
        <v>0</v>
      </c>
      <c r="E213" s="27">
        <f t="shared" si="79"/>
        <v>0</v>
      </c>
      <c r="F213" s="27">
        <f t="shared" si="79"/>
        <v>0</v>
      </c>
      <c r="G213" s="27">
        <f t="shared" si="79"/>
        <v>0</v>
      </c>
      <c r="H213" s="27">
        <f t="shared" si="79"/>
        <v>0</v>
      </c>
      <c r="I213" s="27">
        <f t="shared" si="79"/>
        <v>0</v>
      </c>
      <c r="J213" s="27">
        <f t="shared" si="79"/>
        <v>0</v>
      </c>
      <c r="K213" s="27">
        <f t="shared" si="79"/>
        <v>0</v>
      </c>
      <c r="L213" s="27">
        <f t="shared" si="79"/>
        <v>0</v>
      </c>
      <c r="M213" s="27">
        <f t="shared" si="79"/>
        <v>0</v>
      </c>
      <c r="N213" s="27">
        <f t="shared" si="79"/>
        <v>0</v>
      </c>
      <c r="O213" s="27">
        <f t="shared" si="79"/>
        <v>0</v>
      </c>
      <c r="P213" s="27">
        <f t="shared" si="79"/>
        <v>0</v>
      </c>
      <c r="Q213" s="27">
        <f t="shared" si="79"/>
        <v>0</v>
      </c>
      <c r="R213" s="27">
        <f t="shared" si="79"/>
        <v>348</v>
      </c>
      <c r="S213" s="27">
        <f t="shared" si="79"/>
        <v>348</v>
      </c>
      <c r="T213" s="27">
        <f t="shared" si="79"/>
        <v>7</v>
      </c>
      <c r="U213" s="27">
        <f t="shared" si="79"/>
        <v>7</v>
      </c>
      <c r="V213" s="27">
        <f t="shared" si="79"/>
        <v>7</v>
      </c>
      <c r="W213" s="27">
        <f t="shared" si="79"/>
        <v>7</v>
      </c>
      <c r="X213" s="27">
        <f t="shared" si="79"/>
        <v>7</v>
      </c>
      <c r="Y213" s="27">
        <f t="shared" si="79"/>
        <v>7</v>
      </c>
      <c r="Z213" s="27">
        <f t="shared" si="79"/>
        <v>7</v>
      </c>
      <c r="AA213" s="27">
        <f t="shared" si="79"/>
        <v>7</v>
      </c>
      <c r="AB213" s="27">
        <f t="shared" si="79"/>
        <v>0</v>
      </c>
      <c r="AC213" s="27">
        <f t="shared" si="79"/>
        <v>0</v>
      </c>
      <c r="AD213" s="27">
        <f t="shared" si="79"/>
        <v>0</v>
      </c>
      <c r="AE213" s="27">
        <f t="shared" si="79"/>
        <v>0</v>
      </c>
      <c r="AF213" s="27">
        <f t="shared" si="79"/>
        <v>0</v>
      </c>
      <c r="AG213" s="27">
        <f t="shared" si="79"/>
        <v>0</v>
      </c>
      <c r="AH213" s="27">
        <f t="shared" si="79"/>
        <v>0</v>
      </c>
      <c r="AI213" s="27">
        <f t="shared" si="79"/>
        <v>0</v>
      </c>
      <c r="AJ213" s="27">
        <f t="shared" si="79"/>
        <v>0</v>
      </c>
      <c r="AK213" s="27">
        <f t="shared" si="79"/>
        <v>0</v>
      </c>
      <c r="AL213" s="27">
        <f t="shared" si="79"/>
        <v>0</v>
      </c>
      <c r="AM213" s="27">
        <f t="shared" si="79"/>
        <v>0</v>
      </c>
      <c r="AN213" s="27">
        <f t="shared" si="79"/>
        <v>0</v>
      </c>
      <c r="AO213" s="27">
        <f t="shared" si="79"/>
        <v>0</v>
      </c>
      <c r="AP213" s="27">
        <f t="shared" si="79"/>
        <v>0</v>
      </c>
      <c r="AQ213" s="27">
        <f t="shared" si="79"/>
        <v>0</v>
      </c>
      <c r="AR213" s="27">
        <f t="shared" si="79"/>
        <v>0</v>
      </c>
      <c r="AS213" s="27">
        <f t="shared" si="79"/>
        <v>0</v>
      </c>
      <c r="AT213" s="27">
        <f t="shared" si="79"/>
        <v>0</v>
      </c>
      <c r="AU213" s="27">
        <f t="shared" si="79"/>
        <v>0</v>
      </c>
    </row>
    <row r="214" spans="2:47" hidden="1" outlineLevel="1">
      <c r="B214" s="25" t="s">
        <v>891</v>
      </c>
      <c r="C214" s="27">
        <f t="shared" si="79"/>
        <v>0</v>
      </c>
      <c r="D214" s="27">
        <f t="shared" si="79"/>
        <v>0</v>
      </c>
      <c r="E214" s="27">
        <f t="shared" si="79"/>
        <v>0</v>
      </c>
      <c r="F214" s="27">
        <f t="shared" si="79"/>
        <v>0</v>
      </c>
      <c r="G214" s="27">
        <f t="shared" si="79"/>
        <v>0</v>
      </c>
      <c r="H214" s="27">
        <f t="shared" si="79"/>
        <v>0</v>
      </c>
      <c r="I214" s="27">
        <f t="shared" si="79"/>
        <v>0</v>
      </c>
      <c r="J214" s="27">
        <f t="shared" si="79"/>
        <v>0</v>
      </c>
      <c r="K214" s="27">
        <f t="shared" si="79"/>
        <v>0</v>
      </c>
      <c r="L214" s="27">
        <f t="shared" si="79"/>
        <v>0</v>
      </c>
      <c r="M214" s="27">
        <f t="shared" si="79"/>
        <v>0</v>
      </c>
      <c r="N214" s="27">
        <f t="shared" si="79"/>
        <v>0</v>
      </c>
      <c r="O214" s="27">
        <f t="shared" si="79"/>
        <v>0</v>
      </c>
      <c r="P214" s="27">
        <f t="shared" si="79"/>
        <v>0</v>
      </c>
      <c r="Q214" s="27">
        <f t="shared" si="79"/>
        <v>0</v>
      </c>
      <c r="R214" s="27">
        <f t="shared" si="79"/>
        <v>348</v>
      </c>
      <c r="S214" s="27">
        <f t="shared" si="79"/>
        <v>348</v>
      </c>
      <c r="T214" s="27">
        <f t="shared" si="79"/>
        <v>7</v>
      </c>
      <c r="U214" s="27">
        <f t="shared" si="79"/>
        <v>7</v>
      </c>
      <c r="V214" s="27">
        <f t="shared" si="79"/>
        <v>7</v>
      </c>
      <c r="W214" s="27">
        <f t="shared" si="79"/>
        <v>7</v>
      </c>
      <c r="X214" s="27">
        <f t="shared" si="79"/>
        <v>7</v>
      </c>
      <c r="Y214" s="27">
        <f t="shared" si="79"/>
        <v>7</v>
      </c>
      <c r="Z214" s="27">
        <f t="shared" si="79"/>
        <v>7</v>
      </c>
      <c r="AA214" s="27">
        <f t="shared" si="79"/>
        <v>7</v>
      </c>
      <c r="AB214" s="27">
        <f t="shared" si="79"/>
        <v>0</v>
      </c>
      <c r="AC214" s="27">
        <f t="shared" si="79"/>
        <v>0</v>
      </c>
      <c r="AD214" s="27">
        <f t="shared" si="79"/>
        <v>0</v>
      </c>
      <c r="AE214" s="27">
        <f t="shared" si="79"/>
        <v>0</v>
      </c>
      <c r="AF214" s="27">
        <f t="shared" si="79"/>
        <v>0</v>
      </c>
      <c r="AG214" s="27">
        <f t="shared" si="79"/>
        <v>0</v>
      </c>
      <c r="AH214" s="27">
        <f t="shared" si="79"/>
        <v>0</v>
      </c>
      <c r="AI214" s="27">
        <f t="shared" si="79"/>
        <v>0</v>
      </c>
      <c r="AJ214" s="27">
        <f t="shared" si="79"/>
        <v>0</v>
      </c>
      <c r="AK214" s="27">
        <f t="shared" si="79"/>
        <v>0</v>
      </c>
      <c r="AL214" s="27">
        <f t="shared" si="79"/>
        <v>0</v>
      </c>
      <c r="AM214" s="27">
        <f t="shared" si="79"/>
        <v>0</v>
      </c>
      <c r="AN214" s="27">
        <f t="shared" si="79"/>
        <v>0</v>
      </c>
      <c r="AO214" s="27">
        <f t="shared" si="79"/>
        <v>0</v>
      </c>
      <c r="AP214" s="27">
        <f t="shared" si="79"/>
        <v>0</v>
      </c>
      <c r="AQ214" s="27">
        <f t="shared" si="79"/>
        <v>0</v>
      </c>
      <c r="AR214" s="27">
        <f t="shared" si="79"/>
        <v>0</v>
      </c>
      <c r="AS214" s="27">
        <f t="shared" si="79"/>
        <v>0</v>
      </c>
      <c r="AT214" s="27">
        <f t="shared" si="79"/>
        <v>0</v>
      </c>
      <c r="AU214" s="27">
        <f t="shared" si="79"/>
        <v>0</v>
      </c>
    </row>
    <row r="215" spans="2:47" hidden="1" outlineLevel="1">
      <c r="B215" s="25" t="s">
        <v>892</v>
      </c>
      <c r="C215" s="27">
        <f t="shared" si="79"/>
        <v>0</v>
      </c>
      <c r="D215" s="27">
        <f t="shared" si="79"/>
        <v>0</v>
      </c>
      <c r="E215" s="27">
        <f t="shared" si="79"/>
        <v>0</v>
      </c>
      <c r="F215" s="27">
        <f t="shared" si="79"/>
        <v>0</v>
      </c>
      <c r="G215" s="27">
        <f t="shared" si="79"/>
        <v>0</v>
      </c>
      <c r="H215" s="27">
        <f t="shared" si="79"/>
        <v>0</v>
      </c>
      <c r="I215" s="27">
        <f t="shared" si="79"/>
        <v>0</v>
      </c>
      <c r="J215" s="27">
        <f t="shared" si="79"/>
        <v>0</v>
      </c>
      <c r="K215" s="27">
        <f t="shared" si="79"/>
        <v>0</v>
      </c>
      <c r="L215" s="27">
        <f t="shared" si="79"/>
        <v>0</v>
      </c>
      <c r="M215" s="27">
        <f t="shared" si="79"/>
        <v>0</v>
      </c>
      <c r="N215" s="27">
        <f t="shared" si="79"/>
        <v>0</v>
      </c>
      <c r="O215" s="27">
        <f t="shared" si="79"/>
        <v>0</v>
      </c>
      <c r="P215" s="27">
        <f t="shared" si="79"/>
        <v>0</v>
      </c>
      <c r="Q215" s="27">
        <f t="shared" si="79"/>
        <v>0</v>
      </c>
      <c r="R215" s="27">
        <f t="shared" si="79"/>
        <v>348</v>
      </c>
      <c r="S215" s="27">
        <f t="shared" si="79"/>
        <v>348</v>
      </c>
      <c r="T215" s="27">
        <f t="shared" si="79"/>
        <v>7</v>
      </c>
      <c r="U215" s="27">
        <f t="shared" si="79"/>
        <v>7</v>
      </c>
      <c r="V215" s="27">
        <f t="shared" si="79"/>
        <v>7</v>
      </c>
      <c r="W215" s="27">
        <f t="shared" si="79"/>
        <v>7</v>
      </c>
      <c r="X215" s="27">
        <f t="shared" si="79"/>
        <v>7</v>
      </c>
      <c r="Y215" s="27">
        <f t="shared" si="79"/>
        <v>7</v>
      </c>
      <c r="Z215" s="27">
        <f t="shared" si="79"/>
        <v>7</v>
      </c>
      <c r="AA215" s="27">
        <f t="shared" si="79"/>
        <v>7</v>
      </c>
      <c r="AB215" s="27">
        <f t="shared" si="79"/>
        <v>0</v>
      </c>
      <c r="AC215" s="27">
        <f t="shared" si="79"/>
        <v>0</v>
      </c>
      <c r="AD215" s="27">
        <f t="shared" si="79"/>
        <v>0</v>
      </c>
      <c r="AE215" s="27">
        <f t="shared" si="79"/>
        <v>0</v>
      </c>
      <c r="AF215" s="27">
        <f t="shared" si="79"/>
        <v>0</v>
      </c>
      <c r="AG215" s="27">
        <f t="shared" si="79"/>
        <v>0</v>
      </c>
      <c r="AH215" s="27">
        <f t="shared" si="79"/>
        <v>0</v>
      </c>
      <c r="AI215" s="27">
        <f t="shared" si="79"/>
        <v>0</v>
      </c>
      <c r="AJ215" s="27">
        <f t="shared" si="79"/>
        <v>0</v>
      </c>
      <c r="AK215" s="27">
        <f t="shared" si="79"/>
        <v>0</v>
      </c>
      <c r="AL215" s="27">
        <f t="shared" si="79"/>
        <v>0</v>
      </c>
      <c r="AM215" s="27">
        <f t="shared" si="79"/>
        <v>0</v>
      </c>
      <c r="AN215" s="27">
        <f t="shared" si="79"/>
        <v>0</v>
      </c>
      <c r="AO215" s="27">
        <f t="shared" si="79"/>
        <v>0</v>
      </c>
      <c r="AP215" s="27">
        <f t="shared" si="79"/>
        <v>0</v>
      </c>
      <c r="AQ215" s="27">
        <f t="shared" si="79"/>
        <v>0</v>
      </c>
      <c r="AR215" s="27">
        <f t="shared" si="79"/>
        <v>0</v>
      </c>
      <c r="AS215" s="27">
        <f t="shared" si="79"/>
        <v>0</v>
      </c>
      <c r="AT215" s="27">
        <f t="shared" si="79"/>
        <v>0</v>
      </c>
      <c r="AU215" s="27">
        <f t="shared" si="79"/>
        <v>0</v>
      </c>
    </row>
    <row r="216" spans="2:47" hidden="1"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hidden="1"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hidden="1" outlineLevel="1">
      <c r="B218" s="25" t="s">
        <v>890</v>
      </c>
      <c r="C218" s="27">
        <f t="shared" ref="C218:AU220" si="80">C217</f>
        <v>0</v>
      </c>
      <c r="D218" s="27">
        <f t="shared" si="80"/>
        <v>0</v>
      </c>
      <c r="E218" s="27">
        <f t="shared" si="80"/>
        <v>0</v>
      </c>
      <c r="F218" s="27">
        <f t="shared" si="80"/>
        <v>0</v>
      </c>
      <c r="G218" s="27">
        <f t="shared" si="80"/>
        <v>0</v>
      </c>
      <c r="H218" s="27">
        <f t="shared" si="80"/>
        <v>0</v>
      </c>
      <c r="I218" s="27">
        <f t="shared" si="80"/>
        <v>0</v>
      </c>
      <c r="J218" s="27">
        <f t="shared" si="80"/>
        <v>0</v>
      </c>
      <c r="K218" s="27">
        <f t="shared" si="80"/>
        <v>0</v>
      </c>
      <c r="L218" s="27">
        <f t="shared" si="80"/>
        <v>0</v>
      </c>
      <c r="M218" s="27">
        <f t="shared" si="80"/>
        <v>0</v>
      </c>
      <c r="N218" s="27">
        <f t="shared" si="80"/>
        <v>0</v>
      </c>
      <c r="O218" s="27">
        <f t="shared" si="80"/>
        <v>0</v>
      </c>
      <c r="P218" s="27">
        <f t="shared" si="80"/>
        <v>0</v>
      </c>
      <c r="Q218" s="27">
        <f t="shared" si="80"/>
        <v>0</v>
      </c>
      <c r="R218" s="27">
        <f t="shared" si="80"/>
        <v>0</v>
      </c>
      <c r="S218" s="27">
        <f t="shared" si="80"/>
        <v>0</v>
      </c>
      <c r="T218" s="27">
        <f t="shared" si="80"/>
        <v>0</v>
      </c>
      <c r="U218" s="27">
        <f t="shared" si="80"/>
        <v>0</v>
      </c>
      <c r="V218" s="27">
        <f t="shared" si="80"/>
        <v>0</v>
      </c>
      <c r="W218" s="27">
        <f t="shared" si="80"/>
        <v>0</v>
      </c>
      <c r="X218" s="27">
        <f t="shared" si="80"/>
        <v>0</v>
      </c>
      <c r="Y218" s="27">
        <f t="shared" si="80"/>
        <v>0</v>
      </c>
      <c r="Z218" s="27">
        <f t="shared" si="80"/>
        <v>0</v>
      </c>
      <c r="AA218" s="27">
        <f t="shared" si="80"/>
        <v>0</v>
      </c>
      <c r="AB218" s="27">
        <f t="shared" si="80"/>
        <v>0</v>
      </c>
      <c r="AC218" s="27">
        <f t="shared" si="80"/>
        <v>0</v>
      </c>
      <c r="AD218" s="27">
        <f t="shared" si="80"/>
        <v>0</v>
      </c>
      <c r="AE218" s="27">
        <f t="shared" si="80"/>
        <v>0</v>
      </c>
      <c r="AF218" s="27">
        <f t="shared" si="80"/>
        <v>0</v>
      </c>
      <c r="AG218" s="27">
        <f t="shared" si="80"/>
        <v>0</v>
      </c>
      <c r="AH218" s="27">
        <f t="shared" si="80"/>
        <v>0</v>
      </c>
      <c r="AI218" s="27">
        <f t="shared" si="80"/>
        <v>0</v>
      </c>
      <c r="AJ218" s="27">
        <f t="shared" si="80"/>
        <v>0</v>
      </c>
      <c r="AK218" s="27">
        <f t="shared" si="80"/>
        <v>0</v>
      </c>
      <c r="AL218" s="27">
        <f t="shared" si="80"/>
        <v>0</v>
      </c>
      <c r="AM218" s="27">
        <f t="shared" si="80"/>
        <v>0</v>
      </c>
      <c r="AN218" s="27">
        <f t="shared" si="80"/>
        <v>0</v>
      </c>
      <c r="AO218" s="27">
        <f t="shared" si="80"/>
        <v>0</v>
      </c>
      <c r="AP218" s="27">
        <f t="shared" si="80"/>
        <v>0</v>
      </c>
      <c r="AQ218" s="27">
        <f t="shared" si="80"/>
        <v>0</v>
      </c>
      <c r="AR218" s="27">
        <f t="shared" si="80"/>
        <v>0</v>
      </c>
      <c r="AS218" s="27">
        <f t="shared" si="80"/>
        <v>0</v>
      </c>
      <c r="AT218" s="27">
        <f t="shared" si="80"/>
        <v>0</v>
      </c>
      <c r="AU218" s="27">
        <f t="shared" si="80"/>
        <v>0</v>
      </c>
    </row>
    <row r="219" spans="2:47" hidden="1" outlineLevel="1">
      <c r="B219" s="25" t="s">
        <v>891</v>
      </c>
      <c r="C219" s="27">
        <f t="shared" si="80"/>
        <v>0</v>
      </c>
      <c r="D219" s="27">
        <f t="shared" si="80"/>
        <v>0</v>
      </c>
      <c r="E219" s="27">
        <f t="shared" si="80"/>
        <v>0</v>
      </c>
      <c r="F219" s="27">
        <f t="shared" si="80"/>
        <v>0</v>
      </c>
      <c r="G219" s="27">
        <f t="shared" si="80"/>
        <v>0</v>
      </c>
      <c r="H219" s="27">
        <f t="shared" si="80"/>
        <v>0</v>
      </c>
      <c r="I219" s="27">
        <f t="shared" si="80"/>
        <v>0</v>
      </c>
      <c r="J219" s="27">
        <f t="shared" si="80"/>
        <v>0</v>
      </c>
      <c r="K219" s="27">
        <f t="shared" si="80"/>
        <v>0</v>
      </c>
      <c r="L219" s="27">
        <f t="shared" si="80"/>
        <v>0</v>
      </c>
      <c r="M219" s="27">
        <f t="shared" si="80"/>
        <v>0</v>
      </c>
      <c r="N219" s="27">
        <f t="shared" si="80"/>
        <v>0</v>
      </c>
      <c r="O219" s="27">
        <f t="shared" si="80"/>
        <v>0</v>
      </c>
      <c r="P219" s="27">
        <f t="shared" si="80"/>
        <v>0</v>
      </c>
      <c r="Q219" s="27">
        <f t="shared" si="80"/>
        <v>0</v>
      </c>
      <c r="R219" s="27">
        <f t="shared" si="80"/>
        <v>0</v>
      </c>
      <c r="S219" s="27">
        <f t="shared" si="80"/>
        <v>0</v>
      </c>
      <c r="T219" s="27">
        <f t="shared" si="80"/>
        <v>0</v>
      </c>
      <c r="U219" s="27">
        <f t="shared" si="80"/>
        <v>0</v>
      </c>
      <c r="V219" s="27">
        <f t="shared" si="80"/>
        <v>0</v>
      </c>
      <c r="W219" s="27">
        <f t="shared" si="80"/>
        <v>0</v>
      </c>
      <c r="X219" s="27">
        <f t="shared" si="80"/>
        <v>0</v>
      </c>
      <c r="Y219" s="27">
        <f t="shared" si="80"/>
        <v>0</v>
      </c>
      <c r="Z219" s="27">
        <f t="shared" si="80"/>
        <v>0</v>
      </c>
      <c r="AA219" s="27">
        <f t="shared" si="80"/>
        <v>0</v>
      </c>
      <c r="AB219" s="27">
        <f t="shared" si="80"/>
        <v>0</v>
      </c>
      <c r="AC219" s="27">
        <f t="shared" si="80"/>
        <v>0</v>
      </c>
      <c r="AD219" s="27">
        <f t="shared" si="80"/>
        <v>0</v>
      </c>
      <c r="AE219" s="27">
        <f t="shared" si="80"/>
        <v>0</v>
      </c>
      <c r="AF219" s="27">
        <f t="shared" si="80"/>
        <v>0</v>
      </c>
      <c r="AG219" s="27">
        <f t="shared" si="80"/>
        <v>0</v>
      </c>
      <c r="AH219" s="27">
        <f t="shared" si="80"/>
        <v>0</v>
      </c>
      <c r="AI219" s="27">
        <f t="shared" si="80"/>
        <v>0</v>
      </c>
      <c r="AJ219" s="27">
        <f t="shared" si="80"/>
        <v>0</v>
      </c>
      <c r="AK219" s="27">
        <f t="shared" si="80"/>
        <v>0</v>
      </c>
      <c r="AL219" s="27">
        <f t="shared" si="80"/>
        <v>0</v>
      </c>
      <c r="AM219" s="27">
        <f t="shared" si="80"/>
        <v>0</v>
      </c>
      <c r="AN219" s="27">
        <f t="shared" si="80"/>
        <v>0</v>
      </c>
      <c r="AO219" s="27">
        <f t="shared" si="80"/>
        <v>0</v>
      </c>
      <c r="AP219" s="27">
        <f t="shared" si="80"/>
        <v>0</v>
      </c>
      <c r="AQ219" s="27">
        <f t="shared" si="80"/>
        <v>0</v>
      </c>
      <c r="AR219" s="27">
        <f t="shared" si="80"/>
        <v>0</v>
      </c>
      <c r="AS219" s="27">
        <f t="shared" si="80"/>
        <v>0</v>
      </c>
      <c r="AT219" s="27">
        <f t="shared" si="80"/>
        <v>0</v>
      </c>
      <c r="AU219" s="27">
        <f t="shared" si="80"/>
        <v>0</v>
      </c>
    </row>
    <row r="220" spans="2:47" hidden="1" outlineLevel="1">
      <c r="B220" s="25" t="s">
        <v>892</v>
      </c>
      <c r="C220" s="27">
        <f t="shared" si="80"/>
        <v>0</v>
      </c>
      <c r="D220" s="27">
        <f t="shared" si="80"/>
        <v>0</v>
      </c>
      <c r="E220" s="27">
        <f t="shared" si="80"/>
        <v>0</v>
      </c>
      <c r="F220" s="27">
        <f t="shared" si="80"/>
        <v>0</v>
      </c>
      <c r="G220" s="27">
        <f t="shared" si="80"/>
        <v>0</v>
      </c>
      <c r="H220" s="27">
        <f t="shared" si="80"/>
        <v>0</v>
      </c>
      <c r="I220" s="27">
        <f t="shared" si="80"/>
        <v>0</v>
      </c>
      <c r="J220" s="27">
        <f t="shared" si="80"/>
        <v>0</v>
      </c>
      <c r="K220" s="27">
        <f t="shared" si="80"/>
        <v>0</v>
      </c>
      <c r="L220" s="27">
        <f t="shared" si="80"/>
        <v>0</v>
      </c>
      <c r="M220" s="27">
        <f t="shared" si="80"/>
        <v>0</v>
      </c>
      <c r="N220" s="27">
        <f t="shared" si="80"/>
        <v>0</v>
      </c>
      <c r="O220" s="27">
        <f t="shared" si="80"/>
        <v>0</v>
      </c>
      <c r="P220" s="27">
        <f t="shared" si="80"/>
        <v>0</v>
      </c>
      <c r="Q220" s="27">
        <f t="shared" si="80"/>
        <v>0</v>
      </c>
      <c r="R220" s="27">
        <f t="shared" si="80"/>
        <v>0</v>
      </c>
      <c r="S220" s="27">
        <f t="shared" si="80"/>
        <v>0</v>
      </c>
      <c r="T220" s="27">
        <f t="shared" si="80"/>
        <v>0</v>
      </c>
      <c r="U220" s="27">
        <f t="shared" si="80"/>
        <v>0</v>
      </c>
      <c r="V220" s="27">
        <f t="shared" si="80"/>
        <v>0</v>
      </c>
      <c r="W220" s="27">
        <f t="shared" si="80"/>
        <v>0</v>
      </c>
      <c r="X220" s="27">
        <f t="shared" si="80"/>
        <v>0</v>
      </c>
      <c r="Y220" s="27">
        <f t="shared" si="80"/>
        <v>0</v>
      </c>
      <c r="Z220" s="27">
        <f t="shared" si="80"/>
        <v>0</v>
      </c>
      <c r="AA220" s="27">
        <f t="shared" si="80"/>
        <v>0</v>
      </c>
      <c r="AB220" s="27">
        <f t="shared" si="80"/>
        <v>0</v>
      </c>
      <c r="AC220" s="27">
        <f t="shared" si="80"/>
        <v>0</v>
      </c>
      <c r="AD220" s="27">
        <f t="shared" si="80"/>
        <v>0</v>
      </c>
      <c r="AE220" s="27">
        <f t="shared" si="80"/>
        <v>0</v>
      </c>
      <c r="AF220" s="27">
        <f t="shared" si="80"/>
        <v>0</v>
      </c>
      <c r="AG220" s="27">
        <f t="shared" si="80"/>
        <v>0</v>
      </c>
      <c r="AH220" s="27">
        <f t="shared" si="80"/>
        <v>0</v>
      </c>
      <c r="AI220" s="27">
        <f t="shared" si="80"/>
        <v>0</v>
      </c>
      <c r="AJ220" s="27">
        <f t="shared" si="80"/>
        <v>0</v>
      </c>
      <c r="AK220" s="27">
        <f t="shared" si="80"/>
        <v>0</v>
      </c>
      <c r="AL220" s="27">
        <f t="shared" si="80"/>
        <v>0</v>
      </c>
      <c r="AM220" s="27">
        <f t="shared" si="80"/>
        <v>0</v>
      </c>
      <c r="AN220" s="27">
        <f t="shared" si="80"/>
        <v>0</v>
      </c>
      <c r="AO220" s="27">
        <f t="shared" si="80"/>
        <v>0</v>
      </c>
      <c r="AP220" s="27">
        <f t="shared" si="80"/>
        <v>0</v>
      </c>
      <c r="AQ220" s="27">
        <f t="shared" si="80"/>
        <v>0</v>
      </c>
      <c r="AR220" s="27">
        <f t="shared" si="80"/>
        <v>0</v>
      </c>
      <c r="AS220" s="27">
        <f t="shared" si="80"/>
        <v>0</v>
      </c>
      <c r="AT220" s="27">
        <f t="shared" si="80"/>
        <v>0</v>
      </c>
      <c r="AU220" s="27">
        <f t="shared" si="80"/>
        <v>0</v>
      </c>
    </row>
    <row r="221" spans="2:47" hidden="1"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hidden="1"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hidden="1" outlineLevel="1">
      <c r="B223" s="25" t="s">
        <v>890</v>
      </c>
      <c r="C223" s="27">
        <f t="shared" ref="C223:AU225" si="81">C222</f>
        <v>0</v>
      </c>
      <c r="D223" s="27">
        <f t="shared" si="81"/>
        <v>0</v>
      </c>
      <c r="E223" s="27">
        <f t="shared" si="81"/>
        <v>0</v>
      </c>
      <c r="F223" s="27">
        <f t="shared" si="81"/>
        <v>0</v>
      </c>
      <c r="G223" s="27">
        <f t="shared" si="81"/>
        <v>0</v>
      </c>
      <c r="H223" s="27">
        <f t="shared" si="81"/>
        <v>0</v>
      </c>
      <c r="I223" s="27">
        <f t="shared" si="81"/>
        <v>0</v>
      </c>
      <c r="J223" s="27">
        <f t="shared" si="81"/>
        <v>0</v>
      </c>
      <c r="K223" s="27">
        <f t="shared" si="81"/>
        <v>0</v>
      </c>
      <c r="L223" s="27">
        <f t="shared" si="81"/>
        <v>0</v>
      </c>
      <c r="M223" s="27">
        <f t="shared" si="81"/>
        <v>0</v>
      </c>
      <c r="N223" s="27">
        <f t="shared" si="81"/>
        <v>0</v>
      </c>
      <c r="O223" s="27">
        <f t="shared" si="81"/>
        <v>0</v>
      </c>
      <c r="P223" s="27">
        <f t="shared" si="81"/>
        <v>0</v>
      </c>
      <c r="Q223" s="27">
        <f t="shared" si="81"/>
        <v>0</v>
      </c>
      <c r="R223" s="27">
        <f t="shared" si="81"/>
        <v>0</v>
      </c>
      <c r="S223" s="27">
        <f t="shared" si="81"/>
        <v>0</v>
      </c>
      <c r="T223" s="27">
        <f t="shared" si="81"/>
        <v>0</v>
      </c>
      <c r="U223" s="27">
        <f t="shared" si="81"/>
        <v>0</v>
      </c>
      <c r="V223" s="27">
        <f t="shared" si="81"/>
        <v>0</v>
      </c>
      <c r="W223" s="27">
        <f t="shared" si="81"/>
        <v>0</v>
      </c>
      <c r="X223" s="27">
        <f t="shared" si="81"/>
        <v>0</v>
      </c>
      <c r="Y223" s="27">
        <f t="shared" si="81"/>
        <v>0</v>
      </c>
      <c r="Z223" s="27">
        <f t="shared" si="81"/>
        <v>0</v>
      </c>
      <c r="AA223" s="27">
        <f t="shared" si="81"/>
        <v>0</v>
      </c>
      <c r="AB223" s="27">
        <f t="shared" si="81"/>
        <v>0</v>
      </c>
      <c r="AC223" s="27">
        <f t="shared" si="81"/>
        <v>0</v>
      </c>
      <c r="AD223" s="27">
        <f t="shared" si="81"/>
        <v>0</v>
      </c>
      <c r="AE223" s="27">
        <f t="shared" si="81"/>
        <v>0</v>
      </c>
      <c r="AF223" s="27">
        <f t="shared" si="81"/>
        <v>0</v>
      </c>
      <c r="AG223" s="27">
        <f t="shared" si="81"/>
        <v>0</v>
      </c>
      <c r="AH223" s="27">
        <f t="shared" si="81"/>
        <v>0</v>
      </c>
      <c r="AI223" s="27">
        <f t="shared" si="81"/>
        <v>0</v>
      </c>
      <c r="AJ223" s="27">
        <f t="shared" si="81"/>
        <v>0</v>
      </c>
      <c r="AK223" s="27">
        <f t="shared" si="81"/>
        <v>0</v>
      </c>
      <c r="AL223" s="27">
        <f t="shared" si="81"/>
        <v>0</v>
      </c>
      <c r="AM223" s="27">
        <f t="shared" si="81"/>
        <v>0</v>
      </c>
      <c r="AN223" s="27">
        <f t="shared" si="81"/>
        <v>0</v>
      </c>
      <c r="AO223" s="27">
        <f t="shared" si="81"/>
        <v>0</v>
      </c>
      <c r="AP223" s="27">
        <f t="shared" si="81"/>
        <v>0</v>
      </c>
      <c r="AQ223" s="27">
        <f t="shared" si="81"/>
        <v>0</v>
      </c>
      <c r="AR223" s="27">
        <f t="shared" si="81"/>
        <v>0</v>
      </c>
      <c r="AS223" s="27">
        <f t="shared" si="81"/>
        <v>0</v>
      </c>
      <c r="AT223" s="27">
        <f t="shared" si="81"/>
        <v>0</v>
      </c>
      <c r="AU223" s="27">
        <f t="shared" si="81"/>
        <v>0</v>
      </c>
    </row>
    <row r="224" spans="2:47" hidden="1" outlineLevel="1">
      <c r="B224" s="25" t="s">
        <v>891</v>
      </c>
      <c r="C224" s="27">
        <f t="shared" si="81"/>
        <v>0</v>
      </c>
      <c r="D224" s="27">
        <f t="shared" si="81"/>
        <v>0</v>
      </c>
      <c r="E224" s="27">
        <f t="shared" si="81"/>
        <v>0</v>
      </c>
      <c r="F224" s="27">
        <f t="shared" si="81"/>
        <v>0</v>
      </c>
      <c r="G224" s="27">
        <f t="shared" si="81"/>
        <v>0</v>
      </c>
      <c r="H224" s="27">
        <f t="shared" si="81"/>
        <v>0</v>
      </c>
      <c r="I224" s="27">
        <f t="shared" si="81"/>
        <v>0</v>
      </c>
      <c r="J224" s="27">
        <f t="shared" si="81"/>
        <v>0</v>
      </c>
      <c r="K224" s="27">
        <f t="shared" si="81"/>
        <v>0</v>
      </c>
      <c r="L224" s="27">
        <f t="shared" si="81"/>
        <v>0</v>
      </c>
      <c r="M224" s="27">
        <f t="shared" si="81"/>
        <v>0</v>
      </c>
      <c r="N224" s="27">
        <f t="shared" si="81"/>
        <v>0</v>
      </c>
      <c r="O224" s="27">
        <f t="shared" si="81"/>
        <v>0</v>
      </c>
      <c r="P224" s="27">
        <f t="shared" si="81"/>
        <v>0</v>
      </c>
      <c r="Q224" s="27">
        <f t="shared" si="81"/>
        <v>0</v>
      </c>
      <c r="R224" s="27">
        <f t="shared" si="81"/>
        <v>0</v>
      </c>
      <c r="S224" s="27">
        <f t="shared" si="81"/>
        <v>0</v>
      </c>
      <c r="T224" s="27">
        <f t="shared" si="81"/>
        <v>0</v>
      </c>
      <c r="U224" s="27">
        <f t="shared" si="81"/>
        <v>0</v>
      </c>
      <c r="V224" s="27">
        <f t="shared" si="81"/>
        <v>0</v>
      </c>
      <c r="W224" s="27">
        <f t="shared" si="81"/>
        <v>0</v>
      </c>
      <c r="X224" s="27">
        <f t="shared" si="81"/>
        <v>0</v>
      </c>
      <c r="Y224" s="27">
        <f t="shared" si="81"/>
        <v>0</v>
      </c>
      <c r="Z224" s="27">
        <f t="shared" si="81"/>
        <v>0</v>
      </c>
      <c r="AA224" s="27">
        <f t="shared" si="81"/>
        <v>0</v>
      </c>
      <c r="AB224" s="27">
        <f t="shared" si="81"/>
        <v>0</v>
      </c>
      <c r="AC224" s="27">
        <f t="shared" si="81"/>
        <v>0</v>
      </c>
      <c r="AD224" s="27">
        <f t="shared" si="81"/>
        <v>0</v>
      </c>
      <c r="AE224" s="27">
        <f t="shared" si="81"/>
        <v>0</v>
      </c>
      <c r="AF224" s="27">
        <f t="shared" si="81"/>
        <v>0</v>
      </c>
      <c r="AG224" s="27">
        <f t="shared" si="81"/>
        <v>0</v>
      </c>
      <c r="AH224" s="27">
        <f t="shared" si="81"/>
        <v>0</v>
      </c>
      <c r="AI224" s="27">
        <f t="shared" si="81"/>
        <v>0</v>
      </c>
      <c r="AJ224" s="27">
        <f t="shared" si="81"/>
        <v>0</v>
      </c>
      <c r="AK224" s="27">
        <f t="shared" si="81"/>
        <v>0</v>
      </c>
      <c r="AL224" s="27">
        <f t="shared" si="81"/>
        <v>0</v>
      </c>
      <c r="AM224" s="27">
        <f t="shared" si="81"/>
        <v>0</v>
      </c>
      <c r="AN224" s="27">
        <f t="shared" si="81"/>
        <v>0</v>
      </c>
      <c r="AO224" s="27">
        <f t="shared" si="81"/>
        <v>0</v>
      </c>
      <c r="AP224" s="27">
        <f t="shared" si="81"/>
        <v>0</v>
      </c>
      <c r="AQ224" s="27">
        <f t="shared" si="81"/>
        <v>0</v>
      </c>
      <c r="AR224" s="27">
        <f t="shared" si="81"/>
        <v>0</v>
      </c>
      <c r="AS224" s="27">
        <f t="shared" si="81"/>
        <v>0</v>
      </c>
      <c r="AT224" s="27">
        <f t="shared" si="81"/>
        <v>0</v>
      </c>
      <c r="AU224" s="27">
        <f t="shared" si="81"/>
        <v>0</v>
      </c>
    </row>
    <row r="225" spans="1:64" hidden="1" outlineLevel="1">
      <c r="B225" s="25" t="s">
        <v>892</v>
      </c>
      <c r="C225" s="27">
        <f t="shared" si="81"/>
        <v>0</v>
      </c>
      <c r="D225" s="27">
        <f t="shared" si="81"/>
        <v>0</v>
      </c>
      <c r="E225" s="27">
        <f t="shared" si="81"/>
        <v>0</v>
      </c>
      <c r="F225" s="27">
        <f t="shared" si="81"/>
        <v>0</v>
      </c>
      <c r="G225" s="27">
        <f t="shared" si="81"/>
        <v>0</v>
      </c>
      <c r="H225" s="27">
        <f t="shared" si="81"/>
        <v>0</v>
      </c>
      <c r="I225" s="27">
        <f t="shared" si="81"/>
        <v>0</v>
      </c>
      <c r="J225" s="27">
        <f t="shared" si="81"/>
        <v>0</v>
      </c>
      <c r="K225" s="27">
        <f t="shared" si="81"/>
        <v>0</v>
      </c>
      <c r="L225" s="27">
        <f t="shared" si="81"/>
        <v>0</v>
      </c>
      <c r="M225" s="27">
        <f t="shared" si="81"/>
        <v>0</v>
      </c>
      <c r="N225" s="27">
        <f t="shared" si="81"/>
        <v>0</v>
      </c>
      <c r="O225" s="27">
        <f t="shared" si="81"/>
        <v>0</v>
      </c>
      <c r="P225" s="27">
        <f t="shared" si="81"/>
        <v>0</v>
      </c>
      <c r="Q225" s="27">
        <f t="shared" si="81"/>
        <v>0</v>
      </c>
      <c r="R225" s="27">
        <f t="shared" si="81"/>
        <v>0</v>
      </c>
      <c r="S225" s="27">
        <f t="shared" si="81"/>
        <v>0</v>
      </c>
      <c r="T225" s="27">
        <f t="shared" si="81"/>
        <v>0</v>
      </c>
      <c r="U225" s="27">
        <f t="shared" si="81"/>
        <v>0</v>
      </c>
      <c r="V225" s="27">
        <f t="shared" si="81"/>
        <v>0</v>
      </c>
      <c r="W225" s="27">
        <f t="shared" si="81"/>
        <v>0</v>
      </c>
      <c r="X225" s="27">
        <f t="shared" si="81"/>
        <v>0</v>
      </c>
      <c r="Y225" s="27">
        <f t="shared" si="81"/>
        <v>0</v>
      </c>
      <c r="Z225" s="27">
        <f t="shared" si="81"/>
        <v>0</v>
      </c>
      <c r="AA225" s="27">
        <f t="shared" si="81"/>
        <v>0</v>
      </c>
      <c r="AB225" s="27">
        <f t="shared" si="81"/>
        <v>0</v>
      </c>
      <c r="AC225" s="27">
        <f t="shared" si="81"/>
        <v>0</v>
      </c>
      <c r="AD225" s="27">
        <f t="shared" si="81"/>
        <v>0</v>
      </c>
      <c r="AE225" s="27">
        <f t="shared" si="81"/>
        <v>0</v>
      </c>
      <c r="AF225" s="27">
        <f t="shared" si="81"/>
        <v>0</v>
      </c>
      <c r="AG225" s="27">
        <f t="shared" si="81"/>
        <v>0</v>
      </c>
      <c r="AH225" s="27">
        <f t="shared" si="81"/>
        <v>0</v>
      </c>
      <c r="AI225" s="27">
        <f t="shared" si="81"/>
        <v>0</v>
      </c>
      <c r="AJ225" s="27">
        <f t="shared" si="81"/>
        <v>0</v>
      </c>
      <c r="AK225" s="27">
        <f t="shared" si="81"/>
        <v>0</v>
      </c>
      <c r="AL225" s="27">
        <f t="shared" si="81"/>
        <v>0</v>
      </c>
      <c r="AM225" s="27">
        <f t="shared" si="81"/>
        <v>0</v>
      </c>
      <c r="AN225" s="27">
        <f t="shared" si="81"/>
        <v>0</v>
      </c>
      <c r="AO225" s="27">
        <f t="shared" si="81"/>
        <v>0</v>
      </c>
      <c r="AP225" s="27">
        <f t="shared" si="81"/>
        <v>0</v>
      </c>
      <c r="AQ225" s="27">
        <f t="shared" si="81"/>
        <v>0</v>
      </c>
      <c r="AR225" s="27">
        <f t="shared" si="81"/>
        <v>0</v>
      </c>
      <c r="AS225" s="27">
        <f t="shared" si="81"/>
        <v>0</v>
      </c>
      <c r="AT225" s="27">
        <f t="shared" si="81"/>
        <v>0</v>
      </c>
      <c r="AU225" s="27">
        <f t="shared" si="81"/>
        <v>0</v>
      </c>
    </row>
    <row r="226" spans="1:64" hidden="1"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hidden="1"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hidden="1" outlineLevel="1">
      <c r="B228" s="25" t="s">
        <v>890</v>
      </c>
      <c r="C228" s="27">
        <f t="shared" ref="C228:AU230" si="82">C227</f>
        <v>0</v>
      </c>
      <c r="D228" s="27">
        <f t="shared" si="82"/>
        <v>0</v>
      </c>
      <c r="E228" s="27">
        <f t="shared" si="82"/>
        <v>0</v>
      </c>
      <c r="F228" s="27">
        <f t="shared" si="82"/>
        <v>0</v>
      </c>
      <c r="G228" s="27">
        <f t="shared" si="82"/>
        <v>0</v>
      </c>
      <c r="H228" s="27">
        <f t="shared" si="82"/>
        <v>0</v>
      </c>
      <c r="I228" s="27">
        <f t="shared" si="82"/>
        <v>0</v>
      </c>
      <c r="J228" s="27">
        <f t="shared" si="82"/>
        <v>0</v>
      </c>
      <c r="K228" s="27">
        <f t="shared" si="82"/>
        <v>0</v>
      </c>
      <c r="L228" s="27">
        <f t="shared" si="82"/>
        <v>0</v>
      </c>
      <c r="M228" s="27">
        <f t="shared" si="82"/>
        <v>0</v>
      </c>
      <c r="N228" s="27">
        <f t="shared" si="82"/>
        <v>0</v>
      </c>
      <c r="O228" s="27">
        <f t="shared" si="82"/>
        <v>0</v>
      </c>
      <c r="P228" s="27">
        <f t="shared" si="82"/>
        <v>0</v>
      </c>
      <c r="Q228" s="27">
        <f t="shared" si="82"/>
        <v>0</v>
      </c>
      <c r="R228" s="27">
        <f t="shared" si="82"/>
        <v>0</v>
      </c>
      <c r="S228" s="27">
        <f t="shared" si="82"/>
        <v>0</v>
      </c>
      <c r="T228" s="27">
        <f t="shared" si="82"/>
        <v>0</v>
      </c>
      <c r="U228" s="27">
        <f t="shared" si="82"/>
        <v>0</v>
      </c>
      <c r="V228" s="27">
        <f t="shared" si="82"/>
        <v>0</v>
      </c>
      <c r="W228" s="27">
        <f t="shared" si="82"/>
        <v>0</v>
      </c>
      <c r="X228" s="27">
        <f t="shared" si="82"/>
        <v>0</v>
      </c>
      <c r="Y228" s="27">
        <f t="shared" si="82"/>
        <v>0</v>
      </c>
      <c r="Z228" s="27">
        <f t="shared" si="82"/>
        <v>0</v>
      </c>
      <c r="AA228" s="27">
        <f t="shared" si="82"/>
        <v>0</v>
      </c>
      <c r="AB228" s="27">
        <f t="shared" si="82"/>
        <v>0</v>
      </c>
      <c r="AC228" s="27">
        <f t="shared" si="82"/>
        <v>0</v>
      </c>
      <c r="AD228" s="27">
        <f t="shared" si="82"/>
        <v>0</v>
      </c>
      <c r="AE228" s="27">
        <f t="shared" si="82"/>
        <v>0</v>
      </c>
      <c r="AF228" s="27">
        <f t="shared" si="82"/>
        <v>0</v>
      </c>
      <c r="AG228" s="27">
        <f t="shared" si="82"/>
        <v>0</v>
      </c>
      <c r="AH228" s="27">
        <f t="shared" si="82"/>
        <v>0</v>
      </c>
      <c r="AI228" s="27">
        <f t="shared" si="82"/>
        <v>0</v>
      </c>
      <c r="AJ228" s="27">
        <f t="shared" si="82"/>
        <v>0</v>
      </c>
      <c r="AK228" s="27">
        <f t="shared" si="82"/>
        <v>0</v>
      </c>
      <c r="AL228" s="27">
        <f t="shared" si="82"/>
        <v>0</v>
      </c>
      <c r="AM228" s="27">
        <f t="shared" si="82"/>
        <v>0</v>
      </c>
      <c r="AN228" s="27">
        <f t="shared" si="82"/>
        <v>0</v>
      </c>
      <c r="AO228" s="27">
        <f t="shared" si="82"/>
        <v>0</v>
      </c>
      <c r="AP228" s="27">
        <f t="shared" si="82"/>
        <v>0</v>
      </c>
      <c r="AQ228" s="27">
        <f t="shared" si="82"/>
        <v>0</v>
      </c>
      <c r="AR228" s="27">
        <f t="shared" si="82"/>
        <v>0</v>
      </c>
      <c r="AS228" s="27">
        <f t="shared" si="82"/>
        <v>0</v>
      </c>
      <c r="AT228" s="27">
        <f t="shared" si="82"/>
        <v>0</v>
      </c>
      <c r="AU228" s="27">
        <f t="shared" si="82"/>
        <v>0</v>
      </c>
    </row>
    <row r="229" spans="1:64" hidden="1" outlineLevel="1">
      <c r="B229" s="25" t="s">
        <v>891</v>
      </c>
      <c r="C229" s="27">
        <f t="shared" si="82"/>
        <v>0</v>
      </c>
      <c r="D229" s="27">
        <f t="shared" si="82"/>
        <v>0</v>
      </c>
      <c r="E229" s="27">
        <f t="shared" si="82"/>
        <v>0</v>
      </c>
      <c r="F229" s="27">
        <f t="shared" si="82"/>
        <v>0</v>
      </c>
      <c r="G229" s="27">
        <f t="shared" si="82"/>
        <v>0</v>
      </c>
      <c r="H229" s="27">
        <f t="shared" si="82"/>
        <v>0</v>
      </c>
      <c r="I229" s="27">
        <f t="shared" si="82"/>
        <v>0</v>
      </c>
      <c r="J229" s="27">
        <f t="shared" si="82"/>
        <v>0</v>
      </c>
      <c r="K229" s="27">
        <f t="shared" si="82"/>
        <v>0</v>
      </c>
      <c r="L229" s="27">
        <f t="shared" si="82"/>
        <v>0</v>
      </c>
      <c r="M229" s="27">
        <f t="shared" si="82"/>
        <v>0</v>
      </c>
      <c r="N229" s="27">
        <f t="shared" si="82"/>
        <v>0</v>
      </c>
      <c r="O229" s="27">
        <f t="shared" si="82"/>
        <v>0</v>
      </c>
      <c r="P229" s="27">
        <f t="shared" si="82"/>
        <v>0</v>
      </c>
      <c r="Q229" s="27">
        <f t="shared" si="82"/>
        <v>0</v>
      </c>
      <c r="R229" s="27">
        <f t="shared" si="82"/>
        <v>0</v>
      </c>
      <c r="S229" s="27">
        <f t="shared" si="82"/>
        <v>0</v>
      </c>
      <c r="T229" s="27">
        <f t="shared" si="82"/>
        <v>0</v>
      </c>
      <c r="U229" s="27">
        <f t="shared" si="82"/>
        <v>0</v>
      </c>
      <c r="V229" s="27">
        <f t="shared" si="82"/>
        <v>0</v>
      </c>
      <c r="W229" s="27">
        <f t="shared" si="82"/>
        <v>0</v>
      </c>
      <c r="X229" s="27">
        <f t="shared" si="82"/>
        <v>0</v>
      </c>
      <c r="Y229" s="27">
        <f t="shared" si="82"/>
        <v>0</v>
      </c>
      <c r="Z229" s="27">
        <f t="shared" si="82"/>
        <v>0</v>
      </c>
      <c r="AA229" s="27">
        <f t="shared" si="82"/>
        <v>0</v>
      </c>
      <c r="AB229" s="27">
        <f t="shared" si="82"/>
        <v>0</v>
      </c>
      <c r="AC229" s="27">
        <f t="shared" si="82"/>
        <v>0</v>
      </c>
      <c r="AD229" s="27">
        <f t="shared" si="82"/>
        <v>0</v>
      </c>
      <c r="AE229" s="27">
        <f t="shared" si="82"/>
        <v>0</v>
      </c>
      <c r="AF229" s="27">
        <f t="shared" si="82"/>
        <v>0</v>
      </c>
      <c r="AG229" s="27">
        <f t="shared" si="82"/>
        <v>0</v>
      </c>
      <c r="AH229" s="27">
        <f t="shared" si="82"/>
        <v>0</v>
      </c>
      <c r="AI229" s="27">
        <f t="shared" si="82"/>
        <v>0</v>
      </c>
      <c r="AJ229" s="27">
        <f t="shared" si="82"/>
        <v>0</v>
      </c>
      <c r="AK229" s="27">
        <f t="shared" si="82"/>
        <v>0</v>
      </c>
      <c r="AL229" s="27">
        <f t="shared" si="82"/>
        <v>0</v>
      </c>
      <c r="AM229" s="27">
        <f t="shared" si="82"/>
        <v>0</v>
      </c>
      <c r="AN229" s="27">
        <f t="shared" si="82"/>
        <v>0</v>
      </c>
      <c r="AO229" s="27">
        <f t="shared" si="82"/>
        <v>0</v>
      </c>
      <c r="AP229" s="27">
        <f t="shared" si="82"/>
        <v>0</v>
      </c>
      <c r="AQ229" s="27">
        <f t="shared" si="82"/>
        <v>0</v>
      </c>
      <c r="AR229" s="27">
        <f t="shared" si="82"/>
        <v>0</v>
      </c>
      <c r="AS229" s="27">
        <f t="shared" si="82"/>
        <v>0</v>
      </c>
      <c r="AT229" s="27">
        <f t="shared" si="82"/>
        <v>0</v>
      </c>
      <c r="AU229" s="27">
        <f t="shared" si="82"/>
        <v>0</v>
      </c>
    </row>
    <row r="230" spans="1:64" hidden="1" outlineLevel="1">
      <c r="B230" s="25" t="s">
        <v>892</v>
      </c>
      <c r="C230" s="27">
        <f t="shared" si="82"/>
        <v>0</v>
      </c>
      <c r="D230" s="27">
        <f t="shared" si="82"/>
        <v>0</v>
      </c>
      <c r="E230" s="27">
        <f t="shared" si="82"/>
        <v>0</v>
      </c>
      <c r="F230" s="27">
        <f t="shared" si="82"/>
        <v>0</v>
      </c>
      <c r="G230" s="27">
        <f t="shared" si="82"/>
        <v>0</v>
      </c>
      <c r="H230" s="27">
        <f t="shared" si="82"/>
        <v>0</v>
      </c>
      <c r="I230" s="27">
        <f t="shared" si="82"/>
        <v>0</v>
      </c>
      <c r="J230" s="27">
        <f t="shared" si="82"/>
        <v>0</v>
      </c>
      <c r="K230" s="27">
        <f t="shared" si="82"/>
        <v>0</v>
      </c>
      <c r="L230" s="27">
        <f t="shared" si="82"/>
        <v>0</v>
      </c>
      <c r="M230" s="27">
        <f t="shared" si="82"/>
        <v>0</v>
      </c>
      <c r="N230" s="27">
        <f t="shared" si="82"/>
        <v>0</v>
      </c>
      <c r="O230" s="27">
        <f t="shared" si="82"/>
        <v>0</v>
      </c>
      <c r="P230" s="27">
        <f t="shared" si="82"/>
        <v>0</v>
      </c>
      <c r="Q230" s="27">
        <f t="shared" si="82"/>
        <v>0</v>
      </c>
      <c r="R230" s="27">
        <f t="shared" si="82"/>
        <v>0</v>
      </c>
      <c r="S230" s="27">
        <f t="shared" si="82"/>
        <v>0</v>
      </c>
      <c r="T230" s="27">
        <f t="shared" si="82"/>
        <v>0</v>
      </c>
      <c r="U230" s="27">
        <f t="shared" si="82"/>
        <v>0</v>
      </c>
      <c r="V230" s="27">
        <f t="shared" si="82"/>
        <v>0</v>
      </c>
      <c r="W230" s="27">
        <f t="shared" si="82"/>
        <v>0</v>
      </c>
      <c r="X230" s="27">
        <f t="shared" si="82"/>
        <v>0</v>
      </c>
      <c r="Y230" s="27">
        <f t="shared" si="82"/>
        <v>0</v>
      </c>
      <c r="Z230" s="27">
        <f t="shared" si="82"/>
        <v>0</v>
      </c>
      <c r="AA230" s="27">
        <f t="shared" si="82"/>
        <v>0</v>
      </c>
      <c r="AB230" s="27">
        <f t="shared" si="82"/>
        <v>0</v>
      </c>
      <c r="AC230" s="27">
        <f t="shared" si="82"/>
        <v>0</v>
      </c>
      <c r="AD230" s="27">
        <f t="shared" si="82"/>
        <v>0</v>
      </c>
      <c r="AE230" s="27">
        <f t="shared" si="82"/>
        <v>0</v>
      </c>
      <c r="AF230" s="27">
        <f t="shared" si="82"/>
        <v>0</v>
      </c>
      <c r="AG230" s="27">
        <f t="shared" si="82"/>
        <v>0</v>
      </c>
      <c r="AH230" s="27">
        <f t="shared" si="82"/>
        <v>0</v>
      </c>
      <c r="AI230" s="27">
        <f t="shared" si="82"/>
        <v>0</v>
      </c>
      <c r="AJ230" s="27">
        <f t="shared" si="82"/>
        <v>0</v>
      </c>
      <c r="AK230" s="27">
        <f t="shared" si="82"/>
        <v>0</v>
      </c>
      <c r="AL230" s="27">
        <f t="shared" si="82"/>
        <v>0</v>
      </c>
      <c r="AM230" s="27">
        <f t="shared" si="82"/>
        <v>0</v>
      </c>
      <c r="AN230" s="27">
        <f t="shared" si="82"/>
        <v>0</v>
      </c>
      <c r="AO230" s="27">
        <f t="shared" si="82"/>
        <v>0</v>
      </c>
      <c r="AP230" s="27">
        <f t="shared" si="82"/>
        <v>0</v>
      </c>
      <c r="AQ230" s="27">
        <f t="shared" si="82"/>
        <v>0</v>
      </c>
      <c r="AR230" s="27">
        <f t="shared" si="82"/>
        <v>0</v>
      </c>
      <c r="AS230" s="27">
        <f t="shared" si="82"/>
        <v>0</v>
      </c>
      <c r="AT230" s="27">
        <f t="shared" si="82"/>
        <v>0</v>
      </c>
      <c r="AU230" s="27">
        <f t="shared" si="82"/>
        <v>0</v>
      </c>
    </row>
    <row r="231" spans="1:64" hidden="1"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1045</v>
      </c>
      <c r="F235" t="s">
        <v>1707</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1662</v>
      </c>
      <c r="F236" t="s">
        <v>1669</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3">D237</f>
        <v>2</v>
      </c>
      <c r="K237">
        <f t="shared" si="83"/>
        <v>4</v>
      </c>
      <c r="L237">
        <f t="shared" si="83"/>
        <v>5</v>
      </c>
      <c r="M237">
        <f t="shared" si="83"/>
        <v>6</v>
      </c>
      <c r="N237">
        <f>H237</f>
        <v>7</v>
      </c>
      <c r="O237">
        <f t="shared" si="83"/>
        <v>1</v>
      </c>
      <c r="P237">
        <f t="shared" si="83"/>
        <v>2</v>
      </c>
      <c r="Q237">
        <f t="shared" si="83"/>
        <v>4</v>
      </c>
      <c r="R237">
        <f t="shared" si="83"/>
        <v>5</v>
      </c>
      <c r="S237">
        <f t="shared" si="83"/>
        <v>6</v>
      </c>
      <c r="T237">
        <f>N237</f>
        <v>7</v>
      </c>
      <c r="U237">
        <f t="shared" si="83"/>
        <v>1</v>
      </c>
      <c r="V237">
        <f t="shared" si="83"/>
        <v>2</v>
      </c>
      <c r="W237">
        <f t="shared" si="83"/>
        <v>4</v>
      </c>
      <c r="X237">
        <f t="shared" si="83"/>
        <v>5</v>
      </c>
      <c r="Y237">
        <f t="shared" si="83"/>
        <v>6</v>
      </c>
      <c r="Z237">
        <f>T237</f>
        <v>7</v>
      </c>
      <c r="AA237">
        <f t="shared" si="83"/>
        <v>1</v>
      </c>
      <c r="AB237">
        <f t="shared" si="83"/>
        <v>2</v>
      </c>
      <c r="AC237">
        <f t="shared" si="83"/>
        <v>4</v>
      </c>
      <c r="AD237">
        <f t="shared" si="83"/>
        <v>5</v>
      </c>
      <c r="AE237">
        <f t="shared" si="83"/>
        <v>6</v>
      </c>
      <c r="AF237">
        <f>Z237</f>
        <v>7</v>
      </c>
      <c r="AG237">
        <f t="shared" si="83"/>
        <v>1</v>
      </c>
      <c r="AH237">
        <f t="shared" si="83"/>
        <v>2</v>
      </c>
      <c r="AI237">
        <f t="shared" si="83"/>
        <v>4</v>
      </c>
      <c r="AJ237">
        <f t="shared" si="83"/>
        <v>5</v>
      </c>
      <c r="AK237">
        <f t="shared" si="83"/>
        <v>6</v>
      </c>
      <c r="AL237">
        <f>AF237</f>
        <v>7</v>
      </c>
      <c r="AM237">
        <v>8</v>
      </c>
      <c r="AN237">
        <f t="shared" ref="AN237:AV237" si="84">AM237+1</f>
        <v>9</v>
      </c>
      <c r="AO237">
        <f t="shared" si="84"/>
        <v>10</v>
      </c>
      <c r="AP237">
        <f t="shared" si="84"/>
        <v>11</v>
      </c>
      <c r="AQ237">
        <f t="shared" si="84"/>
        <v>12</v>
      </c>
      <c r="AR237">
        <f t="shared" si="84"/>
        <v>13</v>
      </c>
      <c r="AS237">
        <f t="shared" si="84"/>
        <v>14</v>
      </c>
      <c r="AT237">
        <f t="shared" si="84"/>
        <v>15</v>
      </c>
      <c r="AU237">
        <f t="shared" si="84"/>
        <v>16</v>
      </c>
      <c r="AV237">
        <f t="shared" si="84"/>
        <v>17</v>
      </c>
      <c r="AW237">
        <f t="shared" ref="AW237:BK237" si="85">AV237+1</f>
        <v>18</v>
      </c>
      <c r="AX237">
        <f t="shared" si="85"/>
        <v>19</v>
      </c>
      <c r="AY237">
        <f t="shared" si="85"/>
        <v>20</v>
      </c>
      <c r="AZ237">
        <f t="shared" si="85"/>
        <v>21</v>
      </c>
      <c r="BA237">
        <f t="shared" si="85"/>
        <v>22</v>
      </c>
      <c r="BB237">
        <f t="shared" si="85"/>
        <v>23</v>
      </c>
      <c r="BC237">
        <f t="shared" si="85"/>
        <v>24</v>
      </c>
      <c r="BD237">
        <f t="shared" si="85"/>
        <v>25</v>
      </c>
      <c r="BE237">
        <f t="shared" si="85"/>
        <v>26</v>
      </c>
      <c r="BF237">
        <f t="shared" si="85"/>
        <v>27</v>
      </c>
      <c r="BG237">
        <f t="shared" si="85"/>
        <v>28</v>
      </c>
      <c r="BH237">
        <f t="shared" si="85"/>
        <v>29</v>
      </c>
      <c r="BI237">
        <f t="shared" si="85"/>
        <v>30</v>
      </c>
      <c r="BJ237">
        <f t="shared" si="85"/>
        <v>31</v>
      </c>
      <c r="BK237">
        <f t="shared" si="85"/>
        <v>32</v>
      </c>
    </row>
    <row r="238" spans="1:64" outlineLevel="1">
      <c r="B238" t="s">
        <v>932</v>
      </c>
      <c r="C238" s="131">
        <f t="shared" ref="C238:H238" si="86">INDEX(i.Periods,C$237,1+d.TOL+(C$234-1)*3)</f>
        <v>33</v>
      </c>
      <c r="D238" s="131">
        <f t="shared" si="86"/>
        <v>49</v>
      </c>
      <c r="E238" s="131">
        <f t="shared" si="86"/>
        <v>62</v>
      </c>
      <c r="F238" s="131">
        <f t="shared" si="86"/>
        <v>69</v>
      </c>
      <c r="G238" s="131">
        <f t="shared" si="86"/>
        <v>73</v>
      </c>
      <c r="H238" s="131">
        <f t="shared" si="86"/>
        <v>84</v>
      </c>
      <c r="I238" s="131">
        <f t="shared" ref="I238:AK238" si="87">INDEX(i.Periods,I$237,1+d.TOL+(I$234-1)*3)</f>
        <v>33</v>
      </c>
      <c r="J238" s="131">
        <f t="shared" si="87"/>
        <v>51</v>
      </c>
      <c r="K238" s="131">
        <f t="shared" si="87"/>
        <v>64</v>
      </c>
      <c r="L238" s="131">
        <f t="shared" si="87"/>
        <v>71</v>
      </c>
      <c r="M238" s="131">
        <f t="shared" si="87"/>
        <v>75</v>
      </c>
      <c r="N238" s="131">
        <f t="shared" si="87"/>
        <v>86</v>
      </c>
      <c r="O238" s="131">
        <f t="shared" si="87"/>
        <v>33</v>
      </c>
      <c r="P238" s="131">
        <f t="shared" si="87"/>
        <v>54</v>
      </c>
      <c r="Q238" s="131">
        <f t="shared" si="87"/>
        <v>67</v>
      </c>
      <c r="R238" s="131">
        <f t="shared" si="87"/>
        <v>74</v>
      </c>
      <c r="S238" s="131">
        <f t="shared" si="87"/>
        <v>78</v>
      </c>
      <c r="T238" s="131">
        <f t="shared" si="87"/>
        <v>89</v>
      </c>
      <c r="U238" s="131">
        <f t="shared" si="87"/>
        <v>33</v>
      </c>
      <c r="V238" s="131">
        <f t="shared" si="87"/>
        <v>56</v>
      </c>
      <c r="W238" s="131">
        <f t="shared" si="87"/>
        <v>69</v>
      </c>
      <c r="X238" s="131">
        <f t="shared" si="87"/>
        <v>76</v>
      </c>
      <c r="Y238" s="131">
        <f t="shared" si="87"/>
        <v>80</v>
      </c>
      <c r="Z238" s="131">
        <f t="shared" si="87"/>
        <v>91</v>
      </c>
      <c r="AA238" s="131">
        <f t="shared" si="87"/>
        <v>33</v>
      </c>
      <c r="AB238" s="131">
        <f t="shared" si="87"/>
        <v>58</v>
      </c>
      <c r="AC238" s="131">
        <f t="shared" si="87"/>
        <v>71</v>
      </c>
      <c r="AD238" s="131">
        <f t="shared" si="87"/>
        <v>78</v>
      </c>
      <c r="AE238" s="131">
        <f t="shared" si="87"/>
        <v>82</v>
      </c>
      <c r="AF238" s="131">
        <f t="shared" si="87"/>
        <v>93</v>
      </c>
      <c r="AG238" s="131">
        <f t="shared" si="87"/>
        <v>33</v>
      </c>
      <c r="AH238" s="131">
        <f t="shared" si="87"/>
        <v>49</v>
      </c>
      <c r="AI238" s="131">
        <f t="shared" si="87"/>
        <v>62</v>
      </c>
      <c r="AJ238" s="131">
        <f t="shared" si="87"/>
        <v>69</v>
      </c>
      <c r="AK238" s="131">
        <f t="shared" si="87"/>
        <v>73</v>
      </c>
      <c r="AL238" s="131">
        <f t="shared" ref="AL238:AQ238" si="88">INDEX(i.Periods,AL$237,1+d.TOL+(AL$234-1)*3)</f>
        <v>84</v>
      </c>
      <c r="AM238" s="131">
        <f t="shared" si="88"/>
        <v>101</v>
      </c>
      <c r="AN238" s="131">
        <f t="shared" si="88"/>
        <v>114</v>
      </c>
      <c r="AO238" s="131">
        <f t="shared" si="88"/>
        <v>121</v>
      </c>
      <c r="AP238" s="131">
        <f t="shared" si="88"/>
        <v>125</v>
      </c>
      <c r="AQ238" s="131">
        <f t="shared" si="88"/>
        <v>136</v>
      </c>
      <c r="AR238" s="131">
        <f t="shared" ref="AR238:BK238" si="89">INDEX(i.Periods,AR$237,1+d.TOL+(AR$234-1)*3)</f>
        <v>153</v>
      </c>
      <c r="AS238" s="131">
        <f t="shared" si="89"/>
        <v>166</v>
      </c>
      <c r="AT238" s="131">
        <f t="shared" si="89"/>
        <v>173</v>
      </c>
      <c r="AU238" s="131">
        <f t="shared" si="89"/>
        <v>177</v>
      </c>
      <c r="AV238" s="131">
        <f t="shared" si="89"/>
        <v>188</v>
      </c>
      <c r="AW238" s="131">
        <f t="shared" si="89"/>
        <v>205</v>
      </c>
      <c r="AX238" s="131">
        <f t="shared" si="89"/>
        <v>218</v>
      </c>
      <c r="AY238" s="131">
        <f t="shared" si="89"/>
        <v>225</v>
      </c>
      <c r="AZ238" s="131">
        <f t="shared" si="89"/>
        <v>229</v>
      </c>
      <c r="BA238" s="131">
        <f t="shared" si="89"/>
        <v>240</v>
      </c>
      <c r="BB238" s="131">
        <f t="shared" si="89"/>
        <v>257</v>
      </c>
      <c r="BC238" s="131">
        <f t="shared" si="89"/>
        <v>270</v>
      </c>
      <c r="BD238" s="131">
        <f t="shared" si="89"/>
        <v>277</v>
      </c>
      <c r="BE238" s="131">
        <f t="shared" si="89"/>
        <v>281</v>
      </c>
      <c r="BF238" s="131">
        <f t="shared" si="89"/>
        <v>292</v>
      </c>
      <c r="BG238" s="131">
        <f t="shared" si="89"/>
        <v>309</v>
      </c>
      <c r="BH238" s="131">
        <f t="shared" si="89"/>
        <v>322</v>
      </c>
      <c r="BI238" s="131">
        <f t="shared" si="89"/>
        <v>329</v>
      </c>
      <c r="BJ238" s="131">
        <f t="shared" si="89"/>
        <v>333</v>
      </c>
      <c r="BK238" s="131">
        <f t="shared" si="89"/>
        <v>344</v>
      </c>
    </row>
    <row r="239" spans="1:64" outlineLevel="1">
      <c r="B239" t="s">
        <v>935</v>
      </c>
      <c r="C239" s="492">
        <f t="shared" ref="C239:H239" si="90">INDEX(i.Periods,C$237+1,1+d.TOL+(C$234-1)*3)</f>
        <v>49</v>
      </c>
      <c r="D239" s="492">
        <f t="shared" si="90"/>
        <v>54</v>
      </c>
      <c r="E239" s="492">
        <f t="shared" si="90"/>
        <v>69</v>
      </c>
      <c r="F239" s="492">
        <f t="shared" si="90"/>
        <v>73</v>
      </c>
      <c r="G239" s="492">
        <f t="shared" si="90"/>
        <v>84</v>
      </c>
      <c r="H239" s="492">
        <f t="shared" si="90"/>
        <v>101</v>
      </c>
      <c r="I239" s="492">
        <f t="shared" ref="I239:AK239" si="91">INDEX(i.Periods,I$237+1,1+d.TOL+(I$234-1)*3)</f>
        <v>51</v>
      </c>
      <c r="J239" s="492">
        <f t="shared" si="91"/>
        <v>56</v>
      </c>
      <c r="K239" s="492">
        <f t="shared" si="91"/>
        <v>71</v>
      </c>
      <c r="L239" s="492">
        <f t="shared" si="91"/>
        <v>75</v>
      </c>
      <c r="M239" s="492">
        <f t="shared" si="91"/>
        <v>86</v>
      </c>
      <c r="N239" s="492">
        <f t="shared" si="91"/>
        <v>101</v>
      </c>
      <c r="O239" s="492">
        <f t="shared" si="91"/>
        <v>54</v>
      </c>
      <c r="P239" s="492">
        <f t="shared" si="91"/>
        <v>59</v>
      </c>
      <c r="Q239" s="492">
        <f t="shared" si="91"/>
        <v>74</v>
      </c>
      <c r="R239" s="492">
        <f t="shared" si="91"/>
        <v>78</v>
      </c>
      <c r="S239" s="492">
        <f t="shared" si="91"/>
        <v>89</v>
      </c>
      <c r="T239" s="492">
        <f t="shared" si="91"/>
        <v>101</v>
      </c>
      <c r="U239" s="492">
        <f t="shared" si="91"/>
        <v>56</v>
      </c>
      <c r="V239" s="492">
        <f t="shared" si="91"/>
        <v>61</v>
      </c>
      <c r="W239" s="492">
        <f t="shared" si="91"/>
        <v>76</v>
      </c>
      <c r="X239" s="492">
        <f t="shared" si="91"/>
        <v>80</v>
      </c>
      <c r="Y239" s="492">
        <f t="shared" si="91"/>
        <v>91</v>
      </c>
      <c r="Z239" s="492">
        <f t="shared" si="91"/>
        <v>101</v>
      </c>
      <c r="AA239" s="492">
        <f t="shared" si="91"/>
        <v>58</v>
      </c>
      <c r="AB239" s="492">
        <f t="shared" si="91"/>
        <v>63</v>
      </c>
      <c r="AC239" s="492">
        <f t="shared" si="91"/>
        <v>78</v>
      </c>
      <c r="AD239" s="492">
        <f t="shared" si="91"/>
        <v>82</v>
      </c>
      <c r="AE239" s="492">
        <f t="shared" si="91"/>
        <v>93</v>
      </c>
      <c r="AF239" s="492">
        <f t="shared" si="91"/>
        <v>101</v>
      </c>
      <c r="AG239" s="492">
        <f t="shared" si="91"/>
        <v>49</v>
      </c>
      <c r="AH239" s="492">
        <f t="shared" si="91"/>
        <v>54</v>
      </c>
      <c r="AI239" s="492">
        <f t="shared" si="91"/>
        <v>69</v>
      </c>
      <c r="AJ239" s="492">
        <f t="shared" si="91"/>
        <v>73</v>
      </c>
      <c r="AK239" s="492">
        <f t="shared" si="91"/>
        <v>84</v>
      </c>
      <c r="AL239" s="492">
        <f t="shared" ref="AL239:AQ239" si="92">INDEX(i.Periods,AL$237+1,1+d.TOL+(AL$234-1)*3)</f>
        <v>101</v>
      </c>
      <c r="AM239" s="492">
        <f t="shared" si="92"/>
        <v>114</v>
      </c>
      <c r="AN239" s="492">
        <f t="shared" si="92"/>
        <v>121</v>
      </c>
      <c r="AO239" s="492">
        <f t="shared" si="92"/>
        <v>125</v>
      </c>
      <c r="AP239" s="492">
        <f t="shared" si="92"/>
        <v>136</v>
      </c>
      <c r="AQ239" s="492">
        <f t="shared" si="92"/>
        <v>153</v>
      </c>
      <c r="AR239" s="492">
        <f t="shared" ref="AR239:BK239" si="93">INDEX(i.Periods,AR$237+1,1+d.TOL+(AR$234-1)*3)</f>
        <v>166</v>
      </c>
      <c r="AS239" s="492">
        <f t="shared" si="93"/>
        <v>173</v>
      </c>
      <c r="AT239" s="492">
        <f t="shared" si="93"/>
        <v>177</v>
      </c>
      <c r="AU239" s="492">
        <f t="shared" si="93"/>
        <v>188</v>
      </c>
      <c r="AV239" s="492">
        <f t="shared" si="93"/>
        <v>205</v>
      </c>
      <c r="AW239" s="492">
        <f t="shared" si="93"/>
        <v>218</v>
      </c>
      <c r="AX239" s="492">
        <f t="shared" si="93"/>
        <v>225</v>
      </c>
      <c r="AY239" s="492">
        <f t="shared" si="93"/>
        <v>229</v>
      </c>
      <c r="AZ239" s="492">
        <f t="shared" si="93"/>
        <v>240</v>
      </c>
      <c r="BA239" s="492">
        <f t="shared" si="93"/>
        <v>257</v>
      </c>
      <c r="BB239" s="492">
        <f t="shared" si="93"/>
        <v>270</v>
      </c>
      <c r="BC239" s="492">
        <f t="shared" si="93"/>
        <v>277</v>
      </c>
      <c r="BD239" s="492">
        <f t="shared" si="93"/>
        <v>281</v>
      </c>
      <c r="BE239" s="492">
        <f t="shared" si="93"/>
        <v>292</v>
      </c>
      <c r="BF239" s="492">
        <f t="shared" si="93"/>
        <v>309</v>
      </c>
      <c r="BG239" s="492">
        <f t="shared" si="93"/>
        <v>322</v>
      </c>
      <c r="BH239" s="492">
        <f t="shared" si="93"/>
        <v>329</v>
      </c>
      <c r="BI239" s="492">
        <f t="shared" si="93"/>
        <v>333</v>
      </c>
      <c r="BJ239" s="492">
        <f t="shared" si="93"/>
        <v>344</v>
      </c>
      <c r="BK239" s="492">
        <f t="shared" si="93"/>
        <v>361</v>
      </c>
    </row>
    <row r="240" spans="1:64" ht="56.25" customHeight="1" outlineLevel="1">
      <c r="A240">
        <v>1</v>
      </c>
      <c r="B240" t="s">
        <v>1652</v>
      </c>
      <c r="C240" s="438" t="str">
        <f t="shared" ref="C240:Q249" si="94">INDEX(i.TOL_indices,d.TOL,$A240)&amp;", "&amp;TEXT(C$238,"0")&amp;":"&amp;TEXT(C$239,"0")</f>
        <v>19:20, 33:49</v>
      </c>
      <c r="D240" s="438" t="str">
        <f t="shared" si="94"/>
        <v>19:20, 49:54</v>
      </c>
      <c r="E240" s="438" t="str">
        <f t="shared" ref="E240:F249" si="95">INDEX(i.TOL_indices,d.TOL,$A240)&amp;", "&amp;TEXT(E$238,"0")&amp;":"&amp;TEXT(E$239,"0")</f>
        <v>19:20, 62:69</v>
      </c>
      <c r="F240" s="438" t="str">
        <f t="shared" si="95"/>
        <v>19:20, 69:73</v>
      </c>
      <c r="G240" s="438" t="str">
        <f t="shared" si="94"/>
        <v>19:20, 73:84</v>
      </c>
      <c r="H240" s="438" t="str">
        <f t="shared" si="94"/>
        <v>19:20, 84:101</v>
      </c>
      <c r="I240" s="438" t="str">
        <f t="shared" si="94"/>
        <v>19:20, 33:51</v>
      </c>
      <c r="J240" s="438" t="str">
        <f t="shared" si="94"/>
        <v>19:20, 51:56</v>
      </c>
      <c r="K240" s="438" t="str">
        <f t="shared" si="94"/>
        <v>19:20, 64:71</v>
      </c>
      <c r="L240" s="438" t="str">
        <f t="shared" si="94"/>
        <v>19:20, 71:75</v>
      </c>
      <c r="M240" s="438" t="str">
        <f t="shared" si="94"/>
        <v>19:20, 75:86</v>
      </c>
      <c r="N240" s="438" t="str">
        <f t="shared" si="94"/>
        <v>19:20, 86:101</v>
      </c>
      <c r="O240" s="438" t="str">
        <f t="shared" si="94"/>
        <v>19:20, 33:54</v>
      </c>
      <c r="P240" s="438" t="str">
        <f t="shared" si="94"/>
        <v>19:20, 54:59</v>
      </c>
      <c r="Q240" s="438" t="str">
        <f t="shared" si="94"/>
        <v>19:20, 67:74</v>
      </c>
      <c r="R240" s="438" t="str">
        <f t="shared" ref="R240:AT249" si="96">INDEX(i.TOL_indices,d.TOL,$A240)&amp;", "&amp;TEXT(R$238,"0")&amp;":"&amp;TEXT(R$239,"0")</f>
        <v>19:20, 74:78</v>
      </c>
      <c r="S240" s="438" t="str">
        <f t="shared" si="96"/>
        <v>19:20, 78:89</v>
      </c>
      <c r="T240" s="438" t="str">
        <f t="shared" si="96"/>
        <v>19:20, 89:101</v>
      </c>
      <c r="U240" s="438" t="str">
        <f t="shared" si="96"/>
        <v>19:20, 33:56</v>
      </c>
      <c r="V240" s="438" t="str">
        <f t="shared" si="96"/>
        <v>19:20, 56:61</v>
      </c>
      <c r="W240" s="438" t="str">
        <f t="shared" si="96"/>
        <v>19:20, 69:76</v>
      </c>
      <c r="X240" s="438" t="str">
        <f t="shared" si="96"/>
        <v>19:20, 76:80</v>
      </c>
      <c r="Y240" s="438" t="str">
        <f t="shared" si="96"/>
        <v>19:20, 80:91</v>
      </c>
      <c r="Z240" s="438" t="str">
        <f t="shared" si="96"/>
        <v>19:20, 91:101</v>
      </c>
      <c r="AA240" s="438" t="str">
        <f t="shared" si="96"/>
        <v>19:20, 33:58</v>
      </c>
      <c r="AB240" s="438" t="str">
        <f t="shared" si="96"/>
        <v>19:20, 58:63</v>
      </c>
      <c r="AC240" s="438" t="str">
        <f t="shared" si="96"/>
        <v>19:20, 71:78</v>
      </c>
      <c r="AD240" s="438" t="str">
        <f t="shared" si="96"/>
        <v>19:20, 78:82</v>
      </c>
      <c r="AE240" s="438" t="str">
        <f t="shared" si="96"/>
        <v>19:20, 82:93</v>
      </c>
      <c r="AF240" s="438" t="str">
        <f t="shared" si="96"/>
        <v>19:20, 93:101</v>
      </c>
      <c r="AG240" s="438" t="str">
        <f t="shared" si="96"/>
        <v>19:20, 33:49</v>
      </c>
      <c r="AH240" s="438" t="str">
        <f t="shared" si="96"/>
        <v>19:20, 49:54</v>
      </c>
      <c r="AI240" s="438" t="str">
        <f t="shared" si="96"/>
        <v>19:20, 62:69</v>
      </c>
      <c r="AJ240" s="438" t="str">
        <f t="shared" si="96"/>
        <v>19:20, 69:73</v>
      </c>
      <c r="AK240" s="438" t="str">
        <f t="shared" si="96"/>
        <v>19:20, 73:84</v>
      </c>
      <c r="AL240" s="438" t="str">
        <f t="shared" si="96"/>
        <v>19:20, 84:101</v>
      </c>
      <c r="AM240" s="438" t="str">
        <f t="shared" si="96"/>
        <v>19:20, 101:114</v>
      </c>
      <c r="AN240" s="438" t="str">
        <f t="shared" si="96"/>
        <v>19:20, 114:121</v>
      </c>
      <c r="AO240" s="438" t="str">
        <f t="shared" si="96"/>
        <v>19:20, 121:125</v>
      </c>
      <c r="AP240" s="438" t="str">
        <f t="shared" si="96"/>
        <v>19:20, 125:136</v>
      </c>
      <c r="AQ240" s="438" t="str">
        <f t="shared" ref="AM240:AQ249" si="97">INDEX(i.TOL_indices,d.TOL,$A240)&amp;", "&amp;TEXT(AQ$238,"0")&amp;":"&amp;TEXT(AQ$239,"0")</f>
        <v>19:20, 136:153</v>
      </c>
      <c r="AR240" s="438" t="str">
        <f t="shared" si="96"/>
        <v>19:20, 153:166</v>
      </c>
      <c r="AS240" s="438" t="str">
        <f t="shared" si="96"/>
        <v>19:20, 166:173</v>
      </c>
      <c r="AT240" s="438" t="str">
        <f t="shared" si="96"/>
        <v>19:20, 173:177</v>
      </c>
      <c r="AU240" s="438" t="str">
        <f t="shared" ref="AR240:BK249" si="98">INDEX(i.TOL_indices,d.TOL,$A240)&amp;", "&amp;TEXT(AU$238,"0")&amp;":"&amp;TEXT(AU$239,"0")</f>
        <v>19:20, 177:188</v>
      </c>
      <c r="AV240" s="438" t="str">
        <f t="shared" si="98"/>
        <v>19:20, 188:205</v>
      </c>
      <c r="AW240" s="438" t="str">
        <f t="shared" si="98"/>
        <v>19:20, 205:218</v>
      </c>
      <c r="AX240" s="438" t="str">
        <f t="shared" si="98"/>
        <v>19:20, 218:225</v>
      </c>
      <c r="AY240" s="438" t="str">
        <f t="shared" si="98"/>
        <v>19:20, 225:229</v>
      </c>
      <c r="AZ240" s="438" t="str">
        <f t="shared" si="98"/>
        <v>19:20, 229:240</v>
      </c>
      <c r="BA240" s="438" t="str">
        <f t="shared" si="98"/>
        <v>19:20, 240:257</v>
      </c>
      <c r="BB240" s="438" t="str">
        <f t="shared" si="98"/>
        <v>19:20, 257:270</v>
      </c>
      <c r="BC240" s="438" t="str">
        <f t="shared" si="98"/>
        <v>19:20, 270:277</v>
      </c>
      <c r="BD240" s="438" t="str">
        <f t="shared" si="98"/>
        <v>19:20, 277:281</v>
      </c>
      <c r="BE240" s="438" t="str">
        <f t="shared" si="98"/>
        <v>19:20, 281:292</v>
      </c>
      <c r="BF240" s="438" t="str">
        <f t="shared" si="98"/>
        <v>19:20, 292:309</v>
      </c>
      <c r="BG240" s="438" t="str">
        <f t="shared" si="98"/>
        <v>19:20, 309:322</v>
      </c>
      <c r="BH240" s="438" t="str">
        <f t="shared" si="98"/>
        <v>19:20, 322:329</v>
      </c>
      <c r="BI240" s="438" t="str">
        <f t="shared" si="98"/>
        <v>19:20, 329:333</v>
      </c>
      <c r="BJ240" s="438" t="str">
        <f t="shared" si="98"/>
        <v>19:20, 333:344</v>
      </c>
      <c r="BK240" s="438" t="str">
        <f t="shared" si="98"/>
        <v>19:20, 344:361</v>
      </c>
    </row>
    <row r="241" spans="1:63" ht="48.75" customHeight="1" outlineLevel="1">
      <c r="A241">
        <v>3</v>
      </c>
      <c r="B241" t="s">
        <v>2340</v>
      </c>
      <c r="C241" s="438" t="str">
        <f t="shared" si="94"/>
        <v>6:7, 33:49</v>
      </c>
      <c r="D241" s="438" t="str">
        <f t="shared" si="94"/>
        <v>6:7, 49:54</v>
      </c>
      <c r="E241" s="438" t="str">
        <f t="shared" si="95"/>
        <v>6:7, 62:69</v>
      </c>
      <c r="F241" s="438" t="str">
        <f t="shared" si="95"/>
        <v>6:7, 69:73</v>
      </c>
      <c r="G241" s="438" t="str">
        <f t="shared" si="94"/>
        <v>6:7, 73:84</v>
      </c>
      <c r="H241" s="438" t="str">
        <f t="shared" si="94"/>
        <v>6:7, 84:101</v>
      </c>
      <c r="I241" s="438" t="str">
        <f t="shared" si="94"/>
        <v>6:7, 33:51</v>
      </c>
      <c r="J241" s="438" t="str">
        <f t="shared" si="94"/>
        <v>6:7, 51:56</v>
      </c>
      <c r="K241" s="438" t="str">
        <f t="shared" si="94"/>
        <v>6:7, 64:71</v>
      </c>
      <c r="L241" s="438" t="str">
        <f t="shared" si="94"/>
        <v>6:7, 71:75</v>
      </c>
      <c r="M241" s="438" t="str">
        <f t="shared" si="94"/>
        <v>6:7, 75:86</v>
      </c>
      <c r="N241" s="438" t="str">
        <f t="shared" si="94"/>
        <v>6:7, 86:101</v>
      </c>
      <c r="O241" s="438" t="str">
        <f t="shared" si="94"/>
        <v>6:7, 33:54</v>
      </c>
      <c r="P241" s="438" t="str">
        <f t="shared" si="94"/>
        <v>6:7, 54:59</v>
      </c>
      <c r="Q241" s="438" t="str">
        <f t="shared" si="94"/>
        <v>6:7, 67:74</v>
      </c>
      <c r="R241" s="438" t="str">
        <f t="shared" si="96"/>
        <v>6:7, 74:78</v>
      </c>
      <c r="S241" s="438" t="str">
        <f t="shared" si="96"/>
        <v>6:7, 78:89</v>
      </c>
      <c r="T241" s="438" t="str">
        <f t="shared" si="96"/>
        <v>6:7, 89:101</v>
      </c>
      <c r="U241" s="438" t="str">
        <f t="shared" si="96"/>
        <v>6:7, 33:56</v>
      </c>
      <c r="V241" s="438" t="str">
        <f t="shared" si="96"/>
        <v>6:7, 56:61</v>
      </c>
      <c r="W241" s="438" t="str">
        <f t="shared" si="96"/>
        <v>6:7, 69:76</v>
      </c>
      <c r="X241" s="438" t="str">
        <f t="shared" si="96"/>
        <v>6:7, 76:80</v>
      </c>
      <c r="Y241" s="438" t="str">
        <f t="shared" si="96"/>
        <v>6:7, 80:91</v>
      </c>
      <c r="Z241" s="438" t="str">
        <f t="shared" si="96"/>
        <v>6:7, 91:101</v>
      </c>
      <c r="AA241" s="438" t="str">
        <f t="shared" si="96"/>
        <v>6:7, 33:58</v>
      </c>
      <c r="AB241" s="438" t="str">
        <f t="shared" si="96"/>
        <v>6:7, 58:63</v>
      </c>
      <c r="AC241" s="438" t="str">
        <f t="shared" si="96"/>
        <v>6:7, 71:78</v>
      </c>
      <c r="AD241" s="438" t="str">
        <f t="shared" si="96"/>
        <v>6:7, 78:82</v>
      </c>
      <c r="AE241" s="438" t="str">
        <f t="shared" si="96"/>
        <v>6:7, 82:93</v>
      </c>
      <c r="AF241" s="438" t="str">
        <f t="shared" si="96"/>
        <v>6:7, 93:101</v>
      </c>
      <c r="AG241" s="438" t="str">
        <f t="shared" si="96"/>
        <v>6:7, 33:49</v>
      </c>
      <c r="AH241" s="438" t="str">
        <f t="shared" si="96"/>
        <v>6:7, 49:54</v>
      </c>
      <c r="AI241" s="438" t="str">
        <f t="shared" si="96"/>
        <v>6:7, 62:69</v>
      </c>
      <c r="AJ241" s="438" t="str">
        <f t="shared" si="96"/>
        <v>6:7, 69:73</v>
      </c>
      <c r="AK241" s="438" t="str">
        <f t="shared" si="96"/>
        <v>6:7, 73:84</v>
      </c>
      <c r="AL241" s="438" t="str">
        <f t="shared" si="96"/>
        <v>6:7, 84:101</v>
      </c>
      <c r="AM241" s="438" t="str">
        <f t="shared" si="97"/>
        <v>6:7, 101:114</v>
      </c>
      <c r="AN241" s="438" t="str">
        <f t="shared" si="97"/>
        <v>6:7, 114:121</v>
      </c>
      <c r="AO241" s="438" t="str">
        <f t="shared" si="97"/>
        <v>6:7, 121:125</v>
      </c>
      <c r="AP241" s="438" t="str">
        <f t="shared" si="97"/>
        <v>6:7, 125:136</v>
      </c>
      <c r="AQ241" s="438" t="str">
        <f t="shared" si="97"/>
        <v>6:7, 136:153</v>
      </c>
      <c r="AR241" s="438" t="str">
        <f t="shared" si="98"/>
        <v>6:7, 153:166</v>
      </c>
      <c r="AS241" s="438" t="str">
        <f t="shared" si="98"/>
        <v>6:7, 166:173</v>
      </c>
      <c r="AT241" s="438" t="str">
        <f t="shared" si="98"/>
        <v>6:7, 173:177</v>
      </c>
      <c r="AU241" s="438" t="str">
        <f t="shared" si="98"/>
        <v>6:7, 177:188</v>
      </c>
      <c r="AV241" s="438" t="str">
        <f t="shared" si="98"/>
        <v>6:7, 188:205</v>
      </c>
      <c r="AW241" s="438" t="str">
        <f t="shared" si="98"/>
        <v>6:7, 205:218</v>
      </c>
      <c r="AX241" s="438" t="str">
        <f t="shared" si="98"/>
        <v>6:7, 218:225</v>
      </c>
      <c r="AY241" s="438" t="str">
        <f t="shared" si="98"/>
        <v>6:7, 225:229</v>
      </c>
      <c r="AZ241" s="438" t="str">
        <f t="shared" si="98"/>
        <v>6:7, 229:240</v>
      </c>
      <c r="BA241" s="438" t="str">
        <f t="shared" si="98"/>
        <v>6:7, 240:257</v>
      </c>
      <c r="BB241" s="438" t="str">
        <f t="shared" si="98"/>
        <v>6:7, 257:270</v>
      </c>
      <c r="BC241" s="438" t="str">
        <f t="shared" si="98"/>
        <v>6:7, 270:277</v>
      </c>
      <c r="BD241" s="438" t="str">
        <f t="shared" si="98"/>
        <v>6:7, 277:281</v>
      </c>
      <c r="BE241" s="438" t="str">
        <f t="shared" si="98"/>
        <v>6:7, 281:292</v>
      </c>
      <c r="BF241" s="438" t="str">
        <f t="shared" si="98"/>
        <v>6:7, 292:309</v>
      </c>
      <c r="BG241" s="438" t="str">
        <f t="shared" si="98"/>
        <v>6:7, 309:322</v>
      </c>
      <c r="BH241" s="438" t="str">
        <f t="shared" si="98"/>
        <v>6:7, 322:329</v>
      </c>
      <c r="BI241" s="438" t="str">
        <f t="shared" si="98"/>
        <v>6:7, 329:333</v>
      </c>
      <c r="BJ241" s="438" t="str">
        <f t="shared" si="98"/>
        <v>6:7, 333:344</v>
      </c>
      <c r="BK241" s="438" t="str">
        <f t="shared" si="98"/>
        <v>6:7, 344:361</v>
      </c>
    </row>
    <row r="242" spans="1:63" ht="48.75" customHeight="1" outlineLevel="1">
      <c r="A242">
        <v>4</v>
      </c>
      <c r="B242" s="155" t="s">
        <v>2341</v>
      </c>
      <c r="C242" s="609" t="str">
        <f t="shared" si="94"/>
        <v>10:11, 33:49</v>
      </c>
      <c r="D242" s="609" t="str">
        <f t="shared" si="94"/>
        <v>10:11, 49:54</v>
      </c>
      <c r="E242" s="609" t="str">
        <f t="shared" si="95"/>
        <v>10:11, 62:69</v>
      </c>
      <c r="F242" s="609" t="str">
        <f t="shared" si="95"/>
        <v>10:11, 69:73</v>
      </c>
      <c r="G242" s="609" t="str">
        <f t="shared" si="94"/>
        <v>10:11, 73:84</v>
      </c>
      <c r="H242" s="609" t="str">
        <f t="shared" si="94"/>
        <v>10:11, 84:101</v>
      </c>
      <c r="I242" s="609" t="str">
        <f t="shared" si="94"/>
        <v>10:11, 33:51</v>
      </c>
      <c r="J242" s="609" t="str">
        <f t="shared" si="94"/>
        <v>10:11, 51:56</v>
      </c>
      <c r="K242" s="609" t="str">
        <f t="shared" si="94"/>
        <v>10:11, 64:71</v>
      </c>
      <c r="L242" s="609" t="str">
        <f t="shared" si="94"/>
        <v>10:11, 71:75</v>
      </c>
      <c r="M242" s="609" t="str">
        <f t="shared" si="94"/>
        <v>10:11, 75:86</v>
      </c>
      <c r="N242" s="609" t="str">
        <f t="shared" si="94"/>
        <v>10:11, 86:101</v>
      </c>
      <c r="O242" s="609" t="str">
        <f t="shared" si="94"/>
        <v>10:11, 33:54</v>
      </c>
      <c r="P242" s="609" t="str">
        <f t="shared" si="94"/>
        <v>10:11, 54:59</v>
      </c>
      <c r="Q242" s="609" t="str">
        <f t="shared" si="94"/>
        <v>10:11, 67:74</v>
      </c>
      <c r="R242" s="609" t="str">
        <f t="shared" si="96"/>
        <v>10:11, 74:78</v>
      </c>
      <c r="S242" s="609" t="str">
        <f t="shared" si="96"/>
        <v>10:11, 78:89</v>
      </c>
      <c r="T242" s="609" t="str">
        <f t="shared" si="96"/>
        <v>10:11, 89:101</v>
      </c>
      <c r="U242" s="609" t="str">
        <f t="shared" si="96"/>
        <v>10:11, 33:56</v>
      </c>
      <c r="V242" s="609" t="str">
        <f t="shared" si="96"/>
        <v>10:11, 56:61</v>
      </c>
      <c r="W242" s="609" t="str">
        <f t="shared" si="96"/>
        <v>10:11, 69:76</v>
      </c>
      <c r="X242" s="609" t="str">
        <f t="shared" si="96"/>
        <v>10:11, 76:80</v>
      </c>
      <c r="Y242" s="609" t="str">
        <f t="shared" si="96"/>
        <v>10:11, 80:91</v>
      </c>
      <c r="Z242" s="609" t="str">
        <f t="shared" si="96"/>
        <v>10:11, 91:101</v>
      </c>
      <c r="AA242" s="609" t="str">
        <f t="shared" si="96"/>
        <v>10:11, 33:58</v>
      </c>
      <c r="AB242" s="609" t="str">
        <f t="shared" si="96"/>
        <v>10:11, 58:63</v>
      </c>
      <c r="AC242" s="609" t="str">
        <f t="shared" si="96"/>
        <v>10:11, 71:78</v>
      </c>
      <c r="AD242" s="609" t="str">
        <f t="shared" si="96"/>
        <v>10:11, 78:82</v>
      </c>
      <c r="AE242" s="609" t="str">
        <f t="shared" si="96"/>
        <v>10:11, 82:93</v>
      </c>
      <c r="AF242" s="609" t="str">
        <f t="shared" si="96"/>
        <v>10:11, 93:101</v>
      </c>
      <c r="AG242" s="609" t="str">
        <f t="shared" si="96"/>
        <v>10:11, 33:49</v>
      </c>
      <c r="AH242" s="609" t="str">
        <f t="shared" si="96"/>
        <v>10:11, 49:54</v>
      </c>
      <c r="AI242" s="609" t="str">
        <f t="shared" si="96"/>
        <v>10:11, 62:69</v>
      </c>
      <c r="AJ242" s="609" t="str">
        <f t="shared" si="96"/>
        <v>10:11, 69:73</v>
      </c>
      <c r="AK242" s="609" t="str">
        <f t="shared" si="96"/>
        <v>10:11, 73:84</v>
      </c>
      <c r="AL242" s="609" t="str">
        <f t="shared" si="96"/>
        <v>10:11, 84:101</v>
      </c>
      <c r="AM242" s="609" t="str">
        <f t="shared" si="97"/>
        <v>10:11, 101:114</v>
      </c>
      <c r="AN242" s="609" t="str">
        <f t="shared" si="97"/>
        <v>10:11, 114:121</v>
      </c>
      <c r="AO242" s="609" t="str">
        <f t="shared" si="97"/>
        <v>10:11, 121:125</v>
      </c>
      <c r="AP242" s="609" t="str">
        <f t="shared" si="97"/>
        <v>10:11, 125:136</v>
      </c>
      <c r="AQ242" s="609" t="str">
        <f t="shared" si="97"/>
        <v>10:11, 136:153</v>
      </c>
      <c r="AR242" s="609" t="str">
        <f t="shared" si="98"/>
        <v>10:11, 153:166</v>
      </c>
      <c r="AS242" s="609" t="str">
        <f t="shared" si="98"/>
        <v>10:11, 166:173</v>
      </c>
      <c r="AT242" s="609" t="str">
        <f t="shared" si="98"/>
        <v>10:11, 173:177</v>
      </c>
      <c r="AU242" s="609" t="str">
        <f t="shared" si="98"/>
        <v>10:11, 177:188</v>
      </c>
      <c r="AV242" s="609" t="str">
        <f t="shared" si="98"/>
        <v>10:11, 188:205</v>
      </c>
      <c r="AW242" s="609" t="str">
        <f t="shared" si="98"/>
        <v>10:11, 205:218</v>
      </c>
      <c r="AX242" s="609" t="str">
        <f t="shared" si="98"/>
        <v>10:11, 218:225</v>
      </c>
      <c r="AY242" s="609" t="str">
        <f t="shared" si="98"/>
        <v>10:11, 225:229</v>
      </c>
      <c r="AZ242" s="609" t="str">
        <f t="shared" si="98"/>
        <v>10:11, 229:240</v>
      </c>
      <c r="BA242" s="609" t="str">
        <f t="shared" si="98"/>
        <v>10:11, 240:257</v>
      </c>
      <c r="BB242" s="609" t="str">
        <f t="shared" si="98"/>
        <v>10:11, 257:270</v>
      </c>
      <c r="BC242" s="609" t="str">
        <f t="shared" si="98"/>
        <v>10:11, 270:277</v>
      </c>
      <c r="BD242" s="609" t="str">
        <f t="shared" si="98"/>
        <v>10:11, 277:281</v>
      </c>
      <c r="BE242" s="609" t="str">
        <f t="shared" si="98"/>
        <v>10:11, 281:292</v>
      </c>
      <c r="BF242" s="609" t="str">
        <f t="shared" si="98"/>
        <v>10:11, 292:309</v>
      </c>
      <c r="BG242" s="609" t="str">
        <f t="shared" si="98"/>
        <v>10:11, 309:322</v>
      </c>
      <c r="BH242" s="609" t="str">
        <f t="shared" si="98"/>
        <v>10:11, 322:329</v>
      </c>
      <c r="BI242" s="609" t="str">
        <f t="shared" si="98"/>
        <v>10:11, 329:333</v>
      </c>
      <c r="BJ242" s="609" t="str">
        <f t="shared" si="98"/>
        <v>10:11, 333:344</v>
      </c>
      <c r="BK242" s="609" t="str">
        <f t="shared" si="98"/>
        <v>10:11, 344:361</v>
      </c>
    </row>
    <row r="243" spans="1:63" ht="48.75" customHeight="1" outlineLevel="1">
      <c r="A243">
        <v>4</v>
      </c>
      <c r="B243" s="155" t="s">
        <v>2342</v>
      </c>
      <c r="C243" s="609" t="str">
        <f t="shared" si="94"/>
        <v>10:11, 33:49</v>
      </c>
      <c r="D243" s="609" t="str">
        <f t="shared" si="94"/>
        <v>10:11, 49:54</v>
      </c>
      <c r="E243" s="609" t="str">
        <f t="shared" si="95"/>
        <v>10:11, 62:69</v>
      </c>
      <c r="F243" s="609" t="str">
        <f t="shared" si="95"/>
        <v>10:11, 69:73</v>
      </c>
      <c r="G243" s="609" t="str">
        <f t="shared" si="94"/>
        <v>10:11, 73:84</v>
      </c>
      <c r="H243" s="609" t="str">
        <f t="shared" si="94"/>
        <v>10:11, 84:101</v>
      </c>
      <c r="I243" s="609" t="str">
        <f t="shared" si="94"/>
        <v>10:11, 33:51</v>
      </c>
      <c r="J243" s="609" t="str">
        <f t="shared" si="94"/>
        <v>10:11, 51:56</v>
      </c>
      <c r="K243" s="609" t="str">
        <f t="shared" si="94"/>
        <v>10:11, 64:71</v>
      </c>
      <c r="L243" s="609" t="str">
        <f t="shared" si="94"/>
        <v>10:11, 71:75</v>
      </c>
      <c r="M243" s="609" t="str">
        <f t="shared" si="94"/>
        <v>10:11, 75:86</v>
      </c>
      <c r="N243" s="609" t="str">
        <f t="shared" si="94"/>
        <v>10:11, 86:101</v>
      </c>
      <c r="O243" s="609" t="str">
        <f t="shared" si="94"/>
        <v>10:11, 33:54</v>
      </c>
      <c r="P243" s="609" t="str">
        <f t="shared" si="94"/>
        <v>10:11, 54:59</v>
      </c>
      <c r="Q243" s="609" t="str">
        <f t="shared" si="94"/>
        <v>10:11, 67:74</v>
      </c>
      <c r="R243" s="609" t="str">
        <f t="shared" si="96"/>
        <v>10:11, 74:78</v>
      </c>
      <c r="S243" s="609" t="str">
        <f t="shared" si="96"/>
        <v>10:11, 78:89</v>
      </c>
      <c r="T243" s="609" t="str">
        <f t="shared" si="96"/>
        <v>10:11, 89:101</v>
      </c>
      <c r="U243" s="609" t="str">
        <f t="shared" si="96"/>
        <v>10:11, 33:56</v>
      </c>
      <c r="V243" s="609" t="str">
        <f t="shared" si="96"/>
        <v>10:11, 56:61</v>
      </c>
      <c r="W243" s="609" t="str">
        <f t="shared" si="96"/>
        <v>10:11, 69:76</v>
      </c>
      <c r="X243" s="609" t="str">
        <f t="shared" si="96"/>
        <v>10:11, 76:80</v>
      </c>
      <c r="Y243" s="609" t="str">
        <f t="shared" si="96"/>
        <v>10:11, 80:91</v>
      </c>
      <c r="Z243" s="609" t="str">
        <f t="shared" si="96"/>
        <v>10:11, 91:101</v>
      </c>
      <c r="AA243" s="609" t="str">
        <f t="shared" si="96"/>
        <v>10:11, 33:58</v>
      </c>
      <c r="AB243" s="609" t="str">
        <f t="shared" si="96"/>
        <v>10:11, 58:63</v>
      </c>
      <c r="AC243" s="609" t="str">
        <f t="shared" si="96"/>
        <v>10:11, 71:78</v>
      </c>
      <c r="AD243" s="609" t="str">
        <f t="shared" si="96"/>
        <v>10:11, 78:82</v>
      </c>
      <c r="AE243" s="609" t="str">
        <f t="shared" si="96"/>
        <v>10:11, 82:93</v>
      </c>
      <c r="AF243" s="609" t="str">
        <f t="shared" si="96"/>
        <v>10:11, 93:101</v>
      </c>
      <c r="AG243" s="609" t="str">
        <f t="shared" si="96"/>
        <v>10:11, 33:49</v>
      </c>
      <c r="AH243" s="609" t="str">
        <f t="shared" si="96"/>
        <v>10:11, 49:54</v>
      </c>
      <c r="AI243" s="609" t="str">
        <f t="shared" si="96"/>
        <v>10:11, 62:69</v>
      </c>
      <c r="AJ243" s="609" t="str">
        <f t="shared" si="96"/>
        <v>10:11, 69:73</v>
      </c>
      <c r="AK243" s="609" t="str">
        <f t="shared" si="96"/>
        <v>10:11, 73:84</v>
      </c>
      <c r="AL243" s="609" t="str">
        <f t="shared" si="96"/>
        <v>10:11, 84:101</v>
      </c>
      <c r="AM243" s="609" t="str">
        <f t="shared" si="97"/>
        <v>10:11, 101:114</v>
      </c>
      <c r="AN243" s="609" t="str">
        <f t="shared" si="97"/>
        <v>10:11, 114:121</v>
      </c>
      <c r="AO243" s="609" t="str">
        <f t="shared" si="97"/>
        <v>10:11, 121:125</v>
      </c>
      <c r="AP243" s="609" t="str">
        <f t="shared" si="97"/>
        <v>10:11, 125:136</v>
      </c>
      <c r="AQ243" s="609" t="str">
        <f t="shared" si="97"/>
        <v>10:11, 136:153</v>
      </c>
      <c r="AR243" s="609" t="str">
        <f t="shared" si="98"/>
        <v>10:11, 153:166</v>
      </c>
      <c r="AS243" s="609" t="str">
        <f t="shared" si="98"/>
        <v>10:11, 166:173</v>
      </c>
      <c r="AT243" s="609" t="str">
        <f t="shared" si="98"/>
        <v>10:11, 173:177</v>
      </c>
      <c r="AU243" s="609" t="str">
        <f t="shared" si="98"/>
        <v>10:11, 177:188</v>
      </c>
      <c r="AV243" s="609" t="str">
        <f t="shared" si="98"/>
        <v>10:11, 188:205</v>
      </c>
      <c r="AW243" s="609" t="str">
        <f t="shared" si="98"/>
        <v>10:11, 205:218</v>
      </c>
      <c r="AX243" s="609" t="str">
        <f t="shared" si="98"/>
        <v>10:11, 218:225</v>
      </c>
      <c r="AY243" s="609" t="str">
        <f t="shared" si="98"/>
        <v>10:11, 225:229</v>
      </c>
      <c r="AZ243" s="609" t="str">
        <f t="shared" si="98"/>
        <v>10:11, 229:240</v>
      </c>
      <c r="BA243" s="609" t="str">
        <f t="shared" si="98"/>
        <v>10:11, 240:257</v>
      </c>
      <c r="BB243" s="609" t="str">
        <f t="shared" si="98"/>
        <v>10:11, 257:270</v>
      </c>
      <c r="BC243" s="609" t="str">
        <f t="shared" si="98"/>
        <v>10:11, 270:277</v>
      </c>
      <c r="BD243" s="609" t="str">
        <f t="shared" si="98"/>
        <v>10:11, 277:281</v>
      </c>
      <c r="BE243" s="609" t="str">
        <f t="shared" si="98"/>
        <v>10:11, 281:292</v>
      </c>
      <c r="BF243" s="609" t="str">
        <f t="shared" si="98"/>
        <v>10:11, 292:309</v>
      </c>
      <c r="BG243" s="609" t="str">
        <f t="shared" si="98"/>
        <v>10:11, 309:322</v>
      </c>
      <c r="BH243" s="609" t="str">
        <f t="shared" si="98"/>
        <v>10:11, 322:329</v>
      </c>
      <c r="BI243" s="609" t="str">
        <f t="shared" si="98"/>
        <v>10:11, 329:333</v>
      </c>
      <c r="BJ243" s="609" t="str">
        <f t="shared" si="98"/>
        <v>10:11, 333:344</v>
      </c>
      <c r="BK243" s="609" t="str">
        <f t="shared" si="98"/>
        <v>10:11, 344:361</v>
      </c>
    </row>
    <row r="244" spans="1:63" ht="48.75" customHeight="1" outlineLevel="1">
      <c r="A244">
        <v>4</v>
      </c>
      <c r="B244" t="s">
        <v>2343</v>
      </c>
      <c r="C244" s="438" t="str">
        <f t="shared" si="94"/>
        <v>10:11, 33:49</v>
      </c>
      <c r="D244" s="438" t="str">
        <f t="shared" si="94"/>
        <v>10:11, 49:54</v>
      </c>
      <c r="E244" s="438" t="str">
        <f t="shared" si="95"/>
        <v>10:11, 62:69</v>
      </c>
      <c r="F244" s="438" t="str">
        <f t="shared" si="95"/>
        <v>10:11, 69:73</v>
      </c>
      <c r="G244" s="438" t="str">
        <f t="shared" si="94"/>
        <v>10:11, 73:84</v>
      </c>
      <c r="H244" s="438" t="str">
        <f t="shared" si="94"/>
        <v>10:11, 84:101</v>
      </c>
      <c r="I244" s="438" t="str">
        <f t="shared" si="94"/>
        <v>10:11, 33:51</v>
      </c>
      <c r="J244" s="438" t="str">
        <f t="shared" si="94"/>
        <v>10:11, 51:56</v>
      </c>
      <c r="K244" s="438" t="str">
        <f t="shared" si="94"/>
        <v>10:11, 64:71</v>
      </c>
      <c r="L244" s="438" t="str">
        <f t="shared" si="94"/>
        <v>10:11, 71:75</v>
      </c>
      <c r="M244" s="438" t="str">
        <f t="shared" si="94"/>
        <v>10:11, 75:86</v>
      </c>
      <c r="N244" s="438" t="str">
        <f t="shared" si="94"/>
        <v>10:11, 86:101</v>
      </c>
      <c r="O244" s="438" t="str">
        <f t="shared" si="94"/>
        <v>10:11, 33:54</v>
      </c>
      <c r="P244" s="438" t="str">
        <f t="shared" si="94"/>
        <v>10:11, 54:59</v>
      </c>
      <c r="Q244" s="438" t="str">
        <f t="shared" si="94"/>
        <v>10:11, 67:74</v>
      </c>
      <c r="R244" s="438" t="str">
        <f t="shared" si="96"/>
        <v>10:11, 74:78</v>
      </c>
      <c r="S244" s="438" t="str">
        <f t="shared" si="96"/>
        <v>10:11, 78:89</v>
      </c>
      <c r="T244" s="438" t="str">
        <f t="shared" si="96"/>
        <v>10:11, 89:101</v>
      </c>
      <c r="U244" s="438" t="str">
        <f t="shared" si="96"/>
        <v>10:11, 33:56</v>
      </c>
      <c r="V244" s="438" t="str">
        <f t="shared" si="96"/>
        <v>10:11, 56:61</v>
      </c>
      <c r="W244" s="438" t="str">
        <f t="shared" si="96"/>
        <v>10:11, 69:76</v>
      </c>
      <c r="X244" s="438" t="str">
        <f t="shared" si="96"/>
        <v>10:11, 76:80</v>
      </c>
      <c r="Y244" s="438" t="str">
        <f t="shared" si="96"/>
        <v>10:11, 80:91</v>
      </c>
      <c r="Z244" s="438" t="str">
        <f t="shared" si="96"/>
        <v>10:11, 91:101</v>
      </c>
      <c r="AA244" s="438" t="str">
        <f t="shared" si="96"/>
        <v>10:11, 33:58</v>
      </c>
      <c r="AB244" s="438" t="str">
        <f t="shared" si="96"/>
        <v>10:11, 58:63</v>
      </c>
      <c r="AC244" s="438" t="str">
        <f t="shared" si="96"/>
        <v>10:11, 71:78</v>
      </c>
      <c r="AD244" s="438" t="str">
        <f t="shared" si="96"/>
        <v>10:11, 78:82</v>
      </c>
      <c r="AE244" s="438" t="str">
        <f t="shared" si="96"/>
        <v>10:11, 82:93</v>
      </c>
      <c r="AF244" s="438" t="str">
        <f t="shared" si="96"/>
        <v>10:11, 93:101</v>
      </c>
      <c r="AG244" s="438" t="str">
        <f t="shared" si="96"/>
        <v>10:11, 33:49</v>
      </c>
      <c r="AH244" s="438" t="str">
        <f t="shared" si="96"/>
        <v>10:11, 49:54</v>
      </c>
      <c r="AI244" s="438" t="str">
        <f t="shared" si="96"/>
        <v>10:11, 62:69</v>
      </c>
      <c r="AJ244" s="438" t="str">
        <f t="shared" si="96"/>
        <v>10:11, 69:73</v>
      </c>
      <c r="AK244" s="438" t="str">
        <f t="shared" si="96"/>
        <v>10:11, 73:84</v>
      </c>
      <c r="AL244" s="438" t="str">
        <f t="shared" si="96"/>
        <v>10:11, 84:101</v>
      </c>
      <c r="AM244" s="438" t="str">
        <f t="shared" si="97"/>
        <v>10:11, 101:114</v>
      </c>
      <c r="AN244" s="438" t="str">
        <f t="shared" si="97"/>
        <v>10:11, 114:121</v>
      </c>
      <c r="AO244" s="438" t="str">
        <f t="shared" si="97"/>
        <v>10:11, 121:125</v>
      </c>
      <c r="AP244" s="438" t="str">
        <f t="shared" si="97"/>
        <v>10:11, 125:136</v>
      </c>
      <c r="AQ244" s="438" t="str">
        <f t="shared" si="97"/>
        <v>10:11, 136:153</v>
      </c>
      <c r="AR244" s="438" t="str">
        <f t="shared" si="98"/>
        <v>10:11, 153:166</v>
      </c>
      <c r="AS244" s="438" t="str">
        <f t="shared" si="98"/>
        <v>10:11, 166:173</v>
      </c>
      <c r="AT244" s="438" t="str">
        <f t="shared" si="98"/>
        <v>10:11, 173:177</v>
      </c>
      <c r="AU244" s="438" t="str">
        <f t="shared" si="98"/>
        <v>10:11, 177:188</v>
      </c>
      <c r="AV244" s="438" t="str">
        <f t="shared" si="98"/>
        <v>10:11, 188:205</v>
      </c>
      <c r="AW244" s="438" t="str">
        <f t="shared" si="98"/>
        <v>10:11, 205:218</v>
      </c>
      <c r="AX244" s="438" t="str">
        <f t="shared" si="98"/>
        <v>10:11, 218:225</v>
      </c>
      <c r="AY244" s="438" t="str">
        <f t="shared" si="98"/>
        <v>10:11, 225:229</v>
      </c>
      <c r="AZ244" s="438" t="str">
        <f t="shared" si="98"/>
        <v>10:11, 229:240</v>
      </c>
      <c r="BA244" s="438" t="str">
        <f t="shared" si="98"/>
        <v>10:11, 240:257</v>
      </c>
      <c r="BB244" s="438" t="str">
        <f t="shared" si="98"/>
        <v>10:11, 257:270</v>
      </c>
      <c r="BC244" s="438" t="str">
        <f t="shared" si="98"/>
        <v>10:11, 270:277</v>
      </c>
      <c r="BD244" s="438" t="str">
        <f t="shared" si="98"/>
        <v>10:11, 277:281</v>
      </c>
      <c r="BE244" s="438" t="str">
        <f t="shared" si="98"/>
        <v>10:11, 281:292</v>
      </c>
      <c r="BF244" s="438" t="str">
        <f t="shared" si="98"/>
        <v>10:11, 292:309</v>
      </c>
      <c r="BG244" s="438" t="str">
        <f t="shared" si="98"/>
        <v>10:11, 309:322</v>
      </c>
      <c r="BH244" s="438" t="str">
        <f t="shared" si="98"/>
        <v>10:11, 322:329</v>
      </c>
      <c r="BI244" s="438" t="str">
        <f t="shared" si="98"/>
        <v>10:11, 329:333</v>
      </c>
      <c r="BJ244" s="438" t="str">
        <f t="shared" si="98"/>
        <v>10:11, 333:344</v>
      </c>
      <c r="BK244" s="438" t="str">
        <f t="shared" si="98"/>
        <v>10:11, 344:361</v>
      </c>
    </row>
    <row r="245" spans="1:63" ht="48.75" customHeight="1" outlineLevel="1">
      <c r="A245">
        <v>4</v>
      </c>
      <c r="B245" t="s">
        <v>2344</v>
      </c>
      <c r="C245" s="438" t="str">
        <f t="shared" si="94"/>
        <v>10:11, 33:49</v>
      </c>
      <c r="D245" s="438" t="str">
        <f t="shared" si="94"/>
        <v>10:11, 49:54</v>
      </c>
      <c r="E245" s="438" t="str">
        <f t="shared" si="95"/>
        <v>10:11, 62:69</v>
      </c>
      <c r="F245" s="438" t="str">
        <f t="shared" si="95"/>
        <v>10:11, 69:73</v>
      </c>
      <c r="G245" s="438" t="str">
        <f t="shared" si="94"/>
        <v>10:11, 73:84</v>
      </c>
      <c r="H245" s="438" t="str">
        <f t="shared" si="94"/>
        <v>10:11, 84:101</v>
      </c>
      <c r="I245" s="438" t="str">
        <f t="shared" si="94"/>
        <v>10:11, 33:51</v>
      </c>
      <c r="J245" s="438" t="str">
        <f t="shared" si="94"/>
        <v>10:11, 51:56</v>
      </c>
      <c r="K245" s="438" t="str">
        <f t="shared" si="94"/>
        <v>10:11, 64:71</v>
      </c>
      <c r="L245" s="438" t="str">
        <f t="shared" si="94"/>
        <v>10:11, 71:75</v>
      </c>
      <c r="M245" s="438" t="str">
        <f t="shared" si="94"/>
        <v>10:11, 75:86</v>
      </c>
      <c r="N245" s="438" t="str">
        <f t="shared" si="94"/>
        <v>10:11, 86:101</v>
      </c>
      <c r="O245" s="438" t="str">
        <f t="shared" si="94"/>
        <v>10:11, 33:54</v>
      </c>
      <c r="P245" s="438" t="str">
        <f t="shared" si="94"/>
        <v>10:11, 54:59</v>
      </c>
      <c r="Q245" s="438" t="str">
        <f t="shared" si="94"/>
        <v>10:11, 67:74</v>
      </c>
      <c r="R245" s="438" t="str">
        <f t="shared" si="96"/>
        <v>10:11, 74:78</v>
      </c>
      <c r="S245" s="438" t="str">
        <f t="shared" si="96"/>
        <v>10:11, 78:89</v>
      </c>
      <c r="T245" s="438" t="str">
        <f t="shared" si="96"/>
        <v>10:11, 89:101</v>
      </c>
      <c r="U245" s="438" t="str">
        <f t="shared" si="96"/>
        <v>10:11, 33:56</v>
      </c>
      <c r="V245" s="438" t="str">
        <f t="shared" si="96"/>
        <v>10:11, 56:61</v>
      </c>
      <c r="W245" s="438" t="str">
        <f t="shared" si="96"/>
        <v>10:11, 69:76</v>
      </c>
      <c r="X245" s="438" t="str">
        <f t="shared" si="96"/>
        <v>10:11, 76:80</v>
      </c>
      <c r="Y245" s="438" t="str">
        <f t="shared" si="96"/>
        <v>10:11, 80:91</v>
      </c>
      <c r="Z245" s="438" t="str">
        <f t="shared" si="96"/>
        <v>10:11, 91:101</v>
      </c>
      <c r="AA245" s="438" t="str">
        <f t="shared" si="96"/>
        <v>10:11, 33:58</v>
      </c>
      <c r="AB245" s="438" t="str">
        <f t="shared" si="96"/>
        <v>10:11, 58:63</v>
      </c>
      <c r="AC245" s="438" t="str">
        <f t="shared" si="96"/>
        <v>10:11, 71:78</v>
      </c>
      <c r="AD245" s="438" t="str">
        <f t="shared" si="96"/>
        <v>10:11, 78:82</v>
      </c>
      <c r="AE245" s="438" t="str">
        <f t="shared" si="96"/>
        <v>10:11, 82:93</v>
      </c>
      <c r="AF245" s="438" t="str">
        <f t="shared" si="96"/>
        <v>10:11, 93:101</v>
      </c>
      <c r="AG245" s="438" t="str">
        <f t="shared" si="96"/>
        <v>10:11, 33:49</v>
      </c>
      <c r="AH245" s="438" t="str">
        <f t="shared" si="96"/>
        <v>10:11, 49:54</v>
      </c>
      <c r="AI245" s="438" t="str">
        <f t="shared" si="96"/>
        <v>10:11, 62:69</v>
      </c>
      <c r="AJ245" s="438" t="str">
        <f t="shared" si="96"/>
        <v>10:11, 69:73</v>
      </c>
      <c r="AK245" s="438" t="str">
        <f t="shared" si="96"/>
        <v>10:11, 73:84</v>
      </c>
      <c r="AL245" s="438" t="str">
        <f t="shared" si="96"/>
        <v>10:11, 84:101</v>
      </c>
      <c r="AM245" s="438" t="str">
        <f t="shared" si="97"/>
        <v>10:11, 101:114</v>
      </c>
      <c r="AN245" s="438" t="str">
        <f t="shared" si="97"/>
        <v>10:11, 114:121</v>
      </c>
      <c r="AO245" s="438" t="str">
        <f t="shared" si="97"/>
        <v>10:11, 121:125</v>
      </c>
      <c r="AP245" s="438" t="str">
        <f t="shared" si="97"/>
        <v>10:11, 125:136</v>
      </c>
      <c r="AQ245" s="438" t="str">
        <f t="shared" si="97"/>
        <v>10:11, 136:153</v>
      </c>
      <c r="AR245" s="438" t="str">
        <f t="shared" si="98"/>
        <v>10:11, 153:166</v>
      </c>
      <c r="AS245" s="438" t="str">
        <f t="shared" si="98"/>
        <v>10:11, 166:173</v>
      </c>
      <c r="AT245" s="438" t="str">
        <f t="shared" si="98"/>
        <v>10:11, 173:177</v>
      </c>
      <c r="AU245" s="438" t="str">
        <f t="shared" si="98"/>
        <v>10:11, 177:188</v>
      </c>
      <c r="AV245" s="438" t="str">
        <f t="shared" si="98"/>
        <v>10:11, 188:205</v>
      </c>
      <c r="AW245" s="438" t="str">
        <f t="shared" si="98"/>
        <v>10:11, 205:218</v>
      </c>
      <c r="AX245" s="438" t="str">
        <f t="shared" si="98"/>
        <v>10:11, 218:225</v>
      </c>
      <c r="AY245" s="438" t="str">
        <f t="shared" si="98"/>
        <v>10:11, 225:229</v>
      </c>
      <c r="AZ245" s="438" t="str">
        <f t="shared" si="98"/>
        <v>10:11, 229:240</v>
      </c>
      <c r="BA245" s="438" t="str">
        <f t="shared" si="98"/>
        <v>10:11, 240:257</v>
      </c>
      <c r="BB245" s="438" t="str">
        <f t="shared" si="98"/>
        <v>10:11, 257:270</v>
      </c>
      <c r="BC245" s="438" t="str">
        <f t="shared" si="98"/>
        <v>10:11, 270:277</v>
      </c>
      <c r="BD245" s="438" t="str">
        <f t="shared" si="98"/>
        <v>10:11, 277:281</v>
      </c>
      <c r="BE245" s="438" t="str">
        <f t="shared" si="98"/>
        <v>10:11, 281:292</v>
      </c>
      <c r="BF245" s="438" t="str">
        <f t="shared" si="98"/>
        <v>10:11, 292:309</v>
      </c>
      <c r="BG245" s="438" t="str">
        <f t="shared" si="98"/>
        <v>10:11, 309:322</v>
      </c>
      <c r="BH245" s="438" t="str">
        <f t="shared" si="98"/>
        <v>10:11, 322:329</v>
      </c>
      <c r="BI245" s="438" t="str">
        <f t="shared" si="98"/>
        <v>10:11, 329:333</v>
      </c>
      <c r="BJ245" s="438" t="str">
        <f t="shared" si="98"/>
        <v>10:11, 333:344</v>
      </c>
      <c r="BK245" s="438" t="str">
        <f t="shared" si="98"/>
        <v>10:11, 344:361</v>
      </c>
    </row>
    <row r="246" spans="1:63" ht="48.75" customHeight="1" outlineLevel="1">
      <c r="A246">
        <v>4</v>
      </c>
      <c r="B246" s="155" t="s">
        <v>2345</v>
      </c>
      <c r="C246" s="609" t="str">
        <f t="shared" si="94"/>
        <v>10:11, 33:49</v>
      </c>
      <c r="D246" s="609" t="str">
        <f t="shared" si="94"/>
        <v>10:11, 49:54</v>
      </c>
      <c r="E246" s="609" t="str">
        <f t="shared" si="95"/>
        <v>10:11, 62:69</v>
      </c>
      <c r="F246" s="609" t="str">
        <f t="shared" si="95"/>
        <v>10:11, 69:73</v>
      </c>
      <c r="G246" s="609" t="str">
        <f t="shared" si="94"/>
        <v>10:11, 73:84</v>
      </c>
      <c r="H246" s="609" t="str">
        <f t="shared" si="94"/>
        <v>10:11, 84:101</v>
      </c>
      <c r="I246" s="609" t="str">
        <f t="shared" si="94"/>
        <v>10:11, 33:51</v>
      </c>
      <c r="J246" s="609" t="str">
        <f t="shared" si="94"/>
        <v>10:11, 51:56</v>
      </c>
      <c r="K246" s="609" t="str">
        <f t="shared" si="94"/>
        <v>10:11, 64:71</v>
      </c>
      <c r="L246" s="609" t="str">
        <f t="shared" si="94"/>
        <v>10:11, 71:75</v>
      </c>
      <c r="M246" s="609" t="str">
        <f t="shared" si="94"/>
        <v>10:11, 75:86</v>
      </c>
      <c r="N246" s="609" t="str">
        <f t="shared" si="94"/>
        <v>10:11, 86:101</v>
      </c>
      <c r="O246" s="609" t="str">
        <f t="shared" si="94"/>
        <v>10:11, 33:54</v>
      </c>
      <c r="P246" s="609" t="str">
        <f t="shared" si="94"/>
        <v>10:11, 54:59</v>
      </c>
      <c r="Q246" s="609" t="str">
        <f t="shared" si="94"/>
        <v>10:11, 67:74</v>
      </c>
      <c r="R246" s="609" t="str">
        <f t="shared" si="96"/>
        <v>10:11, 74:78</v>
      </c>
      <c r="S246" s="609" t="str">
        <f t="shared" si="96"/>
        <v>10:11, 78:89</v>
      </c>
      <c r="T246" s="609" t="str">
        <f t="shared" si="96"/>
        <v>10:11, 89:101</v>
      </c>
      <c r="U246" s="609" t="str">
        <f t="shared" si="96"/>
        <v>10:11, 33:56</v>
      </c>
      <c r="V246" s="609" t="str">
        <f t="shared" si="96"/>
        <v>10:11, 56:61</v>
      </c>
      <c r="W246" s="609" t="str">
        <f t="shared" si="96"/>
        <v>10:11, 69:76</v>
      </c>
      <c r="X246" s="609" t="str">
        <f t="shared" si="96"/>
        <v>10:11, 76:80</v>
      </c>
      <c r="Y246" s="609" t="str">
        <f t="shared" si="96"/>
        <v>10:11, 80:91</v>
      </c>
      <c r="Z246" s="609" t="str">
        <f t="shared" si="96"/>
        <v>10:11, 91:101</v>
      </c>
      <c r="AA246" s="609" t="str">
        <f t="shared" si="96"/>
        <v>10:11, 33:58</v>
      </c>
      <c r="AB246" s="609" t="str">
        <f t="shared" si="96"/>
        <v>10:11, 58:63</v>
      </c>
      <c r="AC246" s="609" t="str">
        <f t="shared" si="96"/>
        <v>10:11, 71:78</v>
      </c>
      <c r="AD246" s="609" t="str">
        <f t="shared" si="96"/>
        <v>10:11, 78:82</v>
      </c>
      <c r="AE246" s="609" t="str">
        <f t="shared" si="96"/>
        <v>10:11, 82:93</v>
      </c>
      <c r="AF246" s="609" t="str">
        <f t="shared" si="96"/>
        <v>10:11, 93:101</v>
      </c>
      <c r="AG246" s="609" t="str">
        <f t="shared" si="96"/>
        <v>10:11, 33:49</v>
      </c>
      <c r="AH246" s="609" t="str">
        <f t="shared" si="96"/>
        <v>10:11, 49:54</v>
      </c>
      <c r="AI246" s="609" t="str">
        <f t="shared" si="96"/>
        <v>10:11, 62:69</v>
      </c>
      <c r="AJ246" s="609" t="str">
        <f t="shared" si="96"/>
        <v>10:11, 69:73</v>
      </c>
      <c r="AK246" s="609" t="str">
        <f t="shared" si="96"/>
        <v>10:11, 73:84</v>
      </c>
      <c r="AL246" s="609" t="str">
        <f t="shared" si="96"/>
        <v>10:11, 84:101</v>
      </c>
      <c r="AM246" s="609" t="str">
        <f t="shared" si="97"/>
        <v>10:11, 101:114</v>
      </c>
      <c r="AN246" s="609" t="str">
        <f t="shared" si="97"/>
        <v>10:11, 114:121</v>
      </c>
      <c r="AO246" s="609" t="str">
        <f t="shared" si="97"/>
        <v>10:11, 121:125</v>
      </c>
      <c r="AP246" s="609" t="str">
        <f t="shared" si="97"/>
        <v>10:11, 125:136</v>
      </c>
      <c r="AQ246" s="609" t="str">
        <f t="shared" si="97"/>
        <v>10:11, 136:153</v>
      </c>
      <c r="AR246" s="609" t="str">
        <f t="shared" si="98"/>
        <v>10:11, 153:166</v>
      </c>
      <c r="AS246" s="609" t="str">
        <f t="shared" si="98"/>
        <v>10:11, 166:173</v>
      </c>
      <c r="AT246" s="609" t="str">
        <f t="shared" si="98"/>
        <v>10:11, 173:177</v>
      </c>
      <c r="AU246" s="609" t="str">
        <f t="shared" si="98"/>
        <v>10:11, 177:188</v>
      </c>
      <c r="AV246" s="609" t="str">
        <f t="shared" si="98"/>
        <v>10:11, 188:205</v>
      </c>
      <c r="AW246" s="609" t="str">
        <f t="shared" si="98"/>
        <v>10:11, 205:218</v>
      </c>
      <c r="AX246" s="609" t="str">
        <f t="shared" si="98"/>
        <v>10:11, 218:225</v>
      </c>
      <c r="AY246" s="609" t="str">
        <f t="shared" si="98"/>
        <v>10:11, 225:229</v>
      </c>
      <c r="AZ246" s="609" t="str">
        <f t="shared" si="98"/>
        <v>10:11, 229:240</v>
      </c>
      <c r="BA246" s="609" t="str">
        <f t="shared" si="98"/>
        <v>10:11, 240:257</v>
      </c>
      <c r="BB246" s="609" t="str">
        <f t="shared" si="98"/>
        <v>10:11, 257:270</v>
      </c>
      <c r="BC246" s="609" t="str">
        <f t="shared" si="98"/>
        <v>10:11, 270:277</v>
      </c>
      <c r="BD246" s="609" t="str">
        <f t="shared" si="98"/>
        <v>10:11, 277:281</v>
      </c>
      <c r="BE246" s="609" t="str">
        <f t="shared" si="98"/>
        <v>10:11, 281:292</v>
      </c>
      <c r="BF246" s="609" t="str">
        <f t="shared" si="98"/>
        <v>10:11, 292:309</v>
      </c>
      <c r="BG246" s="609" t="str">
        <f t="shared" si="98"/>
        <v>10:11, 309:322</v>
      </c>
      <c r="BH246" s="609" t="str">
        <f t="shared" si="98"/>
        <v>10:11, 322:329</v>
      </c>
      <c r="BI246" s="609" t="str">
        <f t="shared" si="98"/>
        <v>10:11, 329:333</v>
      </c>
      <c r="BJ246" s="609" t="str">
        <f t="shared" si="98"/>
        <v>10:11, 333:344</v>
      </c>
      <c r="BK246" s="609" t="str">
        <f t="shared" si="98"/>
        <v>10:11, 344:361</v>
      </c>
    </row>
    <row r="247" spans="1:63" ht="48.75" customHeight="1" outlineLevel="1">
      <c r="A247">
        <v>4</v>
      </c>
      <c r="B247" t="s">
        <v>2346</v>
      </c>
      <c r="C247" s="438" t="str">
        <f t="shared" si="94"/>
        <v>10:11, 33:49</v>
      </c>
      <c r="D247" s="438" t="str">
        <f t="shared" si="94"/>
        <v>10:11, 49:54</v>
      </c>
      <c r="E247" s="438" t="str">
        <f t="shared" si="95"/>
        <v>10:11, 62:69</v>
      </c>
      <c r="F247" s="438" t="str">
        <f t="shared" si="95"/>
        <v>10:11, 69:73</v>
      </c>
      <c r="G247" s="438" t="str">
        <f t="shared" si="94"/>
        <v>10:11, 73:84</v>
      </c>
      <c r="H247" s="438" t="str">
        <f t="shared" si="94"/>
        <v>10:11, 84:101</v>
      </c>
      <c r="I247" s="438" t="str">
        <f t="shared" si="94"/>
        <v>10:11, 33:51</v>
      </c>
      <c r="J247" s="438" t="str">
        <f t="shared" si="94"/>
        <v>10:11, 51:56</v>
      </c>
      <c r="K247" s="438" t="str">
        <f t="shared" si="94"/>
        <v>10:11, 64:71</v>
      </c>
      <c r="L247" s="438" t="str">
        <f t="shared" si="94"/>
        <v>10:11, 71:75</v>
      </c>
      <c r="M247" s="438" t="str">
        <f t="shared" si="94"/>
        <v>10:11, 75:86</v>
      </c>
      <c r="N247" s="438" t="str">
        <f t="shared" si="94"/>
        <v>10:11, 86:101</v>
      </c>
      <c r="O247" s="438" t="str">
        <f t="shared" si="94"/>
        <v>10:11, 33:54</v>
      </c>
      <c r="P247" s="438" t="str">
        <f t="shared" si="94"/>
        <v>10:11, 54:59</v>
      </c>
      <c r="Q247" s="438" t="str">
        <f t="shared" si="94"/>
        <v>10:11, 67:74</v>
      </c>
      <c r="R247" s="438" t="str">
        <f t="shared" si="96"/>
        <v>10:11, 74:78</v>
      </c>
      <c r="S247" s="438" t="str">
        <f t="shared" si="96"/>
        <v>10:11, 78:89</v>
      </c>
      <c r="T247" s="438" t="str">
        <f t="shared" si="96"/>
        <v>10:11, 89:101</v>
      </c>
      <c r="U247" s="438" t="str">
        <f t="shared" si="96"/>
        <v>10:11, 33:56</v>
      </c>
      <c r="V247" s="438" t="str">
        <f t="shared" si="96"/>
        <v>10:11, 56:61</v>
      </c>
      <c r="W247" s="438" t="str">
        <f t="shared" si="96"/>
        <v>10:11, 69:76</v>
      </c>
      <c r="X247" s="438" t="str">
        <f t="shared" si="96"/>
        <v>10:11, 76:80</v>
      </c>
      <c r="Y247" s="438" t="str">
        <f t="shared" si="96"/>
        <v>10:11, 80:91</v>
      </c>
      <c r="Z247" s="438" t="str">
        <f t="shared" si="96"/>
        <v>10:11, 91:101</v>
      </c>
      <c r="AA247" s="438" t="str">
        <f t="shared" si="96"/>
        <v>10:11, 33:58</v>
      </c>
      <c r="AB247" s="438" t="str">
        <f t="shared" si="96"/>
        <v>10:11, 58:63</v>
      </c>
      <c r="AC247" s="438" t="str">
        <f t="shared" si="96"/>
        <v>10:11, 71:78</v>
      </c>
      <c r="AD247" s="438" t="str">
        <f t="shared" si="96"/>
        <v>10:11, 78:82</v>
      </c>
      <c r="AE247" s="438" t="str">
        <f t="shared" si="96"/>
        <v>10:11, 82:93</v>
      </c>
      <c r="AF247" s="438" t="str">
        <f t="shared" si="96"/>
        <v>10:11, 93:101</v>
      </c>
      <c r="AG247" s="438" t="str">
        <f t="shared" si="96"/>
        <v>10:11, 33:49</v>
      </c>
      <c r="AH247" s="438" t="str">
        <f t="shared" si="96"/>
        <v>10:11, 49:54</v>
      </c>
      <c r="AI247" s="438" t="str">
        <f t="shared" si="96"/>
        <v>10:11, 62:69</v>
      </c>
      <c r="AJ247" s="438" t="str">
        <f t="shared" si="96"/>
        <v>10:11, 69:73</v>
      </c>
      <c r="AK247" s="438" t="str">
        <f t="shared" si="96"/>
        <v>10:11, 73:84</v>
      </c>
      <c r="AL247" s="438" t="str">
        <f t="shared" si="96"/>
        <v>10:11, 84:101</v>
      </c>
      <c r="AM247" s="438" t="str">
        <f t="shared" si="97"/>
        <v>10:11, 101:114</v>
      </c>
      <c r="AN247" s="438" t="str">
        <f t="shared" si="97"/>
        <v>10:11, 114:121</v>
      </c>
      <c r="AO247" s="438" t="str">
        <f t="shared" si="97"/>
        <v>10:11, 121:125</v>
      </c>
      <c r="AP247" s="438" t="str">
        <f t="shared" si="97"/>
        <v>10:11, 125:136</v>
      </c>
      <c r="AQ247" s="438" t="str">
        <f t="shared" si="97"/>
        <v>10:11, 136:153</v>
      </c>
      <c r="AR247" s="438" t="str">
        <f t="shared" si="98"/>
        <v>10:11, 153:166</v>
      </c>
      <c r="AS247" s="438" t="str">
        <f t="shared" si="98"/>
        <v>10:11, 166:173</v>
      </c>
      <c r="AT247" s="438" t="str">
        <f t="shared" si="98"/>
        <v>10:11, 173:177</v>
      </c>
      <c r="AU247" s="438" t="str">
        <f t="shared" si="98"/>
        <v>10:11, 177:188</v>
      </c>
      <c r="AV247" s="438" t="str">
        <f t="shared" si="98"/>
        <v>10:11, 188:205</v>
      </c>
      <c r="AW247" s="438" t="str">
        <f t="shared" si="98"/>
        <v>10:11, 205:218</v>
      </c>
      <c r="AX247" s="438" t="str">
        <f t="shared" si="98"/>
        <v>10:11, 218:225</v>
      </c>
      <c r="AY247" s="438" t="str">
        <f t="shared" si="98"/>
        <v>10:11, 225:229</v>
      </c>
      <c r="AZ247" s="438" t="str">
        <f t="shared" si="98"/>
        <v>10:11, 229:240</v>
      </c>
      <c r="BA247" s="438" t="str">
        <f t="shared" si="98"/>
        <v>10:11, 240:257</v>
      </c>
      <c r="BB247" s="438" t="str">
        <f t="shared" si="98"/>
        <v>10:11, 257:270</v>
      </c>
      <c r="BC247" s="438" t="str">
        <f t="shared" si="98"/>
        <v>10:11, 270:277</v>
      </c>
      <c r="BD247" s="438" t="str">
        <f t="shared" si="98"/>
        <v>10:11, 277:281</v>
      </c>
      <c r="BE247" s="438" t="str">
        <f t="shared" si="98"/>
        <v>10:11, 281:292</v>
      </c>
      <c r="BF247" s="438" t="str">
        <f t="shared" si="98"/>
        <v>10:11, 292:309</v>
      </c>
      <c r="BG247" s="438" t="str">
        <f t="shared" si="98"/>
        <v>10:11, 309:322</v>
      </c>
      <c r="BH247" s="438" t="str">
        <f t="shared" si="98"/>
        <v>10:11, 322:329</v>
      </c>
      <c r="BI247" s="438" t="str">
        <f t="shared" si="98"/>
        <v>10:11, 329:333</v>
      </c>
      <c r="BJ247" s="438" t="str">
        <f t="shared" si="98"/>
        <v>10:11, 333:344</v>
      </c>
      <c r="BK247" s="438" t="str">
        <f t="shared" si="98"/>
        <v>10:11, 344:361</v>
      </c>
    </row>
    <row r="248" spans="1:63" ht="48.75" customHeight="1" outlineLevel="1">
      <c r="A248">
        <v>4</v>
      </c>
      <c r="B248" t="s">
        <v>2348</v>
      </c>
      <c r="C248" s="438" t="str">
        <f t="shared" si="94"/>
        <v>10:11, 33:49</v>
      </c>
      <c r="D248" s="438" t="str">
        <f t="shared" si="94"/>
        <v>10:11, 49:54</v>
      </c>
      <c r="E248" s="438" t="str">
        <f t="shared" si="95"/>
        <v>10:11, 62:69</v>
      </c>
      <c r="F248" s="438" t="str">
        <f t="shared" si="95"/>
        <v>10:11, 69:73</v>
      </c>
      <c r="G248" s="438" t="str">
        <f t="shared" si="94"/>
        <v>10:11, 73:84</v>
      </c>
      <c r="H248" s="438" t="str">
        <f t="shared" si="94"/>
        <v>10:11, 84:101</v>
      </c>
      <c r="I248" s="438" t="str">
        <f t="shared" si="94"/>
        <v>10:11, 33:51</v>
      </c>
      <c r="J248" s="438" t="str">
        <f t="shared" si="94"/>
        <v>10:11, 51:56</v>
      </c>
      <c r="K248" s="438" t="str">
        <f t="shared" si="94"/>
        <v>10:11, 64:71</v>
      </c>
      <c r="L248" s="438" t="str">
        <f t="shared" si="94"/>
        <v>10:11, 71:75</v>
      </c>
      <c r="M248" s="438" t="str">
        <f t="shared" si="94"/>
        <v>10:11, 75:86</v>
      </c>
      <c r="N248" s="438" t="str">
        <f t="shared" si="94"/>
        <v>10:11, 86:101</v>
      </c>
      <c r="O248" s="438" t="str">
        <f t="shared" si="94"/>
        <v>10:11, 33:54</v>
      </c>
      <c r="P248" s="438" t="str">
        <f t="shared" si="94"/>
        <v>10:11, 54:59</v>
      </c>
      <c r="Q248" s="438" t="str">
        <f t="shared" si="94"/>
        <v>10:11, 67:74</v>
      </c>
      <c r="R248" s="438" t="str">
        <f t="shared" si="96"/>
        <v>10:11, 74:78</v>
      </c>
      <c r="S248" s="438" t="str">
        <f t="shared" si="96"/>
        <v>10:11, 78:89</v>
      </c>
      <c r="T248" s="438" t="str">
        <f t="shared" si="96"/>
        <v>10:11, 89:101</v>
      </c>
      <c r="U248" s="438" t="str">
        <f t="shared" si="96"/>
        <v>10:11, 33:56</v>
      </c>
      <c r="V248" s="438" t="str">
        <f t="shared" si="96"/>
        <v>10:11, 56:61</v>
      </c>
      <c r="W248" s="438" t="str">
        <f t="shared" si="96"/>
        <v>10:11, 69:76</v>
      </c>
      <c r="X248" s="438" t="str">
        <f t="shared" si="96"/>
        <v>10:11, 76:80</v>
      </c>
      <c r="Y248" s="438" t="str">
        <f t="shared" si="96"/>
        <v>10:11, 80:91</v>
      </c>
      <c r="Z248" s="438" t="str">
        <f t="shared" si="96"/>
        <v>10:11, 91:101</v>
      </c>
      <c r="AA248" s="438" t="str">
        <f t="shared" si="96"/>
        <v>10:11, 33:58</v>
      </c>
      <c r="AB248" s="438" t="str">
        <f t="shared" si="96"/>
        <v>10:11, 58:63</v>
      </c>
      <c r="AC248" s="438" t="str">
        <f t="shared" si="96"/>
        <v>10:11, 71:78</v>
      </c>
      <c r="AD248" s="438" t="str">
        <f t="shared" si="96"/>
        <v>10:11, 78:82</v>
      </c>
      <c r="AE248" s="438" t="str">
        <f t="shared" si="96"/>
        <v>10:11, 82:93</v>
      </c>
      <c r="AF248" s="438" t="str">
        <f t="shared" si="96"/>
        <v>10:11, 93:101</v>
      </c>
      <c r="AG248" s="438" t="str">
        <f t="shared" si="96"/>
        <v>10:11, 33:49</v>
      </c>
      <c r="AH248" s="438" t="str">
        <f t="shared" si="96"/>
        <v>10:11, 49:54</v>
      </c>
      <c r="AI248" s="438" t="str">
        <f t="shared" si="96"/>
        <v>10:11, 62:69</v>
      </c>
      <c r="AJ248" s="438" t="str">
        <f t="shared" si="96"/>
        <v>10:11, 69:73</v>
      </c>
      <c r="AK248" s="438" t="str">
        <f t="shared" si="96"/>
        <v>10:11, 73:84</v>
      </c>
      <c r="AL248" s="438" t="str">
        <f t="shared" si="96"/>
        <v>10:11, 84:101</v>
      </c>
      <c r="AM248" s="438" t="str">
        <f t="shared" si="97"/>
        <v>10:11, 101:114</v>
      </c>
      <c r="AN248" s="438" t="str">
        <f t="shared" si="97"/>
        <v>10:11, 114:121</v>
      </c>
      <c r="AO248" s="438" t="str">
        <f t="shared" si="97"/>
        <v>10:11, 121:125</v>
      </c>
      <c r="AP248" s="438" t="str">
        <f t="shared" si="97"/>
        <v>10:11, 125:136</v>
      </c>
      <c r="AQ248" s="438" t="str">
        <f t="shared" si="97"/>
        <v>10:11, 136:153</v>
      </c>
      <c r="AR248" s="438" t="str">
        <f t="shared" si="98"/>
        <v>10:11, 153:166</v>
      </c>
      <c r="AS248" s="438" t="str">
        <f t="shared" si="98"/>
        <v>10:11, 166:173</v>
      </c>
      <c r="AT248" s="438" t="str">
        <f t="shared" si="98"/>
        <v>10:11, 173:177</v>
      </c>
      <c r="AU248" s="438" t="str">
        <f t="shared" si="98"/>
        <v>10:11, 177:188</v>
      </c>
      <c r="AV248" s="438" t="str">
        <f t="shared" si="98"/>
        <v>10:11, 188:205</v>
      </c>
      <c r="AW248" s="438" t="str">
        <f t="shared" si="98"/>
        <v>10:11, 205:218</v>
      </c>
      <c r="AX248" s="438" t="str">
        <f t="shared" si="98"/>
        <v>10:11, 218:225</v>
      </c>
      <c r="AY248" s="438" t="str">
        <f t="shared" si="98"/>
        <v>10:11, 225:229</v>
      </c>
      <c r="AZ248" s="438" t="str">
        <f t="shared" si="98"/>
        <v>10:11, 229:240</v>
      </c>
      <c r="BA248" s="438" t="str">
        <f t="shared" si="98"/>
        <v>10:11, 240:257</v>
      </c>
      <c r="BB248" s="438" t="str">
        <f t="shared" si="98"/>
        <v>10:11, 257:270</v>
      </c>
      <c r="BC248" s="438" t="str">
        <f t="shared" si="98"/>
        <v>10:11, 270:277</v>
      </c>
      <c r="BD248" s="438" t="str">
        <f t="shared" si="98"/>
        <v>10:11, 277:281</v>
      </c>
      <c r="BE248" s="438" t="str">
        <f t="shared" si="98"/>
        <v>10:11, 281:292</v>
      </c>
      <c r="BF248" s="438" t="str">
        <f t="shared" si="98"/>
        <v>10:11, 292:309</v>
      </c>
      <c r="BG248" s="438" t="str">
        <f t="shared" si="98"/>
        <v>10:11, 309:322</v>
      </c>
      <c r="BH248" s="438" t="str">
        <f t="shared" si="98"/>
        <v>10:11, 322:329</v>
      </c>
      <c r="BI248" s="438" t="str">
        <f t="shared" si="98"/>
        <v>10:11, 329:333</v>
      </c>
      <c r="BJ248" s="438" t="str">
        <f t="shared" si="98"/>
        <v>10:11, 333:344</v>
      </c>
      <c r="BK248" s="438" t="str">
        <f t="shared" si="98"/>
        <v>10:11, 344:361</v>
      </c>
    </row>
    <row r="249" spans="1:63" ht="48.75" customHeight="1" outlineLevel="1">
      <c r="A249">
        <v>4</v>
      </c>
      <c r="B249" t="s">
        <v>2347</v>
      </c>
      <c r="C249" s="438" t="str">
        <f t="shared" si="94"/>
        <v>10:11, 33:49</v>
      </c>
      <c r="D249" s="438" t="str">
        <f t="shared" si="94"/>
        <v>10:11, 49:54</v>
      </c>
      <c r="E249" s="438" t="str">
        <f t="shared" si="95"/>
        <v>10:11, 62:69</v>
      </c>
      <c r="F249" s="438" t="str">
        <f t="shared" si="95"/>
        <v>10:11, 69:73</v>
      </c>
      <c r="G249" s="438" t="str">
        <f t="shared" si="94"/>
        <v>10:11, 73:84</v>
      </c>
      <c r="H249" s="438" t="str">
        <f t="shared" si="94"/>
        <v>10:11, 84:101</v>
      </c>
      <c r="I249" s="438" t="str">
        <f t="shared" si="94"/>
        <v>10:11, 33:51</v>
      </c>
      <c r="J249" s="438" t="str">
        <f t="shared" si="94"/>
        <v>10:11, 51:56</v>
      </c>
      <c r="K249" s="438" t="str">
        <f t="shared" si="94"/>
        <v>10:11, 64:71</v>
      </c>
      <c r="L249" s="438" t="str">
        <f t="shared" si="94"/>
        <v>10:11, 71:75</v>
      </c>
      <c r="M249" s="438" t="str">
        <f t="shared" si="94"/>
        <v>10:11, 75:86</v>
      </c>
      <c r="N249" s="438" t="str">
        <f t="shared" si="94"/>
        <v>10:11, 86:101</v>
      </c>
      <c r="O249" s="438" t="str">
        <f t="shared" si="94"/>
        <v>10:11, 33:54</v>
      </c>
      <c r="P249" s="438" t="str">
        <f t="shared" si="94"/>
        <v>10:11, 54:59</v>
      </c>
      <c r="Q249" s="438" t="str">
        <f t="shared" si="94"/>
        <v>10:11, 67:74</v>
      </c>
      <c r="R249" s="438" t="str">
        <f t="shared" si="96"/>
        <v>10:11, 74:78</v>
      </c>
      <c r="S249" s="438" t="str">
        <f t="shared" si="96"/>
        <v>10:11, 78:89</v>
      </c>
      <c r="T249" s="438" t="str">
        <f t="shared" si="96"/>
        <v>10:11, 89:101</v>
      </c>
      <c r="U249" s="438" t="str">
        <f t="shared" si="96"/>
        <v>10:11, 33:56</v>
      </c>
      <c r="V249" s="438" t="str">
        <f t="shared" si="96"/>
        <v>10:11, 56:61</v>
      </c>
      <c r="W249" s="438" t="str">
        <f t="shared" si="96"/>
        <v>10:11, 69:76</v>
      </c>
      <c r="X249" s="438" t="str">
        <f t="shared" si="96"/>
        <v>10:11, 76:80</v>
      </c>
      <c r="Y249" s="438" t="str">
        <f t="shared" si="96"/>
        <v>10:11, 80:91</v>
      </c>
      <c r="Z249" s="438" t="str">
        <f t="shared" si="96"/>
        <v>10:11, 91:101</v>
      </c>
      <c r="AA249" s="438" t="str">
        <f t="shared" si="96"/>
        <v>10:11, 33:58</v>
      </c>
      <c r="AB249" s="438" t="str">
        <f t="shared" si="96"/>
        <v>10:11, 58:63</v>
      </c>
      <c r="AC249" s="438" t="str">
        <f t="shared" si="96"/>
        <v>10:11, 71:78</v>
      </c>
      <c r="AD249" s="438" t="str">
        <f t="shared" si="96"/>
        <v>10:11, 78:82</v>
      </c>
      <c r="AE249" s="438" t="str">
        <f t="shared" si="96"/>
        <v>10:11, 82:93</v>
      </c>
      <c r="AF249" s="438" t="str">
        <f t="shared" si="96"/>
        <v>10:11, 93:101</v>
      </c>
      <c r="AG249" s="438" t="str">
        <f t="shared" si="96"/>
        <v>10:11, 33:49</v>
      </c>
      <c r="AH249" s="438" t="str">
        <f t="shared" si="96"/>
        <v>10:11, 49:54</v>
      </c>
      <c r="AI249" s="438" t="str">
        <f t="shared" si="96"/>
        <v>10:11, 62:69</v>
      </c>
      <c r="AJ249" s="438" t="str">
        <f t="shared" si="96"/>
        <v>10:11, 69:73</v>
      </c>
      <c r="AK249" s="438" t="str">
        <f t="shared" si="96"/>
        <v>10:11, 73:84</v>
      </c>
      <c r="AL249" s="438" t="str">
        <f t="shared" si="96"/>
        <v>10:11, 84:101</v>
      </c>
      <c r="AM249" s="438" t="str">
        <f t="shared" si="97"/>
        <v>10:11, 101:114</v>
      </c>
      <c r="AN249" s="438" t="str">
        <f t="shared" si="97"/>
        <v>10:11, 114:121</v>
      </c>
      <c r="AO249" s="438" t="str">
        <f t="shared" si="97"/>
        <v>10:11, 121:125</v>
      </c>
      <c r="AP249" s="438" t="str">
        <f t="shared" si="97"/>
        <v>10:11, 125:136</v>
      </c>
      <c r="AQ249" s="438" t="str">
        <f t="shared" si="97"/>
        <v>10:11, 136:153</v>
      </c>
      <c r="AR249" s="438" t="str">
        <f t="shared" si="98"/>
        <v>10:11, 153:166</v>
      </c>
      <c r="AS249" s="438" t="str">
        <f t="shared" si="98"/>
        <v>10:11, 166:173</v>
      </c>
      <c r="AT249" s="438" t="str">
        <f t="shared" si="98"/>
        <v>10:11, 173:177</v>
      </c>
      <c r="AU249" s="438" t="str">
        <f t="shared" si="98"/>
        <v>10:11, 177:188</v>
      </c>
      <c r="AV249" s="438" t="str">
        <f t="shared" si="98"/>
        <v>10:11, 188:205</v>
      </c>
      <c r="AW249" s="438" t="str">
        <f t="shared" si="98"/>
        <v>10:11, 205:218</v>
      </c>
      <c r="AX249" s="438" t="str">
        <f t="shared" si="98"/>
        <v>10:11, 218:225</v>
      </c>
      <c r="AY249" s="438" t="str">
        <f t="shared" si="98"/>
        <v>10:11, 225:229</v>
      </c>
      <c r="AZ249" s="438" t="str">
        <f t="shared" si="98"/>
        <v>10:11, 229:240</v>
      </c>
      <c r="BA249" s="438" t="str">
        <f t="shared" si="98"/>
        <v>10:11, 240:257</v>
      </c>
      <c r="BB249" s="438" t="str">
        <f t="shared" si="98"/>
        <v>10:11, 257:270</v>
      </c>
      <c r="BC249" s="438" t="str">
        <f t="shared" si="98"/>
        <v>10:11, 270:277</v>
      </c>
      <c r="BD249" s="438" t="str">
        <f t="shared" si="98"/>
        <v>10:11, 277:281</v>
      </c>
      <c r="BE249" s="438" t="str">
        <f t="shared" si="98"/>
        <v>10:11, 281:292</v>
      </c>
      <c r="BF249" s="438" t="str">
        <f t="shared" si="98"/>
        <v>10:11, 292:309</v>
      </c>
      <c r="BG249" s="438" t="str">
        <f t="shared" si="98"/>
        <v>10:11, 309:322</v>
      </c>
      <c r="BH249" s="438" t="str">
        <f t="shared" si="98"/>
        <v>10:11, 322:329</v>
      </c>
      <c r="BI249" s="438" t="str">
        <f t="shared" si="98"/>
        <v>10:11, 329:333</v>
      </c>
      <c r="BJ249" s="438" t="str">
        <f t="shared" si="98"/>
        <v>10:11, 333:344</v>
      </c>
      <c r="BK249" s="438" t="str">
        <f t="shared" si="98"/>
        <v>10:11, 344:361</v>
      </c>
    </row>
    <row r="250" spans="1:63" outlineLevel="1">
      <c r="B250" t="s">
        <v>1096</v>
      </c>
    </row>
    <row r="251" spans="1:63" outlineLevel="1">
      <c r="A251">
        <v>0</v>
      </c>
      <c r="C251" s="161">
        <v>0</v>
      </c>
      <c r="D251" s="161">
        <v>0</v>
      </c>
      <c r="E251" s="161">
        <v>0</v>
      </c>
      <c r="F251" s="161">
        <v>0</v>
      </c>
      <c r="G251" s="161">
        <v>0</v>
      </c>
      <c r="H251" s="161">
        <v>0</v>
      </c>
      <c r="I251" s="155">
        <f t="shared" ref="I251:R254" si="99">C251</f>
        <v>0</v>
      </c>
      <c r="J251" s="155">
        <f t="shared" si="99"/>
        <v>0</v>
      </c>
      <c r="K251" s="155">
        <f t="shared" si="99"/>
        <v>0</v>
      </c>
      <c r="L251" s="155">
        <f t="shared" si="99"/>
        <v>0</v>
      </c>
      <c r="M251" s="155">
        <f t="shared" si="99"/>
        <v>0</v>
      </c>
      <c r="N251" s="155">
        <f t="shared" si="99"/>
        <v>0</v>
      </c>
      <c r="O251" s="155">
        <f t="shared" si="99"/>
        <v>0</v>
      </c>
      <c r="P251" s="155">
        <f t="shared" si="99"/>
        <v>0</v>
      </c>
      <c r="Q251" s="155">
        <f t="shared" si="99"/>
        <v>0</v>
      </c>
      <c r="R251" s="155">
        <f t="shared" si="99"/>
        <v>0</v>
      </c>
      <c r="S251" s="155">
        <f t="shared" ref="S251:AB254" si="100">M251</f>
        <v>0</v>
      </c>
      <c r="T251" s="155">
        <f t="shared" si="100"/>
        <v>0</v>
      </c>
      <c r="U251" s="155">
        <f t="shared" si="100"/>
        <v>0</v>
      </c>
      <c r="V251" s="155">
        <f t="shared" si="100"/>
        <v>0</v>
      </c>
      <c r="W251" s="155">
        <f t="shared" si="100"/>
        <v>0</v>
      </c>
      <c r="X251" s="155">
        <f t="shared" si="100"/>
        <v>0</v>
      </c>
      <c r="Y251" s="155">
        <f t="shared" si="100"/>
        <v>0</v>
      </c>
      <c r="Z251" s="155">
        <f t="shared" si="100"/>
        <v>0</v>
      </c>
      <c r="AA251" s="155">
        <f t="shared" si="100"/>
        <v>0</v>
      </c>
      <c r="AB251" s="155">
        <f t="shared" si="100"/>
        <v>0</v>
      </c>
      <c r="AC251" s="155">
        <f t="shared" ref="AC251:AL254" si="101">W251</f>
        <v>0</v>
      </c>
      <c r="AD251" s="155">
        <f t="shared" si="101"/>
        <v>0</v>
      </c>
      <c r="AE251" s="155">
        <f t="shared" si="101"/>
        <v>0</v>
      </c>
      <c r="AF251" s="155">
        <f t="shared" si="101"/>
        <v>0</v>
      </c>
      <c r="AG251" s="155">
        <f t="shared" si="101"/>
        <v>0</v>
      </c>
      <c r="AH251" s="155">
        <f t="shared" si="101"/>
        <v>0</v>
      </c>
      <c r="AI251" s="155">
        <f t="shared" si="101"/>
        <v>0</v>
      </c>
      <c r="AJ251" s="155">
        <f t="shared" si="101"/>
        <v>0</v>
      </c>
      <c r="AK251" s="155">
        <f t="shared" si="101"/>
        <v>0</v>
      </c>
      <c r="AL251" s="155">
        <f t="shared" si="101"/>
        <v>0</v>
      </c>
      <c r="AM251" s="155">
        <f t="shared" ref="AM251:AO254" si="102">AG251</f>
        <v>0</v>
      </c>
      <c r="AN251" s="155">
        <f t="shared" si="102"/>
        <v>0</v>
      </c>
      <c r="AO251" s="155">
        <f t="shared" si="102"/>
        <v>0</v>
      </c>
      <c r="AP251" s="155">
        <f>AH251</f>
        <v>0</v>
      </c>
      <c r="AQ251" s="155">
        <f t="shared" ref="AQ251:AR254" si="103">AJ251</f>
        <v>0</v>
      </c>
      <c r="AR251" s="155">
        <f t="shared" si="103"/>
        <v>0</v>
      </c>
      <c r="AS251" s="155">
        <f t="shared" ref="AS251:AT254" si="104">AM251</f>
        <v>0</v>
      </c>
      <c r="AT251" s="155">
        <f t="shared" si="104"/>
        <v>0</v>
      </c>
      <c r="AU251" s="155">
        <f>AM251</f>
        <v>0</v>
      </c>
      <c r="AV251" s="155">
        <f t="shared" ref="AV251:AY254" si="105">AP251</f>
        <v>0</v>
      </c>
      <c r="AW251" s="155">
        <f t="shared" si="105"/>
        <v>0</v>
      </c>
      <c r="AX251" s="155">
        <f t="shared" si="105"/>
        <v>0</v>
      </c>
      <c r="AY251" s="155">
        <f t="shared" si="105"/>
        <v>0</v>
      </c>
      <c r="AZ251" s="155">
        <f>AR251</f>
        <v>0</v>
      </c>
      <c r="BA251" s="155">
        <f t="shared" ref="BA251:BD254" si="106">AU251</f>
        <v>0</v>
      </c>
      <c r="BB251" s="155">
        <f t="shared" si="106"/>
        <v>0</v>
      </c>
      <c r="BC251" s="155">
        <f t="shared" si="106"/>
        <v>0</v>
      </c>
      <c r="BD251" s="155">
        <f t="shared" si="106"/>
        <v>0</v>
      </c>
      <c r="BE251" s="155">
        <f>AW251</f>
        <v>0</v>
      </c>
      <c r="BF251" s="155">
        <f t="shared" ref="BF251:BI254" si="107">AZ251</f>
        <v>0</v>
      </c>
      <c r="BG251" s="155">
        <f t="shared" si="107"/>
        <v>0</v>
      </c>
      <c r="BH251" s="155">
        <f t="shared" si="107"/>
        <v>0</v>
      </c>
      <c r="BI251" s="155">
        <f t="shared" si="107"/>
        <v>0</v>
      </c>
      <c r="BJ251" s="155">
        <f>BB251</f>
        <v>0</v>
      </c>
      <c r="BK251" s="155">
        <f>BE251</f>
        <v>0</v>
      </c>
    </row>
    <row r="252" spans="1:63" outlineLevel="1">
      <c r="A252">
        <v>1</v>
      </c>
      <c r="C252" s="161">
        <v>-1</v>
      </c>
      <c r="D252" s="161">
        <v>0.5</v>
      </c>
      <c r="E252" s="161">
        <v>0.5</v>
      </c>
      <c r="F252" s="161">
        <v>0.5</v>
      </c>
      <c r="G252" s="161">
        <v>0.5</v>
      </c>
      <c r="H252" s="161">
        <v>0.5</v>
      </c>
      <c r="I252" s="155">
        <f t="shared" si="99"/>
        <v>-1</v>
      </c>
      <c r="J252" s="155">
        <f t="shared" si="99"/>
        <v>0.5</v>
      </c>
      <c r="K252" s="155">
        <f t="shared" si="99"/>
        <v>0.5</v>
      </c>
      <c r="L252" s="155">
        <f t="shared" si="99"/>
        <v>0.5</v>
      </c>
      <c r="M252" s="155">
        <f t="shared" si="99"/>
        <v>0.5</v>
      </c>
      <c r="N252" s="155">
        <f t="shared" si="99"/>
        <v>0.5</v>
      </c>
      <c r="O252" s="155">
        <f t="shared" si="99"/>
        <v>-1</v>
      </c>
      <c r="P252" s="155">
        <f t="shared" si="99"/>
        <v>0.5</v>
      </c>
      <c r="Q252" s="155">
        <f t="shared" si="99"/>
        <v>0.5</v>
      </c>
      <c r="R252" s="155">
        <f t="shared" si="99"/>
        <v>0.5</v>
      </c>
      <c r="S252" s="155">
        <f t="shared" si="100"/>
        <v>0.5</v>
      </c>
      <c r="T252" s="155">
        <f t="shared" si="100"/>
        <v>0.5</v>
      </c>
      <c r="U252" s="155">
        <f t="shared" si="100"/>
        <v>-1</v>
      </c>
      <c r="V252" s="155">
        <f t="shared" si="100"/>
        <v>0.5</v>
      </c>
      <c r="W252" s="155">
        <f t="shared" si="100"/>
        <v>0.5</v>
      </c>
      <c r="X252" s="155">
        <f t="shared" si="100"/>
        <v>0.5</v>
      </c>
      <c r="Y252" s="155">
        <f t="shared" si="100"/>
        <v>0.5</v>
      </c>
      <c r="Z252" s="155">
        <f t="shared" si="100"/>
        <v>0.5</v>
      </c>
      <c r="AA252" s="155">
        <f t="shared" si="100"/>
        <v>-1</v>
      </c>
      <c r="AB252" s="155">
        <f t="shared" si="100"/>
        <v>0.5</v>
      </c>
      <c r="AC252" s="155">
        <f t="shared" si="101"/>
        <v>0.5</v>
      </c>
      <c r="AD252" s="155">
        <f t="shared" si="101"/>
        <v>0.5</v>
      </c>
      <c r="AE252" s="155">
        <f t="shared" si="101"/>
        <v>0.5</v>
      </c>
      <c r="AF252" s="155">
        <f t="shared" si="101"/>
        <v>0.5</v>
      </c>
      <c r="AG252" s="155">
        <f t="shared" si="101"/>
        <v>-1</v>
      </c>
      <c r="AH252" s="155">
        <f t="shared" si="101"/>
        <v>0.5</v>
      </c>
      <c r="AI252" s="155">
        <f t="shared" si="101"/>
        <v>0.5</v>
      </c>
      <c r="AJ252" s="155">
        <f t="shared" si="101"/>
        <v>0.5</v>
      </c>
      <c r="AK252" s="155">
        <f t="shared" si="101"/>
        <v>0.5</v>
      </c>
      <c r="AL252" s="155">
        <f t="shared" si="101"/>
        <v>0.5</v>
      </c>
      <c r="AM252" s="155">
        <f t="shared" si="102"/>
        <v>-1</v>
      </c>
      <c r="AN252" s="155">
        <f t="shared" si="102"/>
        <v>0.5</v>
      </c>
      <c r="AO252" s="155">
        <f t="shared" si="102"/>
        <v>0.5</v>
      </c>
      <c r="AP252" s="155">
        <f>AH252</f>
        <v>0.5</v>
      </c>
      <c r="AQ252" s="155">
        <f t="shared" si="103"/>
        <v>0.5</v>
      </c>
      <c r="AR252" s="155">
        <f t="shared" si="103"/>
        <v>0.5</v>
      </c>
      <c r="AS252" s="155">
        <f t="shared" si="104"/>
        <v>-1</v>
      </c>
      <c r="AT252" s="155">
        <f t="shared" si="104"/>
        <v>0.5</v>
      </c>
      <c r="AU252" s="155">
        <f>AM252</f>
        <v>-1</v>
      </c>
      <c r="AV252" s="155">
        <f t="shared" si="105"/>
        <v>0.5</v>
      </c>
      <c r="AW252" s="155">
        <f t="shared" si="105"/>
        <v>0.5</v>
      </c>
      <c r="AX252" s="155">
        <f t="shared" si="105"/>
        <v>0.5</v>
      </c>
      <c r="AY252" s="155">
        <f t="shared" si="105"/>
        <v>-1</v>
      </c>
      <c r="AZ252" s="155">
        <f>AR252</f>
        <v>0.5</v>
      </c>
      <c r="BA252" s="155">
        <f t="shared" si="106"/>
        <v>-1</v>
      </c>
      <c r="BB252" s="155">
        <f t="shared" si="106"/>
        <v>0.5</v>
      </c>
      <c r="BC252" s="155">
        <f t="shared" si="106"/>
        <v>0.5</v>
      </c>
      <c r="BD252" s="155">
        <f t="shared" si="106"/>
        <v>0.5</v>
      </c>
      <c r="BE252" s="155">
        <f>AW252</f>
        <v>0.5</v>
      </c>
      <c r="BF252" s="155">
        <f t="shared" si="107"/>
        <v>0.5</v>
      </c>
      <c r="BG252" s="155">
        <f t="shared" si="107"/>
        <v>-1</v>
      </c>
      <c r="BH252" s="155">
        <f t="shared" si="107"/>
        <v>0.5</v>
      </c>
      <c r="BI252" s="155">
        <f t="shared" si="107"/>
        <v>0.5</v>
      </c>
      <c r="BJ252" s="155">
        <f>BB252</f>
        <v>0.5</v>
      </c>
      <c r="BK252" s="155">
        <f>BE252</f>
        <v>0.5</v>
      </c>
    </row>
    <row r="253" spans="1:63" outlineLevel="1">
      <c r="A253">
        <v>2</v>
      </c>
      <c r="C253" s="161">
        <v>-0.5</v>
      </c>
      <c r="D253" s="161">
        <v>1</v>
      </c>
      <c r="E253" s="161">
        <v>1</v>
      </c>
      <c r="F253" s="161">
        <v>1</v>
      </c>
      <c r="G253" s="161">
        <v>1</v>
      </c>
      <c r="H253" s="161">
        <v>1</v>
      </c>
      <c r="I253" s="155">
        <f t="shared" si="99"/>
        <v>-0.5</v>
      </c>
      <c r="J253" s="155">
        <f t="shared" si="99"/>
        <v>1</v>
      </c>
      <c r="K253" s="155">
        <f t="shared" si="99"/>
        <v>1</v>
      </c>
      <c r="L253" s="155">
        <f t="shared" si="99"/>
        <v>1</v>
      </c>
      <c r="M253" s="155">
        <f t="shared" si="99"/>
        <v>1</v>
      </c>
      <c r="N253" s="155">
        <f t="shared" si="99"/>
        <v>1</v>
      </c>
      <c r="O253" s="155">
        <f t="shared" si="99"/>
        <v>-0.5</v>
      </c>
      <c r="P253" s="155">
        <f t="shared" si="99"/>
        <v>1</v>
      </c>
      <c r="Q253" s="155">
        <f t="shared" si="99"/>
        <v>1</v>
      </c>
      <c r="R253" s="155">
        <f t="shared" si="99"/>
        <v>1</v>
      </c>
      <c r="S253" s="155">
        <f t="shared" si="100"/>
        <v>1</v>
      </c>
      <c r="T253" s="155">
        <f t="shared" si="100"/>
        <v>1</v>
      </c>
      <c r="U253" s="155">
        <f t="shared" si="100"/>
        <v>-0.5</v>
      </c>
      <c r="V253" s="155">
        <f t="shared" si="100"/>
        <v>1</v>
      </c>
      <c r="W253" s="155">
        <f t="shared" si="100"/>
        <v>1</v>
      </c>
      <c r="X253" s="155">
        <f t="shared" si="100"/>
        <v>1</v>
      </c>
      <c r="Y253" s="155">
        <f t="shared" si="100"/>
        <v>1</v>
      </c>
      <c r="Z253" s="155">
        <f t="shared" si="100"/>
        <v>1</v>
      </c>
      <c r="AA253" s="155">
        <f t="shared" si="100"/>
        <v>-0.5</v>
      </c>
      <c r="AB253" s="155">
        <f t="shared" si="100"/>
        <v>1</v>
      </c>
      <c r="AC253" s="155">
        <f t="shared" si="101"/>
        <v>1</v>
      </c>
      <c r="AD253" s="155">
        <f t="shared" si="101"/>
        <v>1</v>
      </c>
      <c r="AE253" s="155">
        <f t="shared" si="101"/>
        <v>1</v>
      </c>
      <c r="AF253" s="155">
        <f t="shared" si="101"/>
        <v>1</v>
      </c>
      <c r="AG253" s="155">
        <f t="shared" si="101"/>
        <v>-0.5</v>
      </c>
      <c r="AH253" s="155">
        <f t="shared" si="101"/>
        <v>1</v>
      </c>
      <c r="AI253" s="155">
        <f t="shared" si="101"/>
        <v>1</v>
      </c>
      <c r="AJ253" s="155">
        <f t="shared" si="101"/>
        <v>1</v>
      </c>
      <c r="AK253" s="155">
        <f t="shared" si="101"/>
        <v>1</v>
      </c>
      <c r="AL253" s="155">
        <f t="shared" si="101"/>
        <v>1</v>
      </c>
      <c r="AM253" s="155">
        <f t="shared" si="102"/>
        <v>-0.5</v>
      </c>
      <c r="AN253" s="155">
        <f t="shared" si="102"/>
        <v>1</v>
      </c>
      <c r="AO253" s="155">
        <f t="shared" si="102"/>
        <v>1</v>
      </c>
      <c r="AP253" s="155">
        <f>AH253</f>
        <v>1</v>
      </c>
      <c r="AQ253" s="155">
        <f t="shared" si="103"/>
        <v>1</v>
      </c>
      <c r="AR253" s="155">
        <f t="shared" si="103"/>
        <v>1</v>
      </c>
      <c r="AS253" s="155">
        <f t="shared" si="104"/>
        <v>-0.5</v>
      </c>
      <c r="AT253" s="155">
        <f t="shared" si="104"/>
        <v>1</v>
      </c>
      <c r="AU253" s="155">
        <f>AM253</f>
        <v>-0.5</v>
      </c>
      <c r="AV253" s="155">
        <f t="shared" si="105"/>
        <v>1</v>
      </c>
      <c r="AW253" s="155">
        <f t="shared" si="105"/>
        <v>1</v>
      </c>
      <c r="AX253" s="155">
        <f t="shared" si="105"/>
        <v>1</v>
      </c>
      <c r="AY253" s="155">
        <f t="shared" si="105"/>
        <v>-0.5</v>
      </c>
      <c r="AZ253" s="155">
        <f>AR253</f>
        <v>1</v>
      </c>
      <c r="BA253" s="155">
        <f t="shared" si="106"/>
        <v>-0.5</v>
      </c>
      <c r="BB253" s="155">
        <f t="shared" si="106"/>
        <v>1</v>
      </c>
      <c r="BC253" s="155">
        <f t="shared" si="106"/>
        <v>1</v>
      </c>
      <c r="BD253" s="155">
        <f t="shared" si="106"/>
        <v>1</v>
      </c>
      <c r="BE253" s="155">
        <f>AW253</f>
        <v>1</v>
      </c>
      <c r="BF253" s="155">
        <f t="shared" si="107"/>
        <v>1</v>
      </c>
      <c r="BG253" s="155">
        <f t="shared" si="107"/>
        <v>-0.5</v>
      </c>
      <c r="BH253" s="155">
        <f t="shared" si="107"/>
        <v>1</v>
      </c>
      <c r="BI253" s="155">
        <f t="shared" si="107"/>
        <v>1</v>
      </c>
      <c r="BJ253" s="155">
        <f>BB253</f>
        <v>1</v>
      </c>
      <c r="BK253" s="155">
        <f>BE253</f>
        <v>1</v>
      </c>
    </row>
    <row r="254" spans="1:63" outlineLevel="1">
      <c r="A254">
        <v>3</v>
      </c>
      <c r="C254" s="161">
        <v>0</v>
      </c>
      <c r="D254" s="161">
        <v>1.5</v>
      </c>
      <c r="E254" s="161">
        <v>1.5</v>
      </c>
      <c r="F254" s="161">
        <v>1.5</v>
      </c>
      <c r="G254" s="161">
        <v>1.5</v>
      </c>
      <c r="H254" s="161">
        <v>1.5</v>
      </c>
      <c r="I254" s="155">
        <f t="shared" si="99"/>
        <v>0</v>
      </c>
      <c r="J254" s="155">
        <f t="shared" si="99"/>
        <v>1.5</v>
      </c>
      <c r="K254" s="155">
        <f t="shared" si="99"/>
        <v>1.5</v>
      </c>
      <c r="L254" s="155">
        <f t="shared" si="99"/>
        <v>1.5</v>
      </c>
      <c r="M254" s="155">
        <f t="shared" si="99"/>
        <v>1.5</v>
      </c>
      <c r="N254" s="155">
        <f t="shared" si="99"/>
        <v>1.5</v>
      </c>
      <c r="O254" s="155">
        <f t="shared" si="99"/>
        <v>0</v>
      </c>
      <c r="P254" s="155">
        <f t="shared" si="99"/>
        <v>1.5</v>
      </c>
      <c r="Q254" s="155">
        <f t="shared" si="99"/>
        <v>1.5</v>
      </c>
      <c r="R254" s="155">
        <f t="shared" si="99"/>
        <v>1.5</v>
      </c>
      <c r="S254" s="155">
        <f t="shared" si="100"/>
        <v>1.5</v>
      </c>
      <c r="T254" s="155">
        <f t="shared" si="100"/>
        <v>1.5</v>
      </c>
      <c r="U254" s="155">
        <f t="shared" si="100"/>
        <v>0</v>
      </c>
      <c r="V254" s="155">
        <f t="shared" si="100"/>
        <v>1.5</v>
      </c>
      <c r="W254" s="155">
        <f t="shared" si="100"/>
        <v>1.5</v>
      </c>
      <c r="X254" s="155">
        <f t="shared" si="100"/>
        <v>1.5</v>
      </c>
      <c r="Y254" s="155">
        <f t="shared" si="100"/>
        <v>1.5</v>
      </c>
      <c r="Z254" s="155">
        <f t="shared" si="100"/>
        <v>1.5</v>
      </c>
      <c r="AA254" s="155">
        <f t="shared" si="100"/>
        <v>0</v>
      </c>
      <c r="AB254" s="155">
        <f t="shared" si="100"/>
        <v>1.5</v>
      </c>
      <c r="AC254" s="155">
        <f t="shared" si="101"/>
        <v>1.5</v>
      </c>
      <c r="AD254" s="155">
        <f t="shared" si="101"/>
        <v>1.5</v>
      </c>
      <c r="AE254" s="155">
        <f t="shared" si="101"/>
        <v>1.5</v>
      </c>
      <c r="AF254" s="155">
        <f t="shared" si="101"/>
        <v>1.5</v>
      </c>
      <c r="AG254" s="155">
        <f t="shared" si="101"/>
        <v>0</v>
      </c>
      <c r="AH254" s="155">
        <f t="shared" si="101"/>
        <v>1.5</v>
      </c>
      <c r="AI254" s="155">
        <f t="shared" si="101"/>
        <v>1.5</v>
      </c>
      <c r="AJ254" s="155">
        <f t="shared" si="101"/>
        <v>1.5</v>
      </c>
      <c r="AK254" s="155">
        <f t="shared" si="101"/>
        <v>1.5</v>
      </c>
      <c r="AL254" s="155">
        <f t="shared" si="101"/>
        <v>1.5</v>
      </c>
      <c r="AM254" s="155">
        <f t="shared" si="102"/>
        <v>0</v>
      </c>
      <c r="AN254" s="155">
        <f t="shared" si="102"/>
        <v>1.5</v>
      </c>
      <c r="AO254" s="155">
        <f t="shared" si="102"/>
        <v>1.5</v>
      </c>
      <c r="AP254" s="155">
        <f>AH254</f>
        <v>1.5</v>
      </c>
      <c r="AQ254" s="155">
        <f t="shared" si="103"/>
        <v>1.5</v>
      </c>
      <c r="AR254" s="155">
        <f t="shared" si="103"/>
        <v>1.5</v>
      </c>
      <c r="AS254" s="155">
        <f t="shared" si="104"/>
        <v>0</v>
      </c>
      <c r="AT254" s="155">
        <f t="shared" si="104"/>
        <v>1.5</v>
      </c>
      <c r="AU254" s="155">
        <f>AM254</f>
        <v>0</v>
      </c>
      <c r="AV254" s="155">
        <f t="shared" si="105"/>
        <v>1.5</v>
      </c>
      <c r="AW254" s="155">
        <f t="shared" si="105"/>
        <v>1.5</v>
      </c>
      <c r="AX254" s="155">
        <f t="shared" si="105"/>
        <v>1.5</v>
      </c>
      <c r="AY254" s="155">
        <f t="shared" si="105"/>
        <v>0</v>
      </c>
      <c r="AZ254" s="155">
        <f>AR254</f>
        <v>1.5</v>
      </c>
      <c r="BA254" s="155">
        <f t="shared" si="106"/>
        <v>0</v>
      </c>
      <c r="BB254" s="155">
        <f t="shared" si="106"/>
        <v>1.5</v>
      </c>
      <c r="BC254" s="155">
        <f t="shared" si="106"/>
        <v>1.5</v>
      </c>
      <c r="BD254" s="155">
        <f t="shared" si="106"/>
        <v>1.5</v>
      </c>
      <c r="BE254" s="155">
        <f>AW254</f>
        <v>1.5</v>
      </c>
      <c r="BF254" s="155">
        <f t="shared" si="107"/>
        <v>1.5</v>
      </c>
      <c r="BG254" s="155">
        <f t="shared" si="107"/>
        <v>0</v>
      </c>
      <c r="BH254" s="155">
        <f t="shared" si="107"/>
        <v>1.5</v>
      </c>
      <c r="BI254" s="155">
        <f t="shared" si="107"/>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8">C256</f>
        <v>1</v>
      </c>
      <c r="J256" s="155"/>
      <c r="K256" s="155"/>
      <c r="L256" s="155"/>
      <c r="M256" s="155"/>
      <c r="N256" s="155"/>
      <c r="O256" s="155"/>
      <c r="P256" s="155"/>
      <c r="Q256" s="155"/>
      <c r="R256" s="155"/>
      <c r="S256" s="155"/>
      <c r="T256" s="155"/>
      <c r="U256" s="155">
        <f t="shared" ref="U256:U257" si="109">O256</f>
        <v>0</v>
      </c>
      <c r="V256" s="155"/>
      <c r="W256" s="155"/>
      <c r="X256" s="155"/>
      <c r="Y256" s="155"/>
      <c r="Z256" s="155"/>
      <c r="AA256" s="155">
        <f t="shared" ref="AA256:AA257" si="110">U256</f>
        <v>0</v>
      </c>
      <c r="AB256" s="155"/>
      <c r="AC256" s="155"/>
      <c r="AD256" s="155"/>
      <c r="AE256" s="155"/>
      <c r="AF256" s="155"/>
      <c r="AG256" s="155">
        <f t="shared" ref="AG256:AG257" si="111">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8"/>
        <v>1</v>
      </c>
      <c r="J257" s="155"/>
      <c r="K257" s="155"/>
      <c r="L257" s="155"/>
      <c r="M257" s="155"/>
      <c r="N257" s="155"/>
      <c r="O257" s="155"/>
      <c r="P257" s="155"/>
      <c r="Q257" s="155"/>
      <c r="R257" s="155"/>
      <c r="S257" s="155"/>
      <c r="T257" s="155"/>
      <c r="U257" s="155">
        <f t="shared" si="109"/>
        <v>0</v>
      </c>
      <c r="V257" s="155"/>
      <c r="W257" s="155"/>
      <c r="X257" s="155"/>
      <c r="Y257" s="155"/>
      <c r="Z257" s="155"/>
      <c r="AA257" s="155">
        <f t="shared" si="110"/>
        <v>0</v>
      </c>
      <c r="AB257" s="155"/>
      <c r="AC257" s="155"/>
      <c r="AD257" s="155"/>
      <c r="AE257" s="155"/>
      <c r="AF257" s="155"/>
      <c r="AG257" s="155">
        <f t="shared" si="111"/>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
        <v>1632</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2">CHOOSE(d.Region,S265,AI265,AY265)</f>
        <v>0</v>
      </c>
      <c r="D265" s="391">
        <f t="shared" si="112"/>
        <v>0</v>
      </c>
      <c r="E265" s="391">
        <f t="shared" si="112"/>
        <v>0</v>
      </c>
      <c r="F265" s="391">
        <f t="shared" si="112"/>
        <v>0</v>
      </c>
      <c r="G265" s="391">
        <f t="shared" si="112"/>
        <v>0</v>
      </c>
      <c r="H265" s="391">
        <f t="shared" si="112"/>
        <v>0</v>
      </c>
      <c r="I265" s="391">
        <f t="shared" si="112"/>
        <v>0</v>
      </c>
      <c r="J265" s="391">
        <f t="shared" si="112"/>
        <v>0</v>
      </c>
      <c r="K265" s="391">
        <f t="shared" si="112"/>
        <v>0</v>
      </c>
      <c r="L265" s="391">
        <f t="shared" si="112"/>
        <v>0</v>
      </c>
      <c r="M265" s="391">
        <f t="shared" si="112"/>
        <v>0</v>
      </c>
      <c r="N265" s="391">
        <f t="shared" si="112"/>
        <v>0</v>
      </c>
      <c r="O265" s="391">
        <f t="shared" si="112"/>
        <v>0</v>
      </c>
      <c r="P265" s="391">
        <f t="shared" si="112"/>
        <v>0</v>
      </c>
      <c r="Q265" s="391">
        <f t="shared" si="112"/>
        <v>0</v>
      </c>
      <c r="R265" s="407">
        <f t="shared" si="112"/>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2"/>
        <v>0</v>
      </c>
      <c r="D266" s="393">
        <f t="shared" si="112"/>
        <v>0</v>
      </c>
      <c r="E266" s="393">
        <f t="shared" si="112"/>
        <v>0</v>
      </c>
      <c r="F266" s="393">
        <f t="shared" si="112"/>
        <v>0</v>
      </c>
      <c r="G266" s="393">
        <f t="shared" si="112"/>
        <v>0</v>
      </c>
      <c r="H266" s="393">
        <f t="shared" si="112"/>
        <v>0</v>
      </c>
      <c r="I266" s="393">
        <f t="shared" si="112"/>
        <v>0</v>
      </c>
      <c r="J266" s="393">
        <f t="shared" si="112"/>
        <v>0</v>
      </c>
      <c r="K266" s="393">
        <f t="shared" si="112"/>
        <v>0</v>
      </c>
      <c r="L266" s="393">
        <f t="shared" si="112"/>
        <v>0</v>
      </c>
      <c r="M266" s="393">
        <f t="shared" si="112"/>
        <v>0</v>
      </c>
      <c r="N266" s="393">
        <f t="shared" si="112"/>
        <v>0</v>
      </c>
      <c r="O266" s="393">
        <f t="shared" si="112"/>
        <v>0</v>
      </c>
      <c r="P266" s="393">
        <f t="shared" si="112"/>
        <v>0</v>
      </c>
      <c r="Q266" s="393">
        <f t="shared" si="112"/>
        <v>0</v>
      </c>
      <c r="R266" s="408">
        <f t="shared" si="112"/>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2"/>
        <v>0</v>
      </c>
      <c r="D267" s="393">
        <f t="shared" si="112"/>
        <v>0</v>
      </c>
      <c r="E267" s="393">
        <f t="shared" si="112"/>
        <v>0</v>
      </c>
      <c r="F267" s="393">
        <f t="shared" si="112"/>
        <v>0</v>
      </c>
      <c r="G267" s="393">
        <f t="shared" si="112"/>
        <v>0</v>
      </c>
      <c r="H267" s="393">
        <f t="shared" si="112"/>
        <v>0</v>
      </c>
      <c r="I267" s="393">
        <f t="shared" si="112"/>
        <v>0</v>
      </c>
      <c r="J267" s="393">
        <f t="shared" si="112"/>
        <v>0</v>
      </c>
      <c r="K267" s="393">
        <f t="shared" si="112"/>
        <v>0</v>
      </c>
      <c r="L267" s="393">
        <f t="shared" si="112"/>
        <v>0</v>
      </c>
      <c r="M267" s="393">
        <f t="shared" si="112"/>
        <v>0</v>
      </c>
      <c r="N267" s="393">
        <f t="shared" si="112"/>
        <v>0</v>
      </c>
      <c r="O267" s="393">
        <f t="shared" si="112"/>
        <v>0</v>
      </c>
      <c r="P267" s="393">
        <f t="shared" si="112"/>
        <v>0</v>
      </c>
      <c r="Q267" s="393">
        <f t="shared" si="112"/>
        <v>0</v>
      </c>
      <c r="R267" s="408">
        <f t="shared" si="112"/>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2"/>
        <v>0</v>
      </c>
      <c r="D268" s="393">
        <f t="shared" si="112"/>
        <v>0</v>
      </c>
      <c r="E268" s="393">
        <f t="shared" si="112"/>
        <v>0</v>
      </c>
      <c r="F268" s="393">
        <f t="shared" si="112"/>
        <v>0</v>
      </c>
      <c r="G268" s="393">
        <f t="shared" si="112"/>
        <v>0</v>
      </c>
      <c r="H268" s="393">
        <f t="shared" si="112"/>
        <v>0</v>
      </c>
      <c r="I268" s="393">
        <f t="shared" si="112"/>
        <v>0</v>
      </c>
      <c r="J268" s="393">
        <f t="shared" si="112"/>
        <v>0</v>
      </c>
      <c r="K268" s="393">
        <f t="shared" si="112"/>
        <v>0</v>
      </c>
      <c r="L268" s="393">
        <f t="shared" si="112"/>
        <v>0</v>
      </c>
      <c r="M268" s="393">
        <f t="shared" si="112"/>
        <v>0</v>
      </c>
      <c r="N268" s="393">
        <f t="shared" si="112"/>
        <v>0</v>
      </c>
      <c r="O268" s="393">
        <f t="shared" si="112"/>
        <v>0</v>
      </c>
      <c r="P268" s="393">
        <f t="shared" si="112"/>
        <v>0</v>
      </c>
      <c r="Q268" s="393">
        <f t="shared" si="112"/>
        <v>0</v>
      </c>
      <c r="R268" s="408">
        <f t="shared" si="112"/>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3">CHOOSE(d.Region,S269,AI269,AY269)</f>
        <v>0</v>
      </c>
      <c r="D269" s="393">
        <f t="shared" si="113"/>
        <v>0</v>
      </c>
      <c r="E269" s="393">
        <f t="shared" si="113"/>
        <v>0</v>
      </c>
      <c r="F269" s="393">
        <f t="shared" si="113"/>
        <v>0</v>
      </c>
      <c r="G269" s="393">
        <f t="shared" si="113"/>
        <v>0</v>
      </c>
      <c r="H269" s="393">
        <f t="shared" si="113"/>
        <v>0</v>
      </c>
      <c r="I269" s="393">
        <f t="shared" si="113"/>
        <v>0</v>
      </c>
      <c r="J269" s="393">
        <f t="shared" si="113"/>
        <v>0</v>
      </c>
      <c r="K269" s="393">
        <f t="shared" si="113"/>
        <v>0</v>
      </c>
      <c r="L269" s="393">
        <f t="shared" si="113"/>
        <v>0</v>
      </c>
      <c r="M269" s="393">
        <f t="shared" si="113"/>
        <v>0</v>
      </c>
      <c r="N269" s="393">
        <f t="shared" si="113"/>
        <v>0</v>
      </c>
      <c r="O269" s="393">
        <f t="shared" si="113"/>
        <v>0</v>
      </c>
      <c r="P269" s="393">
        <f t="shared" si="113"/>
        <v>0</v>
      </c>
      <c r="Q269" s="393">
        <f t="shared" si="113"/>
        <v>0</v>
      </c>
      <c r="R269" s="408">
        <f t="shared" si="113"/>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3"/>
        <v>0</v>
      </c>
      <c r="D270" s="393">
        <f t="shared" si="113"/>
        <v>0</v>
      </c>
      <c r="E270" s="393">
        <f t="shared" si="113"/>
        <v>0</v>
      </c>
      <c r="F270" s="393">
        <f t="shared" si="113"/>
        <v>0</v>
      </c>
      <c r="G270" s="393">
        <f t="shared" si="113"/>
        <v>0</v>
      </c>
      <c r="H270" s="393">
        <f t="shared" si="113"/>
        <v>0</v>
      </c>
      <c r="I270" s="393">
        <f t="shared" si="113"/>
        <v>0</v>
      </c>
      <c r="J270" s="393">
        <f t="shared" si="113"/>
        <v>0</v>
      </c>
      <c r="K270" s="393">
        <f t="shared" si="113"/>
        <v>0</v>
      </c>
      <c r="L270" s="393">
        <f t="shared" si="113"/>
        <v>0</v>
      </c>
      <c r="M270" s="393">
        <f t="shared" si="113"/>
        <v>0</v>
      </c>
      <c r="N270" s="393">
        <f t="shared" si="113"/>
        <v>0</v>
      </c>
      <c r="O270" s="393">
        <f t="shared" si="113"/>
        <v>0</v>
      </c>
      <c r="P270" s="393">
        <f t="shared" si="113"/>
        <v>0</v>
      </c>
      <c r="Q270" s="393">
        <f t="shared" si="113"/>
        <v>0</v>
      </c>
      <c r="R270" s="408">
        <f t="shared" si="113"/>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3"/>
        <v>0</v>
      </c>
      <c r="D271" s="393">
        <f t="shared" si="113"/>
        <v>0</v>
      </c>
      <c r="E271" s="393">
        <f t="shared" si="113"/>
        <v>0</v>
      </c>
      <c r="F271" s="393">
        <f t="shared" si="113"/>
        <v>0</v>
      </c>
      <c r="G271" s="393">
        <f t="shared" si="113"/>
        <v>0</v>
      </c>
      <c r="H271" s="393">
        <f t="shared" si="113"/>
        <v>0</v>
      </c>
      <c r="I271" s="393">
        <f t="shared" si="113"/>
        <v>0</v>
      </c>
      <c r="J271" s="393">
        <f t="shared" si="113"/>
        <v>0</v>
      </c>
      <c r="K271" s="393">
        <f t="shared" si="113"/>
        <v>0</v>
      </c>
      <c r="L271" s="393">
        <f t="shared" si="113"/>
        <v>0</v>
      </c>
      <c r="M271" s="393">
        <f t="shared" si="113"/>
        <v>0</v>
      </c>
      <c r="N271" s="393">
        <f t="shared" si="113"/>
        <v>0</v>
      </c>
      <c r="O271" s="393">
        <f t="shared" si="113"/>
        <v>0</v>
      </c>
      <c r="P271" s="393">
        <f t="shared" si="113"/>
        <v>0</v>
      </c>
      <c r="Q271" s="393">
        <f t="shared" si="113"/>
        <v>0</v>
      </c>
      <c r="R271" s="408">
        <f t="shared" si="113"/>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2"/>
        <v>0</v>
      </c>
      <c r="D272" s="394">
        <f t="shared" si="112"/>
        <v>0</v>
      </c>
      <c r="E272" s="394">
        <f t="shared" si="112"/>
        <v>0</v>
      </c>
      <c r="F272" s="394">
        <f t="shared" si="112"/>
        <v>0</v>
      </c>
      <c r="G272" s="394">
        <f t="shared" si="112"/>
        <v>0</v>
      </c>
      <c r="H272" s="394">
        <f t="shared" si="112"/>
        <v>0</v>
      </c>
      <c r="I272" s="394">
        <f t="shared" si="112"/>
        <v>0</v>
      </c>
      <c r="J272" s="394">
        <f t="shared" si="112"/>
        <v>0</v>
      </c>
      <c r="K272" s="394">
        <f t="shared" si="112"/>
        <v>0</v>
      </c>
      <c r="L272" s="394">
        <f t="shared" si="112"/>
        <v>0</v>
      </c>
      <c r="M272" s="394">
        <f t="shared" si="112"/>
        <v>0</v>
      </c>
      <c r="N272" s="394">
        <f t="shared" si="112"/>
        <v>0</v>
      </c>
      <c r="O272" s="394">
        <f t="shared" si="112"/>
        <v>0</v>
      </c>
      <c r="P272" s="394">
        <f t="shared" si="112"/>
        <v>0</v>
      </c>
      <c r="Q272" s="394">
        <f t="shared" si="112"/>
        <v>0</v>
      </c>
      <c r="R272" s="409">
        <f t="shared" si="112"/>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2"/>
        <v>0</v>
      </c>
      <c r="D273" s="391">
        <f t="shared" si="112"/>
        <v>0</v>
      </c>
      <c r="E273" s="391">
        <f t="shared" si="112"/>
        <v>0</v>
      </c>
      <c r="F273" s="391">
        <f t="shared" si="112"/>
        <v>0</v>
      </c>
      <c r="G273" s="391">
        <f t="shared" si="112"/>
        <v>0</v>
      </c>
      <c r="H273" s="391">
        <f t="shared" si="112"/>
        <v>0</v>
      </c>
      <c r="I273" s="391">
        <f t="shared" si="112"/>
        <v>0</v>
      </c>
      <c r="J273" s="391">
        <f t="shared" si="112"/>
        <v>0</v>
      </c>
      <c r="K273" s="391">
        <f t="shared" si="112"/>
        <v>0</v>
      </c>
      <c r="L273" s="391">
        <f t="shared" si="112"/>
        <v>0</v>
      </c>
      <c r="M273" s="391">
        <f t="shared" si="112"/>
        <v>0</v>
      </c>
      <c r="N273" s="391">
        <f t="shared" si="112"/>
        <v>0</v>
      </c>
      <c r="O273" s="391">
        <f t="shared" si="112"/>
        <v>0</v>
      </c>
      <c r="P273" s="391">
        <f t="shared" si="112"/>
        <v>0</v>
      </c>
      <c r="Q273" s="391">
        <f t="shared" si="112"/>
        <v>0</v>
      </c>
      <c r="R273" s="407">
        <f t="shared" si="112"/>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2"/>
        <v>0</v>
      </c>
      <c r="D274" s="393">
        <f t="shared" si="112"/>
        <v>0</v>
      </c>
      <c r="E274" s="393">
        <f t="shared" si="112"/>
        <v>0</v>
      </c>
      <c r="F274" s="393">
        <f t="shared" si="112"/>
        <v>0</v>
      </c>
      <c r="G274" s="393">
        <f t="shared" si="112"/>
        <v>0</v>
      </c>
      <c r="H274" s="393">
        <f t="shared" si="112"/>
        <v>0</v>
      </c>
      <c r="I274" s="393">
        <f t="shared" si="112"/>
        <v>0</v>
      </c>
      <c r="J274" s="393">
        <f t="shared" si="112"/>
        <v>0</v>
      </c>
      <c r="K274" s="393">
        <f t="shared" si="112"/>
        <v>0</v>
      </c>
      <c r="L274" s="393">
        <f t="shared" si="112"/>
        <v>0</v>
      </c>
      <c r="M274" s="393">
        <f t="shared" si="112"/>
        <v>0</v>
      </c>
      <c r="N274" s="393">
        <f t="shared" si="112"/>
        <v>0</v>
      </c>
      <c r="O274" s="393">
        <f t="shared" si="112"/>
        <v>0</v>
      </c>
      <c r="P274" s="393">
        <f t="shared" si="112"/>
        <v>0</v>
      </c>
      <c r="Q274" s="393">
        <f t="shared" si="112"/>
        <v>0</v>
      </c>
      <c r="R274" s="408">
        <f t="shared" si="112"/>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2"/>
        <v>0</v>
      </c>
      <c r="D275" s="393">
        <f t="shared" si="112"/>
        <v>0</v>
      </c>
      <c r="E275" s="393">
        <f t="shared" si="112"/>
        <v>0</v>
      </c>
      <c r="F275" s="393">
        <f t="shared" si="112"/>
        <v>0</v>
      </c>
      <c r="G275" s="393">
        <f t="shared" si="112"/>
        <v>0</v>
      </c>
      <c r="H275" s="393">
        <f t="shared" si="112"/>
        <v>0</v>
      </c>
      <c r="I275" s="393">
        <f t="shared" si="112"/>
        <v>0</v>
      </c>
      <c r="J275" s="393">
        <f t="shared" si="112"/>
        <v>0</v>
      </c>
      <c r="K275" s="393">
        <f t="shared" si="112"/>
        <v>0</v>
      </c>
      <c r="L275" s="393">
        <f t="shared" si="112"/>
        <v>0</v>
      </c>
      <c r="M275" s="393">
        <f t="shared" si="112"/>
        <v>0</v>
      </c>
      <c r="N275" s="393">
        <f t="shared" si="112"/>
        <v>0</v>
      </c>
      <c r="O275" s="393">
        <f t="shared" si="112"/>
        <v>0</v>
      </c>
      <c r="P275" s="393">
        <f t="shared" si="112"/>
        <v>0</v>
      </c>
      <c r="Q275" s="393">
        <f t="shared" si="112"/>
        <v>0</v>
      </c>
      <c r="R275" s="408">
        <f t="shared" si="112"/>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2"/>
        <v>0</v>
      </c>
      <c r="D276" s="393">
        <f t="shared" si="112"/>
        <v>0</v>
      </c>
      <c r="E276" s="393">
        <f t="shared" si="112"/>
        <v>0</v>
      </c>
      <c r="F276" s="393">
        <f t="shared" si="112"/>
        <v>0</v>
      </c>
      <c r="G276" s="393">
        <f t="shared" si="112"/>
        <v>0</v>
      </c>
      <c r="H276" s="393">
        <f t="shared" si="112"/>
        <v>0</v>
      </c>
      <c r="I276" s="393">
        <f t="shared" si="112"/>
        <v>0</v>
      </c>
      <c r="J276" s="393">
        <f t="shared" si="112"/>
        <v>0</v>
      </c>
      <c r="K276" s="393">
        <f t="shared" si="112"/>
        <v>0</v>
      </c>
      <c r="L276" s="393">
        <f t="shared" si="112"/>
        <v>0</v>
      </c>
      <c r="M276" s="393">
        <f t="shared" si="112"/>
        <v>0</v>
      </c>
      <c r="N276" s="393">
        <f t="shared" si="112"/>
        <v>0</v>
      </c>
      <c r="O276" s="393">
        <f t="shared" si="112"/>
        <v>0</v>
      </c>
      <c r="P276" s="393">
        <f t="shared" si="112"/>
        <v>0</v>
      </c>
      <c r="Q276" s="393">
        <f t="shared" si="112"/>
        <v>0</v>
      </c>
      <c r="R276" s="408">
        <f t="shared" si="112"/>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4">CHOOSE(d.Region,S277,AI277,AY277)</f>
        <v>0</v>
      </c>
      <c r="D277" s="393">
        <f t="shared" si="114"/>
        <v>0</v>
      </c>
      <c r="E277" s="393">
        <f t="shared" si="114"/>
        <v>0</v>
      </c>
      <c r="F277" s="393">
        <f t="shared" si="114"/>
        <v>0</v>
      </c>
      <c r="G277" s="393">
        <f t="shared" si="114"/>
        <v>0</v>
      </c>
      <c r="H277" s="393">
        <f t="shared" si="114"/>
        <v>0</v>
      </c>
      <c r="I277" s="393">
        <f t="shared" si="114"/>
        <v>0</v>
      </c>
      <c r="J277" s="393">
        <f t="shared" si="114"/>
        <v>0</v>
      </c>
      <c r="K277" s="393">
        <f t="shared" si="114"/>
        <v>0</v>
      </c>
      <c r="L277" s="393">
        <f t="shared" si="114"/>
        <v>0</v>
      </c>
      <c r="M277" s="393">
        <f t="shared" si="114"/>
        <v>0</v>
      </c>
      <c r="N277" s="393">
        <f t="shared" si="114"/>
        <v>0</v>
      </c>
      <c r="O277" s="393">
        <f t="shared" si="114"/>
        <v>0</v>
      </c>
      <c r="P277" s="393">
        <f t="shared" si="114"/>
        <v>0</v>
      </c>
      <c r="Q277" s="393">
        <f t="shared" si="114"/>
        <v>0</v>
      </c>
      <c r="R277" s="408">
        <f t="shared" si="114"/>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4"/>
        <v>0</v>
      </c>
      <c r="D278" s="393">
        <f t="shared" si="114"/>
        <v>0</v>
      </c>
      <c r="E278" s="393">
        <f t="shared" si="114"/>
        <v>0</v>
      </c>
      <c r="F278" s="393">
        <f t="shared" si="114"/>
        <v>0</v>
      </c>
      <c r="G278" s="393">
        <f t="shared" si="114"/>
        <v>0</v>
      </c>
      <c r="H278" s="393">
        <f t="shared" si="114"/>
        <v>0</v>
      </c>
      <c r="I278" s="393">
        <f t="shared" si="114"/>
        <v>0</v>
      </c>
      <c r="J278" s="393">
        <f t="shared" si="114"/>
        <v>0</v>
      </c>
      <c r="K278" s="393">
        <f t="shared" si="114"/>
        <v>0</v>
      </c>
      <c r="L278" s="393">
        <f t="shared" si="114"/>
        <v>0</v>
      </c>
      <c r="M278" s="393">
        <f t="shared" si="114"/>
        <v>0</v>
      </c>
      <c r="N278" s="393">
        <f t="shared" si="114"/>
        <v>0</v>
      </c>
      <c r="O278" s="393">
        <f t="shared" si="114"/>
        <v>0</v>
      </c>
      <c r="P278" s="393">
        <f t="shared" si="114"/>
        <v>0</v>
      </c>
      <c r="Q278" s="393">
        <f t="shared" si="114"/>
        <v>0</v>
      </c>
      <c r="R278" s="408">
        <f t="shared" si="114"/>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4"/>
        <v>0</v>
      </c>
      <c r="D279" s="393">
        <f t="shared" si="114"/>
        <v>0</v>
      </c>
      <c r="E279" s="393">
        <f t="shared" si="114"/>
        <v>0</v>
      </c>
      <c r="F279" s="393">
        <f t="shared" si="114"/>
        <v>0</v>
      </c>
      <c r="G279" s="393">
        <f t="shared" si="114"/>
        <v>0</v>
      </c>
      <c r="H279" s="393">
        <f t="shared" si="114"/>
        <v>0</v>
      </c>
      <c r="I279" s="393">
        <f t="shared" si="114"/>
        <v>0</v>
      </c>
      <c r="J279" s="393">
        <f t="shared" si="114"/>
        <v>0</v>
      </c>
      <c r="K279" s="393">
        <f t="shared" si="114"/>
        <v>0</v>
      </c>
      <c r="L279" s="393">
        <f t="shared" si="114"/>
        <v>0</v>
      </c>
      <c r="M279" s="393">
        <f t="shared" si="114"/>
        <v>0</v>
      </c>
      <c r="N279" s="393">
        <f t="shared" si="114"/>
        <v>0</v>
      </c>
      <c r="O279" s="393">
        <f t="shared" si="114"/>
        <v>0</v>
      </c>
      <c r="P279" s="393">
        <f t="shared" si="114"/>
        <v>0</v>
      </c>
      <c r="Q279" s="393">
        <f t="shared" si="114"/>
        <v>0</v>
      </c>
      <c r="R279" s="408">
        <f t="shared" si="114"/>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2"/>
        <v>0</v>
      </c>
      <c r="D280" s="394">
        <f t="shared" si="112"/>
        <v>0</v>
      </c>
      <c r="E280" s="394">
        <f t="shared" si="112"/>
        <v>0</v>
      </c>
      <c r="F280" s="394">
        <f t="shared" si="112"/>
        <v>0</v>
      </c>
      <c r="G280" s="394">
        <f t="shared" si="112"/>
        <v>0</v>
      </c>
      <c r="H280" s="394">
        <f t="shared" si="112"/>
        <v>0</v>
      </c>
      <c r="I280" s="394">
        <f t="shared" si="112"/>
        <v>0</v>
      </c>
      <c r="J280" s="394">
        <f t="shared" si="112"/>
        <v>0</v>
      </c>
      <c r="K280" s="394">
        <f t="shared" si="112"/>
        <v>0</v>
      </c>
      <c r="L280" s="394">
        <f t="shared" si="112"/>
        <v>0</v>
      </c>
      <c r="M280" s="394">
        <f t="shared" si="112"/>
        <v>0</v>
      </c>
      <c r="N280" s="394">
        <f t="shared" si="112"/>
        <v>0</v>
      </c>
      <c r="O280" s="394">
        <f t="shared" si="112"/>
        <v>0</v>
      </c>
      <c r="P280" s="394">
        <f t="shared" si="112"/>
        <v>0</v>
      </c>
      <c r="Q280" s="394">
        <f t="shared" si="112"/>
        <v>0</v>
      </c>
      <c r="R280" s="409">
        <f t="shared" si="112"/>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2"/>
        <v>0</v>
      </c>
      <c r="D281" s="391">
        <f t="shared" si="112"/>
        <v>0</v>
      </c>
      <c r="E281" s="391">
        <f t="shared" si="112"/>
        <v>0</v>
      </c>
      <c r="F281" s="391">
        <f t="shared" si="112"/>
        <v>0</v>
      </c>
      <c r="G281" s="391">
        <f t="shared" si="112"/>
        <v>0</v>
      </c>
      <c r="H281" s="391">
        <f t="shared" si="112"/>
        <v>0</v>
      </c>
      <c r="I281" s="391">
        <f t="shared" si="112"/>
        <v>0</v>
      </c>
      <c r="J281" s="391">
        <f t="shared" si="112"/>
        <v>0</v>
      </c>
      <c r="K281" s="391">
        <f t="shared" si="112"/>
        <v>0</v>
      </c>
      <c r="L281" s="391">
        <f t="shared" si="112"/>
        <v>0</v>
      </c>
      <c r="M281" s="391">
        <f t="shared" si="112"/>
        <v>0</v>
      </c>
      <c r="N281" s="391">
        <f t="shared" si="112"/>
        <v>0</v>
      </c>
      <c r="O281" s="391">
        <f t="shared" si="112"/>
        <v>0</v>
      </c>
      <c r="P281" s="391">
        <f t="shared" si="112"/>
        <v>0</v>
      </c>
      <c r="Q281" s="391">
        <f t="shared" si="112"/>
        <v>0</v>
      </c>
      <c r="R281" s="407">
        <f t="shared" si="112"/>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2"/>
        <v>0</v>
      </c>
      <c r="D282" s="393">
        <f t="shared" si="112"/>
        <v>0</v>
      </c>
      <c r="E282" s="393">
        <f t="shared" si="112"/>
        <v>0</v>
      </c>
      <c r="F282" s="393">
        <f t="shared" si="112"/>
        <v>0</v>
      </c>
      <c r="G282" s="393">
        <f t="shared" si="112"/>
        <v>0</v>
      </c>
      <c r="H282" s="393">
        <f t="shared" si="112"/>
        <v>0</v>
      </c>
      <c r="I282" s="393">
        <f t="shared" si="112"/>
        <v>0</v>
      </c>
      <c r="J282" s="393">
        <f t="shared" si="112"/>
        <v>0</v>
      </c>
      <c r="K282" s="393">
        <f t="shared" si="112"/>
        <v>0</v>
      </c>
      <c r="L282" s="393">
        <f t="shared" si="112"/>
        <v>0</v>
      </c>
      <c r="M282" s="393">
        <f t="shared" si="112"/>
        <v>0</v>
      </c>
      <c r="N282" s="393">
        <f t="shared" si="112"/>
        <v>0</v>
      </c>
      <c r="O282" s="393">
        <f t="shared" si="112"/>
        <v>0</v>
      </c>
      <c r="P282" s="393">
        <f t="shared" si="112"/>
        <v>0</v>
      </c>
      <c r="Q282" s="393">
        <f t="shared" si="112"/>
        <v>0</v>
      </c>
      <c r="R282" s="408">
        <f t="shared" si="112"/>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2"/>
        <v>0</v>
      </c>
      <c r="D283" s="393">
        <f t="shared" si="112"/>
        <v>0</v>
      </c>
      <c r="E283" s="393">
        <f t="shared" si="112"/>
        <v>0</v>
      </c>
      <c r="F283" s="393">
        <f t="shared" si="112"/>
        <v>0</v>
      </c>
      <c r="G283" s="393">
        <f t="shared" si="112"/>
        <v>0</v>
      </c>
      <c r="H283" s="393">
        <f t="shared" si="112"/>
        <v>0</v>
      </c>
      <c r="I283" s="393">
        <f t="shared" si="112"/>
        <v>0</v>
      </c>
      <c r="J283" s="393">
        <f t="shared" si="112"/>
        <v>0</v>
      </c>
      <c r="K283" s="393">
        <f t="shared" si="112"/>
        <v>0</v>
      </c>
      <c r="L283" s="393">
        <f t="shared" si="112"/>
        <v>0</v>
      </c>
      <c r="M283" s="393">
        <f t="shared" si="112"/>
        <v>0</v>
      </c>
      <c r="N283" s="393">
        <f t="shared" si="112"/>
        <v>0</v>
      </c>
      <c r="O283" s="393">
        <f t="shared" si="112"/>
        <v>0</v>
      </c>
      <c r="P283" s="393">
        <f t="shared" si="112"/>
        <v>0</v>
      </c>
      <c r="Q283" s="393">
        <f t="shared" si="112"/>
        <v>0</v>
      </c>
      <c r="R283" s="408">
        <f t="shared" si="112"/>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2"/>
        <v>0</v>
      </c>
      <c r="D284" s="393">
        <f t="shared" si="112"/>
        <v>0</v>
      </c>
      <c r="E284" s="393">
        <f t="shared" si="112"/>
        <v>0</v>
      </c>
      <c r="F284" s="393">
        <f t="shared" si="112"/>
        <v>0</v>
      </c>
      <c r="G284" s="393">
        <f t="shared" si="112"/>
        <v>0</v>
      </c>
      <c r="H284" s="393">
        <f t="shared" si="112"/>
        <v>0</v>
      </c>
      <c r="I284" s="393">
        <f t="shared" si="112"/>
        <v>0</v>
      </c>
      <c r="J284" s="393">
        <f t="shared" si="112"/>
        <v>0</v>
      </c>
      <c r="K284" s="393">
        <f t="shared" si="112"/>
        <v>0</v>
      </c>
      <c r="L284" s="393">
        <f t="shared" si="112"/>
        <v>0</v>
      </c>
      <c r="M284" s="393">
        <f t="shared" si="112"/>
        <v>0</v>
      </c>
      <c r="N284" s="393">
        <f t="shared" si="112"/>
        <v>0</v>
      </c>
      <c r="O284" s="393">
        <f t="shared" si="112"/>
        <v>0</v>
      </c>
      <c r="P284" s="393">
        <f t="shared" si="112"/>
        <v>0</v>
      </c>
      <c r="Q284" s="393">
        <f t="shared" si="112"/>
        <v>0</v>
      </c>
      <c r="R284" s="408">
        <f t="shared" si="112"/>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5">CHOOSE(d.Region,S285,AI285,AY285)</f>
        <v>0</v>
      </c>
      <c r="D285" s="393">
        <f t="shared" si="115"/>
        <v>0</v>
      </c>
      <c r="E285" s="393">
        <f t="shared" si="115"/>
        <v>0</v>
      </c>
      <c r="F285" s="393">
        <f t="shared" si="115"/>
        <v>0</v>
      </c>
      <c r="G285" s="393">
        <f t="shared" si="115"/>
        <v>0</v>
      </c>
      <c r="H285" s="393">
        <f t="shared" si="115"/>
        <v>0</v>
      </c>
      <c r="I285" s="393">
        <f t="shared" si="115"/>
        <v>0</v>
      </c>
      <c r="J285" s="393">
        <f t="shared" si="115"/>
        <v>0</v>
      </c>
      <c r="K285" s="393">
        <f t="shared" si="115"/>
        <v>0</v>
      </c>
      <c r="L285" s="393">
        <f t="shared" si="115"/>
        <v>0</v>
      </c>
      <c r="M285" s="393">
        <f t="shared" si="115"/>
        <v>0</v>
      </c>
      <c r="N285" s="393">
        <f t="shared" si="115"/>
        <v>0</v>
      </c>
      <c r="O285" s="393">
        <f t="shared" si="115"/>
        <v>0</v>
      </c>
      <c r="P285" s="393">
        <f t="shared" si="115"/>
        <v>0</v>
      </c>
      <c r="Q285" s="393">
        <f t="shared" si="115"/>
        <v>0</v>
      </c>
      <c r="R285" s="408">
        <f t="shared" si="115"/>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5"/>
        <v>0</v>
      </c>
      <c r="D286" s="393">
        <f t="shared" si="115"/>
        <v>0</v>
      </c>
      <c r="E286" s="393">
        <f t="shared" si="115"/>
        <v>0</v>
      </c>
      <c r="F286" s="393">
        <f t="shared" si="115"/>
        <v>0</v>
      </c>
      <c r="G286" s="393">
        <f t="shared" si="115"/>
        <v>0</v>
      </c>
      <c r="H286" s="393">
        <f t="shared" si="115"/>
        <v>0</v>
      </c>
      <c r="I286" s="393">
        <f t="shared" si="115"/>
        <v>0</v>
      </c>
      <c r="J286" s="393">
        <f t="shared" si="115"/>
        <v>0</v>
      </c>
      <c r="K286" s="393">
        <f t="shared" si="115"/>
        <v>0</v>
      </c>
      <c r="L286" s="393">
        <f t="shared" si="115"/>
        <v>0</v>
      </c>
      <c r="M286" s="393">
        <f t="shared" si="115"/>
        <v>0</v>
      </c>
      <c r="N286" s="393">
        <f t="shared" si="115"/>
        <v>0</v>
      </c>
      <c r="O286" s="393">
        <f t="shared" si="115"/>
        <v>0</v>
      </c>
      <c r="P286" s="393">
        <f t="shared" si="115"/>
        <v>0</v>
      </c>
      <c r="Q286" s="393">
        <f t="shared" si="115"/>
        <v>0</v>
      </c>
      <c r="R286" s="408">
        <f t="shared" si="115"/>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5"/>
        <v>0</v>
      </c>
      <c r="D287" s="393">
        <f t="shared" si="115"/>
        <v>0</v>
      </c>
      <c r="E287" s="393">
        <f t="shared" si="115"/>
        <v>0</v>
      </c>
      <c r="F287" s="393">
        <f t="shared" si="115"/>
        <v>0</v>
      </c>
      <c r="G287" s="393">
        <f t="shared" si="115"/>
        <v>0</v>
      </c>
      <c r="H287" s="393">
        <f t="shared" si="115"/>
        <v>0</v>
      </c>
      <c r="I287" s="393">
        <f t="shared" si="115"/>
        <v>0</v>
      </c>
      <c r="J287" s="393">
        <f t="shared" si="115"/>
        <v>0</v>
      </c>
      <c r="K287" s="393">
        <f t="shared" si="115"/>
        <v>0</v>
      </c>
      <c r="L287" s="393">
        <f t="shared" si="115"/>
        <v>0</v>
      </c>
      <c r="M287" s="393">
        <f t="shared" si="115"/>
        <v>0</v>
      </c>
      <c r="N287" s="393">
        <f t="shared" si="115"/>
        <v>0</v>
      </c>
      <c r="O287" s="393">
        <f t="shared" si="115"/>
        <v>0</v>
      </c>
      <c r="P287" s="393">
        <f t="shared" si="115"/>
        <v>0</v>
      </c>
      <c r="Q287" s="393">
        <f t="shared" si="115"/>
        <v>0</v>
      </c>
      <c r="R287" s="408">
        <f t="shared" si="115"/>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2"/>
        <v>0</v>
      </c>
      <c r="D288" s="394">
        <f t="shared" si="112"/>
        <v>0</v>
      </c>
      <c r="E288" s="394">
        <f t="shared" si="112"/>
        <v>0</v>
      </c>
      <c r="F288" s="394">
        <f t="shared" si="112"/>
        <v>0</v>
      </c>
      <c r="G288" s="394">
        <f t="shared" si="112"/>
        <v>0</v>
      </c>
      <c r="H288" s="394">
        <f t="shared" si="112"/>
        <v>0</v>
      </c>
      <c r="I288" s="394">
        <f t="shared" si="112"/>
        <v>0</v>
      </c>
      <c r="J288" s="394">
        <f t="shared" si="112"/>
        <v>0</v>
      </c>
      <c r="K288" s="394">
        <f t="shared" si="112"/>
        <v>0</v>
      </c>
      <c r="L288" s="394">
        <f t="shared" si="112"/>
        <v>0</v>
      </c>
      <c r="M288" s="394">
        <f t="shared" si="112"/>
        <v>0</v>
      </c>
      <c r="N288" s="394">
        <f t="shared" si="112"/>
        <v>0</v>
      </c>
      <c r="O288" s="394">
        <f t="shared" si="112"/>
        <v>0</v>
      </c>
      <c r="P288" s="394">
        <f t="shared" si="112"/>
        <v>0</v>
      </c>
      <c r="Q288" s="394">
        <f t="shared" si="112"/>
        <v>0</v>
      </c>
      <c r="R288" s="409">
        <f t="shared" si="112"/>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6">CHOOSE(d.Region,S289,AI289,AY289)</f>
        <v>0</v>
      </c>
      <c r="D289" s="391">
        <f t="shared" ref="D289:D312" si="117">CHOOSE(d.Region,T289,AJ289,AZ289)</f>
        <v>0</v>
      </c>
      <c r="E289" s="391">
        <f t="shared" ref="E289:E312" si="118">CHOOSE(d.Region,U289,AK289,BA289)</f>
        <v>0</v>
      </c>
      <c r="F289" s="391">
        <f t="shared" ref="F289:F312" si="119">CHOOSE(d.Region,V289,AL289,BB289)</f>
        <v>0</v>
      </c>
      <c r="G289" s="391">
        <f t="shared" ref="G289:G312" si="120">CHOOSE(d.Region,W289,AM289,BC289)</f>
        <v>0</v>
      </c>
      <c r="H289" s="391">
        <f t="shared" ref="H289:H312" si="121">CHOOSE(d.Region,X289,AN289,BD289)</f>
        <v>0</v>
      </c>
      <c r="I289" s="391">
        <f t="shared" ref="I289:I312" si="122">CHOOSE(d.Region,Y289,AO289,BE289)</f>
        <v>0</v>
      </c>
      <c r="J289" s="391">
        <f t="shared" ref="J289:J312" si="123">CHOOSE(d.Region,Z289,AP289,BF289)</f>
        <v>0</v>
      </c>
      <c r="K289" s="391">
        <f t="shared" ref="K289:K312" si="124">CHOOSE(d.Region,AA289,AQ289,BG289)</f>
        <v>0</v>
      </c>
      <c r="L289" s="391">
        <f t="shared" ref="L289:L312" si="125">CHOOSE(d.Region,AB289,AR289,BH289)</f>
        <v>0</v>
      </c>
      <c r="M289" s="391">
        <f t="shared" ref="M289:M312" si="126">CHOOSE(d.Region,AC289,AS289,BI289)</f>
        <v>0</v>
      </c>
      <c r="N289" s="391">
        <f t="shared" ref="N289:N312" si="127">CHOOSE(d.Region,AD289,AT289,BJ289)</f>
        <v>0</v>
      </c>
      <c r="O289" s="391">
        <f t="shared" ref="O289:O312" si="128">CHOOSE(d.Region,AE289,AU289,BK289)</f>
        <v>0</v>
      </c>
      <c r="P289" s="391">
        <f t="shared" ref="P289:P312" si="129">CHOOSE(d.Region,AF289,AV289,BL289)</f>
        <v>0</v>
      </c>
      <c r="Q289" s="391">
        <f t="shared" ref="Q289:Q312" si="130">CHOOSE(d.Region,AG289,AW289,BM289)</f>
        <v>0</v>
      </c>
      <c r="R289" s="407">
        <f t="shared" ref="R289:R312" si="131">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6"/>
        <v>0</v>
      </c>
      <c r="D290" s="393">
        <f t="shared" si="117"/>
        <v>0</v>
      </c>
      <c r="E290" s="393">
        <f t="shared" si="118"/>
        <v>0</v>
      </c>
      <c r="F290" s="393">
        <f t="shared" si="119"/>
        <v>0</v>
      </c>
      <c r="G290" s="393">
        <f t="shared" si="120"/>
        <v>0</v>
      </c>
      <c r="H290" s="393">
        <f t="shared" si="121"/>
        <v>0</v>
      </c>
      <c r="I290" s="393">
        <f t="shared" si="122"/>
        <v>0</v>
      </c>
      <c r="J290" s="393">
        <f t="shared" si="123"/>
        <v>0</v>
      </c>
      <c r="K290" s="393">
        <f t="shared" si="124"/>
        <v>0</v>
      </c>
      <c r="L290" s="393">
        <f t="shared" si="125"/>
        <v>0</v>
      </c>
      <c r="M290" s="393">
        <f t="shared" si="126"/>
        <v>0</v>
      </c>
      <c r="N290" s="393">
        <f t="shared" si="127"/>
        <v>0</v>
      </c>
      <c r="O290" s="393">
        <f t="shared" si="128"/>
        <v>0</v>
      </c>
      <c r="P290" s="393">
        <f t="shared" si="129"/>
        <v>0</v>
      </c>
      <c r="Q290" s="393">
        <f t="shared" si="130"/>
        <v>0</v>
      </c>
      <c r="R290" s="408">
        <f t="shared" si="131"/>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6"/>
        <v>0</v>
      </c>
      <c r="D291" s="393">
        <f t="shared" si="117"/>
        <v>0</v>
      </c>
      <c r="E291" s="393">
        <f t="shared" si="118"/>
        <v>0</v>
      </c>
      <c r="F291" s="393">
        <f t="shared" si="119"/>
        <v>0</v>
      </c>
      <c r="G291" s="393">
        <f t="shared" si="120"/>
        <v>0</v>
      </c>
      <c r="H291" s="393">
        <f t="shared" si="121"/>
        <v>0</v>
      </c>
      <c r="I291" s="393">
        <f t="shared" si="122"/>
        <v>0</v>
      </c>
      <c r="J291" s="393">
        <f t="shared" si="123"/>
        <v>0</v>
      </c>
      <c r="K291" s="393">
        <f t="shared" si="124"/>
        <v>0</v>
      </c>
      <c r="L291" s="393">
        <f t="shared" si="125"/>
        <v>0</v>
      </c>
      <c r="M291" s="393">
        <f t="shared" si="126"/>
        <v>0</v>
      </c>
      <c r="N291" s="393">
        <f t="shared" si="127"/>
        <v>0</v>
      </c>
      <c r="O291" s="393">
        <f t="shared" si="128"/>
        <v>0</v>
      </c>
      <c r="P291" s="393">
        <f t="shared" si="129"/>
        <v>0</v>
      </c>
      <c r="Q291" s="393">
        <f t="shared" si="130"/>
        <v>0</v>
      </c>
      <c r="R291" s="408">
        <f t="shared" si="131"/>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6"/>
        <v>0</v>
      </c>
      <c r="D292" s="393">
        <f t="shared" si="117"/>
        <v>0</v>
      </c>
      <c r="E292" s="393">
        <f t="shared" si="118"/>
        <v>0</v>
      </c>
      <c r="F292" s="393">
        <f t="shared" si="119"/>
        <v>0</v>
      </c>
      <c r="G292" s="393">
        <f t="shared" si="120"/>
        <v>0</v>
      </c>
      <c r="H292" s="393">
        <f t="shared" si="121"/>
        <v>0</v>
      </c>
      <c r="I292" s="393">
        <f t="shared" si="122"/>
        <v>0</v>
      </c>
      <c r="J292" s="393">
        <f t="shared" si="123"/>
        <v>0</v>
      </c>
      <c r="K292" s="393">
        <f t="shared" si="124"/>
        <v>0</v>
      </c>
      <c r="L292" s="393">
        <f t="shared" si="125"/>
        <v>0</v>
      </c>
      <c r="M292" s="393">
        <f t="shared" si="126"/>
        <v>0</v>
      </c>
      <c r="N292" s="393">
        <f t="shared" si="127"/>
        <v>0</v>
      </c>
      <c r="O292" s="393">
        <f t="shared" si="128"/>
        <v>0</v>
      </c>
      <c r="P292" s="393">
        <f t="shared" si="129"/>
        <v>0</v>
      </c>
      <c r="Q292" s="393">
        <f t="shared" si="130"/>
        <v>0</v>
      </c>
      <c r="R292" s="408">
        <f t="shared" si="131"/>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6"/>
        <v>0</v>
      </c>
      <c r="D293" s="393">
        <f t="shared" si="117"/>
        <v>0</v>
      </c>
      <c r="E293" s="393">
        <f t="shared" si="118"/>
        <v>0</v>
      </c>
      <c r="F293" s="393">
        <f t="shared" si="119"/>
        <v>0</v>
      </c>
      <c r="G293" s="393">
        <f t="shared" si="120"/>
        <v>0</v>
      </c>
      <c r="H293" s="393">
        <f t="shared" si="121"/>
        <v>0</v>
      </c>
      <c r="I293" s="393">
        <f t="shared" si="122"/>
        <v>0</v>
      </c>
      <c r="J293" s="393">
        <f t="shared" si="123"/>
        <v>0</v>
      </c>
      <c r="K293" s="393">
        <f t="shared" si="124"/>
        <v>0</v>
      </c>
      <c r="L293" s="393">
        <f t="shared" si="125"/>
        <v>0</v>
      </c>
      <c r="M293" s="393">
        <f t="shared" si="126"/>
        <v>0</v>
      </c>
      <c r="N293" s="393">
        <f t="shared" si="127"/>
        <v>0</v>
      </c>
      <c r="O293" s="393">
        <f t="shared" si="128"/>
        <v>0</v>
      </c>
      <c r="P293" s="393">
        <f t="shared" si="129"/>
        <v>0</v>
      </c>
      <c r="Q293" s="393">
        <f t="shared" si="130"/>
        <v>0</v>
      </c>
      <c r="R293" s="408">
        <f t="shared" si="131"/>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6"/>
        <v>0</v>
      </c>
      <c r="D294" s="393">
        <f t="shared" si="117"/>
        <v>0</v>
      </c>
      <c r="E294" s="393">
        <f t="shared" si="118"/>
        <v>0</v>
      </c>
      <c r="F294" s="393">
        <f t="shared" si="119"/>
        <v>0</v>
      </c>
      <c r="G294" s="393">
        <f t="shared" si="120"/>
        <v>0</v>
      </c>
      <c r="H294" s="393">
        <f t="shared" si="121"/>
        <v>0</v>
      </c>
      <c r="I294" s="393">
        <f t="shared" si="122"/>
        <v>0</v>
      </c>
      <c r="J294" s="393">
        <f t="shared" si="123"/>
        <v>0</v>
      </c>
      <c r="K294" s="393">
        <f t="shared" si="124"/>
        <v>0</v>
      </c>
      <c r="L294" s="393">
        <f t="shared" si="125"/>
        <v>0</v>
      </c>
      <c r="M294" s="393">
        <f t="shared" si="126"/>
        <v>0</v>
      </c>
      <c r="N294" s="393">
        <f t="shared" si="127"/>
        <v>0</v>
      </c>
      <c r="O294" s="393">
        <f t="shared" si="128"/>
        <v>0</v>
      </c>
      <c r="P294" s="393">
        <f t="shared" si="129"/>
        <v>0</v>
      </c>
      <c r="Q294" s="393">
        <f t="shared" si="130"/>
        <v>0</v>
      </c>
      <c r="R294" s="408">
        <f t="shared" si="131"/>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6"/>
        <v>0</v>
      </c>
      <c r="D295" s="393">
        <f t="shared" si="117"/>
        <v>0</v>
      </c>
      <c r="E295" s="393">
        <f t="shared" si="118"/>
        <v>0</v>
      </c>
      <c r="F295" s="393">
        <f t="shared" si="119"/>
        <v>0</v>
      </c>
      <c r="G295" s="393">
        <f t="shared" si="120"/>
        <v>0</v>
      </c>
      <c r="H295" s="393">
        <f t="shared" si="121"/>
        <v>0</v>
      </c>
      <c r="I295" s="393">
        <f t="shared" si="122"/>
        <v>0</v>
      </c>
      <c r="J295" s="393">
        <f t="shared" si="123"/>
        <v>0</v>
      </c>
      <c r="K295" s="393">
        <f t="shared" si="124"/>
        <v>0</v>
      </c>
      <c r="L295" s="393">
        <f t="shared" si="125"/>
        <v>0</v>
      </c>
      <c r="M295" s="393">
        <f t="shared" si="126"/>
        <v>0</v>
      </c>
      <c r="N295" s="393">
        <f t="shared" si="127"/>
        <v>0</v>
      </c>
      <c r="O295" s="393">
        <f t="shared" si="128"/>
        <v>0</v>
      </c>
      <c r="P295" s="393">
        <f t="shared" si="129"/>
        <v>0</v>
      </c>
      <c r="Q295" s="393">
        <f t="shared" si="130"/>
        <v>0</v>
      </c>
      <c r="R295" s="408">
        <f t="shared" si="131"/>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6"/>
        <v>0</v>
      </c>
      <c r="D296" s="394">
        <f t="shared" si="117"/>
        <v>0</v>
      </c>
      <c r="E296" s="394">
        <f t="shared" si="118"/>
        <v>0</v>
      </c>
      <c r="F296" s="394">
        <f t="shared" si="119"/>
        <v>0</v>
      </c>
      <c r="G296" s="394">
        <f t="shared" si="120"/>
        <v>0</v>
      </c>
      <c r="H296" s="394">
        <f t="shared" si="121"/>
        <v>0</v>
      </c>
      <c r="I296" s="394">
        <f t="shared" si="122"/>
        <v>0</v>
      </c>
      <c r="J296" s="394">
        <f t="shared" si="123"/>
        <v>0</v>
      </c>
      <c r="K296" s="394">
        <f t="shared" si="124"/>
        <v>0</v>
      </c>
      <c r="L296" s="394">
        <f t="shared" si="125"/>
        <v>0</v>
      </c>
      <c r="M296" s="394">
        <f t="shared" si="126"/>
        <v>0</v>
      </c>
      <c r="N296" s="394">
        <f t="shared" si="127"/>
        <v>0</v>
      </c>
      <c r="O296" s="394">
        <f t="shared" si="128"/>
        <v>0</v>
      </c>
      <c r="P296" s="394">
        <f t="shared" si="129"/>
        <v>0</v>
      </c>
      <c r="Q296" s="394">
        <f t="shared" si="130"/>
        <v>0</v>
      </c>
      <c r="R296" s="409">
        <f t="shared" si="131"/>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6"/>
        <v>0</v>
      </c>
      <c r="D297" s="391">
        <f t="shared" si="117"/>
        <v>0</v>
      </c>
      <c r="E297" s="391">
        <f t="shared" si="118"/>
        <v>0</v>
      </c>
      <c r="F297" s="391">
        <f t="shared" si="119"/>
        <v>0</v>
      </c>
      <c r="G297" s="391">
        <f t="shared" si="120"/>
        <v>0</v>
      </c>
      <c r="H297" s="391">
        <f t="shared" si="121"/>
        <v>0</v>
      </c>
      <c r="I297" s="391">
        <f t="shared" si="122"/>
        <v>0</v>
      </c>
      <c r="J297" s="391">
        <f t="shared" si="123"/>
        <v>0</v>
      </c>
      <c r="K297" s="391">
        <f t="shared" si="124"/>
        <v>0</v>
      </c>
      <c r="L297" s="391">
        <f t="shared" si="125"/>
        <v>0</v>
      </c>
      <c r="M297" s="391">
        <f t="shared" si="126"/>
        <v>0</v>
      </c>
      <c r="N297" s="391">
        <f t="shared" si="127"/>
        <v>0</v>
      </c>
      <c r="O297" s="391">
        <f t="shared" si="128"/>
        <v>0</v>
      </c>
      <c r="P297" s="391">
        <f t="shared" si="129"/>
        <v>0</v>
      </c>
      <c r="Q297" s="391">
        <f t="shared" si="130"/>
        <v>0</v>
      </c>
      <c r="R297" s="407">
        <f t="shared" si="131"/>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6"/>
        <v>0</v>
      </c>
      <c r="D298" s="393">
        <f t="shared" si="117"/>
        <v>0</v>
      </c>
      <c r="E298" s="393">
        <f t="shared" si="118"/>
        <v>0</v>
      </c>
      <c r="F298" s="393">
        <f t="shared" si="119"/>
        <v>0</v>
      </c>
      <c r="G298" s="393">
        <f t="shared" si="120"/>
        <v>0</v>
      </c>
      <c r="H298" s="393">
        <f t="shared" si="121"/>
        <v>0</v>
      </c>
      <c r="I298" s="393">
        <f t="shared" si="122"/>
        <v>0</v>
      </c>
      <c r="J298" s="393">
        <f t="shared" si="123"/>
        <v>0</v>
      </c>
      <c r="K298" s="393">
        <f t="shared" si="124"/>
        <v>0</v>
      </c>
      <c r="L298" s="393">
        <f t="shared" si="125"/>
        <v>0</v>
      </c>
      <c r="M298" s="393">
        <f t="shared" si="126"/>
        <v>0</v>
      </c>
      <c r="N298" s="393">
        <f t="shared" si="127"/>
        <v>0</v>
      </c>
      <c r="O298" s="393">
        <f t="shared" si="128"/>
        <v>0</v>
      </c>
      <c r="P298" s="393">
        <f t="shared" si="129"/>
        <v>0</v>
      </c>
      <c r="Q298" s="393">
        <f t="shared" si="130"/>
        <v>0</v>
      </c>
      <c r="R298" s="408">
        <f t="shared" si="131"/>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6"/>
        <v>0</v>
      </c>
      <c r="D299" s="393">
        <f t="shared" si="117"/>
        <v>0</v>
      </c>
      <c r="E299" s="393">
        <f t="shared" si="118"/>
        <v>0</v>
      </c>
      <c r="F299" s="393">
        <f t="shared" si="119"/>
        <v>0</v>
      </c>
      <c r="G299" s="393">
        <f t="shared" si="120"/>
        <v>0</v>
      </c>
      <c r="H299" s="393">
        <f t="shared" si="121"/>
        <v>0</v>
      </c>
      <c r="I299" s="393">
        <f t="shared" si="122"/>
        <v>0</v>
      </c>
      <c r="J299" s="393">
        <f t="shared" si="123"/>
        <v>0</v>
      </c>
      <c r="K299" s="393">
        <f t="shared" si="124"/>
        <v>0</v>
      </c>
      <c r="L299" s="393">
        <f t="shared" si="125"/>
        <v>0</v>
      </c>
      <c r="M299" s="393">
        <f t="shared" si="126"/>
        <v>0</v>
      </c>
      <c r="N299" s="393">
        <f t="shared" si="127"/>
        <v>0</v>
      </c>
      <c r="O299" s="393">
        <f t="shared" si="128"/>
        <v>0</v>
      </c>
      <c r="P299" s="393">
        <f t="shared" si="129"/>
        <v>0</v>
      </c>
      <c r="Q299" s="393">
        <f t="shared" si="130"/>
        <v>0</v>
      </c>
      <c r="R299" s="408">
        <f t="shared" si="131"/>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6"/>
        <v>0</v>
      </c>
      <c r="D300" s="393">
        <f t="shared" si="117"/>
        <v>0</v>
      </c>
      <c r="E300" s="393">
        <f t="shared" si="118"/>
        <v>0</v>
      </c>
      <c r="F300" s="393">
        <f t="shared" si="119"/>
        <v>0</v>
      </c>
      <c r="G300" s="393">
        <f t="shared" si="120"/>
        <v>0</v>
      </c>
      <c r="H300" s="393">
        <f t="shared" si="121"/>
        <v>0</v>
      </c>
      <c r="I300" s="393">
        <f t="shared" si="122"/>
        <v>0</v>
      </c>
      <c r="J300" s="393">
        <f t="shared" si="123"/>
        <v>0</v>
      </c>
      <c r="K300" s="393">
        <f t="shared" si="124"/>
        <v>0</v>
      </c>
      <c r="L300" s="393">
        <f t="shared" si="125"/>
        <v>0</v>
      </c>
      <c r="M300" s="393">
        <f t="shared" si="126"/>
        <v>0</v>
      </c>
      <c r="N300" s="393">
        <f t="shared" si="127"/>
        <v>0</v>
      </c>
      <c r="O300" s="393">
        <f t="shared" si="128"/>
        <v>0</v>
      </c>
      <c r="P300" s="393">
        <f t="shared" si="129"/>
        <v>0</v>
      </c>
      <c r="Q300" s="393">
        <f t="shared" si="130"/>
        <v>0</v>
      </c>
      <c r="R300" s="408">
        <f t="shared" si="131"/>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6"/>
        <v>0</v>
      </c>
      <c r="D301" s="393">
        <f t="shared" si="117"/>
        <v>0</v>
      </c>
      <c r="E301" s="393">
        <f t="shared" si="118"/>
        <v>0</v>
      </c>
      <c r="F301" s="393">
        <f t="shared" si="119"/>
        <v>0</v>
      </c>
      <c r="G301" s="393">
        <f t="shared" si="120"/>
        <v>0</v>
      </c>
      <c r="H301" s="393">
        <f t="shared" si="121"/>
        <v>0</v>
      </c>
      <c r="I301" s="393">
        <f t="shared" si="122"/>
        <v>0</v>
      </c>
      <c r="J301" s="393">
        <f t="shared" si="123"/>
        <v>0</v>
      </c>
      <c r="K301" s="393">
        <f t="shared" si="124"/>
        <v>0</v>
      </c>
      <c r="L301" s="393">
        <f t="shared" si="125"/>
        <v>0</v>
      </c>
      <c r="M301" s="393">
        <f t="shared" si="126"/>
        <v>0</v>
      </c>
      <c r="N301" s="393">
        <f t="shared" si="127"/>
        <v>0</v>
      </c>
      <c r="O301" s="393">
        <f t="shared" si="128"/>
        <v>0</v>
      </c>
      <c r="P301" s="393">
        <f t="shared" si="129"/>
        <v>0</v>
      </c>
      <c r="Q301" s="393">
        <f t="shared" si="130"/>
        <v>0</v>
      </c>
      <c r="R301" s="408">
        <f t="shared" si="131"/>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6"/>
        <v>0</v>
      </c>
      <c r="D302" s="393">
        <f t="shared" si="117"/>
        <v>0</v>
      </c>
      <c r="E302" s="393">
        <f t="shared" si="118"/>
        <v>0</v>
      </c>
      <c r="F302" s="393">
        <f t="shared" si="119"/>
        <v>0</v>
      </c>
      <c r="G302" s="393">
        <f t="shared" si="120"/>
        <v>0</v>
      </c>
      <c r="H302" s="393">
        <f t="shared" si="121"/>
        <v>0</v>
      </c>
      <c r="I302" s="393">
        <f t="shared" si="122"/>
        <v>0</v>
      </c>
      <c r="J302" s="393">
        <f t="shared" si="123"/>
        <v>0</v>
      </c>
      <c r="K302" s="393">
        <f t="shared" si="124"/>
        <v>0</v>
      </c>
      <c r="L302" s="393">
        <f t="shared" si="125"/>
        <v>0</v>
      </c>
      <c r="M302" s="393">
        <f t="shared" si="126"/>
        <v>0</v>
      </c>
      <c r="N302" s="393">
        <f t="shared" si="127"/>
        <v>0</v>
      </c>
      <c r="O302" s="393">
        <f t="shared" si="128"/>
        <v>0</v>
      </c>
      <c r="P302" s="393">
        <f t="shared" si="129"/>
        <v>0</v>
      </c>
      <c r="Q302" s="393">
        <f t="shared" si="130"/>
        <v>0</v>
      </c>
      <c r="R302" s="408">
        <f t="shared" si="131"/>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6"/>
        <v>0</v>
      </c>
      <c r="D303" s="393">
        <f t="shared" si="117"/>
        <v>0</v>
      </c>
      <c r="E303" s="393">
        <f t="shared" si="118"/>
        <v>0</v>
      </c>
      <c r="F303" s="393">
        <f t="shared" si="119"/>
        <v>0</v>
      </c>
      <c r="G303" s="393">
        <f t="shared" si="120"/>
        <v>0</v>
      </c>
      <c r="H303" s="393">
        <f t="shared" si="121"/>
        <v>0</v>
      </c>
      <c r="I303" s="393">
        <f t="shared" si="122"/>
        <v>0</v>
      </c>
      <c r="J303" s="393">
        <f t="shared" si="123"/>
        <v>0</v>
      </c>
      <c r="K303" s="393">
        <f t="shared" si="124"/>
        <v>0</v>
      </c>
      <c r="L303" s="393">
        <f t="shared" si="125"/>
        <v>0</v>
      </c>
      <c r="M303" s="393">
        <f t="shared" si="126"/>
        <v>0</v>
      </c>
      <c r="N303" s="393">
        <f t="shared" si="127"/>
        <v>0</v>
      </c>
      <c r="O303" s="393">
        <f t="shared" si="128"/>
        <v>0</v>
      </c>
      <c r="P303" s="393">
        <f t="shared" si="129"/>
        <v>0</v>
      </c>
      <c r="Q303" s="393">
        <f t="shared" si="130"/>
        <v>0</v>
      </c>
      <c r="R303" s="408">
        <f t="shared" si="131"/>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6"/>
        <v>0</v>
      </c>
      <c r="D304" s="394">
        <f t="shared" si="117"/>
        <v>0</v>
      </c>
      <c r="E304" s="394">
        <f t="shared" si="118"/>
        <v>0</v>
      </c>
      <c r="F304" s="394">
        <f t="shared" si="119"/>
        <v>0</v>
      </c>
      <c r="G304" s="394">
        <f t="shared" si="120"/>
        <v>0</v>
      </c>
      <c r="H304" s="394">
        <f t="shared" si="121"/>
        <v>0</v>
      </c>
      <c r="I304" s="394">
        <f t="shared" si="122"/>
        <v>0</v>
      </c>
      <c r="J304" s="394">
        <f t="shared" si="123"/>
        <v>0</v>
      </c>
      <c r="K304" s="394">
        <f t="shared" si="124"/>
        <v>0</v>
      </c>
      <c r="L304" s="394">
        <f t="shared" si="125"/>
        <v>0</v>
      </c>
      <c r="M304" s="394">
        <f t="shared" si="126"/>
        <v>0</v>
      </c>
      <c r="N304" s="394">
        <f t="shared" si="127"/>
        <v>0</v>
      </c>
      <c r="O304" s="394">
        <f t="shared" si="128"/>
        <v>0</v>
      </c>
      <c r="P304" s="394">
        <f t="shared" si="129"/>
        <v>0</v>
      </c>
      <c r="Q304" s="394">
        <f t="shared" si="130"/>
        <v>0</v>
      </c>
      <c r="R304" s="409">
        <f t="shared" si="131"/>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6"/>
        <v>0</v>
      </c>
      <c r="D305" s="391">
        <f t="shared" si="117"/>
        <v>0</v>
      </c>
      <c r="E305" s="391">
        <f t="shared" si="118"/>
        <v>0</v>
      </c>
      <c r="F305" s="391">
        <f t="shared" si="119"/>
        <v>0</v>
      </c>
      <c r="G305" s="391">
        <f t="shared" si="120"/>
        <v>0</v>
      </c>
      <c r="H305" s="391">
        <f t="shared" si="121"/>
        <v>0</v>
      </c>
      <c r="I305" s="391">
        <f t="shared" si="122"/>
        <v>0</v>
      </c>
      <c r="J305" s="391">
        <f t="shared" si="123"/>
        <v>0</v>
      </c>
      <c r="K305" s="391">
        <f t="shared" si="124"/>
        <v>0</v>
      </c>
      <c r="L305" s="391">
        <f t="shared" si="125"/>
        <v>0</v>
      </c>
      <c r="M305" s="391">
        <f t="shared" si="126"/>
        <v>0</v>
      </c>
      <c r="N305" s="391">
        <f t="shared" si="127"/>
        <v>0</v>
      </c>
      <c r="O305" s="391">
        <f t="shared" si="128"/>
        <v>0</v>
      </c>
      <c r="P305" s="391">
        <f t="shared" si="129"/>
        <v>0</v>
      </c>
      <c r="Q305" s="391">
        <f t="shared" si="130"/>
        <v>0</v>
      </c>
      <c r="R305" s="407">
        <f t="shared" si="131"/>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6"/>
        <v>0</v>
      </c>
      <c r="D306" s="393">
        <f t="shared" si="117"/>
        <v>0</v>
      </c>
      <c r="E306" s="393">
        <f t="shared" si="118"/>
        <v>0</v>
      </c>
      <c r="F306" s="393">
        <f t="shared" si="119"/>
        <v>0</v>
      </c>
      <c r="G306" s="393">
        <f t="shared" si="120"/>
        <v>0</v>
      </c>
      <c r="H306" s="393">
        <f t="shared" si="121"/>
        <v>0</v>
      </c>
      <c r="I306" s="393">
        <f t="shared" si="122"/>
        <v>0</v>
      </c>
      <c r="J306" s="393">
        <f t="shared" si="123"/>
        <v>0</v>
      </c>
      <c r="K306" s="393">
        <f t="shared" si="124"/>
        <v>0</v>
      </c>
      <c r="L306" s="393">
        <f t="shared" si="125"/>
        <v>0</v>
      </c>
      <c r="M306" s="393">
        <f t="shared" si="126"/>
        <v>0</v>
      </c>
      <c r="N306" s="393">
        <f t="shared" si="127"/>
        <v>0</v>
      </c>
      <c r="O306" s="393">
        <f t="shared" si="128"/>
        <v>0</v>
      </c>
      <c r="P306" s="393">
        <f t="shared" si="129"/>
        <v>0</v>
      </c>
      <c r="Q306" s="393">
        <f t="shared" si="130"/>
        <v>0</v>
      </c>
      <c r="R306" s="408">
        <f t="shared" si="131"/>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6"/>
        <v>0</v>
      </c>
      <c r="D307" s="393">
        <f t="shared" si="117"/>
        <v>0</v>
      </c>
      <c r="E307" s="393">
        <f t="shared" si="118"/>
        <v>0</v>
      </c>
      <c r="F307" s="393">
        <f t="shared" si="119"/>
        <v>0</v>
      </c>
      <c r="G307" s="393">
        <f t="shared" si="120"/>
        <v>0</v>
      </c>
      <c r="H307" s="393">
        <f t="shared" si="121"/>
        <v>0</v>
      </c>
      <c r="I307" s="393">
        <f t="shared" si="122"/>
        <v>0</v>
      </c>
      <c r="J307" s="393">
        <f t="shared" si="123"/>
        <v>0</v>
      </c>
      <c r="K307" s="393">
        <f t="shared" si="124"/>
        <v>0</v>
      </c>
      <c r="L307" s="393">
        <f t="shared" si="125"/>
        <v>0</v>
      </c>
      <c r="M307" s="393">
        <f t="shared" si="126"/>
        <v>0</v>
      </c>
      <c r="N307" s="393">
        <f t="shared" si="127"/>
        <v>0</v>
      </c>
      <c r="O307" s="393">
        <f t="shared" si="128"/>
        <v>0</v>
      </c>
      <c r="P307" s="393">
        <f t="shared" si="129"/>
        <v>0</v>
      </c>
      <c r="Q307" s="393">
        <f t="shared" si="130"/>
        <v>0</v>
      </c>
      <c r="R307" s="408">
        <f t="shared" si="131"/>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6"/>
        <v>0</v>
      </c>
      <c r="D308" s="393">
        <f t="shared" si="117"/>
        <v>0</v>
      </c>
      <c r="E308" s="393">
        <f t="shared" si="118"/>
        <v>0</v>
      </c>
      <c r="F308" s="393">
        <f t="shared" si="119"/>
        <v>0</v>
      </c>
      <c r="G308" s="393">
        <f t="shared" si="120"/>
        <v>0</v>
      </c>
      <c r="H308" s="393">
        <f t="shared" si="121"/>
        <v>0</v>
      </c>
      <c r="I308" s="393">
        <f t="shared" si="122"/>
        <v>0</v>
      </c>
      <c r="J308" s="393">
        <f t="shared" si="123"/>
        <v>0</v>
      </c>
      <c r="K308" s="393">
        <f t="shared" si="124"/>
        <v>0</v>
      </c>
      <c r="L308" s="393">
        <f t="shared" si="125"/>
        <v>0</v>
      </c>
      <c r="M308" s="393">
        <f t="shared" si="126"/>
        <v>0</v>
      </c>
      <c r="N308" s="393">
        <f t="shared" si="127"/>
        <v>0</v>
      </c>
      <c r="O308" s="393">
        <f t="shared" si="128"/>
        <v>0</v>
      </c>
      <c r="P308" s="393">
        <f t="shared" si="129"/>
        <v>0</v>
      </c>
      <c r="Q308" s="393">
        <f t="shared" si="130"/>
        <v>0</v>
      </c>
      <c r="R308" s="408">
        <f t="shared" si="131"/>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6"/>
        <v>0</v>
      </c>
      <c r="D309" s="393">
        <f t="shared" si="117"/>
        <v>0</v>
      </c>
      <c r="E309" s="393">
        <f t="shared" si="118"/>
        <v>0</v>
      </c>
      <c r="F309" s="393">
        <f t="shared" si="119"/>
        <v>0</v>
      </c>
      <c r="G309" s="393">
        <f t="shared" si="120"/>
        <v>0</v>
      </c>
      <c r="H309" s="393">
        <f t="shared" si="121"/>
        <v>0</v>
      </c>
      <c r="I309" s="393">
        <f t="shared" si="122"/>
        <v>0</v>
      </c>
      <c r="J309" s="393">
        <f t="shared" si="123"/>
        <v>0</v>
      </c>
      <c r="K309" s="393">
        <f t="shared" si="124"/>
        <v>0</v>
      </c>
      <c r="L309" s="393">
        <f t="shared" si="125"/>
        <v>0</v>
      </c>
      <c r="M309" s="393">
        <f t="shared" si="126"/>
        <v>0</v>
      </c>
      <c r="N309" s="393">
        <f t="shared" si="127"/>
        <v>0</v>
      </c>
      <c r="O309" s="393">
        <f t="shared" si="128"/>
        <v>0</v>
      </c>
      <c r="P309" s="393">
        <f t="shared" si="129"/>
        <v>0</v>
      </c>
      <c r="Q309" s="393">
        <f t="shared" si="130"/>
        <v>0</v>
      </c>
      <c r="R309" s="408">
        <f t="shared" si="131"/>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6"/>
        <v>0</v>
      </c>
      <c r="D310" s="393">
        <f t="shared" si="117"/>
        <v>0</v>
      </c>
      <c r="E310" s="393">
        <f t="shared" si="118"/>
        <v>0</v>
      </c>
      <c r="F310" s="393">
        <f t="shared" si="119"/>
        <v>0</v>
      </c>
      <c r="G310" s="393">
        <f t="shared" si="120"/>
        <v>0</v>
      </c>
      <c r="H310" s="393">
        <f t="shared" si="121"/>
        <v>0</v>
      </c>
      <c r="I310" s="393">
        <f t="shared" si="122"/>
        <v>0</v>
      </c>
      <c r="J310" s="393">
        <f t="shared" si="123"/>
        <v>0</v>
      </c>
      <c r="K310" s="393">
        <f t="shared" si="124"/>
        <v>0</v>
      </c>
      <c r="L310" s="393">
        <f t="shared" si="125"/>
        <v>0</v>
      </c>
      <c r="M310" s="393">
        <f t="shared" si="126"/>
        <v>0</v>
      </c>
      <c r="N310" s="393">
        <f t="shared" si="127"/>
        <v>0</v>
      </c>
      <c r="O310" s="393">
        <f t="shared" si="128"/>
        <v>0</v>
      </c>
      <c r="P310" s="393">
        <f t="shared" si="129"/>
        <v>0</v>
      </c>
      <c r="Q310" s="393">
        <f t="shared" si="130"/>
        <v>0</v>
      </c>
      <c r="R310" s="408">
        <f t="shared" si="131"/>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6"/>
        <v>0</v>
      </c>
      <c r="D311" s="393">
        <f t="shared" si="117"/>
        <v>0</v>
      </c>
      <c r="E311" s="393">
        <f t="shared" si="118"/>
        <v>0</v>
      </c>
      <c r="F311" s="393">
        <f t="shared" si="119"/>
        <v>0</v>
      </c>
      <c r="G311" s="393">
        <f t="shared" si="120"/>
        <v>0</v>
      </c>
      <c r="H311" s="393">
        <f t="shared" si="121"/>
        <v>0</v>
      </c>
      <c r="I311" s="393">
        <f t="shared" si="122"/>
        <v>0</v>
      </c>
      <c r="J311" s="393">
        <f t="shared" si="123"/>
        <v>0</v>
      </c>
      <c r="K311" s="393">
        <f t="shared" si="124"/>
        <v>0</v>
      </c>
      <c r="L311" s="393">
        <f t="shared" si="125"/>
        <v>0</v>
      </c>
      <c r="M311" s="393">
        <f t="shared" si="126"/>
        <v>0</v>
      </c>
      <c r="N311" s="393">
        <f t="shared" si="127"/>
        <v>0</v>
      </c>
      <c r="O311" s="393">
        <f t="shared" si="128"/>
        <v>0</v>
      </c>
      <c r="P311" s="393">
        <f t="shared" si="129"/>
        <v>0</v>
      </c>
      <c r="Q311" s="393">
        <f t="shared" si="130"/>
        <v>0</v>
      </c>
      <c r="R311" s="408">
        <f t="shared" si="131"/>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6"/>
        <v>0</v>
      </c>
      <c r="D312" s="394">
        <f t="shared" si="117"/>
        <v>0</v>
      </c>
      <c r="E312" s="394">
        <f t="shared" si="118"/>
        <v>0</v>
      </c>
      <c r="F312" s="394">
        <f t="shared" si="119"/>
        <v>0</v>
      </c>
      <c r="G312" s="394">
        <f t="shared" si="120"/>
        <v>0</v>
      </c>
      <c r="H312" s="394">
        <f t="shared" si="121"/>
        <v>0</v>
      </c>
      <c r="I312" s="394">
        <f t="shared" si="122"/>
        <v>0</v>
      </c>
      <c r="J312" s="394">
        <f t="shared" si="123"/>
        <v>0</v>
      </c>
      <c r="K312" s="394">
        <f t="shared" si="124"/>
        <v>0</v>
      </c>
      <c r="L312" s="394">
        <f t="shared" si="125"/>
        <v>0</v>
      </c>
      <c r="M312" s="394">
        <f t="shared" si="126"/>
        <v>0</v>
      </c>
      <c r="N312" s="394">
        <f t="shared" si="127"/>
        <v>0</v>
      </c>
      <c r="O312" s="394">
        <f t="shared" si="128"/>
        <v>0</v>
      </c>
      <c r="P312" s="394">
        <f t="shared" si="129"/>
        <v>0</v>
      </c>
      <c r="Q312" s="394">
        <f t="shared" si="130"/>
        <v>0</v>
      </c>
      <c r="R312" s="409">
        <f t="shared" si="131"/>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87" t="s">
        <v>1112</v>
      </c>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2">CHOOSE(d.Region,S319,AI319,AY319)</f>
        <v>0</v>
      </c>
      <c r="D319" s="54">
        <f t="shared" ref="D319:D372" si="133">CHOOSE(d.Region,T319,AJ319,AZ319)</f>
        <v>0</v>
      </c>
      <c r="E319" s="54">
        <f t="shared" ref="E319:E372" si="134">CHOOSE(d.Region,U319,AK319,BA319)</f>
        <v>0</v>
      </c>
      <c r="F319" s="54">
        <f t="shared" ref="F319:F372" si="135">CHOOSE(d.Region,V319,AL319,BB319)</f>
        <v>0</v>
      </c>
      <c r="G319" s="54">
        <f t="shared" ref="G319:G372" si="136">CHOOSE(d.Region,W319,AM319,BC319)</f>
        <v>0</v>
      </c>
      <c r="H319" s="54">
        <f t="shared" ref="H319:H372" si="137">CHOOSE(d.Region,X319,AN319,BD319)</f>
        <v>0</v>
      </c>
      <c r="I319" s="54">
        <f t="shared" ref="I319:I372" si="138">CHOOSE(d.Region,Y319,AO319,BE319)</f>
        <v>0</v>
      </c>
      <c r="J319" s="54">
        <f t="shared" ref="J319:J372" si="139">CHOOSE(d.Region,Z319,AP319,BF319)</f>
        <v>0</v>
      </c>
      <c r="K319" s="54">
        <f t="shared" ref="K319:K372" si="140">CHOOSE(d.Region,AA319,AQ319,BG319)</f>
        <v>0</v>
      </c>
      <c r="L319" s="54">
        <f t="shared" ref="L319:L372" si="141">CHOOSE(d.Region,AB319,AR319,BH319)</f>
        <v>0</v>
      </c>
      <c r="M319" s="54">
        <f t="shared" ref="M319:M372" si="142">CHOOSE(d.Region,AC319,AS319,BI319)</f>
        <v>0</v>
      </c>
      <c r="N319" s="54">
        <f t="shared" ref="N319:N372" si="143">CHOOSE(d.Region,AD319,AT319,BJ319)</f>
        <v>0</v>
      </c>
      <c r="O319" s="54">
        <f t="shared" ref="O319:O372" si="144">CHOOSE(d.Region,AE319,AU319,BK319)</f>
        <v>0</v>
      </c>
      <c r="P319" s="54">
        <f t="shared" ref="P319:P372" si="145">CHOOSE(d.Region,AF319,AV319,BL319)</f>
        <v>0</v>
      </c>
      <c r="Q319" s="54">
        <f t="shared" ref="Q319:Q372" si="146">CHOOSE(d.Region,AG319,AW319,BM319)</f>
        <v>0</v>
      </c>
      <c r="R319" s="410">
        <f t="shared" ref="R319:R372" si="147">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row>
    <row r="320" spans="1:67" outlineLevel="2">
      <c r="B320" s="47" t="s">
        <v>1077</v>
      </c>
      <c r="C320" s="227">
        <f t="shared" si="132"/>
        <v>0</v>
      </c>
      <c r="D320" s="227">
        <f t="shared" si="133"/>
        <v>0</v>
      </c>
      <c r="E320" s="227">
        <f t="shared" si="134"/>
        <v>0</v>
      </c>
      <c r="F320" s="227">
        <f t="shared" si="135"/>
        <v>0</v>
      </c>
      <c r="G320" s="227">
        <f t="shared" si="136"/>
        <v>0</v>
      </c>
      <c r="H320" s="227">
        <f t="shared" si="137"/>
        <v>0</v>
      </c>
      <c r="I320" s="227">
        <f t="shared" si="138"/>
        <v>0</v>
      </c>
      <c r="J320" s="227">
        <f t="shared" si="139"/>
        <v>0</v>
      </c>
      <c r="K320" s="227">
        <f t="shared" si="140"/>
        <v>0</v>
      </c>
      <c r="L320" s="227">
        <f t="shared" si="141"/>
        <v>0</v>
      </c>
      <c r="M320" s="227">
        <f t="shared" si="142"/>
        <v>0</v>
      </c>
      <c r="N320" s="227">
        <f t="shared" si="143"/>
        <v>0</v>
      </c>
      <c r="O320" s="227">
        <f t="shared" si="144"/>
        <v>0</v>
      </c>
      <c r="P320" s="227">
        <f t="shared" si="145"/>
        <v>0</v>
      </c>
      <c r="Q320" s="227">
        <f t="shared" si="146"/>
        <v>0</v>
      </c>
      <c r="R320" s="411">
        <f t="shared" si="147"/>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2"/>
        <v>0</v>
      </c>
      <c r="D321" s="55">
        <f t="shared" si="133"/>
        <v>0</v>
      </c>
      <c r="E321" s="55">
        <f t="shared" si="134"/>
        <v>0</v>
      </c>
      <c r="F321" s="55">
        <f t="shared" si="135"/>
        <v>0</v>
      </c>
      <c r="G321" s="55">
        <f t="shared" si="136"/>
        <v>0</v>
      </c>
      <c r="H321" s="55">
        <f t="shared" si="137"/>
        <v>0</v>
      </c>
      <c r="I321" s="55">
        <f t="shared" si="138"/>
        <v>0</v>
      </c>
      <c r="J321" s="55">
        <f t="shared" si="139"/>
        <v>0</v>
      </c>
      <c r="K321" s="55">
        <f t="shared" si="140"/>
        <v>0</v>
      </c>
      <c r="L321" s="55">
        <f t="shared" si="141"/>
        <v>0</v>
      </c>
      <c r="M321" s="55">
        <f t="shared" si="142"/>
        <v>0</v>
      </c>
      <c r="N321" s="55">
        <f t="shared" si="143"/>
        <v>0</v>
      </c>
      <c r="O321" s="55">
        <f t="shared" si="144"/>
        <v>0</v>
      </c>
      <c r="P321" s="55">
        <f t="shared" si="145"/>
        <v>0</v>
      </c>
      <c r="Q321" s="55">
        <f t="shared" si="146"/>
        <v>0</v>
      </c>
      <c r="R321" s="412">
        <f t="shared" si="147"/>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2"/>
        <v>0</v>
      </c>
      <c r="D322" s="54">
        <f t="shared" si="133"/>
        <v>0</v>
      </c>
      <c r="E322" s="54">
        <f t="shared" si="134"/>
        <v>0</v>
      </c>
      <c r="F322" s="54">
        <f t="shared" si="135"/>
        <v>0</v>
      </c>
      <c r="G322" s="54">
        <f t="shared" si="136"/>
        <v>0</v>
      </c>
      <c r="H322" s="54">
        <f t="shared" si="137"/>
        <v>0</v>
      </c>
      <c r="I322" s="54">
        <f t="shared" si="138"/>
        <v>0</v>
      </c>
      <c r="J322" s="54">
        <f t="shared" si="139"/>
        <v>0</v>
      </c>
      <c r="K322" s="54">
        <f t="shared" si="140"/>
        <v>0</v>
      </c>
      <c r="L322" s="54">
        <f t="shared" si="141"/>
        <v>0</v>
      </c>
      <c r="M322" s="54">
        <f t="shared" si="142"/>
        <v>0</v>
      </c>
      <c r="N322" s="54">
        <f t="shared" si="143"/>
        <v>0</v>
      </c>
      <c r="O322" s="54">
        <f t="shared" si="144"/>
        <v>0</v>
      </c>
      <c r="P322" s="54">
        <f t="shared" si="145"/>
        <v>0</v>
      </c>
      <c r="Q322" s="54">
        <f t="shared" si="146"/>
        <v>0</v>
      </c>
      <c r="R322" s="410">
        <f t="shared" si="147"/>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row>
    <row r="323" spans="2:67" outlineLevel="2">
      <c r="B323" s="47" t="s">
        <v>1077</v>
      </c>
      <c r="C323" s="227">
        <f t="shared" si="132"/>
        <v>0</v>
      </c>
      <c r="D323" s="227">
        <f t="shared" si="133"/>
        <v>0</v>
      </c>
      <c r="E323" s="227">
        <f t="shared" si="134"/>
        <v>0</v>
      </c>
      <c r="F323" s="227">
        <f t="shared" si="135"/>
        <v>0</v>
      </c>
      <c r="G323" s="227">
        <f t="shared" si="136"/>
        <v>0</v>
      </c>
      <c r="H323" s="227">
        <f t="shared" si="137"/>
        <v>0</v>
      </c>
      <c r="I323" s="227">
        <f t="shared" si="138"/>
        <v>0</v>
      </c>
      <c r="J323" s="227">
        <f t="shared" si="139"/>
        <v>0</v>
      </c>
      <c r="K323" s="227">
        <f t="shared" si="140"/>
        <v>0</v>
      </c>
      <c r="L323" s="227">
        <f t="shared" si="141"/>
        <v>0</v>
      </c>
      <c r="M323" s="227">
        <f t="shared" si="142"/>
        <v>0</v>
      </c>
      <c r="N323" s="227">
        <f t="shared" si="143"/>
        <v>0</v>
      </c>
      <c r="O323" s="227">
        <f t="shared" si="144"/>
        <v>0</v>
      </c>
      <c r="P323" s="227">
        <f t="shared" si="145"/>
        <v>0</v>
      </c>
      <c r="Q323" s="227">
        <f t="shared" si="146"/>
        <v>0</v>
      </c>
      <c r="R323" s="411">
        <f t="shared" si="147"/>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2"/>
        <v>0</v>
      </c>
      <c r="D324" s="55">
        <f t="shared" si="133"/>
        <v>0</v>
      </c>
      <c r="E324" s="55">
        <f t="shared" si="134"/>
        <v>0</v>
      </c>
      <c r="F324" s="55">
        <f t="shared" si="135"/>
        <v>0</v>
      </c>
      <c r="G324" s="55">
        <f t="shared" si="136"/>
        <v>0</v>
      </c>
      <c r="H324" s="55">
        <f t="shared" si="137"/>
        <v>0</v>
      </c>
      <c r="I324" s="55">
        <f t="shared" si="138"/>
        <v>0</v>
      </c>
      <c r="J324" s="55">
        <f t="shared" si="139"/>
        <v>0</v>
      </c>
      <c r="K324" s="55">
        <f t="shared" si="140"/>
        <v>0</v>
      </c>
      <c r="L324" s="55">
        <f t="shared" si="141"/>
        <v>0</v>
      </c>
      <c r="M324" s="55">
        <f t="shared" si="142"/>
        <v>0</v>
      </c>
      <c r="N324" s="55">
        <f t="shared" si="143"/>
        <v>0</v>
      </c>
      <c r="O324" s="55">
        <f t="shared" si="144"/>
        <v>0</v>
      </c>
      <c r="P324" s="55">
        <f t="shared" si="145"/>
        <v>0</v>
      </c>
      <c r="Q324" s="55">
        <f t="shared" si="146"/>
        <v>0</v>
      </c>
      <c r="R324" s="412">
        <f t="shared" si="147"/>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2"/>
        <v>0</v>
      </c>
      <c r="D325" s="54">
        <f t="shared" si="133"/>
        <v>0</v>
      </c>
      <c r="E325" s="54">
        <f t="shared" si="134"/>
        <v>0</v>
      </c>
      <c r="F325" s="54">
        <f t="shared" si="135"/>
        <v>0</v>
      </c>
      <c r="G325" s="54">
        <f t="shared" si="136"/>
        <v>0</v>
      </c>
      <c r="H325" s="54">
        <f t="shared" si="137"/>
        <v>0</v>
      </c>
      <c r="I325" s="54">
        <f t="shared" si="138"/>
        <v>0</v>
      </c>
      <c r="J325" s="54">
        <f t="shared" si="139"/>
        <v>0</v>
      </c>
      <c r="K325" s="54">
        <f t="shared" si="140"/>
        <v>0</v>
      </c>
      <c r="L325" s="54">
        <f t="shared" si="141"/>
        <v>0</v>
      </c>
      <c r="M325" s="54">
        <f t="shared" si="142"/>
        <v>0</v>
      </c>
      <c r="N325" s="54">
        <f t="shared" si="143"/>
        <v>0</v>
      </c>
      <c r="O325" s="54">
        <f t="shared" si="144"/>
        <v>0</v>
      </c>
      <c r="P325" s="54">
        <f t="shared" si="145"/>
        <v>0</v>
      </c>
      <c r="Q325" s="54">
        <f t="shared" si="146"/>
        <v>0</v>
      </c>
      <c r="R325" s="410">
        <f t="shared" si="147"/>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row>
    <row r="326" spans="2:67" outlineLevel="2">
      <c r="B326" s="47" t="s">
        <v>1077</v>
      </c>
      <c r="C326" s="227">
        <f t="shared" si="132"/>
        <v>0</v>
      </c>
      <c r="D326" s="227">
        <f t="shared" si="133"/>
        <v>0</v>
      </c>
      <c r="E326" s="227">
        <f t="shared" si="134"/>
        <v>0</v>
      </c>
      <c r="F326" s="227">
        <f t="shared" si="135"/>
        <v>0</v>
      </c>
      <c r="G326" s="227">
        <f t="shared" si="136"/>
        <v>0</v>
      </c>
      <c r="H326" s="227">
        <f t="shared" si="137"/>
        <v>0</v>
      </c>
      <c r="I326" s="227">
        <f t="shared" si="138"/>
        <v>0</v>
      </c>
      <c r="J326" s="227">
        <f t="shared" si="139"/>
        <v>0</v>
      </c>
      <c r="K326" s="227">
        <f t="shared" si="140"/>
        <v>0</v>
      </c>
      <c r="L326" s="227">
        <f t="shared" si="141"/>
        <v>0</v>
      </c>
      <c r="M326" s="227">
        <f t="shared" si="142"/>
        <v>0</v>
      </c>
      <c r="N326" s="227">
        <f t="shared" si="143"/>
        <v>0</v>
      </c>
      <c r="O326" s="227">
        <f t="shared" si="144"/>
        <v>0</v>
      </c>
      <c r="P326" s="227">
        <f t="shared" si="145"/>
        <v>0</v>
      </c>
      <c r="Q326" s="227">
        <f t="shared" si="146"/>
        <v>0</v>
      </c>
      <c r="R326" s="411">
        <f t="shared" si="147"/>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2"/>
        <v>0</v>
      </c>
      <c r="D327" s="55">
        <f t="shared" si="133"/>
        <v>0</v>
      </c>
      <c r="E327" s="55">
        <f t="shared" si="134"/>
        <v>0</v>
      </c>
      <c r="F327" s="55">
        <f t="shared" si="135"/>
        <v>0</v>
      </c>
      <c r="G327" s="55">
        <f t="shared" si="136"/>
        <v>0</v>
      </c>
      <c r="H327" s="55">
        <f t="shared" si="137"/>
        <v>0</v>
      </c>
      <c r="I327" s="55">
        <f t="shared" si="138"/>
        <v>0</v>
      </c>
      <c r="J327" s="55">
        <f t="shared" si="139"/>
        <v>0</v>
      </c>
      <c r="K327" s="55">
        <f t="shared" si="140"/>
        <v>0</v>
      </c>
      <c r="L327" s="55">
        <f t="shared" si="141"/>
        <v>0</v>
      </c>
      <c r="M327" s="55">
        <f t="shared" si="142"/>
        <v>0</v>
      </c>
      <c r="N327" s="55">
        <f t="shared" si="143"/>
        <v>0</v>
      </c>
      <c r="O327" s="55">
        <f t="shared" si="144"/>
        <v>0</v>
      </c>
      <c r="P327" s="55">
        <f t="shared" si="145"/>
        <v>0</v>
      </c>
      <c r="Q327" s="55">
        <f t="shared" si="146"/>
        <v>0</v>
      </c>
      <c r="R327" s="412">
        <f t="shared" si="147"/>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2"/>
        <v>0</v>
      </c>
      <c r="D328" s="54">
        <f t="shared" si="133"/>
        <v>0</v>
      </c>
      <c r="E328" s="54">
        <f t="shared" si="134"/>
        <v>0</v>
      </c>
      <c r="F328" s="54">
        <f t="shared" si="135"/>
        <v>0</v>
      </c>
      <c r="G328" s="54">
        <f t="shared" si="136"/>
        <v>0</v>
      </c>
      <c r="H328" s="54">
        <f t="shared" si="137"/>
        <v>0</v>
      </c>
      <c r="I328" s="54">
        <f t="shared" si="138"/>
        <v>0</v>
      </c>
      <c r="J328" s="54">
        <f t="shared" si="139"/>
        <v>0</v>
      </c>
      <c r="K328" s="54">
        <f t="shared" si="140"/>
        <v>0</v>
      </c>
      <c r="L328" s="54">
        <f t="shared" si="141"/>
        <v>0</v>
      </c>
      <c r="M328" s="54">
        <f t="shared" si="142"/>
        <v>0</v>
      </c>
      <c r="N328" s="54">
        <f t="shared" si="143"/>
        <v>0</v>
      </c>
      <c r="O328" s="54">
        <f t="shared" si="144"/>
        <v>0</v>
      </c>
      <c r="P328" s="54">
        <f t="shared" si="145"/>
        <v>0</v>
      </c>
      <c r="Q328" s="54">
        <f t="shared" si="146"/>
        <v>0</v>
      </c>
      <c r="R328" s="410">
        <f t="shared" si="147"/>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row>
    <row r="329" spans="2:67" outlineLevel="2">
      <c r="B329" s="47" t="s">
        <v>1077</v>
      </c>
      <c r="C329" s="227">
        <f t="shared" si="132"/>
        <v>0</v>
      </c>
      <c r="D329" s="227">
        <f t="shared" si="133"/>
        <v>0</v>
      </c>
      <c r="E329" s="227">
        <f t="shared" si="134"/>
        <v>0</v>
      </c>
      <c r="F329" s="227">
        <f t="shared" si="135"/>
        <v>0</v>
      </c>
      <c r="G329" s="227">
        <f t="shared" si="136"/>
        <v>0</v>
      </c>
      <c r="H329" s="227">
        <f t="shared" si="137"/>
        <v>0</v>
      </c>
      <c r="I329" s="227">
        <f t="shared" si="138"/>
        <v>0</v>
      </c>
      <c r="J329" s="227">
        <f t="shared" si="139"/>
        <v>0</v>
      </c>
      <c r="K329" s="227">
        <f t="shared" si="140"/>
        <v>0</v>
      </c>
      <c r="L329" s="227">
        <f t="shared" si="141"/>
        <v>0</v>
      </c>
      <c r="M329" s="227">
        <f t="shared" si="142"/>
        <v>0</v>
      </c>
      <c r="N329" s="227">
        <f t="shared" si="143"/>
        <v>0</v>
      </c>
      <c r="O329" s="227">
        <f t="shared" si="144"/>
        <v>0</v>
      </c>
      <c r="P329" s="227">
        <f t="shared" si="145"/>
        <v>0</v>
      </c>
      <c r="Q329" s="227">
        <f t="shared" si="146"/>
        <v>0</v>
      </c>
      <c r="R329" s="411">
        <f t="shared" si="147"/>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2"/>
        <v>0</v>
      </c>
      <c r="D330" s="55">
        <f t="shared" si="133"/>
        <v>0</v>
      </c>
      <c r="E330" s="55">
        <f t="shared" si="134"/>
        <v>0</v>
      </c>
      <c r="F330" s="55">
        <f t="shared" si="135"/>
        <v>0</v>
      </c>
      <c r="G330" s="55">
        <f t="shared" si="136"/>
        <v>0</v>
      </c>
      <c r="H330" s="55">
        <f t="shared" si="137"/>
        <v>0</v>
      </c>
      <c r="I330" s="55">
        <f t="shared" si="138"/>
        <v>0</v>
      </c>
      <c r="J330" s="55">
        <f t="shared" si="139"/>
        <v>0</v>
      </c>
      <c r="K330" s="55">
        <f t="shared" si="140"/>
        <v>0</v>
      </c>
      <c r="L330" s="55">
        <f t="shared" si="141"/>
        <v>0</v>
      </c>
      <c r="M330" s="55">
        <f t="shared" si="142"/>
        <v>0</v>
      </c>
      <c r="N330" s="55">
        <f t="shared" si="143"/>
        <v>0</v>
      </c>
      <c r="O330" s="55">
        <f t="shared" si="144"/>
        <v>0</v>
      </c>
      <c r="P330" s="55">
        <f t="shared" si="145"/>
        <v>0</v>
      </c>
      <c r="Q330" s="55">
        <f t="shared" si="146"/>
        <v>0</v>
      </c>
      <c r="R330" s="412">
        <f t="shared" si="147"/>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8">CHOOSE(d.Region,S331,AI331,AY331)</f>
        <v>0</v>
      </c>
      <c r="D331" s="54">
        <f t="shared" si="148"/>
        <v>0</v>
      </c>
      <c r="E331" s="54">
        <f t="shared" si="148"/>
        <v>0</v>
      </c>
      <c r="F331" s="54">
        <f t="shared" si="148"/>
        <v>0</v>
      </c>
      <c r="G331" s="54">
        <f t="shared" si="148"/>
        <v>0</v>
      </c>
      <c r="H331" s="54">
        <f t="shared" si="148"/>
        <v>0</v>
      </c>
      <c r="I331" s="54">
        <f t="shared" si="148"/>
        <v>0</v>
      </c>
      <c r="J331" s="54">
        <f t="shared" si="148"/>
        <v>0</v>
      </c>
      <c r="K331" s="54">
        <f t="shared" si="148"/>
        <v>0</v>
      </c>
      <c r="L331" s="54">
        <f t="shared" si="148"/>
        <v>0</v>
      </c>
      <c r="M331" s="54">
        <f t="shared" si="148"/>
        <v>0</v>
      </c>
      <c r="N331" s="54">
        <f t="shared" si="148"/>
        <v>0</v>
      </c>
      <c r="O331" s="54">
        <f t="shared" si="148"/>
        <v>0</v>
      </c>
      <c r="P331" s="54">
        <f t="shared" si="148"/>
        <v>0</v>
      </c>
      <c r="Q331" s="54">
        <f t="shared" si="148"/>
        <v>0</v>
      </c>
      <c r="R331" s="410">
        <f t="shared" si="148"/>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row>
    <row r="332" spans="2:67" outlineLevel="2">
      <c r="B332" s="47" t="s">
        <v>1077</v>
      </c>
      <c r="C332" s="227">
        <f t="shared" si="148"/>
        <v>0</v>
      </c>
      <c r="D332" s="227">
        <f t="shared" si="148"/>
        <v>0</v>
      </c>
      <c r="E332" s="227">
        <f t="shared" si="148"/>
        <v>0</v>
      </c>
      <c r="F332" s="227">
        <f t="shared" si="148"/>
        <v>0</v>
      </c>
      <c r="G332" s="227">
        <f t="shared" si="148"/>
        <v>0</v>
      </c>
      <c r="H332" s="227">
        <f t="shared" si="148"/>
        <v>0</v>
      </c>
      <c r="I332" s="227">
        <f t="shared" si="148"/>
        <v>0</v>
      </c>
      <c r="J332" s="227">
        <f t="shared" si="148"/>
        <v>0</v>
      </c>
      <c r="K332" s="227">
        <f t="shared" si="148"/>
        <v>0</v>
      </c>
      <c r="L332" s="227">
        <f t="shared" si="148"/>
        <v>0</v>
      </c>
      <c r="M332" s="227">
        <f t="shared" si="148"/>
        <v>0</v>
      </c>
      <c r="N332" s="227">
        <f t="shared" si="148"/>
        <v>0</v>
      </c>
      <c r="O332" s="227">
        <f t="shared" si="148"/>
        <v>0</v>
      </c>
      <c r="P332" s="227">
        <f t="shared" si="148"/>
        <v>0</v>
      </c>
      <c r="Q332" s="227">
        <f t="shared" si="148"/>
        <v>0</v>
      </c>
      <c r="R332" s="411">
        <f t="shared" si="148"/>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8"/>
        <v>0</v>
      </c>
      <c r="D333" s="55">
        <f t="shared" si="148"/>
        <v>0</v>
      </c>
      <c r="E333" s="55">
        <f t="shared" si="148"/>
        <v>0</v>
      </c>
      <c r="F333" s="55">
        <f t="shared" si="148"/>
        <v>0</v>
      </c>
      <c r="G333" s="55">
        <f t="shared" si="148"/>
        <v>0</v>
      </c>
      <c r="H333" s="55">
        <f t="shared" si="148"/>
        <v>0</v>
      </c>
      <c r="I333" s="55">
        <f t="shared" si="148"/>
        <v>0</v>
      </c>
      <c r="J333" s="55">
        <f t="shared" si="148"/>
        <v>0</v>
      </c>
      <c r="K333" s="55">
        <f t="shared" si="148"/>
        <v>0</v>
      </c>
      <c r="L333" s="55">
        <f t="shared" si="148"/>
        <v>0</v>
      </c>
      <c r="M333" s="55">
        <f t="shared" si="148"/>
        <v>0</v>
      </c>
      <c r="N333" s="55">
        <f t="shared" si="148"/>
        <v>0</v>
      </c>
      <c r="O333" s="55">
        <f t="shared" si="148"/>
        <v>0</v>
      </c>
      <c r="P333" s="55">
        <f t="shared" si="148"/>
        <v>0</v>
      </c>
      <c r="Q333" s="55">
        <f t="shared" si="148"/>
        <v>0</v>
      </c>
      <c r="R333" s="412">
        <f t="shared" si="148"/>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2"/>
        <v>0</v>
      </c>
      <c r="D334" s="54">
        <f t="shared" si="133"/>
        <v>0</v>
      </c>
      <c r="E334" s="54">
        <f t="shared" si="134"/>
        <v>0</v>
      </c>
      <c r="F334" s="54">
        <f t="shared" si="135"/>
        <v>0</v>
      </c>
      <c r="G334" s="54">
        <f t="shared" si="136"/>
        <v>0</v>
      </c>
      <c r="H334" s="54">
        <f t="shared" si="137"/>
        <v>0</v>
      </c>
      <c r="I334" s="54">
        <f t="shared" si="138"/>
        <v>0</v>
      </c>
      <c r="J334" s="54">
        <f t="shared" si="139"/>
        <v>0</v>
      </c>
      <c r="K334" s="54">
        <f t="shared" si="140"/>
        <v>0</v>
      </c>
      <c r="L334" s="54">
        <f t="shared" si="141"/>
        <v>0</v>
      </c>
      <c r="M334" s="54">
        <f t="shared" si="142"/>
        <v>0</v>
      </c>
      <c r="N334" s="54">
        <f t="shared" si="143"/>
        <v>0</v>
      </c>
      <c r="O334" s="54">
        <f t="shared" si="144"/>
        <v>0</v>
      </c>
      <c r="P334" s="54">
        <f t="shared" si="145"/>
        <v>0</v>
      </c>
      <c r="Q334" s="54">
        <f t="shared" si="146"/>
        <v>0</v>
      </c>
      <c r="R334" s="410">
        <f t="shared" si="147"/>
        <v>0</v>
      </c>
      <c r="S334" s="327">
        <f>S319</f>
        <v>0</v>
      </c>
      <c r="T334" s="327">
        <f t="shared" ref="T334:BN334" si="149">T319</f>
        <v>0</v>
      </c>
      <c r="U334" s="327">
        <f t="shared" si="149"/>
        <v>0</v>
      </c>
      <c r="V334" s="327">
        <f t="shared" si="149"/>
        <v>0</v>
      </c>
      <c r="W334" s="327">
        <f t="shared" si="149"/>
        <v>0</v>
      </c>
      <c r="X334" s="327">
        <f t="shared" si="149"/>
        <v>0</v>
      </c>
      <c r="Y334" s="327">
        <f t="shared" si="149"/>
        <v>0</v>
      </c>
      <c r="Z334" s="327">
        <f t="shared" si="149"/>
        <v>0</v>
      </c>
      <c r="AA334" s="327">
        <f t="shared" si="149"/>
        <v>0</v>
      </c>
      <c r="AB334" s="327">
        <f t="shared" si="149"/>
        <v>0</v>
      </c>
      <c r="AC334" s="327">
        <f t="shared" si="149"/>
        <v>0</v>
      </c>
      <c r="AD334" s="327">
        <f t="shared" si="149"/>
        <v>0</v>
      </c>
      <c r="AE334" s="327">
        <f t="shared" si="149"/>
        <v>0</v>
      </c>
      <c r="AF334" s="327">
        <f t="shared" si="149"/>
        <v>0</v>
      </c>
      <c r="AG334" s="327">
        <f t="shared" si="149"/>
        <v>0</v>
      </c>
      <c r="AH334" s="327">
        <f t="shared" si="149"/>
        <v>0</v>
      </c>
      <c r="AI334" s="327">
        <f t="shared" si="149"/>
        <v>0</v>
      </c>
      <c r="AJ334" s="327">
        <f t="shared" si="149"/>
        <v>0</v>
      </c>
      <c r="AK334" s="327">
        <f t="shared" si="149"/>
        <v>0</v>
      </c>
      <c r="AL334" s="327">
        <f t="shared" si="149"/>
        <v>0</v>
      </c>
      <c r="AM334" s="327">
        <f t="shared" si="149"/>
        <v>0</v>
      </c>
      <c r="AN334" s="327">
        <f t="shared" si="149"/>
        <v>0</v>
      </c>
      <c r="AO334" s="327">
        <f t="shared" si="149"/>
        <v>0</v>
      </c>
      <c r="AP334" s="327">
        <f t="shared" si="149"/>
        <v>0</v>
      </c>
      <c r="AQ334" s="327">
        <f t="shared" si="149"/>
        <v>0</v>
      </c>
      <c r="AR334" s="327">
        <f t="shared" si="149"/>
        <v>0</v>
      </c>
      <c r="AS334" s="327">
        <f t="shared" si="149"/>
        <v>0</v>
      </c>
      <c r="AT334" s="327">
        <f t="shared" si="149"/>
        <v>0</v>
      </c>
      <c r="AU334" s="327">
        <f t="shared" si="149"/>
        <v>0</v>
      </c>
      <c r="AV334" s="327">
        <f t="shared" si="149"/>
        <v>0</v>
      </c>
      <c r="AW334" s="327">
        <f t="shared" si="149"/>
        <v>0</v>
      </c>
      <c r="AX334" s="327">
        <f t="shared" si="149"/>
        <v>0</v>
      </c>
      <c r="AY334" s="327">
        <f t="shared" si="149"/>
        <v>0</v>
      </c>
      <c r="AZ334" s="327">
        <f t="shared" si="149"/>
        <v>0</v>
      </c>
      <c r="BA334" s="327">
        <f t="shared" si="149"/>
        <v>0</v>
      </c>
      <c r="BB334" s="327">
        <f t="shared" si="149"/>
        <v>0</v>
      </c>
      <c r="BC334" s="327">
        <f t="shared" si="149"/>
        <v>0</v>
      </c>
      <c r="BD334" s="327">
        <f t="shared" si="149"/>
        <v>0</v>
      </c>
      <c r="BE334" s="327">
        <f t="shared" si="149"/>
        <v>0</v>
      </c>
      <c r="BF334" s="327">
        <f t="shared" si="149"/>
        <v>0</v>
      </c>
      <c r="BG334" s="327">
        <f t="shared" si="149"/>
        <v>0</v>
      </c>
      <c r="BH334" s="327">
        <f t="shared" si="149"/>
        <v>0</v>
      </c>
      <c r="BI334" s="327">
        <f t="shared" si="149"/>
        <v>0</v>
      </c>
      <c r="BJ334" s="327">
        <f t="shared" si="149"/>
        <v>0</v>
      </c>
      <c r="BK334" s="327">
        <f t="shared" si="149"/>
        <v>0</v>
      </c>
      <c r="BL334" s="327">
        <f t="shared" si="149"/>
        <v>0</v>
      </c>
      <c r="BM334" s="327">
        <f t="shared" si="149"/>
        <v>0</v>
      </c>
      <c r="BN334" s="327">
        <f t="shared" si="149"/>
        <v>0</v>
      </c>
      <c r="BO334" s="27"/>
    </row>
    <row r="335" spans="2:67" outlineLevel="2">
      <c r="B335" s="47" t="s">
        <v>1077</v>
      </c>
      <c r="C335" s="227">
        <f t="shared" si="132"/>
        <v>0</v>
      </c>
      <c r="D335" s="227">
        <f t="shared" si="133"/>
        <v>0</v>
      </c>
      <c r="E335" s="227">
        <f t="shared" si="134"/>
        <v>0</v>
      </c>
      <c r="F335" s="227">
        <f t="shared" si="135"/>
        <v>0</v>
      </c>
      <c r="G335" s="227">
        <f t="shared" si="136"/>
        <v>0</v>
      </c>
      <c r="H335" s="227">
        <f t="shared" si="137"/>
        <v>0</v>
      </c>
      <c r="I335" s="227">
        <f t="shared" si="138"/>
        <v>0</v>
      </c>
      <c r="J335" s="227">
        <f t="shared" si="139"/>
        <v>0</v>
      </c>
      <c r="K335" s="227">
        <f t="shared" si="140"/>
        <v>0</v>
      </c>
      <c r="L335" s="227">
        <f t="shared" si="141"/>
        <v>0</v>
      </c>
      <c r="M335" s="227">
        <f t="shared" si="142"/>
        <v>0</v>
      </c>
      <c r="N335" s="227">
        <f t="shared" si="143"/>
        <v>0</v>
      </c>
      <c r="O335" s="227">
        <f t="shared" si="144"/>
        <v>0</v>
      </c>
      <c r="P335" s="227">
        <f t="shared" si="145"/>
        <v>0</v>
      </c>
      <c r="Q335" s="227">
        <f t="shared" si="146"/>
        <v>0</v>
      </c>
      <c r="R335" s="411">
        <f t="shared" si="147"/>
        <v>0</v>
      </c>
      <c r="S335" s="327">
        <f t="shared" ref="S335:BN335" si="150">S320</f>
        <v>0</v>
      </c>
      <c r="T335" s="327">
        <f t="shared" si="150"/>
        <v>0</v>
      </c>
      <c r="U335" s="327">
        <f t="shared" si="150"/>
        <v>0</v>
      </c>
      <c r="V335" s="327">
        <f t="shared" si="150"/>
        <v>0</v>
      </c>
      <c r="W335" s="327">
        <f t="shared" si="150"/>
        <v>0</v>
      </c>
      <c r="X335" s="327">
        <f t="shared" si="150"/>
        <v>0</v>
      </c>
      <c r="Y335" s="327">
        <f t="shared" si="150"/>
        <v>0</v>
      </c>
      <c r="Z335" s="327">
        <f t="shared" si="150"/>
        <v>0</v>
      </c>
      <c r="AA335" s="327">
        <f t="shared" si="150"/>
        <v>0</v>
      </c>
      <c r="AB335" s="327">
        <f t="shared" si="150"/>
        <v>0</v>
      </c>
      <c r="AC335" s="327">
        <f t="shared" si="150"/>
        <v>0</v>
      </c>
      <c r="AD335" s="327">
        <f t="shared" si="150"/>
        <v>0</v>
      </c>
      <c r="AE335" s="327">
        <f t="shared" si="150"/>
        <v>0</v>
      </c>
      <c r="AF335" s="327">
        <f t="shared" si="150"/>
        <v>0</v>
      </c>
      <c r="AG335" s="327">
        <f t="shared" si="150"/>
        <v>0</v>
      </c>
      <c r="AH335" s="327">
        <f t="shared" si="150"/>
        <v>0</v>
      </c>
      <c r="AI335" s="327">
        <f t="shared" si="150"/>
        <v>0</v>
      </c>
      <c r="AJ335" s="327">
        <f t="shared" si="150"/>
        <v>0</v>
      </c>
      <c r="AK335" s="327">
        <f t="shared" si="150"/>
        <v>0</v>
      </c>
      <c r="AL335" s="327">
        <f t="shared" si="150"/>
        <v>0</v>
      </c>
      <c r="AM335" s="327">
        <f t="shared" si="150"/>
        <v>0</v>
      </c>
      <c r="AN335" s="327">
        <f t="shared" si="150"/>
        <v>0</v>
      </c>
      <c r="AO335" s="327">
        <f t="shared" si="150"/>
        <v>0</v>
      </c>
      <c r="AP335" s="327">
        <f t="shared" si="150"/>
        <v>0</v>
      </c>
      <c r="AQ335" s="327">
        <f t="shared" si="150"/>
        <v>0</v>
      </c>
      <c r="AR335" s="327">
        <f t="shared" si="150"/>
        <v>0</v>
      </c>
      <c r="AS335" s="327">
        <f t="shared" si="150"/>
        <v>0</v>
      </c>
      <c r="AT335" s="327">
        <f t="shared" si="150"/>
        <v>0</v>
      </c>
      <c r="AU335" s="327">
        <f t="shared" si="150"/>
        <v>0</v>
      </c>
      <c r="AV335" s="327">
        <f t="shared" si="150"/>
        <v>0</v>
      </c>
      <c r="AW335" s="327">
        <f t="shared" si="150"/>
        <v>0</v>
      </c>
      <c r="AX335" s="327">
        <f t="shared" si="150"/>
        <v>0</v>
      </c>
      <c r="AY335" s="327">
        <f t="shared" si="150"/>
        <v>0</v>
      </c>
      <c r="AZ335" s="327">
        <f t="shared" si="150"/>
        <v>0</v>
      </c>
      <c r="BA335" s="327">
        <f t="shared" si="150"/>
        <v>0</v>
      </c>
      <c r="BB335" s="327">
        <f t="shared" si="150"/>
        <v>0</v>
      </c>
      <c r="BC335" s="327">
        <f t="shared" si="150"/>
        <v>0</v>
      </c>
      <c r="BD335" s="327">
        <f t="shared" si="150"/>
        <v>0</v>
      </c>
      <c r="BE335" s="327">
        <f t="shared" si="150"/>
        <v>0</v>
      </c>
      <c r="BF335" s="327">
        <f t="shared" si="150"/>
        <v>0</v>
      </c>
      <c r="BG335" s="327">
        <f t="shared" si="150"/>
        <v>0</v>
      </c>
      <c r="BH335" s="327">
        <f t="shared" si="150"/>
        <v>0</v>
      </c>
      <c r="BI335" s="327">
        <f t="shared" si="150"/>
        <v>0</v>
      </c>
      <c r="BJ335" s="327">
        <f t="shared" si="150"/>
        <v>0</v>
      </c>
      <c r="BK335" s="327">
        <f t="shared" si="150"/>
        <v>0</v>
      </c>
      <c r="BL335" s="327">
        <f t="shared" si="150"/>
        <v>0</v>
      </c>
      <c r="BM335" s="327">
        <f t="shared" si="150"/>
        <v>0</v>
      </c>
      <c r="BN335" s="327">
        <f t="shared" si="150"/>
        <v>0</v>
      </c>
    </row>
    <row r="336" spans="2:67" outlineLevel="2">
      <c r="B336" s="48" t="s">
        <v>1078</v>
      </c>
      <c r="C336" s="55">
        <f t="shared" si="132"/>
        <v>0</v>
      </c>
      <c r="D336" s="55">
        <f t="shared" si="133"/>
        <v>0</v>
      </c>
      <c r="E336" s="55">
        <f t="shared" si="134"/>
        <v>0</v>
      </c>
      <c r="F336" s="55">
        <f t="shared" si="135"/>
        <v>0</v>
      </c>
      <c r="G336" s="55">
        <f t="shared" si="136"/>
        <v>0</v>
      </c>
      <c r="H336" s="55">
        <f t="shared" si="137"/>
        <v>0</v>
      </c>
      <c r="I336" s="55">
        <f t="shared" si="138"/>
        <v>0</v>
      </c>
      <c r="J336" s="55">
        <f t="shared" si="139"/>
        <v>0</v>
      </c>
      <c r="K336" s="55">
        <f t="shared" si="140"/>
        <v>0</v>
      </c>
      <c r="L336" s="55">
        <f t="shared" si="141"/>
        <v>0</v>
      </c>
      <c r="M336" s="55">
        <f t="shared" si="142"/>
        <v>0</v>
      </c>
      <c r="N336" s="55">
        <f t="shared" si="143"/>
        <v>0</v>
      </c>
      <c r="O336" s="55">
        <f t="shared" si="144"/>
        <v>0</v>
      </c>
      <c r="P336" s="55">
        <f t="shared" si="145"/>
        <v>0</v>
      </c>
      <c r="Q336" s="55">
        <f t="shared" si="146"/>
        <v>0</v>
      </c>
      <c r="R336" s="412">
        <f t="shared" si="147"/>
        <v>0</v>
      </c>
      <c r="S336" s="327">
        <f t="shared" ref="S336:BN336" si="151">S321</f>
        <v>0</v>
      </c>
      <c r="T336" s="327">
        <f t="shared" si="151"/>
        <v>0</v>
      </c>
      <c r="U336" s="327">
        <f t="shared" si="151"/>
        <v>0</v>
      </c>
      <c r="V336" s="327">
        <f t="shared" si="151"/>
        <v>0</v>
      </c>
      <c r="W336" s="327">
        <f t="shared" si="151"/>
        <v>0</v>
      </c>
      <c r="X336" s="327">
        <f t="shared" si="151"/>
        <v>0</v>
      </c>
      <c r="Y336" s="327">
        <f t="shared" si="151"/>
        <v>0</v>
      </c>
      <c r="Z336" s="327">
        <f t="shared" si="151"/>
        <v>0</v>
      </c>
      <c r="AA336" s="327">
        <f t="shared" si="151"/>
        <v>0</v>
      </c>
      <c r="AB336" s="327">
        <f t="shared" si="151"/>
        <v>0</v>
      </c>
      <c r="AC336" s="327">
        <f t="shared" si="151"/>
        <v>0</v>
      </c>
      <c r="AD336" s="327">
        <f t="shared" si="151"/>
        <v>0</v>
      </c>
      <c r="AE336" s="327">
        <f t="shared" si="151"/>
        <v>0</v>
      </c>
      <c r="AF336" s="327">
        <f t="shared" si="151"/>
        <v>0</v>
      </c>
      <c r="AG336" s="327">
        <f t="shared" si="151"/>
        <v>0</v>
      </c>
      <c r="AH336" s="327">
        <f t="shared" si="151"/>
        <v>0</v>
      </c>
      <c r="AI336" s="327">
        <f t="shared" si="151"/>
        <v>0</v>
      </c>
      <c r="AJ336" s="327">
        <f t="shared" si="151"/>
        <v>0</v>
      </c>
      <c r="AK336" s="327">
        <f t="shared" si="151"/>
        <v>0</v>
      </c>
      <c r="AL336" s="327">
        <f t="shared" si="151"/>
        <v>0</v>
      </c>
      <c r="AM336" s="327">
        <f t="shared" si="151"/>
        <v>0</v>
      </c>
      <c r="AN336" s="327">
        <f t="shared" si="151"/>
        <v>0</v>
      </c>
      <c r="AO336" s="327">
        <f t="shared" si="151"/>
        <v>0</v>
      </c>
      <c r="AP336" s="327">
        <f t="shared" si="151"/>
        <v>0</v>
      </c>
      <c r="AQ336" s="327">
        <f t="shared" si="151"/>
        <v>0</v>
      </c>
      <c r="AR336" s="327">
        <f t="shared" si="151"/>
        <v>0</v>
      </c>
      <c r="AS336" s="327">
        <f t="shared" si="151"/>
        <v>0</v>
      </c>
      <c r="AT336" s="327">
        <f t="shared" si="151"/>
        <v>0</v>
      </c>
      <c r="AU336" s="327">
        <f t="shared" si="151"/>
        <v>0</v>
      </c>
      <c r="AV336" s="327">
        <f t="shared" si="151"/>
        <v>0</v>
      </c>
      <c r="AW336" s="327">
        <f t="shared" si="151"/>
        <v>0</v>
      </c>
      <c r="AX336" s="327">
        <f t="shared" si="151"/>
        <v>0</v>
      </c>
      <c r="AY336" s="327">
        <f t="shared" si="151"/>
        <v>0</v>
      </c>
      <c r="AZ336" s="327">
        <f t="shared" si="151"/>
        <v>0</v>
      </c>
      <c r="BA336" s="327">
        <f t="shared" si="151"/>
        <v>0</v>
      </c>
      <c r="BB336" s="327">
        <f t="shared" si="151"/>
        <v>0</v>
      </c>
      <c r="BC336" s="327">
        <f t="shared" si="151"/>
        <v>0</v>
      </c>
      <c r="BD336" s="327">
        <f t="shared" si="151"/>
        <v>0</v>
      </c>
      <c r="BE336" s="327">
        <f t="shared" si="151"/>
        <v>0</v>
      </c>
      <c r="BF336" s="327">
        <f t="shared" si="151"/>
        <v>0</v>
      </c>
      <c r="BG336" s="327">
        <f t="shared" si="151"/>
        <v>0</v>
      </c>
      <c r="BH336" s="327">
        <f t="shared" si="151"/>
        <v>0</v>
      </c>
      <c r="BI336" s="327">
        <f t="shared" si="151"/>
        <v>0</v>
      </c>
      <c r="BJ336" s="327">
        <f t="shared" si="151"/>
        <v>0</v>
      </c>
      <c r="BK336" s="327">
        <f t="shared" si="151"/>
        <v>0</v>
      </c>
      <c r="BL336" s="327">
        <f t="shared" si="151"/>
        <v>0</v>
      </c>
      <c r="BM336" s="327">
        <f t="shared" si="151"/>
        <v>0</v>
      </c>
      <c r="BN336" s="327">
        <f t="shared" si="151"/>
        <v>0</v>
      </c>
    </row>
    <row r="337" spans="2:67" ht="24.75" outlineLevel="1">
      <c r="B337" s="46" t="str">
        <f>"Grazing Intensity 2
"&amp;$B$151&amp;": Ewe Lambs"</f>
        <v>Grazing Intensity 2
Standard (7mo): Ewe Lambs</v>
      </c>
      <c r="C337" s="54">
        <f t="shared" si="132"/>
        <v>0</v>
      </c>
      <c r="D337" s="54">
        <f t="shared" si="133"/>
        <v>0</v>
      </c>
      <c r="E337" s="54">
        <f t="shared" si="134"/>
        <v>0</v>
      </c>
      <c r="F337" s="54">
        <f t="shared" si="135"/>
        <v>0</v>
      </c>
      <c r="G337" s="54">
        <f t="shared" si="136"/>
        <v>0</v>
      </c>
      <c r="H337" s="54">
        <f t="shared" si="137"/>
        <v>0</v>
      </c>
      <c r="I337" s="54">
        <f t="shared" si="138"/>
        <v>0</v>
      </c>
      <c r="J337" s="54">
        <f t="shared" si="139"/>
        <v>0</v>
      </c>
      <c r="K337" s="54">
        <f t="shared" si="140"/>
        <v>0</v>
      </c>
      <c r="L337" s="54">
        <f t="shared" si="141"/>
        <v>0</v>
      </c>
      <c r="M337" s="54">
        <f t="shared" si="142"/>
        <v>0</v>
      </c>
      <c r="N337" s="54">
        <f t="shared" si="143"/>
        <v>0</v>
      </c>
      <c r="O337" s="54">
        <f t="shared" si="144"/>
        <v>0</v>
      </c>
      <c r="P337" s="54">
        <f t="shared" si="145"/>
        <v>0</v>
      </c>
      <c r="Q337" s="54">
        <f t="shared" si="146"/>
        <v>0</v>
      </c>
      <c r="R337" s="410">
        <f t="shared" si="147"/>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row>
    <row r="338" spans="2:67" outlineLevel="1">
      <c r="B338" s="47" t="s">
        <v>1077</v>
      </c>
      <c r="C338" s="227">
        <f t="shared" si="132"/>
        <v>0</v>
      </c>
      <c r="D338" s="227">
        <f t="shared" si="133"/>
        <v>0</v>
      </c>
      <c r="E338" s="227">
        <f t="shared" si="134"/>
        <v>0</v>
      </c>
      <c r="F338" s="227">
        <f t="shared" si="135"/>
        <v>0</v>
      </c>
      <c r="G338" s="227">
        <f t="shared" si="136"/>
        <v>0</v>
      </c>
      <c r="H338" s="227">
        <f t="shared" si="137"/>
        <v>0</v>
      </c>
      <c r="I338" s="227">
        <f t="shared" si="138"/>
        <v>0</v>
      </c>
      <c r="J338" s="227">
        <f t="shared" si="139"/>
        <v>0</v>
      </c>
      <c r="K338" s="227">
        <f t="shared" si="140"/>
        <v>0</v>
      </c>
      <c r="L338" s="227">
        <f t="shared" si="141"/>
        <v>0</v>
      </c>
      <c r="M338" s="227">
        <f t="shared" si="142"/>
        <v>0</v>
      </c>
      <c r="N338" s="227">
        <f t="shared" si="143"/>
        <v>0</v>
      </c>
      <c r="O338" s="227">
        <f t="shared" si="144"/>
        <v>0</v>
      </c>
      <c r="P338" s="227">
        <f t="shared" si="145"/>
        <v>0</v>
      </c>
      <c r="Q338" s="227">
        <f t="shared" si="146"/>
        <v>0</v>
      </c>
      <c r="R338" s="411">
        <f t="shared" si="147"/>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2"/>
        <v>0</v>
      </c>
      <c r="D339" s="55">
        <f t="shared" si="133"/>
        <v>0</v>
      </c>
      <c r="E339" s="55">
        <f t="shared" si="134"/>
        <v>0</v>
      </c>
      <c r="F339" s="55">
        <f t="shared" si="135"/>
        <v>0</v>
      </c>
      <c r="G339" s="55">
        <f t="shared" si="136"/>
        <v>0</v>
      </c>
      <c r="H339" s="55">
        <f t="shared" si="137"/>
        <v>0</v>
      </c>
      <c r="I339" s="55">
        <f t="shared" si="138"/>
        <v>0</v>
      </c>
      <c r="J339" s="55">
        <f t="shared" si="139"/>
        <v>0</v>
      </c>
      <c r="K339" s="55">
        <f t="shared" si="140"/>
        <v>0</v>
      </c>
      <c r="L339" s="55">
        <f t="shared" si="141"/>
        <v>0</v>
      </c>
      <c r="M339" s="55">
        <f t="shared" si="142"/>
        <v>0</v>
      </c>
      <c r="N339" s="55">
        <f t="shared" si="143"/>
        <v>0</v>
      </c>
      <c r="O339" s="55">
        <f t="shared" si="144"/>
        <v>0</v>
      </c>
      <c r="P339" s="55">
        <f t="shared" si="145"/>
        <v>0</v>
      </c>
      <c r="Q339" s="55">
        <f t="shared" si="146"/>
        <v>0</v>
      </c>
      <c r="R339" s="412">
        <f t="shared" si="147"/>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2"/>
        <v>0</v>
      </c>
      <c r="D340" s="54">
        <f t="shared" si="133"/>
        <v>0</v>
      </c>
      <c r="E340" s="54">
        <f t="shared" si="134"/>
        <v>0</v>
      </c>
      <c r="F340" s="54">
        <f t="shared" si="135"/>
        <v>0</v>
      </c>
      <c r="G340" s="54">
        <f t="shared" si="136"/>
        <v>0</v>
      </c>
      <c r="H340" s="54">
        <f t="shared" si="137"/>
        <v>0</v>
      </c>
      <c r="I340" s="54">
        <f t="shared" si="138"/>
        <v>0</v>
      </c>
      <c r="J340" s="54">
        <f t="shared" si="139"/>
        <v>0</v>
      </c>
      <c r="K340" s="54">
        <f t="shared" si="140"/>
        <v>0</v>
      </c>
      <c r="L340" s="54">
        <f t="shared" si="141"/>
        <v>0</v>
      </c>
      <c r="M340" s="54">
        <f t="shared" si="142"/>
        <v>0</v>
      </c>
      <c r="N340" s="54">
        <f t="shared" si="143"/>
        <v>0</v>
      </c>
      <c r="O340" s="54">
        <f t="shared" si="144"/>
        <v>0</v>
      </c>
      <c r="P340" s="54">
        <f t="shared" si="145"/>
        <v>0</v>
      </c>
      <c r="Q340" s="54">
        <f t="shared" si="146"/>
        <v>0</v>
      </c>
      <c r="R340" s="410">
        <f t="shared" si="147"/>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row>
    <row r="341" spans="2:67" outlineLevel="1">
      <c r="B341" s="47" t="s">
        <v>1077</v>
      </c>
      <c r="C341" s="227">
        <f t="shared" si="132"/>
        <v>0</v>
      </c>
      <c r="D341" s="227">
        <f t="shared" si="133"/>
        <v>0</v>
      </c>
      <c r="E341" s="227">
        <f t="shared" si="134"/>
        <v>0</v>
      </c>
      <c r="F341" s="227">
        <f t="shared" si="135"/>
        <v>0</v>
      </c>
      <c r="G341" s="227">
        <f t="shared" si="136"/>
        <v>0</v>
      </c>
      <c r="H341" s="227">
        <f t="shared" si="137"/>
        <v>0</v>
      </c>
      <c r="I341" s="227">
        <f t="shared" si="138"/>
        <v>0</v>
      </c>
      <c r="J341" s="227">
        <f t="shared" si="139"/>
        <v>0</v>
      </c>
      <c r="K341" s="227">
        <f t="shared" si="140"/>
        <v>0</v>
      </c>
      <c r="L341" s="227">
        <f t="shared" si="141"/>
        <v>0</v>
      </c>
      <c r="M341" s="227">
        <f t="shared" si="142"/>
        <v>0</v>
      </c>
      <c r="N341" s="227">
        <f t="shared" si="143"/>
        <v>0</v>
      </c>
      <c r="O341" s="227">
        <f t="shared" si="144"/>
        <v>0</v>
      </c>
      <c r="P341" s="227">
        <f t="shared" si="145"/>
        <v>0</v>
      </c>
      <c r="Q341" s="227">
        <f t="shared" si="146"/>
        <v>0</v>
      </c>
      <c r="R341" s="411">
        <f t="shared" si="147"/>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2"/>
        <v>0</v>
      </c>
      <c r="D342" s="55">
        <f t="shared" si="133"/>
        <v>0</v>
      </c>
      <c r="E342" s="55">
        <f t="shared" si="134"/>
        <v>0</v>
      </c>
      <c r="F342" s="55">
        <f t="shared" si="135"/>
        <v>0</v>
      </c>
      <c r="G342" s="55">
        <f t="shared" si="136"/>
        <v>0</v>
      </c>
      <c r="H342" s="55">
        <f t="shared" si="137"/>
        <v>0</v>
      </c>
      <c r="I342" s="55">
        <f t="shared" si="138"/>
        <v>0</v>
      </c>
      <c r="J342" s="55">
        <f t="shared" si="139"/>
        <v>0</v>
      </c>
      <c r="K342" s="55">
        <f t="shared" si="140"/>
        <v>0</v>
      </c>
      <c r="L342" s="55">
        <f t="shared" si="141"/>
        <v>0</v>
      </c>
      <c r="M342" s="55">
        <f t="shared" si="142"/>
        <v>0</v>
      </c>
      <c r="N342" s="55">
        <f t="shared" si="143"/>
        <v>0</v>
      </c>
      <c r="O342" s="55">
        <f t="shared" si="144"/>
        <v>0</v>
      </c>
      <c r="P342" s="55">
        <f t="shared" si="145"/>
        <v>0</v>
      </c>
      <c r="Q342" s="55">
        <f t="shared" si="146"/>
        <v>0</v>
      </c>
      <c r="R342" s="412">
        <f t="shared" si="147"/>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2"/>
        <v>0</v>
      </c>
      <c r="D343" s="54">
        <f t="shared" si="133"/>
        <v>0</v>
      </c>
      <c r="E343" s="54">
        <f t="shared" si="134"/>
        <v>0</v>
      </c>
      <c r="F343" s="54">
        <f t="shared" si="135"/>
        <v>0</v>
      </c>
      <c r="G343" s="54">
        <f t="shared" si="136"/>
        <v>0</v>
      </c>
      <c r="H343" s="54">
        <f t="shared" si="137"/>
        <v>0</v>
      </c>
      <c r="I343" s="54">
        <f t="shared" si="138"/>
        <v>0</v>
      </c>
      <c r="J343" s="54">
        <f t="shared" si="139"/>
        <v>0</v>
      </c>
      <c r="K343" s="54">
        <f t="shared" si="140"/>
        <v>0</v>
      </c>
      <c r="L343" s="54">
        <f t="shared" si="141"/>
        <v>0</v>
      </c>
      <c r="M343" s="54">
        <f t="shared" si="142"/>
        <v>0</v>
      </c>
      <c r="N343" s="54">
        <f t="shared" si="143"/>
        <v>0</v>
      </c>
      <c r="O343" s="54">
        <f t="shared" si="144"/>
        <v>0</v>
      </c>
      <c r="P343" s="54">
        <f t="shared" si="145"/>
        <v>0</v>
      </c>
      <c r="Q343" s="54">
        <f t="shared" si="146"/>
        <v>0</v>
      </c>
      <c r="R343" s="410">
        <f t="shared" si="147"/>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row>
    <row r="344" spans="2:67" outlineLevel="1">
      <c r="B344" s="47" t="s">
        <v>1077</v>
      </c>
      <c r="C344" s="227">
        <f t="shared" si="132"/>
        <v>0</v>
      </c>
      <c r="D344" s="227">
        <f t="shared" si="133"/>
        <v>0</v>
      </c>
      <c r="E344" s="227">
        <f t="shared" si="134"/>
        <v>0</v>
      </c>
      <c r="F344" s="227">
        <f t="shared" si="135"/>
        <v>0</v>
      </c>
      <c r="G344" s="227">
        <f t="shared" si="136"/>
        <v>0</v>
      </c>
      <c r="H344" s="227">
        <f t="shared" si="137"/>
        <v>0</v>
      </c>
      <c r="I344" s="227">
        <f t="shared" si="138"/>
        <v>0</v>
      </c>
      <c r="J344" s="227">
        <f t="shared" si="139"/>
        <v>0</v>
      </c>
      <c r="K344" s="227">
        <f t="shared" si="140"/>
        <v>0</v>
      </c>
      <c r="L344" s="227">
        <f t="shared" si="141"/>
        <v>0</v>
      </c>
      <c r="M344" s="227">
        <f t="shared" si="142"/>
        <v>0</v>
      </c>
      <c r="N344" s="227">
        <f t="shared" si="143"/>
        <v>0</v>
      </c>
      <c r="O344" s="227">
        <f t="shared" si="144"/>
        <v>0</v>
      </c>
      <c r="P344" s="227">
        <f t="shared" si="145"/>
        <v>0</v>
      </c>
      <c r="Q344" s="227">
        <f t="shared" si="146"/>
        <v>0</v>
      </c>
      <c r="R344" s="411">
        <f t="shared" si="147"/>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2"/>
        <v>0</v>
      </c>
      <c r="D345" s="55">
        <f t="shared" si="133"/>
        <v>0</v>
      </c>
      <c r="E345" s="55">
        <f t="shared" si="134"/>
        <v>0</v>
      </c>
      <c r="F345" s="55">
        <f t="shared" si="135"/>
        <v>0</v>
      </c>
      <c r="G345" s="55">
        <f t="shared" si="136"/>
        <v>0</v>
      </c>
      <c r="H345" s="55">
        <f t="shared" si="137"/>
        <v>0</v>
      </c>
      <c r="I345" s="55">
        <f t="shared" si="138"/>
        <v>0</v>
      </c>
      <c r="J345" s="55">
        <f t="shared" si="139"/>
        <v>0</v>
      </c>
      <c r="K345" s="55">
        <f t="shared" si="140"/>
        <v>0</v>
      </c>
      <c r="L345" s="55">
        <f t="shared" si="141"/>
        <v>0</v>
      </c>
      <c r="M345" s="55">
        <f t="shared" si="142"/>
        <v>0</v>
      </c>
      <c r="N345" s="55">
        <f t="shared" si="143"/>
        <v>0</v>
      </c>
      <c r="O345" s="55">
        <f t="shared" si="144"/>
        <v>0</v>
      </c>
      <c r="P345" s="55">
        <f t="shared" si="145"/>
        <v>0</v>
      </c>
      <c r="Q345" s="55">
        <f t="shared" si="146"/>
        <v>0</v>
      </c>
      <c r="R345" s="412">
        <f t="shared" si="147"/>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2"/>
        <v>0</v>
      </c>
      <c r="D346" s="54">
        <f t="shared" si="133"/>
        <v>0</v>
      </c>
      <c r="E346" s="54">
        <f t="shared" si="134"/>
        <v>0</v>
      </c>
      <c r="F346" s="54">
        <f t="shared" si="135"/>
        <v>0</v>
      </c>
      <c r="G346" s="54">
        <f t="shared" si="136"/>
        <v>0</v>
      </c>
      <c r="H346" s="54">
        <f t="shared" si="137"/>
        <v>0</v>
      </c>
      <c r="I346" s="54">
        <f t="shared" si="138"/>
        <v>0</v>
      </c>
      <c r="J346" s="54">
        <f t="shared" si="139"/>
        <v>0</v>
      </c>
      <c r="K346" s="54">
        <f t="shared" si="140"/>
        <v>0</v>
      </c>
      <c r="L346" s="54">
        <f t="shared" si="141"/>
        <v>0</v>
      </c>
      <c r="M346" s="54">
        <f t="shared" si="142"/>
        <v>0</v>
      </c>
      <c r="N346" s="54">
        <f t="shared" si="143"/>
        <v>0</v>
      </c>
      <c r="O346" s="54">
        <f t="shared" si="144"/>
        <v>0</v>
      </c>
      <c r="P346" s="54">
        <f t="shared" si="145"/>
        <v>0</v>
      </c>
      <c r="Q346" s="54">
        <f t="shared" si="146"/>
        <v>0</v>
      </c>
      <c r="R346" s="410">
        <f t="shared" si="147"/>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row>
    <row r="347" spans="2:67" outlineLevel="1">
      <c r="B347" s="47" t="s">
        <v>1077</v>
      </c>
      <c r="C347" s="227">
        <f t="shared" si="132"/>
        <v>0</v>
      </c>
      <c r="D347" s="227">
        <f t="shared" si="133"/>
        <v>0</v>
      </c>
      <c r="E347" s="227">
        <f t="shared" si="134"/>
        <v>0</v>
      </c>
      <c r="F347" s="227">
        <f t="shared" si="135"/>
        <v>0</v>
      </c>
      <c r="G347" s="227">
        <f t="shared" si="136"/>
        <v>0</v>
      </c>
      <c r="H347" s="227">
        <f t="shared" si="137"/>
        <v>0</v>
      </c>
      <c r="I347" s="227">
        <f t="shared" si="138"/>
        <v>0</v>
      </c>
      <c r="J347" s="227">
        <f t="shared" si="139"/>
        <v>0</v>
      </c>
      <c r="K347" s="227">
        <f t="shared" si="140"/>
        <v>0</v>
      </c>
      <c r="L347" s="227">
        <f t="shared" si="141"/>
        <v>0</v>
      </c>
      <c r="M347" s="227">
        <f t="shared" si="142"/>
        <v>0</v>
      </c>
      <c r="N347" s="227">
        <f t="shared" si="143"/>
        <v>0</v>
      </c>
      <c r="O347" s="227">
        <f t="shared" si="144"/>
        <v>0</v>
      </c>
      <c r="P347" s="227">
        <f t="shared" si="145"/>
        <v>0</v>
      </c>
      <c r="Q347" s="227">
        <f t="shared" si="146"/>
        <v>0</v>
      </c>
      <c r="R347" s="411">
        <f t="shared" si="147"/>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2"/>
        <v>0</v>
      </c>
      <c r="D348" s="55">
        <f t="shared" si="133"/>
        <v>0</v>
      </c>
      <c r="E348" s="55">
        <f t="shared" si="134"/>
        <v>0</v>
      </c>
      <c r="F348" s="55">
        <f t="shared" si="135"/>
        <v>0</v>
      </c>
      <c r="G348" s="55">
        <f t="shared" si="136"/>
        <v>0</v>
      </c>
      <c r="H348" s="55">
        <f t="shared" si="137"/>
        <v>0</v>
      </c>
      <c r="I348" s="55">
        <f t="shared" si="138"/>
        <v>0</v>
      </c>
      <c r="J348" s="55">
        <f t="shared" si="139"/>
        <v>0</v>
      </c>
      <c r="K348" s="55">
        <f t="shared" si="140"/>
        <v>0</v>
      </c>
      <c r="L348" s="55">
        <f t="shared" si="141"/>
        <v>0</v>
      </c>
      <c r="M348" s="55">
        <f t="shared" si="142"/>
        <v>0</v>
      </c>
      <c r="N348" s="55">
        <f t="shared" si="143"/>
        <v>0</v>
      </c>
      <c r="O348" s="55">
        <f t="shared" si="144"/>
        <v>0</v>
      </c>
      <c r="P348" s="55">
        <f t="shared" si="145"/>
        <v>0</v>
      </c>
      <c r="Q348" s="55">
        <f t="shared" si="146"/>
        <v>0</v>
      </c>
      <c r="R348" s="412">
        <f t="shared" si="147"/>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2">CHOOSE(d.Region,S349,AI349,AY349)</f>
        <v>0</v>
      </c>
      <c r="D349" s="54">
        <f t="shared" si="152"/>
        <v>0</v>
      </c>
      <c r="E349" s="54">
        <f t="shared" si="152"/>
        <v>0</v>
      </c>
      <c r="F349" s="54">
        <f t="shared" si="152"/>
        <v>0</v>
      </c>
      <c r="G349" s="54">
        <f t="shared" si="152"/>
        <v>0</v>
      </c>
      <c r="H349" s="54">
        <f t="shared" si="152"/>
        <v>0</v>
      </c>
      <c r="I349" s="54">
        <f t="shared" si="152"/>
        <v>0</v>
      </c>
      <c r="J349" s="54">
        <f t="shared" si="152"/>
        <v>0</v>
      </c>
      <c r="K349" s="54">
        <f t="shared" si="152"/>
        <v>0</v>
      </c>
      <c r="L349" s="54">
        <f t="shared" si="152"/>
        <v>0</v>
      </c>
      <c r="M349" s="54">
        <f t="shared" si="152"/>
        <v>0</v>
      </c>
      <c r="N349" s="54">
        <f t="shared" si="152"/>
        <v>0</v>
      </c>
      <c r="O349" s="54">
        <f t="shared" si="152"/>
        <v>0</v>
      </c>
      <c r="P349" s="54">
        <f t="shared" si="152"/>
        <v>0</v>
      </c>
      <c r="Q349" s="54">
        <f t="shared" si="152"/>
        <v>0</v>
      </c>
      <c r="R349" s="410">
        <f t="shared" si="152"/>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row>
    <row r="350" spans="2:67" outlineLevel="1">
      <c r="B350" s="47" t="s">
        <v>1077</v>
      </c>
      <c r="C350" s="227">
        <f t="shared" si="152"/>
        <v>0</v>
      </c>
      <c r="D350" s="227">
        <f t="shared" si="152"/>
        <v>0</v>
      </c>
      <c r="E350" s="227">
        <f t="shared" si="152"/>
        <v>0</v>
      </c>
      <c r="F350" s="227">
        <f t="shared" si="152"/>
        <v>0</v>
      </c>
      <c r="G350" s="227">
        <f t="shared" si="152"/>
        <v>0</v>
      </c>
      <c r="H350" s="227">
        <f t="shared" si="152"/>
        <v>0</v>
      </c>
      <c r="I350" s="227">
        <f t="shared" si="152"/>
        <v>0</v>
      </c>
      <c r="J350" s="227">
        <f t="shared" si="152"/>
        <v>0</v>
      </c>
      <c r="K350" s="227">
        <f t="shared" si="152"/>
        <v>0</v>
      </c>
      <c r="L350" s="227">
        <f t="shared" si="152"/>
        <v>0</v>
      </c>
      <c r="M350" s="227">
        <f t="shared" si="152"/>
        <v>0</v>
      </c>
      <c r="N350" s="227">
        <f t="shared" si="152"/>
        <v>0</v>
      </c>
      <c r="O350" s="227">
        <f t="shared" si="152"/>
        <v>0</v>
      </c>
      <c r="P350" s="227">
        <f t="shared" si="152"/>
        <v>0</v>
      </c>
      <c r="Q350" s="227">
        <f t="shared" si="152"/>
        <v>0</v>
      </c>
      <c r="R350" s="411">
        <f t="shared" si="152"/>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2"/>
        <v>0</v>
      </c>
      <c r="D351" s="55">
        <f t="shared" si="152"/>
        <v>0</v>
      </c>
      <c r="E351" s="55">
        <f t="shared" si="152"/>
        <v>0</v>
      </c>
      <c r="F351" s="55">
        <f t="shared" si="152"/>
        <v>0</v>
      </c>
      <c r="G351" s="55">
        <f t="shared" si="152"/>
        <v>0</v>
      </c>
      <c r="H351" s="55">
        <f t="shared" si="152"/>
        <v>0</v>
      </c>
      <c r="I351" s="55">
        <f t="shared" si="152"/>
        <v>0</v>
      </c>
      <c r="J351" s="55">
        <f t="shared" si="152"/>
        <v>0</v>
      </c>
      <c r="K351" s="55">
        <f t="shared" si="152"/>
        <v>0</v>
      </c>
      <c r="L351" s="55">
        <f t="shared" si="152"/>
        <v>0</v>
      </c>
      <c r="M351" s="55">
        <f t="shared" si="152"/>
        <v>0</v>
      </c>
      <c r="N351" s="55">
        <f t="shared" si="152"/>
        <v>0</v>
      </c>
      <c r="O351" s="55">
        <f t="shared" si="152"/>
        <v>0</v>
      </c>
      <c r="P351" s="55">
        <f t="shared" si="152"/>
        <v>0</v>
      </c>
      <c r="Q351" s="55">
        <f t="shared" si="152"/>
        <v>0</v>
      </c>
      <c r="R351" s="412">
        <f t="shared" si="152"/>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2"/>
        <v>0</v>
      </c>
      <c r="D352" s="54">
        <f t="shared" si="133"/>
        <v>0</v>
      </c>
      <c r="E352" s="54">
        <f t="shared" si="134"/>
        <v>0</v>
      </c>
      <c r="F352" s="54">
        <f t="shared" si="135"/>
        <v>0</v>
      </c>
      <c r="G352" s="54">
        <f t="shared" si="136"/>
        <v>0</v>
      </c>
      <c r="H352" s="54">
        <f t="shared" si="137"/>
        <v>0</v>
      </c>
      <c r="I352" s="54">
        <f t="shared" si="138"/>
        <v>0</v>
      </c>
      <c r="J352" s="54">
        <f t="shared" si="139"/>
        <v>0</v>
      </c>
      <c r="K352" s="54">
        <f t="shared" si="140"/>
        <v>0</v>
      </c>
      <c r="L352" s="54">
        <f t="shared" si="141"/>
        <v>0</v>
      </c>
      <c r="M352" s="54">
        <f t="shared" si="142"/>
        <v>0</v>
      </c>
      <c r="N352" s="54">
        <f t="shared" si="143"/>
        <v>0</v>
      </c>
      <c r="O352" s="54">
        <f t="shared" si="144"/>
        <v>0</v>
      </c>
      <c r="P352" s="54">
        <f t="shared" si="145"/>
        <v>0</v>
      </c>
      <c r="Q352" s="54">
        <f t="shared" si="146"/>
        <v>0</v>
      </c>
      <c r="R352" s="410">
        <f t="shared" si="147"/>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row>
    <row r="353" spans="2:67" outlineLevel="1">
      <c r="B353" s="47" t="s">
        <v>1077</v>
      </c>
      <c r="C353" s="227">
        <f t="shared" si="132"/>
        <v>0</v>
      </c>
      <c r="D353" s="227">
        <f t="shared" si="133"/>
        <v>0</v>
      </c>
      <c r="E353" s="227">
        <f t="shared" si="134"/>
        <v>0</v>
      </c>
      <c r="F353" s="227">
        <f t="shared" si="135"/>
        <v>0</v>
      </c>
      <c r="G353" s="227">
        <f t="shared" si="136"/>
        <v>0</v>
      </c>
      <c r="H353" s="227">
        <f t="shared" si="137"/>
        <v>0</v>
      </c>
      <c r="I353" s="227">
        <f t="shared" si="138"/>
        <v>0</v>
      </c>
      <c r="J353" s="227">
        <f t="shared" si="139"/>
        <v>0</v>
      </c>
      <c r="K353" s="227">
        <f t="shared" si="140"/>
        <v>0</v>
      </c>
      <c r="L353" s="227">
        <f t="shared" si="141"/>
        <v>0</v>
      </c>
      <c r="M353" s="227">
        <f t="shared" si="142"/>
        <v>0</v>
      </c>
      <c r="N353" s="227">
        <f t="shared" si="143"/>
        <v>0</v>
      </c>
      <c r="O353" s="227">
        <f t="shared" si="144"/>
        <v>0</v>
      </c>
      <c r="P353" s="227">
        <f t="shared" si="145"/>
        <v>0</v>
      </c>
      <c r="Q353" s="227">
        <f t="shared" si="146"/>
        <v>0</v>
      </c>
      <c r="R353" s="411">
        <f t="shared" si="147"/>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2"/>
        <v>0</v>
      </c>
      <c r="D354" s="55">
        <f t="shared" si="133"/>
        <v>0</v>
      </c>
      <c r="E354" s="55">
        <f t="shared" si="134"/>
        <v>0</v>
      </c>
      <c r="F354" s="55">
        <f t="shared" si="135"/>
        <v>0</v>
      </c>
      <c r="G354" s="55">
        <f t="shared" si="136"/>
        <v>0</v>
      </c>
      <c r="H354" s="55">
        <f t="shared" si="137"/>
        <v>0</v>
      </c>
      <c r="I354" s="55">
        <f t="shared" si="138"/>
        <v>0</v>
      </c>
      <c r="J354" s="55">
        <f t="shared" si="139"/>
        <v>0</v>
      </c>
      <c r="K354" s="55">
        <f t="shared" si="140"/>
        <v>0</v>
      </c>
      <c r="L354" s="55">
        <f t="shared" si="141"/>
        <v>0</v>
      </c>
      <c r="M354" s="55">
        <f t="shared" si="142"/>
        <v>0</v>
      </c>
      <c r="N354" s="55">
        <f t="shared" si="143"/>
        <v>0</v>
      </c>
      <c r="O354" s="55">
        <f t="shared" si="144"/>
        <v>0</v>
      </c>
      <c r="P354" s="55">
        <f t="shared" si="145"/>
        <v>0</v>
      </c>
      <c r="Q354" s="55">
        <f t="shared" si="146"/>
        <v>0</v>
      </c>
      <c r="R354" s="412">
        <f t="shared" si="147"/>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2"/>
        <v>0</v>
      </c>
      <c r="D355" s="54">
        <f t="shared" si="133"/>
        <v>0</v>
      </c>
      <c r="E355" s="54">
        <f t="shared" si="134"/>
        <v>0</v>
      </c>
      <c r="F355" s="54">
        <f t="shared" si="135"/>
        <v>0</v>
      </c>
      <c r="G355" s="54">
        <f t="shared" si="136"/>
        <v>0</v>
      </c>
      <c r="H355" s="54">
        <f t="shared" si="137"/>
        <v>0</v>
      </c>
      <c r="I355" s="54">
        <f t="shared" si="138"/>
        <v>0</v>
      </c>
      <c r="J355" s="54">
        <f t="shared" si="139"/>
        <v>0</v>
      </c>
      <c r="K355" s="54">
        <f t="shared" si="140"/>
        <v>0</v>
      </c>
      <c r="L355" s="54">
        <f t="shared" si="141"/>
        <v>0</v>
      </c>
      <c r="M355" s="54">
        <f t="shared" si="142"/>
        <v>0</v>
      </c>
      <c r="N355" s="54">
        <f t="shared" si="143"/>
        <v>0</v>
      </c>
      <c r="O355" s="54">
        <f t="shared" si="144"/>
        <v>0</v>
      </c>
      <c r="P355" s="54">
        <f t="shared" si="145"/>
        <v>0</v>
      </c>
      <c r="Q355" s="54">
        <f t="shared" si="146"/>
        <v>0</v>
      </c>
      <c r="R355" s="410">
        <f t="shared" si="147"/>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row>
    <row r="356" spans="2:67" outlineLevel="2">
      <c r="B356" s="47" t="s">
        <v>1077</v>
      </c>
      <c r="C356" s="227">
        <f t="shared" si="132"/>
        <v>0</v>
      </c>
      <c r="D356" s="227">
        <f t="shared" si="133"/>
        <v>0</v>
      </c>
      <c r="E356" s="227">
        <f t="shared" si="134"/>
        <v>0</v>
      </c>
      <c r="F356" s="227">
        <f t="shared" si="135"/>
        <v>0</v>
      </c>
      <c r="G356" s="227">
        <f t="shared" si="136"/>
        <v>0</v>
      </c>
      <c r="H356" s="227">
        <f t="shared" si="137"/>
        <v>0</v>
      </c>
      <c r="I356" s="227">
        <f t="shared" si="138"/>
        <v>0</v>
      </c>
      <c r="J356" s="227">
        <f t="shared" si="139"/>
        <v>0</v>
      </c>
      <c r="K356" s="227">
        <f t="shared" si="140"/>
        <v>0</v>
      </c>
      <c r="L356" s="227">
        <f t="shared" si="141"/>
        <v>0</v>
      </c>
      <c r="M356" s="227">
        <f t="shared" si="142"/>
        <v>0</v>
      </c>
      <c r="N356" s="227">
        <f t="shared" si="143"/>
        <v>0</v>
      </c>
      <c r="O356" s="227">
        <f t="shared" si="144"/>
        <v>0</v>
      </c>
      <c r="P356" s="227">
        <f t="shared" si="145"/>
        <v>0</v>
      </c>
      <c r="Q356" s="227">
        <f t="shared" si="146"/>
        <v>0</v>
      </c>
      <c r="R356" s="411">
        <f t="shared" si="147"/>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2"/>
        <v>0</v>
      </c>
      <c r="D357" s="55">
        <f t="shared" si="133"/>
        <v>0</v>
      </c>
      <c r="E357" s="55">
        <f t="shared" si="134"/>
        <v>0</v>
      </c>
      <c r="F357" s="55">
        <f t="shared" si="135"/>
        <v>0</v>
      </c>
      <c r="G357" s="55">
        <f t="shared" si="136"/>
        <v>0</v>
      </c>
      <c r="H357" s="55">
        <f t="shared" si="137"/>
        <v>0</v>
      </c>
      <c r="I357" s="55">
        <f t="shared" si="138"/>
        <v>0</v>
      </c>
      <c r="J357" s="55">
        <f t="shared" si="139"/>
        <v>0</v>
      </c>
      <c r="K357" s="55">
        <f t="shared" si="140"/>
        <v>0</v>
      </c>
      <c r="L357" s="55">
        <f t="shared" si="141"/>
        <v>0</v>
      </c>
      <c r="M357" s="55">
        <f t="shared" si="142"/>
        <v>0</v>
      </c>
      <c r="N357" s="55">
        <f t="shared" si="143"/>
        <v>0</v>
      </c>
      <c r="O357" s="55">
        <f t="shared" si="144"/>
        <v>0</v>
      </c>
      <c r="P357" s="55">
        <f t="shared" si="145"/>
        <v>0</v>
      </c>
      <c r="Q357" s="55">
        <f t="shared" si="146"/>
        <v>0</v>
      </c>
      <c r="R357" s="412">
        <f t="shared" si="147"/>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2"/>
        <v>0</v>
      </c>
      <c r="D358" s="54">
        <f t="shared" si="133"/>
        <v>0</v>
      </c>
      <c r="E358" s="54">
        <f t="shared" si="134"/>
        <v>0</v>
      </c>
      <c r="F358" s="54">
        <f t="shared" si="135"/>
        <v>0</v>
      </c>
      <c r="G358" s="54">
        <f t="shared" si="136"/>
        <v>0</v>
      </c>
      <c r="H358" s="54">
        <f t="shared" si="137"/>
        <v>0</v>
      </c>
      <c r="I358" s="54">
        <f t="shared" si="138"/>
        <v>0</v>
      </c>
      <c r="J358" s="54">
        <f t="shared" si="139"/>
        <v>0</v>
      </c>
      <c r="K358" s="54">
        <f t="shared" si="140"/>
        <v>0</v>
      </c>
      <c r="L358" s="54">
        <f t="shared" si="141"/>
        <v>0</v>
      </c>
      <c r="M358" s="54">
        <f t="shared" si="142"/>
        <v>0</v>
      </c>
      <c r="N358" s="54">
        <f t="shared" si="143"/>
        <v>0</v>
      </c>
      <c r="O358" s="54">
        <f t="shared" si="144"/>
        <v>0</v>
      </c>
      <c r="P358" s="54">
        <f t="shared" si="145"/>
        <v>0</v>
      </c>
      <c r="Q358" s="54">
        <f t="shared" si="146"/>
        <v>0</v>
      </c>
      <c r="R358" s="410">
        <f t="shared" si="147"/>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row>
    <row r="359" spans="2:67" outlineLevel="2">
      <c r="B359" s="47" t="s">
        <v>1077</v>
      </c>
      <c r="C359" s="227">
        <f t="shared" si="132"/>
        <v>0</v>
      </c>
      <c r="D359" s="227">
        <f t="shared" si="133"/>
        <v>0</v>
      </c>
      <c r="E359" s="227">
        <f t="shared" si="134"/>
        <v>0</v>
      </c>
      <c r="F359" s="227">
        <f t="shared" si="135"/>
        <v>0</v>
      </c>
      <c r="G359" s="227">
        <f t="shared" si="136"/>
        <v>0</v>
      </c>
      <c r="H359" s="227">
        <f t="shared" si="137"/>
        <v>0</v>
      </c>
      <c r="I359" s="227">
        <f t="shared" si="138"/>
        <v>0</v>
      </c>
      <c r="J359" s="227">
        <f t="shared" si="139"/>
        <v>0</v>
      </c>
      <c r="K359" s="227">
        <f t="shared" si="140"/>
        <v>0</v>
      </c>
      <c r="L359" s="227">
        <f t="shared" si="141"/>
        <v>0</v>
      </c>
      <c r="M359" s="227">
        <f t="shared" si="142"/>
        <v>0</v>
      </c>
      <c r="N359" s="227">
        <f t="shared" si="143"/>
        <v>0</v>
      </c>
      <c r="O359" s="227">
        <f t="shared" si="144"/>
        <v>0</v>
      </c>
      <c r="P359" s="227">
        <f t="shared" si="145"/>
        <v>0</v>
      </c>
      <c r="Q359" s="227">
        <f t="shared" si="146"/>
        <v>0</v>
      </c>
      <c r="R359" s="411">
        <f t="shared" si="147"/>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2"/>
        <v>0</v>
      </c>
      <c r="D360" s="55">
        <f t="shared" si="133"/>
        <v>0</v>
      </c>
      <c r="E360" s="55">
        <f t="shared" si="134"/>
        <v>0</v>
      </c>
      <c r="F360" s="55">
        <f t="shared" si="135"/>
        <v>0</v>
      </c>
      <c r="G360" s="55">
        <f t="shared" si="136"/>
        <v>0</v>
      </c>
      <c r="H360" s="55">
        <f t="shared" si="137"/>
        <v>0</v>
      </c>
      <c r="I360" s="55">
        <f t="shared" si="138"/>
        <v>0</v>
      </c>
      <c r="J360" s="55">
        <f t="shared" si="139"/>
        <v>0</v>
      </c>
      <c r="K360" s="55">
        <f t="shared" si="140"/>
        <v>0</v>
      </c>
      <c r="L360" s="55">
        <f t="shared" si="141"/>
        <v>0</v>
      </c>
      <c r="M360" s="55">
        <f t="shared" si="142"/>
        <v>0</v>
      </c>
      <c r="N360" s="55">
        <f t="shared" si="143"/>
        <v>0</v>
      </c>
      <c r="O360" s="55">
        <f t="shared" si="144"/>
        <v>0</v>
      </c>
      <c r="P360" s="55">
        <f t="shared" si="145"/>
        <v>0</v>
      </c>
      <c r="Q360" s="55">
        <f t="shared" si="146"/>
        <v>0</v>
      </c>
      <c r="R360" s="412">
        <f t="shared" si="147"/>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2"/>
        <v>0</v>
      </c>
      <c r="D361" s="54">
        <f t="shared" si="133"/>
        <v>0</v>
      </c>
      <c r="E361" s="54">
        <f t="shared" si="134"/>
        <v>0</v>
      </c>
      <c r="F361" s="54">
        <f t="shared" si="135"/>
        <v>0</v>
      </c>
      <c r="G361" s="54">
        <f t="shared" si="136"/>
        <v>0</v>
      </c>
      <c r="H361" s="54">
        <f t="shared" si="137"/>
        <v>0</v>
      </c>
      <c r="I361" s="54">
        <f t="shared" si="138"/>
        <v>0</v>
      </c>
      <c r="J361" s="54">
        <f t="shared" si="139"/>
        <v>0</v>
      </c>
      <c r="K361" s="54">
        <f t="shared" si="140"/>
        <v>0</v>
      </c>
      <c r="L361" s="54">
        <f t="shared" si="141"/>
        <v>0</v>
      </c>
      <c r="M361" s="54">
        <f t="shared" si="142"/>
        <v>0</v>
      </c>
      <c r="N361" s="54">
        <f t="shared" si="143"/>
        <v>0</v>
      </c>
      <c r="O361" s="54">
        <f t="shared" si="144"/>
        <v>0</v>
      </c>
      <c r="P361" s="54">
        <f t="shared" si="145"/>
        <v>0</v>
      </c>
      <c r="Q361" s="54">
        <f t="shared" si="146"/>
        <v>0</v>
      </c>
      <c r="R361" s="410">
        <f t="shared" si="147"/>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row>
    <row r="362" spans="2:67" outlineLevel="2">
      <c r="B362" s="47" t="s">
        <v>1077</v>
      </c>
      <c r="C362" s="227">
        <f t="shared" si="132"/>
        <v>0</v>
      </c>
      <c r="D362" s="227">
        <f t="shared" si="133"/>
        <v>0</v>
      </c>
      <c r="E362" s="227">
        <f t="shared" si="134"/>
        <v>0</v>
      </c>
      <c r="F362" s="227">
        <f t="shared" si="135"/>
        <v>0</v>
      </c>
      <c r="G362" s="227">
        <f t="shared" si="136"/>
        <v>0</v>
      </c>
      <c r="H362" s="227">
        <f t="shared" si="137"/>
        <v>0</v>
      </c>
      <c r="I362" s="227">
        <f t="shared" si="138"/>
        <v>0</v>
      </c>
      <c r="J362" s="227">
        <f t="shared" si="139"/>
        <v>0</v>
      </c>
      <c r="K362" s="227">
        <f t="shared" si="140"/>
        <v>0</v>
      </c>
      <c r="L362" s="227">
        <f t="shared" si="141"/>
        <v>0</v>
      </c>
      <c r="M362" s="227">
        <f t="shared" si="142"/>
        <v>0</v>
      </c>
      <c r="N362" s="227">
        <f t="shared" si="143"/>
        <v>0</v>
      </c>
      <c r="O362" s="227">
        <f t="shared" si="144"/>
        <v>0</v>
      </c>
      <c r="P362" s="227">
        <f t="shared" si="145"/>
        <v>0</v>
      </c>
      <c r="Q362" s="227">
        <f t="shared" si="146"/>
        <v>0</v>
      </c>
      <c r="R362" s="411">
        <f t="shared" si="147"/>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2"/>
        <v>0</v>
      </c>
      <c r="D363" s="55">
        <f t="shared" si="133"/>
        <v>0</v>
      </c>
      <c r="E363" s="55">
        <f t="shared" si="134"/>
        <v>0</v>
      </c>
      <c r="F363" s="55">
        <f t="shared" si="135"/>
        <v>0</v>
      </c>
      <c r="G363" s="55">
        <f t="shared" si="136"/>
        <v>0</v>
      </c>
      <c r="H363" s="55">
        <f t="shared" si="137"/>
        <v>0</v>
      </c>
      <c r="I363" s="55">
        <f t="shared" si="138"/>
        <v>0</v>
      </c>
      <c r="J363" s="55">
        <f t="shared" si="139"/>
        <v>0</v>
      </c>
      <c r="K363" s="55">
        <f t="shared" si="140"/>
        <v>0</v>
      </c>
      <c r="L363" s="55">
        <f t="shared" si="141"/>
        <v>0</v>
      </c>
      <c r="M363" s="55">
        <f t="shared" si="142"/>
        <v>0</v>
      </c>
      <c r="N363" s="55">
        <f t="shared" si="143"/>
        <v>0</v>
      </c>
      <c r="O363" s="55">
        <f t="shared" si="144"/>
        <v>0</v>
      </c>
      <c r="P363" s="55">
        <f t="shared" si="145"/>
        <v>0</v>
      </c>
      <c r="Q363" s="55">
        <f t="shared" si="146"/>
        <v>0</v>
      </c>
      <c r="R363" s="412">
        <f t="shared" si="147"/>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2"/>
        <v>0</v>
      </c>
      <c r="D364" s="54">
        <f t="shared" si="133"/>
        <v>0</v>
      </c>
      <c r="E364" s="54">
        <f t="shared" si="134"/>
        <v>0</v>
      </c>
      <c r="F364" s="54">
        <f t="shared" si="135"/>
        <v>0</v>
      </c>
      <c r="G364" s="54">
        <f t="shared" si="136"/>
        <v>0</v>
      </c>
      <c r="H364" s="54">
        <f t="shared" si="137"/>
        <v>0</v>
      </c>
      <c r="I364" s="54">
        <f t="shared" si="138"/>
        <v>0</v>
      </c>
      <c r="J364" s="54">
        <f t="shared" si="139"/>
        <v>0</v>
      </c>
      <c r="K364" s="54">
        <f t="shared" si="140"/>
        <v>0</v>
      </c>
      <c r="L364" s="54">
        <f t="shared" si="141"/>
        <v>0</v>
      </c>
      <c r="M364" s="54">
        <f t="shared" si="142"/>
        <v>0</v>
      </c>
      <c r="N364" s="54">
        <f t="shared" si="143"/>
        <v>0</v>
      </c>
      <c r="O364" s="54">
        <f t="shared" si="144"/>
        <v>0</v>
      </c>
      <c r="P364" s="54">
        <f t="shared" si="145"/>
        <v>0</v>
      </c>
      <c r="Q364" s="54">
        <f t="shared" si="146"/>
        <v>0</v>
      </c>
      <c r="R364" s="410">
        <f t="shared" si="147"/>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row>
    <row r="365" spans="2:67" outlineLevel="2">
      <c r="B365" s="47" t="s">
        <v>1077</v>
      </c>
      <c r="C365" s="227">
        <f t="shared" si="132"/>
        <v>0</v>
      </c>
      <c r="D365" s="227">
        <f t="shared" si="133"/>
        <v>0</v>
      </c>
      <c r="E365" s="227">
        <f t="shared" si="134"/>
        <v>0</v>
      </c>
      <c r="F365" s="227">
        <f t="shared" si="135"/>
        <v>0</v>
      </c>
      <c r="G365" s="227">
        <f t="shared" si="136"/>
        <v>0</v>
      </c>
      <c r="H365" s="227">
        <f t="shared" si="137"/>
        <v>0</v>
      </c>
      <c r="I365" s="227">
        <f t="shared" si="138"/>
        <v>0</v>
      </c>
      <c r="J365" s="227">
        <f t="shared" si="139"/>
        <v>0</v>
      </c>
      <c r="K365" s="227">
        <f t="shared" si="140"/>
        <v>0</v>
      </c>
      <c r="L365" s="227">
        <f t="shared" si="141"/>
        <v>0</v>
      </c>
      <c r="M365" s="227">
        <f t="shared" si="142"/>
        <v>0</v>
      </c>
      <c r="N365" s="227">
        <f t="shared" si="143"/>
        <v>0</v>
      </c>
      <c r="O365" s="227">
        <f t="shared" si="144"/>
        <v>0</v>
      </c>
      <c r="P365" s="227">
        <f t="shared" si="145"/>
        <v>0</v>
      </c>
      <c r="Q365" s="227">
        <f t="shared" si="146"/>
        <v>0</v>
      </c>
      <c r="R365" s="411">
        <f t="shared" si="147"/>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2"/>
        <v>0</v>
      </c>
      <c r="D366" s="55">
        <f t="shared" si="133"/>
        <v>0</v>
      </c>
      <c r="E366" s="55">
        <f t="shared" si="134"/>
        <v>0</v>
      </c>
      <c r="F366" s="55">
        <f t="shared" si="135"/>
        <v>0</v>
      </c>
      <c r="G366" s="55">
        <f t="shared" si="136"/>
        <v>0</v>
      </c>
      <c r="H366" s="55">
        <f t="shared" si="137"/>
        <v>0</v>
      </c>
      <c r="I366" s="55">
        <f t="shared" si="138"/>
        <v>0</v>
      </c>
      <c r="J366" s="55">
        <f t="shared" si="139"/>
        <v>0</v>
      </c>
      <c r="K366" s="55">
        <f t="shared" si="140"/>
        <v>0</v>
      </c>
      <c r="L366" s="55">
        <f t="shared" si="141"/>
        <v>0</v>
      </c>
      <c r="M366" s="55">
        <f t="shared" si="142"/>
        <v>0</v>
      </c>
      <c r="N366" s="55">
        <f t="shared" si="143"/>
        <v>0</v>
      </c>
      <c r="O366" s="55">
        <f t="shared" si="144"/>
        <v>0</v>
      </c>
      <c r="P366" s="55">
        <f t="shared" si="145"/>
        <v>0</v>
      </c>
      <c r="Q366" s="55">
        <f t="shared" si="146"/>
        <v>0</v>
      </c>
      <c r="R366" s="412">
        <f t="shared" si="147"/>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3">CHOOSE(d.Region,S367,AI367,AY367)</f>
        <v>0</v>
      </c>
      <c r="D367" s="54">
        <f t="shared" si="153"/>
        <v>0</v>
      </c>
      <c r="E367" s="54">
        <f t="shared" si="153"/>
        <v>0</v>
      </c>
      <c r="F367" s="54">
        <f t="shared" si="153"/>
        <v>0</v>
      </c>
      <c r="G367" s="54">
        <f t="shared" si="153"/>
        <v>0</v>
      </c>
      <c r="H367" s="54">
        <f t="shared" si="153"/>
        <v>0</v>
      </c>
      <c r="I367" s="54">
        <f t="shared" si="153"/>
        <v>0</v>
      </c>
      <c r="J367" s="54">
        <f t="shared" si="153"/>
        <v>0</v>
      </c>
      <c r="K367" s="54">
        <f t="shared" si="153"/>
        <v>0</v>
      </c>
      <c r="L367" s="54">
        <f t="shared" si="153"/>
        <v>0</v>
      </c>
      <c r="M367" s="54">
        <f t="shared" si="153"/>
        <v>0</v>
      </c>
      <c r="N367" s="54">
        <f t="shared" si="153"/>
        <v>0</v>
      </c>
      <c r="O367" s="54">
        <f t="shared" si="153"/>
        <v>0</v>
      </c>
      <c r="P367" s="54">
        <f t="shared" si="153"/>
        <v>0</v>
      </c>
      <c r="Q367" s="54">
        <f t="shared" si="153"/>
        <v>0</v>
      </c>
      <c r="R367" s="410">
        <f t="shared" si="153"/>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row>
    <row r="368" spans="2:67" outlineLevel="2">
      <c r="B368" s="47" t="s">
        <v>1077</v>
      </c>
      <c r="C368" s="227">
        <f t="shared" si="153"/>
        <v>0</v>
      </c>
      <c r="D368" s="227">
        <f t="shared" si="153"/>
        <v>0</v>
      </c>
      <c r="E368" s="227">
        <f t="shared" si="153"/>
        <v>0</v>
      </c>
      <c r="F368" s="227">
        <f t="shared" si="153"/>
        <v>0</v>
      </c>
      <c r="G368" s="227">
        <f t="shared" si="153"/>
        <v>0</v>
      </c>
      <c r="H368" s="227">
        <f t="shared" si="153"/>
        <v>0</v>
      </c>
      <c r="I368" s="227">
        <f t="shared" si="153"/>
        <v>0</v>
      </c>
      <c r="J368" s="227">
        <f t="shared" si="153"/>
        <v>0</v>
      </c>
      <c r="K368" s="227">
        <f t="shared" si="153"/>
        <v>0</v>
      </c>
      <c r="L368" s="227">
        <f t="shared" si="153"/>
        <v>0</v>
      </c>
      <c r="M368" s="227">
        <f t="shared" si="153"/>
        <v>0</v>
      </c>
      <c r="N368" s="227">
        <f t="shared" si="153"/>
        <v>0</v>
      </c>
      <c r="O368" s="227">
        <f t="shared" si="153"/>
        <v>0</v>
      </c>
      <c r="P368" s="227">
        <f t="shared" si="153"/>
        <v>0</v>
      </c>
      <c r="Q368" s="227">
        <f t="shared" si="153"/>
        <v>0</v>
      </c>
      <c r="R368" s="411">
        <f t="shared" si="153"/>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3"/>
        <v>0</v>
      </c>
      <c r="D369" s="55">
        <f t="shared" si="153"/>
        <v>0</v>
      </c>
      <c r="E369" s="55">
        <f t="shared" si="153"/>
        <v>0</v>
      </c>
      <c r="F369" s="55">
        <f t="shared" si="153"/>
        <v>0</v>
      </c>
      <c r="G369" s="55">
        <f t="shared" si="153"/>
        <v>0</v>
      </c>
      <c r="H369" s="55">
        <f t="shared" si="153"/>
        <v>0</v>
      </c>
      <c r="I369" s="55">
        <f t="shared" si="153"/>
        <v>0</v>
      </c>
      <c r="J369" s="55">
        <f t="shared" si="153"/>
        <v>0</v>
      </c>
      <c r="K369" s="55">
        <f t="shared" si="153"/>
        <v>0</v>
      </c>
      <c r="L369" s="55">
        <f t="shared" si="153"/>
        <v>0</v>
      </c>
      <c r="M369" s="55">
        <f t="shared" si="153"/>
        <v>0</v>
      </c>
      <c r="N369" s="55">
        <f t="shared" si="153"/>
        <v>0</v>
      </c>
      <c r="O369" s="55">
        <f t="shared" si="153"/>
        <v>0</v>
      </c>
      <c r="P369" s="55">
        <f t="shared" si="153"/>
        <v>0</v>
      </c>
      <c r="Q369" s="55">
        <f t="shared" si="153"/>
        <v>0</v>
      </c>
      <c r="R369" s="412">
        <f t="shared" si="153"/>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2"/>
        <v>0</v>
      </c>
      <c r="D370" s="54">
        <f t="shared" si="133"/>
        <v>0</v>
      </c>
      <c r="E370" s="54">
        <f t="shared" si="134"/>
        <v>0</v>
      </c>
      <c r="F370" s="54">
        <f t="shared" si="135"/>
        <v>0</v>
      </c>
      <c r="G370" s="54">
        <f t="shared" si="136"/>
        <v>0</v>
      </c>
      <c r="H370" s="54">
        <f t="shared" si="137"/>
        <v>0</v>
      </c>
      <c r="I370" s="54">
        <f t="shared" si="138"/>
        <v>0</v>
      </c>
      <c r="J370" s="54">
        <f t="shared" si="139"/>
        <v>0</v>
      </c>
      <c r="K370" s="54">
        <f t="shared" si="140"/>
        <v>0</v>
      </c>
      <c r="L370" s="54">
        <f t="shared" si="141"/>
        <v>0</v>
      </c>
      <c r="M370" s="54">
        <f t="shared" si="142"/>
        <v>0</v>
      </c>
      <c r="N370" s="54">
        <f t="shared" si="143"/>
        <v>0</v>
      </c>
      <c r="O370" s="54">
        <f t="shared" si="144"/>
        <v>0</v>
      </c>
      <c r="P370" s="54">
        <f t="shared" si="145"/>
        <v>0</v>
      </c>
      <c r="Q370" s="54">
        <f t="shared" si="146"/>
        <v>0</v>
      </c>
      <c r="R370" s="410">
        <f t="shared" si="147"/>
        <v>0</v>
      </c>
      <c r="S370" s="327">
        <f>S355</f>
        <v>0</v>
      </c>
      <c r="T370" s="327">
        <f t="shared" ref="T370:BN370" si="154">T355</f>
        <v>0</v>
      </c>
      <c r="U370" s="327">
        <f t="shared" si="154"/>
        <v>0</v>
      </c>
      <c r="V370" s="327">
        <f t="shared" si="154"/>
        <v>0</v>
      </c>
      <c r="W370" s="327">
        <f t="shared" si="154"/>
        <v>0</v>
      </c>
      <c r="X370" s="327">
        <f t="shared" si="154"/>
        <v>0</v>
      </c>
      <c r="Y370" s="327">
        <f t="shared" si="154"/>
        <v>0</v>
      </c>
      <c r="Z370" s="327">
        <f t="shared" si="154"/>
        <v>0</v>
      </c>
      <c r="AA370" s="327">
        <f t="shared" si="154"/>
        <v>0</v>
      </c>
      <c r="AB370" s="327">
        <f t="shared" si="154"/>
        <v>0</v>
      </c>
      <c r="AC370" s="327">
        <f t="shared" si="154"/>
        <v>0</v>
      </c>
      <c r="AD370" s="327">
        <f t="shared" si="154"/>
        <v>0</v>
      </c>
      <c r="AE370" s="327">
        <f t="shared" si="154"/>
        <v>0</v>
      </c>
      <c r="AF370" s="327">
        <f t="shared" si="154"/>
        <v>0</v>
      </c>
      <c r="AG370" s="327">
        <f t="shared" si="154"/>
        <v>0</v>
      </c>
      <c r="AH370" s="327">
        <f t="shared" si="154"/>
        <v>0</v>
      </c>
      <c r="AI370" s="327">
        <f t="shared" si="154"/>
        <v>0</v>
      </c>
      <c r="AJ370" s="327">
        <f t="shared" si="154"/>
        <v>0</v>
      </c>
      <c r="AK370" s="327">
        <f t="shared" si="154"/>
        <v>0</v>
      </c>
      <c r="AL370" s="327">
        <f t="shared" si="154"/>
        <v>0</v>
      </c>
      <c r="AM370" s="327">
        <f t="shared" si="154"/>
        <v>0</v>
      </c>
      <c r="AN370" s="327">
        <f t="shared" si="154"/>
        <v>0</v>
      </c>
      <c r="AO370" s="327">
        <f t="shared" si="154"/>
        <v>0</v>
      </c>
      <c r="AP370" s="327">
        <f t="shared" si="154"/>
        <v>0</v>
      </c>
      <c r="AQ370" s="327">
        <f t="shared" si="154"/>
        <v>0</v>
      </c>
      <c r="AR370" s="327">
        <f t="shared" si="154"/>
        <v>0</v>
      </c>
      <c r="AS370" s="327">
        <f t="shared" si="154"/>
        <v>0</v>
      </c>
      <c r="AT370" s="327">
        <f t="shared" si="154"/>
        <v>0</v>
      </c>
      <c r="AU370" s="327">
        <f t="shared" si="154"/>
        <v>0</v>
      </c>
      <c r="AV370" s="327">
        <f t="shared" si="154"/>
        <v>0</v>
      </c>
      <c r="AW370" s="327">
        <f t="shared" si="154"/>
        <v>0</v>
      </c>
      <c r="AX370" s="327">
        <f t="shared" si="154"/>
        <v>0</v>
      </c>
      <c r="AY370" s="327">
        <f t="shared" si="154"/>
        <v>0</v>
      </c>
      <c r="AZ370" s="327">
        <f t="shared" si="154"/>
        <v>0</v>
      </c>
      <c r="BA370" s="327">
        <f t="shared" si="154"/>
        <v>0</v>
      </c>
      <c r="BB370" s="327">
        <f t="shared" si="154"/>
        <v>0</v>
      </c>
      <c r="BC370" s="327">
        <f t="shared" si="154"/>
        <v>0</v>
      </c>
      <c r="BD370" s="327">
        <f t="shared" si="154"/>
        <v>0</v>
      </c>
      <c r="BE370" s="327">
        <f t="shared" si="154"/>
        <v>0</v>
      </c>
      <c r="BF370" s="327">
        <f t="shared" si="154"/>
        <v>0</v>
      </c>
      <c r="BG370" s="327">
        <f t="shared" si="154"/>
        <v>0</v>
      </c>
      <c r="BH370" s="327">
        <f t="shared" si="154"/>
        <v>0</v>
      </c>
      <c r="BI370" s="327">
        <f t="shared" si="154"/>
        <v>0</v>
      </c>
      <c r="BJ370" s="327">
        <f t="shared" si="154"/>
        <v>0</v>
      </c>
      <c r="BK370" s="327">
        <f t="shared" si="154"/>
        <v>0</v>
      </c>
      <c r="BL370" s="327">
        <f t="shared" si="154"/>
        <v>0</v>
      </c>
      <c r="BM370" s="327">
        <f t="shared" si="154"/>
        <v>0</v>
      </c>
      <c r="BN370" s="327">
        <f t="shared" si="154"/>
        <v>0</v>
      </c>
      <c r="BO370" s="27"/>
    </row>
    <row r="371" spans="1:122" outlineLevel="2">
      <c r="B371" s="47" t="s">
        <v>1077</v>
      </c>
      <c r="C371" s="227">
        <f t="shared" si="132"/>
        <v>0</v>
      </c>
      <c r="D371" s="227">
        <f t="shared" si="133"/>
        <v>0</v>
      </c>
      <c r="E371" s="227">
        <f t="shared" si="134"/>
        <v>0</v>
      </c>
      <c r="F371" s="227">
        <f t="shared" si="135"/>
        <v>0</v>
      </c>
      <c r="G371" s="227">
        <f t="shared" si="136"/>
        <v>0</v>
      </c>
      <c r="H371" s="227">
        <f t="shared" si="137"/>
        <v>0</v>
      </c>
      <c r="I371" s="227">
        <f t="shared" si="138"/>
        <v>0</v>
      </c>
      <c r="J371" s="227">
        <f t="shared" si="139"/>
        <v>0</v>
      </c>
      <c r="K371" s="227">
        <f t="shared" si="140"/>
        <v>0</v>
      </c>
      <c r="L371" s="227">
        <f t="shared" si="141"/>
        <v>0</v>
      </c>
      <c r="M371" s="227">
        <f t="shared" si="142"/>
        <v>0</v>
      </c>
      <c r="N371" s="227">
        <f t="shared" si="143"/>
        <v>0</v>
      </c>
      <c r="O371" s="227">
        <f t="shared" si="144"/>
        <v>0</v>
      </c>
      <c r="P371" s="227">
        <f t="shared" si="145"/>
        <v>0</v>
      </c>
      <c r="Q371" s="227">
        <f t="shared" si="146"/>
        <v>0</v>
      </c>
      <c r="R371" s="411">
        <f t="shared" si="147"/>
        <v>0</v>
      </c>
      <c r="S371" s="327">
        <f t="shared" ref="S371:BN371" si="155">S356</f>
        <v>0</v>
      </c>
      <c r="T371" s="327">
        <f t="shared" si="155"/>
        <v>0</v>
      </c>
      <c r="U371" s="327">
        <f t="shared" si="155"/>
        <v>0</v>
      </c>
      <c r="V371" s="327">
        <f t="shared" si="155"/>
        <v>0</v>
      </c>
      <c r="W371" s="327">
        <f t="shared" si="155"/>
        <v>0</v>
      </c>
      <c r="X371" s="327">
        <f t="shared" si="155"/>
        <v>0</v>
      </c>
      <c r="Y371" s="327">
        <f t="shared" si="155"/>
        <v>0</v>
      </c>
      <c r="Z371" s="327">
        <f t="shared" si="155"/>
        <v>0</v>
      </c>
      <c r="AA371" s="327">
        <f t="shared" si="155"/>
        <v>0</v>
      </c>
      <c r="AB371" s="327">
        <f t="shared" si="155"/>
        <v>0</v>
      </c>
      <c r="AC371" s="327">
        <f t="shared" si="155"/>
        <v>0</v>
      </c>
      <c r="AD371" s="327">
        <f t="shared" si="155"/>
        <v>0</v>
      </c>
      <c r="AE371" s="327">
        <f t="shared" si="155"/>
        <v>0</v>
      </c>
      <c r="AF371" s="327">
        <f t="shared" si="155"/>
        <v>0</v>
      </c>
      <c r="AG371" s="327">
        <f t="shared" si="155"/>
        <v>0</v>
      </c>
      <c r="AH371" s="327">
        <f t="shared" si="155"/>
        <v>0</v>
      </c>
      <c r="AI371" s="327">
        <f t="shared" si="155"/>
        <v>0</v>
      </c>
      <c r="AJ371" s="327">
        <f t="shared" si="155"/>
        <v>0</v>
      </c>
      <c r="AK371" s="327">
        <f t="shared" si="155"/>
        <v>0</v>
      </c>
      <c r="AL371" s="327">
        <f t="shared" si="155"/>
        <v>0</v>
      </c>
      <c r="AM371" s="327">
        <f t="shared" si="155"/>
        <v>0</v>
      </c>
      <c r="AN371" s="327">
        <f t="shared" si="155"/>
        <v>0</v>
      </c>
      <c r="AO371" s="327">
        <f t="shared" si="155"/>
        <v>0</v>
      </c>
      <c r="AP371" s="327">
        <f t="shared" si="155"/>
        <v>0</v>
      </c>
      <c r="AQ371" s="327">
        <f t="shared" si="155"/>
        <v>0</v>
      </c>
      <c r="AR371" s="327">
        <f t="shared" si="155"/>
        <v>0</v>
      </c>
      <c r="AS371" s="327">
        <f t="shared" si="155"/>
        <v>0</v>
      </c>
      <c r="AT371" s="327">
        <f t="shared" si="155"/>
        <v>0</v>
      </c>
      <c r="AU371" s="327">
        <f t="shared" si="155"/>
        <v>0</v>
      </c>
      <c r="AV371" s="327">
        <f t="shared" si="155"/>
        <v>0</v>
      </c>
      <c r="AW371" s="327">
        <f t="shared" si="155"/>
        <v>0</v>
      </c>
      <c r="AX371" s="327">
        <f t="shared" si="155"/>
        <v>0</v>
      </c>
      <c r="AY371" s="327">
        <f t="shared" si="155"/>
        <v>0</v>
      </c>
      <c r="AZ371" s="327">
        <f t="shared" si="155"/>
        <v>0</v>
      </c>
      <c r="BA371" s="327">
        <f t="shared" si="155"/>
        <v>0</v>
      </c>
      <c r="BB371" s="327">
        <f t="shared" si="155"/>
        <v>0</v>
      </c>
      <c r="BC371" s="327">
        <f t="shared" si="155"/>
        <v>0</v>
      </c>
      <c r="BD371" s="327">
        <f t="shared" si="155"/>
        <v>0</v>
      </c>
      <c r="BE371" s="327">
        <f t="shared" si="155"/>
        <v>0</v>
      </c>
      <c r="BF371" s="327">
        <f t="shared" si="155"/>
        <v>0</v>
      </c>
      <c r="BG371" s="327">
        <f t="shared" si="155"/>
        <v>0</v>
      </c>
      <c r="BH371" s="327">
        <f t="shared" si="155"/>
        <v>0</v>
      </c>
      <c r="BI371" s="327">
        <f t="shared" si="155"/>
        <v>0</v>
      </c>
      <c r="BJ371" s="327">
        <f t="shared" si="155"/>
        <v>0</v>
      </c>
      <c r="BK371" s="327">
        <f t="shared" si="155"/>
        <v>0</v>
      </c>
      <c r="BL371" s="327">
        <f t="shared" si="155"/>
        <v>0</v>
      </c>
      <c r="BM371" s="327">
        <f t="shared" si="155"/>
        <v>0</v>
      </c>
      <c r="BN371" s="327">
        <f t="shared" si="155"/>
        <v>0</v>
      </c>
    </row>
    <row r="372" spans="1:122" outlineLevel="2">
      <c r="B372" s="48" t="s">
        <v>1078</v>
      </c>
      <c r="C372" s="55">
        <f t="shared" si="132"/>
        <v>0</v>
      </c>
      <c r="D372" s="55">
        <f t="shared" si="133"/>
        <v>0</v>
      </c>
      <c r="E372" s="55">
        <f t="shared" si="134"/>
        <v>0</v>
      </c>
      <c r="F372" s="55">
        <f t="shared" si="135"/>
        <v>0</v>
      </c>
      <c r="G372" s="55">
        <f t="shared" si="136"/>
        <v>0</v>
      </c>
      <c r="H372" s="55">
        <f t="shared" si="137"/>
        <v>0</v>
      </c>
      <c r="I372" s="55">
        <f t="shared" si="138"/>
        <v>0</v>
      </c>
      <c r="J372" s="55">
        <f t="shared" si="139"/>
        <v>0</v>
      </c>
      <c r="K372" s="55">
        <f t="shared" si="140"/>
        <v>0</v>
      </c>
      <c r="L372" s="55">
        <f t="shared" si="141"/>
        <v>0</v>
      </c>
      <c r="M372" s="55">
        <f t="shared" si="142"/>
        <v>0</v>
      </c>
      <c r="N372" s="55">
        <f t="shared" si="143"/>
        <v>0</v>
      </c>
      <c r="O372" s="55">
        <f t="shared" si="144"/>
        <v>0</v>
      </c>
      <c r="P372" s="55">
        <f t="shared" si="145"/>
        <v>0</v>
      </c>
      <c r="Q372" s="55">
        <f t="shared" si="146"/>
        <v>0</v>
      </c>
      <c r="R372" s="412">
        <f t="shared" si="147"/>
        <v>0</v>
      </c>
      <c r="S372" s="327">
        <f t="shared" ref="S372:BN372" si="156">S357</f>
        <v>0</v>
      </c>
      <c r="T372" s="327">
        <f t="shared" si="156"/>
        <v>0</v>
      </c>
      <c r="U372" s="327">
        <f t="shared" si="156"/>
        <v>0</v>
      </c>
      <c r="V372" s="327">
        <f t="shared" si="156"/>
        <v>0</v>
      </c>
      <c r="W372" s="327">
        <f t="shared" si="156"/>
        <v>0</v>
      </c>
      <c r="X372" s="327">
        <f t="shared" si="156"/>
        <v>0</v>
      </c>
      <c r="Y372" s="327">
        <f t="shared" si="156"/>
        <v>0</v>
      </c>
      <c r="Z372" s="327">
        <f t="shared" si="156"/>
        <v>0</v>
      </c>
      <c r="AA372" s="327">
        <f t="shared" si="156"/>
        <v>0</v>
      </c>
      <c r="AB372" s="327">
        <f t="shared" si="156"/>
        <v>0</v>
      </c>
      <c r="AC372" s="327">
        <f t="shared" si="156"/>
        <v>0</v>
      </c>
      <c r="AD372" s="327">
        <f t="shared" si="156"/>
        <v>0</v>
      </c>
      <c r="AE372" s="327">
        <f t="shared" si="156"/>
        <v>0</v>
      </c>
      <c r="AF372" s="327">
        <f t="shared" si="156"/>
        <v>0</v>
      </c>
      <c r="AG372" s="327">
        <f t="shared" si="156"/>
        <v>0</v>
      </c>
      <c r="AH372" s="327">
        <f t="shared" si="156"/>
        <v>0</v>
      </c>
      <c r="AI372" s="327">
        <f t="shared" si="156"/>
        <v>0</v>
      </c>
      <c r="AJ372" s="327">
        <f t="shared" si="156"/>
        <v>0</v>
      </c>
      <c r="AK372" s="327">
        <f t="shared" si="156"/>
        <v>0</v>
      </c>
      <c r="AL372" s="327">
        <f t="shared" si="156"/>
        <v>0</v>
      </c>
      <c r="AM372" s="327">
        <f t="shared" si="156"/>
        <v>0</v>
      </c>
      <c r="AN372" s="327">
        <f t="shared" si="156"/>
        <v>0</v>
      </c>
      <c r="AO372" s="327">
        <f t="shared" si="156"/>
        <v>0</v>
      </c>
      <c r="AP372" s="327">
        <f t="shared" si="156"/>
        <v>0</v>
      </c>
      <c r="AQ372" s="327">
        <f t="shared" si="156"/>
        <v>0</v>
      </c>
      <c r="AR372" s="327">
        <f t="shared" si="156"/>
        <v>0</v>
      </c>
      <c r="AS372" s="327">
        <f t="shared" si="156"/>
        <v>0</v>
      </c>
      <c r="AT372" s="327">
        <f t="shared" si="156"/>
        <v>0</v>
      </c>
      <c r="AU372" s="327">
        <f t="shared" si="156"/>
        <v>0</v>
      </c>
      <c r="AV372" s="327">
        <f t="shared" si="156"/>
        <v>0</v>
      </c>
      <c r="AW372" s="327">
        <f t="shared" si="156"/>
        <v>0</v>
      </c>
      <c r="AX372" s="327">
        <f t="shared" si="156"/>
        <v>0</v>
      </c>
      <c r="AY372" s="327">
        <f t="shared" si="156"/>
        <v>0</v>
      </c>
      <c r="AZ372" s="327">
        <f t="shared" si="156"/>
        <v>0</v>
      </c>
      <c r="BA372" s="327">
        <f t="shared" si="156"/>
        <v>0</v>
      </c>
      <c r="BB372" s="327">
        <f t="shared" si="156"/>
        <v>0</v>
      </c>
      <c r="BC372" s="327">
        <f t="shared" si="156"/>
        <v>0</v>
      </c>
      <c r="BD372" s="327">
        <f t="shared" si="156"/>
        <v>0</v>
      </c>
      <c r="BE372" s="327">
        <f t="shared" si="156"/>
        <v>0</v>
      </c>
      <c r="BF372" s="327">
        <f t="shared" si="156"/>
        <v>0</v>
      </c>
      <c r="BG372" s="327">
        <f t="shared" si="156"/>
        <v>0</v>
      </c>
      <c r="BH372" s="327">
        <f t="shared" si="156"/>
        <v>0</v>
      </c>
      <c r="BI372" s="327">
        <f t="shared" si="156"/>
        <v>0</v>
      </c>
      <c r="BJ372" s="327">
        <f t="shared" si="156"/>
        <v>0</v>
      </c>
      <c r="BK372" s="327">
        <f t="shared" si="156"/>
        <v>0</v>
      </c>
      <c r="BL372" s="327">
        <f t="shared" si="156"/>
        <v>0</v>
      </c>
      <c r="BM372" s="327">
        <f t="shared" si="156"/>
        <v>0</v>
      </c>
      <c r="BN372" s="327">
        <f t="shared" si="156"/>
        <v>0</v>
      </c>
    </row>
    <row r="373" spans="1:122" outlineLevel="1"/>
    <row r="375" spans="1:122" collapsed="1">
      <c r="A375" s="14" t="s">
        <v>1110</v>
      </c>
    </row>
    <row r="376" spans="1:122" ht="86.25" hidden="1"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hidden="1"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hidden="1"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hidden="1"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hidden="1" outlineLevel="1">
      <c r="P380" s="200">
        <f>INDEX(i.Periods,P$379,1+d.TOL+3*(P$378-1))</f>
        <v>49</v>
      </c>
      <c r="Q380" s="200">
        <f>INDEX(i.Periods,Q$379,1+d.TOL+3*(Q$378-1))</f>
        <v>54</v>
      </c>
      <c r="R380" s="200">
        <f>INDEX(i.Periods,R$379,1+d.TOL+3*(R$378-1))</f>
        <v>62</v>
      </c>
      <c r="S380" s="200">
        <f>INDEX(i.Periods,S$379,1+d.TOL+3*(S$378-1))</f>
        <v>69</v>
      </c>
      <c r="T380" s="200"/>
      <c r="U380" s="200"/>
      <c r="V380" s="200"/>
      <c r="W380" s="200">
        <f>INDEX(i.Periods,W$379,1+d.TOL+3*(W$378-1))</f>
        <v>51</v>
      </c>
      <c r="X380" s="200">
        <f>INDEX(i.Periods,X$379,1+d.TOL+3*(X$378-1))</f>
        <v>56</v>
      </c>
      <c r="Y380" s="200">
        <f>INDEX(i.Periods,Y$379,1+d.TOL+3*(Y$378-1))</f>
        <v>64</v>
      </c>
      <c r="Z380" s="200">
        <f>INDEX(i.Periods,Z$379,1+d.TOL+3*(Z$378-1))</f>
        <v>71</v>
      </c>
      <c r="AA380" s="200"/>
      <c r="AB380" s="200"/>
      <c r="AC380" s="200"/>
      <c r="AD380" s="200">
        <f>INDEX(i.Periods,AD$379,1+d.TOL+3*(AD$378-1))</f>
        <v>54</v>
      </c>
      <c r="AE380" s="200">
        <f>INDEX(i.Periods,AE$379,1+d.TOL+3*(AE$378-1))</f>
        <v>59</v>
      </c>
      <c r="AF380" s="200">
        <f>INDEX(i.Periods,AF$379,1+d.TOL+3*(AF$378-1))</f>
        <v>67</v>
      </c>
      <c r="AG380" s="200">
        <f>INDEX(i.Periods,AG$379,1+d.TOL+3*(AG$378-1))</f>
        <v>74</v>
      </c>
      <c r="AH380" s="200"/>
      <c r="AI380" s="200"/>
      <c r="AJ380" s="200"/>
      <c r="AK380" s="200">
        <f>INDEX(i.Periods,AK$379,1+d.TOL+3*(AK$378-1))</f>
        <v>56</v>
      </c>
      <c r="AL380" s="200">
        <f>INDEX(i.Periods,AL$379,1+d.TOL+3*(AL$378-1))</f>
        <v>61</v>
      </c>
      <c r="AM380" s="200">
        <f>INDEX(i.Periods,AM$379,1+d.TOL+3*(AM$378-1))</f>
        <v>69</v>
      </c>
      <c r="AN380" s="200">
        <f>INDEX(i.Periods,AN$379,1+d.TOL+3*(AN$378-1))</f>
        <v>76</v>
      </c>
      <c r="AO380" s="200"/>
      <c r="AP380" s="200"/>
      <c r="AQ380" s="200"/>
      <c r="AR380" s="200">
        <f>INDEX(i.Periods,AR$379,1+d.TOL+3*(AR$378-1))</f>
        <v>58</v>
      </c>
      <c r="AS380" s="200">
        <f>INDEX(i.Periods,AS$379,1+d.TOL+3*(AS$378-1))</f>
        <v>63</v>
      </c>
      <c r="AT380" s="200">
        <f>INDEX(i.Periods,AT$379,1+d.TOL+3*(AT$378-1))</f>
        <v>71</v>
      </c>
      <c r="AU380" s="200">
        <f>INDEX(i.Periods,AU$379,1+d.TOL+3*(AU$378-1))</f>
        <v>78</v>
      </c>
      <c r="AV380" s="200"/>
      <c r="AW380" s="200"/>
      <c r="AX380" s="200"/>
      <c r="AY380" s="200">
        <f>INDEX(i.Periods,AY$379,1+d.TOL+3*(AY$378-1))</f>
        <v>49</v>
      </c>
      <c r="AZ380" s="200">
        <f>INDEX(i.Periods,AZ$379,1+d.TOL+3*(AZ$378-1))</f>
        <v>54</v>
      </c>
      <c r="BA380" s="200">
        <f>INDEX(i.Periods,BA$379,1+d.TOL+3*(BA$378-1))</f>
        <v>62</v>
      </c>
      <c r="BB380" s="200">
        <f>INDEX(i.Periods,BB$379,1+d.TOL+3*(BB$378-1))</f>
        <v>69</v>
      </c>
      <c r="BC380" s="200"/>
      <c r="BD380" s="200"/>
      <c r="BE380" s="200"/>
      <c r="BF380" s="243">
        <f>P380+52</f>
        <v>101</v>
      </c>
      <c r="BG380" s="243">
        <f>R380+52</f>
        <v>114</v>
      </c>
      <c r="BH380" s="243">
        <f>S380+52</f>
        <v>121</v>
      </c>
      <c r="BI380" s="18"/>
      <c r="BJ380" s="18"/>
      <c r="BK380" s="18"/>
      <c r="BL380" s="18"/>
      <c r="BM380" s="244">
        <f>BF380+52</f>
        <v>153</v>
      </c>
      <c r="BN380" s="244">
        <f>BG380+52</f>
        <v>166</v>
      </c>
      <c r="BO380" s="244">
        <f>BH380+52</f>
        <v>173</v>
      </c>
      <c r="BP380" s="18"/>
      <c r="BQ380" s="18"/>
      <c r="BR380" s="18"/>
      <c r="BS380" s="18"/>
      <c r="BT380" s="244">
        <f>BM380+52</f>
        <v>205</v>
      </c>
      <c r="BU380" s="244">
        <f>BN380+52</f>
        <v>218</v>
      </c>
      <c r="BV380" s="244">
        <f>BO380+52</f>
        <v>225</v>
      </c>
      <c r="BW380" s="18"/>
      <c r="BX380" s="18"/>
      <c r="BY380" s="18"/>
      <c r="BZ380" s="18"/>
      <c r="CA380" s="244">
        <f>BT380+52</f>
        <v>257</v>
      </c>
      <c r="CB380" s="244">
        <f>BU380+52</f>
        <v>270</v>
      </c>
      <c r="CC380" s="244">
        <f>BV380+52</f>
        <v>277</v>
      </c>
      <c r="CD380" s="18"/>
      <c r="CE380" s="18"/>
      <c r="CF380" s="18"/>
      <c r="CG380" s="18"/>
      <c r="CH380" s="244">
        <f>CA380+52</f>
        <v>309</v>
      </c>
      <c r="CI380" s="244">
        <f>CB380+52</f>
        <v>322</v>
      </c>
      <c r="CJ380" s="244">
        <f>CC380+52</f>
        <v>329</v>
      </c>
      <c r="CK380" s="18"/>
      <c r="CL380" s="18"/>
      <c r="CM380" s="18"/>
      <c r="CN380" s="18"/>
    </row>
    <row r="381" spans="1:122" hidden="1" outlineLevel="1">
      <c r="C381" s="119" t="s">
        <v>1043</v>
      </c>
      <c r="D381" s="119" t="s">
        <v>1042</v>
      </c>
      <c r="E381" s="119" t="s">
        <v>1041</v>
      </c>
      <c r="F381" s="119" t="s">
        <v>1040</v>
      </c>
      <c r="G381" s="119" t="s">
        <v>1041</v>
      </c>
      <c r="H381" s="119" t="s">
        <v>1040</v>
      </c>
      <c r="I381" s="119" t="s">
        <v>1039</v>
      </c>
      <c r="J381" s="119"/>
      <c r="K381" s="119"/>
      <c r="L381" s="119"/>
      <c r="M381" s="119"/>
      <c r="P381" s="243" t="str">
        <f>Q380&amp;":"&amp;R380</f>
        <v>54:62</v>
      </c>
      <c r="Q381" s="243" t="str">
        <f>R380&amp;":"&amp;S380</f>
        <v>62:69</v>
      </c>
      <c r="R381" s="245" t="str">
        <f>Q381</f>
        <v>62:69</v>
      </c>
      <c r="S381" s="245" t="str">
        <f>R381</f>
        <v>62:69</v>
      </c>
      <c r="T381" s="245" t="str">
        <f>S381</f>
        <v>62:69</v>
      </c>
      <c r="U381" s="245" t="str">
        <f>T381</f>
        <v>62:69</v>
      </c>
      <c r="V381" s="245" t="str">
        <f>U381</f>
        <v>62:69</v>
      </c>
      <c r="W381" s="243" t="str">
        <f>X380&amp;":"&amp;Y380</f>
        <v>56:64</v>
      </c>
      <c r="X381" s="243" t="str">
        <f>Y380&amp;":"&amp;Z380</f>
        <v>64:71</v>
      </c>
      <c r="Y381" s="245" t="str">
        <f>X381</f>
        <v>64:71</v>
      </c>
      <c r="Z381" s="245" t="str">
        <f>Y381</f>
        <v>64:71</v>
      </c>
      <c r="AA381" s="245" t="str">
        <f>Z381</f>
        <v>64:71</v>
      </c>
      <c r="AB381" s="245" t="str">
        <f>AA381</f>
        <v>64:71</v>
      </c>
      <c r="AC381" s="245" t="str">
        <f>AB381</f>
        <v>64:71</v>
      </c>
      <c r="AD381" s="243" t="str">
        <f>AE380&amp;":"&amp;AF380</f>
        <v>59:67</v>
      </c>
      <c r="AE381" s="243" t="str">
        <f>AF380&amp;":"&amp;AG380</f>
        <v>67:74</v>
      </c>
      <c r="AF381" s="245" t="str">
        <f>AE381</f>
        <v>67:74</v>
      </c>
      <c r="AG381" s="245" t="str">
        <f>AF381</f>
        <v>67:74</v>
      </c>
      <c r="AH381" s="245" t="str">
        <f>AG381</f>
        <v>67:74</v>
      </c>
      <c r="AI381" s="245" t="str">
        <f>AH381</f>
        <v>67:74</v>
      </c>
      <c r="AJ381" s="245" t="str">
        <f>AI381</f>
        <v>67:74</v>
      </c>
      <c r="AK381" s="243" t="str">
        <f>AL380&amp;":"&amp;AM380</f>
        <v>61:69</v>
      </c>
      <c r="AL381" s="243" t="str">
        <f>AM380&amp;":"&amp;AN380</f>
        <v>69:76</v>
      </c>
      <c r="AM381" s="245" t="str">
        <f>AL381</f>
        <v>69:76</v>
      </c>
      <c r="AN381" s="245" t="str">
        <f>AM381</f>
        <v>69:76</v>
      </c>
      <c r="AO381" s="245" t="str">
        <f>AN381</f>
        <v>69:76</v>
      </c>
      <c r="AP381" s="245" t="str">
        <f>AO381</f>
        <v>69:76</v>
      </c>
      <c r="AQ381" s="245" t="str">
        <f>AP381</f>
        <v>69:76</v>
      </c>
      <c r="AR381" s="243" t="str">
        <f>AS380&amp;":"&amp;AT380</f>
        <v>63:71</v>
      </c>
      <c r="AS381" s="243" t="str">
        <f>AT380&amp;":"&amp;AU380</f>
        <v>71:78</v>
      </c>
      <c r="AT381" s="245" t="str">
        <f>AS381</f>
        <v>71:78</v>
      </c>
      <c r="AU381" s="245" t="str">
        <f>AT381</f>
        <v>71:78</v>
      </c>
      <c r="AV381" s="245" t="str">
        <f>AU381</f>
        <v>71:78</v>
      </c>
      <c r="AW381" s="245" t="str">
        <f>AV381</f>
        <v>71:78</v>
      </c>
      <c r="AX381" s="245" t="str">
        <f>AW381</f>
        <v>71:78</v>
      </c>
      <c r="AY381" s="243" t="str">
        <f>AZ380&amp;":"&amp;BA380</f>
        <v>54:62</v>
      </c>
      <c r="AZ381" s="243" t="str">
        <f>BA380&amp;":"&amp;BB380</f>
        <v>62:69</v>
      </c>
      <c r="BA381" s="245" t="str">
        <f>AZ381</f>
        <v>62:69</v>
      </c>
      <c r="BB381" s="245" t="str">
        <f>BA381</f>
        <v>62:69</v>
      </c>
      <c r="BC381" s="245" t="str">
        <f>BB381</f>
        <v>62:69</v>
      </c>
      <c r="BD381" s="245" t="str">
        <f>BC381</f>
        <v>62:69</v>
      </c>
      <c r="BE381" s="245" t="str">
        <f>BD381</f>
        <v>62:69</v>
      </c>
      <c r="BF381" s="244" t="str">
        <f>BF380&amp;":"&amp;BG380</f>
        <v>101:114</v>
      </c>
      <c r="BG381" s="244" t="str">
        <f>BG380&amp;":"&amp;BH380</f>
        <v>114:121</v>
      </c>
      <c r="BH381" s="245" t="str">
        <f>BG381</f>
        <v>114:121</v>
      </c>
      <c r="BI381" s="245" t="str">
        <f>BH381</f>
        <v>114:121</v>
      </c>
      <c r="BJ381" s="245" t="str">
        <f>BI381</f>
        <v>114:121</v>
      </c>
      <c r="BK381" s="245" t="str">
        <f>BJ381</f>
        <v>114:121</v>
      </c>
      <c r="BL381" s="245" t="str">
        <f>BK381</f>
        <v>114:121</v>
      </c>
      <c r="BM381" s="244" t="str">
        <f>BM380&amp;":"&amp;BN380</f>
        <v>153:166</v>
      </c>
      <c r="BN381" s="244" t="str">
        <f>BN380&amp;":"&amp;BO380</f>
        <v>166:173</v>
      </c>
      <c r="BO381" s="245" t="str">
        <f>BN381</f>
        <v>166:173</v>
      </c>
      <c r="BP381" s="245" t="str">
        <f>BO381</f>
        <v>166:173</v>
      </c>
      <c r="BQ381" s="245" t="str">
        <f>BP381</f>
        <v>166:173</v>
      </c>
      <c r="BR381" s="245" t="str">
        <f>BQ381</f>
        <v>166:173</v>
      </c>
      <c r="BS381" s="245" t="str">
        <f>BR381</f>
        <v>166:173</v>
      </c>
      <c r="BT381" s="244" t="str">
        <f>BT380&amp;":"&amp;BU380</f>
        <v>205:218</v>
      </c>
      <c r="BU381" s="244" t="str">
        <f>BU380&amp;":"&amp;BV380</f>
        <v>218:225</v>
      </c>
      <c r="BV381" s="245" t="str">
        <f>BU381</f>
        <v>218:225</v>
      </c>
      <c r="BW381" s="245" t="str">
        <f>BV381</f>
        <v>218:225</v>
      </c>
      <c r="BX381" s="245" t="str">
        <f>BW381</f>
        <v>218:225</v>
      </c>
      <c r="BY381" s="245" t="str">
        <f>BX381</f>
        <v>218:225</v>
      </c>
      <c r="BZ381" s="245" t="str">
        <f>BY381</f>
        <v>218:225</v>
      </c>
      <c r="CA381" s="244" t="str">
        <f>CA380&amp;":"&amp;CB380</f>
        <v>257:270</v>
      </c>
      <c r="CB381" s="244" t="str">
        <f>CB380&amp;":"&amp;CC380</f>
        <v>270:277</v>
      </c>
      <c r="CC381" s="245" t="str">
        <f>CB381</f>
        <v>270:277</v>
      </c>
      <c r="CD381" s="245" t="str">
        <f>CC381</f>
        <v>270:277</v>
      </c>
      <c r="CE381" s="245" t="str">
        <f>CD381</f>
        <v>270:277</v>
      </c>
      <c r="CF381" s="245" t="str">
        <f>CE381</f>
        <v>270:277</v>
      </c>
      <c r="CG381" s="245" t="str">
        <f>CF381</f>
        <v>270:277</v>
      </c>
      <c r="CH381" s="244" t="str">
        <f>CH380&amp;":"&amp;CI380</f>
        <v>309:322</v>
      </c>
      <c r="CI381" s="244" t="str">
        <f>CI380&amp;":"&amp;CJ380</f>
        <v>322:329</v>
      </c>
      <c r="CJ381" s="245" t="str">
        <f>CI381</f>
        <v>322:329</v>
      </c>
      <c r="CK381" s="245" t="str">
        <f>CJ381</f>
        <v>322:329</v>
      </c>
      <c r="CL381" s="245" t="str">
        <f>CK381</f>
        <v>322:329</v>
      </c>
      <c r="CM381" s="245" t="str">
        <f>CL381</f>
        <v>322:329</v>
      </c>
      <c r="CN381" s="245" t="str">
        <f>CM381</f>
        <v>322:329</v>
      </c>
    </row>
    <row r="382" spans="1:122" hidden="1"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2:3</v>
      </c>
      <c r="S382" s="220" t="str">
        <f>LEFT(F382,FIND(":",F382)-1)+i.TOLoffset_r2*(d.TOL-1)&amp;":"&amp;RIGHT(F382,LEN(F382)-FIND(":",F382))+i.TOLoffset_r2*(d.TOL-1)</f>
        <v>3:4</v>
      </c>
      <c r="T382" s="220" t="str">
        <f>LEFT(G382,FIND(":",G382)-1)+i.TOLoffset_r2*(d.TOL-1)&amp;":"&amp;RIGHT(G382,LEN(G382)-FIND(":",G382))+i.TOLoffset_r2*(d.TOL-1)</f>
        <v>4:5</v>
      </c>
      <c r="U382" s="220" t="str">
        <f>LEFT(H382,FIND(":",H382)-1)+i.TOLoffset_r2*(d.TOL-1)&amp;":"&amp;RIGHT(H382,LEN(H382)-FIND(":",H382))+i.TOLoffset_r2*(d.TOL-1)</f>
        <v>5:6</v>
      </c>
      <c r="V382" s="220" t="str">
        <f>LEFT(I382,FIND(":",I382)-1)+i.TOLoffset_r2*(d.TOL-1)&amp;":"&amp;RIGHT(I382,LEN(I382)-FIND(":",I382))+i.TOLoffset_r2*(d.TOL-1)</f>
        <v>6:7</v>
      </c>
      <c r="W382" s="242" t="str">
        <f>P382</f>
        <v>0:1</v>
      </c>
      <c r="X382" s="242" t="str">
        <f t="shared" ref="X382:CN382" si="157">Q382</f>
        <v>0:1</v>
      </c>
      <c r="Y382" s="242" t="str">
        <f t="shared" si="157"/>
        <v>2:3</v>
      </c>
      <c r="Z382" s="242" t="str">
        <f t="shared" si="157"/>
        <v>3:4</v>
      </c>
      <c r="AA382" s="242" t="str">
        <f t="shared" si="157"/>
        <v>4:5</v>
      </c>
      <c r="AB382" s="242" t="str">
        <f t="shared" si="157"/>
        <v>5:6</v>
      </c>
      <c r="AC382" s="242" t="str">
        <f t="shared" si="157"/>
        <v>6:7</v>
      </c>
      <c r="AD382" s="242" t="str">
        <f t="shared" si="157"/>
        <v>0:1</v>
      </c>
      <c r="AE382" s="242" t="str">
        <f t="shared" si="157"/>
        <v>0:1</v>
      </c>
      <c r="AF382" s="242" t="str">
        <f t="shared" si="157"/>
        <v>2:3</v>
      </c>
      <c r="AG382" s="242" t="str">
        <f t="shared" si="157"/>
        <v>3:4</v>
      </c>
      <c r="AH382" s="242" t="str">
        <f t="shared" si="157"/>
        <v>4:5</v>
      </c>
      <c r="AI382" s="242" t="str">
        <f t="shared" si="157"/>
        <v>5:6</v>
      </c>
      <c r="AJ382" s="242" t="str">
        <f t="shared" si="157"/>
        <v>6:7</v>
      </c>
      <c r="AK382" s="242" t="str">
        <f t="shared" si="157"/>
        <v>0:1</v>
      </c>
      <c r="AL382" s="242" t="str">
        <f t="shared" si="157"/>
        <v>0:1</v>
      </c>
      <c r="AM382" s="242" t="str">
        <f t="shared" si="157"/>
        <v>2:3</v>
      </c>
      <c r="AN382" s="242" t="str">
        <f t="shared" si="157"/>
        <v>3:4</v>
      </c>
      <c r="AO382" s="242" t="str">
        <f t="shared" si="157"/>
        <v>4:5</v>
      </c>
      <c r="AP382" s="242" t="str">
        <f t="shared" si="157"/>
        <v>5:6</v>
      </c>
      <c r="AQ382" s="242" t="str">
        <f t="shared" si="157"/>
        <v>6:7</v>
      </c>
      <c r="AR382" s="242" t="str">
        <f t="shared" ref="AR382:BE382" si="158">AD382</f>
        <v>0:1</v>
      </c>
      <c r="AS382" s="242" t="str">
        <f t="shared" si="158"/>
        <v>0:1</v>
      </c>
      <c r="AT382" s="242" t="str">
        <f t="shared" si="158"/>
        <v>2:3</v>
      </c>
      <c r="AU382" s="242" t="str">
        <f t="shared" si="158"/>
        <v>3:4</v>
      </c>
      <c r="AV382" s="242" t="str">
        <f t="shared" si="158"/>
        <v>4:5</v>
      </c>
      <c r="AW382" s="242" t="str">
        <f t="shared" si="158"/>
        <v>5:6</v>
      </c>
      <c r="AX382" s="242" t="str">
        <f t="shared" si="158"/>
        <v>6:7</v>
      </c>
      <c r="AY382" s="242" t="str">
        <f t="shared" si="158"/>
        <v>0:1</v>
      </c>
      <c r="AZ382" s="242" t="str">
        <f t="shared" si="158"/>
        <v>0:1</v>
      </c>
      <c r="BA382" s="242" t="str">
        <f t="shared" si="158"/>
        <v>2:3</v>
      </c>
      <c r="BB382" s="242" t="str">
        <f t="shared" si="158"/>
        <v>3:4</v>
      </c>
      <c r="BC382" s="242" t="str">
        <f t="shared" si="158"/>
        <v>4:5</v>
      </c>
      <c r="BD382" s="242" t="str">
        <f t="shared" si="158"/>
        <v>5:6</v>
      </c>
      <c r="BE382" s="242" t="str">
        <f t="shared" si="158"/>
        <v>6:7</v>
      </c>
      <c r="BF382" s="242" t="str">
        <f t="shared" si="157"/>
        <v>0:1</v>
      </c>
      <c r="BG382" s="242" t="str">
        <f t="shared" si="157"/>
        <v>0:1</v>
      </c>
      <c r="BH382" s="242" t="str">
        <f t="shared" si="157"/>
        <v>2:3</v>
      </c>
      <c r="BI382" s="242" t="str">
        <f t="shared" si="157"/>
        <v>3:4</v>
      </c>
      <c r="BJ382" s="242" t="str">
        <f t="shared" si="157"/>
        <v>4:5</v>
      </c>
      <c r="BK382" s="242" t="str">
        <f t="shared" si="157"/>
        <v>5:6</v>
      </c>
      <c r="BL382" s="242" t="str">
        <f t="shared" si="157"/>
        <v>6:7</v>
      </c>
      <c r="BM382" s="242" t="str">
        <f t="shared" si="157"/>
        <v>0:1</v>
      </c>
      <c r="BN382" s="242" t="str">
        <f t="shared" si="157"/>
        <v>0:1</v>
      </c>
      <c r="BO382" s="242" t="str">
        <f t="shared" si="157"/>
        <v>2:3</v>
      </c>
      <c r="BP382" s="242" t="str">
        <f t="shared" si="157"/>
        <v>3:4</v>
      </c>
      <c r="BQ382" s="242" t="str">
        <f t="shared" si="157"/>
        <v>4:5</v>
      </c>
      <c r="BR382" s="242" t="str">
        <f t="shared" si="157"/>
        <v>5:6</v>
      </c>
      <c r="BS382" s="242" t="str">
        <f t="shared" si="157"/>
        <v>6:7</v>
      </c>
      <c r="BT382" s="242" t="str">
        <f t="shared" si="157"/>
        <v>0:1</v>
      </c>
      <c r="BU382" s="242" t="str">
        <f t="shared" si="157"/>
        <v>0:1</v>
      </c>
      <c r="BV382" s="242" t="str">
        <f t="shared" si="157"/>
        <v>2:3</v>
      </c>
      <c r="BW382" s="242" t="str">
        <f t="shared" si="157"/>
        <v>3:4</v>
      </c>
      <c r="BX382" s="242" t="str">
        <f t="shared" si="157"/>
        <v>4:5</v>
      </c>
      <c r="BY382" s="242" t="str">
        <f t="shared" si="157"/>
        <v>5:6</v>
      </c>
      <c r="BZ382" s="242" t="str">
        <f t="shared" si="157"/>
        <v>6:7</v>
      </c>
      <c r="CA382" s="242" t="str">
        <f t="shared" si="157"/>
        <v>0:1</v>
      </c>
      <c r="CB382" s="242" t="str">
        <f t="shared" si="157"/>
        <v>0:1</v>
      </c>
      <c r="CC382" s="242" t="str">
        <f t="shared" si="157"/>
        <v>2:3</v>
      </c>
      <c r="CD382" s="242" t="str">
        <f t="shared" si="157"/>
        <v>3:4</v>
      </c>
      <c r="CE382" s="242" t="str">
        <f t="shared" si="157"/>
        <v>4:5</v>
      </c>
      <c r="CF382" s="242" t="str">
        <f t="shared" si="157"/>
        <v>5:6</v>
      </c>
      <c r="CG382" s="242" t="str">
        <f t="shared" si="157"/>
        <v>6:7</v>
      </c>
      <c r="CH382" s="242" t="str">
        <f t="shared" si="157"/>
        <v>0:1</v>
      </c>
      <c r="CI382" s="242" t="str">
        <f t="shared" si="157"/>
        <v>0:1</v>
      </c>
      <c r="CJ382" s="242" t="str">
        <f t="shared" si="157"/>
        <v>2:3</v>
      </c>
      <c r="CK382" s="242" t="str">
        <f t="shared" si="157"/>
        <v>3:4</v>
      </c>
      <c r="CL382" s="242" t="str">
        <f t="shared" si="157"/>
        <v>4:5</v>
      </c>
      <c r="CM382" s="242" t="str">
        <f t="shared" si="157"/>
        <v>5:6</v>
      </c>
      <c r="CN382" s="242" t="str">
        <f t="shared" si="157"/>
        <v>6:7</v>
      </c>
    </row>
    <row r="383" spans="1:122" ht="56.25" hidden="1" outlineLevel="1">
      <c r="A383" s="18"/>
      <c r="C383" s="23"/>
      <c r="D383" s="23"/>
      <c r="E383" s="23"/>
      <c r="F383" s="23"/>
      <c r="G383" s="23"/>
      <c r="H383" s="23"/>
      <c r="I383" s="23"/>
      <c r="J383" s="23"/>
      <c r="K383" s="23"/>
      <c r="L383" s="23"/>
      <c r="M383" s="23"/>
      <c r="N383" s="23"/>
      <c r="O383" s="23"/>
      <c r="P383" s="241" t="str">
        <f t="shared" ref="P383:V383" si="159">P382&amp;", "&amp;P$381</f>
        <v>0:1, 54:62</v>
      </c>
      <c r="Q383" s="241" t="str">
        <f t="shared" si="159"/>
        <v>0:1, 62:69</v>
      </c>
      <c r="R383" s="241" t="str">
        <f t="shared" si="159"/>
        <v>2:3, 62:69</v>
      </c>
      <c r="S383" s="241" t="str">
        <f t="shared" si="159"/>
        <v>3:4, 62:69</v>
      </c>
      <c r="T383" s="241" t="str">
        <f t="shared" si="159"/>
        <v>4:5, 62:69</v>
      </c>
      <c r="U383" s="241" t="str">
        <f t="shared" si="159"/>
        <v>5:6, 62:69</v>
      </c>
      <c r="V383" s="241" t="str">
        <f t="shared" si="159"/>
        <v>6:7, 62:69</v>
      </c>
      <c r="W383" s="241" t="str">
        <f t="shared" ref="W383:BE383" si="160">W382&amp;", "&amp;W$381</f>
        <v>0:1, 56:64</v>
      </c>
      <c r="X383" s="241" t="str">
        <f t="shared" si="160"/>
        <v>0:1, 64:71</v>
      </c>
      <c r="Y383" s="241" t="str">
        <f t="shared" si="160"/>
        <v>2:3, 64:71</v>
      </c>
      <c r="Z383" s="241" t="str">
        <f t="shared" si="160"/>
        <v>3:4, 64:71</v>
      </c>
      <c r="AA383" s="241" t="str">
        <f t="shared" si="160"/>
        <v>4:5, 64:71</v>
      </c>
      <c r="AB383" s="241" t="str">
        <f t="shared" si="160"/>
        <v>5:6, 64:71</v>
      </c>
      <c r="AC383" s="241" t="str">
        <f t="shared" si="160"/>
        <v>6:7, 64:71</v>
      </c>
      <c r="AD383" s="241" t="str">
        <f t="shared" si="160"/>
        <v>0:1, 59:67</v>
      </c>
      <c r="AE383" s="241" t="str">
        <f t="shared" si="160"/>
        <v>0:1, 67:74</v>
      </c>
      <c r="AF383" s="241" t="str">
        <f t="shared" si="160"/>
        <v>2:3, 67:74</v>
      </c>
      <c r="AG383" s="241" t="str">
        <f t="shared" si="160"/>
        <v>3:4, 67:74</v>
      </c>
      <c r="AH383" s="241" t="str">
        <f t="shared" si="160"/>
        <v>4:5, 67:74</v>
      </c>
      <c r="AI383" s="241" t="str">
        <f t="shared" si="160"/>
        <v>5:6, 67:74</v>
      </c>
      <c r="AJ383" s="241" t="str">
        <f t="shared" si="160"/>
        <v>6:7, 67:74</v>
      </c>
      <c r="AK383" s="241" t="str">
        <f t="shared" si="160"/>
        <v>0:1, 61:69</v>
      </c>
      <c r="AL383" s="241" t="str">
        <f t="shared" si="160"/>
        <v>0:1, 69:76</v>
      </c>
      <c r="AM383" s="241" t="str">
        <f t="shared" si="160"/>
        <v>2:3, 69:76</v>
      </c>
      <c r="AN383" s="241" t="str">
        <f t="shared" si="160"/>
        <v>3:4, 69:76</v>
      </c>
      <c r="AO383" s="241" t="str">
        <f t="shared" si="160"/>
        <v>4:5, 69:76</v>
      </c>
      <c r="AP383" s="241" t="str">
        <f t="shared" si="160"/>
        <v>5:6, 69:76</v>
      </c>
      <c r="AQ383" s="241" t="str">
        <f t="shared" si="160"/>
        <v>6:7, 69:76</v>
      </c>
      <c r="AR383" s="241" t="str">
        <f t="shared" ref="AR383:AX383" si="161">AR382&amp;", "&amp;AR$381</f>
        <v>0:1, 63:71</v>
      </c>
      <c r="AS383" s="241" t="str">
        <f t="shared" si="161"/>
        <v>0:1, 71:78</v>
      </c>
      <c r="AT383" s="241" t="str">
        <f t="shared" si="161"/>
        <v>2:3, 71:78</v>
      </c>
      <c r="AU383" s="241" t="str">
        <f t="shared" si="161"/>
        <v>3:4, 71:78</v>
      </c>
      <c r="AV383" s="241" t="str">
        <f t="shared" si="161"/>
        <v>4:5, 71:78</v>
      </c>
      <c r="AW383" s="241" t="str">
        <f t="shared" si="161"/>
        <v>5:6, 71:78</v>
      </c>
      <c r="AX383" s="241" t="str">
        <f t="shared" si="161"/>
        <v>6:7, 71:78</v>
      </c>
      <c r="AY383" s="241" t="str">
        <f t="shared" si="160"/>
        <v>0:1, 54:62</v>
      </c>
      <c r="AZ383" s="241" t="str">
        <f t="shared" si="160"/>
        <v>0:1, 62:69</v>
      </c>
      <c r="BA383" s="241" t="str">
        <f t="shared" si="160"/>
        <v>2:3, 62:69</v>
      </c>
      <c r="BB383" s="241" t="str">
        <f t="shared" si="160"/>
        <v>3:4, 62:69</v>
      </c>
      <c r="BC383" s="241" t="str">
        <f t="shared" si="160"/>
        <v>4:5, 62:69</v>
      </c>
      <c r="BD383" s="241" t="str">
        <f t="shared" si="160"/>
        <v>5:6, 62:69</v>
      </c>
      <c r="BE383" s="241" t="str">
        <f t="shared" si="160"/>
        <v>6:7, 62:69</v>
      </c>
      <c r="BF383" s="241" t="str">
        <f t="shared" ref="BF383:CG383" si="162">BF382&amp;", "&amp;BF$381</f>
        <v>0:1, 101:114</v>
      </c>
      <c r="BG383" s="241" t="str">
        <f t="shared" si="162"/>
        <v>0:1, 114:121</v>
      </c>
      <c r="BH383" s="241" t="str">
        <f t="shared" si="162"/>
        <v>2:3, 114:121</v>
      </c>
      <c r="BI383" s="241" t="str">
        <f t="shared" si="162"/>
        <v>3:4, 114:121</v>
      </c>
      <c r="BJ383" s="241" t="str">
        <f t="shared" si="162"/>
        <v>4:5, 114:121</v>
      </c>
      <c r="BK383" s="241" t="str">
        <f t="shared" si="162"/>
        <v>5:6, 114:121</v>
      </c>
      <c r="BL383" s="241" t="str">
        <f t="shared" si="162"/>
        <v>6:7, 114:121</v>
      </c>
      <c r="BM383" s="241" t="str">
        <f t="shared" si="162"/>
        <v>0:1, 153:166</v>
      </c>
      <c r="BN383" s="241" t="str">
        <f t="shared" si="162"/>
        <v>0:1, 166:173</v>
      </c>
      <c r="BO383" s="241" t="str">
        <f t="shared" si="162"/>
        <v>2:3, 166:173</v>
      </c>
      <c r="BP383" s="241" t="str">
        <f t="shared" si="162"/>
        <v>3:4, 166:173</v>
      </c>
      <c r="BQ383" s="241" t="str">
        <f t="shared" si="162"/>
        <v>4:5, 166:173</v>
      </c>
      <c r="BR383" s="241" t="str">
        <f t="shared" si="162"/>
        <v>5:6, 166:173</v>
      </c>
      <c r="BS383" s="241" t="str">
        <f t="shared" si="162"/>
        <v>6:7, 166:173</v>
      </c>
      <c r="BT383" s="241" t="str">
        <f t="shared" si="162"/>
        <v>0:1, 205:218</v>
      </c>
      <c r="BU383" s="241" t="str">
        <f t="shared" si="162"/>
        <v>0:1, 218:225</v>
      </c>
      <c r="BV383" s="241" t="str">
        <f t="shared" si="162"/>
        <v>2:3, 218:225</v>
      </c>
      <c r="BW383" s="241" t="str">
        <f t="shared" si="162"/>
        <v>3:4, 218:225</v>
      </c>
      <c r="BX383" s="241" t="str">
        <f t="shared" si="162"/>
        <v>4:5, 218:225</v>
      </c>
      <c r="BY383" s="241" t="str">
        <f t="shared" si="162"/>
        <v>5:6, 218:225</v>
      </c>
      <c r="BZ383" s="241" t="str">
        <f t="shared" si="162"/>
        <v>6:7, 218:225</v>
      </c>
      <c r="CA383" s="241" t="str">
        <f t="shared" si="162"/>
        <v>0:1, 257:270</v>
      </c>
      <c r="CB383" s="241" t="str">
        <f t="shared" si="162"/>
        <v>0:1, 270:277</v>
      </c>
      <c r="CC383" s="241" t="str">
        <f t="shared" si="162"/>
        <v>2:3, 270:277</v>
      </c>
      <c r="CD383" s="241" t="str">
        <f t="shared" si="162"/>
        <v>3:4, 270:277</v>
      </c>
      <c r="CE383" s="241" t="str">
        <f t="shared" si="162"/>
        <v>4:5, 270:277</v>
      </c>
      <c r="CF383" s="241" t="str">
        <f t="shared" si="162"/>
        <v>5:6, 270:277</v>
      </c>
      <c r="CG383" s="241" t="str">
        <f t="shared" si="162"/>
        <v>6:7, 270:277</v>
      </c>
      <c r="CH383" s="241" t="str">
        <f t="shared" ref="CH383:CN383" si="163">CH382&amp;", "&amp;CH$381</f>
        <v>0:1, 309:322</v>
      </c>
      <c r="CI383" s="241" t="str">
        <f t="shared" si="163"/>
        <v>0:1, 322:329</v>
      </c>
      <c r="CJ383" s="241" t="str">
        <f t="shared" si="163"/>
        <v>2:3, 322:329</v>
      </c>
      <c r="CK383" s="241" t="str">
        <f t="shared" si="163"/>
        <v>3:4, 322:329</v>
      </c>
      <c r="CL383" s="241" t="str">
        <f t="shared" si="163"/>
        <v>4:5, 322:329</v>
      </c>
      <c r="CM383" s="241" t="str">
        <f t="shared" si="163"/>
        <v>5:6, 322:329</v>
      </c>
      <c r="CN383" s="241" t="str">
        <f t="shared" si="163"/>
        <v>6:7, 322:329</v>
      </c>
    </row>
    <row r="384" spans="1:122" hidden="1"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146:147</v>
      </c>
      <c r="S384" s="259" t="str">
        <f>LEFT(S382,FIND(":",S382)-1)+i.BMToffset_r2&amp;":"&amp;RIGHT(S382,LEN(S382)-FIND(":",S382))+i.BMToffset_r2</f>
        <v>147:148</v>
      </c>
      <c r="T384" s="259" t="str">
        <f>LEFT(T382,FIND(":",T382)-1)+i.BMToffset_r2&amp;":"&amp;RIGHT(T382,LEN(T382)-FIND(":",T382))+i.BMToffset_r2</f>
        <v>148:149</v>
      </c>
      <c r="U384" s="259" t="str">
        <f>LEFT(U382,FIND(":",U382)-1)+i.BMToffset_r2&amp;":"&amp;RIGHT(U382,LEN(U382)-FIND(":",U382))+i.BMToffset_r2</f>
        <v>149:150</v>
      </c>
      <c r="V384" s="259" t="str">
        <f>LEFT(V382,FIND(":",V382)-1)+i.BMToffset_r2&amp;":"&amp;RIGHT(V382,LEN(V382)-FIND(":",V382))+i.BMToffset_r2</f>
        <v>150:151</v>
      </c>
      <c r="W384" s="242" t="str">
        <f>P384</f>
        <v>0:1</v>
      </c>
      <c r="X384" s="242" t="str">
        <f t="shared" ref="X384:CN384" si="164">Q384</f>
        <v>0:1</v>
      </c>
      <c r="Y384" s="242" t="str">
        <f t="shared" si="164"/>
        <v>146:147</v>
      </c>
      <c r="Z384" s="242" t="str">
        <f t="shared" si="164"/>
        <v>147:148</v>
      </c>
      <c r="AA384" s="242" t="str">
        <f t="shared" si="164"/>
        <v>148:149</v>
      </c>
      <c r="AB384" s="242" t="str">
        <f t="shared" si="164"/>
        <v>149:150</v>
      </c>
      <c r="AC384" s="242" t="str">
        <f t="shared" si="164"/>
        <v>150:151</v>
      </c>
      <c r="AD384" s="242" t="str">
        <f t="shared" si="164"/>
        <v>0:1</v>
      </c>
      <c r="AE384" s="242" t="str">
        <f t="shared" si="164"/>
        <v>0:1</v>
      </c>
      <c r="AF384" s="242" t="str">
        <f t="shared" si="164"/>
        <v>146:147</v>
      </c>
      <c r="AG384" s="242" t="str">
        <f t="shared" si="164"/>
        <v>147:148</v>
      </c>
      <c r="AH384" s="242" t="str">
        <f t="shared" si="164"/>
        <v>148:149</v>
      </c>
      <c r="AI384" s="242" t="str">
        <f t="shared" si="164"/>
        <v>149:150</v>
      </c>
      <c r="AJ384" s="242" t="str">
        <f t="shared" si="164"/>
        <v>150:151</v>
      </c>
      <c r="AK384" s="242" t="str">
        <f t="shared" si="164"/>
        <v>0:1</v>
      </c>
      <c r="AL384" s="242" t="str">
        <f t="shared" si="164"/>
        <v>0:1</v>
      </c>
      <c r="AM384" s="242" t="str">
        <f t="shared" si="164"/>
        <v>146:147</v>
      </c>
      <c r="AN384" s="242" t="str">
        <f t="shared" si="164"/>
        <v>147:148</v>
      </c>
      <c r="AO384" s="242" t="str">
        <f t="shared" si="164"/>
        <v>148:149</v>
      </c>
      <c r="AP384" s="242" t="str">
        <f t="shared" si="164"/>
        <v>149:150</v>
      </c>
      <c r="AQ384" s="242" t="str">
        <f t="shared" si="164"/>
        <v>150:151</v>
      </c>
      <c r="AR384" s="242" t="str">
        <f t="shared" ref="AR384:BE384" si="165">AD384</f>
        <v>0:1</v>
      </c>
      <c r="AS384" s="242" t="str">
        <f t="shared" si="165"/>
        <v>0:1</v>
      </c>
      <c r="AT384" s="242" t="str">
        <f t="shared" si="165"/>
        <v>146:147</v>
      </c>
      <c r="AU384" s="242" t="str">
        <f t="shared" si="165"/>
        <v>147:148</v>
      </c>
      <c r="AV384" s="242" t="str">
        <f t="shared" si="165"/>
        <v>148:149</v>
      </c>
      <c r="AW384" s="242" t="str">
        <f t="shared" si="165"/>
        <v>149:150</v>
      </c>
      <c r="AX384" s="242" t="str">
        <f t="shared" si="165"/>
        <v>150:151</v>
      </c>
      <c r="AY384" s="242" t="str">
        <f t="shared" si="165"/>
        <v>0:1</v>
      </c>
      <c r="AZ384" s="242" t="str">
        <f t="shared" si="165"/>
        <v>0:1</v>
      </c>
      <c r="BA384" s="242" t="str">
        <f t="shared" si="165"/>
        <v>146:147</v>
      </c>
      <c r="BB384" s="242" t="str">
        <f t="shared" si="165"/>
        <v>147:148</v>
      </c>
      <c r="BC384" s="242" t="str">
        <f t="shared" si="165"/>
        <v>148:149</v>
      </c>
      <c r="BD384" s="242" t="str">
        <f t="shared" si="165"/>
        <v>149:150</v>
      </c>
      <c r="BE384" s="242" t="str">
        <f t="shared" si="165"/>
        <v>150:151</v>
      </c>
      <c r="BF384" s="242" t="str">
        <f t="shared" si="164"/>
        <v>0:1</v>
      </c>
      <c r="BG384" s="242" t="str">
        <f t="shared" si="164"/>
        <v>0:1</v>
      </c>
      <c r="BH384" s="242" t="str">
        <f t="shared" si="164"/>
        <v>146:147</v>
      </c>
      <c r="BI384" s="242" t="str">
        <f t="shared" si="164"/>
        <v>147:148</v>
      </c>
      <c r="BJ384" s="242" t="str">
        <f t="shared" si="164"/>
        <v>148:149</v>
      </c>
      <c r="BK384" s="242" t="str">
        <f t="shared" si="164"/>
        <v>149:150</v>
      </c>
      <c r="BL384" s="242" t="str">
        <f t="shared" si="164"/>
        <v>150:151</v>
      </c>
      <c r="BM384" s="242" t="str">
        <f t="shared" si="164"/>
        <v>0:1</v>
      </c>
      <c r="BN384" s="242" t="str">
        <f t="shared" si="164"/>
        <v>0:1</v>
      </c>
      <c r="BO384" s="242" t="str">
        <f t="shared" si="164"/>
        <v>146:147</v>
      </c>
      <c r="BP384" s="242" t="str">
        <f t="shared" si="164"/>
        <v>147:148</v>
      </c>
      <c r="BQ384" s="242" t="str">
        <f t="shared" si="164"/>
        <v>148:149</v>
      </c>
      <c r="BR384" s="242" t="str">
        <f t="shared" si="164"/>
        <v>149:150</v>
      </c>
      <c r="BS384" s="242" t="str">
        <f t="shared" si="164"/>
        <v>150:151</v>
      </c>
      <c r="BT384" s="242" t="str">
        <f t="shared" si="164"/>
        <v>0:1</v>
      </c>
      <c r="BU384" s="242" t="str">
        <f t="shared" si="164"/>
        <v>0:1</v>
      </c>
      <c r="BV384" s="242" t="str">
        <f t="shared" si="164"/>
        <v>146:147</v>
      </c>
      <c r="BW384" s="242" t="str">
        <f t="shared" si="164"/>
        <v>147:148</v>
      </c>
      <c r="BX384" s="242" t="str">
        <f t="shared" si="164"/>
        <v>148:149</v>
      </c>
      <c r="BY384" s="242" t="str">
        <f t="shared" si="164"/>
        <v>149:150</v>
      </c>
      <c r="BZ384" s="242" t="str">
        <f t="shared" si="164"/>
        <v>150:151</v>
      </c>
      <c r="CA384" s="242" t="str">
        <f t="shared" si="164"/>
        <v>0:1</v>
      </c>
      <c r="CB384" s="242" t="str">
        <f t="shared" si="164"/>
        <v>0:1</v>
      </c>
      <c r="CC384" s="242" t="str">
        <f t="shared" si="164"/>
        <v>146:147</v>
      </c>
      <c r="CD384" s="242" t="str">
        <f t="shared" si="164"/>
        <v>147:148</v>
      </c>
      <c r="CE384" s="242" t="str">
        <f t="shared" si="164"/>
        <v>148:149</v>
      </c>
      <c r="CF384" s="242" t="str">
        <f t="shared" si="164"/>
        <v>149:150</v>
      </c>
      <c r="CG384" s="242" t="str">
        <f t="shared" si="164"/>
        <v>150:151</v>
      </c>
      <c r="CH384" s="242" t="str">
        <f t="shared" si="164"/>
        <v>0:1</v>
      </c>
      <c r="CI384" s="242" t="str">
        <f t="shared" si="164"/>
        <v>0:1</v>
      </c>
      <c r="CJ384" s="242" t="str">
        <f t="shared" si="164"/>
        <v>146:147</v>
      </c>
      <c r="CK384" s="242" t="str">
        <f t="shared" si="164"/>
        <v>147:148</v>
      </c>
      <c r="CL384" s="242" t="str">
        <f t="shared" si="164"/>
        <v>148:149</v>
      </c>
      <c r="CM384" s="242" t="str">
        <f t="shared" si="164"/>
        <v>149:150</v>
      </c>
      <c r="CN384" s="242" t="str">
        <f t="shared" si="164"/>
        <v>150:151</v>
      </c>
    </row>
    <row r="385" spans="2:92" ht="78" hidden="1" outlineLevel="1">
      <c r="B385" s="25"/>
      <c r="C385" s="137"/>
      <c r="D385" s="137"/>
      <c r="E385" s="137"/>
      <c r="F385" s="137"/>
      <c r="G385" s="137"/>
      <c r="H385" s="137"/>
      <c r="I385" s="137"/>
      <c r="J385" s="137"/>
      <c r="K385" s="137"/>
      <c r="L385" s="137"/>
      <c r="M385" s="137"/>
      <c r="N385" s="23"/>
      <c r="O385" s="23"/>
      <c r="P385" s="240" t="str">
        <f t="shared" ref="P385:CH385" si="166">P384&amp;", "&amp;P$381</f>
        <v>0:1, 54:62</v>
      </c>
      <c r="Q385" s="240" t="str">
        <f t="shared" si="166"/>
        <v>0:1, 62:69</v>
      </c>
      <c r="R385" s="240" t="str">
        <f t="shared" si="166"/>
        <v>146:147, 62:69</v>
      </c>
      <c r="S385" s="240" t="str">
        <f t="shared" si="166"/>
        <v>147:148, 62:69</v>
      </c>
      <c r="T385" s="240" t="str">
        <f t="shared" si="166"/>
        <v>148:149, 62:69</v>
      </c>
      <c r="U385" s="240" t="str">
        <f t="shared" si="166"/>
        <v>149:150, 62:69</v>
      </c>
      <c r="V385" s="240" t="str">
        <f t="shared" si="166"/>
        <v>150:151, 62:69</v>
      </c>
      <c r="W385" s="240" t="str">
        <f t="shared" si="166"/>
        <v>0:1, 56:64</v>
      </c>
      <c r="X385" s="240" t="str">
        <f t="shared" si="166"/>
        <v>0:1, 64:71</v>
      </c>
      <c r="Y385" s="240" t="str">
        <f t="shared" si="166"/>
        <v>146:147, 64:71</v>
      </c>
      <c r="Z385" s="240" t="str">
        <f t="shared" si="166"/>
        <v>147:148, 64:71</v>
      </c>
      <c r="AA385" s="240" t="str">
        <f t="shared" si="166"/>
        <v>148:149, 64:71</v>
      </c>
      <c r="AB385" s="240" t="str">
        <f t="shared" si="166"/>
        <v>149:150, 64:71</v>
      </c>
      <c r="AC385" s="240" t="str">
        <f t="shared" si="166"/>
        <v>150:151, 64:71</v>
      </c>
      <c r="AD385" s="240" t="str">
        <f t="shared" si="166"/>
        <v>0:1, 59:67</v>
      </c>
      <c r="AE385" s="240" t="str">
        <f t="shared" si="166"/>
        <v>0:1, 67:74</v>
      </c>
      <c r="AF385" s="240" t="str">
        <f t="shared" si="166"/>
        <v>146:147, 67:74</v>
      </c>
      <c r="AG385" s="240" t="str">
        <f t="shared" si="166"/>
        <v>147:148, 67:74</v>
      </c>
      <c r="AH385" s="240" t="str">
        <f t="shared" si="166"/>
        <v>148:149, 67:74</v>
      </c>
      <c r="AI385" s="240" t="str">
        <f t="shared" si="166"/>
        <v>149:150, 67:74</v>
      </c>
      <c r="AJ385" s="240" t="str">
        <f t="shared" si="166"/>
        <v>150:151, 67:74</v>
      </c>
      <c r="AK385" s="240" t="str">
        <f t="shared" si="166"/>
        <v>0:1, 61:69</v>
      </c>
      <c r="AL385" s="240" t="str">
        <f t="shared" si="166"/>
        <v>0:1, 69:76</v>
      </c>
      <c r="AM385" s="240" t="str">
        <f t="shared" si="166"/>
        <v>146:147, 69:76</v>
      </c>
      <c r="AN385" s="240" t="str">
        <f t="shared" si="166"/>
        <v>147:148, 69:76</v>
      </c>
      <c r="AO385" s="240" t="str">
        <f t="shared" si="166"/>
        <v>148:149, 69:76</v>
      </c>
      <c r="AP385" s="240" t="str">
        <f t="shared" si="166"/>
        <v>149:150, 69:76</v>
      </c>
      <c r="AQ385" s="240" t="str">
        <f t="shared" si="166"/>
        <v>150:151, 69:76</v>
      </c>
      <c r="AR385" s="240" t="str">
        <f t="shared" ref="AR385:AX385" si="167">AR384&amp;", "&amp;AR$381</f>
        <v>0:1, 63:71</v>
      </c>
      <c r="AS385" s="240" t="str">
        <f t="shared" si="167"/>
        <v>0:1, 71:78</v>
      </c>
      <c r="AT385" s="240" t="str">
        <f t="shared" si="167"/>
        <v>146:147, 71:78</v>
      </c>
      <c r="AU385" s="240" t="str">
        <f t="shared" si="167"/>
        <v>147:148, 71:78</v>
      </c>
      <c r="AV385" s="240" t="str">
        <f t="shared" si="167"/>
        <v>148:149, 71:78</v>
      </c>
      <c r="AW385" s="240" t="str">
        <f t="shared" si="167"/>
        <v>149:150, 71:78</v>
      </c>
      <c r="AX385" s="240" t="str">
        <f t="shared" si="167"/>
        <v>150:151, 71:78</v>
      </c>
      <c r="AY385" s="240" t="str">
        <f t="shared" si="166"/>
        <v>0:1, 54:62</v>
      </c>
      <c r="AZ385" s="240" t="str">
        <f t="shared" si="166"/>
        <v>0:1, 62:69</v>
      </c>
      <c r="BA385" s="240" t="str">
        <f t="shared" si="166"/>
        <v>146:147, 62:69</v>
      </c>
      <c r="BB385" s="240" t="str">
        <f t="shared" si="166"/>
        <v>147:148, 62:69</v>
      </c>
      <c r="BC385" s="240" t="str">
        <f t="shared" si="166"/>
        <v>148:149, 62:69</v>
      </c>
      <c r="BD385" s="240" t="str">
        <f t="shared" si="166"/>
        <v>149:150, 62:69</v>
      </c>
      <c r="BE385" s="240" t="str">
        <f t="shared" si="166"/>
        <v>150:151, 62:69</v>
      </c>
      <c r="BF385" s="240" t="str">
        <f t="shared" si="166"/>
        <v>0:1, 101:114</v>
      </c>
      <c r="BG385" s="240" t="str">
        <f t="shared" si="166"/>
        <v>0:1, 114:121</v>
      </c>
      <c r="BH385" s="240" t="str">
        <f t="shared" si="166"/>
        <v>146:147, 114:121</v>
      </c>
      <c r="BI385" s="240" t="str">
        <f t="shared" si="166"/>
        <v>147:148, 114:121</v>
      </c>
      <c r="BJ385" s="240" t="str">
        <f t="shared" si="166"/>
        <v>148:149, 114:121</v>
      </c>
      <c r="BK385" s="240" t="str">
        <f t="shared" si="166"/>
        <v>149:150, 114:121</v>
      </c>
      <c r="BL385" s="240" t="str">
        <f t="shared" si="166"/>
        <v>150:151, 114:121</v>
      </c>
      <c r="BM385" s="240" t="str">
        <f t="shared" si="166"/>
        <v>0:1, 153:166</v>
      </c>
      <c r="BN385" s="240" t="str">
        <f t="shared" si="166"/>
        <v>0:1, 166:173</v>
      </c>
      <c r="BO385" s="240" t="str">
        <f t="shared" si="166"/>
        <v>146:147, 166:173</v>
      </c>
      <c r="BP385" s="240" t="str">
        <f t="shared" si="166"/>
        <v>147:148, 166:173</v>
      </c>
      <c r="BQ385" s="240" t="str">
        <f t="shared" si="166"/>
        <v>148:149, 166:173</v>
      </c>
      <c r="BR385" s="240" t="str">
        <f t="shared" si="166"/>
        <v>149:150, 166:173</v>
      </c>
      <c r="BS385" s="240" t="str">
        <f t="shared" si="166"/>
        <v>150:151, 166:173</v>
      </c>
      <c r="BT385" s="240" t="str">
        <f t="shared" si="166"/>
        <v>0:1, 205:218</v>
      </c>
      <c r="BU385" s="240" t="str">
        <f t="shared" si="166"/>
        <v>0:1, 218:225</v>
      </c>
      <c r="BV385" s="240" t="str">
        <f t="shared" si="166"/>
        <v>146:147, 218:225</v>
      </c>
      <c r="BW385" s="240" t="str">
        <f t="shared" si="166"/>
        <v>147:148, 218:225</v>
      </c>
      <c r="BX385" s="240" t="str">
        <f t="shared" si="166"/>
        <v>148:149, 218:225</v>
      </c>
      <c r="BY385" s="240" t="str">
        <f t="shared" si="166"/>
        <v>149:150, 218:225</v>
      </c>
      <c r="BZ385" s="240" t="str">
        <f t="shared" si="166"/>
        <v>150:151, 218:225</v>
      </c>
      <c r="CA385" s="240" t="str">
        <f t="shared" si="166"/>
        <v>0:1, 257:270</v>
      </c>
      <c r="CB385" s="240" t="str">
        <f t="shared" si="166"/>
        <v>0:1, 270:277</v>
      </c>
      <c r="CC385" s="240" t="str">
        <f t="shared" si="166"/>
        <v>146:147, 270:277</v>
      </c>
      <c r="CD385" s="240" t="str">
        <f t="shared" si="166"/>
        <v>147:148, 270:277</v>
      </c>
      <c r="CE385" s="240" t="str">
        <f t="shared" si="166"/>
        <v>148:149, 270:277</v>
      </c>
      <c r="CF385" s="240" t="str">
        <f t="shared" si="166"/>
        <v>149:150, 270:277</v>
      </c>
      <c r="CG385" s="240" t="str">
        <f t="shared" si="166"/>
        <v>150:151, 270:277</v>
      </c>
      <c r="CH385" s="240" t="str">
        <f t="shared" si="166"/>
        <v>0:1, 309:322</v>
      </c>
      <c r="CI385" s="240" t="str">
        <f t="shared" ref="CI385:CN385" si="168">CI384&amp;", "&amp;CI$381</f>
        <v>0:1, 322:329</v>
      </c>
      <c r="CJ385" s="240" t="str">
        <f t="shared" si="168"/>
        <v>146:147, 322:329</v>
      </c>
      <c r="CK385" s="240" t="str">
        <f t="shared" si="168"/>
        <v>147:148, 322:329</v>
      </c>
      <c r="CL385" s="240" t="str">
        <f t="shared" si="168"/>
        <v>148:149, 322:329</v>
      </c>
      <c r="CM385" s="240" t="str">
        <f t="shared" si="168"/>
        <v>149:150, 322:329</v>
      </c>
      <c r="CN385" s="240" t="str">
        <f t="shared" si="168"/>
        <v>150:151, 322:329</v>
      </c>
    </row>
    <row r="386" spans="2:92" hidden="1" outlineLevel="1"/>
    <row r="387" spans="2:92" hidden="1" outlineLevel="1">
      <c r="BE387">
        <f>BF387-13</f>
        <v>88</v>
      </c>
      <c r="BF387">
        <f>BF$380</f>
        <v>101</v>
      </c>
      <c r="BL387">
        <f>BM387-13</f>
        <v>140</v>
      </c>
      <c r="BM387">
        <f>BM$380</f>
        <v>153</v>
      </c>
      <c r="BS387">
        <f>BT387-13</f>
        <v>192</v>
      </c>
      <c r="BT387">
        <f>BT$380</f>
        <v>205</v>
      </c>
      <c r="BZ387">
        <f>CA387-13</f>
        <v>244</v>
      </c>
      <c r="CA387">
        <f>CA$380</f>
        <v>257</v>
      </c>
      <c r="CG387">
        <f>CH387-13</f>
        <v>296</v>
      </c>
      <c r="CH387">
        <f>CH$380</f>
        <v>309</v>
      </c>
    </row>
    <row r="388" spans="2:92" hidden="1" outlineLevel="1">
      <c r="BF388" t="str">
        <f>BE387&amp;":"&amp;BF387</f>
        <v>88:101</v>
      </c>
      <c r="BM388" t="str">
        <f>BL387&amp;":"&amp;BM387</f>
        <v>140:153</v>
      </c>
      <c r="BT388" t="str">
        <f>BS387&amp;":"&amp;BT387</f>
        <v>192:205</v>
      </c>
      <c r="CA388" t="str">
        <f>BZ387&amp;":"&amp;CA387</f>
        <v>244:257</v>
      </c>
      <c r="CH388" t="str">
        <f>CG387&amp;":"&amp;CH387</f>
        <v>296:309</v>
      </c>
    </row>
    <row r="389" spans="2:92" hidden="1" outlineLevel="1">
      <c r="BF389" t="str">
        <f>INDEX(i.TOL_indices,d.TOL,1)</f>
        <v>19:20</v>
      </c>
      <c r="BM389" t="str">
        <f>INDEX(i.TOL_indices,d.TOL,1)</f>
        <v>19:20</v>
      </c>
      <c r="BT389" t="str">
        <f>INDEX(i.TOL_indices,d.TOL,1)</f>
        <v>19:20</v>
      </c>
      <c r="CA389" t="str">
        <f>INDEX(i.TOL_indices,d.TOL,1)</f>
        <v>19:20</v>
      </c>
      <c r="CH389" t="str">
        <f>INDEX(i.TOL_indices,d.TOL,1)</f>
        <v>19:20</v>
      </c>
    </row>
    <row r="390" spans="2:92" ht="66.75" hidden="1" outlineLevel="1">
      <c r="BF390" s="241" t="str">
        <f>BF389&amp;", "&amp;BF$388</f>
        <v>19:20, 88:101</v>
      </c>
      <c r="BM390" s="241" t="str">
        <f>BM389&amp;", "&amp;BM$388</f>
        <v>19:20, 140:153</v>
      </c>
      <c r="BT390" s="241" t="str">
        <f>BT389&amp;", "&amp;BT$388</f>
        <v>19:20, 192:205</v>
      </c>
      <c r="CA390" s="241" t="str">
        <f>CA389&amp;", "&amp;CA$388</f>
        <v>19:20, 244:257</v>
      </c>
      <c r="CH390" s="241" t="str">
        <f>CH389&amp;", "&amp;CH$388</f>
        <v>19:20, 296:309</v>
      </c>
    </row>
    <row r="391" spans="2:92" hidden="1" outlineLevel="1"/>
    <row r="392" spans="2:92" hidden="1" outlineLevel="1"/>
    <row r="393" spans="2:92" hidden="1" outlineLevel="1"/>
    <row r="394" spans="2:92" hidden="1" outlineLevel="1"/>
    <row r="395" spans="2:92" hidden="1" outlineLevel="1"/>
    <row r="396" spans="2:92" hidden="1" outlineLevel="1"/>
    <row r="397" spans="2:92" hidden="1" outlineLevel="1"/>
    <row r="398" spans="2:92" hidden="1" outlineLevel="1"/>
    <row r="399" spans="2:92" hidden="1" outlineLevel="1"/>
    <row r="400" spans="2:92"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hidden="1" outlineLevel="1"/>
    <row r="722" hidden="1" outlineLevel="1"/>
    <row r="723" hidden="1" outlineLevel="1"/>
    <row r="724" hidden="1" outlineLevel="1"/>
    <row r="725" hidden="1" outlineLevel="1"/>
    <row r="726" hidden="1" outlineLevel="1"/>
    <row r="727" hidden="1" outlineLevel="1"/>
    <row r="728" hidden="1" outlineLevel="1"/>
    <row r="729" hidden="1" outlineLevel="1"/>
    <row r="730" hidden="1" outlineLevel="1"/>
    <row r="731" hidden="1" outlineLevel="1"/>
    <row r="732" hidden="1" outlineLevel="1"/>
    <row r="733" hidden="1" outlineLevel="1"/>
    <row r="734" hidden="1" outlineLevel="1"/>
    <row r="735" hidden="1" outlineLevel="1"/>
    <row r="736" hidden="1" outlineLevel="1"/>
    <row r="737" spans="1:30" hidden="1" outlineLevel="1"/>
    <row r="738" spans="1:30" hidden="1" outlineLevel="1"/>
    <row r="739" spans="1:30" hidden="1" outlineLevel="1"/>
    <row r="741" spans="1:30" collapsed="1">
      <c r="A741" s="172" t="s">
        <v>1323</v>
      </c>
    </row>
    <row r="742" spans="1:30" ht="17.25" hidden="1"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hidden="1"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hidden="1" outlineLevel="1">
      <c r="C744" s="118" t="s">
        <v>1338</v>
      </c>
      <c r="D744" s="118" t="s">
        <v>1339</v>
      </c>
      <c r="L744" s="137" t="s">
        <v>1340</v>
      </c>
      <c r="M744" s="137"/>
      <c r="R744" s="118" t="s">
        <v>1341</v>
      </c>
      <c r="S744" s="118" t="s">
        <v>1342</v>
      </c>
      <c r="T744" s="118" t="s">
        <v>1341</v>
      </c>
      <c r="U744" s="118" t="s">
        <v>1342</v>
      </c>
      <c r="V744" s="27" t="s">
        <v>1343</v>
      </c>
    </row>
    <row r="745" spans="1:30" hidden="1" outlineLevel="1">
      <c r="A745" t="s">
        <v>1184</v>
      </c>
      <c r="B745" t="s">
        <v>826</v>
      </c>
      <c r="C745" s="365">
        <f t="shared" ref="C745:D752" si="169">T745</f>
        <v>0</v>
      </c>
      <c r="D745" s="365">
        <f t="shared" si="169"/>
        <v>0</v>
      </c>
      <c r="G745" s="25" t="s">
        <v>1344</v>
      </c>
      <c r="H745" s="366">
        <v>0.35</v>
      </c>
      <c r="I745" s="366">
        <v>0.5</v>
      </c>
      <c r="J745" s="367">
        <v>1.5</v>
      </c>
      <c r="K745" s="367">
        <v>1.8</v>
      </c>
      <c r="L745" s="368">
        <f t="shared" ref="L745:M752" si="170">CHOOSE(d.Region,Y745,AA745,AC745)</f>
        <v>0</v>
      </c>
      <c r="M745" s="369">
        <f t="shared" si="170"/>
        <v>0</v>
      </c>
      <c r="N745" s="226">
        <v>200</v>
      </c>
      <c r="O745" s="370"/>
      <c r="P745" s="370"/>
      <c r="Q745" s="370"/>
      <c r="R745" s="371">
        <f>$H745/(2-$H745)*$N745</f>
        <v>42.424242424242422</v>
      </c>
      <c r="S745" s="371">
        <f>-(1-$H745)/(2-$H745)*$N745</f>
        <v>-78.787878787878796</v>
      </c>
      <c r="T745" s="372">
        <f>L745*R745/100</f>
        <v>0</v>
      </c>
      <c r="U745" s="372">
        <f>M745*S745/100</f>
        <v>0</v>
      </c>
      <c r="V745" s="372">
        <f t="shared" ref="V745:V752" si="171">((1-$H745)*T745+2*$H745*U745)/(1+$H745)</f>
        <v>0</v>
      </c>
      <c r="Y745" s="373">
        <v>0</v>
      </c>
      <c r="Z745" s="373">
        <v>0</v>
      </c>
      <c r="AA745" s="374">
        <f>Y745</f>
        <v>0</v>
      </c>
      <c r="AB745" s="374">
        <f>Z745</f>
        <v>0</v>
      </c>
      <c r="AC745" s="374">
        <f>AA745</f>
        <v>0</v>
      </c>
      <c r="AD745" s="374">
        <f>AB745</f>
        <v>0</v>
      </c>
    </row>
    <row r="746" spans="1:30" hidden="1" outlineLevel="1">
      <c r="B746" t="s">
        <v>359</v>
      </c>
      <c r="C746" s="365">
        <f t="shared" si="169"/>
        <v>0</v>
      </c>
      <c r="D746" s="365">
        <f t="shared" si="169"/>
        <v>0</v>
      </c>
      <c r="G746" s="25" t="s">
        <v>1345</v>
      </c>
      <c r="H746" s="375">
        <f>H745</f>
        <v>0.35</v>
      </c>
      <c r="I746" s="375">
        <f>I745</f>
        <v>0.5</v>
      </c>
      <c r="J746" s="376">
        <f t="shared" ref="J746:K752" si="172">J745</f>
        <v>1.5</v>
      </c>
      <c r="K746" s="376">
        <f t="shared" si="172"/>
        <v>1.8</v>
      </c>
      <c r="L746" s="377">
        <f t="shared" si="170"/>
        <v>0</v>
      </c>
      <c r="M746" s="378">
        <f t="shared" si="170"/>
        <v>0</v>
      </c>
      <c r="N746" s="27"/>
      <c r="O746" s="370">
        <f>MIN($H746*$K746*(1-$I746),(1-$H746)*$I746*$J746)</f>
        <v>0.315</v>
      </c>
      <c r="P746" s="370">
        <f>$O746/$J746/(1-$H746)</f>
        <v>0.32307692307692304</v>
      </c>
      <c r="Q746" s="370">
        <f>$O746/$K746/$H746</f>
        <v>0.5</v>
      </c>
      <c r="R746" s="370"/>
      <c r="S746" s="370"/>
      <c r="T746" s="372">
        <f t="shared" ref="T746:U748" si="173">P746*L746</f>
        <v>0</v>
      </c>
      <c r="U746" s="372">
        <f t="shared" si="173"/>
        <v>0</v>
      </c>
      <c r="V746" s="372">
        <f t="shared" si="171"/>
        <v>0</v>
      </c>
      <c r="X746" s="379">
        <v>850</v>
      </c>
      <c r="Y746" s="380">
        <v>0</v>
      </c>
      <c r="Z746" s="381">
        <v>0</v>
      </c>
      <c r="AA746" s="380">
        <v>0</v>
      </c>
      <c r="AB746" s="381">
        <v>0</v>
      </c>
      <c r="AC746" s="380">
        <v>0</v>
      </c>
      <c r="AD746" s="381">
        <v>0</v>
      </c>
    </row>
    <row r="747" spans="1:30" hidden="1" outlineLevel="1">
      <c r="B747" t="s">
        <v>1028</v>
      </c>
      <c r="C747" s="365">
        <f t="shared" si="169"/>
        <v>0</v>
      </c>
      <c r="D747" s="365">
        <f t="shared" si="169"/>
        <v>0</v>
      </c>
      <c r="G747" s="25"/>
      <c r="H747" s="375">
        <f>H746</f>
        <v>0.35</v>
      </c>
      <c r="I747" s="375">
        <f t="shared" ref="I747:I752" si="174">I746</f>
        <v>0.5</v>
      </c>
      <c r="J747" s="376">
        <f t="shared" si="172"/>
        <v>1.5</v>
      </c>
      <c r="K747" s="376">
        <f t="shared" si="172"/>
        <v>1.8</v>
      </c>
      <c r="L747" s="377">
        <f t="shared" si="170"/>
        <v>0</v>
      </c>
      <c r="M747" s="378">
        <f t="shared" si="170"/>
        <v>0</v>
      </c>
      <c r="N747" s="27"/>
      <c r="O747" s="370">
        <f>MIN($H747*$K747*(1-$I747),(1-$H747)*$I747*$J747)</f>
        <v>0.315</v>
      </c>
      <c r="P747" s="370">
        <f>$O747/$J747/(1-$H747)</f>
        <v>0.32307692307692304</v>
      </c>
      <c r="Q747" s="370">
        <f>$O747/$K747/$H747</f>
        <v>0.5</v>
      </c>
      <c r="R747" s="370"/>
      <c r="S747" s="370"/>
      <c r="T747" s="372">
        <f t="shared" si="173"/>
        <v>0</v>
      </c>
      <c r="U747" s="372">
        <f t="shared" si="173"/>
        <v>0</v>
      </c>
      <c r="V747" s="372">
        <f t="shared" si="171"/>
        <v>0</v>
      </c>
      <c r="X747" s="379">
        <v>1000</v>
      </c>
      <c r="Y747" s="382">
        <v>0</v>
      </c>
      <c r="Z747" s="383">
        <v>0</v>
      </c>
      <c r="AA747" s="382">
        <v>0</v>
      </c>
      <c r="AB747" s="383">
        <v>0</v>
      </c>
      <c r="AC747" s="382">
        <v>0</v>
      </c>
      <c r="AD747" s="383">
        <v>0</v>
      </c>
    </row>
    <row r="748" spans="1:30" hidden="1" outlineLevel="1">
      <c r="B748" t="s">
        <v>1346</v>
      </c>
      <c r="C748" s="365">
        <f t="shared" si="169"/>
        <v>0</v>
      </c>
      <c r="D748" s="365">
        <f t="shared" si="169"/>
        <v>0</v>
      </c>
      <c r="G748" s="25"/>
      <c r="H748" s="375">
        <f>H747</f>
        <v>0.35</v>
      </c>
      <c r="I748" s="375">
        <f t="shared" si="174"/>
        <v>0.5</v>
      </c>
      <c r="J748" s="376">
        <f t="shared" si="172"/>
        <v>1.5</v>
      </c>
      <c r="K748" s="376">
        <f t="shared" si="172"/>
        <v>1.8</v>
      </c>
      <c r="L748" s="384">
        <f t="shared" si="170"/>
        <v>0</v>
      </c>
      <c r="M748" s="385">
        <f t="shared" si="170"/>
        <v>0</v>
      </c>
      <c r="N748" s="27"/>
      <c r="O748" s="370">
        <f>MIN($H748*$K748*(1-$I748),(1-$H748)*$I748*$J748)</f>
        <v>0.315</v>
      </c>
      <c r="P748" s="370">
        <f>$O748/$J748/(1-$H748)</f>
        <v>0.32307692307692304</v>
      </c>
      <c r="Q748" s="370">
        <f>$O748/$K748/$H748</f>
        <v>0.5</v>
      </c>
      <c r="R748" s="370"/>
      <c r="S748" s="370"/>
      <c r="T748" s="372">
        <f t="shared" si="173"/>
        <v>0</v>
      </c>
      <c r="U748" s="372">
        <f t="shared" si="173"/>
        <v>0</v>
      </c>
      <c r="V748" s="372">
        <f t="shared" si="171"/>
        <v>0</v>
      </c>
      <c r="X748" s="379">
        <v>1200</v>
      </c>
      <c r="Y748" s="386">
        <v>0</v>
      </c>
      <c r="Z748" s="387">
        <v>0</v>
      </c>
      <c r="AA748" s="386">
        <v>0</v>
      </c>
      <c r="AB748" s="387">
        <v>0</v>
      </c>
      <c r="AC748" s="386">
        <v>0</v>
      </c>
      <c r="AD748" s="387">
        <v>0</v>
      </c>
    </row>
    <row r="749" spans="1:30" hidden="1" outlineLevel="1">
      <c r="A749" t="s">
        <v>837</v>
      </c>
      <c r="B749" t="s">
        <v>826</v>
      </c>
      <c r="C749" s="365">
        <f t="shared" si="169"/>
        <v>0</v>
      </c>
      <c r="D749" s="365">
        <f t="shared" si="169"/>
        <v>0</v>
      </c>
      <c r="G749" s="25" t="s">
        <v>1344</v>
      </c>
      <c r="H749" s="366">
        <v>0.5</v>
      </c>
      <c r="I749" s="375">
        <f t="shared" si="174"/>
        <v>0.5</v>
      </c>
      <c r="J749" s="376">
        <f t="shared" si="172"/>
        <v>1.5</v>
      </c>
      <c r="K749" s="376">
        <f t="shared" si="172"/>
        <v>1.8</v>
      </c>
      <c r="L749" s="368">
        <f t="shared" si="170"/>
        <v>0</v>
      </c>
      <c r="M749" s="369">
        <f t="shared" si="170"/>
        <v>0</v>
      </c>
      <c r="N749" s="226">
        <v>200</v>
      </c>
      <c r="O749" s="370"/>
      <c r="P749" s="370"/>
      <c r="Q749" s="370"/>
      <c r="R749" s="371">
        <f>$H749/(2-$H749)*$N749</f>
        <v>66.666666666666657</v>
      </c>
      <c r="S749" s="371">
        <f>-(1-$H749)/(2-$H749)*$N749</f>
        <v>-66.666666666666657</v>
      </c>
      <c r="T749" s="372">
        <f>L749*R749/100</f>
        <v>0</v>
      </c>
      <c r="U749" s="372">
        <f>M749*S749/100</f>
        <v>0</v>
      </c>
      <c r="V749" s="372">
        <f t="shared" si="171"/>
        <v>0</v>
      </c>
      <c r="X749" s="379"/>
      <c r="Y749" s="373">
        <v>0</v>
      </c>
      <c r="Z749" s="373">
        <v>0</v>
      </c>
      <c r="AA749" s="374">
        <f>Y749</f>
        <v>0</v>
      </c>
      <c r="AB749" s="374">
        <f>Z749</f>
        <v>0</v>
      </c>
      <c r="AC749" s="374">
        <f>AA749</f>
        <v>0</v>
      </c>
      <c r="AD749" s="374">
        <f>AB749</f>
        <v>0</v>
      </c>
    </row>
    <row r="750" spans="1:30" hidden="1" outlineLevel="1">
      <c r="B750" t="s">
        <v>359</v>
      </c>
      <c r="C750" s="365">
        <f t="shared" si="169"/>
        <v>0</v>
      </c>
      <c r="D750" s="365">
        <f t="shared" si="169"/>
        <v>0</v>
      </c>
      <c r="G750" s="25" t="s">
        <v>1345</v>
      </c>
      <c r="H750" s="375">
        <f>H749</f>
        <v>0.5</v>
      </c>
      <c r="I750" s="375">
        <f t="shared" si="174"/>
        <v>0.5</v>
      </c>
      <c r="J750" s="376">
        <f t="shared" si="172"/>
        <v>1.5</v>
      </c>
      <c r="K750" s="376">
        <f t="shared" si="172"/>
        <v>1.8</v>
      </c>
      <c r="L750" s="377">
        <f t="shared" si="170"/>
        <v>0</v>
      </c>
      <c r="M750" s="378">
        <f t="shared" si="170"/>
        <v>0</v>
      </c>
      <c r="N750" s="27"/>
      <c r="O750" s="370">
        <f>MIN($H750*$K750*(1-$I750),(1-$H750)*$I750*$J750)</f>
        <v>0.375</v>
      </c>
      <c r="P750" s="370">
        <f>$O750/$J750/(1-$H750)</f>
        <v>0.5</v>
      </c>
      <c r="Q750" s="370">
        <f>$O750/$K750/$H750</f>
        <v>0.41666666666666663</v>
      </c>
      <c r="R750" s="370"/>
      <c r="S750" s="370"/>
      <c r="T750" s="372">
        <f t="shared" ref="T750:U752" si="175">P750*L750</f>
        <v>0</v>
      </c>
      <c r="U750" s="372">
        <f t="shared" si="175"/>
        <v>0</v>
      </c>
      <c r="V750" s="372">
        <f t="shared" si="171"/>
        <v>0</v>
      </c>
      <c r="X750" s="379">
        <v>850</v>
      </c>
      <c r="Y750" s="380">
        <v>0</v>
      </c>
      <c r="Z750" s="381">
        <v>0</v>
      </c>
      <c r="AA750" s="380">
        <v>0</v>
      </c>
      <c r="AB750" s="381">
        <v>0</v>
      </c>
      <c r="AC750" s="380">
        <v>0</v>
      </c>
      <c r="AD750" s="381">
        <v>0</v>
      </c>
    </row>
    <row r="751" spans="1:30" hidden="1" outlineLevel="1">
      <c r="B751" t="s">
        <v>1028</v>
      </c>
      <c r="C751" s="365">
        <f t="shared" si="169"/>
        <v>0</v>
      </c>
      <c r="D751" s="365">
        <f t="shared" si="169"/>
        <v>0</v>
      </c>
      <c r="G751" s="25"/>
      <c r="H751" s="375">
        <f>H750</f>
        <v>0.5</v>
      </c>
      <c r="I751" s="375">
        <f t="shared" si="174"/>
        <v>0.5</v>
      </c>
      <c r="J751" s="376">
        <f t="shared" si="172"/>
        <v>1.5</v>
      </c>
      <c r="K751" s="376">
        <f t="shared" si="172"/>
        <v>1.8</v>
      </c>
      <c r="L751" s="377">
        <f t="shared" si="170"/>
        <v>0</v>
      </c>
      <c r="M751" s="378">
        <f t="shared" si="170"/>
        <v>0</v>
      </c>
      <c r="N751" s="27"/>
      <c r="O751" s="370">
        <f>MIN($H751*$K751*(1-$I751),(1-$H751)*$I751*$J751)</f>
        <v>0.375</v>
      </c>
      <c r="P751" s="370">
        <f>$O751/$J751/(1-$H751)</f>
        <v>0.5</v>
      </c>
      <c r="Q751" s="370">
        <f>$O751/$K751/$H751</f>
        <v>0.41666666666666663</v>
      </c>
      <c r="R751" s="370"/>
      <c r="S751" s="370"/>
      <c r="T751" s="372">
        <f t="shared" si="175"/>
        <v>0</v>
      </c>
      <c r="U751" s="372">
        <f t="shared" si="175"/>
        <v>0</v>
      </c>
      <c r="V751" s="372">
        <f t="shared" si="171"/>
        <v>0</v>
      </c>
      <c r="X751" s="379">
        <v>1000</v>
      </c>
      <c r="Y751" s="382">
        <v>0</v>
      </c>
      <c r="Z751" s="383">
        <v>0</v>
      </c>
      <c r="AA751" s="382">
        <v>0</v>
      </c>
      <c r="AB751" s="383">
        <v>0</v>
      </c>
      <c r="AC751" s="382">
        <v>0</v>
      </c>
      <c r="AD751" s="383">
        <v>0</v>
      </c>
    </row>
    <row r="752" spans="1:30" hidden="1" outlineLevel="1">
      <c r="B752" t="s">
        <v>1346</v>
      </c>
      <c r="C752" s="365">
        <f t="shared" si="169"/>
        <v>0</v>
      </c>
      <c r="D752" s="365">
        <f t="shared" si="169"/>
        <v>0</v>
      </c>
      <c r="G752" s="25"/>
      <c r="H752" s="375">
        <f>H751</f>
        <v>0.5</v>
      </c>
      <c r="I752" s="375">
        <f t="shared" si="174"/>
        <v>0.5</v>
      </c>
      <c r="J752" s="376">
        <f t="shared" si="172"/>
        <v>1.5</v>
      </c>
      <c r="K752" s="376">
        <f t="shared" si="172"/>
        <v>1.8</v>
      </c>
      <c r="L752" s="384">
        <f t="shared" si="170"/>
        <v>0</v>
      </c>
      <c r="M752" s="385">
        <f t="shared" si="170"/>
        <v>0</v>
      </c>
      <c r="N752" s="27"/>
      <c r="O752" s="370">
        <f>MIN($H752*$K752*(1-$I752),(1-$H752)*$I752*$J752)</f>
        <v>0.375</v>
      </c>
      <c r="P752" s="370">
        <f>$O752/$J752/(1-$H752)</f>
        <v>0.5</v>
      </c>
      <c r="Q752" s="370">
        <f>$O752/$K752/$H752</f>
        <v>0.41666666666666663</v>
      </c>
      <c r="R752" s="370"/>
      <c r="S752" s="370"/>
      <c r="T752" s="372">
        <f t="shared" si="175"/>
        <v>0</v>
      </c>
      <c r="U752" s="372">
        <f t="shared" si="175"/>
        <v>0</v>
      </c>
      <c r="V752" s="372">
        <f t="shared" si="171"/>
        <v>0</v>
      </c>
      <c r="X752" s="379">
        <v>1200</v>
      </c>
      <c r="Y752" s="386">
        <v>0</v>
      </c>
      <c r="Z752" s="387">
        <v>0</v>
      </c>
      <c r="AA752" s="386">
        <v>0</v>
      </c>
      <c r="AB752" s="387">
        <v>0</v>
      </c>
      <c r="AC752" s="386">
        <v>0</v>
      </c>
      <c r="AD752" s="387">
        <v>0</v>
      </c>
    </row>
    <row r="753" spans="1:30" ht="36.75" hidden="1"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6">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6"/>
        <v>SWV FWM Win</v>
      </c>
      <c r="C758">
        <v>1</v>
      </c>
      <c r="D758">
        <v>1</v>
      </c>
      <c r="E758">
        <v>2</v>
      </c>
      <c r="F758">
        <v>1</v>
      </c>
      <c r="G758">
        <v>1</v>
      </c>
      <c r="H758" s="439">
        <f t="shared" ref="H758:H792" si="177">CHOOSE($D758,3,4,4,5)</f>
        <v>3</v>
      </c>
      <c r="I758" s="439">
        <f t="shared" ref="I758:I792" si="178">CHOOSE($E758,4,3,2)</f>
        <v>3</v>
      </c>
      <c r="J758" s="439">
        <v>0</v>
      </c>
      <c r="K758" s="439">
        <v>0</v>
      </c>
      <c r="L758" s="439">
        <v>0</v>
      </c>
      <c r="M758" s="439">
        <v>0</v>
      </c>
      <c r="N758" s="439">
        <f t="shared" ref="N758:N792" si="179">CHOOSE($D758,2,2,2,3)</f>
        <v>2</v>
      </c>
    </row>
    <row r="759" spans="1:30" outlineLevel="1">
      <c r="B759" t="str">
        <f t="shared" si="176"/>
        <v>SWV FWM Spr</v>
      </c>
      <c r="C759">
        <v>1</v>
      </c>
      <c r="D759">
        <v>1</v>
      </c>
      <c r="E759">
        <v>3</v>
      </c>
      <c r="F759">
        <v>1</v>
      </c>
      <c r="G759">
        <v>1</v>
      </c>
      <c r="H759" s="439">
        <f t="shared" si="177"/>
        <v>3</v>
      </c>
      <c r="I759" s="439">
        <f t="shared" si="178"/>
        <v>2</v>
      </c>
      <c r="J759" s="439">
        <v>0</v>
      </c>
      <c r="K759" s="439">
        <v>0</v>
      </c>
      <c r="L759" s="439">
        <v>0</v>
      </c>
      <c r="M759" s="439">
        <v>0</v>
      </c>
      <c r="N759" s="439">
        <f t="shared" si="179"/>
        <v>2</v>
      </c>
    </row>
    <row r="760" spans="1:30" outlineLevel="1">
      <c r="A760" t="s">
        <v>1067</v>
      </c>
      <c r="B760" t="str">
        <f t="shared" si="176"/>
        <v>SWV MWM Aut</v>
      </c>
      <c r="C760">
        <v>1</v>
      </c>
      <c r="D760">
        <v>2</v>
      </c>
      <c r="E760">
        <v>1</v>
      </c>
      <c r="F760">
        <v>1</v>
      </c>
      <c r="G760">
        <v>1</v>
      </c>
      <c r="H760" s="439">
        <f t="shared" si="177"/>
        <v>4</v>
      </c>
      <c r="I760" s="439">
        <f t="shared" si="178"/>
        <v>4</v>
      </c>
      <c r="J760" s="439">
        <v>0</v>
      </c>
      <c r="K760" s="439">
        <v>0</v>
      </c>
      <c r="L760" s="439">
        <v>0</v>
      </c>
      <c r="M760" s="439">
        <v>0</v>
      </c>
      <c r="N760" s="439">
        <f t="shared" si="179"/>
        <v>2</v>
      </c>
    </row>
    <row r="761" spans="1:30" outlineLevel="1">
      <c r="B761" t="str">
        <f t="shared" si="176"/>
        <v>SWV MWM Win</v>
      </c>
      <c r="C761">
        <v>1</v>
      </c>
      <c r="D761">
        <v>2</v>
      </c>
      <c r="E761">
        <v>2</v>
      </c>
      <c r="F761">
        <v>1</v>
      </c>
      <c r="G761">
        <v>1</v>
      </c>
      <c r="H761" s="439">
        <f t="shared" si="177"/>
        <v>4</v>
      </c>
      <c r="I761" s="439">
        <f t="shared" si="178"/>
        <v>3</v>
      </c>
      <c r="J761" s="439">
        <v>0</v>
      </c>
      <c r="K761" s="439">
        <v>0</v>
      </c>
      <c r="L761" s="439">
        <v>0</v>
      </c>
      <c r="M761" s="439">
        <v>0</v>
      </c>
      <c r="N761" s="439">
        <f t="shared" si="179"/>
        <v>2</v>
      </c>
    </row>
    <row r="762" spans="1:30" outlineLevel="1">
      <c r="B762" t="str">
        <f t="shared" si="176"/>
        <v>SWV MWM Spr</v>
      </c>
      <c r="C762">
        <v>1</v>
      </c>
      <c r="D762">
        <v>2</v>
      </c>
      <c r="E762">
        <v>3</v>
      </c>
      <c r="F762">
        <v>1</v>
      </c>
      <c r="G762">
        <v>1</v>
      </c>
      <c r="H762" s="439">
        <f t="shared" si="177"/>
        <v>4</v>
      </c>
      <c r="I762" s="439">
        <f t="shared" si="178"/>
        <v>2</v>
      </c>
      <c r="J762" s="439">
        <v>0</v>
      </c>
      <c r="K762" s="439">
        <v>0</v>
      </c>
      <c r="L762" s="439">
        <v>0</v>
      </c>
      <c r="M762" s="439">
        <v>0</v>
      </c>
      <c r="N762" s="439">
        <f t="shared" si="179"/>
        <v>2</v>
      </c>
    </row>
    <row r="763" spans="1:30" outlineLevel="1">
      <c r="A763" t="s">
        <v>1609</v>
      </c>
      <c r="B763" t="e">
        <f t="shared" si="176"/>
        <v>#VALUE!</v>
      </c>
      <c r="H763" s="439"/>
      <c r="I763" s="439"/>
      <c r="J763" s="439"/>
      <c r="K763" s="439"/>
      <c r="L763" s="439"/>
      <c r="M763" s="439"/>
      <c r="N763" s="439"/>
    </row>
    <row r="764" spans="1:30" outlineLevel="1">
      <c r="B764" t="e">
        <f t="shared" si="176"/>
        <v>#VALUE!</v>
      </c>
      <c r="H764" s="439"/>
      <c r="I764" s="439"/>
      <c r="J764" s="439"/>
      <c r="K764" s="439"/>
      <c r="L764" s="439"/>
      <c r="M764" s="439"/>
      <c r="N764" s="439"/>
    </row>
    <row r="765" spans="1:30" outlineLevel="1">
      <c r="B765" t="e">
        <f t="shared" si="176"/>
        <v>#VALUE!</v>
      </c>
      <c r="H765" s="439"/>
      <c r="I765" s="439"/>
      <c r="J765" s="439"/>
      <c r="K765" s="439"/>
      <c r="L765" s="439"/>
      <c r="M765" s="439"/>
      <c r="N765" s="439"/>
    </row>
    <row r="766" spans="1:30" outlineLevel="1">
      <c r="A766" t="s">
        <v>837</v>
      </c>
      <c r="B766" t="str">
        <f t="shared" si="176"/>
        <v>SWV Mat Aut</v>
      </c>
      <c r="C766">
        <v>1</v>
      </c>
      <c r="D766">
        <v>4</v>
      </c>
      <c r="E766">
        <v>1</v>
      </c>
      <c r="F766">
        <v>1</v>
      </c>
      <c r="G766">
        <v>1</v>
      </c>
      <c r="H766" s="439">
        <f t="shared" si="177"/>
        <v>5</v>
      </c>
      <c r="I766" s="439">
        <f t="shared" si="178"/>
        <v>4</v>
      </c>
      <c r="J766" s="439">
        <v>0</v>
      </c>
      <c r="K766" s="439">
        <v>0</v>
      </c>
      <c r="L766" s="439">
        <v>0</v>
      </c>
      <c r="M766" s="439">
        <v>0</v>
      </c>
      <c r="N766" s="439">
        <f t="shared" si="179"/>
        <v>3</v>
      </c>
    </row>
    <row r="767" spans="1:30" outlineLevel="1">
      <c r="B767" t="str">
        <f t="shared" si="176"/>
        <v>SWV Mat Win</v>
      </c>
      <c r="C767">
        <v>1</v>
      </c>
      <c r="D767">
        <v>4</v>
      </c>
      <c r="E767">
        <v>2</v>
      </c>
      <c r="F767">
        <v>1</v>
      </c>
      <c r="G767">
        <v>1</v>
      </c>
      <c r="H767" s="439">
        <f t="shared" si="177"/>
        <v>5</v>
      </c>
      <c r="I767" s="439">
        <f t="shared" si="178"/>
        <v>3</v>
      </c>
      <c r="J767" s="439">
        <v>0</v>
      </c>
      <c r="K767" s="439">
        <v>0</v>
      </c>
      <c r="L767" s="439">
        <v>0</v>
      </c>
      <c r="M767" s="439">
        <v>0</v>
      </c>
      <c r="N767" s="439">
        <f t="shared" si="179"/>
        <v>3</v>
      </c>
    </row>
    <row r="768" spans="1:30" outlineLevel="1">
      <c r="A768" s="99"/>
      <c r="B768" t="str">
        <f t="shared" si="176"/>
        <v>SWV Mat Spr</v>
      </c>
      <c r="C768">
        <v>1</v>
      </c>
      <c r="D768">
        <v>4</v>
      </c>
      <c r="E768">
        <v>3</v>
      </c>
      <c r="F768">
        <v>1</v>
      </c>
      <c r="G768">
        <v>1</v>
      </c>
      <c r="H768" s="439">
        <f t="shared" si="177"/>
        <v>5</v>
      </c>
      <c r="I768" s="439">
        <f t="shared" si="178"/>
        <v>2</v>
      </c>
      <c r="J768" s="439">
        <v>0</v>
      </c>
      <c r="K768" s="439">
        <v>0</v>
      </c>
      <c r="L768" s="439">
        <v>0</v>
      </c>
      <c r="M768" s="439">
        <v>0</v>
      </c>
      <c r="N768" s="439">
        <f t="shared" si="179"/>
        <v>3</v>
      </c>
    </row>
    <row r="769" spans="1:14" outlineLevel="1">
      <c r="A769" s="96" t="s">
        <v>1066</v>
      </c>
      <c r="B769" t="str">
        <f t="shared" si="176"/>
        <v>GSW FWM Aut</v>
      </c>
      <c r="C769">
        <v>2</v>
      </c>
      <c r="D769">
        <v>1</v>
      </c>
      <c r="E769">
        <v>1</v>
      </c>
      <c r="F769">
        <v>1</v>
      </c>
      <c r="G769">
        <v>1</v>
      </c>
      <c r="H769" s="439">
        <f t="shared" si="177"/>
        <v>3</v>
      </c>
      <c r="I769" s="439">
        <f t="shared" si="178"/>
        <v>4</v>
      </c>
      <c r="J769" s="439">
        <v>0</v>
      </c>
      <c r="K769" s="439">
        <v>0</v>
      </c>
      <c r="L769" s="439">
        <v>0</v>
      </c>
      <c r="M769" s="439">
        <v>0</v>
      </c>
      <c r="N769" s="439">
        <f t="shared" si="179"/>
        <v>2</v>
      </c>
    </row>
    <row r="770" spans="1:14" outlineLevel="1">
      <c r="B770" t="str">
        <f t="shared" si="176"/>
        <v>GSW FWM Win</v>
      </c>
      <c r="C770">
        <v>2</v>
      </c>
      <c r="D770">
        <v>1</v>
      </c>
      <c r="E770">
        <v>2</v>
      </c>
      <c r="F770">
        <v>1</v>
      </c>
      <c r="G770">
        <v>1</v>
      </c>
      <c r="H770" s="439">
        <f t="shared" si="177"/>
        <v>3</v>
      </c>
      <c r="I770" s="439">
        <f t="shared" si="178"/>
        <v>3</v>
      </c>
      <c r="J770" s="439">
        <v>0</v>
      </c>
      <c r="K770" s="439">
        <v>0</v>
      </c>
      <c r="L770" s="439">
        <v>0</v>
      </c>
      <c r="M770" s="439">
        <v>0</v>
      </c>
      <c r="N770" s="439">
        <f t="shared" si="179"/>
        <v>2</v>
      </c>
    </row>
    <row r="771" spans="1:14" outlineLevel="1">
      <c r="B771" t="str">
        <f t="shared" si="176"/>
        <v>GSW FWM Spr</v>
      </c>
      <c r="C771">
        <v>2</v>
      </c>
      <c r="D771">
        <v>1</v>
      </c>
      <c r="E771">
        <v>3</v>
      </c>
      <c r="F771">
        <v>1</v>
      </c>
      <c r="G771">
        <v>1</v>
      </c>
      <c r="H771" s="439">
        <f t="shared" si="177"/>
        <v>3</v>
      </c>
      <c r="I771" s="439">
        <f t="shared" si="178"/>
        <v>2</v>
      </c>
      <c r="J771" s="439">
        <v>0</v>
      </c>
      <c r="K771" s="439">
        <v>0</v>
      </c>
      <c r="L771" s="439">
        <v>0</v>
      </c>
      <c r="M771" s="439">
        <v>0</v>
      </c>
      <c r="N771" s="439">
        <f t="shared" si="179"/>
        <v>2</v>
      </c>
    </row>
    <row r="772" spans="1:14" outlineLevel="1">
      <c r="A772" t="s">
        <v>1067</v>
      </c>
      <c r="B772" t="str">
        <f t="shared" si="176"/>
        <v>GSW MWM Aut</v>
      </c>
      <c r="C772">
        <v>2</v>
      </c>
      <c r="D772">
        <v>2</v>
      </c>
      <c r="E772">
        <v>1</v>
      </c>
      <c r="F772">
        <v>1</v>
      </c>
      <c r="G772">
        <v>1</v>
      </c>
      <c r="H772" s="439">
        <f t="shared" si="177"/>
        <v>4</v>
      </c>
      <c r="I772" s="439">
        <f t="shared" si="178"/>
        <v>4</v>
      </c>
      <c r="J772" s="439">
        <v>0</v>
      </c>
      <c r="K772" s="439">
        <v>0</v>
      </c>
      <c r="L772" s="439">
        <v>0</v>
      </c>
      <c r="M772" s="439">
        <v>0</v>
      </c>
      <c r="N772" s="439">
        <f t="shared" si="179"/>
        <v>2</v>
      </c>
    </row>
    <row r="773" spans="1:14" outlineLevel="1">
      <c r="B773" t="str">
        <f t="shared" si="176"/>
        <v>GSW MWM Win</v>
      </c>
      <c r="C773">
        <v>2</v>
      </c>
      <c r="D773">
        <v>2</v>
      </c>
      <c r="E773">
        <v>2</v>
      </c>
      <c r="F773">
        <v>1</v>
      </c>
      <c r="G773">
        <v>1</v>
      </c>
      <c r="H773" s="439">
        <f t="shared" si="177"/>
        <v>4</v>
      </c>
      <c r="I773" s="439">
        <f t="shared" si="178"/>
        <v>3</v>
      </c>
      <c r="J773" s="439">
        <v>0</v>
      </c>
      <c r="K773" s="439">
        <v>0</v>
      </c>
      <c r="L773" s="439">
        <v>0</v>
      </c>
      <c r="M773" s="439">
        <v>0</v>
      </c>
      <c r="N773" s="439">
        <f t="shared" si="179"/>
        <v>2</v>
      </c>
    </row>
    <row r="774" spans="1:14" outlineLevel="1">
      <c r="B774" t="str">
        <f t="shared" si="176"/>
        <v>GSW MWM Spr</v>
      </c>
      <c r="C774">
        <v>2</v>
      </c>
      <c r="D774">
        <v>2</v>
      </c>
      <c r="E774">
        <v>3</v>
      </c>
      <c r="F774">
        <v>1</v>
      </c>
      <c r="G774">
        <v>1</v>
      </c>
      <c r="H774" s="439">
        <f t="shared" si="177"/>
        <v>4</v>
      </c>
      <c r="I774" s="439">
        <f t="shared" si="178"/>
        <v>2</v>
      </c>
      <c r="J774" s="439">
        <v>0</v>
      </c>
      <c r="K774" s="439">
        <v>0</v>
      </c>
      <c r="L774" s="439">
        <v>0</v>
      </c>
      <c r="M774" s="439">
        <v>0</v>
      </c>
      <c r="N774" s="439">
        <f t="shared" si="179"/>
        <v>2</v>
      </c>
    </row>
    <row r="775" spans="1:14" outlineLevel="1">
      <c r="A775" t="s">
        <v>1609</v>
      </c>
      <c r="B775" t="e">
        <f t="shared" si="176"/>
        <v>#VALUE!</v>
      </c>
      <c r="H775" s="439"/>
      <c r="I775" s="439"/>
      <c r="J775" s="439"/>
      <c r="K775" s="439"/>
      <c r="L775" s="439"/>
      <c r="M775" s="439"/>
      <c r="N775" s="439"/>
    </row>
    <row r="776" spans="1:14" outlineLevel="1">
      <c r="B776" t="e">
        <f t="shared" si="176"/>
        <v>#VALUE!</v>
      </c>
      <c r="H776" s="439"/>
      <c r="I776" s="439"/>
      <c r="J776" s="439"/>
      <c r="K776" s="439"/>
      <c r="L776" s="439"/>
      <c r="M776" s="439"/>
      <c r="N776" s="439"/>
    </row>
    <row r="777" spans="1:14" outlineLevel="1">
      <c r="B777" t="e">
        <f t="shared" si="176"/>
        <v>#VALUE!</v>
      </c>
      <c r="H777" s="439"/>
      <c r="I777" s="439"/>
      <c r="J777" s="439"/>
      <c r="K777" s="439"/>
      <c r="L777" s="439"/>
      <c r="M777" s="439"/>
      <c r="N777" s="439"/>
    </row>
    <row r="778" spans="1:14" outlineLevel="1">
      <c r="A778" t="s">
        <v>837</v>
      </c>
      <c r="B778" t="str">
        <f t="shared" si="176"/>
        <v>GSW Mat Aut</v>
      </c>
      <c r="C778">
        <v>2</v>
      </c>
      <c r="D778">
        <v>4</v>
      </c>
      <c r="E778">
        <v>1</v>
      </c>
      <c r="F778">
        <v>1</v>
      </c>
      <c r="G778">
        <v>1</v>
      </c>
      <c r="H778" s="439">
        <f t="shared" si="177"/>
        <v>5</v>
      </c>
      <c r="I778" s="439">
        <f t="shared" si="178"/>
        <v>4</v>
      </c>
      <c r="J778" s="439">
        <v>0</v>
      </c>
      <c r="K778" s="439">
        <v>0</v>
      </c>
      <c r="L778" s="439">
        <v>0</v>
      </c>
      <c r="M778" s="439">
        <v>0</v>
      </c>
      <c r="N778" s="439">
        <f t="shared" si="179"/>
        <v>3</v>
      </c>
    </row>
    <row r="779" spans="1:14" outlineLevel="1">
      <c r="B779" t="str">
        <f t="shared" si="176"/>
        <v>GSW Mat Win</v>
      </c>
      <c r="C779">
        <v>2</v>
      </c>
      <c r="D779">
        <v>4</v>
      </c>
      <c r="E779">
        <v>2</v>
      </c>
      <c r="F779">
        <v>1</v>
      </c>
      <c r="G779">
        <v>1</v>
      </c>
      <c r="H779" s="439">
        <f t="shared" si="177"/>
        <v>5</v>
      </c>
      <c r="I779" s="439">
        <f t="shared" si="178"/>
        <v>3</v>
      </c>
      <c r="J779" s="439">
        <v>0</v>
      </c>
      <c r="K779" s="439">
        <v>0</v>
      </c>
      <c r="L779" s="439">
        <v>0</v>
      </c>
      <c r="M779" s="439">
        <v>0</v>
      </c>
      <c r="N779" s="439">
        <f t="shared" si="179"/>
        <v>3</v>
      </c>
    </row>
    <row r="780" spans="1:14" outlineLevel="1">
      <c r="A780" s="99"/>
      <c r="B780" t="str">
        <f t="shared" si="176"/>
        <v>GSW Mat Spr</v>
      </c>
      <c r="C780">
        <v>2</v>
      </c>
      <c r="D780">
        <v>4</v>
      </c>
      <c r="E780">
        <v>3</v>
      </c>
      <c r="F780">
        <v>1</v>
      </c>
      <c r="G780">
        <v>1</v>
      </c>
      <c r="H780" s="439">
        <f t="shared" si="177"/>
        <v>5</v>
      </c>
      <c r="I780" s="439">
        <f t="shared" si="178"/>
        <v>2</v>
      </c>
      <c r="J780" s="439">
        <v>0</v>
      </c>
      <c r="K780" s="439">
        <v>0</v>
      </c>
      <c r="L780" s="439">
        <v>0</v>
      </c>
      <c r="M780" s="439">
        <v>0</v>
      </c>
      <c r="N780" s="439">
        <f t="shared" si="179"/>
        <v>3</v>
      </c>
    </row>
    <row r="781" spans="1:14" outlineLevel="1">
      <c r="A781" s="96" t="s">
        <v>1066</v>
      </c>
      <c r="B781" t="str">
        <f t="shared" si="176"/>
        <v>CWW FWM Aut</v>
      </c>
      <c r="C781">
        <v>3</v>
      </c>
      <c r="D781">
        <v>1</v>
      </c>
      <c r="E781">
        <v>1</v>
      </c>
      <c r="F781">
        <v>1</v>
      </c>
      <c r="G781">
        <v>1</v>
      </c>
      <c r="H781" s="439">
        <f t="shared" si="177"/>
        <v>3</v>
      </c>
      <c r="I781" s="439">
        <f t="shared" si="178"/>
        <v>4</v>
      </c>
      <c r="J781" s="439">
        <v>0</v>
      </c>
      <c r="K781" s="439">
        <v>0</v>
      </c>
      <c r="L781" s="439">
        <v>0</v>
      </c>
      <c r="M781" s="439">
        <v>0</v>
      </c>
      <c r="N781" s="439">
        <f t="shared" si="179"/>
        <v>2</v>
      </c>
    </row>
    <row r="782" spans="1:14" outlineLevel="1">
      <c r="B782" t="str">
        <f t="shared" si="176"/>
        <v>CWW FWM Win</v>
      </c>
      <c r="C782">
        <v>3</v>
      </c>
      <c r="D782">
        <v>1</v>
      </c>
      <c r="E782">
        <v>2</v>
      </c>
      <c r="F782">
        <v>1</v>
      </c>
      <c r="G782">
        <v>1</v>
      </c>
      <c r="H782" s="439">
        <f t="shared" si="177"/>
        <v>3</v>
      </c>
      <c r="I782" s="439">
        <f t="shared" si="178"/>
        <v>3</v>
      </c>
      <c r="J782" s="439">
        <v>0</v>
      </c>
      <c r="K782" s="439">
        <v>0</v>
      </c>
      <c r="L782" s="439">
        <v>0</v>
      </c>
      <c r="M782" s="439">
        <v>0</v>
      </c>
      <c r="N782" s="439">
        <f t="shared" si="179"/>
        <v>2</v>
      </c>
    </row>
    <row r="783" spans="1:14" outlineLevel="1">
      <c r="B783" t="str">
        <f t="shared" si="176"/>
        <v>CWW FWM Spr</v>
      </c>
      <c r="C783">
        <v>3</v>
      </c>
      <c r="D783">
        <v>1</v>
      </c>
      <c r="E783">
        <v>3</v>
      </c>
      <c r="F783">
        <v>1</v>
      </c>
      <c r="G783">
        <v>1</v>
      </c>
      <c r="H783" s="439">
        <f t="shared" si="177"/>
        <v>3</v>
      </c>
      <c r="I783" s="439">
        <f t="shared" si="178"/>
        <v>2</v>
      </c>
      <c r="J783" s="439">
        <v>0</v>
      </c>
      <c r="K783" s="439">
        <v>0</v>
      </c>
      <c r="L783" s="439">
        <v>0</v>
      </c>
      <c r="M783" s="439">
        <v>0</v>
      </c>
      <c r="N783" s="439">
        <f t="shared" si="179"/>
        <v>2</v>
      </c>
    </row>
    <row r="784" spans="1:14" outlineLevel="1">
      <c r="A784" t="s">
        <v>1067</v>
      </c>
      <c r="B784" t="str">
        <f t="shared" si="176"/>
        <v>CWW MWM Aut</v>
      </c>
      <c r="C784">
        <v>3</v>
      </c>
      <c r="D784">
        <v>2</v>
      </c>
      <c r="E784">
        <v>1</v>
      </c>
      <c r="F784">
        <v>1</v>
      </c>
      <c r="G784">
        <v>1</v>
      </c>
      <c r="H784" s="439">
        <f t="shared" si="177"/>
        <v>4</v>
      </c>
      <c r="I784" s="439">
        <f t="shared" si="178"/>
        <v>4</v>
      </c>
      <c r="J784" s="439">
        <v>0</v>
      </c>
      <c r="K784" s="439">
        <v>0</v>
      </c>
      <c r="L784" s="439">
        <v>0</v>
      </c>
      <c r="M784" s="439">
        <v>0</v>
      </c>
      <c r="N784" s="439">
        <f t="shared" si="179"/>
        <v>2</v>
      </c>
    </row>
    <row r="785" spans="1:14" outlineLevel="1">
      <c r="B785" t="str">
        <f t="shared" si="176"/>
        <v>CWW MWM Win</v>
      </c>
      <c r="C785">
        <v>3</v>
      </c>
      <c r="D785">
        <v>2</v>
      </c>
      <c r="E785">
        <v>2</v>
      </c>
      <c r="F785">
        <v>1</v>
      </c>
      <c r="G785">
        <v>1</v>
      </c>
      <c r="H785" s="439">
        <f t="shared" si="177"/>
        <v>4</v>
      </c>
      <c r="I785" s="439">
        <f t="shared" si="178"/>
        <v>3</v>
      </c>
      <c r="J785" s="439">
        <v>0</v>
      </c>
      <c r="K785" s="439">
        <v>0</v>
      </c>
      <c r="L785" s="439">
        <v>0</v>
      </c>
      <c r="M785" s="439">
        <v>0</v>
      </c>
      <c r="N785" s="439">
        <f t="shared" si="179"/>
        <v>2</v>
      </c>
    </row>
    <row r="786" spans="1:14" outlineLevel="1">
      <c r="B786" t="str">
        <f t="shared" si="176"/>
        <v>CWW MWM Spr</v>
      </c>
      <c r="C786">
        <v>3</v>
      </c>
      <c r="D786">
        <v>2</v>
      </c>
      <c r="E786">
        <v>3</v>
      </c>
      <c r="F786">
        <v>1</v>
      </c>
      <c r="G786">
        <v>1</v>
      </c>
      <c r="H786" s="439">
        <f t="shared" si="177"/>
        <v>4</v>
      </c>
      <c r="I786" s="439">
        <f t="shared" si="178"/>
        <v>2</v>
      </c>
      <c r="J786" s="439">
        <v>0</v>
      </c>
      <c r="K786" s="439">
        <v>0</v>
      </c>
      <c r="L786" s="439">
        <v>0</v>
      </c>
      <c r="M786" s="439">
        <v>0</v>
      </c>
      <c r="N786" s="439">
        <f t="shared" si="179"/>
        <v>2</v>
      </c>
    </row>
    <row r="787" spans="1:14" outlineLevel="1">
      <c r="A787" t="s">
        <v>1609</v>
      </c>
      <c r="B787" t="e">
        <f t="shared" si="176"/>
        <v>#VALUE!</v>
      </c>
      <c r="H787" s="439"/>
      <c r="I787" s="439"/>
      <c r="J787" s="439"/>
      <c r="K787" s="439"/>
      <c r="L787" s="439"/>
      <c r="M787" s="439"/>
      <c r="N787" s="439"/>
    </row>
    <row r="788" spans="1:14" outlineLevel="1">
      <c r="B788" t="e">
        <f t="shared" si="176"/>
        <v>#VALUE!</v>
      </c>
      <c r="H788" s="439"/>
      <c r="I788" s="439"/>
      <c r="J788" s="439"/>
      <c r="K788" s="439"/>
      <c r="L788" s="439"/>
      <c r="M788" s="439"/>
      <c r="N788" s="439"/>
    </row>
    <row r="789" spans="1:14" outlineLevel="1">
      <c r="B789" t="e">
        <f t="shared" si="176"/>
        <v>#VALUE!</v>
      </c>
      <c r="H789" s="439"/>
      <c r="I789" s="439"/>
      <c r="J789" s="439"/>
      <c r="K789" s="439"/>
      <c r="L789" s="439"/>
      <c r="M789" s="439"/>
      <c r="N789" s="439"/>
    </row>
    <row r="790" spans="1:14" outlineLevel="1">
      <c r="A790" t="s">
        <v>837</v>
      </c>
      <c r="B790" t="str">
        <f t="shared" si="176"/>
        <v>CWW Mat Aut</v>
      </c>
      <c r="C790">
        <v>3</v>
      </c>
      <c r="D790">
        <v>4</v>
      </c>
      <c r="E790">
        <v>1</v>
      </c>
      <c r="F790">
        <v>1</v>
      </c>
      <c r="G790">
        <v>1</v>
      </c>
      <c r="H790" s="439">
        <f t="shared" si="177"/>
        <v>5</v>
      </c>
      <c r="I790" s="439">
        <f t="shared" si="178"/>
        <v>4</v>
      </c>
      <c r="J790" s="439">
        <v>0</v>
      </c>
      <c r="K790" s="439">
        <v>0</v>
      </c>
      <c r="L790" s="439">
        <v>0</v>
      </c>
      <c r="M790" s="439">
        <v>0</v>
      </c>
      <c r="N790" s="439">
        <f t="shared" si="179"/>
        <v>3</v>
      </c>
    </row>
    <row r="791" spans="1:14" outlineLevel="1">
      <c r="B791" t="str">
        <f t="shared" si="176"/>
        <v>CWW Mat Win</v>
      </c>
      <c r="C791">
        <v>3</v>
      </c>
      <c r="D791">
        <v>4</v>
      </c>
      <c r="E791">
        <v>2</v>
      </c>
      <c r="F791">
        <v>1</v>
      </c>
      <c r="G791">
        <v>1</v>
      </c>
      <c r="H791" s="439">
        <f t="shared" si="177"/>
        <v>5</v>
      </c>
      <c r="I791" s="439">
        <f t="shared" si="178"/>
        <v>3</v>
      </c>
      <c r="J791" s="439">
        <v>0</v>
      </c>
      <c r="K791" s="439">
        <v>0</v>
      </c>
      <c r="L791" s="439">
        <v>0</v>
      </c>
      <c r="M791" s="439">
        <v>0</v>
      </c>
      <c r="N791" s="439">
        <f t="shared" si="179"/>
        <v>3</v>
      </c>
    </row>
    <row r="792" spans="1:14" outlineLevel="1">
      <c r="A792" s="99"/>
      <c r="B792" t="str">
        <f t="shared" si="176"/>
        <v>CWW Mat Spr</v>
      </c>
      <c r="C792">
        <v>3</v>
      </c>
      <c r="D792">
        <v>4</v>
      </c>
      <c r="E792">
        <v>3</v>
      </c>
      <c r="F792">
        <v>1</v>
      </c>
      <c r="G792">
        <v>1</v>
      </c>
      <c r="H792" s="439">
        <f t="shared" si="177"/>
        <v>5</v>
      </c>
      <c r="I792" s="439">
        <f t="shared" si="178"/>
        <v>2</v>
      </c>
      <c r="J792" s="439">
        <v>0</v>
      </c>
      <c r="K792" s="439">
        <v>0</v>
      </c>
      <c r="L792" s="439">
        <v>0</v>
      </c>
      <c r="M792" s="439">
        <v>0</v>
      </c>
      <c r="N792" s="439">
        <f t="shared" si="179"/>
        <v>3</v>
      </c>
    </row>
    <row r="793" spans="1:14">
      <c r="B793" t="e">
        <f t="shared" si="176"/>
        <v>#VALUE!</v>
      </c>
    </row>
    <row r="794" spans="1:14">
      <c r="B794" t="e">
        <f t="shared" si="176"/>
        <v>#VALUE!</v>
      </c>
    </row>
    <row r="795" spans="1:14">
      <c r="B795" t="e">
        <f t="shared" si="176"/>
        <v>#VALUE!</v>
      </c>
    </row>
    <row r="796" spans="1:14">
      <c r="B796" t="e">
        <f t="shared" si="176"/>
        <v>#VALUE!</v>
      </c>
    </row>
    <row r="797" spans="1:14">
      <c r="B797" t="e">
        <f t="shared" si="176"/>
        <v>#VALUE!</v>
      </c>
    </row>
    <row r="798" spans="1:14">
      <c r="B798" t="e">
        <f t="shared" si="176"/>
        <v>#VALUE!</v>
      </c>
    </row>
    <row r="799" spans="1:14">
      <c r="B799" t="e">
        <f t="shared" si="176"/>
        <v>#VALUE!</v>
      </c>
    </row>
    <row r="800" spans="1:14">
      <c r="B800" t="e">
        <f t="shared" si="176"/>
        <v>#VALUE!</v>
      </c>
    </row>
    <row r="801" spans="2:3">
      <c r="B801" t="e">
        <f t="shared" si="176"/>
        <v>#VALUE!</v>
      </c>
    </row>
    <row r="802" spans="2:3">
      <c r="B802" t="e">
        <f t="shared" si="176"/>
        <v>#VALUE!</v>
      </c>
    </row>
    <row r="803" spans="2:3">
      <c r="B803" t="e">
        <f t="shared" si="176"/>
        <v>#VALUE!</v>
      </c>
    </row>
    <row r="804" spans="2:3">
      <c r="B804" t="e">
        <f t="shared" si="176"/>
        <v>#VALUE!</v>
      </c>
    </row>
    <row r="805" spans="2:3">
      <c r="B805" t="e">
        <f t="shared" si="176"/>
        <v>#VALUE!</v>
      </c>
      <c r="C805">
        <v>5</v>
      </c>
    </row>
    <row r="806" spans="2:3">
      <c r="B806" t="e">
        <f t="shared" si="176"/>
        <v>#VALUE!</v>
      </c>
      <c r="C806">
        <v>5</v>
      </c>
    </row>
    <row r="807" spans="2:3">
      <c r="B807" t="e">
        <f t="shared" si="176"/>
        <v>#VALUE!</v>
      </c>
      <c r="C807">
        <v>5</v>
      </c>
    </row>
    <row r="808" spans="2:3">
      <c r="B808" t="e">
        <f t="shared" si="176"/>
        <v>#VALUE!</v>
      </c>
      <c r="C808">
        <v>5</v>
      </c>
    </row>
    <row r="809" spans="2:3">
      <c r="B809" t="e">
        <f t="shared" si="176"/>
        <v>#VALUE!</v>
      </c>
      <c r="C809">
        <v>5</v>
      </c>
    </row>
    <row r="810" spans="2:3">
      <c r="B810" t="e">
        <f t="shared" si="176"/>
        <v>#VALUE!</v>
      </c>
      <c r="C810">
        <v>5</v>
      </c>
    </row>
    <row r="811" spans="2:3">
      <c r="B811" t="e">
        <f t="shared" si="176"/>
        <v>#VALUE!</v>
      </c>
      <c r="C811">
        <v>5</v>
      </c>
    </row>
    <row r="812" spans="2:3">
      <c r="B812" t="e">
        <f t="shared" si="176"/>
        <v>#VALUE!</v>
      </c>
      <c r="C812">
        <v>5</v>
      </c>
    </row>
    <row r="813" spans="2:3">
      <c r="B813" t="e">
        <f t="shared" si="176"/>
        <v>#VALUE!</v>
      </c>
      <c r="C813">
        <v>5</v>
      </c>
    </row>
    <row r="814" spans="2:3">
      <c r="B814" t="e">
        <f t="shared" si="176"/>
        <v>#VALUE!</v>
      </c>
      <c r="C814">
        <v>5</v>
      </c>
    </row>
    <row r="815" spans="2:3">
      <c r="B815" t="e">
        <f t="shared" si="176"/>
        <v>#VALUE!</v>
      </c>
      <c r="C815">
        <v>5</v>
      </c>
    </row>
    <row r="816" spans="2:3">
      <c r="B816" t="e">
        <f t="shared" si="176"/>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872"/>
  <sheetViews>
    <sheetView topLeftCell="A785" workbookViewId="0">
      <selection activeCell="C805" sqref="C805:C816"/>
    </sheetView>
    <sheetView topLeftCell="C14" workbookViewId="1">
      <selection activeCell="C122" sqref="C122:C12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2</v>
      </c>
      <c r="D4" s="58" t="str">
        <f>(INDEX(i.TOL_Desc,1,d.TOL)&amp;" ")</f>
        <v xml:space="preserve">Win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6"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si="36"/>
        <v>-</v>
      </c>
      <c r="D103" s="179" t="str">
        <f t="shared" si="36"/>
        <v>-</v>
      </c>
      <c r="E103" s="179" t="str">
        <f t="shared" si="37"/>
        <v>-</v>
      </c>
      <c r="F103" s="179" t="str">
        <f t="shared" si="37"/>
        <v>-</v>
      </c>
      <c r="G103" s="179" t="str">
        <f t="shared" si="38"/>
        <v>-</v>
      </c>
      <c r="H103" s="180" t="str">
        <f t="shared" si="38"/>
        <v>-</v>
      </c>
      <c r="I103" s="177">
        <v>0.5</v>
      </c>
      <c r="J103" s="186">
        <v>0.01</v>
      </c>
      <c r="L103" s="178">
        <f t="shared" ref="L103:M106" si="39">L91</f>
        <v>0</v>
      </c>
      <c r="M103" s="178">
        <f t="shared" si="39"/>
        <v>0</v>
      </c>
      <c r="N103" s="186">
        <v>0.06</v>
      </c>
      <c r="O103" s="155"/>
      <c r="P103" s="155"/>
      <c r="Q103" s="155"/>
      <c r="R103" s="155"/>
      <c r="S103" s="187" t="s">
        <v>509</v>
      </c>
      <c r="T103" s="155" t="s">
        <v>510</v>
      </c>
      <c r="U103" s="155"/>
      <c r="V103" s="155"/>
      <c r="W103" s="155"/>
    </row>
    <row r="104" spans="1:30" outlineLevel="1">
      <c r="A104" s="163">
        <v>6</v>
      </c>
      <c r="B104" s="174" t="s">
        <v>408</v>
      </c>
      <c r="C104" s="179" t="str">
        <f t="shared" si="36"/>
        <v>-</v>
      </c>
      <c r="D104" s="179" t="b">
        <f t="shared" si="36"/>
        <v>1</v>
      </c>
      <c r="E104" s="179" t="str">
        <f t="shared" si="37"/>
        <v>-</v>
      </c>
      <c r="F104" s="179" t="b">
        <f t="shared" si="37"/>
        <v>1</v>
      </c>
      <c r="G104" s="179" t="str">
        <f t="shared" si="38"/>
        <v>-</v>
      </c>
      <c r="H104" s="180" t="str">
        <f t="shared" si="38"/>
        <v>-</v>
      </c>
      <c r="I104" s="181">
        <f ca="1">OFFSET(I104,-1,0)</f>
        <v>0.5</v>
      </c>
      <c r="J104" s="188">
        <f>J$103+J92</f>
        <v>0.01</v>
      </c>
      <c r="L104" s="178">
        <f t="shared" si="39"/>
        <v>0</v>
      </c>
      <c r="M104" s="178">
        <f t="shared" si="39"/>
        <v>0</v>
      </c>
      <c r="N104" s="189">
        <f>N$103+M104</f>
        <v>0.06</v>
      </c>
      <c r="O104" s="155"/>
      <c r="P104" s="155"/>
      <c r="Q104" s="155"/>
      <c r="R104" s="155"/>
      <c r="S104" s="155"/>
      <c r="T104" s="155" t="s">
        <v>950</v>
      </c>
      <c r="U104" s="155"/>
      <c r="V104" s="155"/>
      <c r="W104" s="155"/>
    </row>
    <row r="105" spans="1:30" outlineLevel="1">
      <c r="A105" s="163">
        <v>7</v>
      </c>
      <c r="B105" s="174" t="s">
        <v>409</v>
      </c>
      <c r="C105" s="179" t="b">
        <f t="shared" si="36"/>
        <v>1</v>
      </c>
      <c r="D105" s="179" t="str">
        <f t="shared" si="36"/>
        <v>-</v>
      </c>
      <c r="E105" s="179" t="b">
        <f t="shared" si="37"/>
        <v>1</v>
      </c>
      <c r="F105" s="179" t="str">
        <f t="shared" si="37"/>
        <v>-</v>
      </c>
      <c r="G105" s="179" t="str">
        <f t="shared" si="38"/>
        <v>-</v>
      </c>
      <c r="H105" s="180" t="str">
        <f t="shared" si="38"/>
        <v>-</v>
      </c>
      <c r="I105" s="181">
        <f ca="1">OFFSET(I105,-1,0)</f>
        <v>0.5</v>
      </c>
      <c r="J105" s="188">
        <f>J$103+J93</f>
        <v>2.2499999999999999E-2</v>
      </c>
      <c r="L105" s="178">
        <f t="shared" si="39"/>
        <v>6.25E-2</v>
      </c>
      <c r="M105" s="178">
        <f t="shared" si="39"/>
        <v>6.25E-2</v>
      </c>
      <c r="N105" s="189">
        <f>N$103+M105</f>
        <v>0.1225</v>
      </c>
      <c r="O105" s="155"/>
      <c r="P105" s="155"/>
      <c r="Q105" s="155"/>
      <c r="R105" s="155"/>
      <c r="S105" s="155"/>
      <c r="T105" s="155"/>
      <c r="U105" s="155"/>
      <c r="V105" s="155"/>
      <c r="W105" s="155"/>
    </row>
    <row r="106" spans="1:30" outlineLevel="1">
      <c r="A106" s="163">
        <v>8</v>
      </c>
      <c r="B106" s="182" t="s">
        <v>410</v>
      </c>
      <c r="C106" s="183" t="str">
        <f t="shared" si="36"/>
        <v>-</v>
      </c>
      <c r="D106" s="183" t="str">
        <f t="shared" si="36"/>
        <v>-</v>
      </c>
      <c r="E106" s="183" t="str">
        <f t="shared" si="37"/>
        <v>-</v>
      </c>
      <c r="F106" s="183" t="str">
        <f t="shared" si="37"/>
        <v>-</v>
      </c>
      <c r="G106" s="183" t="b">
        <f t="shared" si="38"/>
        <v>1</v>
      </c>
      <c r="H106" s="184" t="str">
        <f t="shared" si="38"/>
        <v>-</v>
      </c>
      <c r="I106" s="185">
        <f ca="1">OFFSET(I106,-1,0)</f>
        <v>0.5</v>
      </c>
      <c r="J106" s="188">
        <f>J$103+J94</f>
        <v>0.02</v>
      </c>
      <c r="L106" s="178">
        <f t="shared" si="39"/>
        <v>0</v>
      </c>
      <c r="M106" s="178">
        <f t="shared" si="39"/>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4</v>
      </c>
      <c r="Q109">
        <f>INDEX($S$109:$AD$109,1,(d.Region-1)*4+Q$90)</f>
        <v>4</v>
      </c>
      <c r="R109">
        <f>INDEX($S$109:$AD$109,1,(d.Region-1)*4+R$90)</f>
        <v>3</v>
      </c>
      <c r="S109" s="11">
        <v>4</v>
      </c>
      <c r="T109" s="11">
        <v>4</v>
      </c>
      <c r="U109" s="11">
        <v>4</v>
      </c>
      <c r="V109" s="11">
        <v>3</v>
      </c>
      <c r="W109" s="11">
        <v>4</v>
      </c>
      <c r="X109" s="11">
        <v>4</v>
      </c>
      <c r="Y109" s="11">
        <v>4</v>
      </c>
      <c r="Z109" s="11">
        <v>3</v>
      </c>
      <c r="AA109" s="11">
        <v>4</v>
      </c>
      <c r="AB109" s="11">
        <v>4</v>
      </c>
      <c r="AC109" s="11">
        <v>4</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0">TEXT($D125-18,"0")&amp;":"&amp;TEXT($D125-17,"0")</f>
        <v>1:2</v>
      </c>
      <c r="G125" s="454" t="str">
        <f t="shared" si="40"/>
        <v>1:2</v>
      </c>
      <c r="H125" s="454" t="str">
        <f t="shared" si="40"/>
        <v>1:2</v>
      </c>
    </row>
    <row r="126" spans="1:11" outlineLevel="1">
      <c r="A126">
        <v>2</v>
      </c>
      <c r="B126" t="s">
        <v>817</v>
      </c>
      <c r="D126" s="102">
        <v>43</v>
      </c>
      <c r="E126" s="453" t="str">
        <f>TEXT($D126,"0")&amp;":"&amp;TEXT($D126+1,"0")</f>
        <v>43:44</v>
      </c>
      <c r="F126" s="455" t="str">
        <f t="shared" si="40"/>
        <v>25:26</v>
      </c>
      <c r="G126" s="455" t="str">
        <f t="shared" si="40"/>
        <v>25:26</v>
      </c>
      <c r="H126" s="455" t="str">
        <f t="shared" si="40"/>
        <v>25:26</v>
      </c>
    </row>
    <row r="127" spans="1:11" outlineLevel="1">
      <c r="A127">
        <v>3</v>
      </c>
      <c r="B127" t="s">
        <v>382</v>
      </c>
      <c r="D127" s="103">
        <v>67</v>
      </c>
      <c r="E127" s="461" t="str">
        <f>TEXT($D127,"0")&amp;":"&amp;TEXT($D127+1,"0")</f>
        <v>67:68</v>
      </c>
      <c r="F127" s="456" t="str">
        <f t="shared" si="40"/>
        <v>49:50</v>
      </c>
      <c r="G127" s="456" t="str">
        <f t="shared" si="40"/>
        <v>49:50</v>
      </c>
      <c r="H127" s="456" t="str">
        <f t="shared" si="40"/>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1">$C133*E$132</f>
        <v>0.01</v>
      </c>
      <c r="F133" s="313">
        <f t="shared" si="41"/>
        <v>1.7000000000000001E-2</v>
      </c>
      <c r="G133" s="314">
        <f t="shared" si="41"/>
        <v>0.02</v>
      </c>
      <c r="H133" s="312">
        <f t="shared" ref="H133:J135" si="42">$D133*H$132</f>
        <v>5.5E-2</v>
      </c>
      <c r="I133" s="313">
        <f t="shared" si="42"/>
        <v>9.35E-2</v>
      </c>
      <c r="J133" s="314">
        <f t="shared" si="42"/>
        <v>0.11</v>
      </c>
    </row>
    <row r="134" spans="1:192" outlineLevel="1">
      <c r="A134">
        <v>2</v>
      </c>
      <c r="B134" t="s">
        <v>819</v>
      </c>
      <c r="C134" s="311">
        <v>-0.06</v>
      </c>
      <c r="D134" s="311">
        <v>0.01</v>
      </c>
      <c r="E134" s="315">
        <f t="shared" si="41"/>
        <v>-0.03</v>
      </c>
      <c r="F134" s="155">
        <f t="shared" si="41"/>
        <v>-5.0999999999999997E-2</v>
      </c>
      <c r="G134" s="316">
        <f t="shared" si="41"/>
        <v>-0.06</v>
      </c>
      <c r="H134" s="315">
        <f t="shared" si="42"/>
        <v>5.0000000000000001E-3</v>
      </c>
      <c r="I134" s="155">
        <f t="shared" si="42"/>
        <v>8.5000000000000006E-3</v>
      </c>
      <c r="J134" s="316">
        <f t="shared" si="42"/>
        <v>0.01</v>
      </c>
    </row>
    <row r="135" spans="1:192" outlineLevel="1">
      <c r="A135">
        <v>3</v>
      </c>
      <c r="B135" t="s">
        <v>820</v>
      </c>
      <c r="C135" s="311">
        <v>0.1</v>
      </c>
      <c r="D135" s="311">
        <v>0.2</v>
      </c>
      <c r="E135" s="317">
        <f t="shared" si="41"/>
        <v>0.05</v>
      </c>
      <c r="F135" s="318">
        <f t="shared" si="41"/>
        <v>8.5000000000000006E-2</v>
      </c>
      <c r="G135" s="319">
        <f t="shared" si="41"/>
        <v>0.1</v>
      </c>
      <c r="H135" s="317">
        <f t="shared" si="42"/>
        <v>0.1</v>
      </c>
      <c r="I135" s="318">
        <f t="shared" si="42"/>
        <v>0.17</v>
      </c>
      <c r="J135" s="319">
        <f t="shared" si="42"/>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TOL:Win </v>
      </c>
      <c r="AS139" s="14" t="str">
        <f>"GI (BBT) for TOL:"&amp;D.TOLDesc</f>
        <v xml:space="preserve">GI (BBT) for TOL:Win </v>
      </c>
      <c r="BO139" s="151" t="str">
        <f>"GI - SW Victoria BBB (&amp;Mat) for TOL:"&amp;D.TOLDesc</f>
        <v xml:space="preserve">GI - SW Victoria BBB (&amp;Mat) for TOL:Win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TOL:Win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TOL:Win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TOL:Win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TOL:Win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TOL:Win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3">X142+3</f>
        <v>4</v>
      </c>
      <c r="Z142" s="166">
        <f t="shared" si="43"/>
        <v>7</v>
      </c>
      <c r="AA142" s="166">
        <f t="shared" si="43"/>
        <v>10</v>
      </c>
      <c r="AB142" s="166">
        <f t="shared" si="43"/>
        <v>13</v>
      </c>
      <c r="AC142" s="166">
        <f t="shared" si="43"/>
        <v>16</v>
      </c>
      <c r="AD142" s="166">
        <f t="shared" si="43"/>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4">AS142+3</f>
        <v>4</v>
      </c>
      <c r="AU142" s="166">
        <f t="shared" si="44"/>
        <v>7</v>
      </c>
      <c r="AV142" s="166">
        <f t="shared" si="44"/>
        <v>10</v>
      </c>
      <c r="AW142" s="166">
        <f t="shared" si="44"/>
        <v>13</v>
      </c>
      <c r="AX142" s="166">
        <f t="shared" si="44"/>
        <v>16</v>
      </c>
      <c r="AY142" s="166">
        <f t="shared" si="44"/>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5">X143</f>
        <v>2:3</v>
      </c>
      <c r="Z143" s="169" t="str">
        <f t="shared" si="45"/>
        <v>2:3</v>
      </c>
      <c r="AA143" s="169" t="str">
        <f t="shared" si="45"/>
        <v>2:3</v>
      </c>
      <c r="AB143" s="169" t="str">
        <f t="shared" si="45"/>
        <v>2:3</v>
      </c>
      <c r="AC143" s="169" t="str">
        <f t="shared" si="45"/>
        <v>2:3</v>
      </c>
      <c r="AD143" s="169" t="str">
        <f t="shared" si="45"/>
        <v>2:3</v>
      </c>
      <c r="AE143" s="155"/>
      <c r="AF143" s="155"/>
      <c r="AG143" s="155"/>
      <c r="AH143" s="155"/>
      <c r="AI143" s="155"/>
      <c r="AJ143" s="155"/>
      <c r="AK143" s="155"/>
      <c r="AS143" s="169" t="str">
        <f t="shared" ref="AS143:AY144" si="46">X143</f>
        <v>2:3</v>
      </c>
      <c r="AT143" s="169" t="str">
        <f t="shared" si="46"/>
        <v>2:3</v>
      </c>
      <c r="AU143" s="169" t="str">
        <f t="shared" si="46"/>
        <v>2:3</v>
      </c>
      <c r="AV143" s="169" t="str">
        <f t="shared" si="46"/>
        <v>2:3</v>
      </c>
      <c r="AW143" s="169" t="str">
        <f t="shared" si="46"/>
        <v>2:3</v>
      </c>
      <c r="AX143" s="169" t="str">
        <f t="shared" si="46"/>
        <v>2:3</v>
      </c>
      <c r="AY143" s="169" t="str">
        <f t="shared" si="46"/>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7">Y142&amp;":"&amp;Y142+1</f>
        <v>4:5</v>
      </c>
      <c r="Z144" s="170" t="str">
        <f t="shared" si="47"/>
        <v>7:8</v>
      </c>
      <c r="AA144" s="170" t="str">
        <f t="shared" si="47"/>
        <v>10:11</v>
      </c>
      <c r="AB144" s="170" t="str">
        <f t="shared" si="47"/>
        <v>13:14</v>
      </c>
      <c r="AC144" s="170" t="str">
        <f t="shared" si="47"/>
        <v>16:17</v>
      </c>
      <c r="AD144" s="170" t="str">
        <f t="shared" si="47"/>
        <v>19:20</v>
      </c>
      <c r="AE144" s="155"/>
      <c r="AF144" s="155"/>
      <c r="AG144" s="155"/>
      <c r="AH144" s="155"/>
      <c r="AI144" s="155"/>
      <c r="AJ144" s="155"/>
      <c r="AK144" s="155"/>
      <c r="AS144" s="169" t="str">
        <f t="shared" si="46"/>
        <v>1:2</v>
      </c>
      <c r="AT144" s="169" t="str">
        <f t="shared" si="46"/>
        <v>4:5</v>
      </c>
      <c r="AU144" s="169" t="str">
        <f t="shared" si="46"/>
        <v>7:8</v>
      </c>
      <c r="AV144" s="169" t="str">
        <f t="shared" si="46"/>
        <v>10:11</v>
      </c>
      <c r="AW144" s="169" t="str">
        <f t="shared" si="46"/>
        <v>13:14</v>
      </c>
      <c r="AX144" s="169" t="str">
        <f t="shared" si="46"/>
        <v>16:17</v>
      </c>
      <c r="AY144" s="169" t="str">
        <f t="shared" si="46"/>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8">X145</f>
        <v>0:1</v>
      </c>
      <c r="Z145" s="169" t="str">
        <f t="shared" si="48"/>
        <v>0:1</v>
      </c>
      <c r="AA145" s="169" t="str">
        <f t="shared" si="48"/>
        <v>0:1</v>
      </c>
      <c r="AB145" s="169" t="str">
        <f t="shared" si="48"/>
        <v>0:1</v>
      </c>
      <c r="AC145" s="169" t="str">
        <f t="shared" si="48"/>
        <v>0:1</v>
      </c>
      <c r="AD145" s="169" t="str">
        <f t="shared" si="48"/>
        <v>0:1</v>
      </c>
      <c r="AE145" s="155"/>
      <c r="AF145" s="155"/>
      <c r="AG145" s="155"/>
      <c r="AH145" s="155"/>
      <c r="AI145" s="155"/>
      <c r="AJ145" s="155"/>
      <c r="AK145" s="155"/>
      <c r="AS145" s="171" t="s">
        <v>159</v>
      </c>
      <c r="AT145" s="169" t="str">
        <f t="shared" ref="AT145:AY145" si="49">AS145</f>
        <v>3:4</v>
      </c>
      <c r="AU145" s="169" t="str">
        <f t="shared" si="49"/>
        <v>3:4</v>
      </c>
      <c r="AV145" s="169" t="str">
        <f t="shared" si="49"/>
        <v>3:4</v>
      </c>
      <c r="AW145" s="169" t="str">
        <f t="shared" si="49"/>
        <v>3:4</v>
      </c>
      <c r="AX145" s="169" t="str">
        <f t="shared" si="49"/>
        <v>3:4</v>
      </c>
      <c r="AY145" s="169" t="str">
        <f t="shared" si="49"/>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0">INDEX($D151:$F151,1,d.Region)</f>
        <v>0</v>
      </c>
      <c r="D151" s="161">
        <v>0</v>
      </c>
      <c r="E151" s="161">
        <v>0</v>
      </c>
      <c r="F151" s="161">
        <v>0</v>
      </c>
      <c r="G151" s="155"/>
      <c r="H151" s="397">
        <f t="shared" ref="H151:H156" si="51">ROUND(7*30.4+$C151,0)</f>
        <v>213</v>
      </c>
      <c r="I151" s="155"/>
      <c r="J151" s="155"/>
      <c r="K151" s="155"/>
      <c r="L151" s="155"/>
      <c r="M151" s="155"/>
      <c r="N151" s="155"/>
    </row>
    <row r="152" spans="1:192" outlineLevel="1">
      <c r="A152">
        <v>2</v>
      </c>
      <c r="B152" t="s">
        <v>1073</v>
      </c>
      <c r="C152" s="155">
        <f t="shared" si="50"/>
        <v>21</v>
      </c>
      <c r="D152" s="161">
        <v>21</v>
      </c>
      <c r="E152" s="161">
        <v>21</v>
      </c>
      <c r="F152" s="161">
        <v>21</v>
      </c>
      <c r="G152" s="155"/>
      <c r="H152" s="397">
        <f t="shared" si="51"/>
        <v>234</v>
      </c>
      <c r="I152" s="155"/>
      <c r="J152" s="155"/>
      <c r="K152" s="155"/>
      <c r="L152" s="155"/>
      <c r="M152" s="155"/>
      <c r="N152" s="155"/>
    </row>
    <row r="153" spans="1:192" outlineLevel="1">
      <c r="A153">
        <v>3</v>
      </c>
      <c r="B153" t="s">
        <v>1072</v>
      </c>
      <c r="C153" s="155">
        <f t="shared" si="50"/>
        <v>35</v>
      </c>
      <c r="D153" s="161">
        <v>35</v>
      </c>
      <c r="E153" s="161">
        <v>35</v>
      </c>
      <c r="F153" s="161">
        <v>35</v>
      </c>
      <c r="G153" s="155"/>
      <c r="H153" s="397">
        <f t="shared" si="51"/>
        <v>248</v>
      </c>
      <c r="I153" s="155"/>
      <c r="J153" s="155"/>
      <c r="K153" s="155"/>
      <c r="L153" s="155"/>
      <c r="M153" s="155"/>
      <c r="N153" s="155"/>
    </row>
    <row r="154" spans="1:192" outlineLevel="1">
      <c r="A154">
        <v>4</v>
      </c>
      <c r="B154" t="s">
        <v>909</v>
      </c>
      <c r="C154" s="155">
        <f t="shared" si="50"/>
        <v>49</v>
      </c>
      <c r="D154" s="161">
        <v>49</v>
      </c>
      <c r="E154" s="161">
        <v>49</v>
      </c>
      <c r="F154" s="161">
        <v>49</v>
      </c>
      <c r="G154" s="155" t="s">
        <v>936</v>
      </c>
      <c r="H154" s="397">
        <f t="shared" si="51"/>
        <v>262</v>
      </c>
      <c r="I154" s="155"/>
      <c r="J154" s="155"/>
      <c r="K154" s="155"/>
      <c r="L154" s="155"/>
      <c r="M154" s="155"/>
      <c r="N154" s="155"/>
    </row>
    <row r="155" spans="1:192" outlineLevel="1">
      <c r="A155">
        <v>5</v>
      </c>
      <c r="B155" t="s">
        <v>934</v>
      </c>
      <c r="C155" s="155">
        <f t="shared" si="50"/>
        <v>63</v>
      </c>
      <c r="D155" s="161">
        <v>63</v>
      </c>
      <c r="E155" s="161">
        <v>63</v>
      </c>
      <c r="F155" s="161">
        <v>63</v>
      </c>
      <c r="G155" s="155" t="s">
        <v>936</v>
      </c>
      <c r="H155" s="397">
        <f t="shared" si="51"/>
        <v>276</v>
      </c>
      <c r="I155" s="155"/>
      <c r="J155" s="155"/>
      <c r="K155" s="155"/>
      <c r="L155" s="155"/>
      <c r="M155" s="155"/>
      <c r="N155" s="155"/>
    </row>
    <row r="156" spans="1:192" outlineLevel="1">
      <c r="A156">
        <v>6</v>
      </c>
      <c r="B156" t="s">
        <v>1444</v>
      </c>
      <c r="C156" s="155">
        <f t="shared" si="50"/>
        <v>0</v>
      </c>
      <c r="D156" s="127">
        <f>D151</f>
        <v>0</v>
      </c>
      <c r="E156" s="127">
        <f>E151</f>
        <v>0</v>
      </c>
      <c r="F156" s="127">
        <f>F151</f>
        <v>0</v>
      </c>
      <c r="G156" s="155" t="s">
        <v>936</v>
      </c>
      <c r="H156" s="397">
        <f t="shared" si="51"/>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2">INDEX($F163:$N163,$160:$160+(d.Region-1)*3)</f>
        <v>0</v>
      </c>
      <c r="D163" s="208">
        <f t="shared" si="52"/>
        <v>0</v>
      </c>
      <c r="E163" s="208">
        <f t="shared" si="52"/>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2"/>
        <v>0.25</v>
      </c>
      <c r="D164" s="208">
        <f t="shared" si="52"/>
        <v>0.25</v>
      </c>
      <c r="E164" s="208">
        <f t="shared" si="52"/>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2"/>
        <v>0.5</v>
      </c>
      <c r="D165" s="208">
        <f t="shared" si="52"/>
        <v>0.5</v>
      </c>
      <c r="E165" s="208">
        <f t="shared" si="52"/>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3">C$170+CHOOSE(d.Region,F171,I171,L171)</f>
        <v>287</v>
      </c>
      <c r="D171" s="313">
        <f t="shared" si="53"/>
        <v>321</v>
      </c>
      <c r="E171" s="314">
        <f t="shared" si="53"/>
        <v>356</v>
      </c>
      <c r="F171" s="395"/>
      <c r="G171" s="209"/>
      <c r="H171" s="209"/>
      <c r="I171" s="209"/>
      <c r="J171" s="209"/>
      <c r="K171" s="209"/>
      <c r="L171" s="209"/>
      <c r="M171" s="209"/>
      <c r="N171" s="209"/>
    </row>
    <row r="172" spans="1:14" outlineLevel="1">
      <c r="A172">
        <v>2</v>
      </c>
      <c r="B172" t="s">
        <v>1073</v>
      </c>
      <c r="C172" s="315">
        <f t="shared" si="53"/>
        <v>287</v>
      </c>
      <c r="D172" s="155">
        <f t="shared" si="53"/>
        <v>321</v>
      </c>
      <c r="E172" s="316">
        <f t="shared" si="53"/>
        <v>356</v>
      </c>
      <c r="F172" s="395"/>
      <c r="G172" s="209"/>
      <c r="H172" s="209"/>
      <c r="I172" s="209"/>
      <c r="J172" s="209"/>
      <c r="K172" s="209"/>
      <c r="L172" s="209"/>
      <c r="M172" s="209"/>
      <c r="N172" s="209"/>
    </row>
    <row r="173" spans="1:14" outlineLevel="1">
      <c r="A173">
        <v>3</v>
      </c>
      <c r="B173" t="s">
        <v>1072</v>
      </c>
      <c r="C173" s="315">
        <f t="shared" si="53"/>
        <v>287</v>
      </c>
      <c r="D173" s="155">
        <f t="shared" si="53"/>
        <v>321</v>
      </c>
      <c r="E173" s="316">
        <f t="shared" si="53"/>
        <v>356</v>
      </c>
      <c r="F173" s="395"/>
      <c r="G173" s="209"/>
      <c r="H173" s="209"/>
      <c r="I173" s="209"/>
      <c r="J173" s="209"/>
      <c r="K173" s="209"/>
      <c r="L173" s="209"/>
      <c r="M173" s="209"/>
      <c r="N173" s="209"/>
    </row>
    <row r="174" spans="1:14" outlineLevel="1">
      <c r="A174">
        <v>4</v>
      </c>
      <c r="B174" t="s">
        <v>909</v>
      </c>
      <c r="C174" s="315">
        <f t="shared" si="53"/>
        <v>287</v>
      </c>
      <c r="D174" s="155">
        <f t="shared" si="53"/>
        <v>321</v>
      </c>
      <c r="E174" s="316">
        <f t="shared" si="53"/>
        <v>356</v>
      </c>
      <c r="F174" s="395"/>
      <c r="G174" s="209"/>
      <c r="H174" s="209"/>
      <c r="I174" s="209"/>
      <c r="J174" s="209"/>
      <c r="K174" s="209"/>
      <c r="L174" s="209"/>
      <c r="M174" s="209"/>
      <c r="N174" s="209"/>
    </row>
    <row r="175" spans="1:14" outlineLevel="1">
      <c r="A175">
        <v>5</v>
      </c>
      <c r="B175" t="s">
        <v>934</v>
      </c>
      <c r="C175" s="315">
        <f t="shared" si="53"/>
        <v>287</v>
      </c>
      <c r="D175" s="155">
        <f t="shared" si="53"/>
        <v>321</v>
      </c>
      <c r="E175" s="316">
        <f t="shared" si="53"/>
        <v>356</v>
      </c>
      <c r="F175" s="395"/>
      <c r="G175" s="209"/>
      <c r="H175" s="209"/>
      <c r="I175" s="209"/>
      <c r="J175" s="209"/>
      <c r="K175" s="209"/>
      <c r="L175" s="209"/>
      <c r="M175" s="209"/>
      <c r="N175" s="209"/>
    </row>
    <row r="176" spans="1:14" outlineLevel="1">
      <c r="A176">
        <v>6</v>
      </c>
      <c r="B176" t="s">
        <v>1444</v>
      </c>
      <c r="C176" s="317">
        <f t="shared" si="53"/>
        <v>287</v>
      </c>
      <c r="D176" s="318">
        <f t="shared" si="53"/>
        <v>321</v>
      </c>
      <c r="E176" s="319">
        <f t="shared" si="53"/>
        <v>356</v>
      </c>
      <c r="F176" s="446">
        <f>F171</f>
        <v>0</v>
      </c>
      <c r="G176" s="446">
        <f t="shared" ref="G176:N176" si="54">G171</f>
        <v>0</v>
      </c>
      <c r="H176" s="446">
        <f t="shared" si="54"/>
        <v>0</v>
      </c>
      <c r="I176" s="446">
        <f t="shared" si="54"/>
        <v>0</v>
      </c>
      <c r="J176" s="446">
        <f t="shared" si="54"/>
        <v>0</v>
      </c>
      <c r="K176" s="446">
        <f t="shared" si="54"/>
        <v>0</v>
      </c>
      <c r="L176" s="446">
        <f t="shared" si="54"/>
        <v>0</v>
      </c>
      <c r="M176" s="446">
        <f t="shared" si="54"/>
        <v>0</v>
      </c>
      <c r="N176" s="446">
        <f t="shared" si="54"/>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5">D182</f>
        <v>0</v>
      </c>
      <c r="F182" s="128">
        <f t="shared" si="55"/>
        <v>0</v>
      </c>
      <c r="G182" s="128">
        <f t="shared" si="55"/>
        <v>0</v>
      </c>
      <c r="H182" s="128">
        <f t="shared" si="55"/>
        <v>0</v>
      </c>
      <c r="I182" s="128">
        <f t="shared" si="55"/>
        <v>0</v>
      </c>
      <c r="J182" s="128">
        <f t="shared" si="55"/>
        <v>0</v>
      </c>
      <c r="K182" s="128">
        <f t="shared" si="55"/>
        <v>0</v>
      </c>
      <c r="L182" s="128">
        <f t="shared" si="55"/>
        <v>0</v>
      </c>
      <c r="M182" s="128">
        <f t="shared" si="55"/>
        <v>0</v>
      </c>
      <c r="N182" s="128">
        <f t="shared" si="55"/>
        <v>0</v>
      </c>
      <c r="O182" s="128">
        <f t="shared" si="55"/>
        <v>0</v>
      </c>
      <c r="P182" s="128">
        <f t="shared" si="55"/>
        <v>0</v>
      </c>
      <c r="Q182" s="128">
        <f t="shared" si="55"/>
        <v>0</v>
      </c>
      <c r="R182" s="128">
        <v>1</v>
      </c>
      <c r="S182" s="128">
        <f>R182</f>
        <v>1</v>
      </c>
      <c r="T182" s="128">
        <f t="shared" si="55"/>
        <v>1</v>
      </c>
      <c r="U182" s="128">
        <f t="shared" si="55"/>
        <v>1</v>
      </c>
      <c r="V182" s="128">
        <f t="shared" si="55"/>
        <v>1</v>
      </c>
      <c r="W182" s="128">
        <f t="shared" si="55"/>
        <v>1</v>
      </c>
      <c r="X182" s="128">
        <f t="shared" si="55"/>
        <v>1</v>
      </c>
      <c r="Y182" s="128">
        <f t="shared" si="55"/>
        <v>1</v>
      </c>
      <c r="Z182" s="128">
        <f t="shared" si="55"/>
        <v>1</v>
      </c>
      <c r="AA182" s="128">
        <f t="shared" si="55"/>
        <v>1</v>
      </c>
      <c r="AB182" s="128">
        <f t="shared" si="55"/>
        <v>1</v>
      </c>
      <c r="AC182" s="128">
        <f t="shared" si="55"/>
        <v>1</v>
      </c>
      <c r="AD182" s="128">
        <f t="shared" si="55"/>
        <v>1</v>
      </c>
      <c r="AE182" s="128">
        <f t="shared" si="55"/>
        <v>1</v>
      </c>
      <c r="AF182" s="128">
        <f t="shared" si="55"/>
        <v>1</v>
      </c>
      <c r="AG182" s="128">
        <v>2</v>
      </c>
      <c r="AH182" s="128">
        <f>AG182</f>
        <v>2</v>
      </c>
      <c r="AI182" s="128">
        <f t="shared" si="55"/>
        <v>2</v>
      </c>
      <c r="AJ182" s="128">
        <f t="shared" si="55"/>
        <v>2</v>
      </c>
      <c r="AK182" s="128">
        <f t="shared" si="55"/>
        <v>2</v>
      </c>
      <c r="AL182" s="128">
        <f t="shared" si="55"/>
        <v>2</v>
      </c>
      <c r="AM182" s="128">
        <f t="shared" si="55"/>
        <v>2</v>
      </c>
      <c r="AN182" s="128">
        <f t="shared" si="55"/>
        <v>2</v>
      </c>
      <c r="AO182" s="128">
        <f t="shared" si="55"/>
        <v>2</v>
      </c>
      <c r="AP182" s="128">
        <f t="shared" si="55"/>
        <v>2</v>
      </c>
      <c r="AQ182" s="128">
        <f t="shared" si="55"/>
        <v>2</v>
      </c>
      <c r="AR182" s="128">
        <f t="shared" si="55"/>
        <v>2</v>
      </c>
      <c r="AS182" s="128">
        <f t="shared" si="55"/>
        <v>2</v>
      </c>
      <c r="AT182" s="128">
        <f t="shared" si="55"/>
        <v>2</v>
      </c>
      <c r="AU182" s="128">
        <f t="shared" si="55"/>
        <v>2</v>
      </c>
      <c r="AV182" s="128">
        <v>3</v>
      </c>
      <c r="AW182" s="128">
        <f>AV182</f>
        <v>3</v>
      </c>
      <c r="AX182" s="128">
        <f t="shared" si="55"/>
        <v>3</v>
      </c>
      <c r="AY182" s="128">
        <f t="shared" si="55"/>
        <v>3</v>
      </c>
      <c r="AZ182" s="128">
        <f t="shared" si="55"/>
        <v>3</v>
      </c>
      <c r="BA182" s="128">
        <f t="shared" si="55"/>
        <v>3</v>
      </c>
      <c r="BB182" s="128">
        <f t="shared" si="55"/>
        <v>3</v>
      </c>
      <c r="BC182" s="128">
        <f t="shared" si="55"/>
        <v>3</v>
      </c>
      <c r="BD182" s="128">
        <f t="shared" si="55"/>
        <v>3</v>
      </c>
      <c r="BE182" s="128">
        <f t="shared" si="55"/>
        <v>3</v>
      </c>
      <c r="BF182" s="128">
        <f t="shared" si="55"/>
        <v>3</v>
      </c>
      <c r="BG182" s="128">
        <f t="shared" si="55"/>
        <v>3</v>
      </c>
      <c r="BH182" s="128">
        <f t="shared" si="55"/>
        <v>3</v>
      </c>
      <c r="BI182" s="128">
        <f t="shared" si="55"/>
        <v>3</v>
      </c>
      <c r="BJ182" s="128">
        <f t="shared" si="55"/>
        <v>3</v>
      </c>
      <c r="BK182" s="128">
        <v>4</v>
      </c>
      <c r="BL182" s="128">
        <f>BK182</f>
        <v>4</v>
      </c>
      <c r="BM182" s="128">
        <f t="shared" si="55"/>
        <v>4</v>
      </c>
      <c r="BN182" s="128">
        <f t="shared" si="55"/>
        <v>4</v>
      </c>
      <c r="BO182" s="128">
        <f t="shared" si="55"/>
        <v>4</v>
      </c>
      <c r="BP182" s="128">
        <f t="shared" si="55"/>
        <v>4</v>
      </c>
      <c r="BQ182" s="128">
        <f t="shared" ref="BQ182:BY182" si="56">BP182</f>
        <v>4</v>
      </c>
      <c r="BR182" s="128">
        <f t="shared" si="56"/>
        <v>4</v>
      </c>
      <c r="BS182" s="128">
        <f t="shared" si="56"/>
        <v>4</v>
      </c>
      <c r="BT182" s="128">
        <f t="shared" si="56"/>
        <v>4</v>
      </c>
      <c r="BU182" s="128">
        <f t="shared" si="56"/>
        <v>4</v>
      </c>
      <c r="BV182" s="128">
        <f t="shared" si="56"/>
        <v>4</v>
      </c>
      <c r="BW182" s="128">
        <f t="shared" si="56"/>
        <v>4</v>
      </c>
      <c r="BX182" s="128">
        <f t="shared" si="56"/>
        <v>4</v>
      </c>
      <c r="BY182" s="128">
        <f t="shared" si="56"/>
        <v>4</v>
      </c>
      <c r="BZ182" s="128">
        <v>5</v>
      </c>
      <c r="CA182" s="128">
        <f>BZ182</f>
        <v>5</v>
      </c>
      <c r="CB182" s="128">
        <f t="shared" ref="CB182:CN182" si="57">CA182</f>
        <v>5</v>
      </c>
      <c r="CC182" s="128">
        <f t="shared" si="57"/>
        <v>5</v>
      </c>
      <c r="CD182" s="128">
        <f t="shared" si="57"/>
        <v>5</v>
      </c>
      <c r="CE182" s="128">
        <f t="shared" si="57"/>
        <v>5</v>
      </c>
      <c r="CF182" s="128">
        <f t="shared" si="57"/>
        <v>5</v>
      </c>
      <c r="CG182" s="128">
        <f t="shared" si="57"/>
        <v>5</v>
      </c>
      <c r="CH182" s="128">
        <f t="shared" si="57"/>
        <v>5</v>
      </c>
      <c r="CI182" s="128">
        <f t="shared" si="57"/>
        <v>5</v>
      </c>
      <c r="CJ182" s="128">
        <f t="shared" si="57"/>
        <v>5</v>
      </c>
      <c r="CK182" s="128">
        <f t="shared" si="57"/>
        <v>5</v>
      </c>
      <c r="CL182" s="128">
        <f t="shared" si="57"/>
        <v>5</v>
      </c>
      <c r="CM182" s="128">
        <f t="shared" si="57"/>
        <v>5</v>
      </c>
      <c r="CN182" s="128">
        <f t="shared" si="57"/>
        <v>5</v>
      </c>
      <c r="CO182" s="128">
        <v>6</v>
      </c>
      <c r="CP182" s="128">
        <f>CO182</f>
        <v>6</v>
      </c>
      <c r="CQ182" s="128">
        <f t="shared" ref="CQ182:DC182" si="58">CP182</f>
        <v>6</v>
      </c>
      <c r="CR182" s="128">
        <f t="shared" si="58"/>
        <v>6</v>
      </c>
      <c r="CS182" s="128">
        <f t="shared" si="58"/>
        <v>6</v>
      </c>
      <c r="CT182" s="128">
        <f t="shared" si="58"/>
        <v>6</v>
      </c>
      <c r="CU182" s="128">
        <f t="shared" si="58"/>
        <v>6</v>
      </c>
      <c r="CV182" s="128">
        <f t="shared" si="58"/>
        <v>6</v>
      </c>
      <c r="CW182" s="128">
        <f t="shared" si="58"/>
        <v>6</v>
      </c>
      <c r="CX182" s="128">
        <f t="shared" si="58"/>
        <v>6</v>
      </c>
      <c r="CY182" s="128">
        <f t="shared" si="58"/>
        <v>6</v>
      </c>
      <c r="CZ182" s="128">
        <f t="shared" si="58"/>
        <v>6</v>
      </c>
      <c r="DA182" s="128">
        <f t="shared" si="58"/>
        <v>6</v>
      </c>
      <c r="DB182" s="128">
        <f t="shared" si="58"/>
        <v>6</v>
      </c>
      <c r="DC182" s="128">
        <f t="shared" si="58"/>
        <v>6</v>
      </c>
      <c r="DD182" s="128">
        <v>7</v>
      </c>
      <c r="DE182" s="128">
        <f>DD182</f>
        <v>7</v>
      </c>
      <c r="DF182" s="128">
        <f t="shared" ref="DF182:DR182" si="59">DE182</f>
        <v>7</v>
      </c>
      <c r="DG182" s="128">
        <f t="shared" si="59"/>
        <v>7</v>
      </c>
      <c r="DH182" s="128">
        <f t="shared" si="59"/>
        <v>7</v>
      </c>
      <c r="DI182" s="128">
        <f t="shared" si="59"/>
        <v>7</v>
      </c>
      <c r="DJ182" s="128">
        <f t="shared" si="59"/>
        <v>7</v>
      </c>
      <c r="DK182" s="128">
        <f t="shared" si="59"/>
        <v>7</v>
      </c>
      <c r="DL182" s="128">
        <f t="shared" si="59"/>
        <v>7</v>
      </c>
      <c r="DM182" s="128">
        <f t="shared" si="59"/>
        <v>7</v>
      </c>
      <c r="DN182" s="128">
        <f t="shared" si="59"/>
        <v>7</v>
      </c>
      <c r="DO182" s="128">
        <f t="shared" si="59"/>
        <v>7</v>
      </c>
      <c r="DP182" s="128">
        <f t="shared" si="59"/>
        <v>7</v>
      </c>
      <c r="DQ182" s="128">
        <f t="shared" si="59"/>
        <v>7</v>
      </c>
      <c r="DR182" s="128">
        <f t="shared" si="59"/>
        <v>7</v>
      </c>
    </row>
    <row r="183" spans="1:192" outlineLevel="1">
      <c r="A183">
        <v>1</v>
      </c>
      <c r="B183" t="s">
        <v>880</v>
      </c>
      <c r="C183" s="131" t="str">
        <f t="shared" ref="C183:BN183" si="60">INDEX(LMU_Data,(C$182*$A$182)+$A183,(d.Region-1)*15+C$181)</f>
        <v>-</v>
      </c>
      <c r="D183" s="131" t="str">
        <f t="shared" si="60"/>
        <v>-</v>
      </c>
      <c r="E183" s="131" t="str">
        <f t="shared" si="60"/>
        <v>-</v>
      </c>
      <c r="F183" s="131" t="str">
        <f t="shared" si="60"/>
        <v>-</v>
      </c>
      <c r="G183" s="131" t="str">
        <f t="shared" si="60"/>
        <v>-</v>
      </c>
      <c r="H183" s="131" t="str">
        <f t="shared" si="60"/>
        <v>-</v>
      </c>
      <c r="I183" s="131" t="str">
        <f t="shared" si="60"/>
        <v>-</v>
      </c>
      <c r="J183" s="131" t="str">
        <f t="shared" si="60"/>
        <v>-</v>
      </c>
      <c r="K183" s="131" t="str">
        <f t="shared" si="60"/>
        <v>-</v>
      </c>
      <c r="L183" s="131" t="str">
        <f t="shared" si="60"/>
        <v>-</v>
      </c>
      <c r="M183" s="131" t="str">
        <f t="shared" si="60"/>
        <v>-</v>
      </c>
      <c r="N183" s="131" t="str">
        <f t="shared" si="60"/>
        <v>-</v>
      </c>
      <c r="O183" s="131" t="str">
        <f t="shared" si="60"/>
        <v>-</v>
      </c>
      <c r="P183" s="131" t="str">
        <f t="shared" si="60"/>
        <v>-</v>
      </c>
      <c r="Q183" s="131" t="str">
        <f t="shared" si="60"/>
        <v>-</v>
      </c>
      <c r="R183" s="131" t="str">
        <f t="shared" si="60"/>
        <v>-</v>
      </c>
      <c r="S183" s="131" t="str">
        <f t="shared" si="60"/>
        <v>-</v>
      </c>
      <c r="T183" s="131" t="str">
        <f t="shared" si="60"/>
        <v>-</v>
      </c>
      <c r="U183" s="131" t="str">
        <f t="shared" si="60"/>
        <v>-</v>
      </c>
      <c r="V183" s="131" t="str">
        <f t="shared" si="60"/>
        <v>-</v>
      </c>
      <c r="W183" s="131" t="str">
        <f t="shared" si="60"/>
        <v>-</v>
      </c>
      <c r="X183" s="131" t="str">
        <f t="shared" si="60"/>
        <v>-</v>
      </c>
      <c r="Y183" s="131" t="str">
        <f t="shared" si="60"/>
        <v>-</v>
      </c>
      <c r="Z183" s="131" t="str">
        <f t="shared" si="60"/>
        <v>-</v>
      </c>
      <c r="AA183" s="131" t="str">
        <f t="shared" si="60"/>
        <v>-</v>
      </c>
      <c r="AB183" s="131" t="str">
        <f t="shared" si="60"/>
        <v>-</v>
      </c>
      <c r="AC183" s="131" t="str">
        <f t="shared" si="60"/>
        <v>-</v>
      </c>
      <c r="AD183" s="131" t="str">
        <f t="shared" si="60"/>
        <v>-</v>
      </c>
      <c r="AE183" s="131" t="str">
        <f t="shared" si="60"/>
        <v>-</v>
      </c>
      <c r="AF183" s="131" t="str">
        <f t="shared" si="60"/>
        <v>-</v>
      </c>
      <c r="AG183" s="131">
        <f t="shared" si="60"/>
        <v>1</v>
      </c>
      <c r="AH183" s="131">
        <f t="shared" si="60"/>
        <v>14</v>
      </c>
      <c r="AI183" s="131">
        <f t="shared" si="60"/>
        <v>15</v>
      </c>
      <c r="AJ183" s="131">
        <f t="shared" si="60"/>
        <v>28</v>
      </c>
      <c r="AK183" s="131">
        <f t="shared" si="60"/>
        <v>34</v>
      </c>
      <c r="AL183" s="131">
        <f t="shared" si="60"/>
        <v>16</v>
      </c>
      <c r="AM183" s="131">
        <f t="shared" si="60"/>
        <v>27</v>
      </c>
      <c r="AN183" s="131">
        <f t="shared" si="60"/>
        <v>33</v>
      </c>
      <c r="AO183" s="131">
        <f t="shared" si="60"/>
        <v>17</v>
      </c>
      <c r="AP183" s="131">
        <f t="shared" si="60"/>
        <v>26</v>
      </c>
      <c r="AQ183" s="131">
        <f t="shared" si="60"/>
        <v>31</v>
      </c>
      <c r="AR183" s="131">
        <f t="shared" si="60"/>
        <v>4</v>
      </c>
      <c r="AS183" s="131">
        <f t="shared" si="60"/>
        <v>5</v>
      </c>
      <c r="AT183" s="131">
        <f t="shared" si="60"/>
        <v>7</v>
      </c>
      <c r="AU183" s="131">
        <f t="shared" si="60"/>
        <v>32</v>
      </c>
      <c r="AV183" s="131">
        <f t="shared" si="60"/>
        <v>23</v>
      </c>
      <c r="AW183" s="131">
        <f t="shared" si="60"/>
        <v>24</v>
      </c>
      <c r="AX183" s="131">
        <f t="shared" si="60"/>
        <v>25</v>
      </c>
      <c r="AY183" s="131">
        <f t="shared" si="60"/>
        <v>26</v>
      </c>
      <c r="AZ183" s="131">
        <f t="shared" si="60"/>
        <v>27</v>
      </c>
      <c r="BA183" s="131">
        <f t="shared" si="60"/>
        <v>28</v>
      </c>
      <c r="BB183" s="131">
        <f t="shared" si="60"/>
        <v>29</v>
      </c>
      <c r="BC183" s="131">
        <f t="shared" si="60"/>
        <v>30</v>
      </c>
      <c r="BD183" s="131">
        <f t="shared" si="60"/>
        <v>12</v>
      </c>
      <c r="BE183" s="131">
        <f t="shared" si="60"/>
        <v>13</v>
      </c>
      <c r="BF183" s="131">
        <f t="shared" si="60"/>
        <v>11</v>
      </c>
      <c r="BG183" s="131">
        <f t="shared" si="60"/>
        <v>1</v>
      </c>
      <c r="BH183" s="131">
        <f t="shared" si="60"/>
        <v>28</v>
      </c>
      <c r="BI183" s="131">
        <f t="shared" si="60"/>
        <v>34</v>
      </c>
      <c r="BJ183" s="131">
        <f t="shared" si="60"/>
        <v>27</v>
      </c>
      <c r="BK183" s="131">
        <f t="shared" si="60"/>
        <v>23</v>
      </c>
      <c r="BL183" s="131">
        <f t="shared" si="60"/>
        <v>24</v>
      </c>
      <c r="BM183" s="131">
        <f t="shared" si="60"/>
        <v>25</v>
      </c>
      <c r="BN183" s="131">
        <f t="shared" si="60"/>
        <v>26</v>
      </c>
      <c r="BO183" s="131">
        <f t="shared" ref="BO183:DR183" si="61">INDEX(LMU_Data,(BO$182*$A$182)+$A183,(d.Region-1)*15+BO$181)</f>
        <v>27</v>
      </c>
      <c r="BP183" s="131">
        <f t="shared" si="61"/>
        <v>28</v>
      </c>
      <c r="BQ183" s="131">
        <f t="shared" si="61"/>
        <v>29</v>
      </c>
      <c r="BR183" s="131">
        <f t="shared" si="61"/>
        <v>30</v>
      </c>
      <c r="BS183" s="131">
        <f t="shared" si="61"/>
        <v>12</v>
      </c>
      <c r="BT183" s="131">
        <f t="shared" si="61"/>
        <v>13</v>
      </c>
      <c r="BU183" s="131">
        <f t="shared" si="61"/>
        <v>27</v>
      </c>
      <c r="BV183" s="131">
        <f t="shared" si="61"/>
        <v>17</v>
      </c>
      <c r="BW183" s="131">
        <f t="shared" si="61"/>
        <v>26</v>
      </c>
      <c r="BX183" s="131">
        <f t="shared" si="61"/>
        <v>31</v>
      </c>
      <c r="BY183" s="131">
        <f t="shared" si="61"/>
        <v>4</v>
      </c>
      <c r="BZ183" s="131" t="str">
        <f t="shared" si="61"/>
        <v>-</v>
      </c>
      <c r="CA183" s="131" t="str">
        <f t="shared" si="61"/>
        <v>-</v>
      </c>
      <c r="CB183" s="131" t="str">
        <f t="shared" si="61"/>
        <v>-</v>
      </c>
      <c r="CC183" s="131" t="str">
        <f t="shared" si="61"/>
        <v>-</v>
      </c>
      <c r="CD183" s="131" t="str">
        <f t="shared" si="61"/>
        <v>-</v>
      </c>
      <c r="CE183" s="131" t="str">
        <f t="shared" si="61"/>
        <v>-</v>
      </c>
      <c r="CF183" s="131" t="str">
        <f t="shared" si="61"/>
        <v>-</v>
      </c>
      <c r="CG183" s="131" t="str">
        <f t="shared" si="61"/>
        <v>-</v>
      </c>
      <c r="CH183" s="131" t="str">
        <f t="shared" si="61"/>
        <v>-</v>
      </c>
      <c r="CI183" s="131" t="str">
        <f t="shared" si="61"/>
        <v>-</v>
      </c>
      <c r="CJ183" s="131" t="str">
        <f t="shared" si="61"/>
        <v>-</v>
      </c>
      <c r="CK183" s="131" t="str">
        <f t="shared" si="61"/>
        <v>-</v>
      </c>
      <c r="CL183" s="131" t="str">
        <f t="shared" si="61"/>
        <v>-</v>
      </c>
      <c r="CM183" s="131" t="str">
        <f t="shared" si="61"/>
        <v>-</v>
      </c>
      <c r="CN183" s="131" t="str">
        <f t="shared" si="61"/>
        <v>-</v>
      </c>
      <c r="CO183" s="131" t="str">
        <f t="shared" si="61"/>
        <v>-</v>
      </c>
      <c r="CP183" s="131" t="str">
        <f t="shared" si="61"/>
        <v>-</v>
      </c>
      <c r="CQ183" s="131" t="str">
        <f t="shared" si="61"/>
        <v>-</v>
      </c>
      <c r="CR183" s="131" t="str">
        <f t="shared" si="61"/>
        <v>-</v>
      </c>
      <c r="CS183" s="131" t="str">
        <f t="shared" si="61"/>
        <v>-</v>
      </c>
      <c r="CT183" s="131" t="str">
        <f t="shared" si="61"/>
        <v>-</v>
      </c>
      <c r="CU183" s="131" t="str">
        <f t="shared" si="61"/>
        <v>-</v>
      </c>
      <c r="CV183" s="131" t="str">
        <f t="shared" si="61"/>
        <v>-</v>
      </c>
      <c r="CW183" s="131" t="str">
        <f t="shared" si="61"/>
        <v>-</v>
      </c>
      <c r="CX183" s="131" t="str">
        <f t="shared" si="61"/>
        <v>-</v>
      </c>
      <c r="CY183" s="131" t="str">
        <f t="shared" si="61"/>
        <v>-</v>
      </c>
      <c r="CZ183" s="131" t="str">
        <f t="shared" si="61"/>
        <v>-</v>
      </c>
      <c r="DA183" s="131" t="str">
        <f t="shared" si="61"/>
        <v>-</v>
      </c>
      <c r="DB183" s="131" t="str">
        <f t="shared" si="61"/>
        <v>-</v>
      </c>
      <c r="DC183" s="131" t="str">
        <f t="shared" si="61"/>
        <v>-</v>
      </c>
      <c r="DD183" s="131" t="str">
        <f t="shared" si="61"/>
        <v>-</v>
      </c>
      <c r="DE183" s="131" t="str">
        <f t="shared" si="61"/>
        <v>-</v>
      </c>
      <c r="DF183" s="131" t="str">
        <f t="shared" si="61"/>
        <v>-</v>
      </c>
      <c r="DG183" s="131" t="str">
        <f t="shared" si="61"/>
        <v>-</v>
      </c>
      <c r="DH183" s="131" t="str">
        <f t="shared" si="61"/>
        <v>-</v>
      </c>
      <c r="DI183" s="131" t="str">
        <f t="shared" si="61"/>
        <v>-</v>
      </c>
      <c r="DJ183" s="131" t="str">
        <f t="shared" si="61"/>
        <v>-</v>
      </c>
      <c r="DK183" s="131" t="str">
        <f t="shared" si="61"/>
        <v>-</v>
      </c>
      <c r="DL183" s="131" t="str">
        <f t="shared" si="61"/>
        <v>-</v>
      </c>
      <c r="DM183" s="131" t="str">
        <f t="shared" si="61"/>
        <v>-</v>
      </c>
      <c r="DN183" s="131" t="str">
        <f t="shared" si="61"/>
        <v>-</v>
      </c>
      <c r="DO183" s="131" t="str">
        <f t="shared" si="61"/>
        <v>-</v>
      </c>
      <c r="DP183" s="131" t="str">
        <f t="shared" si="61"/>
        <v>-</v>
      </c>
      <c r="DQ183" s="131" t="str">
        <f t="shared" si="61"/>
        <v>-</v>
      </c>
      <c r="DR183" s="131" t="str">
        <f t="shared" si="61"/>
        <v>-</v>
      </c>
    </row>
    <row r="184" spans="1:192" outlineLevel="1">
      <c r="B184" t="s">
        <v>881</v>
      </c>
      <c r="C184" s="106" t="str">
        <f>IF(C$183="-",":",TEXT(C$183,"0")&amp;":"&amp;TEXT(C$183+1,"0"))&amp;","&amp;TEXT(C$182,"0")&amp;":"&amp;TEXT(C$182+1,"0")</f>
        <v>:,0:1</v>
      </c>
      <c r="D184" s="106" t="str">
        <f t="shared" ref="D184:BO184" si="62">IF(D$183="-",":",TEXT(D$183,"0")&amp;":"&amp;TEXT(D$183+1,"0"))&amp;","&amp;TEXT(D$182,"0")&amp;":"&amp;TEXT(D$182+1,"0")</f>
        <v>:,0:1</v>
      </c>
      <c r="E184" s="106" t="str">
        <f t="shared" si="62"/>
        <v>:,0:1</v>
      </c>
      <c r="F184" s="106" t="str">
        <f t="shared" si="62"/>
        <v>:,0:1</v>
      </c>
      <c r="G184" s="106" t="str">
        <f t="shared" si="62"/>
        <v>:,0:1</v>
      </c>
      <c r="H184" s="106" t="str">
        <f t="shared" si="62"/>
        <v>:,0:1</v>
      </c>
      <c r="I184" s="106" t="str">
        <f t="shared" si="62"/>
        <v>:,0:1</v>
      </c>
      <c r="J184" s="106" t="str">
        <f t="shared" si="62"/>
        <v>:,0:1</v>
      </c>
      <c r="K184" s="106" t="str">
        <f t="shared" si="62"/>
        <v>:,0:1</v>
      </c>
      <c r="L184" s="106" t="str">
        <f t="shared" si="62"/>
        <v>:,0:1</v>
      </c>
      <c r="M184" s="106" t="str">
        <f t="shared" si="62"/>
        <v>:,0:1</v>
      </c>
      <c r="N184" s="106" t="str">
        <f t="shared" si="62"/>
        <v>:,0:1</v>
      </c>
      <c r="O184" s="106" t="str">
        <f t="shared" si="62"/>
        <v>:,0:1</v>
      </c>
      <c r="P184" s="106" t="str">
        <f t="shared" si="62"/>
        <v>:,0:1</v>
      </c>
      <c r="Q184" s="106" t="str">
        <f t="shared" si="62"/>
        <v>:,0:1</v>
      </c>
      <c r="R184" s="106" t="str">
        <f t="shared" si="62"/>
        <v>:,1:2</v>
      </c>
      <c r="S184" s="106" t="str">
        <f t="shared" si="62"/>
        <v>:,1:2</v>
      </c>
      <c r="T184" s="106" t="str">
        <f t="shared" si="62"/>
        <v>:,1:2</v>
      </c>
      <c r="U184" s="106" t="str">
        <f t="shared" si="62"/>
        <v>:,1:2</v>
      </c>
      <c r="V184" s="106" t="str">
        <f t="shared" si="62"/>
        <v>:,1:2</v>
      </c>
      <c r="W184" s="106" t="str">
        <f t="shared" si="62"/>
        <v>:,1:2</v>
      </c>
      <c r="X184" s="106" t="str">
        <f t="shared" si="62"/>
        <v>:,1:2</v>
      </c>
      <c r="Y184" s="106" t="str">
        <f t="shared" si="62"/>
        <v>:,1:2</v>
      </c>
      <c r="Z184" s="106" t="str">
        <f t="shared" si="62"/>
        <v>:,1:2</v>
      </c>
      <c r="AA184" s="106" t="str">
        <f t="shared" si="62"/>
        <v>:,1:2</v>
      </c>
      <c r="AB184" s="106" t="str">
        <f t="shared" si="62"/>
        <v>:,1:2</v>
      </c>
      <c r="AC184" s="106" t="str">
        <f t="shared" si="62"/>
        <v>:,1:2</v>
      </c>
      <c r="AD184" s="106" t="str">
        <f t="shared" si="62"/>
        <v>:,1:2</v>
      </c>
      <c r="AE184" s="106" t="str">
        <f t="shared" si="62"/>
        <v>:,1:2</v>
      </c>
      <c r="AF184" s="106" t="str">
        <f t="shared" si="62"/>
        <v>:,1:2</v>
      </c>
      <c r="AG184" s="106" t="str">
        <f t="shared" si="62"/>
        <v>1:2,2:3</v>
      </c>
      <c r="AH184" s="106" t="str">
        <f t="shared" si="62"/>
        <v>14:15,2:3</v>
      </c>
      <c r="AI184" s="106" t="str">
        <f t="shared" si="62"/>
        <v>15:16,2:3</v>
      </c>
      <c r="AJ184" s="106" t="str">
        <f t="shared" si="62"/>
        <v>28:29,2:3</v>
      </c>
      <c r="AK184" s="106" t="str">
        <f t="shared" si="62"/>
        <v>34:35,2:3</v>
      </c>
      <c r="AL184" s="106" t="str">
        <f t="shared" si="62"/>
        <v>16:17,2:3</v>
      </c>
      <c r="AM184" s="106" t="str">
        <f t="shared" si="62"/>
        <v>27:28,2:3</v>
      </c>
      <c r="AN184" s="106" t="str">
        <f t="shared" si="62"/>
        <v>33:34,2:3</v>
      </c>
      <c r="AO184" s="106" t="str">
        <f t="shared" si="62"/>
        <v>17:18,2:3</v>
      </c>
      <c r="AP184" s="106" t="str">
        <f t="shared" si="62"/>
        <v>26:27,2:3</v>
      </c>
      <c r="AQ184" s="106" t="str">
        <f t="shared" si="62"/>
        <v>31:32,2:3</v>
      </c>
      <c r="AR184" s="106" t="str">
        <f t="shared" si="62"/>
        <v>4:5,2:3</v>
      </c>
      <c r="AS184" s="106" t="str">
        <f t="shared" si="62"/>
        <v>5:6,2:3</v>
      </c>
      <c r="AT184" s="106" t="str">
        <f t="shared" si="62"/>
        <v>7:8,2:3</v>
      </c>
      <c r="AU184" s="106" t="str">
        <f t="shared" si="62"/>
        <v>32:33,2:3</v>
      </c>
      <c r="AV184" s="106" t="str">
        <f t="shared" si="62"/>
        <v>23:24,3:4</v>
      </c>
      <c r="AW184" s="106" t="str">
        <f t="shared" si="62"/>
        <v>24:25,3:4</v>
      </c>
      <c r="AX184" s="106" t="str">
        <f t="shared" si="62"/>
        <v>25:26,3:4</v>
      </c>
      <c r="AY184" s="106" t="str">
        <f t="shared" si="62"/>
        <v>26:27,3:4</v>
      </c>
      <c r="AZ184" s="106" t="str">
        <f t="shared" si="62"/>
        <v>27:28,3:4</v>
      </c>
      <c r="BA184" s="106" t="str">
        <f t="shared" si="62"/>
        <v>28:29,3:4</v>
      </c>
      <c r="BB184" s="106" t="str">
        <f t="shared" si="62"/>
        <v>29:30,3:4</v>
      </c>
      <c r="BC184" s="106" t="str">
        <f t="shared" si="62"/>
        <v>30:31,3:4</v>
      </c>
      <c r="BD184" s="106" t="str">
        <f t="shared" si="62"/>
        <v>12:13,3:4</v>
      </c>
      <c r="BE184" s="106" t="str">
        <f t="shared" si="62"/>
        <v>13:14,3:4</v>
      </c>
      <c r="BF184" s="106" t="str">
        <f t="shared" si="62"/>
        <v>11:12,3:4</v>
      </c>
      <c r="BG184" s="106" t="str">
        <f t="shared" si="62"/>
        <v>1:2,3:4</v>
      </c>
      <c r="BH184" s="106" t="str">
        <f t="shared" si="62"/>
        <v>28:29,3:4</v>
      </c>
      <c r="BI184" s="106" t="str">
        <f t="shared" si="62"/>
        <v>34:35,3:4</v>
      </c>
      <c r="BJ184" s="106" t="str">
        <f t="shared" si="62"/>
        <v>27:28,3:4</v>
      </c>
      <c r="BK184" s="106" t="str">
        <f t="shared" si="62"/>
        <v>23:24,4:5</v>
      </c>
      <c r="BL184" s="106" t="str">
        <f t="shared" si="62"/>
        <v>24:25,4:5</v>
      </c>
      <c r="BM184" s="106" t="str">
        <f t="shared" si="62"/>
        <v>25:26,4:5</v>
      </c>
      <c r="BN184" s="106" t="str">
        <f t="shared" si="62"/>
        <v>26:27,4:5</v>
      </c>
      <c r="BO184" s="106" t="str">
        <f t="shared" si="62"/>
        <v>27:28,4:5</v>
      </c>
      <c r="BP184" s="106" t="str">
        <f t="shared" ref="BP184:DR184" si="63">IF(BP$183="-",":",TEXT(BP$183,"0")&amp;":"&amp;TEXT(BP$183+1,"0"))&amp;","&amp;TEXT(BP$182,"0")&amp;":"&amp;TEXT(BP$182+1,"0")</f>
        <v>28:29,4:5</v>
      </c>
      <c r="BQ184" s="106" t="str">
        <f t="shared" si="63"/>
        <v>29:30,4:5</v>
      </c>
      <c r="BR184" s="106" t="str">
        <f t="shared" si="63"/>
        <v>30:31,4:5</v>
      </c>
      <c r="BS184" s="106" t="str">
        <f t="shared" si="63"/>
        <v>12:13,4:5</v>
      </c>
      <c r="BT184" s="106" t="str">
        <f t="shared" si="63"/>
        <v>13:14,4:5</v>
      </c>
      <c r="BU184" s="106" t="str">
        <f t="shared" si="63"/>
        <v>27:28,4:5</v>
      </c>
      <c r="BV184" s="106" t="str">
        <f t="shared" si="63"/>
        <v>17:18,4:5</v>
      </c>
      <c r="BW184" s="106" t="str">
        <f t="shared" si="63"/>
        <v>26:27,4:5</v>
      </c>
      <c r="BX184" s="106" t="str">
        <f t="shared" si="63"/>
        <v>31:32,4:5</v>
      </c>
      <c r="BY184" s="106" t="str">
        <f t="shared" si="63"/>
        <v>4:5,4:5</v>
      </c>
      <c r="BZ184" s="106" t="str">
        <f t="shared" si="63"/>
        <v>:,5:6</v>
      </c>
      <c r="CA184" s="106" t="str">
        <f t="shared" si="63"/>
        <v>:,5:6</v>
      </c>
      <c r="CB184" s="106" t="str">
        <f t="shared" si="63"/>
        <v>:,5:6</v>
      </c>
      <c r="CC184" s="106" t="str">
        <f t="shared" si="63"/>
        <v>:,5:6</v>
      </c>
      <c r="CD184" s="106" t="str">
        <f t="shared" si="63"/>
        <v>:,5:6</v>
      </c>
      <c r="CE184" s="106" t="str">
        <f t="shared" si="63"/>
        <v>:,5:6</v>
      </c>
      <c r="CF184" s="106" t="str">
        <f t="shared" si="63"/>
        <v>:,5:6</v>
      </c>
      <c r="CG184" s="106" t="str">
        <f t="shared" si="63"/>
        <v>:,5:6</v>
      </c>
      <c r="CH184" s="106" t="str">
        <f t="shared" si="63"/>
        <v>:,5:6</v>
      </c>
      <c r="CI184" s="106" t="str">
        <f t="shared" si="63"/>
        <v>:,5:6</v>
      </c>
      <c r="CJ184" s="106" t="str">
        <f t="shared" si="63"/>
        <v>:,5:6</v>
      </c>
      <c r="CK184" s="106" t="str">
        <f t="shared" si="63"/>
        <v>:,5:6</v>
      </c>
      <c r="CL184" s="106" t="str">
        <f t="shared" si="63"/>
        <v>:,5:6</v>
      </c>
      <c r="CM184" s="106" t="str">
        <f t="shared" si="63"/>
        <v>:,5:6</v>
      </c>
      <c r="CN184" s="106" t="str">
        <f t="shared" si="63"/>
        <v>:,5:6</v>
      </c>
      <c r="CO184" s="106" t="str">
        <f t="shared" si="63"/>
        <v>:,6:7</v>
      </c>
      <c r="CP184" s="106" t="str">
        <f t="shared" si="63"/>
        <v>:,6:7</v>
      </c>
      <c r="CQ184" s="106" t="str">
        <f t="shared" si="63"/>
        <v>:,6:7</v>
      </c>
      <c r="CR184" s="106" t="str">
        <f t="shared" si="63"/>
        <v>:,6:7</v>
      </c>
      <c r="CS184" s="106" t="str">
        <f t="shared" si="63"/>
        <v>:,6:7</v>
      </c>
      <c r="CT184" s="106" t="str">
        <f t="shared" si="63"/>
        <v>:,6:7</v>
      </c>
      <c r="CU184" s="106" t="str">
        <f t="shared" si="63"/>
        <v>:,6:7</v>
      </c>
      <c r="CV184" s="106" t="str">
        <f t="shared" si="63"/>
        <v>:,6:7</v>
      </c>
      <c r="CW184" s="106" t="str">
        <f t="shared" si="63"/>
        <v>:,6:7</v>
      </c>
      <c r="CX184" s="106" t="str">
        <f t="shared" si="63"/>
        <v>:,6:7</v>
      </c>
      <c r="CY184" s="106" t="str">
        <f t="shared" si="63"/>
        <v>:,6:7</v>
      </c>
      <c r="CZ184" s="106" t="str">
        <f t="shared" si="63"/>
        <v>:,6:7</v>
      </c>
      <c r="DA184" s="106" t="str">
        <f t="shared" si="63"/>
        <v>:,6:7</v>
      </c>
      <c r="DB184" s="106" t="str">
        <f t="shared" si="63"/>
        <v>:,6:7</v>
      </c>
      <c r="DC184" s="106" t="str">
        <f t="shared" si="63"/>
        <v>:,6:7</v>
      </c>
      <c r="DD184" s="106" t="str">
        <f t="shared" si="63"/>
        <v>:,7:8</v>
      </c>
      <c r="DE184" s="106" t="str">
        <f t="shared" si="63"/>
        <v>:,7:8</v>
      </c>
      <c r="DF184" s="106" t="str">
        <f t="shared" si="63"/>
        <v>:,7:8</v>
      </c>
      <c r="DG184" s="106" t="str">
        <f t="shared" si="63"/>
        <v>:,7:8</v>
      </c>
      <c r="DH184" s="106" t="str">
        <f t="shared" si="63"/>
        <v>:,7:8</v>
      </c>
      <c r="DI184" s="106" t="str">
        <f t="shared" si="63"/>
        <v>:,7:8</v>
      </c>
      <c r="DJ184" s="106" t="str">
        <f t="shared" si="63"/>
        <v>:,7:8</v>
      </c>
      <c r="DK184" s="106" t="str">
        <f t="shared" si="63"/>
        <v>:,7:8</v>
      </c>
      <c r="DL184" s="106" t="str">
        <f t="shared" si="63"/>
        <v>:,7:8</v>
      </c>
      <c r="DM184" s="106" t="str">
        <f t="shared" si="63"/>
        <v>:,7:8</v>
      </c>
      <c r="DN184" s="106" t="str">
        <f t="shared" si="63"/>
        <v>:,7:8</v>
      </c>
      <c r="DO184" s="106" t="str">
        <f t="shared" si="63"/>
        <v>:,7:8</v>
      </c>
      <c r="DP184" s="106" t="str">
        <f t="shared" si="63"/>
        <v>:,7:8</v>
      </c>
      <c r="DQ184" s="106" t="str">
        <f t="shared" si="63"/>
        <v>:,7:8</v>
      </c>
      <c r="DR184" s="106" t="str">
        <f t="shared" si="63"/>
        <v>:,7:8</v>
      </c>
    </row>
    <row r="185" spans="1:192" outlineLevel="1">
      <c r="A185">
        <v>2</v>
      </c>
      <c r="B185" t="s">
        <v>883</v>
      </c>
      <c r="C185" s="131" t="str">
        <f t="shared" ref="C185:R188" si="64">INDEX(LMU_Data,(C$182*$A$182)+$A185,(d.Region-1)*15+C$181)</f>
        <v>-</v>
      </c>
      <c r="D185" s="131" t="str">
        <f t="shared" si="64"/>
        <v>-</v>
      </c>
      <c r="E185" s="131" t="str">
        <f t="shared" si="64"/>
        <v>-</v>
      </c>
      <c r="F185" s="131" t="str">
        <f t="shared" si="64"/>
        <v>-</v>
      </c>
      <c r="G185" s="131" t="str">
        <f t="shared" si="64"/>
        <v>-</v>
      </c>
      <c r="H185" s="131" t="str">
        <f t="shared" si="64"/>
        <v>-</v>
      </c>
      <c r="I185" s="131" t="str">
        <f t="shared" si="64"/>
        <v>-</v>
      </c>
      <c r="J185" s="131" t="str">
        <f t="shared" si="64"/>
        <v>-</v>
      </c>
      <c r="K185" s="131" t="str">
        <f t="shared" si="64"/>
        <v>-</v>
      </c>
      <c r="L185" s="131" t="str">
        <f t="shared" si="64"/>
        <v>-</v>
      </c>
      <c r="M185" s="131" t="str">
        <f t="shared" si="64"/>
        <v>-</v>
      </c>
      <c r="N185" s="131" t="str">
        <f t="shared" si="64"/>
        <v>-</v>
      </c>
      <c r="O185" s="131" t="str">
        <f t="shared" si="64"/>
        <v>-</v>
      </c>
      <c r="P185" s="131" t="str">
        <f t="shared" si="64"/>
        <v>-</v>
      </c>
      <c r="Q185" s="131" t="str">
        <f t="shared" si="64"/>
        <v>-</v>
      </c>
      <c r="R185" s="131" t="str">
        <f t="shared" si="64"/>
        <v>-</v>
      </c>
      <c r="S185" s="131" t="str">
        <f t="shared" ref="S185:AH188" si="65">INDEX(LMU_Data,(S$182*$A$182)+$A185,(d.Region-1)*15+S$181)</f>
        <v>-</v>
      </c>
      <c r="T185" s="131" t="str">
        <f t="shared" si="65"/>
        <v>-</v>
      </c>
      <c r="U185" s="131" t="str">
        <f t="shared" si="65"/>
        <v>-</v>
      </c>
      <c r="V185" s="131" t="str">
        <f t="shared" si="65"/>
        <v>-</v>
      </c>
      <c r="W185" s="131" t="str">
        <f t="shared" si="65"/>
        <v>-</v>
      </c>
      <c r="X185" s="131" t="str">
        <f t="shared" si="65"/>
        <v>-</v>
      </c>
      <c r="Y185" s="131" t="str">
        <f t="shared" si="65"/>
        <v>-</v>
      </c>
      <c r="Z185" s="131" t="str">
        <f t="shared" si="65"/>
        <v>-</v>
      </c>
      <c r="AA185" s="131" t="str">
        <f t="shared" si="65"/>
        <v>-</v>
      </c>
      <c r="AB185" s="131" t="str">
        <f t="shared" si="65"/>
        <v>-</v>
      </c>
      <c r="AC185" s="131" t="str">
        <f t="shared" si="65"/>
        <v>-</v>
      </c>
      <c r="AD185" s="131" t="str">
        <f t="shared" si="65"/>
        <v>-</v>
      </c>
      <c r="AE185" s="131" t="str">
        <f t="shared" si="65"/>
        <v>-</v>
      </c>
      <c r="AF185" s="131" t="str">
        <f t="shared" si="65"/>
        <v>-</v>
      </c>
      <c r="AG185" s="131">
        <f t="shared" si="65"/>
        <v>150</v>
      </c>
      <c r="AH185" s="131" t="str">
        <f t="shared" si="65"/>
        <v>-</v>
      </c>
      <c r="AI185" s="131" t="str">
        <f t="shared" ref="AI185:AX188" si="66">INDEX(LMU_Data,(AI$182*$A$182)+$A185,(d.Region-1)*15+AI$181)</f>
        <v>-</v>
      </c>
      <c r="AJ185" s="131" t="str">
        <f t="shared" si="66"/>
        <v>-</v>
      </c>
      <c r="AK185" s="131" t="str">
        <f t="shared" si="66"/>
        <v>-</v>
      </c>
      <c r="AL185" s="131" t="str">
        <f t="shared" si="66"/>
        <v>-</v>
      </c>
      <c r="AM185" s="131" t="str">
        <f t="shared" si="66"/>
        <v>-</v>
      </c>
      <c r="AN185" s="131" t="str">
        <f t="shared" si="66"/>
        <v>-</v>
      </c>
      <c r="AO185" s="131" t="str">
        <f t="shared" si="66"/>
        <v>-</v>
      </c>
      <c r="AP185" s="131" t="str">
        <f t="shared" si="66"/>
        <v>-</v>
      </c>
      <c r="AQ185" s="131" t="str">
        <f t="shared" si="66"/>
        <v>-</v>
      </c>
      <c r="AR185" s="131" t="str">
        <f t="shared" si="66"/>
        <v>-</v>
      </c>
      <c r="AS185" s="131" t="str">
        <f t="shared" si="66"/>
        <v>-</v>
      </c>
      <c r="AT185" s="131" t="str">
        <f t="shared" si="66"/>
        <v>-</v>
      </c>
      <c r="AU185" s="131" t="str">
        <f t="shared" si="66"/>
        <v>-</v>
      </c>
      <c r="AV185" s="131">
        <f t="shared" si="66"/>
        <v>153.75</v>
      </c>
      <c r="AW185" s="131">
        <f t="shared" si="66"/>
        <v>153.75</v>
      </c>
      <c r="AX185" s="131">
        <f t="shared" si="66"/>
        <v>153.75</v>
      </c>
      <c r="AY185" s="131">
        <f t="shared" ref="AY185:BN188" si="67">INDEX(LMU_Data,(AY$182*$A$182)+$A185,(d.Region-1)*15+AY$181)</f>
        <v>153.75</v>
      </c>
      <c r="AZ185" s="131">
        <f t="shared" si="67"/>
        <v>153.75</v>
      </c>
      <c r="BA185" s="131">
        <f t="shared" si="67"/>
        <v>153.75</v>
      </c>
      <c r="BB185" s="131">
        <f t="shared" si="67"/>
        <v>153.75</v>
      </c>
      <c r="BC185" s="131">
        <f t="shared" si="67"/>
        <v>153.75</v>
      </c>
      <c r="BD185" s="131" t="str">
        <f t="shared" si="67"/>
        <v>-</v>
      </c>
      <c r="BE185" s="131" t="str">
        <f t="shared" si="67"/>
        <v>-</v>
      </c>
      <c r="BF185" s="131" t="str">
        <f t="shared" si="67"/>
        <v>-</v>
      </c>
      <c r="BG185" s="131" t="str">
        <f t="shared" si="67"/>
        <v>-</v>
      </c>
      <c r="BH185" s="131" t="str">
        <f t="shared" si="67"/>
        <v>-</v>
      </c>
      <c r="BI185" s="131" t="str">
        <f t="shared" si="67"/>
        <v>-</v>
      </c>
      <c r="BJ185" s="131" t="str">
        <f t="shared" si="67"/>
        <v>-</v>
      </c>
      <c r="BK185" s="131">
        <f t="shared" si="67"/>
        <v>93.75</v>
      </c>
      <c r="BL185" s="131">
        <f t="shared" si="67"/>
        <v>93.75</v>
      </c>
      <c r="BM185" s="131">
        <f t="shared" si="67"/>
        <v>93.75</v>
      </c>
      <c r="BN185" s="131">
        <f t="shared" si="67"/>
        <v>93.75</v>
      </c>
      <c r="BO185" s="131">
        <f t="shared" ref="BO185:CD188" si="68">INDEX(LMU_Data,(BO$182*$A$182)+$A185,(d.Region-1)*15+BO$181)</f>
        <v>93.75</v>
      </c>
      <c r="BP185" s="131">
        <f t="shared" si="68"/>
        <v>93.75</v>
      </c>
      <c r="BQ185" s="131">
        <f t="shared" si="68"/>
        <v>93.75</v>
      </c>
      <c r="BR185" s="131">
        <f t="shared" si="68"/>
        <v>93.75</v>
      </c>
      <c r="BS185" s="131" t="str">
        <f t="shared" si="68"/>
        <v>-</v>
      </c>
      <c r="BT185" s="131" t="str">
        <f t="shared" si="68"/>
        <v>-</v>
      </c>
      <c r="BU185" s="131" t="str">
        <f t="shared" si="68"/>
        <v>-</v>
      </c>
      <c r="BV185" s="131" t="str">
        <f t="shared" si="68"/>
        <v>-</v>
      </c>
      <c r="BW185" s="131" t="str">
        <f t="shared" si="68"/>
        <v>-</v>
      </c>
      <c r="BX185" s="131" t="str">
        <f t="shared" si="68"/>
        <v>-</v>
      </c>
      <c r="BY185" s="131" t="str">
        <f t="shared" si="68"/>
        <v>-</v>
      </c>
      <c r="BZ185" s="131" t="str">
        <f t="shared" si="68"/>
        <v>-</v>
      </c>
      <c r="CA185" s="131" t="str">
        <f t="shared" si="68"/>
        <v>-</v>
      </c>
      <c r="CB185" s="131" t="str">
        <f t="shared" si="68"/>
        <v>-</v>
      </c>
      <c r="CC185" s="131" t="str">
        <f t="shared" si="68"/>
        <v>-</v>
      </c>
      <c r="CD185" s="131" t="str">
        <f t="shared" si="68"/>
        <v>-</v>
      </c>
      <c r="CE185" s="131" t="str">
        <f t="shared" ref="CE185:CT188" si="69">INDEX(LMU_Data,(CE$182*$A$182)+$A185,(d.Region-1)*15+CE$181)</f>
        <v>-</v>
      </c>
      <c r="CF185" s="131" t="str">
        <f t="shared" si="69"/>
        <v>-</v>
      </c>
      <c r="CG185" s="131" t="str">
        <f t="shared" si="69"/>
        <v>-</v>
      </c>
      <c r="CH185" s="131" t="str">
        <f t="shared" si="69"/>
        <v>-</v>
      </c>
      <c r="CI185" s="131" t="str">
        <f t="shared" si="69"/>
        <v>-</v>
      </c>
      <c r="CJ185" s="131" t="str">
        <f t="shared" si="69"/>
        <v>-</v>
      </c>
      <c r="CK185" s="131" t="str">
        <f t="shared" si="69"/>
        <v>-</v>
      </c>
      <c r="CL185" s="131" t="str">
        <f t="shared" si="69"/>
        <v>-</v>
      </c>
      <c r="CM185" s="131" t="str">
        <f t="shared" si="69"/>
        <v>-</v>
      </c>
      <c r="CN185" s="131" t="str">
        <f t="shared" si="69"/>
        <v>-</v>
      </c>
      <c r="CO185" s="131" t="str">
        <f t="shared" si="69"/>
        <v>-</v>
      </c>
      <c r="CP185" s="131" t="str">
        <f t="shared" si="69"/>
        <v>-</v>
      </c>
      <c r="CQ185" s="131" t="str">
        <f t="shared" si="69"/>
        <v>-</v>
      </c>
      <c r="CR185" s="131" t="str">
        <f t="shared" si="69"/>
        <v>-</v>
      </c>
      <c r="CS185" s="131" t="str">
        <f t="shared" si="69"/>
        <v>-</v>
      </c>
      <c r="CT185" s="131" t="str">
        <f t="shared" si="69"/>
        <v>-</v>
      </c>
      <c r="CU185" s="131" t="str">
        <f t="shared" ref="CU185:DJ188" si="70">INDEX(LMU_Data,(CU$182*$A$182)+$A185,(d.Region-1)*15+CU$181)</f>
        <v>-</v>
      </c>
      <c r="CV185" s="131" t="str">
        <f t="shared" si="70"/>
        <v>-</v>
      </c>
      <c r="CW185" s="131" t="str">
        <f t="shared" si="70"/>
        <v>-</v>
      </c>
      <c r="CX185" s="131" t="str">
        <f t="shared" si="70"/>
        <v>-</v>
      </c>
      <c r="CY185" s="131" t="str">
        <f t="shared" si="70"/>
        <v>-</v>
      </c>
      <c r="CZ185" s="131" t="str">
        <f t="shared" si="70"/>
        <v>-</v>
      </c>
      <c r="DA185" s="131" t="str">
        <f t="shared" si="70"/>
        <v>-</v>
      </c>
      <c r="DB185" s="131" t="str">
        <f t="shared" si="70"/>
        <v>-</v>
      </c>
      <c r="DC185" s="131" t="str">
        <f t="shared" si="70"/>
        <v>-</v>
      </c>
      <c r="DD185" s="131" t="str">
        <f t="shared" si="70"/>
        <v>-</v>
      </c>
      <c r="DE185" s="131" t="str">
        <f t="shared" si="70"/>
        <v>-</v>
      </c>
      <c r="DF185" s="131" t="str">
        <f t="shared" si="70"/>
        <v>-</v>
      </c>
      <c r="DG185" s="131" t="str">
        <f t="shared" si="70"/>
        <v>-</v>
      </c>
      <c r="DH185" s="131" t="str">
        <f t="shared" si="70"/>
        <v>-</v>
      </c>
      <c r="DI185" s="131" t="str">
        <f t="shared" si="70"/>
        <v>-</v>
      </c>
      <c r="DJ185" s="131" t="str">
        <f t="shared" si="70"/>
        <v>-</v>
      </c>
      <c r="DK185" s="131" t="str">
        <f t="shared" ref="DI185:DR188" si="71">INDEX(LMU_Data,(DK$182*$A$182)+$A185,(d.Region-1)*15+DK$181)</f>
        <v>-</v>
      </c>
      <c r="DL185" s="131" t="str">
        <f t="shared" si="71"/>
        <v>-</v>
      </c>
      <c r="DM185" s="131" t="str">
        <f t="shared" si="71"/>
        <v>-</v>
      </c>
      <c r="DN185" s="131" t="str">
        <f t="shared" si="71"/>
        <v>-</v>
      </c>
      <c r="DO185" s="131" t="str">
        <f t="shared" si="71"/>
        <v>-</v>
      </c>
      <c r="DP185" s="131" t="str">
        <f t="shared" si="71"/>
        <v>-</v>
      </c>
      <c r="DQ185" s="131" t="str">
        <f t="shared" si="71"/>
        <v>-</v>
      </c>
      <c r="DR185" s="131" t="str">
        <f t="shared" si="71"/>
        <v>-</v>
      </c>
    </row>
    <row r="186" spans="1:192" outlineLevel="1">
      <c r="A186">
        <v>3</v>
      </c>
      <c r="B186" t="s">
        <v>884</v>
      </c>
      <c r="C186" s="131" t="str">
        <f t="shared" si="64"/>
        <v>-</v>
      </c>
      <c r="D186" s="131" t="str">
        <f t="shared" si="64"/>
        <v>-</v>
      </c>
      <c r="E186" s="131" t="str">
        <f t="shared" si="64"/>
        <v>-</v>
      </c>
      <c r="F186" s="131" t="str">
        <f t="shared" si="64"/>
        <v>-</v>
      </c>
      <c r="G186" s="131" t="str">
        <f t="shared" si="64"/>
        <v>-</v>
      </c>
      <c r="H186" s="131" t="str">
        <f t="shared" si="64"/>
        <v>-</v>
      </c>
      <c r="I186" s="131" t="str">
        <f t="shared" si="64"/>
        <v>-</v>
      </c>
      <c r="J186" s="131" t="str">
        <f t="shared" si="64"/>
        <v>-</v>
      </c>
      <c r="K186" s="131" t="str">
        <f t="shared" si="64"/>
        <v>-</v>
      </c>
      <c r="L186" s="131" t="str">
        <f t="shared" si="64"/>
        <v>-</v>
      </c>
      <c r="M186" s="131" t="str">
        <f t="shared" si="64"/>
        <v>-</v>
      </c>
      <c r="N186" s="131" t="str">
        <f t="shared" si="64"/>
        <v>-</v>
      </c>
      <c r="O186" s="131" t="str">
        <f t="shared" si="64"/>
        <v>-</v>
      </c>
      <c r="P186" s="131" t="str">
        <f t="shared" si="64"/>
        <v>-</v>
      </c>
      <c r="Q186" s="131" t="str">
        <f t="shared" si="64"/>
        <v>-</v>
      </c>
      <c r="R186" s="131" t="str">
        <f t="shared" si="64"/>
        <v>-</v>
      </c>
      <c r="S186" s="131" t="str">
        <f t="shared" si="65"/>
        <v>-</v>
      </c>
      <c r="T186" s="131" t="str">
        <f t="shared" si="65"/>
        <v>-</v>
      </c>
      <c r="U186" s="131" t="str">
        <f t="shared" si="65"/>
        <v>-</v>
      </c>
      <c r="V186" s="131" t="str">
        <f t="shared" si="65"/>
        <v>-</v>
      </c>
      <c r="W186" s="131" t="str">
        <f t="shared" si="65"/>
        <v>-</v>
      </c>
      <c r="X186" s="131" t="str">
        <f t="shared" si="65"/>
        <v>-</v>
      </c>
      <c r="Y186" s="131" t="str">
        <f t="shared" si="65"/>
        <v>-</v>
      </c>
      <c r="Z186" s="131" t="str">
        <f t="shared" si="65"/>
        <v>-</v>
      </c>
      <c r="AA186" s="131" t="str">
        <f t="shared" si="65"/>
        <v>-</v>
      </c>
      <c r="AB186" s="131" t="str">
        <f t="shared" si="65"/>
        <v>-</v>
      </c>
      <c r="AC186" s="131" t="str">
        <f t="shared" si="65"/>
        <v>-</v>
      </c>
      <c r="AD186" s="131" t="str">
        <f t="shared" si="65"/>
        <v>-</v>
      </c>
      <c r="AE186" s="131" t="str">
        <f t="shared" si="65"/>
        <v>-</v>
      </c>
      <c r="AF186" s="131" t="str">
        <f t="shared" si="65"/>
        <v>-</v>
      </c>
      <c r="AG186" s="131">
        <f t="shared" si="65"/>
        <v>150</v>
      </c>
      <c r="AH186" s="131" t="str">
        <f t="shared" si="65"/>
        <v>-</v>
      </c>
      <c r="AI186" s="131" t="str">
        <f t="shared" si="66"/>
        <v>-</v>
      </c>
      <c r="AJ186" s="131" t="str">
        <f t="shared" si="66"/>
        <v>-</v>
      </c>
      <c r="AK186" s="131" t="str">
        <f t="shared" si="66"/>
        <v>-</v>
      </c>
      <c r="AL186" s="131" t="str">
        <f t="shared" si="66"/>
        <v>-</v>
      </c>
      <c r="AM186" s="131" t="str">
        <f t="shared" si="66"/>
        <v>-</v>
      </c>
      <c r="AN186" s="131" t="str">
        <f t="shared" si="66"/>
        <v>-</v>
      </c>
      <c r="AO186" s="131" t="str">
        <f t="shared" si="66"/>
        <v>-</v>
      </c>
      <c r="AP186" s="131" t="str">
        <f t="shared" si="66"/>
        <v>-</v>
      </c>
      <c r="AQ186" s="131" t="str">
        <f t="shared" si="66"/>
        <v>-</v>
      </c>
      <c r="AR186" s="131" t="str">
        <f t="shared" si="66"/>
        <v>-</v>
      </c>
      <c r="AS186" s="131" t="str">
        <f t="shared" si="66"/>
        <v>-</v>
      </c>
      <c r="AT186" s="131" t="str">
        <f t="shared" si="66"/>
        <v>-</v>
      </c>
      <c r="AU186" s="131" t="str">
        <f t="shared" si="66"/>
        <v>-</v>
      </c>
      <c r="AV186" s="131">
        <f t="shared" si="66"/>
        <v>153.75</v>
      </c>
      <c r="AW186" s="131">
        <f t="shared" si="66"/>
        <v>153.75</v>
      </c>
      <c r="AX186" s="131">
        <f t="shared" si="66"/>
        <v>153.75</v>
      </c>
      <c r="AY186" s="131">
        <f t="shared" si="67"/>
        <v>153.75</v>
      </c>
      <c r="AZ186" s="131">
        <f t="shared" si="67"/>
        <v>153.75</v>
      </c>
      <c r="BA186" s="131">
        <f t="shared" si="67"/>
        <v>153.75</v>
      </c>
      <c r="BB186" s="131">
        <f t="shared" si="67"/>
        <v>153.75</v>
      </c>
      <c r="BC186" s="131">
        <f t="shared" si="67"/>
        <v>153.75</v>
      </c>
      <c r="BD186" s="131" t="str">
        <f t="shared" si="67"/>
        <v>-</v>
      </c>
      <c r="BE186" s="131" t="str">
        <f t="shared" si="67"/>
        <v>-</v>
      </c>
      <c r="BF186" s="131" t="str">
        <f t="shared" si="67"/>
        <v>-</v>
      </c>
      <c r="BG186" s="131" t="str">
        <f t="shared" si="67"/>
        <v>-</v>
      </c>
      <c r="BH186" s="131" t="str">
        <f t="shared" si="67"/>
        <v>-</v>
      </c>
      <c r="BI186" s="131" t="str">
        <f t="shared" si="67"/>
        <v>-</v>
      </c>
      <c r="BJ186" s="131" t="str">
        <f t="shared" si="67"/>
        <v>-</v>
      </c>
      <c r="BK186" s="131">
        <f t="shared" si="67"/>
        <v>93.75</v>
      </c>
      <c r="BL186" s="131">
        <f t="shared" si="67"/>
        <v>93.75</v>
      </c>
      <c r="BM186" s="131">
        <f t="shared" si="67"/>
        <v>93.75</v>
      </c>
      <c r="BN186" s="131">
        <f t="shared" si="67"/>
        <v>93.75</v>
      </c>
      <c r="BO186" s="131">
        <f t="shared" si="68"/>
        <v>93.75</v>
      </c>
      <c r="BP186" s="131">
        <f t="shared" si="68"/>
        <v>93.75</v>
      </c>
      <c r="BQ186" s="131">
        <f t="shared" si="68"/>
        <v>93.75</v>
      </c>
      <c r="BR186" s="131">
        <f t="shared" si="68"/>
        <v>93.75</v>
      </c>
      <c r="BS186" s="131" t="str">
        <f t="shared" si="68"/>
        <v>-</v>
      </c>
      <c r="BT186" s="131" t="str">
        <f t="shared" si="68"/>
        <v>-</v>
      </c>
      <c r="BU186" s="131" t="str">
        <f t="shared" si="68"/>
        <v>-</v>
      </c>
      <c r="BV186" s="131" t="str">
        <f t="shared" si="68"/>
        <v>-</v>
      </c>
      <c r="BW186" s="131" t="str">
        <f t="shared" si="68"/>
        <v>-</v>
      </c>
      <c r="BX186" s="131" t="str">
        <f t="shared" si="68"/>
        <v>-</v>
      </c>
      <c r="BY186" s="131" t="str">
        <f t="shared" si="68"/>
        <v>-</v>
      </c>
      <c r="BZ186" s="131" t="str">
        <f t="shared" si="68"/>
        <v>-</v>
      </c>
      <c r="CA186" s="131" t="str">
        <f t="shared" si="68"/>
        <v>-</v>
      </c>
      <c r="CB186" s="131" t="str">
        <f t="shared" si="68"/>
        <v>-</v>
      </c>
      <c r="CC186" s="131" t="str">
        <f t="shared" si="68"/>
        <v>-</v>
      </c>
      <c r="CD186" s="131" t="str">
        <f t="shared" si="68"/>
        <v>-</v>
      </c>
      <c r="CE186" s="131" t="str">
        <f t="shared" si="69"/>
        <v>-</v>
      </c>
      <c r="CF186" s="131" t="str">
        <f t="shared" si="69"/>
        <v>-</v>
      </c>
      <c r="CG186" s="131" t="str">
        <f t="shared" si="69"/>
        <v>-</v>
      </c>
      <c r="CH186" s="131" t="str">
        <f t="shared" si="69"/>
        <v>-</v>
      </c>
      <c r="CI186" s="131" t="str">
        <f t="shared" si="69"/>
        <v>-</v>
      </c>
      <c r="CJ186" s="131" t="str">
        <f t="shared" si="69"/>
        <v>-</v>
      </c>
      <c r="CK186" s="131" t="str">
        <f t="shared" si="69"/>
        <v>-</v>
      </c>
      <c r="CL186" s="131" t="str">
        <f t="shared" si="69"/>
        <v>-</v>
      </c>
      <c r="CM186" s="131" t="str">
        <f t="shared" si="69"/>
        <v>-</v>
      </c>
      <c r="CN186" s="131" t="str">
        <f t="shared" si="69"/>
        <v>-</v>
      </c>
      <c r="CO186" s="131" t="str">
        <f t="shared" si="69"/>
        <v>-</v>
      </c>
      <c r="CP186" s="131" t="str">
        <f t="shared" si="69"/>
        <v>-</v>
      </c>
      <c r="CQ186" s="131" t="str">
        <f t="shared" si="69"/>
        <v>-</v>
      </c>
      <c r="CR186" s="131" t="str">
        <f t="shared" si="69"/>
        <v>-</v>
      </c>
      <c r="CS186" s="131" t="str">
        <f t="shared" si="69"/>
        <v>-</v>
      </c>
      <c r="CT186" s="131" t="str">
        <f t="shared" si="69"/>
        <v>-</v>
      </c>
      <c r="CU186" s="131" t="str">
        <f t="shared" si="70"/>
        <v>-</v>
      </c>
      <c r="CV186" s="131" t="str">
        <f t="shared" si="70"/>
        <v>-</v>
      </c>
      <c r="CW186" s="131" t="str">
        <f t="shared" si="70"/>
        <v>-</v>
      </c>
      <c r="CX186" s="131" t="str">
        <f t="shared" si="70"/>
        <v>-</v>
      </c>
      <c r="CY186" s="131" t="str">
        <f t="shared" si="70"/>
        <v>-</v>
      </c>
      <c r="CZ186" s="131" t="str">
        <f t="shared" si="70"/>
        <v>-</v>
      </c>
      <c r="DA186" s="131" t="str">
        <f t="shared" si="70"/>
        <v>-</v>
      </c>
      <c r="DB186" s="131" t="str">
        <f t="shared" si="70"/>
        <v>-</v>
      </c>
      <c r="DC186" s="131" t="str">
        <f t="shared" si="70"/>
        <v>-</v>
      </c>
      <c r="DD186" s="131" t="str">
        <f t="shared" si="70"/>
        <v>-</v>
      </c>
      <c r="DE186" s="131" t="str">
        <f t="shared" si="70"/>
        <v>-</v>
      </c>
      <c r="DF186" s="131" t="str">
        <f t="shared" si="70"/>
        <v>-</v>
      </c>
      <c r="DG186" s="131" t="str">
        <f t="shared" si="70"/>
        <v>-</v>
      </c>
      <c r="DH186" s="131" t="str">
        <f t="shared" si="70"/>
        <v>-</v>
      </c>
      <c r="DI186" s="131" t="str">
        <f t="shared" si="71"/>
        <v>-</v>
      </c>
      <c r="DJ186" s="131" t="str">
        <f t="shared" si="71"/>
        <v>-</v>
      </c>
      <c r="DK186" s="131" t="str">
        <f t="shared" si="71"/>
        <v>-</v>
      </c>
      <c r="DL186" s="131" t="str">
        <f t="shared" si="71"/>
        <v>-</v>
      </c>
      <c r="DM186" s="131" t="str">
        <f t="shared" si="71"/>
        <v>-</v>
      </c>
      <c r="DN186" s="131" t="str">
        <f t="shared" si="71"/>
        <v>-</v>
      </c>
      <c r="DO186" s="131" t="str">
        <f t="shared" si="71"/>
        <v>-</v>
      </c>
      <c r="DP186" s="131" t="str">
        <f t="shared" si="71"/>
        <v>-</v>
      </c>
      <c r="DQ186" s="131" t="str">
        <f t="shared" si="71"/>
        <v>-</v>
      </c>
      <c r="DR186" s="131" t="str">
        <f t="shared" si="71"/>
        <v>-</v>
      </c>
    </row>
    <row r="187" spans="1:192" outlineLevel="1">
      <c r="A187">
        <v>4</v>
      </c>
      <c r="B187" t="s">
        <v>885</v>
      </c>
      <c r="C187" s="131" t="str">
        <f t="shared" si="64"/>
        <v>-</v>
      </c>
      <c r="D187" s="131" t="str">
        <f t="shared" si="64"/>
        <v>-</v>
      </c>
      <c r="E187" s="131" t="str">
        <f t="shared" si="64"/>
        <v>-</v>
      </c>
      <c r="F187" s="131" t="str">
        <f t="shared" si="64"/>
        <v>-</v>
      </c>
      <c r="G187" s="131" t="str">
        <f t="shared" si="64"/>
        <v>-</v>
      </c>
      <c r="H187" s="131" t="str">
        <f t="shared" si="64"/>
        <v>-</v>
      </c>
      <c r="I187" s="131" t="str">
        <f t="shared" si="64"/>
        <v>-</v>
      </c>
      <c r="J187" s="131" t="str">
        <f t="shared" si="64"/>
        <v>-</v>
      </c>
      <c r="K187" s="131" t="str">
        <f t="shared" si="64"/>
        <v>-</v>
      </c>
      <c r="L187" s="131" t="str">
        <f t="shared" si="64"/>
        <v>-</v>
      </c>
      <c r="M187" s="131" t="str">
        <f t="shared" si="64"/>
        <v>-</v>
      </c>
      <c r="N187" s="131" t="str">
        <f t="shared" si="64"/>
        <v>-</v>
      </c>
      <c r="O187" s="131" t="str">
        <f t="shared" si="64"/>
        <v>-</v>
      </c>
      <c r="P187" s="131" t="str">
        <f t="shared" si="64"/>
        <v>-</v>
      </c>
      <c r="Q187" s="131" t="str">
        <f t="shared" si="64"/>
        <v>-</v>
      </c>
      <c r="R187" s="131" t="str">
        <f t="shared" si="64"/>
        <v>-</v>
      </c>
      <c r="S187" s="131" t="str">
        <f t="shared" si="65"/>
        <v>-</v>
      </c>
      <c r="T187" s="131" t="str">
        <f t="shared" si="65"/>
        <v>-</v>
      </c>
      <c r="U187" s="131" t="str">
        <f t="shared" si="65"/>
        <v>-</v>
      </c>
      <c r="V187" s="131" t="str">
        <f t="shared" si="65"/>
        <v>-</v>
      </c>
      <c r="W187" s="131" t="str">
        <f t="shared" si="65"/>
        <v>-</v>
      </c>
      <c r="X187" s="131" t="str">
        <f t="shared" si="65"/>
        <v>-</v>
      </c>
      <c r="Y187" s="131" t="str">
        <f t="shared" si="65"/>
        <v>-</v>
      </c>
      <c r="Z187" s="131" t="str">
        <f t="shared" si="65"/>
        <v>-</v>
      </c>
      <c r="AA187" s="131" t="str">
        <f t="shared" si="65"/>
        <v>-</v>
      </c>
      <c r="AB187" s="131" t="str">
        <f t="shared" si="65"/>
        <v>-</v>
      </c>
      <c r="AC187" s="131" t="str">
        <f t="shared" si="65"/>
        <v>-</v>
      </c>
      <c r="AD187" s="131" t="str">
        <f t="shared" si="65"/>
        <v>-</v>
      </c>
      <c r="AE187" s="131" t="str">
        <f t="shared" si="65"/>
        <v>-</v>
      </c>
      <c r="AF187" s="131" t="str">
        <f t="shared" si="65"/>
        <v>-</v>
      </c>
      <c r="AG187" s="131">
        <f t="shared" si="65"/>
        <v>150</v>
      </c>
      <c r="AH187" s="131" t="str">
        <f t="shared" si="65"/>
        <v>-</v>
      </c>
      <c r="AI187" s="131" t="str">
        <f t="shared" si="66"/>
        <v>-</v>
      </c>
      <c r="AJ187" s="131" t="str">
        <f t="shared" si="66"/>
        <v>-</v>
      </c>
      <c r="AK187" s="131" t="str">
        <f t="shared" si="66"/>
        <v>-</v>
      </c>
      <c r="AL187" s="131" t="str">
        <f t="shared" si="66"/>
        <v>-</v>
      </c>
      <c r="AM187" s="131" t="str">
        <f t="shared" si="66"/>
        <v>-</v>
      </c>
      <c r="AN187" s="131" t="str">
        <f t="shared" si="66"/>
        <v>-</v>
      </c>
      <c r="AO187" s="131" t="str">
        <f t="shared" si="66"/>
        <v>-</v>
      </c>
      <c r="AP187" s="131" t="str">
        <f t="shared" si="66"/>
        <v>-</v>
      </c>
      <c r="AQ187" s="131" t="str">
        <f t="shared" si="66"/>
        <v>-</v>
      </c>
      <c r="AR187" s="131" t="str">
        <f t="shared" si="66"/>
        <v>-</v>
      </c>
      <c r="AS187" s="131" t="str">
        <f t="shared" si="66"/>
        <v>-</v>
      </c>
      <c r="AT187" s="131" t="str">
        <f t="shared" si="66"/>
        <v>-</v>
      </c>
      <c r="AU187" s="131" t="str">
        <f t="shared" si="66"/>
        <v>-</v>
      </c>
      <c r="AV187" s="131">
        <f t="shared" si="66"/>
        <v>153.75</v>
      </c>
      <c r="AW187" s="131">
        <f t="shared" si="66"/>
        <v>153.75</v>
      </c>
      <c r="AX187" s="131">
        <f t="shared" si="66"/>
        <v>153.75</v>
      </c>
      <c r="AY187" s="131">
        <f t="shared" si="67"/>
        <v>153.75</v>
      </c>
      <c r="AZ187" s="131">
        <f t="shared" si="67"/>
        <v>153.75</v>
      </c>
      <c r="BA187" s="131">
        <f t="shared" si="67"/>
        <v>153.75</v>
      </c>
      <c r="BB187" s="131">
        <f t="shared" si="67"/>
        <v>153.75</v>
      </c>
      <c r="BC187" s="131">
        <f t="shared" si="67"/>
        <v>153.75</v>
      </c>
      <c r="BD187" s="131" t="str">
        <f t="shared" si="67"/>
        <v>-</v>
      </c>
      <c r="BE187" s="131" t="str">
        <f t="shared" si="67"/>
        <v>-</v>
      </c>
      <c r="BF187" s="131" t="str">
        <f t="shared" si="67"/>
        <v>-</v>
      </c>
      <c r="BG187" s="131" t="str">
        <f t="shared" si="67"/>
        <v>-</v>
      </c>
      <c r="BH187" s="131" t="str">
        <f t="shared" si="67"/>
        <v>-</v>
      </c>
      <c r="BI187" s="131" t="str">
        <f t="shared" si="67"/>
        <v>-</v>
      </c>
      <c r="BJ187" s="131" t="str">
        <f t="shared" si="67"/>
        <v>-</v>
      </c>
      <c r="BK187" s="131">
        <f t="shared" si="67"/>
        <v>93.75</v>
      </c>
      <c r="BL187" s="131">
        <f t="shared" si="67"/>
        <v>93.75</v>
      </c>
      <c r="BM187" s="131">
        <f t="shared" si="67"/>
        <v>93.75</v>
      </c>
      <c r="BN187" s="131">
        <f t="shared" si="67"/>
        <v>93.75</v>
      </c>
      <c r="BO187" s="131">
        <f t="shared" si="68"/>
        <v>93.75</v>
      </c>
      <c r="BP187" s="131">
        <f t="shared" si="68"/>
        <v>93.75</v>
      </c>
      <c r="BQ187" s="131">
        <f t="shared" si="68"/>
        <v>93.75</v>
      </c>
      <c r="BR187" s="131">
        <f t="shared" si="68"/>
        <v>93.75</v>
      </c>
      <c r="BS187" s="131" t="str">
        <f t="shared" si="68"/>
        <v>-</v>
      </c>
      <c r="BT187" s="131" t="str">
        <f t="shared" si="68"/>
        <v>-</v>
      </c>
      <c r="BU187" s="131" t="str">
        <f t="shared" si="68"/>
        <v>-</v>
      </c>
      <c r="BV187" s="131" t="str">
        <f t="shared" si="68"/>
        <v>-</v>
      </c>
      <c r="BW187" s="131" t="str">
        <f t="shared" si="68"/>
        <v>-</v>
      </c>
      <c r="BX187" s="131" t="str">
        <f t="shared" si="68"/>
        <v>-</v>
      </c>
      <c r="BY187" s="131" t="str">
        <f t="shared" si="68"/>
        <v>-</v>
      </c>
      <c r="BZ187" s="131" t="str">
        <f t="shared" si="68"/>
        <v>-</v>
      </c>
      <c r="CA187" s="131" t="str">
        <f t="shared" si="68"/>
        <v>-</v>
      </c>
      <c r="CB187" s="131" t="str">
        <f t="shared" si="68"/>
        <v>-</v>
      </c>
      <c r="CC187" s="131" t="str">
        <f t="shared" si="68"/>
        <v>-</v>
      </c>
      <c r="CD187" s="131" t="str">
        <f t="shared" si="68"/>
        <v>-</v>
      </c>
      <c r="CE187" s="131" t="str">
        <f t="shared" si="69"/>
        <v>-</v>
      </c>
      <c r="CF187" s="131" t="str">
        <f t="shared" si="69"/>
        <v>-</v>
      </c>
      <c r="CG187" s="131" t="str">
        <f t="shared" si="69"/>
        <v>-</v>
      </c>
      <c r="CH187" s="131" t="str">
        <f t="shared" si="69"/>
        <v>-</v>
      </c>
      <c r="CI187" s="131" t="str">
        <f t="shared" si="69"/>
        <v>-</v>
      </c>
      <c r="CJ187" s="131" t="str">
        <f t="shared" si="69"/>
        <v>-</v>
      </c>
      <c r="CK187" s="131" t="str">
        <f t="shared" si="69"/>
        <v>-</v>
      </c>
      <c r="CL187" s="131" t="str">
        <f t="shared" si="69"/>
        <v>-</v>
      </c>
      <c r="CM187" s="131" t="str">
        <f t="shared" si="69"/>
        <v>-</v>
      </c>
      <c r="CN187" s="131" t="str">
        <f t="shared" si="69"/>
        <v>-</v>
      </c>
      <c r="CO187" s="131" t="str">
        <f t="shared" si="69"/>
        <v>-</v>
      </c>
      <c r="CP187" s="131" t="str">
        <f t="shared" si="69"/>
        <v>-</v>
      </c>
      <c r="CQ187" s="131" t="str">
        <f t="shared" si="69"/>
        <v>-</v>
      </c>
      <c r="CR187" s="131" t="str">
        <f t="shared" si="69"/>
        <v>-</v>
      </c>
      <c r="CS187" s="131" t="str">
        <f t="shared" si="69"/>
        <v>-</v>
      </c>
      <c r="CT187" s="131" t="str">
        <f t="shared" si="69"/>
        <v>-</v>
      </c>
      <c r="CU187" s="131" t="str">
        <f t="shared" si="70"/>
        <v>-</v>
      </c>
      <c r="CV187" s="131" t="str">
        <f t="shared" si="70"/>
        <v>-</v>
      </c>
      <c r="CW187" s="131" t="str">
        <f t="shared" si="70"/>
        <v>-</v>
      </c>
      <c r="CX187" s="131" t="str">
        <f t="shared" si="70"/>
        <v>-</v>
      </c>
      <c r="CY187" s="131" t="str">
        <f t="shared" si="70"/>
        <v>-</v>
      </c>
      <c r="CZ187" s="131" t="str">
        <f t="shared" si="70"/>
        <v>-</v>
      </c>
      <c r="DA187" s="131" t="str">
        <f t="shared" si="70"/>
        <v>-</v>
      </c>
      <c r="DB187" s="131" t="str">
        <f t="shared" si="70"/>
        <v>-</v>
      </c>
      <c r="DC187" s="131" t="str">
        <f t="shared" si="70"/>
        <v>-</v>
      </c>
      <c r="DD187" s="131" t="str">
        <f t="shared" si="70"/>
        <v>-</v>
      </c>
      <c r="DE187" s="131" t="str">
        <f t="shared" si="70"/>
        <v>-</v>
      </c>
      <c r="DF187" s="131" t="str">
        <f t="shared" si="70"/>
        <v>-</v>
      </c>
      <c r="DG187" s="131" t="str">
        <f t="shared" si="70"/>
        <v>-</v>
      </c>
      <c r="DH187" s="131" t="str">
        <f t="shared" si="70"/>
        <v>-</v>
      </c>
      <c r="DI187" s="131" t="str">
        <f t="shared" si="71"/>
        <v>-</v>
      </c>
      <c r="DJ187" s="131" t="str">
        <f t="shared" si="71"/>
        <v>-</v>
      </c>
      <c r="DK187" s="131" t="str">
        <f t="shared" si="71"/>
        <v>-</v>
      </c>
      <c r="DL187" s="131" t="str">
        <f t="shared" si="71"/>
        <v>-</v>
      </c>
      <c r="DM187" s="131" t="str">
        <f t="shared" si="71"/>
        <v>-</v>
      </c>
      <c r="DN187" s="131" t="str">
        <f t="shared" si="71"/>
        <v>-</v>
      </c>
      <c r="DO187" s="131" t="str">
        <f t="shared" si="71"/>
        <v>-</v>
      </c>
      <c r="DP187" s="131" t="str">
        <f t="shared" si="71"/>
        <v>-</v>
      </c>
      <c r="DQ187" s="131" t="str">
        <f t="shared" si="71"/>
        <v>-</v>
      </c>
      <c r="DR187" s="131" t="str">
        <f t="shared" si="71"/>
        <v>-</v>
      </c>
    </row>
    <row r="188" spans="1:192" outlineLevel="1">
      <c r="A188">
        <v>5</v>
      </c>
      <c r="B188" t="s">
        <v>886</v>
      </c>
      <c r="C188" s="131" t="str">
        <f t="shared" si="64"/>
        <v>-</v>
      </c>
      <c r="D188" s="131" t="str">
        <f t="shared" si="64"/>
        <v>-</v>
      </c>
      <c r="E188" s="131" t="str">
        <f t="shared" si="64"/>
        <v>-</v>
      </c>
      <c r="F188" s="131" t="str">
        <f t="shared" si="64"/>
        <v>-</v>
      </c>
      <c r="G188" s="131" t="str">
        <f t="shared" si="64"/>
        <v>-</v>
      </c>
      <c r="H188" s="131" t="str">
        <f t="shared" si="64"/>
        <v>-</v>
      </c>
      <c r="I188" s="131" t="str">
        <f t="shared" si="64"/>
        <v>-</v>
      </c>
      <c r="J188" s="131" t="str">
        <f t="shared" si="64"/>
        <v>-</v>
      </c>
      <c r="K188" s="131" t="str">
        <f t="shared" si="64"/>
        <v>-</v>
      </c>
      <c r="L188" s="131" t="str">
        <f t="shared" si="64"/>
        <v>-</v>
      </c>
      <c r="M188" s="131" t="str">
        <f t="shared" si="64"/>
        <v>-</v>
      </c>
      <c r="N188" s="131" t="str">
        <f t="shared" si="64"/>
        <v>-</v>
      </c>
      <c r="O188" s="131" t="str">
        <f t="shared" si="64"/>
        <v>-</v>
      </c>
      <c r="P188" s="131" t="str">
        <f t="shared" si="64"/>
        <v>-</v>
      </c>
      <c r="Q188" s="131" t="str">
        <f t="shared" si="64"/>
        <v>-</v>
      </c>
      <c r="R188" s="131" t="str">
        <f t="shared" si="64"/>
        <v>-</v>
      </c>
      <c r="S188" s="131" t="str">
        <f t="shared" si="65"/>
        <v>-</v>
      </c>
      <c r="T188" s="131" t="str">
        <f t="shared" si="65"/>
        <v>-</v>
      </c>
      <c r="U188" s="131" t="str">
        <f t="shared" si="65"/>
        <v>-</v>
      </c>
      <c r="V188" s="131" t="str">
        <f t="shared" si="65"/>
        <v>-</v>
      </c>
      <c r="W188" s="131" t="str">
        <f t="shared" si="65"/>
        <v>-</v>
      </c>
      <c r="X188" s="131" t="str">
        <f t="shared" si="65"/>
        <v>-</v>
      </c>
      <c r="Y188" s="131" t="str">
        <f t="shared" si="65"/>
        <v>-</v>
      </c>
      <c r="Z188" s="131" t="str">
        <f t="shared" si="65"/>
        <v>-</v>
      </c>
      <c r="AA188" s="131" t="str">
        <f t="shared" si="65"/>
        <v>-</v>
      </c>
      <c r="AB188" s="131" t="str">
        <f t="shared" si="65"/>
        <v>-</v>
      </c>
      <c r="AC188" s="131" t="str">
        <f t="shared" si="65"/>
        <v>-</v>
      </c>
      <c r="AD188" s="131" t="str">
        <f t="shared" si="65"/>
        <v>-</v>
      </c>
      <c r="AE188" s="131" t="str">
        <f t="shared" si="65"/>
        <v>-</v>
      </c>
      <c r="AF188" s="131" t="str">
        <f t="shared" si="65"/>
        <v>-</v>
      </c>
      <c r="AG188" s="131">
        <f t="shared" si="65"/>
        <v>150</v>
      </c>
      <c r="AH188" s="131" t="str">
        <f t="shared" si="65"/>
        <v>-</v>
      </c>
      <c r="AI188" s="131" t="str">
        <f t="shared" si="66"/>
        <v>-</v>
      </c>
      <c r="AJ188" s="131" t="str">
        <f t="shared" si="66"/>
        <v>-</v>
      </c>
      <c r="AK188" s="131" t="str">
        <f t="shared" si="66"/>
        <v>-</v>
      </c>
      <c r="AL188" s="131" t="str">
        <f t="shared" si="66"/>
        <v>-</v>
      </c>
      <c r="AM188" s="131" t="str">
        <f t="shared" si="66"/>
        <v>-</v>
      </c>
      <c r="AN188" s="131" t="str">
        <f t="shared" si="66"/>
        <v>-</v>
      </c>
      <c r="AO188" s="131" t="str">
        <f t="shared" si="66"/>
        <v>-</v>
      </c>
      <c r="AP188" s="131" t="str">
        <f t="shared" si="66"/>
        <v>-</v>
      </c>
      <c r="AQ188" s="131" t="str">
        <f t="shared" si="66"/>
        <v>-</v>
      </c>
      <c r="AR188" s="131" t="str">
        <f t="shared" si="66"/>
        <v>-</v>
      </c>
      <c r="AS188" s="131" t="str">
        <f t="shared" si="66"/>
        <v>-</v>
      </c>
      <c r="AT188" s="131" t="str">
        <f t="shared" si="66"/>
        <v>-</v>
      </c>
      <c r="AU188" s="131" t="str">
        <f t="shared" si="66"/>
        <v>-</v>
      </c>
      <c r="AV188" s="131">
        <f t="shared" si="66"/>
        <v>153.75</v>
      </c>
      <c r="AW188" s="131">
        <f t="shared" si="66"/>
        <v>153.75</v>
      </c>
      <c r="AX188" s="131">
        <f t="shared" si="66"/>
        <v>153.75</v>
      </c>
      <c r="AY188" s="131">
        <f t="shared" si="67"/>
        <v>153.75</v>
      </c>
      <c r="AZ188" s="131">
        <f t="shared" si="67"/>
        <v>153.75</v>
      </c>
      <c r="BA188" s="131">
        <f t="shared" si="67"/>
        <v>153.75</v>
      </c>
      <c r="BB188" s="131">
        <f t="shared" si="67"/>
        <v>153.75</v>
      </c>
      <c r="BC188" s="131">
        <f t="shared" si="67"/>
        <v>153.75</v>
      </c>
      <c r="BD188" s="131" t="str">
        <f t="shared" si="67"/>
        <v>-</v>
      </c>
      <c r="BE188" s="131" t="str">
        <f t="shared" si="67"/>
        <v>-</v>
      </c>
      <c r="BF188" s="131" t="str">
        <f t="shared" si="67"/>
        <v>-</v>
      </c>
      <c r="BG188" s="131" t="str">
        <f t="shared" si="67"/>
        <v>-</v>
      </c>
      <c r="BH188" s="131" t="str">
        <f t="shared" si="67"/>
        <v>-</v>
      </c>
      <c r="BI188" s="131" t="str">
        <f t="shared" si="67"/>
        <v>-</v>
      </c>
      <c r="BJ188" s="131" t="str">
        <f t="shared" si="67"/>
        <v>-</v>
      </c>
      <c r="BK188" s="131">
        <f t="shared" si="67"/>
        <v>93.75</v>
      </c>
      <c r="BL188" s="131">
        <f t="shared" si="67"/>
        <v>93.75</v>
      </c>
      <c r="BM188" s="131">
        <f t="shared" si="67"/>
        <v>93.75</v>
      </c>
      <c r="BN188" s="131">
        <f t="shared" si="67"/>
        <v>93.75</v>
      </c>
      <c r="BO188" s="131">
        <f t="shared" si="68"/>
        <v>93.75</v>
      </c>
      <c r="BP188" s="131">
        <f t="shared" si="68"/>
        <v>93.75</v>
      </c>
      <c r="BQ188" s="131">
        <f t="shared" si="68"/>
        <v>93.75</v>
      </c>
      <c r="BR188" s="131">
        <f t="shared" si="68"/>
        <v>93.75</v>
      </c>
      <c r="BS188" s="131" t="str">
        <f t="shared" si="68"/>
        <v>-</v>
      </c>
      <c r="BT188" s="131" t="str">
        <f t="shared" si="68"/>
        <v>-</v>
      </c>
      <c r="BU188" s="131" t="str">
        <f t="shared" si="68"/>
        <v>-</v>
      </c>
      <c r="BV188" s="131" t="str">
        <f t="shared" si="68"/>
        <v>-</v>
      </c>
      <c r="BW188" s="131" t="str">
        <f t="shared" si="68"/>
        <v>-</v>
      </c>
      <c r="BX188" s="131" t="str">
        <f t="shared" si="68"/>
        <v>-</v>
      </c>
      <c r="BY188" s="131" t="str">
        <f t="shared" si="68"/>
        <v>-</v>
      </c>
      <c r="BZ188" s="131" t="str">
        <f t="shared" si="68"/>
        <v>-</v>
      </c>
      <c r="CA188" s="131" t="str">
        <f t="shared" si="68"/>
        <v>-</v>
      </c>
      <c r="CB188" s="131" t="str">
        <f t="shared" si="68"/>
        <v>-</v>
      </c>
      <c r="CC188" s="131" t="str">
        <f t="shared" si="68"/>
        <v>-</v>
      </c>
      <c r="CD188" s="131" t="str">
        <f t="shared" si="68"/>
        <v>-</v>
      </c>
      <c r="CE188" s="131" t="str">
        <f t="shared" si="69"/>
        <v>-</v>
      </c>
      <c r="CF188" s="131" t="str">
        <f t="shared" si="69"/>
        <v>-</v>
      </c>
      <c r="CG188" s="131" t="str">
        <f t="shared" si="69"/>
        <v>-</v>
      </c>
      <c r="CH188" s="131" t="str">
        <f t="shared" si="69"/>
        <v>-</v>
      </c>
      <c r="CI188" s="131" t="str">
        <f t="shared" si="69"/>
        <v>-</v>
      </c>
      <c r="CJ188" s="131" t="str">
        <f t="shared" si="69"/>
        <v>-</v>
      </c>
      <c r="CK188" s="131" t="str">
        <f t="shared" si="69"/>
        <v>-</v>
      </c>
      <c r="CL188" s="131" t="str">
        <f t="shared" si="69"/>
        <v>-</v>
      </c>
      <c r="CM188" s="131" t="str">
        <f t="shared" si="69"/>
        <v>-</v>
      </c>
      <c r="CN188" s="131" t="str">
        <f t="shared" si="69"/>
        <v>-</v>
      </c>
      <c r="CO188" s="131" t="str">
        <f t="shared" si="69"/>
        <v>-</v>
      </c>
      <c r="CP188" s="131" t="str">
        <f t="shared" si="69"/>
        <v>-</v>
      </c>
      <c r="CQ188" s="131" t="str">
        <f t="shared" si="69"/>
        <v>-</v>
      </c>
      <c r="CR188" s="131" t="str">
        <f t="shared" si="69"/>
        <v>-</v>
      </c>
      <c r="CS188" s="131" t="str">
        <f t="shared" si="69"/>
        <v>-</v>
      </c>
      <c r="CT188" s="131" t="str">
        <f t="shared" si="69"/>
        <v>-</v>
      </c>
      <c r="CU188" s="131" t="str">
        <f t="shared" si="70"/>
        <v>-</v>
      </c>
      <c r="CV188" s="131" t="str">
        <f t="shared" si="70"/>
        <v>-</v>
      </c>
      <c r="CW188" s="131" t="str">
        <f t="shared" si="70"/>
        <v>-</v>
      </c>
      <c r="CX188" s="131" t="str">
        <f t="shared" si="70"/>
        <v>-</v>
      </c>
      <c r="CY188" s="131" t="str">
        <f t="shared" si="70"/>
        <v>-</v>
      </c>
      <c r="CZ188" s="131" t="str">
        <f t="shared" si="70"/>
        <v>-</v>
      </c>
      <c r="DA188" s="131" t="str">
        <f t="shared" si="70"/>
        <v>-</v>
      </c>
      <c r="DB188" s="131" t="str">
        <f t="shared" si="70"/>
        <v>-</v>
      </c>
      <c r="DC188" s="131" t="str">
        <f t="shared" si="70"/>
        <v>-</v>
      </c>
      <c r="DD188" s="131" t="str">
        <f t="shared" si="70"/>
        <v>-</v>
      </c>
      <c r="DE188" s="131" t="str">
        <f t="shared" si="70"/>
        <v>-</v>
      </c>
      <c r="DF188" s="131" t="str">
        <f t="shared" si="70"/>
        <v>-</v>
      </c>
      <c r="DG188" s="131" t="str">
        <f t="shared" si="70"/>
        <v>-</v>
      </c>
      <c r="DH188" s="131" t="str">
        <f t="shared" si="70"/>
        <v>-</v>
      </c>
      <c r="DI188" s="131" t="str">
        <f t="shared" si="71"/>
        <v>-</v>
      </c>
      <c r="DJ188" s="131" t="str">
        <f t="shared" si="71"/>
        <v>-</v>
      </c>
      <c r="DK188" s="131" t="str">
        <f t="shared" si="71"/>
        <v>-</v>
      </c>
      <c r="DL188" s="131" t="str">
        <f t="shared" si="71"/>
        <v>-</v>
      </c>
      <c r="DM188" s="131" t="str">
        <f t="shared" si="71"/>
        <v>-</v>
      </c>
      <c r="DN188" s="131" t="str">
        <f t="shared" si="71"/>
        <v>-</v>
      </c>
      <c r="DO188" s="131" t="str">
        <f t="shared" si="71"/>
        <v>-</v>
      </c>
      <c r="DP188" s="131" t="str">
        <f t="shared" si="71"/>
        <v>-</v>
      </c>
      <c r="DQ188" s="131" t="str">
        <f t="shared" si="71"/>
        <v>-</v>
      </c>
      <c r="DR188" s="131" t="str">
        <f t="shared" si="71"/>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2">D192</f>
        <v>0</v>
      </c>
      <c r="E193" s="27">
        <f t="shared" si="72"/>
        <v>0</v>
      </c>
      <c r="F193" s="27">
        <f t="shared" si="72"/>
        <v>0</v>
      </c>
      <c r="G193" s="27">
        <f t="shared" si="72"/>
        <v>0</v>
      </c>
      <c r="H193" s="27">
        <f t="shared" si="72"/>
        <v>0</v>
      </c>
      <c r="I193" s="27">
        <f t="shared" si="72"/>
        <v>0</v>
      </c>
      <c r="J193" s="27">
        <f t="shared" si="72"/>
        <v>0</v>
      </c>
      <c r="K193" s="27">
        <f t="shared" si="72"/>
        <v>0</v>
      </c>
      <c r="L193" s="27">
        <f t="shared" si="72"/>
        <v>0</v>
      </c>
      <c r="M193" s="27">
        <f t="shared" si="72"/>
        <v>0</v>
      </c>
      <c r="N193" s="27">
        <f t="shared" si="72"/>
        <v>0</v>
      </c>
      <c r="O193" s="27">
        <f t="shared" si="72"/>
        <v>0</v>
      </c>
      <c r="P193" s="27">
        <f t="shared" si="72"/>
        <v>0</v>
      </c>
      <c r="Q193" s="27">
        <f t="shared" si="72"/>
        <v>0</v>
      </c>
      <c r="R193" s="27">
        <f>R192</f>
        <v>0</v>
      </c>
      <c r="S193" s="27">
        <f t="shared" ref="S193:AG195" si="73">S192</f>
        <v>0</v>
      </c>
      <c r="T193" s="27">
        <f t="shared" si="73"/>
        <v>0</v>
      </c>
      <c r="U193" s="27">
        <f t="shared" si="73"/>
        <v>0</v>
      </c>
      <c r="V193" s="27">
        <f t="shared" si="73"/>
        <v>0</v>
      </c>
      <c r="W193" s="27">
        <f t="shared" si="73"/>
        <v>0</v>
      </c>
      <c r="X193" s="27">
        <f t="shared" si="73"/>
        <v>0</v>
      </c>
      <c r="Y193" s="27">
        <f t="shared" si="73"/>
        <v>0</v>
      </c>
      <c r="Z193" s="27">
        <f t="shared" si="73"/>
        <v>0</v>
      </c>
      <c r="AA193" s="27">
        <f t="shared" si="73"/>
        <v>0</v>
      </c>
      <c r="AB193" s="27">
        <f t="shared" si="73"/>
        <v>0</v>
      </c>
      <c r="AC193" s="27">
        <f t="shared" si="73"/>
        <v>0</v>
      </c>
      <c r="AD193" s="27">
        <f t="shared" si="73"/>
        <v>0</v>
      </c>
      <c r="AE193" s="27">
        <f t="shared" si="73"/>
        <v>0</v>
      </c>
      <c r="AF193" s="27">
        <f t="shared" si="73"/>
        <v>0</v>
      </c>
      <c r="AG193" s="27">
        <f>AG192</f>
        <v>0</v>
      </c>
      <c r="AH193" s="27">
        <f t="shared" ref="AH193:AU195" si="74">AH192</f>
        <v>0</v>
      </c>
      <c r="AI193" s="27">
        <f t="shared" si="74"/>
        <v>0</v>
      </c>
      <c r="AJ193" s="27">
        <f t="shared" si="74"/>
        <v>0</v>
      </c>
      <c r="AK193" s="27">
        <f t="shared" si="74"/>
        <v>0</v>
      </c>
      <c r="AL193" s="27">
        <f t="shared" si="74"/>
        <v>0</v>
      </c>
      <c r="AM193" s="27">
        <f t="shared" si="74"/>
        <v>0</v>
      </c>
      <c r="AN193" s="27">
        <f t="shared" si="74"/>
        <v>0</v>
      </c>
      <c r="AO193" s="27">
        <f t="shared" si="74"/>
        <v>0</v>
      </c>
      <c r="AP193" s="27">
        <f t="shared" si="74"/>
        <v>0</v>
      </c>
      <c r="AQ193" s="27">
        <f t="shared" si="74"/>
        <v>0</v>
      </c>
      <c r="AR193" s="27">
        <f t="shared" si="74"/>
        <v>0</v>
      </c>
      <c r="AS193" s="27">
        <f t="shared" si="74"/>
        <v>0</v>
      </c>
      <c r="AT193" s="27">
        <f t="shared" si="74"/>
        <v>0</v>
      </c>
      <c r="AU193" s="27">
        <f t="shared" si="74"/>
        <v>0</v>
      </c>
    </row>
    <row r="194" spans="2:47" outlineLevel="1">
      <c r="B194" s="25" t="s">
        <v>891</v>
      </c>
      <c r="C194" s="27">
        <f>C193</f>
        <v>0</v>
      </c>
      <c r="D194" s="27">
        <f t="shared" si="72"/>
        <v>0</v>
      </c>
      <c r="E194" s="27">
        <f t="shared" si="72"/>
        <v>0</v>
      </c>
      <c r="F194" s="27">
        <f t="shared" si="72"/>
        <v>0</v>
      </c>
      <c r="G194" s="27">
        <f t="shared" si="72"/>
        <v>0</v>
      </c>
      <c r="H194" s="27">
        <f t="shared" si="72"/>
        <v>0</v>
      </c>
      <c r="I194" s="27">
        <f t="shared" si="72"/>
        <v>0</v>
      </c>
      <c r="J194" s="27">
        <f t="shared" si="72"/>
        <v>0</v>
      </c>
      <c r="K194" s="27">
        <f t="shared" si="72"/>
        <v>0</v>
      </c>
      <c r="L194" s="27">
        <f t="shared" si="72"/>
        <v>0</v>
      </c>
      <c r="M194" s="27">
        <f t="shared" si="72"/>
        <v>0</v>
      </c>
      <c r="N194" s="27">
        <f t="shared" si="72"/>
        <v>0</v>
      </c>
      <c r="O194" s="27">
        <f t="shared" si="72"/>
        <v>0</v>
      </c>
      <c r="P194" s="27">
        <f t="shared" si="72"/>
        <v>0</v>
      </c>
      <c r="Q194" s="27">
        <f t="shared" si="72"/>
        <v>0</v>
      </c>
      <c r="R194" s="27">
        <f t="shared" si="72"/>
        <v>0</v>
      </c>
      <c r="S194" s="27">
        <f t="shared" si="73"/>
        <v>0</v>
      </c>
      <c r="T194" s="27">
        <f t="shared" si="73"/>
        <v>0</v>
      </c>
      <c r="U194" s="27">
        <f t="shared" si="73"/>
        <v>0</v>
      </c>
      <c r="V194" s="27">
        <f t="shared" si="73"/>
        <v>0</v>
      </c>
      <c r="W194" s="27">
        <f t="shared" si="73"/>
        <v>0</v>
      </c>
      <c r="X194" s="27">
        <f t="shared" si="73"/>
        <v>0</v>
      </c>
      <c r="Y194" s="27">
        <f t="shared" si="73"/>
        <v>0</v>
      </c>
      <c r="Z194" s="27">
        <f t="shared" si="73"/>
        <v>0</v>
      </c>
      <c r="AA194" s="27">
        <f t="shared" si="73"/>
        <v>0</v>
      </c>
      <c r="AB194" s="27">
        <f t="shared" si="73"/>
        <v>0</v>
      </c>
      <c r="AC194" s="27">
        <f t="shared" si="73"/>
        <v>0</v>
      </c>
      <c r="AD194" s="27">
        <f t="shared" si="73"/>
        <v>0</v>
      </c>
      <c r="AE194" s="27">
        <f t="shared" si="73"/>
        <v>0</v>
      </c>
      <c r="AF194" s="27">
        <f t="shared" si="73"/>
        <v>0</v>
      </c>
      <c r="AG194" s="27">
        <f t="shared" si="73"/>
        <v>0</v>
      </c>
      <c r="AH194" s="27">
        <f t="shared" si="74"/>
        <v>0</v>
      </c>
      <c r="AI194" s="27">
        <f t="shared" si="74"/>
        <v>0</v>
      </c>
      <c r="AJ194" s="27">
        <f t="shared" si="74"/>
        <v>0</v>
      </c>
      <c r="AK194" s="27">
        <f t="shared" si="74"/>
        <v>0</v>
      </c>
      <c r="AL194" s="27">
        <f t="shared" si="74"/>
        <v>0</v>
      </c>
      <c r="AM194" s="27">
        <f t="shared" si="74"/>
        <v>0</v>
      </c>
      <c r="AN194" s="27">
        <f t="shared" si="74"/>
        <v>0</v>
      </c>
      <c r="AO194" s="27">
        <f t="shared" si="74"/>
        <v>0</v>
      </c>
      <c r="AP194" s="27">
        <f t="shared" si="74"/>
        <v>0</v>
      </c>
      <c r="AQ194" s="27">
        <f t="shared" si="74"/>
        <v>0</v>
      </c>
      <c r="AR194" s="27">
        <f t="shared" si="74"/>
        <v>0</v>
      </c>
      <c r="AS194" s="27">
        <f t="shared" si="74"/>
        <v>0</v>
      </c>
      <c r="AT194" s="27">
        <f t="shared" si="74"/>
        <v>0</v>
      </c>
      <c r="AU194" s="27">
        <f t="shared" si="74"/>
        <v>0</v>
      </c>
    </row>
    <row r="195" spans="2:47" outlineLevel="1">
      <c r="B195" s="25" t="s">
        <v>892</v>
      </c>
      <c r="C195" s="27">
        <f>C194</f>
        <v>0</v>
      </c>
      <c r="D195" s="27">
        <f t="shared" si="72"/>
        <v>0</v>
      </c>
      <c r="E195" s="27">
        <f t="shared" si="72"/>
        <v>0</v>
      </c>
      <c r="F195" s="27">
        <f t="shared" si="72"/>
        <v>0</v>
      </c>
      <c r="G195" s="27">
        <f t="shared" si="72"/>
        <v>0</v>
      </c>
      <c r="H195" s="27">
        <f t="shared" si="72"/>
        <v>0</v>
      </c>
      <c r="I195" s="27">
        <f t="shared" si="72"/>
        <v>0</v>
      </c>
      <c r="J195" s="27">
        <f t="shared" si="72"/>
        <v>0</v>
      </c>
      <c r="K195" s="27">
        <f t="shared" si="72"/>
        <v>0</v>
      </c>
      <c r="L195" s="27">
        <f t="shared" si="72"/>
        <v>0</v>
      </c>
      <c r="M195" s="27">
        <f t="shared" si="72"/>
        <v>0</v>
      </c>
      <c r="N195" s="27">
        <f t="shared" si="72"/>
        <v>0</v>
      </c>
      <c r="O195" s="27">
        <f t="shared" si="72"/>
        <v>0</v>
      </c>
      <c r="P195" s="27">
        <f t="shared" si="72"/>
        <v>0</v>
      </c>
      <c r="Q195" s="27">
        <f t="shared" si="72"/>
        <v>0</v>
      </c>
      <c r="R195" s="27">
        <f t="shared" si="72"/>
        <v>0</v>
      </c>
      <c r="S195" s="27">
        <f t="shared" si="73"/>
        <v>0</v>
      </c>
      <c r="T195" s="27">
        <f t="shared" si="73"/>
        <v>0</v>
      </c>
      <c r="U195" s="27">
        <f t="shared" si="73"/>
        <v>0</v>
      </c>
      <c r="V195" s="27">
        <f t="shared" si="73"/>
        <v>0</v>
      </c>
      <c r="W195" s="27">
        <f t="shared" si="73"/>
        <v>0</v>
      </c>
      <c r="X195" s="27">
        <f t="shared" si="73"/>
        <v>0</v>
      </c>
      <c r="Y195" s="27">
        <f t="shared" si="73"/>
        <v>0</v>
      </c>
      <c r="Z195" s="27">
        <f t="shared" si="73"/>
        <v>0</v>
      </c>
      <c r="AA195" s="27">
        <f t="shared" si="73"/>
        <v>0</v>
      </c>
      <c r="AB195" s="27">
        <f t="shared" si="73"/>
        <v>0</v>
      </c>
      <c r="AC195" s="27">
        <f t="shared" si="73"/>
        <v>0</v>
      </c>
      <c r="AD195" s="27">
        <f t="shared" si="73"/>
        <v>0</v>
      </c>
      <c r="AE195" s="27">
        <f t="shared" si="73"/>
        <v>0</v>
      </c>
      <c r="AF195" s="27">
        <f t="shared" si="73"/>
        <v>0</v>
      </c>
      <c r="AG195" s="27">
        <f t="shared" si="73"/>
        <v>0</v>
      </c>
      <c r="AH195" s="27">
        <f t="shared" si="74"/>
        <v>0</v>
      </c>
      <c r="AI195" s="27">
        <f t="shared" si="74"/>
        <v>0</v>
      </c>
      <c r="AJ195" s="27">
        <f t="shared" si="74"/>
        <v>0</v>
      </c>
      <c r="AK195" s="27">
        <f t="shared" si="74"/>
        <v>0</v>
      </c>
      <c r="AL195" s="27">
        <f t="shared" si="74"/>
        <v>0</v>
      </c>
      <c r="AM195" s="27">
        <f t="shared" si="74"/>
        <v>0</v>
      </c>
      <c r="AN195" s="27">
        <f t="shared" si="74"/>
        <v>0</v>
      </c>
      <c r="AO195" s="27">
        <f t="shared" si="74"/>
        <v>0</v>
      </c>
      <c r="AP195" s="27">
        <f t="shared" si="74"/>
        <v>0</v>
      </c>
      <c r="AQ195" s="27">
        <f t="shared" si="74"/>
        <v>0</v>
      </c>
      <c r="AR195" s="27">
        <f t="shared" si="74"/>
        <v>0</v>
      </c>
      <c r="AS195" s="27">
        <f t="shared" si="74"/>
        <v>0</v>
      </c>
      <c r="AT195" s="27">
        <f t="shared" si="74"/>
        <v>0</v>
      </c>
      <c r="AU195" s="27">
        <f t="shared" si="74"/>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AU200" si="75">C197</f>
        <v>0</v>
      </c>
      <c r="D198" s="27">
        <f t="shared" si="75"/>
        <v>0</v>
      </c>
      <c r="E198" s="27">
        <f t="shared" si="75"/>
        <v>0</v>
      </c>
      <c r="F198" s="27">
        <f t="shared" si="75"/>
        <v>0</v>
      </c>
      <c r="G198" s="27">
        <f t="shared" si="75"/>
        <v>0</v>
      </c>
      <c r="H198" s="27">
        <f t="shared" si="75"/>
        <v>0</v>
      </c>
      <c r="I198" s="27">
        <f t="shared" si="75"/>
        <v>0</v>
      </c>
      <c r="J198" s="27">
        <f t="shared" si="75"/>
        <v>0</v>
      </c>
      <c r="K198" s="27">
        <f t="shared" si="75"/>
        <v>0</v>
      </c>
      <c r="L198" s="27">
        <f t="shared" si="75"/>
        <v>0</v>
      </c>
      <c r="M198" s="27">
        <f t="shared" si="75"/>
        <v>0</v>
      </c>
      <c r="N198" s="27">
        <f t="shared" si="75"/>
        <v>0</v>
      </c>
      <c r="O198" s="27">
        <f t="shared" si="75"/>
        <v>0</v>
      </c>
      <c r="P198" s="27">
        <f t="shared" si="75"/>
        <v>0</v>
      </c>
      <c r="Q198" s="27">
        <f t="shared" si="75"/>
        <v>0</v>
      </c>
      <c r="R198" s="27">
        <f t="shared" si="75"/>
        <v>0</v>
      </c>
      <c r="S198" s="27">
        <f t="shared" si="75"/>
        <v>0</v>
      </c>
      <c r="T198" s="27">
        <f t="shared" si="75"/>
        <v>0</v>
      </c>
      <c r="U198" s="27">
        <f t="shared" si="75"/>
        <v>0</v>
      </c>
      <c r="V198" s="27">
        <f t="shared" si="75"/>
        <v>0</v>
      </c>
      <c r="W198" s="27">
        <f t="shared" si="75"/>
        <v>0</v>
      </c>
      <c r="X198" s="27">
        <f t="shared" si="75"/>
        <v>0</v>
      </c>
      <c r="Y198" s="27">
        <f t="shared" si="75"/>
        <v>0</v>
      </c>
      <c r="Z198" s="27">
        <f t="shared" si="75"/>
        <v>0</v>
      </c>
      <c r="AA198" s="27">
        <f t="shared" si="75"/>
        <v>0</v>
      </c>
      <c r="AB198" s="27">
        <f t="shared" si="75"/>
        <v>0</v>
      </c>
      <c r="AC198" s="27">
        <f t="shared" si="75"/>
        <v>0</v>
      </c>
      <c r="AD198" s="27">
        <f t="shared" si="75"/>
        <v>0</v>
      </c>
      <c r="AE198" s="27">
        <f t="shared" si="75"/>
        <v>0</v>
      </c>
      <c r="AF198" s="27">
        <f t="shared" si="75"/>
        <v>0</v>
      </c>
      <c r="AG198" s="27">
        <f t="shared" si="75"/>
        <v>0</v>
      </c>
      <c r="AH198" s="27">
        <f t="shared" si="75"/>
        <v>0</v>
      </c>
      <c r="AI198" s="27">
        <f t="shared" si="75"/>
        <v>0</v>
      </c>
      <c r="AJ198" s="27">
        <f t="shared" si="75"/>
        <v>0</v>
      </c>
      <c r="AK198" s="27">
        <f t="shared" si="75"/>
        <v>0</v>
      </c>
      <c r="AL198" s="27">
        <f t="shared" si="75"/>
        <v>0</v>
      </c>
      <c r="AM198" s="27">
        <f t="shared" si="75"/>
        <v>0</v>
      </c>
      <c r="AN198" s="27">
        <f t="shared" si="75"/>
        <v>0</v>
      </c>
      <c r="AO198" s="27">
        <f t="shared" si="75"/>
        <v>0</v>
      </c>
      <c r="AP198" s="27">
        <f t="shared" si="75"/>
        <v>0</v>
      </c>
      <c r="AQ198" s="27">
        <f t="shared" si="75"/>
        <v>0</v>
      </c>
      <c r="AR198" s="27">
        <f t="shared" si="75"/>
        <v>0</v>
      </c>
      <c r="AS198" s="27">
        <f t="shared" si="75"/>
        <v>0</v>
      </c>
      <c r="AT198" s="27">
        <f t="shared" si="75"/>
        <v>0</v>
      </c>
      <c r="AU198" s="27">
        <f t="shared" si="75"/>
        <v>0</v>
      </c>
    </row>
    <row r="199" spans="2:47" outlineLevel="1">
      <c r="B199" s="25" t="s">
        <v>891</v>
      </c>
      <c r="C199" s="27">
        <f t="shared" si="75"/>
        <v>0</v>
      </c>
      <c r="D199" s="27">
        <f t="shared" si="75"/>
        <v>0</v>
      </c>
      <c r="E199" s="27">
        <f t="shared" si="75"/>
        <v>0</v>
      </c>
      <c r="F199" s="27">
        <f t="shared" si="75"/>
        <v>0</v>
      </c>
      <c r="G199" s="27">
        <f t="shared" si="75"/>
        <v>0</v>
      </c>
      <c r="H199" s="27">
        <f t="shared" si="75"/>
        <v>0</v>
      </c>
      <c r="I199" s="27">
        <f t="shared" si="75"/>
        <v>0</v>
      </c>
      <c r="J199" s="27">
        <f t="shared" si="75"/>
        <v>0</v>
      </c>
      <c r="K199" s="27">
        <f t="shared" si="75"/>
        <v>0</v>
      </c>
      <c r="L199" s="27">
        <f t="shared" si="75"/>
        <v>0</v>
      </c>
      <c r="M199" s="27">
        <f t="shared" si="75"/>
        <v>0</v>
      </c>
      <c r="N199" s="27">
        <f t="shared" si="75"/>
        <v>0</v>
      </c>
      <c r="O199" s="27">
        <f t="shared" si="75"/>
        <v>0</v>
      </c>
      <c r="P199" s="27">
        <f t="shared" si="75"/>
        <v>0</v>
      </c>
      <c r="Q199" s="27">
        <f t="shared" si="75"/>
        <v>0</v>
      </c>
      <c r="R199" s="27">
        <f t="shared" si="75"/>
        <v>0</v>
      </c>
      <c r="S199" s="27">
        <f t="shared" si="75"/>
        <v>0</v>
      </c>
      <c r="T199" s="27">
        <f t="shared" si="75"/>
        <v>0</v>
      </c>
      <c r="U199" s="27">
        <f t="shared" si="75"/>
        <v>0</v>
      </c>
      <c r="V199" s="27">
        <f t="shared" si="75"/>
        <v>0</v>
      </c>
      <c r="W199" s="27">
        <f t="shared" si="75"/>
        <v>0</v>
      </c>
      <c r="X199" s="27">
        <f t="shared" si="75"/>
        <v>0</v>
      </c>
      <c r="Y199" s="27">
        <f t="shared" si="75"/>
        <v>0</v>
      </c>
      <c r="Z199" s="27">
        <f t="shared" si="75"/>
        <v>0</v>
      </c>
      <c r="AA199" s="27">
        <f t="shared" si="75"/>
        <v>0</v>
      </c>
      <c r="AB199" s="27">
        <f t="shared" si="75"/>
        <v>0</v>
      </c>
      <c r="AC199" s="27">
        <f t="shared" si="75"/>
        <v>0</v>
      </c>
      <c r="AD199" s="27">
        <f t="shared" si="75"/>
        <v>0</v>
      </c>
      <c r="AE199" s="27">
        <f t="shared" si="75"/>
        <v>0</v>
      </c>
      <c r="AF199" s="27">
        <f t="shared" si="75"/>
        <v>0</v>
      </c>
      <c r="AG199" s="27">
        <f t="shared" si="75"/>
        <v>0</v>
      </c>
      <c r="AH199" s="27">
        <f t="shared" si="75"/>
        <v>0</v>
      </c>
      <c r="AI199" s="27">
        <f t="shared" si="75"/>
        <v>0</v>
      </c>
      <c r="AJ199" s="27">
        <f t="shared" si="75"/>
        <v>0</v>
      </c>
      <c r="AK199" s="27">
        <f t="shared" si="75"/>
        <v>0</v>
      </c>
      <c r="AL199" s="27">
        <f t="shared" si="75"/>
        <v>0</v>
      </c>
      <c r="AM199" s="27">
        <f t="shared" si="75"/>
        <v>0</v>
      </c>
      <c r="AN199" s="27">
        <f t="shared" si="75"/>
        <v>0</v>
      </c>
      <c r="AO199" s="27">
        <f t="shared" si="75"/>
        <v>0</v>
      </c>
      <c r="AP199" s="27">
        <f t="shared" si="75"/>
        <v>0</v>
      </c>
      <c r="AQ199" s="27">
        <f t="shared" si="75"/>
        <v>0</v>
      </c>
      <c r="AR199" s="27">
        <f t="shared" si="75"/>
        <v>0</v>
      </c>
      <c r="AS199" s="27">
        <f t="shared" si="75"/>
        <v>0</v>
      </c>
      <c r="AT199" s="27">
        <f t="shared" si="75"/>
        <v>0</v>
      </c>
      <c r="AU199" s="27">
        <f t="shared" si="75"/>
        <v>0</v>
      </c>
    </row>
    <row r="200" spans="2:47" outlineLevel="1">
      <c r="B200" s="25" t="s">
        <v>892</v>
      </c>
      <c r="C200" s="27">
        <f t="shared" si="75"/>
        <v>0</v>
      </c>
      <c r="D200" s="27">
        <f t="shared" si="75"/>
        <v>0</v>
      </c>
      <c r="E200" s="27">
        <f t="shared" si="75"/>
        <v>0</v>
      </c>
      <c r="F200" s="27">
        <f t="shared" si="75"/>
        <v>0</v>
      </c>
      <c r="G200" s="27">
        <f t="shared" si="75"/>
        <v>0</v>
      </c>
      <c r="H200" s="27">
        <f t="shared" si="75"/>
        <v>0</v>
      </c>
      <c r="I200" s="27">
        <f t="shared" si="75"/>
        <v>0</v>
      </c>
      <c r="J200" s="27">
        <f t="shared" si="75"/>
        <v>0</v>
      </c>
      <c r="K200" s="27">
        <f t="shared" si="75"/>
        <v>0</v>
      </c>
      <c r="L200" s="27">
        <f t="shared" si="75"/>
        <v>0</v>
      </c>
      <c r="M200" s="27">
        <f t="shared" si="75"/>
        <v>0</v>
      </c>
      <c r="N200" s="27">
        <f t="shared" si="75"/>
        <v>0</v>
      </c>
      <c r="O200" s="27">
        <f t="shared" si="75"/>
        <v>0</v>
      </c>
      <c r="P200" s="27">
        <f t="shared" si="75"/>
        <v>0</v>
      </c>
      <c r="Q200" s="27">
        <f t="shared" si="75"/>
        <v>0</v>
      </c>
      <c r="R200" s="27">
        <f t="shared" si="75"/>
        <v>0</v>
      </c>
      <c r="S200" s="27">
        <f t="shared" si="75"/>
        <v>0</v>
      </c>
      <c r="T200" s="27">
        <f t="shared" si="75"/>
        <v>0</v>
      </c>
      <c r="U200" s="27">
        <f t="shared" si="75"/>
        <v>0</v>
      </c>
      <c r="V200" s="27">
        <f t="shared" si="75"/>
        <v>0</v>
      </c>
      <c r="W200" s="27">
        <f t="shared" si="75"/>
        <v>0</v>
      </c>
      <c r="X200" s="27">
        <f t="shared" si="75"/>
        <v>0</v>
      </c>
      <c r="Y200" s="27">
        <f t="shared" si="75"/>
        <v>0</v>
      </c>
      <c r="Z200" s="27">
        <f t="shared" si="75"/>
        <v>0</v>
      </c>
      <c r="AA200" s="27">
        <f t="shared" si="75"/>
        <v>0</v>
      </c>
      <c r="AB200" s="27">
        <f t="shared" si="75"/>
        <v>0</v>
      </c>
      <c r="AC200" s="27">
        <f t="shared" si="75"/>
        <v>0</v>
      </c>
      <c r="AD200" s="27">
        <f t="shared" si="75"/>
        <v>0</v>
      </c>
      <c r="AE200" s="27">
        <f t="shared" si="75"/>
        <v>0</v>
      </c>
      <c r="AF200" s="27">
        <f t="shared" si="75"/>
        <v>0</v>
      </c>
      <c r="AG200" s="27">
        <f t="shared" si="75"/>
        <v>0</v>
      </c>
      <c r="AH200" s="27">
        <f t="shared" si="75"/>
        <v>0</v>
      </c>
      <c r="AI200" s="27">
        <f t="shared" si="75"/>
        <v>0</v>
      </c>
      <c r="AJ200" s="27">
        <f t="shared" si="75"/>
        <v>0</v>
      </c>
      <c r="AK200" s="27">
        <f t="shared" si="75"/>
        <v>0</v>
      </c>
      <c r="AL200" s="27">
        <f t="shared" si="75"/>
        <v>0</v>
      </c>
      <c r="AM200" s="27">
        <f t="shared" si="75"/>
        <v>0</v>
      </c>
      <c r="AN200" s="27">
        <f t="shared" si="75"/>
        <v>0</v>
      </c>
      <c r="AO200" s="27">
        <f t="shared" si="75"/>
        <v>0</v>
      </c>
      <c r="AP200" s="27">
        <f t="shared" si="75"/>
        <v>0</v>
      </c>
      <c r="AQ200" s="27">
        <f t="shared" si="75"/>
        <v>0</v>
      </c>
      <c r="AR200" s="27">
        <f t="shared" si="75"/>
        <v>0</v>
      </c>
      <c r="AS200" s="27">
        <f t="shared" si="75"/>
        <v>0</v>
      </c>
      <c r="AT200" s="27">
        <f t="shared" si="75"/>
        <v>0</v>
      </c>
      <c r="AU200" s="27">
        <f t="shared" si="75"/>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AU205" si="76">C202</f>
        <v>0</v>
      </c>
      <c r="D203" s="27">
        <f t="shared" si="76"/>
        <v>0</v>
      </c>
      <c r="E203" s="27">
        <f t="shared" si="76"/>
        <v>0</v>
      </c>
      <c r="F203" s="27">
        <f t="shared" si="76"/>
        <v>0</v>
      </c>
      <c r="G203" s="27">
        <f t="shared" si="76"/>
        <v>0</v>
      </c>
      <c r="H203" s="27">
        <f t="shared" si="76"/>
        <v>0</v>
      </c>
      <c r="I203" s="27">
        <f t="shared" si="76"/>
        <v>0</v>
      </c>
      <c r="J203" s="27">
        <f t="shared" si="76"/>
        <v>0</v>
      </c>
      <c r="K203" s="27">
        <f t="shared" si="76"/>
        <v>0</v>
      </c>
      <c r="L203" s="27">
        <f t="shared" si="76"/>
        <v>0</v>
      </c>
      <c r="M203" s="27">
        <f t="shared" si="76"/>
        <v>0</v>
      </c>
      <c r="N203" s="27">
        <f t="shared" si="76"/>
        <v>0</v>
      </c>
      <c r="O203" s="27">
        <f t="shared" si="76"/>
        <v>0</v>
      </c>
      <c r="P203" s="27">
        <f t="shared" si="76"/>
        <v>0</v>
      </c>
      <c r="Q203" s="27">
        <f t="shared" si="76"/>
        <v>0</v>
      </c>
      <c r="R203" s="27">
        <f t="shared" si="76"/>
        <v>150</v>
      </c>
      <c r="S203" s="27">
        <f t="shared" si="76"/>
        <v>0</v>
      </c>
      <c r="T203" s="27">
        <f t="shared" si="76"/>
        <v>0</v>
      </c>
      <c r="U203" s="27">
        <f t="shared" si="76"/>
        <v>0</v>
      </c>
      <c r="V203" s="27">
        <f t="shared" si="76"/>
        <v>0</v>
      </c>
      <c r="W203" s="27">
        <f t="shared" si="76"/>
        <v>0</v>
      </c>
      <c r="X203" s="27">
        <f t="shared" si="76"/>
        <v>0</v>
      </c>
      <c r="Y203" s="27">
        <f t="shared" si="76"/>
        <v>0</v>
      </c>
      <c r="Z203" s="27">
        <f t="shared" si="76"/>
        <v>0</v>
      </c>
      <c r="AA203" s="27">
        <f t="shared" si="76"/>
        <v>0</v>
      </c>
      <c r="AB203" s="27">
        <f t="shared" si="76"/>
        <v>0</v>
      </c>
      <c r="AC203" s="27">
        <f t="shared" si="76"/>
        <v>0</v>
      </c>
      <c r="AD203" s="27">
        <f t="shared" si="76"/>
        <v>0</v>
      </c>
      <c r="AE203" s="27">
        <f t="shared" si="76"/>
        <v>0</v>
      </c>
      <c r="AF203" s="27">
        <f t="shared" si="76"/>
        <v>0</v>
      </c>
      <c r="AG203" s="27">
        <f t="shared" si="76"/>
        <v>0</v>
      </c>
      <c r="AH203" s="27">
        <f t="shared" si="76"/>
        <v>0</v>
      </c>
      <c r="AI203" s="27">
        <f t="shared" si="76"/>
        <v>0</v>
      </c>
      <c r="AJ203" s="27">
        <f t="shared" si="76"/>
        <v>0</v>
      </c>
      <c r="AK203" s="27">
        <f t="shared" si="76"/>
        <v>0</v>
      </c>
      <c r="AL203" s="27">
        <f t="shared" si="76"/>
        <v>0</v>
      </c>
      <c r="AM203" s="27">
        <f t="shared" si="76"/>
        <v>0</v>
      </c>
      <c r="AN203" s="27">
        <f t="shared" si="76"/>
        <v>0</v>
      </c>
      <c r="AO203" s="27">
        <f t="shared" si="76"/>
        <v>0</v>
      </c>
      <c r="AP203" s="27">
        <f t="shared" si="76"/>
        <v>0</v>
      </c>
      <c r="AQ203" s="27">
        <f t="shared" si="76"/>
        <v>0</v>
      </c>
      <c r="AR203" s="27">
        <f t="shared" si="76"/>
        <v>0</v>
      </c>
      <c r="AS203" s="27">
        <f t="shared" si="76"/>
        <v>0</v>
      </c>
      <c r="AT203" s="27">
        <f t="shared" si="76"/>
        <v>0</v>
      </c>
      <c r="AU203" s="27">
        <f t="shared" si="76"/>
        <v>0</v>
      </c>
    </row>
    <row r="204" spans="2:47" outlineLevel="1">
      <c r="B204" s="25" t="s">
        <v>891</v>
      </c>
      <c r="C204" s="27">
        <f t="shared" si="76"/>
        <v>0</v>
      </c>
      <c r="D204" s="27">
        <f t="shared" si="76"/>
        <v>0</v>
      </c>
      <c r="E204" s="27">
        <f t="shared" si="76"/>
        <v>0</v>
      </c>
      <c r="F204" s="27">
        <f t="shared" si="76"/>
        <v>0</v>
      </c>
      <c r="G204" s="27">
        <f t="shared" si="76"/>
        <v>0</v>
      </c>
      <c r="H204" s="27">
        <f t="shared" si="76"/>
        <v>0</v>
      </c>
      <c r="I204" s="27">
        <f t="shared" si="76"/>
        <v>0</v>
      </c>
      <c r="J204" s="27">
        <f t="shared" si="76"/>
        <v>0</v>
      </c>
      <c r="K204" s="27">
        <f t="shared" si="76"/>
        <v>0</v>
      </c>
      <c r="L204" s="27">
        <f t="shared" si="76"/>
        <v>0</v>
      </c>
      <c r="M204" s="27">
        <f t="shared" si="76"/>
        <v>0</v>
      </c>
      <c r="N204" s="27">
        <f t="shared" si="76"/>
        <v>0</v>
      </c>
      <c r="O204" s="27">
        <f t="shared" si="76"/>
        <v>0</v>
      </c>
      <c r="P204" s="27">
        <f t="shared" si="76"/>
        <v>0</v>
      </c>
      <c r="Q204" s="27">
        <f t="shared" si="76"/>
        <v>0</v>
      </c>
      <c r="R204" s="27">
        <f t="shared" si="76"/>
        <v>150</v>
      </c>
      <c r="S204" s="27">
        <f t="shared" si="76"/>
        <v>0</v>
      </c>
      <c r="T204" s="27">
        <f t="shared" si="76"/>
        <v>0</v>
      </c>
      <c r="U204" s="27">
        <f t="shared" si="76"/>
        <v>0</v>
      </c>
      <c r="V204" s="27">
        <f t="shared" si="76"/>
        <v>0</v>
      </c>
      <c r="W204" s="27">
        <f t="shared" si="76"/>
        <v>0</v>
      </c>
      <c r="X204" s="27">
        <f t="shared" si="76"/>
        <v>0</v>
      </c>
      <c r="Y204" s="27">
        <f t="shared" si="76"/>
        <v>0</v>
      </c>
      <c r="Z204" s="27">
        <f t="shared" si="76"/>
        <v>0</v>
      </c>
      <c r="AA204" s="27">
        <f t="shared" si="76"/>
        <v>0</v>
      </c>
      <c r="AB204" s="27">
        <f t="shared" si="76"/>
        <v>0</v>
      </c>
      <c r="AC204" s="27">
        <f t="shared" si="76"/>
        <v>0</v>
      </c>
      <c r="AD204" s="27">
        <f t="shared" si="76"/>
        <v>0</v>
      </c>
      <c r="AE204" s="27">
        <f t="shared" si="76"/>
        <v>0</v>
      </c>
      <c r="AF204" s="27">
        <f t="shared" si="76"/>
        <v>0</v>
      </c>
      <c r="AG204" s="27">
        <f t="shared" si="76"/>
        <v>0</v>
      </c>
      <c r="AH204" s="27">
        <f t="shared" si="76"/>
        <v>0</v>
      </c>
      <c r="AI204" s="27">
        <f t="shared" si="76"/>
        <v>0</v>
      </c>
      <c r="AJ204" s="27">
        <f t="shared" si="76"/>
        <v>0</v>
      </c>
      <c r="AK204" s="27">
        <f t="shared" si="76"/>
        <v>0</v>
      </c>
      <c r="AL204" s="27">
        <f t="shared" si="76"/>
        <v>0</v>
      </c>
      <c r="AM204" s="27">
        <f t="shared" si="76"/>
        <v>0</v>
      </c>
      <c r="AN204" s="27">
        <f t="shared" si="76"/>
        <v>0</v>
      </c>
      <c r="AO204" s="27">
        <f t="shared" si="76"/>
        <v>0</v>
      </c>
      <c r="AP204" s="27">
        <f t="shared" si="76"/>
        <v>0</v>
      </c>
      <c r="AQ204" s="27">
        <f t="shared" si="76"/>
        <v>0</v>
      </c>
      <c r="AR204" s="27">
        <f t="shared" si="76"/>
        <v>0</v>
      </c>
      <c r="AS204" s="27">
        <f t="shared" si="76"/>
        <v>0</v>
      </c>
      <c r="AT204" s="27">
        <f t="shared" si="76"/>
        <v>0</v>
      </c>
      <c r="AU204" s="27">
        <f t="shared" si="76"/>
        <v>0</v>
      </c>
    </row>
    <row r="205" spans="2:47" outlineLevel="1">
      <c r="B205" s="25" t="s">
        <v>892</v>
      </c>
      <c r="C205" s="27">
        <f t="shared" si="76"/>
        <v>0</v>
      </c>
      <c r="D205" s="27">
        <f t="shared" si="76"/>
        <v>0</v>
      </c>
      <c r="E205" s="27">
        <f t="shared" si="76"/>
        <v>0</v>
      </c>
      <c r="F205" s="27">
        <f t="shared" si="76"/>
        <v>0</v>
      </c>
      <c r="G205" s="27">
        <f t="shared" si="76"/>
        <v>0</v>
      </c>
      <c r="H205" s="27">
        <f t="shared" si="76"/>
        <v>0</v>
      </c>
      <c r="I205" s="27">
        <f t="shared" si="76"/>
        <v>0</v>
      </c>
      <c r="J205" s="27">
        <f t="shared" si="76"/>
        <v>0</v>
      </c>
      <c r="K205" s="27">
        <f t="shared" si="76"/>
        <v>0</v>
      </c>
      <c r="L205" s="27">
        <f t="shared" si="76"/>
        <v>0</v>
      </c>
      <c r="M205" s="27">
        <f t="shared" si="76"/>
        <v>0</v>
      </c>
      <c r="N205" s="27">
        <f t="shared" si="76"/>
        <v>0</v>
      </c>
      <c r="O205" s="27">
        <f t="shared" si="76"/>
        <v>0</v>
      </c>
      <c r="P205" s="27">
        <f t="shared" si="76"/>
        <v>0</v>
      </c>
      <c r="Q205" s="27">
        <f t="shared" si="76"/>
        <v>0</v>
      </c>
      <c r="R205" s="27">
        <f t="shared" si="76"/>
        <v>150</v>
      </c>
      <c r="S205" s="27">
        <f t="shared" si="76"/>
        <v>0</v>
      </c>
      <c r="T205" s="27">
        <f t="shared" si="76"/>
        <v>0</v>
      </c>
      <c r="U205" s="27">
        <f t="shared" si="76"/>
        <v>0</v>
      </c>
      <c r="V205" s="27">
        <f t="shared" si="76"/>
        <v>0</v>
      </c>
      <c r="W205" s="27">
        <f t="shared" si="76"/>
        <v>0</v>
      </c>
      <c r="X205" s="27">
        <f t="shared" si="76"/>
        <v>0</v>
      </c>
      <c r="Y205" s="27">
        <f t="shared" si="76"/>
        <v>0</v>
      </c>
      <c r="Z205" s="27">
        <f t="shared" si="76"/>
        <v>0</v>
      </c>
      <c r="AA205" s="27">
        <f t="shared" si="76"/>
        <v>0</v>
      </c>
      <c r="AB205" s="27">
        <f t="shared" si="76"/>
        <v>0</v>
      </c>
      <c r="AC205" s="27">
        <f t="shared" si="76"/>
        <v>0</v>
      </c>
      <c r="AD205" s="27">
        <f t="shared" si="76"/>
        <v>0</v>
      </c>
      <c r="AE205" s="27">
        <f t="shared" si="76"/>
        <v>0</v>
      </c>
      <c r="AF205" s="27">
        <f t="shared" si="76"/>
        <v>0</v>
      </c>
      <c r="AG205" s="27">
        <f t="shared" si="76"/>
        <v>0</v>
      </c>
      <c r="AH205" s="27">
        <f t="shared" si="76"/>
        <v>0</v>
      </c>
      <c r="AI205" s="27">
        <f t="shared" si="76"/>
        <v>0</v>
      </c>
      <c r="AJ205" s="27">
        <f t="shared" si="76"/>
        <v>0</v>
      </c>
      <c r="AK205" s="27">
        <f t="shared" si="76"/>
        <v>0</v>
      </c>
      <c r="AL205" s="27">
        <f t="shared" si="76"/>
        <v>0</v>
      </c>
      <c r="AM205" s="27">
        <f t="shared" si="76"/>
        <v>0</v>
      </c>
      <c r="AN205" s="27">
        <f t="shared" si="76"/>
        <v>0</v>
      </c>
      <c r="AO205" s="27">
        <f t="shared" si="76"/>
        <v>0</v>
      </c>
      <c r="AP205" s="27">
        <f t="shared" si="76"/>
        <v>0</v>
      </c>
      <c r="AQ205" s="27">
        <f t="shared" si="76"/>
        <v>0</v>
      </c>
      <c r="AR205" s="27">
        <f t="shared" si="76"/>
        <v>0</v>
      </c>
      <c r="AS205" s="27">
        <f t="shared" si="76"/>
        <v>0</v>
      </c>
      <c r="AT205" s="27">
        <f t="shared" si="76"/>
        <v>0</v>
      </c>
      <c r="AU205" s="27">
        <f t="shared" si="76"/>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AU210" si="77">C207</f>
        <v>0</v>
      </c>
      <c r="D208" s="27">
        <f t="shared" si="77"/>
        <v>0</v>
      </c>
      <c r="E208" s="27">
        <f t="shared" si="77"/>
        <v>0</v>
      </c>
      <c r="F208" s="27">
        <f t="shared" si="77"/>
        <v>0</v>
      </c>
      <c r="G208" s="27">
        <f t="shared" si="77"/>
        <v>0</v>
      </c>
      <c r="H208" s="27">
        <f t="shared" si="77"/>
        <v>0</v>
      </c>
      <c r="I208" s="27">
        <f t="shared" si="77"/>
        <v>0</v>
      </c>
      <c r="J208" s="27">
        <f t="shared" si="77"/>
        <v>0</v>
      </c>
      <c r="K208" s="27">
        <f t="shared" si="77"/>
        <v>0</v>
      </c>
      <c r="L208" s="27">
        <f t="shared" si="77"/>
        <v>0</v>
      </c>
      <c r="M208" s="27">
        <f t="shared" si="77"/>
        <v>0</v>
      </c>
      <c r="N208" s="27">
        <f t="shared" si="77"/>
        <v>0</v>
      </c>
      <c r="O208" s="27">
        <f t="shared" si="77"/>
        <v>0</v>
      </c>
      <c r="P208" s="27">
        <f t="shared" si="77"/>
        <v>0</v>
      </c>
      <c r="Q208" s="27">
        <f t="shared" si="77"/>
        <v>0</v>
      </c>
      <c r="R208" s="27">
        <f t="shared" si="77"/>
        <v>0</v>
      </c>
      <c r="S208" s="27">
        <f t="shared" si="77"/>
        <v>0</v>
      </c>
      <c r="T208" s="27">
        <f t="shared" si="77"/>
        <v>97</v>
      </c>
      <c r="U208" s="27">
        <f t="shared" si="77"/>
        <v>97</v>
      </c>
      <c r="V208" s="27">
        <f t="shared" si="77"/>
        <v>97</v>
      </c>
      <c r="W208" s="27">
        <f t="shared" si="77"/>
        <v>97</v>
      </c>
      <c r="X208" s="27">
        <f t="shared" si="77"/>
        <v>97</v>
      </c>
      <c r="Y208" s="27">
        <f t="shared" si="77"/>
        <v>97</v>
      </c>
      <c r="Z208" s="27">
        <f t="shared" si="77"/>
        <v>97</v>
      </c>
      <c r="AA208" s="27">
        <f t="shared" si="77"/>
        <v>97</v>
      </c>
      <c r="AB208" s="27">
        <f t="shared" si="77"/>
        <v>152</v>
      </c>
      <c r="AC208" s="27">
        <f t="shared" si="77"/>
        <v>152</v>
      </c>
      <c r="AD208" s="27">
        <f t="shared" si="77"/>
        <v>152</v>
      </c>
      <c r="AE208" s="27">
        <f t="shared" si="77"/>
        <v>0</v>
      </c>
      <c r="AF208" s="27">
        <f t="shared" si="77"/>
        <v>0</v>
      </c>
      <c r="AG208" s="27">
        <f t="shared" si="77"/>
        <v>0</v>
      </c>
      <c r="AH208" s="27">
        <f t="shared" si="77"/>
        <v>0</v>
      </c>
      <c r="AI208" s="27">
        <f t="shared" si="77"/>
        <v>0</v>
      </c>
      <c r="AJ208" s="27">
        <f t="shared" si="77"/>
        <v>0</v>
      </c>
      <c r="AK208" s="27">
        <f t="shared" si="77"/>
        <v>0</v>
      </c>
      <c r="AL208" s="27">
        <f t="shared" si="77"/>
        <v>0</v>
      </c>
      <c r="AM208" s="27">
        <f t="shared" si="77"/>
        <v>0</v>
      </c>
      <c r="AN208" s="27">
        <f t="shared" si="77"/>
        <v>0</v>
      </c>
      <c r="AO208" s="27">
        <f t="shared" si="77"/>
        <v>0</v>
      </c>
      <c r="AP208" s="27">
        <f t="shared" si="77"/>
        <v>0</v>
      </c>
      <c r="AQ208" s="27">
        <f t="shared" si="77"/>
        <v>0</v>
      </c>
      <c r="AR208" s="27">
        <f t="shared" si="77"/>
        <v>0</v>
      </c>
      <c r="AS208" s="27">
        <f t="shared" si="77"/>
        <v>0</v>
      </c>
      <c r="AT208" s="27">
        <f t="shared" si="77"/>
        <v>0</v>
      </c>
      <c r="AU208" s="27">
        <f t="shared" si="77"/>
        <v>0</v>
      </c>
    </row>
    <row r="209" spans="2:47" outlineLevel="1">
      <c r="B209" s="25" t="s">
        <v>891</v>
      </c>
      <c r="C209" s="27">
        <f t="shared" si="77"/>
        <v>0</v>
      </c>
      <c r="D209" s="27">
        <f t="shared" si="77"/>
        <v>0</v>
      </c>
      <c r="E209" s="27">
        <f t="shared" si="77"/>
        <v>0</v>
      </c>
      <c r="F209" s="27">
        <f t="shared" si="77"/>
        <v>0</v>
      </c>
      <c r="G209" s="27">
        <f t="shared" si="77"/>
        <v>0</v>
      </c>
      <c r="H209" s="27">
        <f t="shared" si="77"/>
        <v>0</v>
      </c>
      <c r="I209" s="27">
        <f t="shared" si="77"/>
        <v>0</v>
      </c>
      <c r="J209" s="27">
        <f t="shared" si="77"/>
        <v>0</v>
      </c>
      <c r="K209" s="27">
        <f t="shared" si="77"/>
        <v>0</v>
      </c>
      <c r="L209" s="27">
        <f t="shared" si="77"/>
        <v>0</v>
      </c>
      <c r="M209" s="27">
        <f t="shared" si="77"/>
        <v>0</v>
      </c>
      <c r="N209" s="27">
        <f t="shared" si="77"/>
        <v>0</v>
      </c>
      <c r="O209" s="27">
        <f t="shared" si="77"/>
        <v>0</v>
      </c>
      <c r="P209" s="27">
        <f t="shared" si="77"/>
        <v>0</v>
      </c>
      <c r="Q209" s="27">
        <f t="shared" si="77"/>
        <v>0</v>
      </c>
      <c r="R209" s="27">
        <f t="shared" si="77"/>
        <v>0</v>
      </c>
      <c r="S209" s="27">
        <f t="shared" si="77"/>
        <v>0</v>
      </c>
      <c r="T209" s="27">
        <f t="shared" si="77"/>
        <v>97</v>
      </c>
      <c r="U209" s="27">
        <f t="shared" si="77"/>
        <v>97</v>
      </c>
      <c r="V209" s="27">
        <f t="shared" si="77"/>
        <v>97</v>
      </c>
      <c r="W209" s="27">
        <f t="shared" si="77"/>
        <v>97</v>
      </c>
      <c r="X209" s="27">
        <f t="shared" si="77"/>
        <v>97</v>
      </c>
      <c r="Y209" s="27">
        <f t="shared" si="77"/>
        <v>97</v>
      </c>
      <c r="Z209" s="27">
        <f t="shared" si="77"/>
        <v>97</v>
      </c>
      <c r="AA209" s="27">
        <f t="shared" si="77"/>
        <v>97</v>
      </c>
      <c r="AB209" s="27">
        <f t="shared" si="77"/>
        <v>152</v>
      </c>
      <c r="AC209" s="27">
        <f t="shared" si="77"/>
        <v>152</v>
      </c>
      <c r="AD209" s="27">
        <f t="shared" si="77"/>
        <v>152</v>
      </c>
      <c r="AE209" s="27">
        <f t="shared" si="77"/>
        <v>0</v>
      </c>
      <c r="AF209" s="27">
        <f t="shared" si="77"/>
        <v>0</v>
      </c>
      <c r="AG209" s="27">
        <f t="shared" si="77"/>
        <v>0</v>
      </c>
      <c r="AH209" s="27">
        <f t="shared" si="77"/>
        <v>0</v>
      </c>
      <c r="AI209" s="27">
        <f t="shared" si="77"/>
        <v>0</v>
      </c>
      <c r="AJ209" s="27">
        <f t="shared" si="77"/>
        <v>0</v>
      </c>
      <c r="AK209" s="27">
        <f t="shared" si="77"/>
        <v>0</v>
      </c>
      <c r="AL209" s="27">
        <f t="shared" si="77"/>
        <v>0</v>
      </c>
      <c r="AM209" s="27">
        <f t="shared" si="77"/>
        <v>0</v>
      </c>
      <c r="AN209" s="27">
        <f t="shared" si="77"/>
        <v>0</v>
      </c>
      <c r="AO209" s="27">
        <f t="shared" si="77"/>
        <v>0</v>
      </c>
      <c r="AP209" s="27">
        <f t="shared" si="77"/>
        <v>0</v>
      </c>
      <c r="AQ209" s="27">
        <f t="shared" si="77"/>
        <v>0</v>
      </c>
      <c r="AR209" s="27">
        <f t="shared" si="77"/>
        <v>0</v>
      </c>
      <c r="AS209" s="27">
        <f t="shared" si="77"/>
        <v>0</v>
      </c>
      <c r="AT209" s="27">
        <f t="shared" si="77"/>
        <v>0</v>
      </c>
      <c r="AU209" s="27">
        <f t="shared" si="77"/>
        <v>0</v>
      </c>
    </row>
    <row r="210" spans="2:47" outlineLevel="1">
      <c r="B210" s="25" t="s">
        <v>892</v>
      </c>
      <c r="C210" s="27">
        <f t="shared" si="77"/>
        <v>0</v>
      </c>
      <c r="D210" s="27">
        <f t="shared" si="77"/>
        <v>0</v>
      </c>
      <c r="E210" s="27">
        <f t="shared" si="77"/>
        <v>0</v>
      </c>
      <c r="F210" s="27">
        <f t="shared" si="77"/>
        <v>0</v>
      </c>
      <c r="G210" s="27">
        <f t="shared" si="77"/>
        <v>0</v>
      </c>
      <c r="H210" s="27">
        <f t="shared" si="77"/>
        <v>0</v>
      </c>
      <c r="I210" s="27">
        <f t="shared" si="77"/>
        <v>0</v>
      </c>
      <c r="J210" s="27">
        <f t="shared" si="77"/>
        <v>0</v>
      </c>
      <c r="K210" s="27">
        <f t="shared" si="77"/>
        <v>0</v>
      </c>
      <c r="L210" s="27">
        <f t="shared" si="77"/>
        <v>0</v>
      </c>
      <c r="M210" s="27">
        <f t="shared" si="77"/>
        <v>0</v>
      </c>
      <c r="N210" s="27">
        <f t="shared" si="77"/>
        <v>0</v>
      </c>
      <c r="O210" s="27">
        <f t="shared" si="77"/>
        <v>0</v>
      </c>
      <c r="P210" s="27">
        <f t="shared" si="77"/>
        <v>0</v>
      </c>
      <c r="Q210" s="27">
        <f t="shared" si="77"/>
        <v>0</v>
      </c>
      <c r="R210" s="27">
        <f t="shared" si="77"/>
        <v>0</v>
      </c>
      <c r="S210" s="27">
        <f t="shared" si="77"/>
        <v>0</v>
      </c>
      <c r="T210" s="27">
        <f t="shared" si="77"/>
        <v>97</v>
      </c>
      <c r="U210" s="27">
        <f t="shared" si="77"/>
        <v>97</v>
      </c>
      <c r="V210" s="27">
        <f t="shared" si="77"/>
        <v>97</v>
      </c>
      <c r="W210" s="27">
        <f t="shared" si="77"/>
        <v>97</v>
      </c>
      <c r="X210" s="27">
        <f t="shared" si="77"/>
        <v>97</v>
      </c>
      <c r="Y210" s="27">
        <f t="shared" si="77"/>
        <v>97</v>
      </c>
      <c r="Z210" s="27">
        <f t="shared" si="77"/>
        <v>97</v>
      </c>
      <c r="AA210" s="27">
        <f t="shared" si="77"/>
        <v>97</v>
      </c>
      <c r="AB210" s="27">
        <f t="shared" si="77"/>
        <v>152</v>
      </c>
      <c r="AC210" s="27">
        <f t="shared" si="77"/>
        <v>152</v>
      </c>
      <c r="AD210" s="27">
        <f t="shared" si="77"/>
        <v>152</v>
      </c>
      <c r="AE210" s="27">
        <f t="shared" si="77"/>
        <v>0</v>
      </c>
      <c r="AF210" s="27">
        <f t="shared" si="77"/>
        <v>0</v>
      </c>
      <c r="AG210" s="27">
        <f t="shared" si="77"/>
        <v>0</v>
      </c>
      <c r="AH210" s="27">
        <f t="shared" si="77"/>
        <v>0</v>
      </c>
      <c r="AI210" s="27">
        <f t="shared" si="77"/>
        <v>0</v>
      </c>
      <c r="AJ210" s="27">
        <f t="shared" si="77"/>
        <v>0</v>
      </c>
      <c r="AK210" s="27">
        <f t="shared" si="77"/>
        <v>0</v>
      </c>
      <c r="AL210" s="27">
        <f t="shared" si="77"/>
        <v>0</v>
      </c>
      <c r="AM210" s="27">
        <f t="shared" si="77"/>
        <v>0</v>
      </c>
      <c r="AN210" s="27">
        <f t="shared" si="77"/>
        <v>0</v>
      </c>
      <c r="AO210" s="27">
        <f t="shared" si="77"/>
        <v>0</v>
      </c>
      <c r="AP210" s="27">
        <f t="shared" si="77"/>
        <v>0</v>
      </c>
      <c r="AQ210" s="27">
        <f t="shared" si="77"/>
        <v>0</v>
      </c>
      <c r="AR210" s="27">
        <f t="shared" si="77"/>
        <v>0</v>
      </c>
      <c r="AS210" s="27">
        <f t="shared" si="77"/>
        <v>0</v>
      </c>
      <c r="AT210" s="27">
        <f t="shared" si="77"/>
        <v>0</v>
      </c>
      <c r="AU210" s="27">
        <f t="shared" si="77"/>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AU215" si="78">C212</f>
        <v>0</v>
      </c>
      <c r="D213" s="27">
        <f t="shared" si="78"/>
        <v>0</v>
      </c>
      <c r="E213" s="27">
        <f t="shared" si="78"/>
        <v>0</v>
      </c>
      <c r="F213" s="27">
        <f t="shared" si="78"/>
        <v>0</v>
      </c>
      <c r="G213" s="27">
        <f t="shared" si="78"/>
        <v>0</v>
      </c>
      <c r="H213" s="27">
        <f t="shared" si="78"/>
        <v>0</v>
      </c>
      <c r="I213" s="27">
        <f t="shared" si="78"/>
        <v>0</v>
      </c>
      <c r="J213" s="27">
        <f t="shared" si="78"/>
        <v>0</v>
      </c>
      <c r="K213" s="27">
        <f t="shared" si="78"/>
        <v>0</v>
      </c>
      <c r="L213" s="27">
        <f t="shared" si="78"/>
        <v>0</v>
      </c>
      <c r="M213" s="27">
        <f t="shared" si="78"/>
        <v>0</v>
      </c>
      <c r="N213" s="27">
        <f t="shared" si="78"/>
        <v>0</v>
      </c>
      <c r="O213" s="27">
        <f t="shared" si="78"/>
        <v>0</v>
      </c>
      <c r="P213" s="27">
        <f t="shared" si="78"/>
        <v>0</v>
      </c>
      <c r="Q213" s="27">
        <f t="shared" si="78"/>
        <v>0</v>
      </c>
      <c r="R213" s="27">
        <f t="shared" si="78"/>
        <v>348</v>
      </c>
      <c r="S213" s="27">
        <f t="shared" si="78"/>
        <v>348</v>
      </c>
      <c r="T213" s="27">
        <f t="shared" si="78"/>
        <v>7</v>
      </c>
      <c r="U213" s="27">
        <f t="shared" si="78"/>
        <v>7</v>
      </c>
      <c r="V213" s="27">
        <f t="shared" si="78"/>
        <v>7</v>
      </c>
      <c r="W213" s="27">
        <f t="shared" si="78"/>
        <v>7</v>
      </c>
      <c r="X213" s="27">
        <f t="shared" si="78"/>
        <v>7</v>
      </c>
      <c r="Y213" s="27">
        <f t="shared" si="78"/>
        <v>7</v>
      </c>
      <c r="Z213" s="27">
        <f t="shared" si="78"/>
        <v>7</v>
      </c>
      <c r="AA213" s="27">
        <f t="shared" si="78"/>
        <v>7</v>
      </c>
      <c r="AB213" s="27">
        <f t="shared" si="78"/>
        <v>0</v>
      </c>
      <c r="AC213" s="27">
        <f t="shared" si="78"/>
        <v>0</v>
      </c>
      <c r="AD213" s="27">
        <f t="shared" si="78"/>
        <v>0</v>
      </c>
      <c r="AE213" s="27">
        <f t="shared" si="78"/>
        <v>0</v>
      </c>
      <c r="AF213" s="27">
        <f t="shared" si="78"/>
        <v>0</v>
      </c>
      <c r="AG213" s="27">
        <f t="shared" si="78"/>
        <v>0</v>
      </c>
      <c r="AH213" s="27">
        <f t="shared" si="78"/>
        <v>0</v>
      </c>
      <c r="AI213" s="27">
        <f t="shared" si="78"/>
        <v>0</v>
      </c>
      <c r="AJ213" s="27">
        <f t="shared" si="78"/>
        <v>0</v>
      </c>
      <c r="AK213" s="27">
        <f t="shared" si="78"/>
        <v>0</v>
      </c>
      <c r="AL213" s="27">
        <f t="shared" si="78"/>
        <v>0</v>
      </c>
      <c r="AM213" s="27">
        <f t="shared" si="78"/>
        <v>0</v>
      </c>
      <c r="AN213" s="27">
        <f t="shared" si="78"/>
        <v>0</v>
      </c>
      <c r="AO213" s="27">
        <f t="shared" si="78"/>
        <v>0</v>
      </c>
      <c r="AP213" s="27">
        <f t="shared" si="78"/>
        <v>0</v>
      </c>
      <c r="AQ213" s="27">
        <f t="shared" si="78"/>
        <v>0</v>
      </c>
      <c r="AR213" s="27">
        <f t="shared" si="78"/>
        <v>0</v>
      </c>
      <c r="AS213" s="27">
        <f t="shared" si="78"/>
        <v>0</v>
      </c>
      <c r="AT213" s="27">
        <f t="shared" si="78"/>
        <v>0</v>
      </c>
      <c r="AU213" s="27">
        <f t="shared" si="78"/>
        <v>0</v>
      </c>
    </row>
    <row r="214" spans="2:47" outlineLevel="1">
      <c r="B214" s="25" t="s">
        <v>891</v>
      </c>
      <c r="C214" s="27">
        <f t="shared" si="78"/>
        <v>0</v>
      </c>
      <c r="D214" s="27">
        <f t="shared" si="78"/>
        <v>0</v>
      </c>
      <c r="E214" s="27">
        <f t="shared" si="78"/>
        <v>0</v>
      </c>
      <c r="F214" s="27">
        <f t="shared" si="78"/>
        <v>0</v>
      </c>
      <c r="G214" s="27">
        <f t="shared" si="78"/>
        <v>0</v>
      </c>
      <c r="H214" s="27">
        <f t="shared" si="78"/>
        <v>0</v>
      </c>
      <c r="I214" s="27">
        <f t="shared" si="78"/>
        <v>0</v>
      </c>
      <c r="J214" s="27">
        <f t="shared" si="78"/>
        <v>0</v>
      </c>
      <c r="K214" s="27">
        <f t="shared" si="78"/>
        <v>0</v>
      </c>
      <c r="L214" s="27">
        <f t="shared" si="78"/>
        <v>0</v>
      </c>
      <c r="M214" s="27">
        <f t="shared" si="78"/>
        <v>0</v>
      </c>
      <c r="N214" s="27">
        <f t="shared" si="78"/>
        <v>0</v>
      </c>
      <c r="O214" s="27">
        <f t="shared" si="78"/>
        <v>0</v>
      </c>
      <c r="P214" s="27">
        <f t="shared" si="78"/>
        <v>0</v>
      </c>
      <c r="Q214" s="27">
        <f t="shared" si="78"/>
        <v>0</v>
      </c>
      <c r="R214" s="27">
        <f t="shared" si="78"/>
        <v>348</v>
      </c>
      <c r="S214" s="27">
        <f t="shared" si="78"/>
        <v>348</v>
      </c>
      <c r="T214" s="27">
        <f t="shared" si="78"/>
        <v>7</v>
      </c>
      <c r="U214" s="27">
        <f t="shared" si="78"/>
        <v>7</v>
      </c>
      <c r="V214" s="27">
        <f t="shared" si="78"/>
        <v>7</v>
      </c>
      <c r="W214" s="27">
        <f t="shared" si="78"/>
        <v>7</v>
      </c>
      <c r="X214" s="27">
        <f t="shared" si="78"/>
        <v>7</v>
      </c>
      <c r="Y214" s="27">
        <f t="shared" si="78"/>
        <v>7</v>
      </c>
      <c r="Z214" s="27">
        <f t="shared" si="78"/>
        <v>7</v>
      </c>
      <c r="AA214" s="27">
        <f t="shared" si="78"/>
        <v>7</v>
      </c>
      <c r="AB214" s="27">
        <f t="shared" si="78"/>
        <v>0</v>
      </c>
      <c r="AC214" s="27">
        <f t="shared" si="78"/>
        <v>0</v>
      </c>
      <c r="AD214" s="27">
        <f t="shared" si="78"/>
        <v>0</v>
      </c>
      <c r="AE214" s="27">
        <f t="shared" si="78"/>
        <v>0</v>
      </c>
      <c r="AF214" s="27">
        <f t="shared" si="78"/>
        <v>0</v>
      </c>
      <c r="AG214" s="27">
        <f t="shared" si="78"/>
        <v>0</v>
      </c>
      <c r="AH214" s="27">
        <f t="shared" si="78"/>
        <v>0</v>
      </c>
      <c r="AI214" s="27">
        <f t="shared" si="78"/>
        <v>0</v>
      </c>
      <c r="AJ214" s="27">
        <f t="shared" si="78"/>
        <v>0</v>
      </c>
      <c r="AK214" s="27">
        <f t="shared" si="78"/>
        <v>0</v>
      </c>
      <c r="AL214" s="27">
        <f t="shared" si="78"/>
        <v>0</v>
      </c>
      <c r="AM214" s="27">
        <f t="shared" si="78"/>
        <v>0</v>
      </c>
      <c r="AN214" s="27">
        <f t="shared" si="78"/>
        <v>0</v>
      </c>
      <c r="AO214" s="27">
        <f t="shared" si="78"/>
        <v>0</v>
      </c>
      <c r="AP214" s="27">
        <f t="shared" si="78"/>
        <v>0</v>
      </c>
      <c r="AQ214" s="27">
        <f t="shared" si="78"/>
        <v>0</v>
      </c>
      <c r="AR214" s="27">
        <f t="shared" si="78"/>
        <v>0</v>
      </c>
      <c r="AS214" s="27">
        <f t="shared" si="78"/>
        <v>0</v>
      </c>
      <c r="AT214" s="27">
        <f t="shared" si="78"/>
        <v>0</v>
      </c>
      <c r="AU214" s="27">
        <f t="shared" si="78"/>
        <v>0</v>
      </c>
    </row>
    <row r="215" spans="2:47" outlineLevel="1">
      <c r="B215" s="25" t="s">
        <v>892</v>
      </c>
      <c r="C215" s="27">
        <f t="shared" si="78"/>
        <v>0</v>
      </c>
      <c r="D215" s="27">
        <f t="shared" si="78"/>
        <v>0</v>
      </c>
      <c r="E215" s="27">
        <f t="shared" si="78"/>
        <v>0</v>
      </c>
      <c r="F215" s="27">
        <f t="shared" si="78"/>
        <v>0</v>
      </c>
      <c r="G215" s="27">
        <f t="shared" si="78"/>
        <v>0</v>
      </c>
      <c r="H215" s="27">
        <f t="shared" si="78"/>
        <v>0</v>
      </c>
      <c r="I215" s="27">
        <f t="shared" si="78"/>
        <v>0</v>
      </c>
      <c r="J215" s="27">
        <f t="shared" si="78"/>
        <v>0</v>
      </c>
      <c r="K215" s="27">
        <f t="shared" si="78"/>
        <v>0</v>
      </c>
      <c r="L215" s="27">
        <f t="shared" si="78"/>
        <v>0</v>
      </c>
      <c r="M215" s="27">
        <f t="shared" si="78"/>
        <v>0</v>
      </c>
      <c r="N215" s="27">
        <f t="shared" si="78"/>
        <v>0</v>
      </c>
      <c r="O215" s="27">
        <f t="shared" si="78"/>
        <v>0</v>
      </c>
      <c r="P215" s="27">
        <f t="shared" si="78"/>
        <v>0</v>
      </c>
      <c r="Q215" s="27">
        <f t="shared" si="78"/>
        <v>0</v>
      </c>
      <c r="R215" s="27">
        <f t="shared" si="78"/>
        <v>348</v>
      </c>
      <c r="S215" s="27">
        <f t="shared" si="78"/>
        <v>348</v>
      </c>
      <c r="T215" s="27">
        <f t="shared" si="78"/>
        <v>7</v>
      </c>
      <c r="U215" s="27">
        <f t="shared" si="78"/>
        <v>7</v>
      </c>
      <c r="V215" s="27">
        <f t="shared" si="78"/>
        <v>7</v>
      </c>
      <c r="W215" s="27">
        <f t="shared" si="78"/>
        <v>7</v>
      </c>
      <c r="X215" s="27">
        <f t="shared" si="78"/>
        <v>7</v>
      </c>
      <c r="Y215" s="27">
        <f t="shared" si="78"/>
        <v>7</v>
      </c>
      <c r="Z215" s="27">
        <f t="shared" si="78"/>
        <v>7</v>
      </c>
      <c r="AA215" s="27">
        <f t="shared" si="78"/>
        <v>7</v>
      </c>
      <c r="AB215" s="27">
        <f t="shared" si="78"/>
        <v>0</v>
      </c>
      <c r="AC215" s="27">
        <f t="shared" si="78"/>
        <v>0</v>
      </c>
      <c r="AD215" s="27">
        <f t="shared" si="78"/>
        <v>0</v>
      </c>
      <c r="AE215" s="27">
        <f t="shared" si="78"/>
        <v>0</v>
      </c>
      <c r="AF215" s="27">
        <f t="shared" si="78"/>
        <v>0</v>
      </c>
      <c r="AG215" s="27">
        <f t="shared" si="78"/>
        <v>0</v>
      </c>
      <c r="AH215" s="27">
        <f t="shared" si="78"/>
        <v>0</v>
      </c>
      <c r="AI215" s="27">
        <f t="shared" si="78"/>
        <v>0</v>
      </c>
      <c r="AJ215" s="27">
        <f t="shared" si="78"/>
        <v>0</v>
      </c>
      <c r="AK215" s="27">
        <f t="shared" si="78"/>
        <v>0</v>
      </c>
      <c r="AL215" s="27">
        <f t="shared" si="78"/>
        <v>0</v>
      </c>
      <c r="AM215" s="27">
        <f t="shared" si="78"/>
        <v>0</v>
      </c>
      <c r="AN215" s="27">
        <f t="shared" si="78"/>
        <v>0</v>
      </c>
      <c r="AO215" s="27">
        <f t="shared" si="78"/>
        <v>0</v>
      </c>
      <c r="AP215" s="27">
        <f t="shared" si="78"/>
        <v>0</v>
      </c>
      <c r="AQ215" s="27">
        <f t="shared" si="78"/>
        <v>0</v>
      </c>
      <c r="AR215" s="27">
        <f t="shared" si="78"/>
        <v>0</v>
      </c>
      <c r="AS215" s="27">
        <f t="shared" si="78"/>
        <v>0</v>
      </c>
      <c r="AT215" s="27">
        <f t="shared" si="78"/>
        <v>0</v>
      </c>
      <c r="AU215" s="27">
        <f t="shared" si="78"/>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AU220" si="79">C217</f>
        <v>0</v>
      </c>
      <c r="D218" s="27">
        <f t="shared" si="79"/>
        <v>0</v>
      </c>
      <c r="E218" s="27">
        <f t="shared" si="79"/>
        <v>0</v>
      </c>
      <c r="F218" s="27">
        <f t="shared" si="79"/>
        <v>0</v>
      </c>
      <c r="G218" s="27">
        <f t="shared" si="79"/>
        <v>0</v>
      </c>
      <c r="H218" s="27">
        <f t="shared" si="79"/>
        <v>0</v>
      </c>
      <c r="I218" s="27">
        <f t="shared" si="79"/>
        <v>0</v>
      </c>
      <c r="J218" s="27">
        <f t="shared" si="79"/>
        <v>0</v>
      </c>
      <c r="K218" s="27">
        <f t="shared" si="79"/>
        <v>0</v>
      </c>
      <c r="L218" s="27">
        <f t="shared" si="79"/>
        <v>0</v>
      </c>
      <c r="M218" s="27">
        <f t="shared" si="79"/>
        <v>0</v>
      </c>
      <c r="N218" s="27">
        <f t="shared" si="79"/>
        <v>0</v>
      </c>
      <c r="O218" s="27">
        <f t="shared" si="79"/>
        <v>0</v>
      </c>
      <c r="P218" s="27">
        <f t="shared" si="79"/>
        <v>0</v>
      </c>
      <c r="Q218" s="27">
        <f t="shared" si="79"/>
        <v>0</v>
      </c>
      <c r="R218" s="27">
        <f t="shared" si="79"/>
        <v>0</v>
      </c>
      <c r="S218" s="27">
        <f t="shared" si="79"/>
        <v>0</v>
      </c>
      <c r="T218" s="27">
        <f t="shared" si="79"/>
        <v>0</v>
      </c>
      <c r="U218" s="27">
        <f t="shared" si="79"/>
        <v>0</v>
      </c>
      <c r="V218" s="27">
        <f t="shared" si="79"/>
        <v>0</v>
      </c>
      <c r="W218" s="27">
        <f t="shared" si="79"/>
        <v>0</v>
      </c>
      <c r="X218" s="27">
        <f t="shared" si="79"/>
        <v>0</v>
      </c>
      <c r="Y218" s="27">
        <f t="shared" si="79"/>
        <v>0</v>
      </c>
      <c r="Z218" s="27">
        <f t="shared" si="79"/>
        <v>0</v>
      </c>
      <c r="AA218" s="27">
        <f t="shared" si="79"/>
        <v>0</v>
      </c>
      <c r="AB218" s="27">
        <f t="shared" si="79"/>
        <v>0</v>
      </c>
      <c r="AC218" s="27">
        <f t="shared" si="79"/>
        <v>0</v>
      </c>
      <c r="AD218" s="27">
        <f t="shared" si="79"/>
        <v>0</v>
      </c>
      <c r="AE218" s="27">
        <f t="shared" si="79"/>
        <v>0</v>
      </c>
      <c r="AF218" s="27">
        <f t="shared" si="79"/>
        <v>0</v>
      </c>
      <c r="AG218" s="27">
        <f t="shared" si="79"/>
        <v>0</v>
      </c>
      <c r="AH218" s="27">
        <f t="shared" si="79"/>
        <v>0</v>
      </c>
      <c r="AI218" s="27">
        <f t="shared" si="79"/>
        <v>0</v>
      </c>
      <c r="AJ218" s="27">
        <f t="shared" si="79"/>
        <v>0</v>
      </c>
      <c r="AK218" s="27">
        <f t="shared" si="79"/>
        <v>0</v>
      </c>
      <c r="AL218" s="27">
        <f t="shared" si="79"/>
        <v>0</v>
      </c>
      <c r="AM218" s="27">
        <f t="shared" si="79"/>
        <v>0</v>
      </c>
      <c r="AN218" s="27">
        <f t="shared" si="79"/>
        <v>0</v>
      </c>
      <c r="AO218" s="27">
        <f t="shared" si="79"/>
        <v>0</v>
      </c>
      <c r="AP218" s="27">
        <f t="shared" si="79"/>
        <v>0</v>
      </c>
      <c r="AQ218" s="27">
        <f t="shared" si="79"/>
        <v>0</v>
      </c>
      <c r="AR218" s="27">
        <f t="shared" si="79"/>
        <v>0</v>
      </c>
      <c r="AS218" s="27">
        <f t="shared" si="79"/>
        <v>0</v>
      </c>
      <c r="AT218" s="27">
        <f t="shared" si="79"/>
        <v>0</v>
      </c>
      <c r="AU218" s="27">
        <f t="shared" si="79"/>
        <v>0</v>
      </c>
    </row>
    <row r="219" spans="2:47" outlineLevel="1">
      <c r="B219" s="25" t="s">
        <v>891</v>
      </c>
      <c r="C219" s="27">
        <f t="shared" si="79"/>
        <v>0</v>
      </c>
      <c r="D219" s="27">
        <f t="shared" si="79"/>
        <v>0</v>
      </c>
      <c r="E219" s="27">
        <f t="shared" si="79"/>
        <v>0</v>
      </c>
      <c r="F219" s="27">
        <f t="shared" si="79"/>
        <v>0</v>
      </c>
      <c r="G219" s="27">
        <f t="shared" si="79"/>
        <v>0</v>
      </c>
      <c r="H219" s="27">
        <f t="shared" si="79"/>
        <v>0</v>
      </c>
      <c r="I219" s="27">
        <f t="shared" si="79"/>
        <v>0</v>
      </c>
      <c r="J219" s="27">
        <f t="shared" si="79"/>
        <v>0</v>
      </c>
      <c r="K219" s="27">
        <f t="shared" si="79"/>
        <v>0</v>
      </c>
      <c r="L219" s="27">
        <f t="shared" si="79"/>
        <v>0</v>
      </c>
      <c r="M219" s="27">
        <f t="shared" si="79"/>
        <v>0</v>
      </c>
      <c r="N219" s="27">
        <f t="shared" si="79"/>
        <v>0</v>
      </c>
      <c r="O219" s="27">
        <f t="shared" si="79"/>
        <v>0</v>
      </c>
      <c r="P219" s="27">
        <f t="shared" si="79"/>
        <v>0</v>
      </c>
      <c r="Q219" s="27">
        <f t="shared" si="79"/>
        <v>0</v>
      </c>
      <c r="R219" s="27">
        <f t="shared" si="79"/>
        <v>0</v>
      </c>
      <c r="S219" s="27">
        <f t="shared" si="79"/>
        <v>0</v>
      </c>
      <c r="T219" s="27">
        <f t="shared" si="79"/>
        <v>0</v>
      </c>
      <c r="U219" s="27">
        <f t="shared" si="79"/>
        <v>0</v>
      </c>
      <c r="V219" s="27">
        <f t="shared" si="79"/>
        <v>0</v>
      </c>
      <c r="W219" s="27">
        <f t="shared" si="79"/>
        <v>0</v>
      </c>
      <c r="X219" s="27">
        <f t="shared" si="79"/>
        <v>0</v>
      </c>
      <c r="Y219" s="27">
        <f t="shared" si="79"/>
        <v>0</v>
      </c>
      <c r="Z219" s="27">
        <f t="shared" si="79"/>
        <v>0</v>
      </c>
      <c r="AA219" s="27">
        <f t="shared" si="79"/>
        <v>0</v>
      </c>
      <c r="AB219" s="27">
        <f t="shared" si="79"/>
        <v>0</v>
      </c>
      <c r="AC219" s="27">
        <f t="shared" si="79"/>
        <v>0</v>
      </c>
      <c r="AD219" s="27">
        <f t="shared" si="79"/>
        <v>0</v>
      </c>
      <c r="AE219" s="27">
        <f t="shared" si="79"/>
        <v>0</v>
      </c>
      <c r="AF219" s="27">
        <f t="shared" si="79"/>
        <v>0</v>
      </c>
      <c r="AG219" s="27">
        <f t="shared" si="79"/>
        <v>0</v>
      </c>
      <c r="AH219" s="27">
        <f t="shared" si="79"/>
        <v>0</v>
      </c>
      <c r="AI219" s="27">
        <f t="shared" si="79"/>
        <v>0</v>
      </c>
      <c r="AJ219" s="27">
        <f t="shared" si="79"/>
        <v>0</v>
      </c>
      <c r="AK219" s="27">
        <f t="shared" si="79"/>
        <v>0</v>
      </c>
      <c r="AL219" s="27">
        <f t="shared" si="79"/>
        <v>0</v>
      </c>
      <c r="AM219" s="27">
        <f t="shared" si="79"/>
        <v>0</v>
      </c>
      <c r="AN219" s="27">
        <f t="shared" si="79"/>
        <v>0</v>
      </c>
      <c r="AO219" s="27">
        <f t="shared" si="79"/>
        <v>0</v>
      </c>
      <c r="AP219" s="27">
        <f t="shared" si="79"/>
        <v>0</v>
      </c>
      <c r="AQ219" s="27">
        <f t="shared" si="79"/>
        <v>0</v>
      </c>
      <c r="AR219" s="27">
        <f t="shared" si="79"/>
        <v>0</v>
      </c>
      <c r="AS219" s="27">
        <f t="shared" si="79"/>
        <v>0</v>
      </c>
      <c r="AT219" s="27">
        <f t="shared" si="79"/>
        <v>0</v>
      </c>
      <c r="AU219" s="27">
        <f t="shared" si="79"/>
        <v>0</v>
      </c>
    </row>
    <row r="220" spans="2:47" outlineLevel="1">
      <c r="B220" s="25" t="s">
        <v>892</v>
      </c>
      <c r="C220" s="27">
        <f t="shared" si="79"/>
        <v>0</v>
      </c>
      <c r="D220" s="27">
        <f t="shared" si="79"/>
        <v>0</v>
      </c>
      <c r="E220" s="27">
        <f t="shared" si="79"/>
        <v>0</v>
      </c>
      <c r="F220" s="27">
        <f t="shared" si="79"/>
        <v>0</v>
      </c>
      <c r="G220" s="27">
        <f t="shared" si="79"/>
        <v>0</v>
      </c>
      <c r="H220" s="27">
        <f t="shared" si="79"/>
        <v>0</v>
      </c>
      <c r="I220" s="27">
        <f t="shared" si="79"/>
        <v>0</v>
      </c>
      <c r="J220" s="27">
        <f t="shared" si="79"/>
        <v>0</v>
      </c>
      <c r="K220" s="27">
        <f t="shared" si="79"/>
        <v>0</v>
      </c>
      <c r="L220" s="27">
        <f t="shared" si="79"/>
        <v>0</v>
      </c>
      <c r="M220" s="27">
        <f t="shared" si="79"/>
        <v>0</v>
      </c>
      <c r="N220" s="27">
        <f t="shared" si="79"/>
        <v>0</v>
      </c>
      <c r="O220" s="27">
        <f t="shared" si="79"/>
        <v>0</v>
      </c>
      <c r="P220" s="27">
        <f t="shared" si="79"/>
        <v>0</v>
      </c>
      <c r="Q220" s="27">
        <f t="shared" si="79"/>
        <v>0</v>
      </c>
      <c r="R220" s="27">
        <f t="shared" si="79"/>
        <v>0</v>
      </c>
      <c r="S220" s="27">
        <f t="shared" si="79"/>
        <v>0</v>
      </c>
      <c r="T220" s="27">
        <f t="shared" si="79"/>
        <v>0</v>
      </c>
      <c r="U220" s="27">
        <f t="shared" si="79"/>
        <v>0</v>
      </c>
      <c r="V220" s="27">
        <f t="shared" si="79"/>
        <v>0</v>
      </c>
      <c r="W220" s="27">
        <f t="shared" si="79"/>
        <v>0</v>
      </c>
      <c r="X220" s="27">
        <f t="shared" si="79"/>
        <v>0</v>
      </c>
      <c r="Y220" s="27">
        <f t="shared" si="79"/>
        <v>0</v>
      </c>
      <c r="Z220" s="27">
        <f t="shared" si="79"/>
        <v>0</v>
      </c>
      <c r="AA220" s="27">
        <f t="shared" si="79"/>
        <v>0</v>
      </c>
      <c r="AB220" s="27">
        <f t="shared" si="79"/>
        <v>0</v>
      </c>
      <c r="AC220" s="27">
        <f t="shared" si="79"/>
        <v>0</v>
      </c>
      <c r="AD220" s="27">
        <f t="shared" si="79"/>
        <v>0</v>
      </c>
      <c r="AE220" s="27">
        <f t="shared" si="79"/>
        <v>0</v>
      </c>
      <c r="AF220" s="27">
        <f t="shared" si="79"/>
        <v>0</v>
      </c>
      <c r="AG220" s="27">
        <f t="shared" si="79"/>
        <v>0</v>
      </c>
      <c r="AH220" s="27">
        <f t="shared" si="79"/>
        <v>0</v>
      </c>
      <c r="AI220" s="27">
        <f t="shared" si="79"/>
        <v>0</v>
      </c>
      <c r="AJ220" s="27">
        <f t="shared" si="79"/>
        <v>0</v>
      </c>
      <c r="AK220" s="27">
        <f t="shared" si="79"/>
        <v>0</v>
      </c>
      <c r="AL220" s="27">
        <f t="shared" si="79"/>
        <v>0</v>
      </c>
      <c r="AM220" s="27">
        <f t="shared" si="79"/>
        <v>0</v>
      </c>
      <c r="AN220" s="27">
        <f t="shared" si="79"/>
        <v>0</v>
      </c>
      <c r="AO220" s="27">
        <f t="shared" si="79"/>
        <v>0</v>
      </c>
      <c r="AP220" s="27">
        <f t="shared" si="79"/>
        <v>0</v>
      </c>
      <c r="AQ220" s="27">
        <f t="shared" si="79"/>
        <v>0</v>
      </c>
      <c r="AR220" s="27">
        <f t="shared" si="79"/>
        <v>0</v>
      </c>
      <c r="AS220" s="27">
        <f t="shared" si="79"/>
        <v>0</v>
      </c>
      <c r="AT220" s="27">
        <f t="shared" si="79"/>
        <v>0</v>
      </c>
      <c r="AU220" s="27">
        <f t="shared" si="79"/>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AU225" si="80">C222</f>
        <v>0</v>
      </c>
      <c r="D223" s="27">
        <f t="shared" si="80"/>
        <v>0</v>
      </c>
      <c r="E223" s="27">
        <f t="shared" si="80"/>
        <v>0</v>
      </c>
      <c r="F223" s="27">
        <f t="shared" si="80"/>
        <v>0</v>
      </c>
      <c r="G223" s="27">
        <f t="shared" si="80"/>
        <v>0</v>
      </c>
      <c r="H223" s="27">
        <f t="shared" si="80"/>
        <v>0</v>
      </c>
      <c r="I223" s="27">
        <f t="shared" si="80"/>
        <v>0</v>
      </c>
      <c r="J223" s="27">
        <f t="shared" si="80"/>
        <v>0</v>
      </c>
      <c r="K223" s="27">
        <f t="shared" si="80"/>
        <v>0</v>
      </c>
      <c r="L223" s="27">
        <f t="shared" si="80"/>
        <v>0</v>
      </c>
      <c r="M223" s="27">
        <f t="shared" si="80"/>
        <v>0</v>
      </c>
      <c r="N223" s="27">
        <f t="shared" si="80"/>
        <v>0</v>
      </c>
      <c r="O223" s="27">
        <f t="shared" si="80"/>
        <v>0</v>
      </c>
      <c r="P223" s="27">
        <f t="shared" si="80"/>
        <v>0</v>
      </c>
      <c r="Q223" s="27">
        <f t="shared" si="80"/>
        <v>0</v>
      </c>
      <c r="R223" s="27">
        <f t="shared" si="80"/>
        <v>0</v>
      </c>
      <c r="S223" s="27">
        <f t="shared" si="80"/>
        <v>0</v>
      </c>
      <c r="T223" s="27">
        <f t="shared" si="80"/>
        <v>0</v>
      </c>
      <c r="U223" s="27">
        <f t="shared" si="80"/>
        <v>0</v>
      </c>
      <c r="V223" s="27">
        <f t="shared" si="80"/>
        <v>0</v>
      </c>
      <c r="W223" s="27">
        <f t="shared" si="80"/>
        <v>0</v>
      </c>
      <c r="X223" s="27">
        <f t="shared" si="80"/>
        <v>0</v>
      </c>
      <c r="Y223" s="27">
        <f t="shared" si="80"/>
        <v>0</v>
      </c>
      <c r="Z223" s="27">
        <f t="shared" si="80"/>
        <v>0</v>
      </c>
      <c r="AA223" s="27">
        <f t="shared" si="80"/>
        <v>0</v>
      </c>
      <c r="AB223" s="27">
        <f t="shared" si="80"/>
        <v>0</v>
      </c>
      <c r="AC223" s="27">
        <f t="shared" si="80"/>
        <v>0</v>
      </c>
      <c r="AD223" s="27">
        <f t="shared" si="80"/>
        <v>0</v>
      </c>
      <c r="AE223" s="27">
        <f t="shared" si="80"/>
        <v>0</v>
      </c>
      <c r="AF223" s="27">
        <f t="shared" si="80"/>
        <v>0</v>
      </c>
      <c r="AG223" s="27">
        <f t="shared" si="80"/>
        <v>0</v>
      </c>
      <c r="AH223" s="27">
        <f t="shared" si="80"/>
        <v>0</v>
      </c>
      <c r="AI223" s="27">
        <f t="shared" si="80"/>
        <v>0</v>
      </c>
      <c r="AJ223" s="27">
        <f t="shared" si="80"/>
        <v>0</v>
      </c>
      <c r="AK223" s="27">
        <f t="shared" si="80"/>
        <v>0</v>
      </c>
      <c r="AL223" s="27">
        <f t="shared" si="80"/>
        <v>0</v>
      </c>
      <c r="AM223" s="27">
        <f t="shared" si="80"/>
        <v>0</v>
      </c>
      <c r="AN223" s="27">
        <f t="shared" si="80"/>
        <v>0</v>
      </c>
      <c r="AO223" s="27">
        <f t="shared" si="80"/>
        <v>0</v>
      </c>
      <c r="AP223" s="27">
        <f t="shared" si="80"/>
        <v>0</v>
      </c>
      <c r="AQ223" s="27">
        <f t="shared" si="80"/>
        <v>0</v>
      </c>
      <c r="AR223" s="27">
        <f t="shared" si="80"/>
        <v>0</v>
      </c>
      <c r="AS223" s="27">
        <f t="shared" si="80"/>
        <v>0</v>
      </c>
      <c r="AT223" s="27">
        <f t="shared" si="80"/>
        <v>0</v>
      </c>
      <c r="AU223" s="27">
        <f t="shared" si="80"/>
        <v>0</v>
      </c>
    </row>
    <row r="224" spans="2:47" outlineLevel="1">
      <c r="B224" s="25" t="s">
        <v>891</v>
      </c>
      <c r="C224" s="27">
        <f t="shared" si="80"/>
        <v>0</v>
      </c>
      <c r="D224" s="27">
        <f t="shared" si="80"/>
        <v>0</v>
      </c>
      <c r="E224" s="27">
        <f t="shared" si="80"/>
        <v>0</v>
      </c>
      <c r="F224" s="27">
        <f t="shared" si="80"/>
        <v>0</v>
      </c>
      <c r="G224" s="27">
        <f t="shared" si="80"/>
        <v>0</v>
      </c>
      <c r="H224" s="27">
        <f t="shared" si="80"/>
        <v>0</v>
      </c>
      <c r="I224" s="27">
        <f t="shared" si="80"/>
        <v>0</v>
      </c>
      <c r="J224" s="27">
        <f t="shared" si="80"/>
        <v>0</v>
      </c>
      <c r="K224" s="27">
        <f t="shared" si="80"/>
        <v>0</v>
      </c>
      <c r="L224" s="27">
        <f t="shared" si="80"/>
        <v>0</v>
      </c>
      <c r="M224" s="27">
        <f t="shared" si="80"/>
        <v>0</v>
      </c>
      <c r="N224" s="27">
        <f t="shared" si="80"/>
        <v>0</v>
      </c>
      <c r="O224" s="27">
        <f t="shared" si="80"/>
        <v>0</v>
      </c>
      <c r="P224" s="27">
        <f t="shared" si="80"/>
        <v>0</v>
      </c>
      <c r="Q224" s="27">
        <f t="shared" si="80"/>
        <v>0</v>
      </c>
      <c r="R224" s="27">
        <f t="shared" si="80"/>
        <v>0</v>
      </c>
      <c r="S224" s="27">
        <f t="shared" si="80"/>
        <v>0</v>
      </c>
      <c r="T224" s="27">
        <f t="shared" si="80"/>
        <v>0</v>
      </c>
      <c r="U224" s="27">
        <f t="shared" si="80"/>
        <v>0</v>
      </c>
      <c r="V224" s="27">
        <f t="shared" si="80"/>
        <v>0</v>
      </c>
      <c r="W224" s="27">
        <f t="shared" si="80"/>
        <v>0</v>
      </c>
      <c r="X224" s="27">
        <f t="shared" si="80"/>
        <v>0</v>
      </c>
      <c r="Y224" s="27">
        <f t="shared" si="80"/>
        <v>0</v>
      </c>
      <c r="Z224" s="27">
        <f t="shared" si="80"/>
        <v>0</v>
      </c>
      <c r="AA224" s="27">
        <f t="shared" si="80"/>
        <v>0</v>
      </c>
      <c r="AB224" s="27">
        <f t="shared" si="80"/>
        <v>0</v>
      </c>
      <c r="AC224" s="27">
        <f t="shared" si="80"/>
        <v>0</v>
      </c>
      <c r="AD224" s="27">
        <f t="shared" si="80"/>
        <v>0</v>
      </c>
      <c r="AE224" s="27">
        <f t="shared" si="80"/>
        <v>0</v>
      </c>
      <c r="AF224" s="27">
        <f t="shared" si="80"/>
        <v>0</v>
      </c>
      <c r="AG224" s="27">
        <f t="shared" si="80"/>
        <v>0</v>
      </c>
      <c r="AH224" s="27">
        <f t="shared" si="80"/>
        <v>0</v>
      </c>
      <c r="AI224" s="27">
        <f t="shared" si="80"/>
        <v>0</v>
      </c>
      <c r="AJ224" s="27">
        <f t="shared" si="80"/>
        <v>0</v>
      </c>
      <c r="AK224" s="27">
        <f t="shared" si="80"/>
        <v>0</v>
      </c>
      <c r="AL224" s="27">
        <f t="shared" si="80"/>
        <v>0</v>
      </c>
      <c r="AM224" s="27">
        <f t="shared" si="80"/>
        <v>0</v>
      </c>
      <c r="AN224" s="27">
        <f t="shared" si="80"/>
        <v>0</v>
      </c>
      <c r="AO224" s="27">
        <f t="shared" si="80"/>
        <v>0</v>
      </c>
      <c r="AP224" s="27">
        <f t="shared" si="80"/>
        <v>0</v>
      </c>
      <c r="AQ224" s="27">
        <f t="shared" si="80"/>
        <v>0</v>
      </c>
      <c r="AR224" s="27">
        <f t="shared" si="80"/>
        <v>0</v>
      </c>
      <c r="AS224" s="27">
        <f t="shared" si="80"/>
        <v>0</v>
      </c>
      <c r="AT224" s="27">
        <f t="shared" si="80"/>
        <v>0</v>
      </c>
      <c r="AU224" s="27">
        <f t="shared" si="80"/>
        <v>0</v>
      </c>
    </row>
    <row r="225" spans="1:64" outlineLevel="1">
      <c r="B225" s="25" t="s">
        <v>892</v>
      </c>
      <c r="C225" s="27">
        <f t="shared" si="80"/>
        <v>0</v>
      </c>
      <c r="D225" s="27">
        <f t="shared" si="80"/>
        <v>0</v>
      </c>
      <c r="E225" s="27">
        <f t="shared" si="80"/>
        <v>0</v>
      </c>
      <c r="F225" s="27">
        <f t="shared" si="80"/>
        <v>0</v>
      </c>
      <c r="G225" s="27">
        <f t="shared" si="80"/>
        <v>0</v>
      </c>
      <c r="H225" s="27">
        <f t="shared" si="80"/>
        <v>0</v>
      </c>
      <c r="I225" s="27">
        <f t="shared" si="80"/>
        <v>0</v>
      </c>
      <c r="J225" s="27">
        <f t="shared" si="80"/>
        <v>0</v>
      </c>
      <c r="K225" s="27">
        <f t="shared" si="80"/>
        <v>0</v>
      </c>
      <c r="L225" s="27">
        <f t="shared" si="80"/>
        <v>0</v>
      </c>
      <c r="M225" s="27">
        <f t="shared" si="80"/>
        <v>0</v>
      </c>
      <c r="N225" s="27">
        <f t="shared" si="80"/>
        <v>0</v>
      </c>
      <c r="O225" s="27">
        <f t="shared" si="80"/>
        <v>0</v>
      </c>
      <c r="P225" s="27">
        <f t="shared" si="80"/>
        <v>0</v>
      </c>
      <c r="Q225" s="27">
        <f t="shared" si="80"/>
        <v>0</v>
      </c>
      <c r="R225" s="27">
        <f t="shared" si="80"/>
        <v>0</v>
      </c>
      <c r="S225" s="27">
        <f t="shared" si="80"/>
        <v>0</v>
      </c>
      <c r="T225" s="27">
        <f t="shared" si="80"/>
        <v>0</v>
      </c>
      <c r="U225" s="27">
        <f t="shared" si="80"/>
        <v>0</v>
      </c>
      <c r="V225" s="27">
        <f t="shared" si="80"/>
        <v>0</v>
      </c>
      <c r="W225" s="27">
        <f t="shared" si="80"/>
        <v>0</v>
      </c>
      <c r="X225" s="27">
        <f t="shared" si="80"/>
        <v>0</v>
      </c>
      <c r="Y225" s="27">
        <f t="shared" si="80"/>
        <v>0</v>
      </c>
      <c r="Z225" s="27">
        <f t="shared" si="80"/>
        <v>0</v>
      </c>
      <c r="AA225" s="27">
        <f t="shared" si="80"/>
        <v>0</v>
      </c>
      <c r="AB225" s="27">
        <f t="shared" si="80"/>
        <v>0</v>
      </c>
      <c r="AC225" s="27">
        <f t="shared" si="80"/>
        <v>0</v>
      </c>
      <c r="AD225" s="27">
        <f t="shared" si="80"/>
        <v>0</v>
      </c>
      <c r="AE225" s="27">
        <f t="shared" si="80"/>
        <v>0</v>
      </c>
      <c r="AF225" s="27">
        <f t="shared" si="80"/>
        <v>0</v>
      </c>
      <c r="AG225" s="27">
        <f t="shared" si="80"/>
        <v>0</v>
      </c>
      <c r="AH225" s="27">
        <f t="shared" si="80"/>
        <v>0</v>
      </c>
      <c r="AI225" s="27">
        <f t="shared" si="80"/>
        <v>0</v>
      </c>
      <c r="AJ225" s="27">
        <f t="shared" si="80"/>
        <v>0</v>
      </c>
      <c r="AK225" s="27">
        <f t="shared" si="80"/>
        <v>0</v>
      </c>
      <c r="AL225" s="27">
        <f t="shared" si="80"/>
        <v>0</v>
      </c>
      <c r="AM225" s="27">
        <f t="shared" si="80"/>
        <v>0</v>
      </c>
      <c r="AN225" s="27">
        <f t="shared" si="80"/>
        <v>0</v>
      </c>
      <c r="AO225" s="27">
        <f t="shared" si="80"/>
        <v>0</v>
      </c>
      <c r="AP225" s="27">
        <f t="shared" si="80"/>
        <v>0</v>
      </c>
      <c r="AQ225" s="27">
        <f t="shared" si="80"/>
        <v>0</v>
      </c>
      <c r="AR225" s="27">
        <f t="shared" si="80"/>
        <v>0</v>
      </c>
      <c r="AS225" s="27">
        <f t="shared" si="80"/>
        <v>0</v>
      </c>
      <c r="AT225" s="27">
        <f t="shared" si="80"/>
        <v>0</v>
      </c>
      <c r="AU225" s="27">
        <f t="shared" si="80"/>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AU230" si="81">C227</f>
        <v>0</v>
      </c>
      <c r="D228" s="27">
        <f t="shared" si="81"/>
        <v>0</v>
      </c>
      <c r="E228" s="27">
        <f t="shared" si="81"/>
        <v>0</v>
      </c>
      <c r="F228" s="27">
        <f t="shared" si="81"/>
        <v>0</v>
      </c>
      <c r="G228" s="27">
        <f t="shared" si="81"/>
        <v>0</v>
      </c>
      <c r="H228" s="27">
        <f t="shared" si="81"/>
        <v>0</v>
      </c>
      <c r="I228" s="27">
        <f t="shared" si="81"/>
        <v>0</v>
      </c>
      <c r="J228" s="27">
        <f t="shared" si="81"/>
        <v>0</v>
      </c>
      <c r="K228" s="27">
        <f t="shared" si="81"/>
        <v>0</v>
      </c>
      <c r="L228" s="27">
        <f t="shared" si="81"/>
        <v>0</v>
      </c>
      <c r="M228" s="27">
        <f t="shared" si="81"/>
        <v>0</v>
      </c>
      <c r="N228" s="27">
        <f t="shared" si="81"/>
        <v>0</v>
      </c>
      <c r="O228" s="27">
        <f t="shared" si="81"/>
        <v>0</v>
      </c>
      <c r="P228" s="27">
        <f t="shared" si="81"/>
        <v>0</v>
      </c>
      <c r="Q228" s="27">
        <f t="shared" si="81"/>
        <v>0</v>
      </c>
      <c r="R228" s="27">
        <f t="shared" si="81"/>
        <v>0</v>
      </c>
      <c r="S228" s="27">
        <f t="shared" si="81"/>
        <v>0</v>
      </c>
      <c r="T228" s="27">
        <f t="shared" si="81"/>
        <v>0</v>
      </c>
      <c r="U228" s="27">
        <f t="shared" si="81"/>
        <v>0</v>
      </c>
      <c r="V228" s="27">
        <f t="shared" si="81"/>
        <v>0</v>
      </c>
      <c r="W228" s="27">
        <f t="shared" si="81"/>
        <v>0</v>
      </c>
      <c r="X228" s="27">
        <f t="shared" si="81"/>
        <v>0</v>
      </c>
      <c r="Y228" s="27">
        <f t="shared" si="81"/>
        <v>0</v>
      </c>
      <c r="Z228" s="27">
        <f t="shared" si="81"/>
        <v>0</v>
      </c>
      <c r="AA228" s="27">
        <f t="shared" si="81"/>
        <v>0</v>
      </c>
      <c r="AB228" s="27">
        <f t="shared" si="81"/>
        <v>0</v>
      </c>
      <c r="AC228" s="27">
        <f t="shared" si="81"/>
        <v>0</v>
      </c>
      <c r="AD228" s="27">
        <f t="shared" si="81"/>
        <v>0</v>
      </c>
      <c r="AE228" s="27">
        <f t="shared" si="81"/>
        <v>0</v>
      </c>
      <c r="AF228" s="27">
        <f t="shared" si="81"/>
        <v>0</v>
      </c>
      <c r="AG228" s="27">
        <f t="shared" si="81"/>
        <v>0</v>
      </c>
      <c r="AH228" s="27">
        <f t="shared" si="81"/>
        <v>0</v>
      </c>
      <c r="AI228" s="27">
        <f t="shared" si="81"/>
        <v>0</v>
      </c>
      <c r="AJ228" s="27">
        <f t="shared" si="81"/>
        <v>0</v>
      </c>
      <c r="AK228" s="27">
        <f t="shared" si="81"/>
        <v>0</v>
      </c>
      <c r="AL228" s="27">
        <f t="shared" si="81"/>
        <v>0</v>
      </c>
      <c r="AM228" s="27">
        <f t="shared" si="81"/>
        <v>0</v>
      </c>
      <c r="AN228" s="27">
        <f t="shared" si="81"/>
        <v>0</v>
      </c>
      <c r="AO228" s="27">
        <f t="shared" si="81"/>
        <v>0</v>
      </c>
      <c r="AP228" s="27">
        <f t="shared" si="81"/>
        <v>0</v>
      </c>
      <c r="AQ228" s="27">
        <f t="shared" si="81"/>
        <v>0</v>
      </c>
      <c r="AR228" s="27">
        <f t="shared" si="81"/>
        <v>0</v>
      </c>
      <c r="AS228" s="27">
        <f t="shared" si="81"/>
        <v>0</v>
      </c>
      <c r="AT228" s="27">
        <f t="shared" si="81"/>
        <v>0</v>
      </c>
      <c r="AU228" s="27">
        <f t="shared" si="81"/>
        <v>0</v>
      </c>
    </row>
    <row r="229" spans="1:64" outlineLevel="1">
      <c r="B229" s="25" t="s">
        <v>891</v>
      </c>
      <c r="C229" s="27">
        <f t="shared" si="81"/>
        <v>0</v>
      </c>
      <c r="D229" s="27">
        <f t="shared" si="81"/>
        <v>0</v>
      </c>
      <c r="E229" s="27">
        <f t="shared" si="81"/>
        <v>0</v>
      </c>
      <c r="F229" s="27">
        <f t="shared" si="81"/>
        <v>0</v>
      </c>
      <c r="G229" s="27">
        <f t="shared" si="81"/>
        <v>0</v>
      </c>
      <c r="H229" s="27">
        <f t="shared" si="81"/>
        <v>0</v>
      </c>
      <c r="I229" s="27">
        <f t="shared" si="81"/>
        <v>0</v>
      </c>
      <c r="J229" s="27">
        <f t="shared" si="81"/>
        <v>0</v>
      </c>
      <c r="K229" s="27">
        <f t="shared" si="81"/>
        <v>0</v>
      </c>
      <c r="L229" s="27">
        <f t="shared" si="81"/>
        <v>0</v>
      </c>
      <c r="M229" s="27">
        <f t="shared" si="81"/>
        <v>0</v>
      </c>
      <c r="N229" s="27">
        <f t="shared" si="81"/>
        <v>0</v>
      </c>
      <c r="O229" s="27">
        <f t="shared" si="81"/>
        <v>0</v>
      </c>
      <c r="P229" s="27">
        <f t="shared" si="81"/>
        <v>0</v>
      </c>
      <c r="Q229" s="27">
        <f t="shared" si="81"/>
        <v>0</v>
      </c>
      <c r="R229" s="27">
        <f t="shared" si="81"/>
        <v>0</v>
      </c>
      <c r="S229" s="27">
        <f t="shared" si="81"/>
        <v>0</v>
      </c>
      <c r="T229" s="27">
        <f t="shared" si="81"/>
        <v>0</v>
      </c>
      <c r="U229" s="27">
        <f t="shared" si="81"/>
        <v>0</v>
      </c>
      <c r="V229" s="27">
        <f t="shared" si="81"/>
        <v>0</v>
      </c>
      <c r="W229" s="27">
        <f t="shared" si="81"/>
        <v>0</v>
      </c>
      <c r="X229" s="27">
        <f t="shared" si="81"/>
        <v>0</v>
      </c>
      <c r="Y229" s="27">
        <f t="shared" si="81"/>
        <v>0</v>
      </c>
      <c r="Z229" s="27">
        <f t="shared" si="81"/>
        <v>0</v>
      </c>
      <c r="AA229" s="27">
        <f t="shared" si="81"/>
        <v>0</v>
      </c>
      <c r="AB229" s="27">
        <f t="shared" si="81"/>
        <v>0</v>
      </c>
      <c r="AC229" s="27">
        <f t="shared" si="81"/>
        <v>0</v>
      </c>
      <c r="AD229" s="27">
        <f t="shared" si="81"/>
        <v>0</v>
      </c>
      <c r="AE229" s="27">
        <f t="shared" si="81"/>
        <v>0</v>
      </c>
      <c r="AF229" s="27">
        <f t="shared" si="81"/>
        <v>0</v>
      </c>
      <c r="AG229" s="27">
        <f t="shared" si="81"/>
        <v>0</v>
      </c>
      <c r="AH229" s="27">
        <f t="shared" si="81"/>
        <v>0</v>
      </c>
      <c r="AI229" s="27">
        <f t="shared" si="81"/>
        <v>0</v>
      </c>
      <c r="AJ229" s="27">
        <f t="shared" si="81"/>
        <v>0</v>
      </c>
      <c r="AK229" s="27">
        <f t="shared" si="81"/>
        <v>0</v>
      </c>
      <c r="AL229" s="27">
        <f t="shared" si="81"/>
        <v>0</v>
      </c>
      <c r="AM229" s="27">
        <f t="shared" si="81"/>
        <v>0</v>
      </c>
      <c r="AN229" s="27">
        <f t="shared" si="81"/>
        <v>0</v>
      </c>
      <c r="AO229" s="27">
        <f t="shared" si="81"/>
        <v>0</v>
      </c>
      <c r="AP229" s="27">
        <f t="shared" si="81"/>
        <v>0</v>
      </c>
      <c r="AQ229" s="27">
        <f t="shared" si="81"/>
        <v>0</v>
      </c>
      <c r="AR229" s="27">
        <f t="shared" si="81"/>
        <v>0</v>
      </c>
      <c r="AS229" s="27">
        <f t="shared" si="81"/>
        <v>0</v>
      </c>
      <c r="AT229" s="27">
        <f t="shared" si="81"/>
        <v>0</v>
      </c>
      <c r="AU229" s="27">
        <f t="shared" si="81"/>
        <v>0</v>
      </c>
    </row>
    <row r="230" spans="1:64" outlineLevel="1">
      <c r="B230" s="25" t="s">
        <v>892</v>
      </c>
      <c r="C230" s="27">
        <f t="shared" si="81"/>
        <v>0</v>
      </c>
      <c r="D230" s="27">
        <f t="shared" si="81"/>
        <v>0</v>
      </c>
      <c r="E230" s="27">
        <f t="shared" si="81"/>
        <v>0</v>
      </c>
      <c r="F230" s="27">
        <f t="shared" si="81"/>
        <v>0</v>
      </c>
      <c r="G230" s="27">
        <f t="shared" si="81"/>
        <v>0</v>
      </c>
      <c r="H230" s="27">
        <f t="shared" si="81"/>
        <v>0</v>
      </c>
      <c r="I230" s="27">
        <f t="shared" si="81"/>
        <v>0</v>
      </c>
      <c r="J230" s="27">
        <f t="shared" si="81"/>
        <v>0</v>
      </c>
      <c r="K230" s="27">
        <f t="shared" si="81"/>
        <v>0</v>
      </c>
      <c r="L230" s="27">
        <f t="shared" si="81"/>
        <v>0</v>
      </c>
      <c r="M230" s="27">
        <f t="shared" si="81"/>
        <v>0</v>
      </c>
      <c r="N230" s="27">
        <f t="shared" si="81"/>
        <v>0</v>
      </c>
      <c r="O230" s="27">
        <f t="shared" si="81"/>
        <v>0</v>
      </c>
      <c r="P230" s="27">
        <f t="shared" si="81"/>
        <v>0</v>
      </c>
      <c r="Q230" s="27">
        <f t="shared" si="81"/>
        <v>0</v>
      </c>
      <c r="R230" s="27">
        <f t="shared" si="81"/>
        <v>0</v>
      </c>
      <c r="S230" s="27">
        <f t="shared" si="81"/>
        <v>0</v>
      </c>
      <c r="T230" s="27">
        <f t="shared" si="81"/>
        <v>0</v>
      </c>
      <c r="U230" s="27">
        <f t="shared" si="81"/>
        <v>0</v>
      </c>
      <c r="V230" s="27">
        <f t="shared" si="81"/>
        <v>0</v>
      </c>
      <c r="W230" s="27">
        <f t="shared" si="81"/>
        <v>0</v>
      </c>
      <c r="X230" s="27">
        <f t="shared" si="81"/>
        <v>0</v>
      </c>
      <c r="Y230" s="27">
        <f t="shared" si="81"/>
        <v>0</v>
      </c>
      <c r="Z230" s="27">
        <f t="shared" si="81"/>
        <v>0</v>
      </c>
      <c r="AA230" s="27">
        <f t="shared" si="81"/>
        <v>0</v>
      </c>
      <c r="AB230" s="27">
        <f t="shared" si="81"/>
        <v>0</v>
      </c>
      <c r="AC230" s="27">
        <f t="shared" si="81"/>
        <v>0</v>
      </c>
      <c r="AD230" s="27">
        <f t="shared" si="81"/>
        <v>0</v>
      </c>
      <c r="AE230" s="27">
        <f t="shared" si="81"/>
        <v>0</v>
      </c>
      <c r="AF230" s="27">
        <f t="shared" si="81"/>
        <v>0</v>
      </c>
      <c r="AG230" s="27">
        <f t="shared" si="81"/>
        <v>0</v>
      </c>
      <c r="AH230" s="27">
        <f t="shared" si="81"/>
        <v>0</v>
      </c>
      <c r="AI230" s="27">
        <f t="shared" si="81"/>
        <v>0</v>
      </c>
      <c r="AJ230" s="27">
        <f t="shared" si="81"/>
        <v>0</v>
      </c>
      <c r="AK230" s="27">
        <f t="shared" si="81"/>
        <v>0</v>
      </c>
      <c r="AL230" s="27">
        <f t="shared" si="81"/>
        <v>0</v>
      </c>
      <c r="AM230" s="27">
        <f t="shared" si="81"/>
        <v>0</v>
      </c>
      <c r="AN230" s="27">
        <f t="shared" si="81"/>
        <v>0</v>
      </c>
      <c r="AO230" s="27">
        <f t="shared" si="81"/>
        <v>0</v>
      </c>
      <c r="AP230" s="27">
        <f t="shared" si="81"/>
        <v>0</v>
      </c>
      <c r="AQ230" s="27">
        <f t="shared" si="81"/>
        <v>0</v>
      </c>
      <c r="AR230" s="27">
        <f t="shared" si="81"/>
        <v>0</v>
      </c>
      <c r="AS230" s="27">
        <f t="shared" si="81"/>
        <v>0</v>
      </c>
      <c r="AT230" s="27">
        <f t="shared" si="81"/>
        <v>0</v>
      </c>
      <c r="AU230" s="27">
        <f t="shared" si="81"/>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82">D237</f>
        <v>2</v>
      </c>
      <c r="K237">
        <f t="shared" si="82"/>
        <v>4</v>
      </c>
      <c r="L237">
        <f t="shared" si="82"/>
        <v>5</v>
      </c>
      <c r="M237">
        <f t="shared" si="82"/>
        <v>6</v>
      </c>
      <c r="N237">
        <f>H237</f>
        <v>7</v>
      </c>
      <c r="O237">
        <f t="shared" si="82"/>
        <v>1</v>
      </c>
      <c r="P237">
        <f t="shared" si="82"/>
        <v>2</v>
      </c>
      <c r="Q237">
        <f t="shared" si="82"/>
        <v>4</v>
      </c>
      <c r="R237">
        <f t="shared" si="82"/>
        <v>5</v>
      </c>
      <c r="S237">
        <f t="shared" si="82"/>
        <v>6</v>
      </c>
      <c r="T237">
        <f>N237</f>
        <v>7</v>
      </c>
      <c r="U237">
        <f t="shared" si="82"/>
        <v>1</v>
      </c>
      <c r="V237">
        <f t="shared" si="82"/>
        <v>2</v>
      </c>
      <c r="W237">
        <f t="shared" si="82"/>
        <v>4</v>
      </c>
      <c r="X237">
        <f t="shared" si="82"/>
        <v>5</v>
      </c>
      <c r="Y237">
        <f t="shared" si="82"/>
        <v>6</v>
      </c>
      <c r="Z237">
        <f>T237</f>
        <v>7</v>
      </c>
      <c r="AA237">
        <f t="shared" si="82"/>
        <v>1</v>
      </c>
      <c r="AB237">
        <f t="shared" si="82"/>
        <v>2</v>
      </c>
      <c r="AC237">
        <f t="shared" si="82"/>
        <v>4</v>
      </c>
      <c r="AD237">
        <f t="shared" si="82"/>
        <v>5</v>
      </c>
      <c r="AE237">
        <f t="shared" si="82"/>
        <v>6</v>
      </c>
      <c r="AF237">
        <f>Z237</f>
        <v>7</v>
      </c>
      <c r="AG237">
        <f t="shared" si="82"/>
        <v>1</v>
      </c>
      <c r="AH237">
        <f t="shared" si="82"/>
        <v>2</v>
      </c>
      <c r="AI237">
        <f t="shared" si="82"/>
        <v>4</v>
      </c>
      <c r="AJ237">
        <f t="shared" si="82"/>
        <v>5</v>
      </c>
      <c r="AK237">
        <f t="shared" si="82"/>
        <v>6</v>
      </c>
      <c r="AL237">
        <f>AF237</f>
        <v>7</v>
      </c>
      <c r="AM237">
        <v>8</v>
      </c>
      <c r="AN237">
        <f t="shared" ref="AN237:AV237" si="83">AM237+1</f>
        <v>9</v>
      </c>
      <c r="AO237">
        <f t="shared" si="83"/>
        <v>10</v>
      </c>
      <c r="AP237">
        <f t="shared" si="83"/>
        <v>11</v>
      </c>
      <c r="AQ237">
        <f t="shared" si="83"/>
        <v>12</v>
      </c>
      <c r="AR237">
        <f t="shared" si="83"/>
        <v>13</v>
      </c>
      <c r="AS237">
        <f t="shared" si="83"/>
        <v>14</v>
      </c>
      <c r="AT237">
        <f t="shared" si="83"/>
        <v>15</v>
      </c>
      <c r="AU237">
        <f t="shared" si="83"/>
        <v>16</v>
      </c>
      <c r="AV237">
        <f t="shared" si="83"/>
        <v>17</v>
      </c>
      <c r="AW237">
        <f t="shared" ref="AW237:BK237" si="84">AV237+1</f>
        <v>18</v>
      </c>
      <c r="AX237">
        <f t="shared" si="84"/>
        <v>19</v>
      </c>
      <c r="AY237">
        <f t="shared" si="84"/>
        <v>20</v>
      </c>
      <c r="AZ237">
        <f t="shared" si="84"/>
        <v>21</v>
      </c>
      <c r="BA237">
        <f t="shared" si="84"/>
        <v>22</v>
      </c>
      <c r="BB237">
        <f t="shared" si="84"/>
        <v>23</v>
      </c>
      <c r="BC237">
        <f t="shared" si="84"/>
        <v>24</v>
      </c>
      <c r="BD237">
        <f t="shared" si="84"/>
        <v>25</v>
      </c>
      <c r="BE237">
        <f t="shared" si="84"/>
        <v>26</v>
      </c>
      <c r="BF237">
        <f t="shared" si="84"/>
        <v>27</v>
      </c>
      <c r="BG237">
        <f t="shared" si="84"/>
        <v>28</v>
      </c>
      <c r="BH237">
        <f t="shared" si="84"/>
        <v>29</v>
      </c>
      <c r="BI237">
        <f t="shared" si="84"/>
        <v>30</v>
      </c>
      <c r="BJ237">
        <f t="shared" si="84"/>
        <v>31</v>
      </c>
      <c r="BK237">
        <f t="shared" si="84"/>
        <v>32</v>
      </c>
    </row>
    <row r="238" spans="1:64" outlineLevel="1">
      <c r="B238" t="s">
        <v>932</v>
      </c>
      <c r="C238" s="131">
        <f t="shared" ref="C238:H238" si="85">INDEX(i.Periods,C$237,1+d.TOL+(C$234-1)*3)</f>
        <v>38</v>
      </c>
      <c r="D238" s="131">
        <f t="shared" si="85"/>
        <v>54</v>
      </c>
      <c r="E238" s="131">
        <f t="shared" si="85"/>
        <v>67</v>
      </c>
      <c r="F238" s="131">
        <f t="shared" si="85"/>
        <v>74</v>
      </c>
      <c r="G238" s="131">
        <f t="shared" si="85"/>
        <v>78</v>
      </c>
      <c r="H238" s="131">
        <f t="shared" si="85"/>
        <v>89</v>
      </c>
      <c r="I238" s="131">
        <f t="shared" ref="I238:AK238" si="86">INDEX(i.Periods,I$237,1+d.TOL+(I$234-1)*3)</f>
        <v>38</v>
      </c>
      <c r="J238" s="131">
        <f t="shared" si="86"/>
        <v>56</v>
      </c>
      <c r="K238" s="131">
        <f t="shared" si="86"/>
        <v>69</v>
      </c>
      <c r="L238" s="131">
        <f t="shared" si="86"/>
        <v>76</v>
      </c>
      <c r="M238" s="131">
        <f t="shared" si="86"/>
        <v>80</v>
      </c>
      <c r="N238" s="131">
        <f t="shared" si="86"/>
        <v>91</v>
      </c>
      <c r="O238" s="131">
        <f t="shared" si="86"/>
        <v>38</v>
      </c>
      <c r="P238" s="131">
        <f t="shared" si="86"/>
        <v>59</v>
      </c>
      <c r="Q238" s="131">
        <f t="shared" si="86"/>
        <v>72</v>
      </c>
      <c r="R238" s="131">
        <f t="shared" si="86"/>
        <v>79</v>
      </c>
      <c r="S238" s="131">
        <f t="shared" si="86"/>
        <v>83</v>
      </c>
      <c r="T238" s="131">
        <f t="shared" si="86"/>
        <v>94</v>
      </c>
      <c r="U238" s="131">
        <f t="shared" si="86"/>
        <v>38</v>
      </c>
      <c r="V238" s="131">
        <f t="shared" si="86"/>
        <v>61</v>
      </c>
      <c r="W238" s="131">
        <f t="shared" si="86"/>
        <v>74</v>
      </c>
      <c r="X238" s="131">
        <f t="shared" si="86"/>
        <v>81</v>
      </c>
      <c r="Y238" s="131">
        <f t="shared" si="86"/>
        <v>85</v>
      </c>
      <c r="Z238" s="131">
        <f t="shared" si="86"/>
        <v>96</v>
      </c>
      <c r="AA238" s="131">
        <f t="shared" si="86"/>
        <v>38</v>
      </c>
      <c r="AB238" s="131">
        <f t="shared" si="86"/>
        <v>63</v>
      </c>
      <c r="AC238" s="131">
        <f t="shared" si="86"/>
        <v>76</v>
      </c>
      <c r="AD238" s="131">
        <f t="shared" si="86"/>
        <v>83</v>
      </c>
      <c r="AE238" s="131">
        <f t="shared" si="86"/>
        <v>87</v>
      </c>
      <c r="AF238" s="131">
        <f t="shared" si="86"/>
        <v>98</v>
      </c>
      <c r="AG238" s="131">
        <f t="shared" si="86"/>
        <v>38</v>
      </c>
      <c r="AH238" s="131">
        <f t="shared" si="86"/>
        <v>54</v>
      </c>
      <c r="AI238" s="131">
        <f t="shared" si="86"/>
        <v>67</v>
      </c>
      <c r="AJ238" s="131">
        <f t="shared" si="86"/>
        <v>74</v>
      </c>
      <c r="AK238" s="131">
        <f t="shared" si="86"/>
        <v>78</v>
      </c>
      <c r="AL238" s="131">
        <f t="shared" ref="AL238:AQ238" si="87">INDEX(i.Periods,AL$237,1+d.TOL+(AL$234-1)*3)</f>
        <v>89</v>
      </c>
      <c r="AM238" s="131">
        <f t="shared" si="87"/>
        <v>106</v>
      </c>
      <c r="AN238" s="131">
        <f t="shared" si="87"/>
        <v>119</v>
      </c>
      <c r="AO238" s="131">
        <f t="shared" si="87"/>
        <v>126</v>
      </c>
      <c r="AP238" s="131">
        <f t="shared" si="87"/>
        <v>130</v>
      </c>
      <c r="AQ238" s="131">
        <f t="shared" si="87"/>
        <v>141</v>
      </c>
      <c r="AR238" s="131">
        <f t="shared" ref="AR238:BK238" si="88">INDEX(i.Periods,AR$237,1+d.TOL+(AR$234-1)*3)</f>
        <v>158</v>
      </c>
      <c r="AS238" s="131">
        <f t="shared" si="88"/>
        <v>171</v>
      </c>
      <c r="AT238" s="131">
        <f t="shared" si="88"/>
        <v>178</v>
      </c>
      <c r="AU238" s="131">
        <f t="shared" si="88"/>
        <v>182</v>
      </c>
      <c r="AV238" s="131">
        <f t="shared" si="88"/>
        <v>193</v>
      </c>
      <c r="AW238" s="131">
        <f t="shared" si="88"/>
        <v>210</v>
      </c>
      <c r="AX238" s="131">
        <f t="shared" si="88"/>
        <v>223</v>
      </c>
      <c r="AY238" s="131">
        <f t="shared" si="88"/>
        <v>230</v>
      </c>
      <c r="AZ238" s="131">
        <f t="shared" si="88"/>
        <v>234</v>
      </c>
      <c r="BA238" s="131">
        <f t="shared" si="88"/>
        <v>245</v>
      </c>
      <c r="BB238" s="131">
        <f t="shared" si="88"/>
        <v>262</v>
      </c>
      <c r="BC238" s="131">
        <f t="shared" si="88"/>
        <v>275</v>
      </c>
      <c r="BD238" s="131">
        <f t="shared" si="88"/>
        <v>282</v>
      </c>
      <c r="BE238" s="131">
        <f t="shared" si="88"/>
        <v>286</v>
      </c>
      <c r="BF238" s="131">
        <f t="shared" si="88"/>
        <v>297</v>
      </c>
      <c r="BG238" s="131">
        <f t="shared" si="88"/>
        <v>314</v>
      </c>
      <c r="BH238" s="131">
        <f t="shared" si="88"/>
        <v>327</v>
      </c>
      <c r="BI238" s="131">
        <f t="shared" si="88"/>
        <v>334</v>
      </c>
      <c r="BJ238" s="131">
        <f t="shared" si="88"/>
        <v>338</v>
      </c>
      <c r="BK238" s="131">
        <f t="shared" si="88"/>
        <v>349</v>
      </c>
    </row>
    <row r="239" spans="1:64" outlineLevel="1">
      <c r="B239" t="s">
        <v>935</v>
      </c>
      <c r="C239" s="492">
        <f t="shared" ref="C239:H239" si="89">INDEX(i.Periods,C$237+1,1+d.TOL+(C$234-1)*3)</f>
        <v>54</v>
      </c>
      <c r="D239" s="492">
        <f t="shared" si="89"/>
        <v>59</v>
      </c>
      <c r="E239" s="492">
        <f t="shared" si="89"/>
        <v>74</v>
      </c>
      <c r="F239" s="492">
        <f t="shared" si="89"/>
        <v>78</v>
      </c>
      <c r="G239" s="492">
        <f t="shared" si="89"/>
        <v>89</v>
      </c>
      <c r="H239" s="492">
        <f t="shared" si="89"/>
        <v>106</v>
      </c>
      <c r="I239" s="492">
        <f t="shared" ref="I239:AK239" si="90">INDEX(i.Periods,I$237+1,1+d.TOL+(I$234-1)*3)</f>
        <v>56</v>
      </c>
      <c r="J239" s="492">
        <f t="shared" si="90"/>
        <v>61</v>
      </c>
      <c r="K239" s="492">
        <f t="shared" si="90"/>
        <v>76</v>
      </c>
      <c r="L239" s="492">
        <f t="shared" si="90"/>
        <v>80</v>
      </c>
      <c r="M239" s="492">
        <f t="shared" si="90"/>
        <v>91</v>
      </c>
      <c r="N239" s="492">
        <f t="shared" si="90"/>
        <v>106</v>
      </c>
      <c r="O239" s="492">
        <f t="shared" si="90"/>
        <v>59</v>
      </c>
      <c r="P239" s="492">
        <f t="shared" si="90"/>
        <v>64</v>
      </c>
      <c r="Q239" s="492">
        <f t="shared" si="90"/>
        <v>79</v>
      </c>
      <c r="R239" s="492">
        <f t="shared" si="90"/>
        <v>83</v>
      </c>
      <c r="S239" s="492">
        <f t="shared" si="90"/>
        <v>94</v>
      </c>
      <c r="T239" s="492">
        <f t="shared" si="90"/>
        <v>106</v>
      </c>
      <c r="U239" s="492">
        <f t="shared" si="90"/>
        <v>61</v>
      </c>
      <c r="V239" s="492">
        <f t="shared" si="90"/>
        <v>66</v>
      </c>
      <c r="W239" s="492">
        <f t="shared" si="90"/>
        <v>81</v>
      </c>
      <c r="X239" s="492">
        <f t="shared" si="90"/>
        <v>85</v>
      </c>
      <c r="Y239" s="492">
        <f t="shared" si="90"/>
        <v>96</v>
      </c>
      <c r="Z239" s="492">
        <f t="shared" si="90"/>
        <v>106</v>
      </c>
      <c r="AA239" s="492">
        <f t="shared" si="90"/>
        <v>63</v>
      </c>
      <c r="AB239" s="492">
        <f t="shared" si="90"/>
        <v>68</v>
      </c>
      <c r="AC239" s="492">
        <f t="shared" si="90"/>
        <v>83</v>
      </c>
      <c r="AD239" s="492">
        <f t="shared" si="90"/>
        <v>87</v>
      </c>
      <c r="AE239" s="492">
        <f t="shared" si="90"/>
        <v>98</v>
      </c>
      <c r="AF239" s="492">
        <f t="shared" si="90"/>
        <v>106</v>
      </c>
      <c r="AG239" s="492">
        <f t="shared" si="90"/>
        <v>54</v>
      </c>
      <c r="AH239" s="492">
        <f t="shared" si="90"/>
        <v>59</v>
      </c>
      <c r="AI239" s="492">
        <f t="shared" si="90"/>
        <v>74</v>
      </c>
      <c r="AJ239" s="492">
        <f t="shared" si="90"/>
        <v>78</v>
      </c>
      <c r="AK239" s="492">
        <f t="shared" si="90"/>
        <v>89</v>
      </c>
      <c r="AL239" s="492">
        <f t="shared" ref="AL239:AQ239" si="91">INDEX(i.Periods,AL$237+1,1+d.TOL+(AL$234-1)*3)</f>
        <v>106</v>
      </c>
      <c r="AM239" s="492">
        <f t="shared" si="91"/>
        <v>119</v>
      </c>
      <c r="AN239" s="492">
        <f t="shared" si="91"/>
        <v>126</v>
      </c>
      <c r="AO239" s="492">
        <f t="shared" si="91"/>
        <v>130</v>
      </c>
      <c r="AP239" s="492">
        <f t="shared" si="91"/>
        <v>141</v>
      </c>
      <c r="AQ239" s="492">
        <f t="shared" si="91"/>
        <v>158</v>
      </c>
      <c r="AR239" s="492">
        <f t="shared" ref="AR239:BK239" si="92">INDEX(i.Periods,AR$237+1,1+d.TOL+(AR$234-1)*3)</f>
        <v>171</v>
      </c>
      <c r="AS239" s="492">
        <f t="shared" si="92"/>
        <v>178</v>
      </c>
      <c r="AT239" s="492">
        <f t="shared" si="92"/>
        <v>182</v>
      </c>
      <c r="AU239" s="492">
        <f t="shared" si="92"/>
        <v>193</v>
      </c>
      <c r="AV239" s="492">
        <f t="shared" si="92"/>
        <v>210</v>
      </c>
      <c r="AW239" s="492">
        <f t="shared" si="92"/>
        <v>223</v>
      </c>
      <c r="AX239" s="492">
        <f t="shared" si="92"/>
        <v>230</v>
      </c>
      <c r="AY239" s="492">
        <f t="shared" si="92"/>
        <v>234</v>
      </c>
      <c r="AZ239" s="492">
        <f t="shared" si="92"/>
        <v>245</v>
      </c>
      <c r="BA239" s="492">
        <f t="shared" si="92"/>
        <v>262</v>
      </c>
      <c r="BB239" s="492">
        <f t="shared" si="92"/>
        <v>275</v>
      </c>
      <c r="BC239" s="492">
        <f t="shared" si="92"/>
        <v>282</v>
      </c>
      <c r="BD239" s="492">
        <f t="shared" si="92"/>
        <v>286</v>
      </c>
      <c r="BE239" s="492">
        <f t="shared" si="92"/>
        <v>297</v>
      </c>
      <c r="BF239" s="492">
        <f t="shared" si="92"/>
        <v>314</v>
      </c>
      <c r="BG239" s="492">
        <f t="shared" si="92"/>
        <v>327</v>
      </c>
      <c r="BH239" s="492">
        <f t="shared" si="92"/>
        <v>334</v>
      </c>
      <c r="BI239" s="492">
        <f t="shared" si="92"/>
        <v>338</v>
      </c>
      <c r="BJ239" s="492">
        <f t="shared" si="92"/>
        <v>349</v>
      </c>
      <c r="BK239" s="492">
        <f t="shared" si="92"/>
        <v>366</v>
      </c>
    </row>
    <row r="240" spans="1:64" ht="60.75" customHeight="1" outlineLevel="1">
      <c r="A240">
        <v>1</v>
      </c>
      <c r="B240" t="s">
        <v>1652</v>
      </c>
      <c r="C240" s="438" t="str">
        <f t="shared" ref="C240:Q249" si="93">INDEX(i.TOL_indices,d.TOL,$A240)&amp;", "&amp;TEXT(C$238,"0")&amp;":"&amp;TEXT(C$239,"0")</f>
        <v>43:44, 38:54</v>
      </c>
      <c r="D240" s="438" t="str">
        <f t="shared" si="93"/>
        <v>43:44, 54:59</v>
      </c>
      <c r="E240" s="438" t="str">
        <f t="shared" si="93"/>
        <v>43:44, 67:74</v>
      </c>
      <c r="F240" s="438" t="str">
        <f t="shared" si="93"/>
        <v>43:44, 74:78</v>
      </c>
      <c r="G240" s="438" t="str">
        <f t="shared" si="93"/>
        <v>43:44, 78:89</v>
      </c>
      <c r="H240" s="438" t="str">
        <f t="shared" si="93"/>
        <v>43:44, 89:106</v>
      </c>
      <c r="I240" s="438" t="str">
        <f t="shared" si="93"/>
        <v>43:44, 38:56</v>
      </c>
      <c r="J240" s="438" t="str">
        <f t="shared" si="93"/>
        <v>43:44, 56:61</v>
      </c>
      <c r="K240" s="438" t="str">
        <f t="shared" si="93"/>
        <v>43:44, 69:76</v>
      </c>
      <c r="L240" s="438" t="str">
        <f t="shared" si="93"/>
        <v>43:44, 76:80</v>
      </c>
      <c r="M240" s="438" t="str">
        <f t="shared" si="93"/>
        <v>43:44, 80:91</v>
      </c>
      <c r="N240" s="438" t="str">
        <f t="shared" si="93"/>
        <v>43:44, 91:106</v>
      </c>
      <c r="O240" s="438" t="str">
        <f t="shared" si="93"/>
        <v>43:44, 38:59</v>
      </c>
      <c r="P240" s="438" t="str">
        <f t="shared" si="93"/>
        <v>43:44, 59:64</v>
      </c>
      <c r="Q240" s="438" t="str">
        <f t="shared" si="93"/>
        <v>43:44, 72:79</v>
      </c>
      <c r="R240" s="438" t="str">
        <f t="shared" ref="R240:AT249" si="94">INDEX(i.TOL_indices,d.TOL,$A240)&amp;", "&amp;TEXT(R$238,"0")&amp;":"&amp;TEXT(R$239,"0")</f>
        <v>43:44, 79:83</v>
      </c>
      <c r="S240" s="438" t="str">
        <f t="shared" si="94"/>
        <v>43:44, 83:94</v>
      </c>
      <c r="T240" s="438" t="str">
        <f t="shared" si="94"/>
        <v>43:44, 94:106</v>
      </c>
      <c r="U240" s="438" t="str">
        <f t="shared" si="94"/>
        <v>43:44, 38:61</v>
      </c>
      <c r="V240" s="438" t="str">
        <f t="shared" si="94"/>
        <v>43:44, 61:66</v>
      </c>
      <c r="W240" s="438" t="str">
        <f t="shared" si="94"/>
        <v>43:44, 74:81</v>
      </c>
      <c r="X240" s="438" t="str">
        <f t="shared" si="94"/>
        <v>43:44, 81:85</v>
      </c>
      <c r="Y240" s="438" t="str">
        <f t="shared" si="94"/>
        <v>43:44, 85:96</v>
      </c>
      <c r="Z240" s="438" t="str">
        <f t="shared" si="94"/>
        <v>43:44, 96:106</v>
      </c>
      <c r="AA240" s="438" t="str">
        <f t="shared" si="94"/>
        <v>43:44, 38:63</v>
      </c>
      <c r="AB240" s="438" t="str">
        <f t="shared" si="94"/>
        <v>43:44, 63:68</v>
      </c>
      <c r="AC240" s="438" t="str">
        <f t="shared" si="94"/>
        <v>43:44, 76:83</v>
      </c>
      <c r="AD240" s="438" t="str">
        <f t="shared" si="94"/>
        <v>43:44, 83:87</v>
      </c>
      <c r="AE240" s="438" t="str">
        <f t="shared" si="94"/>
        <v>43:44, 87:98</v>
      </c>
      <c r="AF240" s="438" t="str">
        <f t="shared" si="94"/>
        <v>43:44, 98:106</v>
      </c>
      <c r="AG240" s="438" t="str">
        <f t="shared" si="94"/>
        <v>43:44, 38:54</v>
      </c>
      <c r="AH240" s="438" t="str">
        <f t="shared" si="94"/>
        <v>43:44, 54:59</v>
      </c>
      <c r="AI240" s="438" t="str">
        <f t="shared" si="94"/>
        <v>43:44, 67:74</v>
      </c>
      <c r="AJ240" s="438" t="str">
        <f t="shared" si="94"/>
        <v>43:44, 74:78</v>
      </c>
      <c r="AK240" s="438" t="str">
        <f t="shared" si="94"/>
        <v>43:44, 78:89</v>
      </c>
      <c r="AL240" s="438" t="str">
        <f t="shared" si="94"/>
        <v>43:44, 89:106</v>
      </c>
      <c r="AM240" s="438" t="str">
        <f t="shared" si="94"/>
        <v>43:44, 106:119</v>
      </c>
      <c r="AN240" s="438" t="str">
        <f t="shared" si="94"/>
        <v>43:44, 119:126</v>
      </c>
      <c r="AO240" s="438" t="str">
        <f t="shared" si="94"/>
        <v>43:44, 126:130</v>
      </c>
      <c r="AP240" s="438" t="str">
        <f t="shared" si="94"/>
        <v>43:44, 130:141</v>
      </c>
      <c r="AQ240" s="438" t="str">
        <f t="shared" ref="AM240:AQ249" si="95">INDEX(i.TOL_indices,d.TOL,$A240)&amp;", "&amp;TEXT(AQ$238,"0")&amp;":"&amp;TEXT(AQ$239,"0")</f>
        <v>43:44, 141:158</v>
      </c>
      <c r="AR240" s="438" t="str">
        <f t="shared" si="94"/>
        <v>43:44, 158:171</v>
      </c>
      <c r="AS240" s="438" t="str">
        <f t="shared" si="94"/>
        <v>43:44, 171:178</v>
      </c>
      <c r="AT240" s="438" t="str">
        <f t="shared" si="94"/>
        <v>43:44, 178:182</v>
      </c>
      <c r="AU240" s="438" t="str">
        <f t="shared" ref="AR240:BK249" si="96">INDEX(i.TOL_indices,d.TOL,$A240)&amp;", "&amp;TEXT(AU$238,"0")&amp;":"&amp;TEXT(AU$239,"0")</f>
        <v>43:44, 182:193</v>
      </c>
      <c r="AV240" s="438" t="str">
        <f t="shared" si="96"/>
        <v>43:44, 193:210</v>
      </c>
      <c r="AW240" s="438" t="str">
        <f t="shared" si="96"/>
        <v>43:44, 210:223</v>
      </c>
      <c r="AX240" s="438" t="str">
        <f t="shared" si="96"/>
        <v>43:44, 223:230</v>
      </c>
      <c r="AY240" s="438" t="str">
        <f t="shared" si="96"/>
        <v>43:44, 230:234</v>
      </c>
      <c r="AZ240" s="438" t="str">
        <f t="shared" si="96"/>
        <v>43:44, 234:245</v>
      </c>
      <c r="BA240" s="438" t="str">
        <f t="shared" si="96"/>
        <v>43:44, 245:262</v>
      </c>
      <c r="BB240" s="438" t="str">
        <f t="shared" si="96"/>
        <v>43:44, 262:275</v>
      </c>
      <c r="BC240" s="438" t="str">
        <f t="shared" si="96"/>
        <v>43:44, 275:282</v>
      </c>
      <c r="BD240" s="438" t="str">
        <f t="shared" si="96"/>
        <v>43:44, 282:286</v>
      </c>
      <c r="BE240" s="438" t="str">
        <f t="shared" si="96"/>
        <v>43:44, 286:297</v>
      </c>
      <c r="BF240" s="438" t="str">
        <f t="shared" si="96"/>
        <v>43:44, 297:314</v>
      </c>
      <c r="BG240" s="438" t="str">
        <f t="shared" si="96"/>
        <v>43:44, 314:327</v>
      </c>
      <c r="BH240" s="438" t="str">
        <f t="shared" si="96"/>
        <v>43:44, 327:334</v>
      </c>
      <c r="BI240" s="438" t="str">
        <f t="shared" si="96"/>
        <v>43:44, 334:338</v>
      </c>
      <c r="BJ240" s="438" t="str">
        <f t="shared" si="96"/>
        <v>43:44, 338:349</v>
      </c>
      <c r="BK240" s="438" t="str">
        <f t="shared" si="96"/>
        <v>43:44, 349:366</v>
      </c>
    </row>
    <row r="241" spans="1:63" ht="63" customHeight="1" outlineLevel="1">
      <c r="A241">
        <v>3</v>
      </c>
      <c r="B241" t="s">
        <v>2340</v>
      </c>
      <c r="C241" s="438" t="str">
        <f t="shared" si="93"/>
        <v>30:31, 38:54</v>
      </c>
      <c r="D241" s="438" t="str">
        <f t="shared" si="93"/>
        <v>30:31, 54:59</v>
      </c>
      <c r="E241" s="438" t="str">
        <f t="shared" si="93"/>
        <v>30:31, 67:74</v>
      </c>
      <c r="F241" s="438" t="str">
        <f t="shared" si="93"/>
        <v>30:31, 74:78</v>
      </c>
      <c r="G241" s="438" t="str">
        <f t="shared" si="93"/>
        <v>30:31, 78:89</v>
      </c>
      <c r="H241" s="438" t="str">
        <f t="shared" si="93"/>
        <v>30:31, 89:106</v>
      </c>
      <c r="I241" s="438" t="str">
        <f t="shared" si="93"/>
        <v>30:31, 38:56</v>
      </c>
      <c r="J241" s="438" t="str">
        <f t="shared" si="93"/>
        <v>30:31, 56:61</v>
      </c>
      <c r="K241" s="438" t="str">
        <f t="shared" si="93"/>
        <v>30:31, 69:76</v>
      </c>
      <c r="L241" s="438" t="str">
        <f t="shared" si="93"/>
        <v>30:31, 76:80</v>
      </c>
      <c r="M241" s="438" t="str">
        <f t="shared" si="93"/>
        <v>30:31, 80:91</v>
      </c>
      <c r="N241" s="438" t="str">
        <f t="shared" si="93"/>
        <v>30:31, 91:106</v>
      </c>
      <c r="O241" s="438" t="str">
        <f t="shared" si="93"/>
        <v>30:31, 38:59</v>
      </c>
      <c r="P241" s="438" t="str">
        <f t="shared" si="93"/>
        <v>30:31, 59:64</v>
      </c>
      <c r="Q241" s="438" t="str">
        <f t="shared" si="93"/>
        <v>30:31, 72:79</v>
      </c>
      <c r="R241" s="438" t="str">
        <f t="shared" si="94"/>
        <v>30:31, 79:83</v>
      </c>
      <c r="S241" s="438" t="str">
        <f t="shared" si="94"/>
        <v>30:31, 83:94</v>
      </c>
      <c r="T241" s="438" t="str">
        <f t="shared" si="94"/>
        <v>30:31, 94:106</v>
      </c>
      <c r="U241" s="438" t="str">
        <f t="shared" si="94"/>
        <v>30:31, 38:61</v>
      </c>
      <c r="V241" s="438" t="str">
        <f t="shared" si="94"/>
        <v>30:31, 61:66</v>
      </c>
      <c r="W241" s="438" t="str">
        <f t="shared" si="94"/>
        <v>30:31, 74:81</v>
      </c>
      <c r="X241" s="438" t="str">
        <f t="shared" si="94"/>
        <v>30:31, 81:85</v>
      </c>
      <c r="Y241" s="438" t="str">
        <f t="shared" si="94"/>
        <v>30:31, 85:96</v>
      </c>
      <c r="Z241" s="438" t="str">
        <f t="shared" si="94"/>
        <v>30:31, 96:106</v>
      </c>
      <c r="AA241" s="438" t="str">
        <f t="shared" si="94"/>
        <v>30:31, 38:63</v>
      </c>
      <c r="AB241" s="438" t="str">
        <f t="shared" si="94"/>
        <v>30:31, 63:68</v>
      </c>
      <c r="AC241" s="438" t="str">
        <f t="shared" si="94"/>
        <v>30:31, 76:83</v>
      </c>
      <c r="AD241" s="438" t="str">
        <f t="shared" si="94"/>
        <v>30:31, 83:87</v>
      </c>
      <c r="AE241" s="438" t="str">
        <f t="shared" si="94"/>
        <v>30:31, 87:98</v>
      </c>
      <c r="AF241" s="438" t="str">
        <f t="shared" si="94"/>
        <v>30:31, 98:106</v>
      </c>
      <c r="AG241" s="438" t="str">
        <f t="shared" si="94"/>
        <v>30:31, 38:54</v>
      </c>
      <c r="AH241" s="438" t="str">
        <f t="shared" si="94"/>
        <v>30:31, 54:59</v>
      </c>
      <c r="AI241" s="438" t="str">
        <f t="shared" si="94"/>
        <v>30:31, 67:74</v>
      </c>
      <c r="AJ241" s="438" t="str">
        <f t="shared" si="94"/>
        <v>30:31, 74:78</v>
      </c>
      <c r="AK241" s="438" t="str">
        <f t="shared" si="94"/>
        <v>30:31, 78:89</v>
      </c>
      <c r="AL241" s="438" t="str">
        <f t="shared" si="94"/>
        <v>30:31, 89:106</v>
      </c>
      <c r="AM241" s="438" t="str">
        <f t="shared" si="95"/>
        <v>30:31, 106:119</v>
      </c>
      <c r="AN241" s="438" t="str">
        <f t="shared" si="95"/>
        <v>30:31, 119:126</v>
      </c>
      <c r="AO241" s="438" t="str">
        <f t="shared" si="95"/>
        <v>30:31, 126:130</v>
      </c>
      <c r="AP241" s="438" t="str">
        <f t="shared" si="95"/>
        <v>30:31, 130:141</v>
      </c>
      <c r="AQ241" s="438" t="str">
        <f t="shared" si="95"/>
        <v>30:31, 141:158</v>
      </c>
      <c r="AR241" s="438" t="str">
        <f t="shared" si="96"/>
        <v>30:31, 158:171</v>
      </c>
      <c r="AS241" s="438" t="str">
        <f t="shared" si="96"/>
        <v>30:31, 171:178</v>
      </c>
      <c r="AT241" s="438" t="str">
        <f t="shared" si="96"/>
        <v>30:31, 178:182</v>
      </c>
      <c r="AU241" s="438" t="str">
        <f t="shared" si="96"/>
        <v>30:31, 182:193</v>
      </c>
      <c r="AV241" s="438" t="str">
        <f t="shared" si="96"/>
        <v>30:31, 193:210</v>
      </c>
      <c r="AW241" s="438" t="str">
        <f t="shared" si="96"/>
        <v>30:31, 210:223</v>
      </c>
      <c r="AX241" s="438" t="str">
        <f t="shared" si="96"/>
        <v>30:31, 223:230</v>
      </c>
      <c r="AY241" s="438" t="str">
        <f t="shared" si="96"/>
        <v>30:31, 230:234</v>
      </c>
      <c r="AZ241" s="438" t="str">
        <f t="shared" si="96"/>
        <v>30:31, 234:245</v>
      </c>
      <c r="BA241" s="438" t="str">
        <f t="shared" si="96"/>
        <v>30:31, 245:262</v>
      </c>
      <c r="BB241" s="438" t="str">
        <f t="shared" si="96"/>
        <v>30:31, 262:275</v>
      </c>
      <c r="BC241" s="438" t="str">
        <f t="shared" si="96"/>
        <v>30:31, 275:282</v>
      </c>
      <c r="BD241" s="438" t="str">
        <f t="shared" si="96"/>
        <v>30:31, 282:286</v>
      </c>
      <c r="BE241" s="438" t="str">
        <f t="shared" si="96"/>
        <v>30:31, 286:297</v>
      </c>
      <c r="BF241" s="438" t="str">
        <f t="shared" si="96"/>
        <v>30:31, 297:314</v>
      </c>
      <c r="BG241" s="438" t="str">
        <f t="shared" si="96"/>
        <v>30:31, 314:327</v>
      </c>
      <c r="BH241" s="438" t="str">
        <f t="shared" si="96"/>
        <v>30:31, 327:334</v>
      </c>
      <c r="BI241" s="438" t="str">
        <f t="shared" si="96"/>
        <v>30:31, 334:338</v>
      </c>
      <c r="BJ241" s="438" t="str">
        <f t="shared" si="96"/>
        <v>30:31, 338:349</v>
      </c>
      <c r="BK241" s="438" t="str">
        <f t="shared" si="96"/>
        <v>30:31, 349:366</v>
      </c>
    </row>
    <row r="242" spans="1:63" ht="63" customHeight="1" outlineLevel="1">
      <c r="A242">
        <v>4</v>
      </c>
      <c r="B242" s="155" t="s">
        <v>2341</v>
      </c>
      <c r="C242" s="609" t="str">
        <f t="shared" si="93"/>
        <v>34:35, 38:54</v>
      </c>
      <c r="D242" s="609" t="str">
        <f t="shared" si="93"/>
        <v>34:35, 54:59</v>
      </c>
      <c r="E242" s="609" t="str">
        <f t="shared" si="93"/>
        <v>34:35, 67:74</v>
      </c>
      <c r="F242" s="609" t="str">
        <f t="shared" si="93"/>
        <v>34:35, 74:78</v>
      </c>
      <c r="G242" s="609" t="str">
        <f t="shared" si="93"/>
        <v>34:35, 78:89</v>
      </c>
      <c r="H242" s="609" t="str">
        <f t="shared" si="93"/>
        <v>34:35, 89:106</v>
      </c>
      <c r="I242" s="609" t="str">
        <f t="shared" si="93"/>
        <v>34:35, 38:56</v>
      </c>
      <c r="J242" s="609" t="str">
        <f t="shared" si="93"/>
        <v>34:35, 56:61</v>
      </c>
      <c r="K242" s="609" t="str">
        <f t="shared" si="93"/>
        <v>34:35, 69:76</v>
      </c>
      <c r="L242" s="609" t="str">
        <f t="shared" si="93"/>
        <v>34:35, 76:80</v>
      </c>
      <c r="M242" s="609" t="str">
        <f t="shared" si="93"/>
        <v>34:35, 80:91</v>
      </c>
      <c r="N242" s="609" t="str">
        <f t="shared" si="93"/>
        <v>34:35, 91:106</v>
      </c>
      <c r="O242" s="609" t="str">
        <f t="shared" si="93"/>
        <v>34:35, 38:59</v>
      </c>
      <c r="P242" s="609" t="str">
        <f t="shared" si="93"/>
        <v>34:35, 59:64</v>
      </c>
      <c r="Q242" s="609" t="str">
        <f t="shared" si="93"/>
        <v>34:35, 72:79</v>
      </c>
      <c r="R242" s="609" t="str">
        <f t="shared" si="94"/>
        <v>34:35, 79:83</v>
      </c>
      <c r="S242" s="609" t="str">
        <f t="shared" si="94"/>
        <v>34:35, 83:94</v>
      </c>
      <c r="T242" s="609" t="str">
        <f t="shared" si="94"/>
        <v>34:35, 94:106</v>
      </c>
      <c r="U242" s="609" t="str">
        <f t="shared" si="94"/>
        <v>34:35, 38:61</v>
      </c>
      <c r="V242" s="609" t="str">
        <f t="shared" si="94"/>
        <v>34:35, 61:66</v>
      </c>
      <c r="W242" s="609" t="str">
        <f t="shared" si="94"/>
        <v>34:35, 74:81</v>
      </c>
      <c r="X242" s="609" t="str">
        <f t="shared" si="94"/>
        <v>34:35, 81:85</v>
      </c>
      <c r="Y242" s="609" t="str">
        <f t="shared" si="94"/>
        <v>34:35, 85:96</v>
      </c>
      <c r="Z242" s="609" t="str">
        <f t="shared" si="94"/>
        <v>34:35, 96:106</v>
      </c>
      <c r="AA242" s="609" t="str">
        <f t="shared" si="94"/>
        <v>34:35, 38:63</v>
      </c>
      <c r="AB242" s="609" t="str">
        <f t="shared" si="94"/>
        <v>34:35, 63:68</v>
      </c>
      <c r="AC242" s="609" t="str">
        <f t="shared" si="94"/>
        <v>34:35, 76:83</v>
      </c>
      <c r="AD242" s="609" t="str">
        <f t="shared" si="94"/>
        <v>34:35, 83:87</v>
      </c>
      <c r="AE242" s="609" t="str">
        <f t="shared" si="94"/>
        <v>34:35, 87:98</v>
      </c>
      <c r="AF242" s="609" t="str">
        <f t="shared" si="94"/>
        <v>34:35, 98:106</v>
      </c>
      <c r="AG242" s="609" t="str">
        <f t="shared" si="94"/>
        <v>34:35, 38:54</v>
      </c>
      <c r="AH242" s="609" t="str">
        <f t="shared" si="94"/>
        <v>34:35, 54:59</v>
      </c>
      <c r="AI242" s="609" t="str">
        <f t="shared" si="94"/>
        <v>34:35, 67:74</v>
      </c>
      <c r="AJ242" s="609" t="str">
        <f t="shared" si="94"/>
        <v>34:35, 74:78</v>
      </c>
      <c r="AK242" s="609" t="str">
        <f t="shared" si="94"/>
        <v>34:35, 78:89</v>
      </c>
      <c r="AL242" s="609" t="str">
        <f t="shared" si="94"/>
        <v>34:35, 89:106</v>
      </c>
      <c r="AM242" s="609" t="str">
        <f t="shared" si="95"/>
        <v>34:35, 106:119</v>
      </c>
      <c r="AN242" s="609" t="str">
        <f t="shared" si="95"/>
        <v>34:35, 119:126</v>
      </c>
      <c r="AO242" s="609" t="str">
        <f t="shared" si="95"/>
        <v>34:35, 126:130</v>
      </c>
      <c r="AP242" s="609" t="str">
        <f t="shared" si="95"/>
        <v>34:35, 130:141</v>
      </c>
      <c r="AQ242" s="609" t="str">
        <f t="shared" si="95"/>
        <v>34:35, 141:158</v>
      </c>
      <c r="AR242" s="609" t="str">
        <f t="shared" si="96"/>
        <v>34:35, 158:171</v>
      </c>
      <c r="AS242" s="609" t="str">
        <f t="shared" si="96"/>
        <v>34:35, 171:178</v>
      </c>
      <c r="AT242" s="609" t="str">
        <f t="shared" si="96"/>
        <v>34:35, 178:182</v>
      </c>
      <c r="AU242" s="609" t="str">
        <f t="shared" si="96"/>
        <v>34:35, 182:193</v>
      </c>
      <c r="AV242" s="609" t="str">
        <f t="shared" si="96"/>
        <v>34:35, 193:210</v>
      </c>
      <c r="AW242" s="609" t="str">
        <f t="shared" si="96"/>
        <v>34:35, 210:223</v>
      </c>
      <c r="AX242" s="609" t="str">
        <f t="shared" si="96"/>
        <v>34:35, 223:230</v>
      </c>
      <c r="AY242" s="609" t="str">
        <f t="shared" si="96"/>
        <v>34:35, 230:234</v>
      </c>
      <c r="AZ242" s="609" t="str">
        <f t="shared" si="96"/>
        <v>34:35, 234:245</v>
      </c>
      <c r="BA242" s="609" t="str">
        <f t="shared" si="96"/>
        <v>34:35, 245:262</v>
      </c>
      <c r="BB242" s="609" t="str">
        <f t="shared" si="96"/>
        <v>34:35, 262:275</v>
      </c>
      <c r="BC242" s="609" t="str">
        <f t="shared" si="96"/>
        <v>34:35, 275:282</v>
      </c>
      <c r="BD242" s="609" t="str">
        <f t="shared" si="96"/>
        <v>34:35, 282:286</v>
      </c>
      <c r="BE242" s="609" t="str">
        <f t="shared" si="96"/>
        <v>34:35, 286:297</v>
      </c>
      <c r="BF242" s="609" t="str">
        <f t="shared" si="96"/>
        <v>34:35, 297:314</v>
      </c>
      <c r="BG242" s="609" t="str">
        <f t="shared" si="96"/>
        <v>34:35, 314:327</v>
      </c>
      <c r="BH242" s="609" t="str">
        <f t="shared" si="96"/>
        <v>34:35, 327:334</v>
      </c>
      <c r="BI242" s="609" t="str">
        <f t="shared" si="96"/>
        <v>34:35, 334:338</v>
      </c>
      <c r="BJ242" s="609" t="str">
        <f t="shared" si="96"/>
        <v>34:35, 338:349</v>
      </c>
      <c r="BK242" s="609" t="str">
        <f t="shared" si="96"/>
        <v>34:35, 349:366</v>
      </c>
    </row>
    <row r="243" spans="1:63" ht="63" customHeight="1" outlineLevel="1">
      <c r="A243">
        <v>4</v>
      </c>
      <c r="B243" s="155" t="s">
        <v>2342</v>
      </c>
      <c r="C243" s="609" t="str">
        <f t="shared" si="93"/>
        <v>34:35, 38:54</v>
      </c>
      <c r="D243" s="609" t="str">
        <f t="shared" si="93"/>
        <v>34:35, 54:59</v>
      </c>
      <c r="E243" s="609" t="str">
        <f t="shared" si="93"/>
        <v>34:35, 67:74</v>
      </c>
      <c r="F243" s="609" t="str">
        <f t="shared" si="93"/>
        <v>34:35, 74:78</v>
      </c>
      <c r="G243" s="609" t="str">
        <f t="shared" si="93"/>
        <v>34:35, 78:89</v>
      </c>
      <c r="H243" s="609" t="str">
        <f t="shared" si="93"/>
        <v>34:35, 89:106</v>
      </c>
      <c r="I243" s="609" t="str">
        <f t="shared" si="93"/>
        <v>34:35, 38:56</v>
      </c>
      <c r="J243" s="609" t="str">
        <f t="shared" si="93"/>
        <v>34:35, 56:61</v>
      </c>
      <c r="K243" s="609" t="str">
        <f t="shared" si="93"/>
        <v>34:35, 69:76</v>
      </c>
      <c r="L243" s="609" t="str">
        <f t="shared" si="93"/>
        <v>34:35, 76:80</v>
      </c>
      <c r="M243" s="609" t="str">
        <f t="shared" si="93"/>
        <v>34:35, 80:91</v>
      </c>
      <c r="N243" s="609" t="str">
        <f t="shared" si="93"/>
        <v>34:35, 91:106</v>
      </c>
      <c r="O243" s="609" t="str">
        <f t="shared" si="93"/>
        <v>34:35, 38:59</v>
      </c>
      <c r="P243" s="609" t="str">
        <f t="shared" si="93"/>
        <v>34:35, 59:64</v>
      </c>
      <c r="Q243" s="609" t="str">
        <f t="shared" si="93"/>
        <v>34:35, 72:79</v>
      </c>
      <c r="R243" s="609" t="str">
        <f t="shared" si="94"/>
        <v>34:35, 79:83</v>
      </c>
      <c r="S243" s="609" t="str">
        <f t="shared" si="94"/>
        <v>34:35, 83:94</v>
      </c>
      <c r="T243" s="609" t="str">
        <f t="shared" si="94"/>
        <v>34:35, 94:106</v>
      </c>
      <c r="U243" s="609" t="str">
        <f t="shared" si="94"/>
        <v>34:35, 38:61</v>
      </c>
      <c r="V243" s="609" t="str">
        <f t="shared" si="94"/>
        <v>34:35, 61:66</v>
      </c>
      <c r="W243" s="609" t="str">
        <f t="shared" si="94"/>
        <v>34:35, 74:81</v>
      </c>
      <c r="X243" s="609" t="str">
        <f t="shared" si="94"/>
        <v>34:35, 81:85</v>
      </c>
      <c r="Y243" s="609" t="str">
        <f t="shared" si="94"/>
        <v>34:35, 85:96</v>
      </c>
      <c r="Z243" s="609" t="str">
        <f t="shared" si="94"/>
        <v>34:35, 96:106</v>
      </c>
      <c r="AA243" s="609" t="str">
        <f t="shared" si="94"/>
        <v>34:35, 38:63</v>
      </c>
      <c r="AB243" s="609" t="str">
        <f t="shared" si="94"/>
        <v>34:35, 63:68</v>
      </c>
      <c r="AC243" s="609" t="str">
        <f t="shared" si="94"/>
        <v>34:35, 76:83</v>
      </c>
      <c r="AD243" s="609" t="str">
        <f t="shared" si="94"/>
        <v>34:35, 83:87</v>
      </c>
      <c r="AE243" s="609" t="str">
        <f t="shared" si="94"/>
        <v>34:35, 87:98</v>
      </c>
      <c r="AF243" s="609" t="str">
        <f t="shared" si="94"/>
        <v>34:35, 98:106</v>
      </c>
      <c r="AG243" s="609" t="str">
        <f t="shared" si="94"/>
        <v>34:35, 38:54</v>
      </c>
      <c r="AH243" s="609" t="str">
        <f t="shared" si="94"/>
        <v>34:35, 54:59</v>
      </c>
      <c r="AI243" s="609" t="str">
        <f t="shared" si="94"/>
        <v>34:35, 67:74</v>
      </c>
      <c r="AJ243" s="609" t="str">
        <f t="shared" si="94"/>
        <v>34:35, 74:78</v>
      </c>
      <c r="AK243" s="609" t="str">
        <f t="shared" si="94"/>
        <v>34:35, 78:89</v>
      </c>
      <c r="AL243" s="609" t="str">
        <f t="shared" si="94"/>
        <v>34:35, 89:106</v>
      </c>
      <c r="AM243" s="609" t="str">
        <f t="shared" si="95"/>
        <v>34:35, 106:119</v>
      </c>
      <c r="AN243" s="609" t="str">
        <f t="shared" si="95"/>
        <v>34:35, 119:126</v>
      </c>
      <c r="AO243" s="609" t="str">
        <f t="shared" si="95"/>
        <v>34:35, 126:130</v>
      </c>
      <c r="AP243" s="609" t="str">
        <f t="shared" si="95"/>
        <v>34:35, 130:141</v>
      </c>
      <c r="AQ243" s="609" t="str">
        <f t="shared" si="95"/>
        <v>34:35, 141:158</v>
      </c>
      <c r="AR243" s="609" t="str">
        <f t="shared" si="96"/>
        <v>34:35, 158:171</v>
      </c>
      <c r="AS243" s="609" t="str">
        <f t="shared" si="96"/>
        <v>34:35, 171:178</v>
      </c>
      <c r="AT243" s="609" t="str">
        <f t="shared" si="96"/>
        <v>34:35, 178:182</v>
      </c>
      <c r="AU243" s="609" t="str">
        <f t="shared" si="96"/>
        <v>34:35, 182:193</v>
      </c>
      <c r="AV243" s="609" t="str">
        <f t="shared" si="96"/>
        <v>34:35, 193:210</v>
      </c>
      <c r="AW243" s="609" t="str">
        <f t="shared" si="96"/>
        <v>34:35, 210:223</v>
      </c>
      <c r="AX243" s="609" t="str">
        <f t="shared" si="96"/>
        <v>34:35, 223:230</v>
      </c>
      <c r="AY243" s="609" t="str">
        <f t="shared" si="96"/>
        <v>34:35, 230:234</v>
      </c>
      <c r="AZ243" s="609" t="str">
        <f t="shared" si="96"/>
        <v>34:35, 234:245</v>
      </c>
      <c r="BA243" s="609" t="str">
        <f t="shared" si="96"/>
        <v>34:35, 245:262</v>
      </c>
      <c r="BB243" s="609" t="str">
        <f t="shared" si="96"/>
        <v>34:35, 262:275</v>
      </c>
      <c r="BC243" s="609" t="str">
        <f t="shared" si="96"/>
        <v>34:35, 275:282</v>
      </c>
      <c r="BD243" s="609" t="str">
        <f t="shared" si="96"/>
        <v>34:35, 282:286</v>
      </c>
      <c r="BE243" s="609" t="str">
        <f t="shared" si="96"/>
        <v>34:35, 286:297</v>
      </c>
      <c r="BF243" s="609" t="str">
        <f t="shared" si="96"/>
        <v>34:35, 297:314</v>
      </c>
      <c r="BG243" s="609" t="str">
        <f t="shared" si="96"/>
        <v>34:35, 314:327</v>
      </c>
      <c r="BH243" s="609" t="str">
        <f t="shared" si="96"/>
        <v>34:35, 327:334</v>
      </c>
      <c r="BI243" s="609" t="str">
        <f t="shared" si="96"/>
        <v>34:35, 334:338</v>
      </c>
      <c r="BJ243" s="609" t="str">
        <f t="shared" si="96"/>
        <v>34:35, 338:349</v>
      </c>
      <c r="BK243" s="609" t="str">
        <f t="shared" si="96"/>
        <v>34:35, 349:366</v>
      </c>
    </row>
    <row r="244" spans="1:63" ht="63" customHeight="1" outlineLevel="1">
      <c r="A244">
        <v>4</v>
      </c>
      <c r="B244" t="s">
        <v>2343</v>
      </c>
      <c r="C244" s="438" t="str">
        <f t="shared" si="93"/>
        <v>34:35, 38:54</v>
      </c>
      <c r="D244" s="438" t="str">
        <f t="shared" si="93"/>
        <v>34:35, 54:59</v>
      </c>
      <c r="E244" s="438" t="str">
        <f t="shared" si="93"/>
        <v>34:35, 67:74</v>
      </c>
      <c r="F244" s="438" t="str">
        <f t="shared" si="93"/>
        <v>34:35, 74:78</v>
      </c>
      <c r="G244" s="438" t="str">
        <f t="shared" si="93"/>
        <v>34:35, 78:89</v>
      </c>
      <c r="H244" s="438" t="str">
        <f t="shared" si="93"/>
        <v>34:35, 89:106</v>
      </c>
      <c r="I244" s="438" t="str">
        <f t="shared" si="93"/>
        <v>34:35, 38:56</v>
      </c>
      <c r="J244" s="438" t="str">
        <f t="shared" si="93"/>
        <v>34:35, 56:61</v>
      </c>
      <c r="K244" s="438" t="str">
        <f t="shared" si="93"/>
        <v>34:35, 69:76</v>
      </c>
      <c r="L244" s="438" t="str">
        <f t="shared" si="93"/>
        <v>34:35, 76:80</v>
      </c>
      <c r="M244" s="438" t="str">
        <f t="shared" si="93"/>
        <v>34:35, 80:91</v>
      </c>
      <c r="N244" s="438" t="str">
        <f t="shared" si="93"/>
        <v>34:35, 91:106</v>
      </c>
      <c r="O244" s="438" t="str">
        <f t="shared" si="93"/>
        <v>34:35, 38:59</v>
      </c>
      <c r="P244" s="438" t="str">
        <f t="shared" si="93"/>
        <v>34:35, 59:64</v>
      </c>
      <c r="Q244" s="438" t="str">
        <f t="shared" si="93"/>
        <v>34:35, 72:79</v>
      </c>
      <c r="R244" s="438" t="str">
        <f t="shared" si="94"/>
        <v>34:35, 79:83</v>
      </c>
      <c r="S244" s="438" t="str">
        <f t="shared" si="94"/>
        <v>34:35, 83:94</v>
      </c>
      <c r="T244" s="438" t="str">
        <f t="shared" si="94"/>
        <v>34:35, 94:106</v>
      </c>
      <c r="U244" s="438" t="str">
        <f t="shared" si="94"/>
        <v>34:35, 38:61</v>
      </c>
      <c r="V244" s="438" t="str">
        <f t="shared" si="94"/>
        <v>34:35, 61:66</v>
      </c>
      <c r="W244" s="438" t="str">
        <f t="shared" si="94"/>
        <v>34:35, 74:81</v>
      </c>
      <c r="X244" s="438" t="str">
        <f t="shared" si="94"/>
        <v>34:35, 81:85</v>
      </c>
      <c r="Y244" s="438" t="str">
        <f t="shared" si="94"/>
        <v>34:35, 85:96</v>
      </c>
      <c r="Z244" s="438" t="str">
        <f t="shared" si="94"/>
        <v>34:35, 96:106</v>
      </c>
      <c r="AA244" s="438" t="str">
        <f t="shared" si="94"/>
        <v>34:35, 38:63</v>
      </c>
      <c r="AB244" s="438" t="str">
        <f t="shared" si="94"/>
        <v>34:35, 63:68</v>
      </c>
      <c r="AC244" s="438" t="str">
        <f t="shared" si="94"/>
        <v>34:35, 76:83</v>
      </c>
      <c r="AD244" s="438" t="str">
        <f t="shared" si="94"/>
        <v>34:35, 83:87</v>
      </c>
      <c r="AE244" s="438" t="str">
        <f t="shared" si="94"/>
        <v>34:35, 87:98</v>
      </c>
      <c r="AF244" s="438" t="str">
        <f t="shared" si="94"/>
        <v>34:35, 98:106</v>
      </c>
      <c r="AG244" s="438" t="str">
        <f t="shared" si="94"/>
        <v>34:35, 38:54</v>
      </c>
      <c r="AH244" s="438" t="str">
        <f t="shared" si="94"/>
        <v>34:35, 54:59</v>
      </c>
      <c r="AI244" s="438" t="str">
        <f t="shared" si="94"/>
        <v>34:35, 67:74</v>
      </c>
      <c r="AJ244" s="438" t="str">
        <f t="shared" si="94"/>
        <v>34:35, 74:78</v>
      </c>
      <c r="AK244" s="438" t="str">
        <f t="shared" si="94"/>
        <v>34:35, 78:89</v>
      </c>
      <c r="AL244" s="438" t="str">
        <f t="shared" si="94"/>
        <v>34:35, 89:106</v>
      </c>
      <c r="AM244" s="438" t="str">
        <f t="shared" si="95"/>
        <v>34:35, 106:119</v>
      </c>
      <c r="AN244" s="438" t="str">
        <f t="shared" si="95"/>
        <v>34:35, 119:126</v>
      </c>
      <c r="AO244" s="438" t="str">
        <f t="shared" si="95"/>
        <v>34:35, 126:130</v>
      </c>
      <c r="AP244" s="438" t="str">
        <f t="shared" si="95"/>
        <v>34:35, 130:141</v>
      </c>
      <c r="AQ244" s="438" t="str">
        <f t="shared" si="95"/>
        <v>34:35, 141:158</v>
      </c>
      <c r="AR244" s="438" t="str">
        <f t="shared" si="96"/>
        <v>34:35, 158:171</v>
      </c>
      <c r="AS244" s="438" t="str">
        <f t="shared" si="96"/>
        <v>34:35, 171:178</v>
      </c>
      <c r="AT244" s="438" t="str">
        <f t="shared" si="96"/>
        <v>34:35, 178:182</v>
      </c>
      <c r="AU244" s="438" t="str">
        <f t="shared" si="96"/>
        <v>34:35, 182:193</v>
      </c>
      <c r="AV244" s="438" t="str">
        <f t="shared" si="96"/>
        <v>34:35, 193:210</v>
      </c>
      <c r="AW244" s="438" t="str">
        <f t="shared" si="96"/>
        <v>34:35, 210:223</v>
      </c>
      <c r="AX244" s="438" t="str">
        <f t="shared" si="96"/>
        <v>34:35, 223:230</v>
      </c>
      <c r="AY244" s="438" t="str">
        <f t="shared" si="96"/>
        <v>34:35, 230:234</v>
      </c>
      <c r="AZ244" s="438" t="str">
        <f t="shared" si="96"/>
        <v>34:35, 234:245</v>
      </c>
      <c r="BA244" s="438" t="str">
        <f t="shared" si="96"/>
        <v>34:35, 245:262</v>
      </c>
      <c r="BB244" s="438" t="str">
        <f t="shared" si="96"/>
        <v>34:35, 262:275</v>
      </c>
      <c r="BC244" s="438" t="str">
        <f t="shared" si="96"/>
        <v>34:35, 275:282</v>
      </c>
      <c r="BD244" s="438" t="str">
        <f t="shared" si="96"/>
        <v>34:35, 282:286</v>
      </c>
      <c r="BE244" s="438" t="str">
        <f t="shared" si="96"/>
        <v>34:35, 286:297</v>
      </c>
      <c r="BF244" s="438" t="str">
        <f t="shared" si="96"/>
        <v>34:35, 297:314</v>
      </c>
      <c r="BG244" s="438" t="str">
        <f t="shared" si="96"/>
        <v>34:35, 314:327</v>
      </c>
      <c r="BH244" s="438" t="str">
        <f t="shared" si="96"/>
        <v>34:35, 327:334</v>
      </c>
      <c r="BI244" s="438" t="str">
        <f t="shared" si="96"/>
        <v>34:35, 334:338</v>
      </c>
      <c r="BJ244" s="438" t="str">
        <f t="shared" si="96"/>
        <v>34:35, 338:349</v>
      </c>
      <c r="BK244" s="438" t="str">
        <f t="shared" si="96"/>
        <v>34:35, 349:366</v>
      </c>
    </row>
    <row r="245" spans="1:63" ht="63" customHeight="1" outlineLevel="1">
      <c r="A245">
        <v>4</v>
      </c>
      <c r="B245" t="s">
        <v>2344</v>
      </c>
      <c r="C245" s="438" t="str">
        <f t="shared" si="93"/>
        <v>34:35, 38:54</v>
      </c>
      <c r="D245" s="438" t="str">
        <f t="shared" si="93"/>
        <v>34:35, 54:59</v>
      </c>
      <c r="E245" s="438" t="str">
        <f t="shared" si="93"/>
        <v>34:35, 67:74</v>
      </c>
      <c r="F245" s="438" t="str">
        <f t="shared" si="93"/>
        <v>34:35, 74:78</v>
      </c>
      <c r="G245" s="438" t="str">
        <f t="shared" si="93"/>
        <v>34:35, 78:89</v>
      </c>
      <c r="H245" s="438" t="str">
        <f t="shared" si="93"/>
        <v>34:35, 89:106</v>
      </c>
      <c r="I245" s="438" t="str">
        <f t="shared" si="93"/>
        <v>34:35, 38:56</v>
      </c>
      <c r="J245" s="438" t="str">
        <f t="shared" si="93"/>
        <v>34:35, 56:61</v>
      </c>
      <c r="K245" s="438" t="str">
        <f t="shared" si="93"/>
        <v>34:35, 69:76</v>
      </c>
      <c r="L245" s="438" t="str">
        <f t="shared" si="93"/>
        <v>34:35, 76:80</v>
      </c>
      <c r="M245" s="438" t="str">
        <f t="shared" si="93"/>
        <v>34:35, 80:91</v>
      </c>
      <c r="N245" s="438" t="str">
        <f t="shared" si="93"/>
        <v>34:35, 91:106</v>
      </c>
      <c r="O245" s="438" t="str">
        <f t="shared" si="93"/>
        <v>34:35, 38:59</v>
      </c>
      <c r="P245" s="438" t="str">
        <f t="shared" si="93"/>
        <v>34:35, 59:64</v>
      </c>
      <c r="Q245" s="438" t="str">
        <f t="shared" si="93"/>
        <v>34:35, 72:79</v>
      </c>
      <c r="R245" s="438" t="str">
        <f t="shared" si="94"/>
        <v>34:35, 79:83</v>
      </c>
      <c r="S245" s="438" t="str">
        <f t="shared" si="94"/>
        <v>34:35, 83:94</v>
      </c>
      <c r="T245" s="438" t="str">
        <f t="shared" si="94"/>
        <v>34:35, 94:106</v>
      </c>
      <c r="U245" s="438" t="str">
        <f t="shared" si="94"/>
        <v>34:35, 38:61</v>
      </c>
      <c r="V245" s="438" t="str">
        <f t="shared" si="94"/>
        <v>34:35, 61:66</v>
      </c>
      <c r="W245" s="438" t="str">
        <f t="shared" si="94"/>
        <v>34:35, 74:81</v>
      </c>
      <c r="X245" s="438" t="str">
        <f t="shared" si="94"/>
        <v>34:35, 81:85</v>
      </c>
      <c r="Y245" s="438" t="str">
        <f t="shared" si="94"/>
        <v>34:35, 85:96</v>
      </c>
      <c r="Z245" s="438" t="str">
        <f t="shared" si="94"/>
        <v>34:35, 96:106</v>
      </c>
      <c r="AA245" s="438" t="str">
        <f t="shared" si="94"/>
        <v>34:35, 38:63</v>
      </c>
      <c r="AB245" s="438" t="str">
        <f t="shared" si="94"/>
        <v>34:35, 63:68</v>
      </c>
      <c r="AC245" s="438" t="str">
        <f t="shared" si="94"/>
        <v>34:35, 76:83</v>
      </c>
      <c r="AD245" s="438" t="str">
        <f t="shared" si="94"/>
        <v>34:35, 83:87</v>
      </c>
      <c r="AE245" s="438" t="str">
        <f t="shared" si="94"/>
        <v>34:35, 87:98</v>
      </c>
      <c r="AF245" s="438" t="str">
        <f t="shared" si="94"/>
        <v>34:35, 98:106</v>
      </c>
      <c r="AG245" s="438" t="str">
        <f t="shared" si="94"/>
        <v>34:35, 38:54</v>
      </c>
      <c r="AH245" s="438" t="str">
        <f t="shared" si="94"/>
        <v>34:35, 54:59</v>
      </c>
      <c r="AI245" s="438" t="str">
        <f t="shared" si="94"/>
        <v>34:35, 67:74</v>
      </c>
      <c r="AJ245" s="438" t="str">
        <f t="shared" si="94"/>
        <v>34:35, 74:78</v>
      </c>
      <c r="AK245" s="438" t="str">
        <f t="shared" si="94"/>
        <v>34:35, 78:89</v>
      </c>
      <c r="AL245" s="438" t="str">
        <f t="shared" si="94"/>
        <v>34:35, 89:106</v>
      </c>
      <c r="AM245" s="438" t="str">
        <f t="shared" si="95"/>
        <v>34:35, 106:119</v>
      </c>
      <c r="AN245" s="438" t="str">
        <f t="shared" si="95"/>
        <v>34:35, 119:126</v>
      </c>
      <c r="AO245" s="438" t="str">
        <f t="shared" si="95"/>
        <v>34:35, 126:130</v>
      </c>
      <c r="AP245" s="438" t="str">
        <f t="shared" si="95"/>
        <v>34:35, 130:141</v>
      </c>
      <c r="AQ245" s="438" t="str">
        <f t="shared" si="95"/>
        <v>34:35, 141:158</v>
      </c>
      <c r="AR245" s="438" t="str">
        <f t="shared" si="96"/>
        <v>34:35, 158:171</v>
      </c>
      <c r="AS245" s="438" t="str">
        <f t="shared" si="96"/>
        <v>34:35, 171:178</v>
      </c>
      <c r="AT245" s="438" t="str">
        <f t="shared" si="96"/>
        <v>34:35, 178:182</v>
      </c>
      <c r="AU245" s="438" t="str">
        <f t="shared" si="96"/>
        <v>34:35, 182:193</v>
      </c>
      <c r="AV245" s="438" t="str">
        <f t="shared" si="96"/>
        <v>34:35, 193:210</v>
      </c>
      <c r="AW245" s="438" t="str">
        <f t="shared" si="96"/>
        <v>34:35, 210:223</v>
      </c>
      <c r="AX245" s="438" t="str">
        <f t="shared" si="96"/>
        <v>34:35, 223:230</v>
      </c>
      <c r="AY245" s="438" t="str">
        <f t="shared" si="96"/>
        <v>34:35, 230:234</v>
      </c>
      <c r="AZ245" s="438" t="str">
        <f t="shared" si="96"/>
        <v>34:35, 234:245</v>
      </c>
      <c r="BA245" s="438" t="str">
        <f t="shared" si="96"/>
        <v>34:35, 245:262</v>
      </c>
      <c r="BB245" s="438" t="str">
        <f t="shared" si="96"/>
        <v>34:35, 262:275</v>
      </c>
      <c r="BC245" s="438" t="str">
        <f t="shared" si="96"/>
        <v>34:35, 275:282</v>
      </c>
      <c r="BD245" s="438" t="str">
        <f t="shared" si="96"/>
        <v>34:35, 282:286</v>
      </c>
      <c r="BE245" s="438" t="str">
        <f t="shared" si="96"/>
        <v>34:35, 286:297</v>
      </c>
      <c r="BF245" s="438" t="str">
        <f t="shared" si="96"/>
        <v>34:35, 297:314</v>
      </c>
      <c r="BG245" s="438" t="str">
        <f t="shared" si="96"/>
        <v>34:35, 314:327</v>
      </c>
      <c r="BH245" s="438" t="str">
        <f t="shared" si="96"/>
        <v>34:35, 327:334</v>
      </c>
      <c r="BI245" s="438" t="str">
        <f t="shared" si="96"/>
        <v>34:35, 334:338</v>
      </c>
      <c r="BJ245" s="438" t="str">
        <f t="shared" si="96"/>
        <v>34:35, 338:349</v>
      </c>
      <c r="BK245" s="438" t="str">
        <f t="shared" si="96"/>
        <v>34:35, 349:366</v>
      </c>
    </row>
    <row r="246" spans="1:63" ht="63" customHeight="1" outlineLevel="1">
      <c r="A246">
        <v>4</v>
      </c>
      <c r="B246" s="155" t="s">
        <v>2345</v>
      </c>
      <c r="C246" s="609" t="str">
        <f t="shared" si="93"/>
        <v>34:35, 38:54</v>
      </c>
      <c r="D246" s="609" t="str">
        <f t="shared" si="93"/>
        <v>34:35, 54:59</v>
      </c>
      <c r="E246" s="609" t="str">
        <f t="shared" si="93"/>
        <v>34:35, 67:74</v>
      </c>
      <c r="F246" s="609" t="str">
        <f t="shared" si="93"/>
        <v>34:35, 74:78</v>
      </c>
      <c r="G246" s="609" t="str">
        <f t="shared" si="93"/>
        <v>34:35, 78:89</v>
      </c>
      <c r="H246" s="609" t="str">
        <f t="shared" si="93"/>
        <v>34:35, 89:106</v>
      </c>
      <c r="I246" s="609" t="str">
        <f t="shared" si="93"/>
        <v>34:35, 38:56</v>
      </c>
      <c r="J246" s="609" t="str">
        <f t="shared" si="93"/>
        <v>34:35, 56:61</v>
      </c>
      <c r="K246" s="609" t="str">
        <f t="shared" si="93"/>
        <v>34:35, 69:76</v>
      </c>
      <c r="L246" s="609" t="str">
        <f t="shared" si="93"/>
        <v>34:35, 76:80</v>
      </c>
      <c r="M246" s="609" t="str">
        <f t="shared" si="93"/>
        <v>34:35, 80:91</v>
      </c>
      <c r="N246" s="609" t="str">
        <f t="shared" si="93"/>
        <v>34:35, 91:106</v>
      </c>
      <c r="O246" s="609" t="str">
        <f t="shared" si="93"/>
        <v>34:35, 38:59</v>
      </c>
      <c r="P246" s="609" t="str">
        <f t="shared" si="93"/>
        <v>34:35, 59:64</v>
      </c>
      <c r="Q246" s="609" t="str">
        <f t="shared" si="93"/>
        <v>34:35, 72:79</v>
      </c>
      <c r="R246" s="609" t="str">
        <f t="shared" si="94"/>
        <v>34:35, 79:83</v>
      </c>
      <c r="S246" s="609" t="str">
        <f t="shared" si="94"/>
        <v>34:35, 83:94</v>
      </c>
      <c r="T246" s="609" t="str">
        <f t="shared" si="94"/>
        <v>34:35, 94:106</v>
      </c>
      <c r="U246" s="609" t="str">
        <f t="shared" si="94"/>
        <v>34:35, 38:61</v>
      </c>
      <c r="V246" s="609" t="str">
        <f t="shared" si="94"/>
        <v>34:35, 61:66</v>
      </c>
      <c r="W246" s="609" t="str">
        <f t="shared" si="94"/>
        <v>34:35, 74:81</v>
      </c>
      <c r="X246" s="609" t="str">
        <f t="shared" si="94"/>
        <v>34:35, 81:85</v>
      </c>
      <c r="Y246" s="609" t="str">
        <f t="shared" si="94"/>
        <v>34:35, 85:96</v>
      </c>
      <c r="Z246" s="609" t="str">
        <f t="shared" si="94"/>
        <v>34:35, 96:106</v>
      </c>
      <c r="AA246" s="609" t="str">
        <f t="shared" si="94"/>
        <v>34:35, 38:63</v>
      </c>
      <c r="AB246" s="609" t="str">
        <f t="shared" si="94"/>
        <v>34:35, 63:68</v>
      </c>
      <c r="AC246" s="609" t="str">
        <f t="shared" si="94"/>
        <v>34:35, 76:83</v>
      </c>
      <c r="AD246" s="609" t="str">
        <f t="shared" si="94"/>
        <v>34:35, 83:87</v>
      </c>
      <c r="AE246" s="609" t="str">
        <f t="shared" si="94"/>
        <v>34:35, 87:98</v>
      </c>
      <c r="AF246" s="609" t="str">
        <f t="shared" si="94"/>
        <v>34:35, 98:106</v>
      </c>
      <c r="AG246" s="609" t="str">
        <f t="shared" si="94"/>
        <v>34:35, 38:54</v>
      </c>
      <c r="AH246" s="609" t="str">
        <f t="shared" si="94"/>
        <v>34:35, 54:59</v>
      </c>
      <c r="AI246" s="609" t="str">
        <f t="shared" si="94"/>
        <v>34:35, 67:74</v>
      </c>
      <c r="AJ246" s="609" t="str">
        <f t="shared" si="94"/>
        <v>34:35, 74:78</v>
      </c>
      <c r="AK246" s="609" t="str">
        <f t="shared" si="94"/>
        <v>34:35, 78:89</v>
      </c>
      <c r="AL246" s="609" t="str">
        <f t="shared" si="94"/>
        <v>34:35, 89:106</v>
      </c>
      <c r="AM246" s="609" t="str">
        <f t="shared" si="95"/>
        <v>34:35, 106:119</v>
      </c>
      <c r="AN246" s="609" t="str">
        <f t="shared" si="95"/>
        <v>34:35, 119:126</v>
      </c>
      <c r="AO246" s="609" t="str">
        <f t="shared" si="95"/>
        <v>34:35, 126:130</v>
      </c>
      <c r="AP246" s="609" t="str">
        <f t="shared" si="95"/>
        <v>34:35, 130:141</v>
      </c>
      <c r="AQ246" s="609" t="str">
        <f t="shared" si="95"/>
        <v>34:35, 141:158</v>
      </c>
      <c r="AR246" s="609" t="str">
        <f t="shared" si="96"/>
        <v>34:35, 158:171</v>
      </c>
      <c r="AS246" s="609" t="str">
        <f t="shared" si="96"/>
        <v>34:35, 171:178</v>
      </c>
      <c r="AT246" s="609" t="str">
        <f t="shared" si="96"/>
        <v>34:35, 178:182</v>
      </c>
      <c r="AU246" s="609" t="str">
        <f t="shared" si="96"/>
        <v>34:35, 182:193</v>
      </c>
      <c r="AV246" s="609" t="str">
        <f t="shared" si="96"/>
        <v>34:35, 193:210</v>
      </c>
      <c r="AW246" s="609" t="str">
        <f t="shared" si="96"/>
        <v>34:35, 210:223</v>
      </c>
      <c r="AX246" s="609" t="str">
        <f t="shared" si="96"/>
        <v>34:35, 223:230</v>
      </c>
      <c r="AY246" s="609" t="str">
        <f t="shared" si="96"/>
        <v>34:35, 230:234</v>
      </c>
      <c r="AZ246" s="609" t="str">
        <f t="shared" si="96"/>
        <v>34:35, 234:245</v>
      </c>
      <c r="BA246" s="609" t="str">
        <f t="shared" si="96"/>
        <v>34:35, 245:262</v>
      </c>
      <c r="BB246" s="609" t="str">
        <f t="shared" si="96"/>
        <v>34:35, 262:275</v>
      </c>
      <c r="BC246" s="609" t="str">
        <f t="shared" si="96"/>
        <v>34:35, 275:282</v>
      </c>
      <c r="BD246" s="609" t="str">
        <f t="shared" si="96"/>
        <v>34:35, 282:286</v>
      </c>
      <c r="BE246" s="609" t="str">
        <f t="shared" si="96"/>
        <v>34:35, 286:297</v>
      </c>
      <c r="BF246" s="609" t="str">
        <f t="shared" si="96"/>
        <v>34:35, 297:314</v>
      </c>
      <c r="BG246" s="609" t="str">
        <f t="shared" si="96"/>
        <v>34:35, 314:327</v>
      </c>
      <c r="BH246" s="609" t="str">
        <f t="shared" si="96"/>
        <v>34:35, 327:334</v>
      </c>
      <c r="BI246" s="609" t="str">
        <f t="shared" si="96"/>
        <v>34:35, 334:338</v>
      </c>
      <c r="BJ246" s="609" t="str">
        <f t="shared" si="96"/>
        <v>34:35, 338:349</v>
      </c>
      <c r="BK246" s="609" t="str">
        <f t="shared" si="96"/>
        <v>34:35, 349:366</v>
      </c>
    </row>
    <row r="247" spans="1:63" ht="63" customHeight="1" outlineLevel="1">
      <c r="A247">
        <v>4</v>
      </c>
      <c r="B247" t="s">
        <v>2346</v>
      </c>
      <c r="C247" s="438" t="str">
        <f t="shared" si="93"/>
        <v>34:35, 38:54</v>
      </c>
      <c r="D247" s="438" t="str">
        <f t="shared" si="93"/>
        <v>34:35, 54:59</v>
      </c>
      <c r="E247" s="438" t="str">
        <f t="shared" si="93"/>
        <v>34:35, 67:74</v>
      </c>
      <c r="F247" s="438" t="str">
        <f t="shared" si="93"/>
        <v>34:35, 74:78</v>
      </c>
      <c r="G247" s="438" t="str">
        <f t="shared" si="93"/>
        <v>34:35, 78:89</v>
      </c>
      <c r="H247" s="438" t="str">
        <f t="shared" si="93"/>
        <v>34:35, 89:106</v>
      </c>
      <c r="I247" s="438" t="str">
        <f t="shared" si="93"/>
        <v>34:35, 38:56</v>
      </c>
      <c r="J247" s="438" t="str">
        <f t="shared" si="93"/>
        <v>34:35, 56:61</v>
      </c>
      <c r="K247" s="438" t="str">
        <f t="shared" si="93"/>
        <v>34:35, 69:76</v>
      </c>
      <c r="L247" s="438" t="str">
        <f t="shared" si="93"/>
        <v>34:35, 76:80</v>
      </c>
      <c r="M247" s="438" t="str">
        <f t="shared" si="93"/>
        <v>34:35, 80:91</v>
      </c>
      <c r="N247" s="438" t="str">
        <f t="shared" si="93"/>
        <v>34:35, 91:106</v>
      </c>
      <c r="O247" s="438" t="str">
        <f t="shared" si="93"/>
        <v>34:35, 38:59</v>
      </c>
      <c r="P247" s="438" t="str">
        <f t="shared" si="93"/>
        <v>34:35, 59:64</v>
      </c>
      <c r="Q247" s="438" t="str">
        <f t="shared" si="93"/>
        <v>34:35, 72:79</v>
      </c>
      <c r="R247" s="438" t="str">
        <f t="shared" si="94"/>
        <v>34:35, 79:83</v>
      </c>
      <c r="S247" s="438" t="str">
        <f t="shared" si="94"/>
        <v>34:35, 83:94</v>
      </c>
      <c r="T247" s="438" t="str">
        <f t="shared" si="94"/>
        <v>34:35, 94:106</v>
      </c>
      <c r="U247" s="438" t="str">
        <f t="shared" si="94"/>
        <v>34:35, 38:61</v>
      </c>
      <c r="V247" s="438" t="str">
        <f t="shared" si="94"/>
        <v>34:35, 61:66</v>
      </c>
      <c r="W247" s="438" t="str">
        <f t="shared" si="94"/>
        <v>34:35, 74:81</v>
      </c>
      <c r="X247" s="438" t="str">
        <f t="shared" si="94"/>
        <v>34:35, 81:85</v>
      </c>
      <c r="Y247" s="438" t="str">
        <f t="shared" si="94"/>
        <v>34:35, 85:96</v>
      </c>
      <c r="Z247" s="438" t="str">
        <f t="shared" si="94"/>
        <v>34:35, 96:106</v>
      </c>
      <c r="AA247" s="438" t="str">
        <f t="shared" si="94"/>
        <v>34:35, 38:63</v>
      </c>
      <c r="AB247" s="438" t="str">
        <f t="shared" si="94"/>
        <v>34:35, 63:68</v>
      </c>
      <c r="AC247" s="438" t="str">
        <f t="shared" si="94"/>
        <v>34:35, 76:83</v>
      </c>
      <c r="AD247" s="438" t="str">
        <f t="shared" si="94"/>
        <v>34:35, 83:87</v>
      </c>
      <c r="AE247" s="438" t="str">
        <f t="shared" si="94"/>
        <v>34:35, 87:98</v>
      </c>
      <c r="AF247" s="438" t="str">
        <f t="shared" si="94"/>
        <v>34:35, 98:106</v>
      </c>
      <c r="AG247" s="438" t="str">
        <f t="shared" si="94"/>
        <v>34:35, 38:54</v>
      </c>
      <c r="AH247" s="438" t="str">
        <f t="shared" si="94"/>
        <v>34:35, 54:59</v>
      </c>
      <c r="AI247" s="438" t="str">
        <f t="shared" si="94"/>
        <v>34:35, 67:74</v>
      </c>
      <c r="AJ247" s="438" t="str">
        <f t="shared" si="94"/>
        <v>34:35, 74:78</v>
      </c>
      <c r="AK247" s="438" t="str">
        <f t="shared" si="94"/>
        <v>34:35, 78:89</v>
      </c>
      <c r="AL247" s="438" t="str">
        <f t="shared" si="94"/>
        <v>34:35, 89:106</v>
      </c>
      <c r="AM247" s="438" t="str">
        <f t="shared" si="95"/>
        <v>34:35, 106:119</v>
      </c>
      <c r="AN247" s="438" t="str">
        <f t="shared" si="95"/>
        <v>34:35, 119:126</v>
      </c>
      <c r="AO247" s="438" t="str">
        <f t="shared" si="95"/>
        <v>34:35, 126:130</v>
      </c>
      <c r="AP247" s="438" t="str">
        <f t="shared" si="95"/>
        <v>34:35, 130:141</v>
      </c>
      <c r="AQ247" s="438" t="str">
        <f t="shared" si="95"/>
        <v>34:35, 141:158</v>
      </c>
      <c r="AR247" s="438" t="str">
        <f t="shared" si="96"/>
        <v>34:35, 158:171</v>
      </c>
      <c r="AS247" s="438" t="str">
        <f t="shared" si="96"/>
        <v>34:35, 171:178</v>
      </c>
      <c r="AT247" s="438" t="str">
        <f t="shared" si="96"/>
        <v>34:35, 178:182</v>
      </c>
      <c r="AU247" s="438" t="str">
        <f t="shared" si="96"/>
        <v>34:35, 182:193</v>
      </c>
      <c r="AV247" s="438" t="str">
        <f t="shared" si="96"/>
        <v>34:35, 193:210</v>
      </c>
      <c r="AW247" s="438" t="str">
        <f t="shared" si="96"/>
        <v>34:35, 210:223</v>
      </c>
      <c r="AX247" s="438" t="str">
        <f t="shared" si="96"/>
        <v>34:35, 223:230</v>
      </c>
      <c r="AY247" s="438" t="str">
        <f t="shared" si="96"/>
        <v>34:35, 230:234</v>
      </c>
      <c r="AZ247" s="438" t="str">
        <f t="shared" si="96"/>
        <v>34:35, 234:245</v>
      </c>
      <c r="BA247" s="438" t="str">
        <f t="shared" si="96"/>
        <v>34:35, 245:262</v>
      </c>
      <c r="BB247" s="438" t="str">
        <f t="shared" si="96"/>
        <v>34:35, 262:275</v>
      </c>
      <c r="BC247" s="438" t="str">
        <f t="shared" si="96"/>
        <v>34:35, 275:282</v>
      </c>
      <c r="BD247" s="438" t="str">
        <f t="shared" si="96"/>
        <v>34:35, 282:286</v>
      </c>
      <c r="BE247" s="438" t="str">
        <f t="shared" si="96"/>
        <v>34:35, 286:297</v>
      </c>
      <c r="BF247" s="438" t="str">
        <f t="shared" si="96"/>
        <v>34:35, 297:314</v>
      </c>
      <c r="BG247" s="438" t="str">
        <f t="shared" si="96"/>
        <v>34:35, 314:327</v>
      </c>
      <c r="BH247" s="438" t="str">
        <f t="shared" si="96"/>
        <v>34:35, 327:334</v>
      </c>
      <c r="BI247" s="438" t="str">
        <f t="shared" si="96"/>
        <v>34:35, 334:338</v>
      </c>
      <c r="BJ247" s="438" t="str">
        <f t="shared" si="96"/>
        <v>34:35, 338:349</v>
      </c>
      <c r="BK247" s="438" t="str">
        <f t="shared" si="96"/>
        <v>34:35, 349:366</v>
      </c>
    </row>
    <row r="248" spans="1:63" ht="63" customHeight="1" outlineLevel="1">
      <c r="A248">
        <v>4</v>
      </c>
      <c r="B248" t="s">
        <v>2348</v>
      </c>
      <c r="C248" s="438" t="str">
        <f t="shared" si="93"/>
        <v>34:35, 38:54</v>
      </c>
      <c r="D248" s="438" t="str">
        <f t="shared" si="93"/>
        <v>34:35, 54:59</v>
      </c>
      <c r="E248" s="438" t="str">
        <f t="shared" si="93"/>
        <v>34:35, 67:74</v>
      </c>
      <c r="F248" s="438" t="str">
        <f t="shared" si="93"/>
        <v>34:35, 74:78</v>
      </c>
      <c r="G248" s="438" t="str">
        <f t="shared" si="93"/>
        <v>34:35, 78:89</v>
      </c>
      <c r="H248" s="438" t="str">
        <f t="shared" si="93"/>
        <v>34:35, 89:106</v>
      </c>
      <c r="I248" s="438" t="str">
        <f t="shared" si="93"/>
        <v>34:35, 38:56</v>
      </c>
      <c r="J248" s="438" t="str">
        <f t="shared" si="93"/>
        <v>34:35, 56:61</v>
      </c>
      <c r="K248" s="438" t="str">
        <f t="shared" si="93"/>
        <v>34:35, 69:76</v>
      </c>
      <c r="L248" s="438" t="str">
        <f t="shared" si="93"/>
        <v>34:35, 76:80</v>
      </c>
      <c r="M248" s="438" t="str">
        <f t="shared" si="93"/>
        <v>34:35, 80:91</v>
      </c>
      <c r="N248" s="438" t="str">
        <f t="shared" si="93"/>
        <v>34:35, 91:106</v>
      </c>
      <c r="O248" s="438" t="str">
        <f t="shared" si="93"/>
        <v>34:35, 38:59</v>
      </c>
      <c r="P248" s="438" t="str">
        <f t="shared" si="93"/>
        <v>34:35, 59:64</v>
      </c>
      <c r="Q248" s="438" t="str">
        <f t="shared" si="93"/>
        <v>34:35, 72:79</v>
      </c>
      <c r="R248" s="438" t="str">
        <f t="shared" si="94"/>
        <v>34:35, 79:83</v>
      </c>
      <c r="S248" s="438" t="str">
        <f t="shared" si="94"/>
        <v>34:35, 83:94</v>
      </c>
      <c r="T248" s="438" t="str">
        <f t="shared" si="94"/>
        <v>34:35, 94:106</v>
      </c>
      <c r="U248" s="438" t="str">
        <f t="shared" si="94"/>
        <v>34:35, 38:61</v>
      </c>
      <c r="V248" s="438" t="str">
        <f t="shared" si="94"/>
        <v>34:35, 61:66</v>
      </c>
      <c r="W248" s="438" t="str">
        <f t="shared" si="94"/>
        <v>34:35, 74:81</v>
      </c>
      <c r="X248" s="438" t="str">
        <f t="shared" si="94"/>
        <v>34:35, 81:85</v>
      </c>
      <c r="Y248" s="438" t="str">
        <f t="shared" si="94"/>
        <v>34:35, 85:96</v>
      </c>
      <c r="Z248" s="438" t="str">
        <f t="shared" si="94"/>
        <v>34:35, 96:106</v>
      </c>
      <c r="AA248" s="438" t="str">
        <f t="shared" si="94"/>
        <v>34:35, 38:63</v>
      </c>
      <c r="AB248" s="438" t="str">
        <f t="shared" si="94"/>
        <v>34:35, 63:68</v>
      </c>
      <c r="AC248" s="438" t="str">
        <f t="shared" si="94"/>
        <v>34:35, 76:83</v>
      </c>
      <c r="AD248" s="438" t="str">
        <f t="shared" si="94"/>
        <v>34:35, 83:87</v>
      </c>
      <c r="AE248" s="438" t="str">
        <f t="shared" si="94"/>
        <v>34:35, 87:98</v>
      </c>
      <c r="AF248" s="438" t="str">
        <f t="shared" si="94"/>
        <v>34:35, 98:106</v>
      </c>
      <c r="AG248" s="438" t="str">
        <f t="shared" si="94"/>
        <v>34:35, 38:54</v>
      </c>
      <c r="AH248" s="438" t="str">
        <f t="shared" si="94"/>
        <v>34:35, 54:59</v>
      </c>
      <c r="AI248" s="438" t="str">
        <f t="shared" si="94"/>
        <v>34:35, 67:74</v>
      </c>
      <c r="AJ248" s="438" t="str">
        <f t="shared" si="94"/>
        <v>34:35, 74:78</v>
      </c>
      <c r="AK248" s="438" t="str">
        <f t="shared" si="94"/>
        <v>34:35, 78:89</v>
      </c>
      <c r="AL248" s="438" t="str">
        <f t="shared" si="94"/>
        <v>34:35, 89:106</v>
      </c>
      <c r="AM248" s="438" t="str">
        <f t="shared" si="95"/>
        <v>34:35, 106:119</v>
      </c>
      <c r="AN248" s="438" t="str">
        <f t="shared" si="95"/>
        <v>34:35, 119:126</v>
      </c>
      <c r="AO248" s="438" t="str">
        <f t="shared" si="95"/>
        <v>34:35, 126:130</v>
      </c>
      <c r="AP248" s="438" t="str">
        <f t="shared" si="95"/>
        <v>34:35, 130:141</v>
      </c>
      <c r="AQ248" s="438" t="str">
        <f t="shared" si="95"/>
        <v>34:35, 141:158</v>
      </c>
      <c r="AR248" s="438" t="str">
        <f t="shared" si="96"/>
        <v>34:35, 158:171</v>
      </c>
      <c r="AS248" s="438" t="str">
        <f t="shared" si="96"/>
        <v>34:35, 171:178</v>
      </c>
      <c r="AT248" s="438" t="str">
        <f t="shared" si="96"/>
        <v>34:35, 178:182</v>
      </c>
      <c r="AU248" s="438" t="str">
        <f t="shared" si="96"/>
        <v>34:35, 182:193</v>
      </c>
      <c r="AV248" s="438" t="str">
        <f t="shared" si="96"/>
        <v>34:35, 193:210</v>
      </c>
      <c r="AW248" s="438" t="str">
        <f t="shared" si="96"/>
        <v>34:35, 210:223</v>
      </c>
      <c r="AX248" s="438" t="str">
        <f t="shared" si="96"/>
        <v>34:35, 223:230</v>
      </c>
      <c r="AY248" s="438" t="str">
        <f t="shared" si="96"/>
        <v>34:35, 230:234</v>
      </c>
      <c r="AZ248" s="438" t="str">
        <f t="shared" si="96"/>
        <v>34:35, 234:245</v>
      </c>
      <c r="BA248" s="438" t="str">
        <f t="shared" si="96"/>
        <v>34:35, 245:262</v>
      </c>
      <c r="BB248" s="438" t="str">
        <f t="shared" si="96"/>
        <v>34:35, 262:275</v>
      </c>
      <c r="BC248" s="438" t="str">
        <f t="shared" si="96"/>
        <v>34:35, 275:282</v>
      </c>
      <c r="BD248" s="438" t="str">
        <f t="shared" si="96"/>
        <v>34:35, 282:286</v>
      </c>
      <c r="BE248" s="438" t="str">
        <f t="shared" si="96"/>
        <v>34:35, 286:297</v>
      </c>
      <c r="BF248" s="438" t="str">
        <f t="shared" si="96"/>
        <v>34:35, 297:314</v>
      </c>
      <c r="BG248" s="438" t="str">
        <f t="shared" si="96"/>
        <v>34:35, 314:327</v>
      </c>
      <c r="BH248" s="438" t="str">
        <f t="shared" si="96"/>
        <v>34:35, 327:334</v>
      </c>
      <c r="BI248" s="438" t="str">
        <f t="shared" si="96"/>
        <v>34:35, 334:338</v>
      </c>
      <c r="BJ248" s="438" t="str">
        <f t="shared" si="96"/>
        <v>34:35, 338:349</v>
      </c>
      <c r="BK248" s="438" t="str">
        <f t="shared" si="96"/>
        <v>34:35, 349:366</v>
      </c>
    </row>
    <row r="249" spans="1:63" ht="63" customHeight="1" outlineLevel="1">
      <c r="A249">
        <v>4</v>
      </c>
      <c r="B249" t="s">
        <v>2347</v>
      </c>
      <c r="C249" s="438" t="str">
        <f t="shared" si="93"/>
        <v>34:35, 38:54</v>
      </c>
      <c r="D249" s="438" t="str">
        <f t="shared" si="93"/>
        <v>34:35, 54:59</v>
      </c>
      <c r="E249" s="438" t="str">
        <f t="shared" si="93"/>
        <v>34:35, 67:74</v>
      </c>
      <c r="F249" s="438" t="str">
        <f t="shared" si="93"/>
        <v>34:35, 74:78</v>
      </c>
      <c r="G249" s="438" t="str">
        <f t="shared" si="93"/>
        <v>34:35, 78:89</v>
      </c>
      <c r="H249" s="438" t="str">
        <f t="shared" si="93"/>
        <v>34:35, 89:106</v>
      </c>
      <c r="I249" s="438" t="str">
        <f t="shared" si="93"/>
        <v>34:35, 38:56</v>
      </c>
      <c r="J249" s="438" t="str">
        <f t="shared" si="93"/>
        <v>34:35, 56:61</v>
      </c>
      <c r="K249" s="438" t="str">
        <f t="shared" si="93"/>
        <v>34:35, 69:76</v>
      </c>
      <c r="L249" s="438" t="str">
        <f t="shared" si="93"/>
        <v>34:35, 76:80</v>
      </c>
      <c r="M249" s="438" t="str">
        <f t="shared" si="93"/>
        <v>34:35, 80:91</v>
      </c>
      <c r="N249" s="438" t="str">
        <f t="shared" si="93"/>
        <v>34:35, 91:106</v>
      </c>
      <c r="O249" s="438" t="str">
        <f t="shared" si="93"/>
        <v>34:35, 38:59</v>
      </c>
      <c r="P249" s="438" t="str">
        <f t="shared" si="93"/>
        <v>34:35, 59:64</v>
      </c>
      <c r="Q249" s="438" t="str">
        <f t="shared" si="93"/>
        <v>34:35, 72:79</v>
      </c>
      <c r="R249" s="438" t="str">
        <f t="shared" si="94"/>
        <v>34:35, 79:83</v>
      </c>
      <c r="S249" s="438" t="str">
        <f t="shared" si="94"/>
        <v>34:35, 83:94</v>
      </c>
      <c r="T249" s="438" t="str">
        <f t="shared" si="94"/>
        <v>34:35, 94:106</v>
      </c>
      <c r="U249" s="438" t="str">
        <f t="shared" si="94"/>
        <v>34:35, 38:61</v>
      </c>
      <c r="V249" s="438" t="str">
        <f t="shared" si="94"/>
        <v>34:35, 61:66</v>
      </c>
      <c r="W249" s="438" t="str">
        <f t="shared" si="94"/>
        <v>34:35, 74:81</v>
      </c>
      <c r="X249" s="438" t="str">
        <f t="shared" si="94"/>
        <v>34:35, 81:85</v>
      </c>
      <c r="Y249" s="438" t="str">
        <f t="shared" si="94"/>
        <v>34:35, 85:96</v>
      </c>
      <c r="Z249" s="438" t="str">
        <f t="shared" si="94"/>
        <v>34:35, 96:106</v>
      </c>
      <c r="AA249" s="438" t="str">
        <f t="shared" si="94"/>
        <v>34:35, 38:63</v>
      </c>
      <c r="AB249" s="438" t="str">
        <f t="shared" si="94"/>
        <v>34:35, 63:68</v>
      </c>
      <c r="AC249" s="438" t="str">
        <f t="shared" si="94"/>
        <v>34:35, 76:83</v>
      </c>
      <c r="AD249" s="438" t="str">
        <f t="shared" si="94"/>
        <v>34:35, 83:87</v>
      </c>
      <c r="AE249" s="438" t="str">
        <f t="shared" si="94"/>
        <v>34:35, 87:98</v>
      </c>
      <c r="AF249" s="438" t="str">
        <f t="shared" si="94"/>
        <v>34:35, 98:106</v>
      </c>
      <c r="AG249" s="438" t="str">
        <f t="shared" si="94"/>
        <v>34:35, 38:54</v>
      </c>
      <c r="AH249" s="438" t="str">
        <f t="shared" si="94"/>
        <v>34:35, 54:59</v>
      </c>
      <c r="AI249" s="438" t="str">
        <f t="shared" si="94"/>
        <v>34:35, 67:74</v>
      </c>
      <c r="AJ249" s="438" t="str">
        <f t="shared" si="94"/>
        <v>34:35, 74:78</v>
      </c>
      <c r="AK249" s="438" t="str">
        <f t="shared" si="94"/>
        <v>34:35, 78:89</v>
      </c>
      <c r="AL249" s="438" t="str">
        <f t="shared" si="94"/>
        <v>34:35, 89:106</v>
      </c>
      <c r="AM249" s="438" t="str">
        <f t="shared" si="95"/>
        <v>34:35, 106:119</v>
      </c>
      <c r="AN249" s="438" t="str">
        <f t="shared" si="95"/>
        <v>34:35, 119:126</v>
      </c>
      <c r="AO249" s="438" t="str">
        <f t="shared" si="95"/>
        <v>34:35, 126:130</v>
      </c>
      <c r="AP249" s="438" t="str">
        <f t="shared" si="95"/>
        <v>34:35, 130:141</v>
      </c>
      <c r="AQ249" s="438" t="str">
        <f t="shared" si="95"/>
        <v>34:35, 141:158</v>
      </c>
      <c r="AR249" s="438" t="str">
        <f t="shared" si="96"/>
        <v>34:35, 158:171</v>
      </c>
      <c r="AS249" s="438" t="str">
        <f t="shared" si="96"/>
        <v>34:35, 171:178</v>
      </c>
      <c r="AT249" s="438" t="str">
        <f t="shared" si="96"/>
        <v>34:35, 178:182</v>
      </c>
      <c r="AU249" s="438" t="str">
        <f t="shared" si="96"/>
        <v>34:35, 182:193</v>
      </c>
      <c r="AV249" s="438" t="str">
        <f t="shared" si="96"/>
        <v>34:35, 193:210</v>
      </c>
      <c r="AW249" s="438" t="str">
        <f t="shared" si="96"/>
        <v>34:35, 210:223</v>
      </c>
      <c r="AX249" s="438" t="str">
        <f t="shared" si="96"/>
        <v>34:35, 223:230</v>
      </c>
      <c r="AY249" s="438" t="str">
        <f t="shared" si="96"/>
        <v>34:35, 230:234</v>
      </c>
      <c r="AZ249" s="438" t="str">
        <f t="shared" si="96"/>
        <v>34:35, 234:245</v>
      </c>
      <c r="BA249" s="438" t="str">
        <f t="shared" si="96"/>
        <v>34:35, 245:262</v>
      </c>
      <c r="BB249" s="438" t="str">
        <f t="shared" si="96"/>
        <v>34:35, 262:275</v>
      </c>
      <c r="BC249" s="438" t="str">
        <f t="shared" si="96"/>
        <v>34:35, 275:282</v>
      </c>
      <c r="BD249" s="438" t="str">
        <f t="shared" si="96"/>
        <v>34:35, 282:286</v>
      </c>
      <c r="BE249" s="438" t="str">
        <f t="shared" si="96"/>
        <v>34:35, 286:297</v>
      </c>
      <c r="BF249" s="438" t="str">
        <f t="shared" si="96"/>
        <v>34:35, 297:314</v>
      </c>
      <c r="BG249" s="438" t="str">
        <f t="shared" si="96"/>
        <v>34:35, 314:327</v>
      </c>
      <c r="BH249" s="438" t="str">
        <f t="shared" si="96"/>
        <v>34:35, 327:334</v>
      </c>
      <c r="BI249" s="438" t="str">
        <f t="shared" si="96"/>
        <v>34:35, 334:338</v>
      </c>
      <c r="BJ249" s="438" t="str">
        <f t="shared" si="96"/>
        <v>34:35, 338:349</v>
      </c>
      <c r="BK249" s="438" t="str">
        <f t="shared" si="96"/>
        <v>34:35, 349:366</v>
      </c>
    </row>
    <row r="250" spans="1:63" outlineLevel="1">
      <c r="B250" t="s">
        <v>1096</v>
      </c>
    </row>
    <row r="251" spans="1:63" outlineLevel="1">
      <c r="A251">
        <v>0</v>
      </c>
      <c r="C251" s="161">
        <v>0</v>
      </c>
      <c r="D251" s="161">
        <v>0</v>
      </c>
      <c r="E251" s="161">
        <v>0</v>
      </c>
      <c r="F251" s="161">
        <v>0</v>
      </c>
      <c r="G251" s="161">
        <v>0</v>
      </c>
      <c r="H251" s="161">
        <v>0</v>
      </c>
      <c r="I251" s="155">
        <f t="shared" ref="I251:R254" si="97">C251</f>
        <v>0</v>
      </c>
      <c r="J251" s="155">
        <f t="shared" si="97"/>
        <v>0</v>
      </c>
      <c r="K251" s="155">
        <f t="shared" si="97"/>
        <v>0</v>
      </c>
      <c r="L251" s="155">
        <f t="shared" si="97"/>
        <v>0</v>
      </c>
      <c r="M251" s="155">
        <f t="shared" si="97"/>
        <v>0</v>
      </c>
      <c r="N251" s="155">
        <f t="shared" si="97"/>
        <v>0</v>
      </c>
      <c r="O251" s="155">
        <f t="shared" si="97"/>
        <v>0</v>
      </c>
      <c r="P251" s="155">
        <f t="shared" si="97"/>
        <v>0</v>
      </c>
      <c r="Q251" s="155">
        <f t="shared" si="97"/>
        <v>0</v>
      </c>
      <c r="R251" s="155">
        <f t="shared" si="97"/>
        <v>0</v>
      </c>
      <c r="S251" s="155">
        <f t="shared" ref="S251:AB254" si="98">M251</f>
        <v>0</v>
      </c>
      <c r="T251" s="155">
        <f t="shared" si="98"/>
        <v>0</v>
      </c>
      <c r="U251" s="155">
        <f t="shared" si="98"/>
        <v>0</v>
      </c>
      <c r="V251" s="155">
        <f t="shared" si="98"/>
        <v>0</v>
      </c>
      <c r="W251" s="155">
        <f t="shared" si="98"/>
        <v>0</v>
      </c>
      <c r="X251" s="155">
        <f t="shared" si="98"/>
        <v>0</v>
      </c>
      <c r="Y251" s="155">
        <f t="shared" si="98"/>
        <v>0</v>
      </c>
      <c r="Z251" s="155">
        <f t="shared" si="98"/>
        <v>0</v>
      </c>
      <c r="AA251" s="155">
        <f t="shared" si="98"/>
        <v>0</v>
      </c>
      <c r="AB251" s="155">
        <f t="shared" si="98"/>
        <v>0</v>
      </c>
      <c r="AC251" s="155">
        <f t="shared" ref="AC251:AL254" si="99">W251</f>
        <v>0</v>
      </c>
      <c r="AD251" s="155">
        <f t="shared" si="99"/>
        <v>0</v>
      </c>
      <c r="AE251" s="155">
        <f t="shared" si="99"/>
        <v>0</v>
      </c>
      <c r="AF251" s="155">
        <f t="shared" si="99"/>
        <v>0</v>
      </c>
      <c r="AG251" s="155">
        <f t="shared" si="99"/>
        <v>0</v>
      </c>
      <c r="AH251" s="155">
        <f t="shared" si="99"/>
        <v>0</v>
      </c>
      <c r="AI251" s="155">
        <f t="shared" si="99"/>
        <v>0</v>
      </c>
      <c r="AJ251" s="155">
        <f t="shared" si="99"/>
        <v>0</v>
      </c>
      <c r="AK251" s="155">
        <f t="shared" si="99"/>
        <v>0</v>
      </c>
      <c r="AL251" s="155">
        <f t="shared" si="99"/>
        <v>0</v>
      </c>
      <c r="AM251" s="155">
        <f t="shared" ref="AM251:AO254" si="100">AG251</f>
        <v>0</v>
      </c>
      <c r="AN251" s="155">
        <f t="shared" si="100"/>
        <v>0</v>
      </c>
      <c r="AO251" s="155">
        <f t="shared" si="100"/>
        <v>0</v>
      </c>
      <c r="AP251" s="155">
        <f>AH251</f>
        <v>0</v>
      </c>
      <c r="AQ251" s="155">
        <f t="shared" ref="AQ251:AR254" si="101">AJ251</f>
        <v>0</v>
      </c>
      <c r="AR251" s="155">
        <f t="shared" si="101"/>
        <v>0</v>
      </c>
      <c r="AS251" s="155">
        <f t="shared" ref="AS251:AT254" si="102">AM251</f>
        <v>0</v>
      </c>
      <c r="AT251" s="155">
        <f t="shared" si="102"/>
        <v>0</v>
      </c>
      <c r="AU251" s="155">
        <f>AM251</f>
        <v>0</v>
      </c>
      <c r="AV251" s="155">
        <f t="shared" ref="AV251:AY254" si="103">AP251</f>
        <v>0</v>
      </c>
      <c r="AW251" s="155">
        <f t="shared" si="103"/>
        <v>0</v>
      </c>
      <c r="AX251" s="155">
        <f t="shared" si="103"/>
        <v>0</v>
      </c>
      <c r="AY251" s="155">
        <f t="shared" si="103"/>
        <v>0</v>
      </c>
      <c r="AZ251" s="155">
        <f>AR251</f>
        <v>0</v>
      </c>
      <c r="BA251" s="155">
        <f t="shared" ref="BA251:BD254" si="104">AU251</f>
        <v>0</v>
      </c>
      <c r="BB251" s="155">
        <f t="shared" si="104"/>
        <v>0</v>
      </c>
      <c r="BC251" s="155">
        <f t="shared" si="104"/>
        <v>0</v>
      </c>
      <c r="BD251" s="155">
        <f t="shared" si="104"/>
        <v>0</v>
      </c>
      <c r="BE251" s="155">
        <f>AW251</f>
        <v>0</v>
      </c>
      <c r="BF251" s="155">
        <f t="shared" ref="BF251:BI254" si="105">AZ251</f>
        <v>0</v>
      </c>
      <c r="BG251" s="155">
        <f t="shared" si="105"/>
        <v>0</v>
      </c>
      <c r="BH251" s="155">
        <f t="shared" si="105"/>
        <v>0</v>
      </c>
      <c r="BI251" s="155">
        <f t="shared" si="105"/>
        <v>0</v>
      </c>
      <c r="BJ251" s="155">
        <f>BB251</f>
        <v>0</v>
      </c>
      <c r="BK251" s="155">
        <f>BE251</f>
        <v>0</v>
      </c>
    </row>
    <row r="252" spans="1:63" outlineLevel="1">
      <c r="A252">
        <v>1</v>
      </c>
      <c r="C252" s="161">
        <v>-1</v>
      </c>
      <c r="D252" s="161">
        <v>0.5</v>
      </c>
      <c r="E252" s="161">
        <v>0.5</v>
      </c>
      <c r="F252" s="161">
        <v>0.5</v>
      </c>
      <c r="G252" s="161">
        <v>0.5</v>
      </c>
      <c r="H252" s="161">
        <v>0.5</v>
      </c>
      <c r="I252" s="155">
        <f t="shared" si="97"/>
        <v>-1</v>
      </c>
      <c r="J252" s="155">
        <f t="shared" si="97"/>
        <v>0.5</v>
      </c>
      <c r="K252" s="155">
        <f t="shared" si="97"/>
        <v>0.5</v>
      </c>
      <c r="L252" s="155">
        <f t="shared" si="97"/>
        <v>0.5</v>
      </c>
      <c r="M252" s="155">
        <f t="shared" si="97"/>
        <v>0.5</v>
      </c>
      <c r="N252" s="155">
        <f t="shared" si="97"/>
        <v>0.5</v>
      </c>
      <c r="O252" s="155">
        <f t="shared" si="97"/>
        <v>-1</v>
      </c>
      <c r="P252" s="155">
        <f t="shared" si="97"/>
        <v>0.5</v>
      </c>
      <c r="Q252" s="155">
        <f t="shared" si="97"/>
        <v>0.5</v>
      </c>
      <c r="R252" s="155">
        <f t="shared" si="97"/>
        <v>0.5</v>
      </c>
      <c r="S252" s="155">
        <f t="shared" si="98"/>
        <v>0.5</v>
      </c>
      <c r="T252" s="155">
        <f t="shared" si="98"/>
        <v>0.5</v>
      </c>
      <c r="U252" s="155">
        <f t="shared" si="98"/>
        <v>-1</v>
      </c>
      <c r="V252" s="155">
        <f t="shared" si="98"/>
        <v>0.5</v>
      </c>
      <c r="W252" s="155">
        <f t="shared" si="98"/>
        <v>0.5</v>
      </c>
      <c r="X252" s="155">
        <f t="shared" si="98"/>
        <v>0.5</v>
      </c>
      <c r="Y252" s="155">
        <f t="shared" si="98"/>
        <v>0.5</v>
      </c>
      <c r="Z252" s="155">
        <f t="shared" si="98"/>
        <v>0.5</v>
      </c>
      <c r="AA252" s="155">
        <f t="shared" si="98"/>
        <v>-1</v>
      </c>
      <c r="AB252" s="155">
        <f t="shared" si="98"/>
        <v>0.5</v>
      </c>
      <c r="AC252" s="155">
        <f t="shared" si="99"/>
        <v>0.5</v>
      </c>
      <c r="AD252" s="155">
        <f t="shared" si="99"/>
        <v>0.5</v>
      </c>
      <c r="AE252" s="155">
        <f t="shared" si="99"/>
        <v>0.5</v>
      </c>
      <c r="AF252" s="155">
        <f t="shared" si="99"/>
        <v>0.5</v>
      </c>
      <c r="AG252" s="155">
        <f t="shared" si="99"/>
        <v>-1</v>
      </c>
      <c r="AH252" s="155">
        <f t="shared" si="99"/>
        <v>0.5</v>
      </c>
      <c r="AI252" s="155">
        <f t="shared" si="99"/>
        <v>0.5</v>
      </c>
      <c r="AJ252" s="155">
        <f t="shared" si="99"/>
        <v>0.5</v>
      </c>
      <c r="AK252" s="155">
        <f t="shared" si="99"/>
        <v>0.5</v>
      </c>
      <c r="AL252" s="155">
        <f t="shared" si="99"/>
        <v>0.5</v>
      </c>
      <c r="AM252" s="155">
        <f t="shared" si="100"/>
        <v>-1</v>
      </c>
      <c r="AN252" s="155">
        <f t="shared" si="100"/>
        <v>0.5</v>
      </c>
      <c r="AO252" s="155">
        <f t="shared" si="100"/>
        <v>0.5</v>
      </c>
      <c r="AP252" s="155">
        <f>AH252</f>
        <v>0.5</v>
      </c>
      <c r="AQ252" s="155">
        <f t="shared" si="101"/>
        <v>0.5</v>
      </c>
      <c r="AR252" s="155">
        <f t="shared" si="101"/>
        <v>0.5</v>
      </c>
      <c r="AS252" s="155">
        <f t="shared" si="102"/>
        <v>-1</v>
      </c>
      <c r="AT252" s="155">
        <f t="shared" si="102"/>
        <v>0.5</v>
      </c>
      <c r="AU252" s="155">
        <f>AM252</f>
        <v>-1</v>
      </c>
      <c r="AV252" s="155">
        <f t="shared" si="103"/>
        <v>0.5</v>
      </c>
      <c r="AW252" s="155">
        <f t="shared" si="103"/>
        <v>0.5</v>
      </c>
      <c r="AX252" s="155">
        <f t="shared" si="103"/>
        <v>0.5</v>
      </c>
      <c r="AY252" s="155">
        <f t="shared" si="103"/>
        <v>-1</v>
      </c>
      <c r="AZ252" s="155">
        <f>AR252</f>
        <v>0.5</v>
      </c>
      <c r="BA252" s="155">
        <f t="shared" si="104"/>
        <v>-1</v>
      </c>
      <c r="BB252" s="155">
        <f t="shared" si="104"/>
        <v>0.5</v>
      </c>
      <c r="BC252" s="155">
        <f t="shared" si="104"/>
        <v>0.5</v>
      </c>
      <c r="BD252" s="155">
        <f t="shared" si="104"/>
        <v>0.5</v>
      </c>
      <c r="BE252" s="155">
        <f>AW252</f>
        <v>0.5</v>
      </c>
      <c r="BF252" s="155">
        <f t="shared" si="105"/>
        <v>0.5</v>
      </c>
      <c r="BG252" s="155">
        <f t="shared" si="105"/>
        <v>-1</v>
      </c>
      <c r="BH252" s="155">
        <f t="shared" si="105"/>
        <v>0.5</v>
      </c>
      <c r="BI252" s="155">
        <f t="shared" si="105"/>
        <v>0.5</v>
      </c>
      <c r="BJ252" s="155">
        <f>BB252</f>
        <v>0.5</v>
      </c>
      <c r="BK252" s="155">
        <f>BE252</f>
        <v>0.5</v>
      </c>
    </row>
    <row r="253" spans="1:63" outlineLevel="1">
      <c r="A253">
        <v>2</v>
      </c>
      <c r="C253" s="161">
        <v>-0.5</v>
      </c>
      <c r="D253" s="161">
        <v>1</v>
      </c>
      <c r="E253" s="161">
        <v>1</v>
      </c>
      <c r="F253" s="161">
        <v>1</v>
      </c>
      <c r="G253" s="161">
        <v>1</v>
      </c>
      <c r="H253" s="161">
        <v>1</v>
      </c>
      <c r="I253" s="155">
        <f t="shared" si="97"/>
        <v>-0.5</v>
      </c>
      <c r="J253" s="155">
        <f t="shared" si="97"/>
        <v>1</v>
      </c>
      <c r="K253" s="155">
        <f t="shared" si="97"/>
        <v>1</v>
      </c>
      <c r="L253" s="155">
        <f t="shared" si="97"/>
        <v>1</v>
      </c>
      <c r="M253" s="155">
        <f t="shared" si="97"/>
        <v>1</v>
      </c>
      <c r="N253" s="155">
        <f t="shared" si="97"/>
        <v>1</v>
      </c>
      <c r="O253" s="155">
        <f t="shared" si="97"/>
        <v>-0.5</v>
      </c>
      <c r="P253" s="155">
        <f t="shared" si="97"/>
        <v>1</v>
      </c>
      <c r="Q253" s="155">
        <f t="shared" si="97"/>
        <v>1</v>
      </c>
      <c r="R253" s="155">
        <f t="shared" si="97"/>
        <v>1</v>
      </c>
      <c r="S253" s="155">
        <f t="shared" si="98"/>
        <v>1</v>
      </c>
      <c r="T253" s="155">
        <f t="shared" si="98"/>
        <v>1</v>
      </c>
      <c r="U253" s="155">
        <f t="shared" si="98"/>
        <v>-0.5</v>
      </c>
      <c r="V253" s="155">
        <f t="shared" si="98"/>
        <v>1</v>
      </c>
      <c r="W253" s="155">
        <f t="shared" si="98"/>
        <v>1</v>
      </c>
      <c r="X253" s="155">
        <f t="shared" si="98"/>
        <v>1</v>
      </c>
      <c r="Y253" s="155">
        <f t="shared" si="98"/>
        <v>1</v>
      </c>
      <c r="Z253" s="155">
        <f t="shared" si="98"/>
        <v>1</v>
      </c>
      <c r="AA253" s="155">
        <f t="shared" si="98"/>
        <v>-0.5</v>
      </c>
      <c r="AB253" s="155">
        <f t="shared" si="98"/>
        <v>1</v>
      </c>
      <c r="AC253" s="155">
        <f t="shared" si="99"/>
        <v>1</v>
      </c>
      <c r="AD253" s="155">
        <f t="shared" si="99"/>
        <v>1</v>
      </c>
      <c r="AE253" s="155">
        <f t="shared" si="99"/>
        <v>1</v>
      </c>
      <c r="AF253" s="155">
        <f t="shared" si="99"/>
        <v>1</v>
      </c>
      <c r="AG253" s="155">
        <f t="shared" si="99"/>
        <v>-0.5</v>
      </c>
      <c r="AH253" s="155">
        <f t="shared" si="99"/>
        <v>1</v>
      </c>
      <c r="AI253" s="155">
        <f t="shared" si="99"/>
        <v>1</v>
      </c>
      <c r="AJ253" s="155">
        <f t="shared" si="99"/>
        <v>1</v>
      </c>
      <c r="AK253" s="155">
        <f t="shared" si="99"/>
        <v>1</v>
      </c>
      <c r="AL253" s="155">
        <f t="shared" si="99"/>
        <v>1</v>
      </c>
      <c r="AM253" s="155">
        <f t="shared" si="100"/>
        <v>-0.5</v>
      </c>
      <c r="AN253" s="155">
        <f t="shared" si="100"/>
        <v>1</v>
      </c>
      <c r="AO253" s="155">
        <f t="shared" si="100"/>
        <v>1</v>
      </c>
      <c r="AP253" s="155">
        <f>AH253</f>
        <v>1</v>
      </c>
      <c r="AQ253" s="155">
        <f t="shared" si="101"/>
        <v>1</v>
      </c>
      <c r="AR253" s="155">
        <f t="shared" si="101"/>
        <v>1</v>
      </c>
      <c r="AS253" s="155">
        <f t="shared" si="102"/>
        <v>-0.5</v>
      </c>
      <c r="AT253" s="155">
        <f t="shared" si="102"/>
        <v>1</v>
      </c>
      <c r="AU253" s="155">
        <f>AM253</f>
        <v>-0.5</v>
      </c>
      <c r="AV253" s="155">
        <f t="shared" si="103"/>
        <v>1</v>
      </c>
      <c r="AW253" s="155">
        <f t="shared" si="103"/>
        <v>1</v>
      </c>
      <c r="AX253" s="155">
        <f t="shared" si="103"/>
        <v>1</v>
      </c>
      <c r="AY253" s="155">
        <f t="shared" si="103"/>
        <v>-0.5</v>
      </c>
      <c r="AZ253" s="155">
        <f>AR253</f>
        <v>1</v>
      </c>
      <c r="BA253" s="155">
        <f t="shared" si="104"/>
        <v>-0.5</v>
      </c>
      <c r="BB253" s="155">
        <f t="shared" si="104"/>
        <v>1</v>
      </c>
      <c r="BC253" s="155">
        <f t="shared" si="104"/>
        <v>1</v>
      </c>
      <c r="BD253" s="155">
        <f t="shared" si="104"/>
        <v>1</v>
      </c>
      <c r="BE253" s="155">
        <f>AW253</f>
        <v>1</v>
      </c>
      <c r="BF253" s="155">
        <f t="shared" si="105"/>
        <v>1</v>
      </c>
      <c r="BG253" s="155">
        <f t="shared" si="105"/>
        <v>-0.5</v>
      </c>
      <c r="BH253" s="155">
        <f t="shared" si="105"/>
        <v>1</v>
      </c>
      <c r="BI253" s="155">
        <f t="shared" si="105"/>
        <v>1</v>
      </c>
      <c r="BJ253" s="155">
        <f>BB253</f>
        <v>1</v>
      </c>
      <c r="BK253" s="155">
        <f>BE253</f>
        <v>1</v>
      </c>
    </row>
    <row r="254" spans="1:63" outlineLevel="1">
      <c r="A254">
        <v>3</v>
      </c>
      <c r="C254" s="161">
        <v>0</v>
      </c>
      <c r="D254" s="161">
        <v>1.5</v>
      </c>
      <c r="E254" s="161">
        <v>1.5</v>
      </c>
      <c r="F254" s="161">
        <v>1.5</v>
      </c>
      <c r="G254" s="161">
        <v>1.5</v>
      </c>
      <c r="H254" s="161">
        <v>1.5</v>
      </c>
      <c r="I254" s="155">
        <f t="shared" si="97"/>
        <v>0</v>
      </c>
      <c r="J254" s="155">
        <f t="shared" si="97"/>
        <v>1.5</v>
      </c>
      <c r="K254" s="155">
        <f t="shared" si="97"/>
        <v>1.5</v>
      </c>
      <c r="L254" s="155">
        <f t="shared" si="97"/>
        <v>1.5</v>
      </c>
      <c r="M254" s="155">
        <f t="shared" si="97"/>
        <v>1.5</v>
      </c>
      <c r="N254" s="155">
        <f t="shared" si="97"/>
        <v>1.5</v>
      </c>
      <c r="O254" s="155">
        <f t="shared" si="97"/>
        <v>0</v>
      </c>
      <c r="P254" s="155">
        <f t="shared" si="97"/>
        <v>1.5</v>
      </c>
      <c r="Q254" s="155">
        <f t="shared" si="97"/>
        <v>1.5</v>
      </c>
      <c r="R254" s="155">
        <f t="shared" si="97"/>
        <v>1.5</v>
      </c>
      <c r="S254" s="155">
        <f t="shared" si="98"/>
        <v>1.5</v>
      </c>
      <c r="T254" s="155">
        <f t="shared" si="98"/>
        <v>1.5</v>
      </c>
      <c r="U254" s="155">
        <f t="shared" si="98"/>
        <v>0</v>
      </c>
      <c r="V254" s="155">
        <f t="shared" si="98"/>
        <v>1.5</v>
      </c>
      <c r="W254" s="155">
        <f t="shared" si="98"/>
        <v>1.5</v>
      </c>
      <c r="X254" s="155">
        <f t="shared" si="98"/>
        <v>1.5</v>
      </c>
      <c r="Y254" s="155">
        <f t="shared" si="98"/>
        <v>1.5</v>
      </c>
      <c r="Z254" s="155">
        <f t="shared" si="98"/>
        <v>1.5</v>
      </c>
      <c r="AA254" s="155">
        <f t="shared" si="98"/>
        <v>0</v>
      </c>
      <c r="AB254" s="155">
        <f t="shared" si="98"/>
        <v>1.5</v>
      </c>
      <c r="AC254" s="155">
        <f t="shared" si="99"/>
        <v>1.5</v>
      </c>
      <c r="AD254" s="155">
        <f t="shared" si="99"/>
        <v>1.5</v>
      </c>
      <c r="AE254" s="155">
        <f t="shared" si="99"/>
        <v>1.5</v>
      </c>
      <c r="AF254" s="155">
        <f t="shared" si="99"/>
        <v>1.5</v>
      </c>
      <c r="AG254" s="155">
        <f t="shared" si="99"/>
        <v>0</v>
      </c>
      <c r="AH254" s="155">
        <f t="shared" si="99"/>
        <v>1.5</v>
      </c>
      <c r="AI254" s="155">
        <f t="shared" si="99"/>
        <v>1.5</v>
      </c>
      <c r="AJ254" s="155">
        <f t="shared" si="99"/>
        <v>1.5</v>
      </c>
      <c r="AK254" s="155">
        <f t="shared" si="99"/>
        <v>1.5</v>
      </c>
      <c r="AL254" s="155">
        <f t="shared" si="99"/>
        <v>1.5</v>
      </c>
      <c r="AM254" s="155">
        <f t="shared" si="100"/>
        <v>0</v>
      </c>
      <c r="AN254" s="155">
        <f t="shared" si="100"/>
        <v>1.5</v>
      </c>
      <c r="AO254" s="155">
        <f t="shared" si="100"/>
        <v>1.5</v>
      </c>
      <c r="AP254" s="155">
        <f>AH254</f>
        <v>1.5</v>
      </c>
      <c r="AQ254" s="155">
        <f t="shared" si="101"/>
        <v>1.5</v>
      </c>
      <c r="AR254" s="155">
        <f t="shared" si="101"/>
        <v>1.5</v>
      </c>
      <c r="AS254" s="155">
        <f t="shared" si="102"/>
        <v>0</v>
      </c>
      <c r="AT254" s="155">
        <f t="shared" si="102"/>
        <v>1.5</v>
      </c>
      <c r="AU254" s="155">
        <f>AM254</f>
        <v>0</v>
      </c>
      <c r="AV254" s="155">
        <f t="shared" si="103"/>
        <v>1.5</v>
      </c>
      <c r="AW254" s="155">
        <f t="shared" si="103"/>
        <v>1.5</v>
      </c>
      <c r="AX254" s="155">
        <f t="shared" si="103"/>
        <v>1.5</v>
      </c>
      <c r="AY254" s="155">
        <f t="shared" si="103"/>
        <v>0</v>
      </c>
      <c r="AZ254" s="155">
        <f>AR254</f>
        <v>1.5</v>
      </c>
      <c r="BA254" s="155">
        <f t="shared" si="104"/>
        <v>0</v>
      </c>
      <c r="BB254" s="155">
        <f t="shared" si="104"/>
        <v>1.5</v>
      </c>
      <c r="BC254" s="155">
        <f t="shared" si="104"/>
        <v>1.5</v>
      </c>
      <c r="BD254" s="155">
        <f t="shared" si="104"/>
        <v>1.5</v>
      </c>
      <c r="BE254" s="155">
        <f>AW254</f>
        <v>1.5</v>
      </c>
      <c r="BF254" s="155">
        <f t="shared" si="105"/>
        <v>1.5</v>
      </c>
      <c r="BG254" s="155">
        <f t="shared" si="105"/>
        <v>0</v>
      </c>
      <c r="BH254" s="155">
        <f t="shared" si="105"/>
        <v>1.5</v>
      </c>
      <c r="BI254" s="155">
        <f t="shared" si="105"/>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06">C256</f>
        <v>1</v>
      </c>
      <c r="J256" s="155"/>
      <c r="K256" s="155"/>
      <c r="L256" s="155"/>
      <c r="M256" s="155"/>
      <c r="N256" s="155"/>
      <c r="O256" s="155"/>
      <c r="P256" s="155"/>
      <c r="Q256" s="155"/>
      <c r="R256" s="155"/>
      <c r="S256" s="155"/>
      <c r="T256" s="155"/>
      <c r="U256" s="155">
        <f t="shared" ref="U256:U257" si="107">O256</f>
        <v>0</v>
      </c>
      <c r="V256" s="155"/>
      <c r="W256" s="155"/>
      <c r="X256" s="155"/>
      <c r="Y256" s="155"/>
      <c r="Z256" s="155"/>
      <c r="AA256" s="155">
        <f t="shared" ref="AA256:AA257" si="108">U256</f>
        <v>0</v>
      </c>
      <c r="AB256" s="155"/>
      <c r="AC256" s="155"/>
      <c r="AD256" s="155"/>
      <c r="AE256" s="155"/>
      <c r="AF256" s="155"/>
      <c r="AG256" s="155">
        <f t="shared" ref="AG256:AG257" si="109">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06"/>
        <v>1</v>
      </c>
      <c r="J257" s="155"/>
      <c r="K257" s="155"/>
      <c r="L257" s="155"/>
      <c r="M257" s="155"/>
      <c r="N257" s="155"/>
      <c r="O257" s="155"/>
      <c r="P257" s="155"/>
      <c r="Q257" s="155"/>
      <c r="R257" s="155"/>
      <c r="S257" s="155"/>
      <c r="T257" s="155"/>
      <c r="U257" s="155">
        <f t="shared" si="107"/>
        <v>0</v>
      </c>
      <c r="V257" s="155"/>
      <c r="W257" s="155"/>
      <c r="X257" s="155"/>
      <c r="Y257" s="155"/>
      <c r="Z257" s="155"/>
      <c r="AA257" s="155">
        <f t="shared" si="108"/>
        <v>0</v>
      </c>
      <c r="AB257" s="155"/>
      <c r="AC257" s="155"/>
      <c r="AD257" s="155"/>
      <c r="AE257" s="155"/>
      <c r="AF257" s="155"/>
      <c r="AG257" s="155">
        <f t="shared" si="109"/>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10">CHOOSE(d.Region,S265,AI265,AY265)</f>
        <v>0</v>
      </c>
      <c r="D265" s="391">
        <f t="shared" si="110"/>
        <v>0</v>
      </c>
      <c r="E265" s="391">
        <f t="shared" si="110"/>
        <v>0</v>
      </c>
      <c r="F265" s="391">
        <f t="shared" si="110"/>
        <v>0</v>
      </c>
      <c r="G265" s="391">
        <f t="shared" si="110"/>
        <v>0</v>
      </c>
      <c r="H265" s="391">
        <f t="shared" si="110"/>
        <v>0</v>
      </c>
      <c r="I265" s="391">
        <f t="shared" si="110"/>
        <v>0</v>
      </c>
      <c r="J265" s="391">
        <f t="shared" si="110"/>
        <v>0</v>
      </c>
      <c r="K265" s="391">
        <f t="shared" si="110"/>
        <v>0</v>
      </c>
      <c r="L265" s="391">
        <f t="shared" si="110"/>
        <v>0</v>
      </c>
      <c r="M265" s="391">
        <f t="shared" si="110"/>
        <v>0</v>
      </c>
      <c r="N265" s="391">
        <f t="shared" si="110"/>
        <v>0</v>
      </c>
      <c r="O265" s="391">
        <f t="shared" si="110"/>
        <v>0</v>
      </c>
      <c r="P265" s="391">
        <f t="shared" si="110"/>
        <v>0</v>
      </c>
      <c r="Q265" s="391">
        <f t="shared" si="110"/>
        <v>0</v>
      </c>
      <c r="R265" s="407">
        <f t="shared" si="110"/>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10"/>
        <v>0</v>
      </c>
      <c r="D266" s="393">
        <f t="shared" si="110"/>
        <v>0</v>
      </c>
      <c r="E266" s="393">
        <f t="shared" si="110"/>
        <v>0</v>
      </c>
      <c r="F266" s="393">
        <f t="shared" si="110"/>
        <v>0</v>
      </c>
      <c r="G266" s="393">
        <f t="shared" si="110"/>
        <v>0</v>
      </c>
      <c r="H266" s="393">
        <f t="shared" si="110"/>
        <v>0</v>
      </c>
      <c r="I266" s="393">
        <f t="shared" si="110"/>
        <v>0</v>
      </c>
      <c r="J266" s="393">
        <f t="shared" si="110"/>
        <v>0</v>
      </c>
      <c r="K266" s="393">
        <f t="shared" si="110"/>
        <v>0</v>
      </c>
      <c r="L266" s="393">
        <f t="shared" si="110"/>
        <v>0</v>
      </c>
      <c r="M266" s="393">
        <f t="shared" si="110"/>
        <v>0</v>
      </c>
      <c r="N266" s="393">
        <f t="shared" si="110"/>
        <v>0</v>
      </c>
      <c r="O266" s="393">
        <f t="shared" si="110"/>
        <v>0</v>
      </c>
      <c r="P266" s="393">
        <f t="shared" si="110"/>
        <v>0</v>
      </c>
      <c r="Q266" s="393">
        <f t="shared" si="110"/>
        <v>0</v>
      </c>
      <c r="R266" s="408">
        <f t="shared" si="110"/>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10"/>
        <v>0</v>
      </c>
      <c r="D267" s="393">
        <f t="shared" si="110"/>
        <v>0</v>
      </c>
      <c r="E267" s="393">
        <f t="shared" si="110"/>
        <v>0</v>
      </c>
      <c r="F267" s="393">
        <f t="shared" si="110"/>
        <v>0</v>
      </c>
      <c r="G267" s="393">
        <f t="shared" si="110"/>
        <v>0</v>
      </c>
      <c r="H267" s="393">
        <f t="shared" si="110"/>
        <v>0</v>
      </c>
      <c r="I267" s="393">
        <f t="shared" si="110"/>
        <v>0</v>
      </c>
      <c r="J267" s="393">
        <f t="shared" si="110"/>
        <v>0</v>
      </c>
      <c r="K267" s="393">
        <f t="shared" si="110"/>
        <v>0</v>
      </c>
      <c r="L267" s="393">
        <f t="shared" si="110"/>
        <v>0</v>
      </c>
      <c r="M267" s="393">
        <f t="shared" si="110"/>
        <v>0</v>
      </c>
      <c r="N267" s="393">
        <f t="shared" si="110"/>
        <v>0</v>
      </c>
      <c r="O267" s="393">
        <f t="shared" si="110"/>
        <v>0</v>
      </c>
      <c r="P267" s="393">
        <f t="shared" si="110"/>
        <v>0</v>
      </c>
      <c r="Q267" s="393">
        <f t="shared" si="110"/>
        <v>0</v>
      </c>
      <c r="R267" s="408">
        <f t="shared" si="110"/>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10"/>
        <v>0</v>
      </c>
      <c r="D268" s="393">
        <f t="shared" si="110"/>
        <v>0</v>
      </c>
      <c r="E268" s="393">
        <f t="shared" si="110"/>
        <v>0</v>
      </c>
      <c r="F268" s="393">
        <f t="shared" si="110"/>
        <v>0</v>
      </c>
      <c r="G268" s="393">
        <f t="shared" si="110"/>
        <v>0</v>
      </c>
      <c r="H268" s="393">
        <f t="shared" si="110"/>
        <v>0</v>
      </c>
      <c r="I268" s="393">
        <f t="shared" si="110"/>
        <v>0</v>
      </c>
      <c r="J268" s="393">
        <f t="shared" si="110"/>
        <v>0</v>
      </c>
      <c r="K268" s="393">
        <f t="shared" si="110"/>
        <v>0</v>
      </c>
      <c r="L268" s="393">
        <f t="shared" si="110"/>
        <v>0</v>
      </c>
      <c r="M268" s="393">
        <f t="shared" si="110"/>
        <v>0</v>
      </c>
      <c r="N268" s="393">
        <f t="shared" si="110"/>
        <v>0</v>
      </c>
      <c r="O268" s="393">
        <f t="shared" si="110"/>
        <v>0</v>
      </c>
      <c r="P268" s="393">
        <f t="shared" si="110"/>
        <v>0</v>
      </c>
      <c r="Q268" s="393">
        <f t="shared" si="110"/>
        <v>0</v>
      </c>
      <c r="R268" s="408">
        <f t="shared" si="110"/>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11">CHOOSE(d.Region,S269,AI269,AY269)</f>
        <v>0</v>
      </c>
      <c r="D269" s="393">
        <f t="shared" si="111"/>
        <v>0</v>
      </c>
      <c r="E269" s="393">
        <f t="shared" si="111"/>
        <v>0</v>
      </c>
      <c r="F269" s="393">
        <f t="shared" si="111"/>
        <v>0</v>
      </c>
      <c r="G269" s="393">
        <f t="shared" si="111"/>
        <v>0</v>
      </c>
      <c r="H269" s="393">
        <f t="shared" si="111"/>
        <v>0</v>
      </c>
      <c r="I269" s="393">
        <f t="shared" si="111"/>
        <v>0</v>
      </c>
      <c r="J269" s="393">
        <f t="shared" si="111"/>
        <v>0</v>
      </c>
      <c r="K269" s="393">
        <f t="shared" si="111"/>
        <v>0</v>
      </c>
      <c r="L269" s="393">
        <f t="shared" si="111"/>
        <v>0</v>
      </c>
      <c r="M269" s="393">
        <f t="shared" si="111"/>
        <v>0</v>
      </c>
      <c r="N269" s="393">
        <f t="shared" si="111"/>
        <v>0</v>
      </c>
      <c r="O269" s="393">
        <f t="shared" si="111"/>
        <v>0</v>
      </c>
      <c r="P269" s="393">
        <f t="shared" si="111"/>
        <v>0</v>
      </c>
      <c r="Q269" s="393">
        <f t="shared" si="111"/>
        <v>0</v>
      </c>
      <c r="R269" s="408">
        <f t="shared" si="111"/>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11"/>
        <v>0</v>
      </c>
      <c r="D270" s="393">
        <f t="shared" si="111"/>
        <v>0</v>
      </c>
      <c r="E270" s="393">
        <f t="shared" si="111"/>
        <v>0</v>
      </c>
      <c r="F270" s="393">
        <f t="shared" si="111"/>
        <v>0</v>
      </c>
      <c r="G270" s="393">
        <f t="shared" si="111"/>
        <v>0</v>
      </c>
      <c r="H270" s="393">
        <f t="shared" si="111"/>
        <v>0</v>
      </c>
      <c r="I270" s="393">
        <f t="shared" si="111"/>
        <v>0</v>
      </c>
      <c r="J270" s="393">
        <f t="shared" si="111"/>
        <v>0</v>
      </c>
      <c r="K270" s="393">
        <f t="shared" si="111"/>
        <v>0</v>
      </c>
      <c r="L270" s="393">
        <f t="shared" si="111"/>
        <v>0</v>
      </c>
      <c r="M270" s="393">
        <f t="shared" si="111"/>
        <v>0</v>
      </c>
      <c r="N270" s="393">
        <f t="shared" si="111"/>
        <v>0</v>
      </c>
      <c r="O270" s="393">
        <f t="shared" si="111"/>
        <v>0</v>
      </c>
      <c r="P270" s="393">
        <f t="shared" si="111"/>
        <v>0</v>
      </c>
      <c r="Q270" s="393">
        <f t="shared" si="111"/>
        <v>0</v>
      </c>
      <c r="R270" s="408">
        <f t="shared" si="111"/>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11"/>
        <v>0</v>
      </c>
      <c r="D271" s="393">
        <f t="shared" si="111"/>
        <v>0</v>
      </c>
      <c r="E271" s="393">
        <f t="shared" si="111"/>
        <v>0</v>
      </c>
      <c r="F271" s="393">
        <f t="shared" si="111"/>
        <v>0</v>
      </c>
      <c r="G271" s="393">
        <f t="shared" si="111"/>
        <v>0</v>
      </c>
      <c r="H271" s="393">
        <f t="shared" si="111"/>
        <v>0</v>
      </c>
      <c r="I271" s="393">
        <f t="shared" si="111"/>
        <v>0</v>
      </c>
      <c r="J271" s="393">
        <f t="shared" si="111"/>
        <v>0</v>
      </c>
      <c r="K271" s="393">
        <f t="shared" si="111"/>
        <v>0</v>
      </c>
      <c r="L271" s="393">
        <f t="shared" si="111"/>
        <v>0</v>
      </c>
      <c r="M271" s="393">
        <f t="shared" si="111"/>
        <v>0</v>
      </c>
      <c r="N271" s="393">
        <f t="shared" si="111"/>
        <v>0</v>
      </c>
      <c r="O271" s="393">
        <f t="shared" si="111"/>
        <v>0</v>
      </c>
      <c r="P271" s="393">
        <f t="shared" si="111"/>
        <v>0</v>
      </c>
      <c r="Q271" s="393">
        <f t="shared" si="111"/>
        <v>0</v>
      </c>
      <c r="R271" s="408">
        <f t="shared" si="111"/>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10"/>
        <v>0</v>
      </c>
      <c r="D272" s="394">
        <f t="shared" si="110"/>
        <v>0</v>
      </c>
      <c r="E272" s="394">
        <f t="shared" si="110"/>
        <v>0</v>
      </c>
      <c r="F272" s="394">
        <f t="shared" si="110"/>
        <v>0</v>
      </c>
      <c r="G272" s="394">
        <f t="shared" si="110"/>
        <v>0</v>
      </c>
      <c r="H272" s="394">
        <f t="shared" si="110"/>
        <v>0</v>
      </c>
      <c r="I272" s="394">
        <f t="shared" si="110"/>
        <v>0</v>
      </c>
      <c r="J272" s="394">
        <f t="shared" si="110"/>
        <v>0</v>
      </c>
      <c r="K272" s="394">
        <f t="shared" si="110"/>
        <v>0</v>
      </c>
      <c r="L272" s="394">
        <f t="shared" si="110"/>
        <v>0</v>
      </c>
      <c r="M272" s="394">
        <f t="shared" si="110"/>
        <v>0</v>
      </c>
      <c r="N272" s="394">
        <f t="shared" si="110"/>
        <v>0</v>
      </c>
      <c r="O272" s="394">
        <f t="shared" si="110"/>
        <v>0</v>
      </c>
      <c r="P272" s="394">
        <f t="shared" si="110"/>
        <v>0</v>
      </c>
      <c r="Q272" s="394">
        <f t="shared" si="110"/>
        <v>0</v>
      </c>
      <c r="R272" s="409">
        <f t="shared" si="110"/>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10"/>
        <v>0</v>
      </c>
      <c r="D273" s="391">
        <f t="shared" si="110"/>
        <v>0</v>
      </c>
      <c r="E273" s="391">
        <f t="shared" si="110"/>
        <v>0</v>
      </c>
      <c r="F273" s="391">
        <f t="shared" si="110"/>
        <v>0</v>
      </c>
      <c r="G273" s="391">
        <f t="shared" si="110"/>
        <v>0</v>
      </c>
      <c r="H273" s="391">
        <f t="shared" si="110"/>
        <v>0</v>
      </c>
      <c r="I273" s="391">
        <f t="shared" si="110"/>
        <v>0</v>
      </c>
      <c r="J273" s="391">
        <f t="shared" si="110"/>
        <v>0</v>
      </c>
      <c r="K273" s="391">
        <f t="shared" si="110"/>
        <v>0</v>
      </c>
      <c r="L273" s="391">
        <f t="shared" si="110"/>
        <v>0</v>
      </c>
      <c r="M273" s="391">
        <f t="shared" si="110"/>
        <v>0</v>
      </c>
      <c r="N273" s="391">
        <f t="shared" si="110"/>
        <v>0</v>
      </c>
      <c r="O273" s="391">
        <f t="shared" si="110"/>
        <v>0</v>
      </c>
      <c r="P273" s="391">
        <f t="shared" si="110"/>
        <v>0</v>
      </c>
      <c r="Q273" s="391">
        <f t="shared" si="110"/>
        <v>0</v>
      </c>
      <c r="R273" s="407">
        <f t="shared" si="110"/>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10"/>
        <v>0</v>
      </c>
      <c r="D274" s="393">
        <f t="shared" si="110"/>
        <v>0</v>
      </c>
      <c r="E274" s="393">
        <f t="shared" si="110"/>
        <v>0</v>
      </c>
      <c r="F274" s="393">
        <f t="shared" si="110"/>
        <v>0</v>
      </c>
      <c r="G274" s="393">
        <f t="shared" si="110"/>
        <v>0</v>
      </c>
      <c r="H274" s="393">
        <f t="shared" si="110"/>
        <v>0</v>
      </c>
      <c r="I274" s="393">
        <f t="shared" si="110"/>
        <v>0</v>
      </c>
      <c r="J274" s="393">
        <f t="shared" si="110"/>
        <v>0</v>
      </c>
      <c r="K274" s="393">
        <f t="shared" si="110"/>
        <v>0</v>
      </c>
      <c r="L274" s="393">
        <f t="shared" si="110"/>
        <v>0</v>
      </c>
      <c r="M274" s="393">
        <f t="shared" si="110"/>
        <v>0</v>
      </c>
      <c r="N274" s="393">
        <f t="shared" si="110"/>
        <v>0</v>
      </c>
      <c r="O274" s="393">
        <f t="shared" si="110"/>
        <v>0</v>
      </c>
      <c r="P274" s="393">
        <f t="shared" si="110"/>
        <v>0</v>
      </c>
      <c r="Q274" s="393">
        <f t="shared" si="110"/>
        <v>0</v>
      </c>
      <c r="R274" s="408">
        <f t="shared" si="110"/>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10"/>
        <v>0</v>
      </c>
      <c r="D275" s="393">
        <f t="shared" si="110"/>
        <v>0</v>
      </c>
      <c r="E275" s="393">
        <f t="shared" si="110"/>
        <v>0</v>
      </c>
      <c r="F275" s="393">
        <f t="shared" si="110"/>
        <v>0</v>
      </c>
      <c r="G275" s="393">
        <f t="shared" si="110"/>
        <v>0</v>
      </c>
      <c r="H275" s="393">
        <f t="shared" si="110"/>
        <v>0</v>
      </c>
      <c r="I275" s="393">
        <f t="shared" si="110"/>
        <v>0</v>
      </c>
      <c r="J275" s="393">
        <f t="shared" si="110"/>
        <v>0</v>
      </c>
      <c r="K275" s="393">
        <f t="shared" si="110"/>
        <v>0</v>
      </c>
      <c r="L275" s="393">
        <f t="shared" si="110"/>
        <v>0</v>
      </c>
      <c r="M275" s="393">
        <f t="shared" si="110"/>
        <v>0</v>
      </c>
      <c r="N275" s="393">
        <f t="shared" si="110"/>
        <v>0</v>
      </c>
      <c r="O275" s="393">
        <f t="shared" si="110"/>
        <v>0</v>
      </c>
      <c r="P275" s="393">
        <f t="shared" si="110"/>
        <v>0</v>
      </c>
      <c r="Q275" s="393">
        <f t="shared" si="110"/>
        <v>0</v>
      </c>
      <c r="R275" s="408">
        <f t="shared" si="110"/>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10"/>
        <v>0</v>
      </c>
      <c r="D276" s="393">
        <f t="shared" si="110"/>
        <v>0</v>
      </c>
      <c r="E276" s="393">
        <f t="shared" si="110"/>
        <v>0</v>
      </c>
      <c r="F276" s="393">
        <f t="shared" si="110"/>
        <v>0</v>
      </c>
      <c r="G276" s="393">
        <f t="shared" si="110"/>
        <v>0</v>
      </c>
      <c r="H276" s="393">
        <f t="shared" si="110"/>
        <v>0</v>
      </c>
      <c r="I276" s="393">
        <f t="shared" si="110"/>
        <v>0</v>
      </c>
      <c r="J276" s="393">
        <f t="shared" si="110"/>
        <v>0</v>
      </c>
      <c r="K276" s="393">
        <f t="shared" si="110"/>
        <v>0</v>
      </c>
      <c r="L276" s="393">
        <f t="shared" si="110"/>
        <v>0</v>
      </c>
      <c r="M276" s="393">
        <f t="shared" si="110"/>
        <v>0</v>
      </c>
      <c r="N276" s="393">
        <f t="shared" si="110"/>
        <v>0</v>
      </c>
      <c r="O276" s="393">
        <f t="shared" si="110"/>
        <v>0</v>
      </c>
      <c r="P276" s="393">
        <f t="shared" si="110"/>
        <v>0</v>
      </c>
      <c r="Q276" s="393">
        <f t="shared" si="110"/>
        <v>0</v>
      </c>
      <c r="R276" s="408">
        <f t="shared" si="110"/>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12">CHOOSE(d.Region,S277,AI277,AY277)</f>
        <v>0</v>
      </c>
      <c r="D277" s="393">
        <f t="shared" si="112"/>
        <v>0</v>
      </c>
      <c r="E277" s="393">
        <f t="shared" si="112"/>
        <v>0</v>
      </c>
      <c r="F277" s="393">
        <f t="shared" si="112"/>
        <v>0</v>
      </c>
      <c r="G277" s="393">
        <f t="shared" si="112"/>
        <v>0</v>
      </c>
      <c r="H277" s="393">
        <f t="shared" si="112"/>
        <v>0</v>
      </c>
      <c r="I277" s="393">
        <f t="shared" si="112"/>
        <v>0</v>
      </c>
      <c r="J277" s="393">
        <f t="shared" si="112"/>
        <v>0</v>
      </c>
      <c r="K277" s="393">
        <f t="shared" si="112"/>
        <v>0</v>
      </c>
      <c r="L277" s="393">
        <f t="shared" si="112"/>
        <v>0</v>
      </c>
      <c r="M277" s="393">
        <f t="shared" si="112"/>
        <v>0</v>
      </c>
      <c r="N277" s="393">
        <f t="shared" si="112"/>
        <v>0</v>
      </c>
      <c r="O277" s="393">
        <f t="shared" si="112"/>
        <v>0</v>
      </c>
      <c r="P277" s="393">
        <f t="shared" si="112"/>
        <v>0</v>
      </c>
      <c r="Q277" s="393">
        <f t="shared" si="112"/>
        <v>0</v>
      </c>
      <c r="R277" s="408">
        <f t="shared" si="112"/>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12"/>
        <v>0</v>
      </c>
      <c r="D278" s="393">
        <f t="shared" si="112"/>
        <v>0</v>
      </c>
      <c r="E278" s="393">
        <f t="shared" si="112"/>
        <v>0</v>
      </c>
      <c r="F278" s="393">
        <f t="shared" si="112"/>
        <v>0</v>
      </c>
      <c r="G278" s="393">
        <f t="shared" si="112"/>
        <v>0</v>
      </c>
      <c r="H278" s="393">
        <f t="shared" si="112"/>
        <v>0</v>
      </c>
      <c r="I278" s="393">
        <f t="shared" si="112"/>
        <v>0</v>
      </c>
      <c r="J278" s="393">
        <f t="shared" si="112"/>
        <v>0</v>
      </c>
      <c r="K278" s="393">
        <f t="shared" si="112"/>
        <v>0</v>
      </c>
      <c r="L278" s="393">
        <f t="shared" si="112"/>
        <v>0</v>
      </c>
      <c r="M278" s="393">
        <f t="shared" si="112"/>
        <v>0</v>
      </c>
      <c r="N278" s="393">
        <f t="shared" si="112"/>
        <v>0</v>
      </c>
      <c r="O278" s="393">
        <f t="shared" si="112"/>
        <v>0</v>
      </c>
      <c r="P278" s="393">
        <f t="shared" si="112"/>
        <v>0</v>
      </c>
      <c r="Q278" s="393">
        <f t="shared" si="112"/>
        <v>0</v>
      </c>
      <c r="R278" s="408">
        <f t="shared" si="112"/>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12"/>
        <v>0</v>
      </c>
      <c r="D279" s="393">
        <f t="shared" si="112"/>
        <v>0</v>
      </c>
      <c r="E279" s="393">
        <f t="shared" si="112"/>
        <v>0</v>
      </c>
      <c r="F279" s="393">
        <f t="shared" si="112"/>
        <v>0</v>
      </c>
      <c r="G279" s="393">
        <f t="shared" si="112"/>
        <v>0</v>
      </c>
      <c r="H279" s="393">
        <f t="shared" si="112"/>
        <v>0</v>
      </c>
      <c r="I279" s="393">
        <f t="shared" si="112"/>
        <v>0</v>
      </c>
      <c r="J279" s="393">
        <f t="shared" si="112"/>
        <v>0</v>
      </c>
      <c r="K279" s="393">
        <f t="shared" si="112"/>
        <v>0</v>
      </c>
      <c r="L279" s="393">
        <f t="shared" si="112"/>
        <v>0</v>
      </c>
      <c r="M279" s="393">
        <f t="shared" si="112"/>
        <v>0</v>
      </c>
      <c r="N279" s="393">
        <f t="shared" si="112"/>
        <v>0</v>
      </c>
      <c r="O279" s="393">
        <f t="shared" si="112"/>
        <v>0</v>
      </c>
      <c r="P279" s="393">
        <f t="shared" si="112"/>
        <v>0</v>
      </c>
      <c r="Q279" s="393">
        <f t="shared" si="112"/>
        <v>0</v>
      </c>
      <c r="R279" s="408">
        <f t="shared" si="112"/>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10"/>
        <v>0</v>
      </c>
      <c r="D280" s="394">
        <f t="shared" si="110"/>
        <v>0</v>
      </c>
      <c r="E280" s="394">
        <f t="shared" si="110"/>
        <v>0</v>
      </c>
      <c r="F280" s="394">
        <f t="shared" si="110"/>
        <v>0</v>
      </c>
      <c r="G280" s="394">
        <f t="shared" si="110"/>
        <v>0</v>
      </c>
      <c r="H280" s="394">
        <f t="shared" si="110"/>
        <v>0</v>
      </c>
      <c r="I280" s="394">
        <f t="shared" si="110"/>
        <v>0</v>
      </c>
      <c r="J280" s="394">
        <f t="shared" si="110"/>
        <v>0</v>
      </c>
      <c r="K280" s="394">
        <f t="shared" si="110"/>
        <v>0</v>
      </c>
      <c r="L280" s="394">
        <f t="shared" si="110"/>
        <v>0</v>
      </c>
      <c r="M280" s="394">
        <f t="shared" si="110"/>
        <v>0</v>
      </c>
      <c r="N280" s="394">
        <f t="shared" si="110"/>
        <v>0</v>
      </c>
      <c r="O280" s="394">
        <f t="shared" si="110"/>
        <v>0</v>
      </c>
      <c r="P280" s="394">
        <f t="shared" si="110"/>
        <v>0</v>
      </c>
      <c r="Q280" s="394">
        <f t="shared" si="110"/>
        <v>0</v>
      </c>
      <c r="R280" s="409">
        <f t="shared" si="110"/>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10"/>
        <v>0</v>
      </c>
      <c r="D281" s="391">
        <f t="shared" si="110"/>
        <v>0</v>
      </c>
      <c r="E281" s="391">
        <f t="shared" si="110"/>
        <v>0</v>
      </c>
      <c r="F281" s="391">
        <f t="shared" si="110"/>
        <v>0</v>
      </c>
      <c r="G281" s="391">
        <f t="shared" si="110"/>
        <v>0</v>
      </c>
      <c r="H281" s="391">
        <f t="shared" si="110"/>
        <v>0</v>
      </c>
      <c r="I281" s="391">
        <f t="shared" si="110"/>
        <v>0</v>
      </c>
      <c r="J281" s="391">
        <f t="shared" si="110"/>
        <v>0</v>
      </c>
      <c r="K281" s="391">
        <f t="shared" si="110"/>
        <v>0</v>
      </c>
      <c r="L281" s="391">
        <f t="shared" si="110"/>
        <v>0</v>
      </c>
      <c r="M281" s="391">
        <f t="shared" si="110"/>
        <v>0</v>
      </c>
      <c r="N281" s="391">
        <f t="shared" si="110"/>
        <v>0</v>
      </c>
      <c r="O281" s="391">
        <f t="shared" si="110"/>
        <v>0</v>
      </c>
      <c r="P281" s="391">
        <f t="shared" si="110"/>
        <v>0</v>
      </c>
      <c r="Q281" s="391">
        <f t="shared" si="110"/>
        <v>0</v>
      </c>
      <c r="R281" s="407">
        <f t="shared" si="110"/>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10"/>
        <v>0</v>
      </c>
      <c r="D282" s="393">
        <f t="shared" si="110"/>
        <v>0</v>
      </c>
      <c r="E282" s="393">
        <f t="shared" si="110"/>
        <v>0</v>
      </c>
      <c r="F282" s="393">
        <f t="shared" si="110"/>
        <v>0</v>
      </c>
      <c r="G282" s="393">
        <f t="shared" si="110"/>
        <v>0</v>
      </c>
      <c r="H282" s="393">
        <f t="shared" si="110"/>
        <v>0</v>
      </c>
      <c r="I282" s="393">
        <f t="shared" si="110"/>
        <v>0</v>
      </c>
      <c r="J282" s="393">
        <f t="shared" si="110"/>
        <v>0</v>
      </c>
      <c r="K282" s="393">
        <f t="shared" si="110"/>
        <v>0</v>
      </c>
      <c r="L282" s="393">
        <f t="shared" si="110"/>
        <v>0</v>
      </c>
      <c r="M282" s="393">
        <f t="shared" si="110"/>
        <v>0</v>
      </c>
      <c r="N282" s="393">
        <f t="shared" si="110"/>
        <v>0</v>
      </c>
      <c r="O282" s="393">
        <f t="shared" si="110"/>
        <v>0</v>
      </c>
      <c r="P282" s="393">
        <f t="shared" si="110"/>
        <v>0</v>
      </c>
      <c r="Q282" s="393">
        <f t="shared" si="110"/>
        <v>0</v>
      </c>
      <c r="R282" s="408">
        <f t="shared" si="110"/>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10"/>
        <v>0</v>
      </c>
      <c r="D283" s="393">
        <f t="shared" si="110"/>
        <v>0</v>
      </c>
      <c r="E283" s="393">
        <f t="shared" si="110"/>
        <v>0</v>
      </c>
      <c r="F283" s="393">
        <f t="shared" si="110"/>
        <v>0</v>
      </c>
      <c r="G283" s="393">
        <f t="shared" si="110"/>
        <v>0</v>
      </c>
      <c r="H283" s="393">
        <f t="shared" si="110"/>
        <v>0</v>
      </c>
      <c r="I283" s="393">
        <f t="shared" si="110"/>
        <v>0</v>
      </c>
      <c r="J283" s="393">
        <f t="shared" si="110"/>
        <v>0</v>
      </c>
      <c r="K283" s="393">
        <f t="shared" si="110"/>
        <v>0</v>
      </c>
      <c r="L283" s="393">
        <f t="shared" si="110"/>
        <v>0</v>
      </c>
      <c r="M283" s="393">
        <f t="shared" si="110"/>
        <v>0</v>
      </c>
      <c r="N283" s="393">
        <f t="shared" si="110"/>
        <v>0</v>
      </c>
      <c r="O283" s="393">
        <f t="shared" si="110"/>
        <v>0</v>
      </c>
      <c r="P283" s="393">
        <f t="shared" si="110"/>
        <v>0</v>
      </c>
      <c r="Q283" s="393">
        <f t="shared" si="110"/>
        <v>0</v>
      </c>
      <c r="R283" s="408">
        <f t="shared" si="110"/>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10"/>
        <v>0</v>
      </c>
      <c r="D284" s="393">
        <f t="shared" si="110"/>
        <v>0</v>
      </c>
      <c r="E284" s="393">
        <f t="shared" si="110"/>
        <v>0</v>
      </c>
      <c r="F284" s="393">
        <f t="shared" si="110"/>
        <v>0</v>
      </c>
      <c r="G284" s="393">
        <f t="shared" si="110"/>
        <v>0</v>
      </c>
      <c r="H284" s="393">
        <f t="shared" si="110"/>
        <v>0</v>
      </c>
      <c r="I284" s="393">
        <f t="shared" si="110"/>
        <v>0</v>
      </c>
      <c r="J284" s="393">
        <f t="shared" si="110"/>
        <v>0</v>
      </c>
      <c r="K284" s="393">
        <f t="shared" si="110"/>
        <v>0</v>
      </c>
      <c r="L284" s="393">
        <f t="shared" si="110"/>
        <v>0</v>
      </c>
      <c r="M284" s="393">
        <f t="shared" si="110"/>
        <v>0</v>
      </c>
      <c r="N284" s="393">
        <f t="shared" si="110"/>
        <v>0</v>
      </c>
      <c r="O284" s="393">
        <f t="shared" si="110"/>
        <v>0</v>
      </c>
      <c r="P284" s="393">
        <f t="shared" si="110"/>
        <v>0</v>
      </c>
      <c r="Q284" s="393">
        <f t="shared" si="110"/>
        <v>0</v>
      </c>
      <c r="R284" s="408">
        <f t="shared" si="110"/>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13">CHOOSE(d.Region,S285,AI285,AY285)</f>
        <v>0</v>
      </c>
      <c r="D285" s="393">
        <f t="shared" si="113"/>
        <v>0</v>
      </c>
      <c r="E285" s="393">
        <f t="shared" si="113"/>
        <v>0</v>
      </c>
      <c r="F285" s="393">
        <f t="shared" si="113"/>
        <v>0</v>
      </c>
      <c r="G285" s="393">
        <f t="shared" si="113"/>
        <v>0</v>
      </c>
      <c r="H285" s="393">
        <f t="shared" si="113"/>
        <v>0</v>
      </c>
      <c r="I285" s="393">
        <f t="shared" si="113"/>
        <v>0</v>
      </c>
      <c r="J285" s="393">
        <f t="shared" si="113"/>
        <v>0</v>
      </c>
      <c r="K285" s="393">
        <f t="shared" si="113"/>
        <v>0</v>
      </c>
      <c r="L285" s="393">
        <f t="shared" si="113"/>
        <v>0</v>
      </c>
      <c r="M285" s="393">
        <f t="shared" si="113"/>
        <v>0</v>
      </c>
      <c r="N285" s="393">
        <f t="shared" si="113"/>
        <v>0</v>
      </c>
      <c r="O285" s="393">
        <f t="shared" si="113"/>
        <v>0</v>
      </c>
      <c r="P285" s="393">
        <f t="shared" si="113"/>
        <v>0</v>
      </c>
      <c r="Q285" s="393">
        <f t="shared" si="113"/>
        <v>0</v>
      </c>
      <c r="R285" s="408">
        <f t="shared" si="113"/>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13"/>
        <v>0</v>
      </c>
      <c r="D286" s="393">
        <f t="shared" si="113"/>
        <v>0</v>
      </c>
      <c r="E286" s="393">
        <f t="shared" si="113"/>
        <v>0</v>
      </c>
      <c r="F286" s="393">
        <f t="shared" si="113"/>
        <v>0</v>
      </c>
      <c r="G286" s="393">
        <f t="shared" si="113"/>
        <v>0</v>
      </c>
      <c r="H286" s="393">
        <f t="shared" si="113"/>
        <v>0</v>
      </c>
      <c r="I286" s="393">
        <f t="shared" si="113"/>
        <v>0</v>
      </c>
      <c r="J286" s="393">
        <f t="shared" si="113"/>
        <v>0</v>
      </c>
      <c r="K286" s="393">
        <f t="shared" si="113"/>
        <v>0</v>
      </c>
      <c r="L286" s="393">
        <f t="shared" si="113"/>
        <v>0</v>
      </c>
      <c r="M286" s="393">
        <f t="shared" si="113"/>
        <v>0</v>
      </c>
      <c r="N286" s="393">
        <f t="shared" si="113"/>
        <v>0</v>
      </c>
      <c r="O286" s="393">
        <f t="shared" si="113"/>
        <v>0</v>
      </c>
      <c r="P286" s="393">
        <f t="shared" si="113"/>
        <v>0</v>
      </c>
      <c r="Q286" s="393">
        <f t="shared" si="113"/>
        <v>0</v>
      </c>
      <c r="R286" s="408">
        <f t="shared" si="113"/>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13"/>
        <v>0</v>
      </c>
      <c r="D287" s="393">
        <f t="shared" si="113"/>
        <v>0</v>
      </c>
      <c r="E287" s="393">
        <f t="shared" si="113"/>
        <v>0</v>
      </c>
      <c r="F287" s="393">
        <f t="shared" si="113"/>
        <v>0</v>
      </c>
      <c r="G287" s="393">
        <f t="shared" si="113"/>
        <v>0</v>
      </c>
      <c r="H287" s="393">
        <f t="shared" si="113"/>
        <v>0</v>
      </c>
      <c r="I287" s="393">
        <f t="shared" si="113"/>
        <v>0</v>
      </c>
      <c r="J287" s="393">
        <f t="shared" si="113"/>
        <v>0</v>
      </c>
      <c r="K287" s="393">
        <f t="shared" si="113"/>
        <v>0</v>
      </c>
      <c r="L287" s="393">
        <f t="shared" si="113"/>
        <v>0</v>
      </c>
      <c r="M287" s="393">
        <f t="shared" si="113"/>
        <v>0</v>
      </c>
      <c r="N287" s="393">
        <f t="shared" si="113"/>
        <v>0</v>
      </c>
      <c r="O287" s="393">
        <f t="shared" si="113"/>
        <v>0</v>
      </c>
      <c r="P287" s="393">
        <f t="shared" si="113"/>
        <v>0</v>
      </c>
      <c r="Q287" s="393">
        <f t="shared" si="113"/>
        <v>0</v>
      </c>
      <c r="R287" s="408">
        <f t="shared" si="113"/>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10"/>
        <v>0</v>
      </c>
      <c r="D288" s="394">
        <f t="shared" si="110"/>
        <v>0</v>
      </c>
      <c r="E288" s="394">
        <f t="shared" si="110"/>
        <v>0</v>
      </c>
      <c r="F288" s="394">
        <f t="shared" si="110"/>
        <v>0</v>
      </c>
      <c r="G288" s="394">
        <f t="shared" si="110"/>
        <v>0</v>
      </c>
      <c r="H288" s="394">
        <f t="shared" si="110"/>
        <v>0</v>
      </c>
      <c r="I288" s="394">
        <f t="shared" si="110"/>
        <v>0</v>
      </c>
      <c r="J288" s="394">
        <f t="shared" si="110"/>
        <v>0</v>
      </c>
      <c r="K288" s="394">
        <f t="shared" si="110"/>
        <v>0</v>
      </c>
      <c r="L288" s="394">
        <f t="shared" si="110"/>
        <v>0</v>
      </c>
      <c r="M288" s="394">
        <f t="shared" si="110"/>
        <v>0</v>
      </c>
      <c r="N288" s="394">
        <f t="shared" si="110"/>
        <v>0</v>
      </c>
      <c r="O288" s="394">
        <f t="shared" si="110"/>
        <v>0</v>
      </c>
      <c r="P288" s="394">
        <f t="shared" si="110"/>
        <v>0</v>
      </c>
      <c r="Q288" s="394">
        <f t="shared" si="110"/>
        <v>0</v>
      </c>
      <c r="R288" s="409">
        <f t="shared" si="110"/>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14">CHOOSE(d.Region,S289,AI289,AY289)</f>
        <v>0</v>
      </c>
      <c r="D289" s="391">
        <f t="shared" ref="D289:D312" si="115">CHOOSE(d.Region,T289,AJ289,AZ289)</f>
        <v>0</v>
      </c>
      <c r="E289" s="391">
        <f t="shared" ref="E289:E312" si="116">CHOOSE(d.Region,U289,AK289,BA289)</f>
        <v>0</v>
      </c>
      <c r="F289" s="391">
        <f t="shared" ref="F289:F312" si="117">CHOOSE(d.Region,V289,AL289,BB289)</f>
        <v>0</v>
      </c>
      <c r="G289" s="391">
        <f t="shared" ref="G289:G312" si="118">CHOOSE(d.Region,W289,AM289,BC289)</f>
        <v>0</v>
      </c>
      <c r="H289" s="391">
        <f t="shared" ref="H289:H312" si="119">CHOOSE(d.Region,X289,AN289,BD289)</f>
        <v>0</v>
      </c>
      <c r="I289" s="391">
        <f t="shared" ref="I289:I312" si="120">CHOOSE(d.Region,Y289,AO289,BE289)</f>
        <v>0</v>
      </c>
      <c r="J289" s="391">
        <f t="shared" ref="J289:J312" si="121">CHOOSE(d.Region,Z289,AP289,BF289)</f>
        <v>0</v>
      </c>
      <c r="K289" s="391">
        <f t="shared" ref="K289:K312" si="122">CHOOSE(d.Region,AA289,AQ289,BG289)</f>
        <v>0</v>
      </c>
      <c r="L289" s="391">
        <f t="shared" ref="L289:L312" si="123">CHOOSE(d.Region,AB289,AR289,BH289)</f>
        <v>0</v>
      </c>
      <c r="M289" s="391">
        <f t="shared" ref="M289:M312" si="124">CHOOSE(d.Region,AC289,AS289,BI289)</f>
        <v>0</v>
      </c>
      <c r="N289" s="391">
        <f t="shared" ref="N289:N312" si="125">CHOOSE(d.Region,AD289,AT289,BJ289)</f>
        <v>0</v>
      </c>
      <c r="O289" s="391">
        <f t="shared" ref="O289:O312" si="126">CHOOSE(d.Region,AE289,AU289,BK289)</f>
        <v>0</v>
      </c>
      <c r="P289" s="391">
        <f t="shared" ref="P289:P312" si="127">CHOOSE(d.Region,AF289,AV289,BL289)</f>
        <v>0</v>
      </c>
      <c r="Q289" s="391">
        <f t="shared" ref="Q289:Q312" si="128">CHOOSE(d.Region,AG289,AW289,BM289)</f>
        <v>0</v>
      </c>
      <c r="R289" s="407">
        <f t="shared" ref="R289:R312" si="129">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14"/>
        <v>0</v>
      </c>
      <c r="D290" s="393">
        <f t="shared" si="115"/>
        <v>0</v>
      </c>
      <c r="E290" s="393">
        <f t="shared" si="116"/>
        <v>0</v>
      </c>
      <c r="F290" s="393">
        <f t="shared" si="117"/>
        <v>0</v>
      </c>
      <c r="G290" s="393">
        <f t="shared" si="118"/>
        <v>0</v>
      </c>
      <c r="H290" s="393">
        <f t="shared" si="119"/>
        <v>0</v>
      </c>
      <c r="I290" s="393">
        <f t="shared" si="120"/>
        <v>0</v>
      </c>
      <c r="J290" s="393">
        <f t="shared" si="121"/>
        <v>0</v>
      </c>
      <c r="K290" s="393">
        <f t="shared" si="122"/>
        <v>0</v>
      </c>
      <c r="L290" s="393">
        <f t="shared" si="123"/>
        <v>0</v>
      </c>
      <c r="M290" s="393">
        <f t="shared" si="124"/>
        <v>0</v>
      </c>
      <c r="N290" s="393">
        <f t="shared" si="125"/>
        <v>0</v>
      </c>
      <c r="O290" s="393">
        <f t="shared" si="126"/>
        <v>0</v>
      </c>
      <c r="P290" s="393">
        <f t="shared" si="127"/>
        <v>0</v>
      </c>
      <c r="Q290" s="393">
        <f t="shared" si="128"/>
        <v>0</v>
      </c>
      <c r="R290" s="408">
        <f t="shared" si="129"/>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14"/>
        <v>0</v>
      </c>
      <c r="D291" s="393">
        <f t="shared" si="115"/>
        <v>0</v>
      </c>
      <c r="E291" s="393">
        <f t="shared" si="116"/>
        <v>0</v>
      </c>
      <c r="F291" s="393">
        <f t="shared" si="117"/>
        <v>0</v>
      </c>
      <c r="G291" s="393">
        <f t="shared" si="118"/>
        <v>0</v>
      </c>
      <c r="H291" s="393">
        <f t="shared" si="119"/>
        <v>0</v>
      </c>
      <c r="I291" s="393">
        <f t="shared" si="120"/>
        <v>0</v>
      </c>
      <c r="J291" s="393">
        <f t="shared" si="121"/>
        <v>0</v>
      </c>
      <c r="K291" s="393">
        <f t="shared" si="122"/>
        <v>0</v>
      </c>
      <c r="L291" s="393">
        <f t="shared" si="123"/>
        <v>0</v>
      </c>
      <c r="M291" s="393">
        <f t="shared" si="124"/>
        <v>0</v>
      </c>
      <c r="N291" s="393">
        <f t="shared" si="125"/>
        <v>0</v>
      </c>
      <c r="O291" s="393">
        <f t="shared" si="126"/>
        <v>0</v>
      </c>
      <c r="P291" s="393">
        <f t="shared" si="127"/>
        <v>0</v>
      </c>
      <c r="Q291" s="393">
        <f t="shared" si="128"/>
        <v>0</v>
      </c>
      <c r="R291" s="408">
        <f t="shared" si="129"/>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14"/>
        <v>0</v>
      </c>
      <c r="D292" s="393">
        <f t="shared" si="115"/>
        <v>0</v>
      </c>
      <c r="E292" s="393">
        <f t="shared" si="116"/>
        <v>0</v>
      </c>
      <c r="F292" s="393">
        <f t="shared" si="117"/>
        <v>0</v>
      </c>
      <c r="G292" s="393">
        <f t="shared" si="118"/>
        <v>0</v>
      </c>
      <c r="H292" s="393">
        <f t="shared" si="119"/>
        <v>0</v>
      </c>
      <c r="I292" s="393">
        <f t="shared" si="120"/>
        <v>0</v>
      </c>
      <c r="J292" s="393">
        <f t="shared" si="121"/>
        <v>0</v>
      </c>
      <c r="K292" s="393">
        <f t="shared" si="122"/>
        <v>0</v>
      </c>
      <c r="L292" s="393">
        <f t="shared" si="123"/>
        <v>0</v>
      </c>
      <c r="M292" s="393">
        <f t="shared" si="124"/>
        <v>0</v>
      </c>
      <c r="N292" s="393">
        <f t="shared" si="125"/>
        <v>0</v>
      </c>
      <c r="O292" s="393">
        <f t="shared" si="126"/>
        <v>0</v>
      </c>
      <c r="P292" s="393">
        <f t="shared" si="127"/>
        <v>0</v>
      </c>
      <c r="Q292" s="393">
        <f t="shared" si="128"/>
        <v>0</v>
      </c>
      <c r="R292" s="408">
        <f t="shared" si="129"/>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14"/>
        <v>0</v>
      </c>
      <c r="D293" s="393">
        <f t="shared" si="115"/>
        <v>0</v>
      </c>
      <c r="E293" s="393">
        <f t="shared" si="116"/>
        <v>0</v>
      </c>
      <c r="F293" s="393">
        <f t="shared" si="117"/>
        <v>0</v>
      </c>
      <c r="G293" s="393">
        <f t="shared" si="118"/>
        <v>0</v>
      </c>
      <c r="H293" s="393">
        <f t="shared" si="119"/>
        <v>0</v>
      </c>
      <c r="I293" s="393">
        <f t="shared" si="120"/>
        <v>0</v>
      </c>
      <c r="J293" s="393">
        <f t="shared" si="121"/>
        <v>0</v>
      </c>
      <c r="K293" s="393">
        <f t="shared" si="122"/>
        <v>0</v>
      </c>
      <c r="L293" s="393">
        <f t="shared" si="123"/>
        <v>0</v>
      </c>
      <c r="M293" s="393">
        <f t="shared" si="124"/>
        <v>0</v>
      </c>
      <c r="N293" s="393">
        <f t="shared" si="125"/>
        <v>0</v>
      </c>
      <c r="O293" s="393">
        <f t="shared" si="126"/>
        <v>0</v>
      </c>
      <c r="P293" s="393">
        <f t="shared" si="127"/>
        <v>0</v>
      </c>
      <c r="Q293" s="393">
        <f t="shared" si="128"/>
        <v>0</v>
      </c>
      <c r="R293" s="408">
        <f t="shared" si="129"/>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14"/>
        <v>0</v>
      </c>
      <c r="D294" s="393">
        <f t="shared" si="115"/>
        <v>0</v>
      </c>
      <c r="E294" s="393">
        <f t="shared" si="116"/>
        <v>0</v>
      </c>
      <c r="F294" s="393">
        <f t="shared" si="117"/>
        <v>0</v>
      </c>
      <c r="G294" s="393">
        <f t="shared" si="118"/>
        <v>0</v>
      </c>
      <c r="H294" s="393">
        <f t="shared" si="119"/>
        <v>0</v>
      </c>
      <c r="I294" s="393">
        <f t="shared" si="120"/>
        <v>0</v>
      </c>
      <c r="J294" s="393">
        <f t="shared" si="121"/>
        <v>0</v>
      </c>
      <c r="K294" s="393">
        <f t="shared" si="122"/>
        <v>0</v>
      </c>
      <c r="L294" s="393">
        <f t="shared" si="123"/>
        <v>0</v>
      </c>
      <c r="M294" s="393">
        <f t="shared" si="124"/>
        <v>0</v>
      </c>
      <c r="N294" s="393">
        <f t="shared" si="125"/>
        <v>0</v>
      </c>
      <c r="O294" s="393">
        <f t="shared" si="126"/>
        <v>0</v>
      </c>
      <c r="P294" s="393">
        <f t="shared" si="127"/>
        <v>0</v>
      </c>
      <c r="Q294" s="393">
        <f t="shared" si="128"/>
        <v>0</v>
      </c>
      <c r="R294" s="408">
        <f t="shared" si="129"/>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14"/>
        <v>0</v>
      </c>
      <c r="D295" s="393">
        <f t="shared" si="115"/>
        <v>0</v>
      </c>
      <c r="E295" s="393">
        <f t="shared" si="116"/>
        <v>0</v>
      </c>
      <c r="F295" s="393">
        <f t="shared" si="117"/>
        <v>0</v>
      </c>
      <c r="G295" s="393">
        <f t="shared" si="118"/>
        <v>0</v>
      </c>
      <c r="H295" s="393">
        <f t="shared" si="119"/>
        <v>0</v>
      </c>
      <c r="I295" s="393">
        <f t="shared" si="120"/>
        <v>0</v>
      </c>
      <c r="J295" s="393">
        <f t="shared" si="121"/>
        <v>0</v>
      </c>
      <c r="K295" s="393">
        <f t="shared" si="122"/>
        <v>0</v>
      </c>
      <c r="L295" s="393">
        <f t="shared" si="123"/>
        <v>0</v>
      </c>
      <c r="M295" s="393">
        <f t="shared" si="124"/>
        <v>0</v>
      </c>
      <c r="N295" s="393">
        <f t="shared" si="125"/>
        <v>0</v>
      </c>
      <c r="O295" s="393">
        <f t="shared" si="126"/>
        <v>0</v>
      </c>
      <c r="P295" s="393">
        <f t="shared" si="127"/>
        <v>0</v>
      </c>
      <c r="Q295" s="393">
        <f t="shared" si="128"/>
        <v>0</v>
      </c>
      <c r="R295" s="408">
        <f t="shared" si="129"/>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14"/>
        <v>0</v>
      </c>
      <c r="D296" s="394">
        <f t="shared" si="115"/>
        <v>0</v>
      </c>
      <c r="E296" s="394">
        <f t="shared" si="116"/>
        <v>0</v>
      </c>
      <c r="F296" s="394">
        <f t="shared" si="117"/>
        <v>0</v>
      </c>
      <c r="G296" s="394">
        <f t="shared" si="118"/>
        <v>0</v>
      </c>
      <c r="H296" s="394">
        <f t="shared" si="119"/>
        <v>0</v>
      </c>
      <c r="I296" s="394">
        <f t="shared" si="120"/>
        <v>0</v>
      </c>
      <c r="J296" s="394">
        <f t="shared" si="121"/>
        <v>0</v>
      </c>
      <c r="K296" s="394">
        <f t="shared" si="122"/>
        <v>0</v>
      </c>
      <c r="L296" s="394">
        <f t="shared" si="123"/>
        <v>0</v>
      </c>
      <c r="M296" s="394">
        <f t="shared" si="124"/>
        <v>0</v>
      </c>
      <c r="N296" s="394">
        <f t="shared" si="125"/>
        <v>0</v>
      </c>
      <c r="O296" s="394">
        <f t="shared" si="126"/>
        <v>0</v>
      </c>
      <c r="P296" s="394">
        <f t="shared" si="127"/>
        <v>0</v>
      </c>
      <c r="Q296" s="394">
        <f t="shared" si="128"/>
        <v>0</v>
      </c>
      <c r="R296" s="409">
        <f t="shared" si="129"/>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14"/>
        <v>0</v>
      </c>
      <c r="D297" s="391">
        <f t="shared" si="115"/>
        <v>0</v>
      </c>
      <c r="E297" s="391">
        <f t="shared" si="116"/>
        <v>0</v>
      </c>
      <c r="F297" s="391">
        <f t="shared" si="117"/>
        <v>0</v>
      </c>
      <c r="G297" s="391">
        <f t="shared" si="118"/>
        <v>0</v>
      </c>
      <c r="H297" s="391">
        <f t="shared" si="119"/>
        <v>0</v>
      </c>
      <c r="I297" s="391">
        <f t="shared" si="120"/>
        <v>0</v>
      </c>
      <c r="J297" s="391">
        <f t="shared" si="121"/>
        <v>0</v>
      </c>
      <c r="K297" s="391">
        <f t="shared" si="122"/>
        <v>0</v>
      </c>
      <c r="L297" s="391">
        <f t="shared" si="123"/>
        <v>0</v>
      </c>
      <c r="M297" s="391">
        <f t="shared" si="124"/>
        <v>0</v>
      </c>
      <c r="N297" s="391">
        <f t="shared" si="125"/>
        <v>0</v>
      </c>
      <c r="O297" s="391">
        <f t="shared" si="126"/>
        <v>0</v>
      </c>
      <c r="P297" s="391">
        <f t="shared" si="127"/>
        <v>0</v>
      </c>
      <c r="Q297" s="391">
        <f t="shared" si="128"/>
        <v>0</v>
      </c>
      <c r="R297" s="407">
        <f t="shared" si="129"/>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14"/>
        <v>0</v>
      </c>
      <c r="D298" s="393">
        <f t="shared" si="115"/>
        <v>0</v>
      </c>
      <c r="E298" s="393">
        <f t="shared" si="116"/>
        <v>0</v>
      </c>
      <c r="F298" s="393">
        <f t="shared" si="117"/>
        <v>0</v>
      </c>
      <c r="G298" s="393">
        <f t="shared" si="118"/>
        <v>0</v>
      </c>
      <c r="H298" s="393">
        <f t="shared" si="119"/>
        <v>0</v>
      </c>
      <c r="I298" s="393">
        <f t="shared" si="120"/>
        <v>0</v>
      </c>
      <c r="J298" s="393">
        <f t="shared" si="121"/>
        <v>0</v>
      </c>
      <c r="K298" s="393">
        <f t="shared" si="122"/>
        <v>0</v>
      </c>
      <c r="L298" s="393">
        <f t="shared" si="123"/>
        <v>0</v>
      </c>
      <c r="M298" s="393">
        <f t="shared" si="124"/>
        <v>0</v>
      </c>
      <c r="N298" s="393">
        <f t="shared" si="125"/>
        <v>0</v>
      </c>
      <c r="O298" s="393">
        <f t="shared" si="126"/>
        <v>0</v>
      </c>
      <c r="P298" s="393">
        <f t="shared" si="127"/>
        <v>0</v>
      </c>
      <c r="Q298" s="393">
        <f t="shared" si="128"/>
        <v>0</v>
      </c>
      <c r="R298" s="408">
        <f t="shared" si="129"/>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14"/>
        <v>0</v>
      </c>
      <c r="D299" s="393">
        <f t="shared" si="115"/>
        <v>0</v>
      </c>
      <c r="E299" s="393">
        <f t="shared" si="116"/>
        <v>0</v>
      </c>
      <c r="F299" s="393">
        <f t="shared" si="117"/>
        <v>0</v>
      </c>
      <c r="G299" s="393">
        <f t="shared" si="118"/>
        <v>0</v>
      </c>
      <c r="H299" s="393">
        <f t="shared" si="119"/>
        <v>0</v>
      </c>
      <c r="I299" s="393">
        <f t="shared" si="120"/>
        <v>0</v>
      </c>
      <c r="J299" s="393">
        <f t="shared" si="121"/>
        <v>0</v>
      </c>
      <c r="K299" s="393">
        <f t="shared" si="122"/>
        <v>0</v>
      </c>
      <c r="L299" s="393">
        <f t="shared" si="123"/>
        <v>0</v>
      </c>
      <c r="M299" s="393">
        <f t="shared" si="124"/>
        <v>0</v>
      </c>
      <c r="N299" s="393">
        <f t="shared" si="125"/>
        <v>0</v>
      </c>
      <c r="O299" s="393">
        <f t="shared" si="126"/>
        <v>0</v>
      </c>
      <c r="P299" s="393">
        <f t="shared" si="127"/>
        <v>0</v>
      </c>
      <c r="Q299" s="393">
        <f t="shared" si="128"/>
        <v>0</v>
      </c>
      <c r="R299" s="408">
        <f t="shared" si="129"/>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14"/>
        <v>0</v>
      </c>
      <c r="D300" s="393">
        <f t="shared" si="115"/>
        <v>0</v>
      </c>
      <c r="E300" s="393">
        <f t="shared" si="116"/>
        <v>0</v>
      </c>
      <c r="F300" s="393">
        <f t="shared" si="117"/>
        <v>0</v>
      </c>
      <c r="G300" s="393">
        <f t="shared" si="118"/>
        <v>0</v>
      </c>
      <c r="H300" s="393">
        <f t="shared" si="119"/>
        <v>0</v>
      </c>
      <c r="I300" s="393">
        <f t="shared" si="120"/>
        <v>0</v>
      </c>
      <c r="J300" s="393">
        <f t="shared" si="121"/>
        <v>0</v>
      </c>
      <c r="K300" s="393">
        <f t="shared" si="122"/>
        <v>0</v>
      </c>
      <c r="L300" s="393">
        <f t="shared" si="123"/>
        <v>0</v>
      </c>
      <c r="M300" s="393">
        <f t="shared" si="124"/>
        <v>0</v>
      </c>
      <c r="N300" s="393">
        <f t="shared" si="125"/>
        <v>0</v>
      </c>
      <c r="O300" s="393">
        <f t="shared" si="126"/>
        <v>0</v>
      </c>
      <c r="P300" s="393">
        <f t="shared" si="127"/>
        <v>0</v>
      </c>
      <c r="Q300" s="393">
        <f t="shared" si="128"/>
        <v>0</v>
      </c>
      <c r="R300" s="408">
        <f t="shared" si="129"/>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14"/>
        <v>0</v>
      </c>
      <c r="D301" s="393">
        <f t="shared" si="115"/>
        <v>0</v>
      </c>
      <c r="E301" s="393">
        <f t="shared" si="116"/>
        <v>0</v>
      </c>
      <c r="F301" s="393">
        <f t="shared" si="117"/>
        <v>0</v>
      </c>
      <c r="G301" s="393">
        <f t="shared" si="118"/>
        <v>0</v>
      </c>
      <c r="H301" s="393">
        <f t="shared" si="119"/>
        <v>0</v>
      </c>
      <c r="I301" s="393">
        <f t="shared" si="120"/>
        <v>0</v>
      </c>
      <c r="J301" s="393">
        <f t="shared" si="121"/>
        <v>0</v>
      </c>
      <c r="K301" s="393">
        <f t="shared" si="122"/>
        <v>0</v>
      </c>
      <c r="L301" s="393">
        <f t="shared" si="123"/>
        <v>0</v>
      </c>
      <c r="M301" s="393">
        <f t="shared" si="124"/>
        <v>0</v>
      </c>
      <c r="N301" s="393">
        <f t="shared" si="125"/>
        <v>0</v>
      </c>
      <c r="O301" s="393">
        <f t="shared" si="126"/>
        <v>0</v>
      </c>
      <c r="P301" s="393">
        <f t="shared" si="127"/>
        <v>0</v>
      </c>
      <c r="Q301" s="393">
        <f t="shared" si="128"/>
        <v>0</v>
      </c>
      <c r="R301" s="408">
        <f t="shared" si="129"/>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14"/>
        <v>0</v>
      </c>
      <c r="D302" s="393">
        <f t="shared" si="115"/>
        <v>0</v>
      </c>
      <c r="E302" s="393">
        <f t="shared" si="116"/>
        <v>0</v>
      </c>
      <c r="F302" s="393">
        <f t="shared" si="117"/>
        <v>0</v>
      </c>
      <c r="G302" s="393">
        <f t="shared" si="118"/>
        <v>0</v>
      </c>
      <c r="H302" s="393">
        <f t="shared" si="119"/>
        <v>0</v>
      </c>
      <c r="I302" s="393">
        <f t="shared" si="120"/>
        <v>0</v>
      </c>
      <c r="J302" s="393">
        <f t="shared" si="121"/>
        <v>0</v>
      </c>
      <c r="K302" s="393">
        <f t="shared" si="122"/>
        <v>0</v>
      </c>
      <c r="L302" s="393">
        <f t="shared" si="123"/>
        <v>0</v>
      </c>
      <c r="M302" s="393">
        <f t="shared" si="124"/>
        <v>0</v>
      </c>
      <c r="N302" s="393">
        <f t="shared" si="125"/>
        <v>0</v>
      </c>
      <c r="O302" s="393">
        <f t="shared" si="126"/>
        <v>0</v>
      </c>
      <c r="P302" s="393">
        <f t="shared" si="127"/>
        <v>0</v>
      </c>
      <c r="Q302" s="393">
        <f t="shared" si="128"/>
        <v>0</v>
      </c>
      <c r="R302" s="408">
        <f t="shared" si="129"/>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14"/>
        <v>0</v>
      </c>
      <c r="D303" s="393">
        <f t="shared" si="115"/>
        <v>0</v>
      </c>
      <c r="E303" s="393">
        <f t="shared" si="116"/>
        <v>0</v>
      </c>
      <c r="F303" s="393">
        <f t="shared" si="117"/>
        <v>0</v>
      </c>
      <c r="G303" s="393">
        <f t="shared" si="118"/>
        <v>0</v>
      </c>
      <c r="H303" s="393">
        <f t="shared" si="119"/>
        <v>0</v>
      </c>
      <c r="I303" s="393">
        <f t="shared" si="120"/>
        <v>0</v>
      </c>
      <c r="J303" s="393">
        <f t="shared" si="121"/>
        <v>0</v>
      </c>
      <c r="K303" s="393">
        <f t="shared" si="122"/>
        <v>0</v>
      </c>
      <c r="L303" s="393">
        <f t="shared" si="123"/>
        <v>0</v>
      </c>
      <c r="M303" s="393">
        <f t="shared" si="124"/>
        <v>0</v>
      </c>
      <c r="N303" s="393">
        <f t="shared" si="125"/>
        <v>0</v>
      </c>
      <c r="O303" s="393">
        <f t="shared" si="126"/>
        <v>0</v>
      </c>
      <c r="P303" s="393">
        <f t="shared" si="127"/>
        <v>0</v>
      </c>
      <c r="Q303" s="393">
        <f t="shared" si="128"/>
        <v>0</v>
      </c>
      <c r="R303" s="408">
        <f t="shared" si="129"/>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14"/>
        <v>0</v>
      </c>
      <c r="D304" s="394">
        <f t="shared" si="115"/>
        <v>0</v>
      </c>
      <c r="E304" s="394">
        <f t="shared" si="116"/>
        <v>0</v>
      </c>
      <c r="F304" s="394">
        <f t="shared" si="117"/>
        <v>0</v>
      </c>
      <c r="G304" s="394">
        <f t="shared" si="118"/>
        <v>0</v>
      </c>
      <c r="H304" s="394">
        <f t="shared" si="119"/>
        <v>0</v>
      </c>
      <c r="I304" s="394">
        <f t="shared" si="120"/>
        <v>0</v>
      </c>
      <c r="J304" s="394">
        <f t="shared" si="121"/>
        <v>0</v>
      </c>
      <c r="K304" s="394">
        <f t="shared" si="122"/>
        <v>0</v>
      </c>
      <c r="L304" s="394">
        <f t="shared" si="123"/>
        <v>0</v>
      </c>
      <c r="M304" s="394">
        <f t="shared" si="124"/>
        <v>0</v>
      </c>
      <c r="N304" s="394">
        <f t="shared" si="125"/>
        <v>0</v>
      </c>
      <c r="O304" s="394">
        <f t="shared" si="126"/>
        <v>0</v>
      </c>
      <c r="P304" s="394">
        <f t="shared" si="127"/>
        <v>0</v>
      </c>
      <c r="Q304" s="394">
        <f t="shared" si="128"/>
        <v>0</v>
      </c>
      <c r="R304" s="409">
        <f t="shared" si="129"/>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14"/>
        <v>0</v>
      </c>
      <c r="D305" s="391">
        <f t="shared" si="115"/>
        <v>0</v>
      </c>
      <c r="E305" s="391">
        <f t="shared" si="116"/>
        <v>0</v>
      </c>
      <c r="F305" s="391">
        <f t="shared" si="117"/>
        <v>0</v>
      </c>
      <c r="G305" s="391">
        <f t="shared" si="118"/>
        <v>0</v>
      </c>
      <c r="H305" s="391">
        <f t="shared" si="119"/>
        <v>0</v>
      </c>
      <c r="I305" s="391">
        <f t="shared" si="120"/>
        <v>0</v>
      </c>
      <c r="J305" s="391">
        <f t="shared" si="121"/>
        <v>0</v>
      </c>
      <c r="K305" s="391">
        <f t="shared" si="122"/>
        <v>0</v>
      </c>
      <c r="L305" s="391">
        <f t="shared" si="123"/>
        <v>0</v>
      </c>
      <c r="M305" s="391">
        <f t="shared" si="124"/>
        <v>0</v>
      </c>
      <c r="N305" s="391">
        <f t="shared" si="125"/>
        <v>0</v>
      </c>
      <c r="O305" s="391">
        <f t="shared" si="126"/>
        <v>0</v>
      </c>
      <c r="P305" s="391">
        <f t="shared" si="127"/>
        <v>0</v>
      </c>
      <c r="Q305" s="391">
        <f t="shared" si="128"/>
        <v>0</v>
      </c>
      <c r="R305" s="407">
        <f t="shared" si="129"/>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14"/>
        <v>0</v>
      </c>
      <c r="D306" s="393">
        <f t="shared" si="115"/>
        <v>0</v>
      </c>
      <c r="E306" s="393">
        <f t="shared" si="116"/>
        <v>0</v>
      </c>
      <c r="F306" s="393">
        <f t="shared" si="117"/>
        <v>0</v>
      </c>
      <c r="G306" s="393">
        <f t="shared" si="118"/>
        <v>0</v>
      </c>
      <c r="H306" s="393">
        <f t="shared" si="119"/>
        <v>0</v>
      </c>
      <c r="I306" s="393">
        <f t="shared" si="120"/>
        <v>0</v>
      </c>
      <c r="J306" s="393">
        <f t="shared" si="121"/>
        <v>0</v>
      </c>
      <c r="K306" s="393">
        <f t="shared" si="122"/>
        <v>0</v>
      </c>
      <c r="L306" s="393">
        <f t="shared" si="123"/>
        <v>0</v>
      </c>
      <c r="M306" s="393">
        <f t="shared" si="124"/>
        <v>0</v>
      </c>
      <c r="N306" s="393">
        <f t="shared" si="125"/>
        <v>0</v>
      </c>
      <c r="O306" s="393">
        <f t="shared" si="126"/>
        <v>0</v>
      </c>
      <c r="P306" s="393">
        <f t="shared" si="127"/>
        <v>0</v>
      </c>
      <c r="Q306" s="393">
        <f t="shared" si="128"/>
        <v>0</v>
      </c>
      <c r="R306" s="408">
        <f t="shared" si="129"/>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14"/>
        <v>0</v>
      </c>
      <c r="D307" s="393">
        <f t="shared" si="115"/>
        <v>0</v>
      </c>
      <c r="E307" s="393">
        <f t="shared" si="116"/>
        <v>0</v>
      </c>
      <c r="F307" s="393">
        <f t="shared" si="117"/>
        <v>0</v>
      </c>
      <c r="G307" s="393">
        <f t="shared" si="118"/>
        <v>0</v>
      </c>
      <c r="H307" s="393">
        <f t="shared" si="119"/>
        <v>0</v>
      </c>
      <c r="I307" s="393">
        <f t="shared" si="120"/>
        <v>0</v>
      </c>
      <c r="J307" s="393">
        <f t="shared" si="121"/>
        <v>0</v>
      </c>
      <c r="K307" s="393">
        <f t="shared" si="122"/>
        <v>0</v>
      </c>
      <c r="L307" s="393">
        <f t="shared" si="123"/>
        <v>0</v>
      </c>
      <c r="M307" s="393">
        <f t="shared" si="124"/>
        <v>0</v>
      </c>
      <c r="N307" s="393">
        <f t="shared" si="125"/>
        <v>0</v>
      </c>
      <c r="O307" s="393">
        <f t="shared" si="126"/>
        <v>0</v>
      </c>
      <c r="P307" s="393">
        <f t="shared" si="127"/>
        <v>0</v>
      </c>
      <c r="Q307" s="393">
        <f t="shared" si="128"/>
        <v>0</v>
      </c>
      <c r="R307" s="408">
        <f t="shared" si="129"/>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14"/>
        <v>0</v>
      </c>
      <c r="D308" s="393">
        <f t="shared" si="115"/>
        <v>0</v>
      </c>
      <c r="E308" s="393">
        <f t="shared" si="116"/>
        <v>0</v>
      </c>
      <c r="F308" s="393">
        <f t="shared" si="117"/>
        <v>0</v>
      </c>
      <c r="G308" s="393">
        <f t="shared" si="118"/>
        <v>0</v>
      </c>
      <c r="H308" s="393">
        <f t="shared" si="119"/>
        <v>0</v>
      </c>
      <c r="I308" s="393">
        <f t="shared" si="120"/>
        <v>0</v>
      </c>
      <c r="J308" s="393">
        <f t="shared" si="121"/>
        <v>0</v>
      </c>
      <c r="K308" s="393">
        <f t="shared" si="122"/>
        <v>0</v>
      </c>
      <c r="L308" s="393">
        <f t="shared" si="123"/>
        <v>0</v>
      </c>
      <c r="M308" s="393">
        <f t="shared" si="124"/>
        <v>0</v>
      </c>
      <c r="N308" s="393">
        <f t="shared" si="125"/>
        <v>0</v>
      </c>
      <c r="O308" s="393">
        <f t="shared" si="126"/>
        <v>0</v>
      </c>
      <c r="P308" s="393">
        <f t="shared" si="127"/>
        <v>0</v>
      </c>
      <c r="Q308" s="393">
        <f t="shared" si="128"/>
        <v>0</v>
      </c>
      <c r="R308" s="408">
        <f t="shared" si="129"/>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14"/>
        <v>0</v>
      </c>
      <c r="D309" s="393">
        <f t="shared" si="115"/>
        <v>0</v>
      </c>
      <c r="E309" s="393">
        <f t="shared" si="116"/>
        <v>0</v>
      </c>
      <c r="F309" s="393">
        <f t="shared" si="117"/>
        <v>0</v>
      </c>
      <c r="G309" s="393">
        <f t="shared" si="118"/>
        <v>0</v>
      </c>
      <c r="H309" s="393">
        <f t="shared" si="119"/>
        <v>0</v>
      </c>
      <c r="I309" s="393">
        <f t="shared" si="120"/>
        <v>0</v>
      </c>
      <c r="J309" s="393">
        <f t="shared" si="121"/>
        <v>0</v>
      </c>
      <c r="K309" s="393">
        <f t="shared" si="122"/>
        <v>0</v>
      </c>
      <c r="L309" s="393">
        <f t="shared" si="123"/>
        <v>0</v>
      </c>
      <c r="M309" s="393">
        <f t="shared" si="124"/>
        <v>0</v>
      </c>
      <c r="N309" s="393">
        <f t="shared" si="125"/>
        <v>0</v>
      </c>
      <c r="O309" s="393">
        <f t="shared" si="126"/>
        <v>0</v>
      </c>
      <c r="P309" s="393">
        <f t="shared" si="127"/>
        <v>0</v>
      </c>
      <c r="Q309" s="393">
        <f t="shared" si="128"/>
        <v>0</v>
      </c>
      <c r="R309" s="408">
        <f t="shared" si="129"/>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14"/>
        <v>0</v>
      </c>
      <c r="D310" s="393">
        <f t="shared" si="115"/>
        <v>0</v>
      </c>
      <c r="E310" s="393">
        <f t="shared" si="116"/>
        <v>0</v>
      </c>
      <c r="F310" s="393">
        <f t="shared" si="117"/>
        <v>0</v>
      </c>
      <c r="G310" s="393">
        <f t="shared" si="118"/>
        <v>0</v>
      </c>
      <c r="H310" s="393">
        <f t="shared" si="119"/>
        <v>0</v>
      </c>
      <c r="I310" s="393">
        <f t="shared" si="120"/>
        <v>0</v>
      </c>
      <c r="J310" s="393">
        <f t="shared" si="121"/>
        <v>0</v>
      </c>
      <c r="K310" s="393">
        <f t="shared" si="122"/>
        <v>0</v>
      </c>
      <c r="L310" s="393">
        <f t="shared" si="123"/>
        <v>0</v>
      </c>
      <c r="M310" s="393">
        <f t="shared" si="124"/>
        <v>0</v>
      </c>
      <c r="N310" s="393">
        <f t="shared" si="125"/>
        <v>0</v>
      </c>
      <c r="O310" s="393">
        <f t="shared" si="126"/>
        <v>0</v>
      </c>
      <c r="P310" s="393">
        <f t="shared" si="127"/>
        <v>0</v>
      </c>
      <c r="Q310" s="393">
        <f t="shared" si="128"/>
        <v>0</v>
      </c>
      <c r="R310" s="408">
        <f t="shared" si="129"/>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14"/>
        <v>0</v>
      </c>
      <c r="D311" s="393">
        <f t="shared" si="115"/>
        <v>0</v>
      </c>
      <c r="E311" s="393">
        <f t="shared" si="116"/>
        <v>0</v>
      </c>
      <c r="F311" s="393">
        <f t="shared" si="117"/>
        <v>0</v>
      </c>
      <c r="G311" s="393">
        <f t="shared" si="118"/>
        <v>0</v>
      </c>
      <c r="H311" s="393">
        <f t="shared" si="119"/>
        <v>0</v>
      </c>
      <c r="I311" s="393">
        <f t="shared" si="120"/>
        <v>0</v>
      </c>
      <c r="J311" s="393">
        <f t="shared" si="121"/>
        <v>0</v>
      </c>
      <c r="K311" s="393">
        <f t="shared" si="122"/>
        <v>0</v>
      </c>
      <c r="L311" s="393">
        <f t="shared" si="123"/>
        <v>0</v>
      </c>
      <c r="M311" s="393">
        <f t="shared" si="124"/>
        <v>0</v>
      </c>
      <c r="N311" s="393">
        <f t="shared" si="125"/>
        <v>0</v>
      </c>
      <c r="O311" s="393">
        <f t="shared" si="126"/>
        <v>0</v>
      </c>
      <c r="P311" s="393">
        <f t="shared" si="127"/>
        <v>0</v>
      </c>
      <c r="Q311" s="393">
        <f t="shared" si="128"/>
        <v>0</v>
      </c>
      <c r="R311" s="408">
        <f t="shared" si="129"/>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14"/>
        <v>0</v>
      </c>
      <c r="D312" s="394">
        <f t="shared" si="115"/>
        <v>0</v>
      </c>
      <c r="E312" s="394">
        <f t="shared" si="116"/>
        <v>0</v>
      </c>
      <c r="F312" s="394">
        <f t="shared" si="117"/>
        <v>0</v>
      </c>
      <c r="G312" s="394">
        <f t="shared" si="118"/>
        <v>0</v>
      </c>
      <c r="H312" s="394">
        <f t="shared" si="119"/>
        <v>0</v>
      </c>
      <c r="I312" s="394">
        <f t="shared" si="120"/>
        <v>0</v>
      </c>
      <c r="J312" s="394">
        <f t="shared" si="121"/>
        <v>0</v>
      </c>
      <c r="K312" s="394">
        <f t="shared" si="122"/>
        <v>0</v>
      </c>
      <c r="L312" s="394">
        <f t="shared" si="123"/>
        <v>0</v>
      </c>
      <c r="M312" s="394">
        <f t="shared" si="124"/>
        <v>0</v>
      </c>
      <c r="N312" s="394">
        <f t="shared" si="125"/>
        <v>0</v>
      </c>
      <c r="O312" s="394">
        <f t="shared" si="126"/>
        <v>0</v>
      </c>
      <c r="P312" s="394">
        <f t="shared" si="127"/>
        <v>0</v>
      </c>
      <c r="Q312" s="394">
        <f t="shared" si="128"/>
        <v>0</v>
      </c>
      <c r="R312" s="409">
        <f t="shared" si="129"/>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30">CHOOSE(d.Region,S319,AI319,AY319)</f>
        <v>0</v>
      </c>
      <c r="D319" s="54">
        <f t="shared" ref="D319:D372" si="131">CHOOSE(d.Region,T319,AJ319,AZ319)</f>
        <v>0</v>
      </c>
      <c r="E319" s="54">
        <f t="shared" ref="E319:E372" si="132">CHOOSE(d.Region,U319,AK319,BA319)</f>
        <v>0</v>
      </c>
      <c r="F319" s="54">
        <f t="shared" ref="F319:F372" si="133">CHOOSE(d.Region,V319,AL319,BB319)</f>
        <v>0</v>
      </c>
      <c r="G319" s="54">
        <f t="shared" ref="G319:G372" si="134">CHOOSE(d.Region,W319,AM319,BC319)</f>
        <v>0</v>
      </c>
      <c r="H319" s="54">
        <f t="shared" ref="H319:H372" si="135">CHOOSE(d.Region,X319,AN319,BD319)</f>
        <v>0</v>
      </c>
      <c r="I319" s="54">
        <f t="shared" ref="I319:I372" si="136">CHOOSE(d.Region,Y319,AO319,BE319)</f>
        <v>0</v>
      </c>
      <c r="J319" s="54">
        <f t="shared" ref="J319:J372" si="137">CHOOSE(d.Region,Z319,AP319,BF319)</f>
        <v>0</v>
      </c>
      <c r="K319" s="54">
        <f t="shared" ref="K319:K372" si="138">CHOOSE(d.Region,AA319,AQ319,BG319)</f>
        <v>0</v>
      </c>
      <c r="L319" s="54">
        <f t="shared" ref="L319:L372" si="139">CHOOSE(d.Region,AB319,AR319,BH319)</f>
        <v>0</v>
      </c>
      <c r="M319" s="54">
        <f t="shared" ref="M319:M372" si="140">CHOOSE(d.Region,AC319,AS319,BI319)</f>
        <v>0</v>
      </c>
      <c r="N319" s="54">
        <f t="shared" ref="N319:N372" si="141">CHOOSE(d.Region,AD319,AT319,BJ319)</f>
        <v>0</v>
      </c>
      <c r="O319" s="54">
        <f t="shared" ref="O319:O372" si="142">CHOOSE(d.Region,AE319,AU319,BK319)</f>
        <v>0</v>
      </c>
      <c r="P319" s="54">
        <f t="shared" ref="P319:P372" si="143">CHOOSE(d.Region,AF319,AV319,BL319)</f>
        <v>0</v>
      </c>
      <c r="Q319" s="54">
        <f t="shared" ref="Q319:Q372" si="144">CHOOSE(d.Region,AG319,AW319,BM319)</f>
        <v>0</v>
      </c>
      <c r="R319" s="410">
        <f t="shared" ref="R319:R372" si="145">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30"/>
        <v>0</v>
      </c>
      <c r="D320" s="227">
        <f t="shared" si="131"/>
        <v>0</v>
      </c>
      <c r="E320" s="227">
        <f t="shared" si="132"/>
        <v>0</v>
      </c>
      <c r="F320" s="227">
        <f t="shared" si="133"/>
        <v>0</v>
      </c>
      <c r="G320" s="227">
        <f t="shared" si="134"/>
        <v>0</v>
      </c>
      <c r="H320" s="227">
        <f t="shared" si="135"/>
        <v>0</v>
      </c>
      <c r="I320" s="227">
        <f t="shared" si="136"/>
        <v>0</v>
      </c>
      <c r="J320" s="227">
        <f t="shared" si="137"/>
        <v>0</v>
      </c>
      <c r="K320" s="227">
        <f t="shared" si="138"/>
        <v>0</v>
      </c>
      <c r="L320" s="227">
        <f t="shared" si="139"/>
        <v>0</v>
      </c>
      <c r="M320" s="227">
        <f t="shared" si="140"/>
        <v>0</v>
      </c>
      <c r="N320" s="227">
        <f t="shared" si="141"/>
        <v>0</v>
      </c>
      <c r="O320" s="227">
        <f t="shared" si="142"/>
        <v>0</v>
      </c>
      <c r="P320" s="227">
        <f t="shared" si="143"/>
        <v>0</v>
      </c>
      <c r="Q320" s="227">
        <f t="shared" si="144"/>
        <v>0</v>
      </c>
      <c r="R320" s="411">
        <f t="shared" si="145"/>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30"/>
        <v>0</v>
      </c>
      <c r="D321" s="55">
        <f t="shared" si="131"/>
        <v>0</v>
      </c>
      <c r="E321" s="55">
        <f t="shared" si="132"/>
        <v>0</v>
      </c>
      <c r="F321" s="55">
        <f t="shared" si="133"/>
        <v>0</v>
      </c>
      <c r="G321" s="55">
        <f t="shared" si="134"/>
        <v>0</v>
      </c>
      <c r="H321" s="55">
        <f t="shared" si="135"/>
        <v>0</v>
      </c>
      <c r="I321" s="55">
        <f t="shared" si="136"/>
        <v>0</v>
      </c>
      <c r="J321" s="55">
        <f t="shared" si="137"/>
        <v>0</v>
      </c>
      <c r="K321" s="55">
        <f t="shared" si="138"/>
        <v>0</v>
      </c>
      <c r="L321" s="55">
        <f t="shared" si="139"/>
        <v>0</v>
      </c>
      <c r="M321" s="55">
        <f t="shared" si="140"/>
        <v>0</v>
      </c>
      <c r="N321" s="55">
        <f t="shared" si="141"/>
        <v>0</v>
      </c>
      <c r="O321" s="55">
        <f t="shared" si="142"/>
        <v>0</v>
      </c>
      <c r="P321" s="55">
        <f t="shared" si="143"/>
        <v>0</v>
      </c>
      <c r="Q321" s="55">
        <f t="shared" si="144"/>
        <v>0</v>
      </c>
      <c r="R321" s="412">
        <f t="shared" si="145"/>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30"/>
        <v>0</v>
      </c>
      <c r="D322" s="54">
        <f t="shared" si="131"/>
        <v>0</v>
      </c>
      <c r="E322" s="54">
        <f t="shared" si="132"/>
        <v>0</v>
      </c>
      <c r="F322" s="54">
        <f t="shared" si="133"/>
        <v>0</v>
      </c>
      <c r="G322" s="54">
        <f t="shared" si="134"/>
        <v>0</v>
      </c>
      <c r="H322" s="54">
        <f t="shared" si="135"/>
        <v>0</v>
      </c>
      <c r="I322" s="54">
        <f t="shared" si="136"/>
        <v>0</v>
      </c>
      <c r="J322" s="54">
        <f t="shared" si="137"/>
        <v>0</v>
      </c>
      <c r="K322" s="54">
        <f t="shared" si="138"/>
        <v>0</v>
      </c>
      <c r="L322" s="54">
        <f t="shared" si="139"/>
        <v>0</v>
      </c>
      <c r="M322" s="54">
        <f t="shared" si="140"/>
        <v>0</v>
      </c>
      <c r="N322" s="54">
        <f t="shared" si="141"/>
        <v>0</v>
      </c>
      <c r="O322" s="54">
        <f t="shared" si="142"/>
        <v>0</v>
      </c>
      <c r="P322" s="54">
        <f t="shared" si="143"/>
        <v>0</v>
      </c>
      <c r="Q322" s="54">
        <f t="shared" si="144"/>
        <v>0</v>
      </c>
      <c r="R322" s="410">
        <f t="shared" si="145"/>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30"/>
        <v>0</v>
      </c>
      <c r="D323" s="227">
        <f t="shared" si="131"/>
        <v>0</v>
      </c>
      <c r="E323" s="227">
        <f t="shared" si="132"/>
        <v>0</v>
      </c>
      <c r="F323" s="227">
        <f t="shared" si="133"/>
        <v>0</v>
      </c>
      <c r="G323" s="227">
        <f t="shared" si="134"/>
        <v>0</v>
      </c>
      <c r="H323" s="227">
        <f t="shared" si="135"/>
        <v>0</v>
      </c>
      <c r="I323" s="227">
        <f t="shared" si="136"/>
        <v>0</v>
      </c>
      <c r="J323" s="227">
        <f t="shared" si="137"/>
        <v>0</v>
      </c>
      <c r="K323" s="227">
        <f t="shared" si="138"/>
        <v>0</v>
      </c>
      <c r="L323" s="227">
        <f t="shared" si="139"/>
        <v>0</v>
      </c>
      <c r="M323" s="227">
        <f t="shared" si="140"/>
        <v>0</v>
      </c>
      <c r="N323" s="227">
        <f t="shared" si="141"/>
        <v>0</v>
      </c>
      <c r="O323" s="227">
        <f t="shared" si="142"/>
        <v>0</v>
      </c>
      <c r="P323" s="227">
        <f t="shared" si="143"/>
        <v>0</v>
      </c>
      <c r="Q323" s="227">
        <f t="shared" si="144"/>
        <v>0</v>
      </c>
      <c r="R323" s="411">
        <f t="shared" si="145"/>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30"/>
        <v>0</v>
      </c>
      <c r="D324" s="55">
        <f t="shared" si="131"/>
        <v>0</v>
      </c>
      <c r="E324" s="55">
        <f t="shared" si="132"/>
        <v>0</v>
      </c>
      <c r="F324" s="55">
        <f t="shared" si="133"/>
        <v>0</v>
      </c>
      <c r="G324" s="55">
        <f t="shared" si="134"/>
        <v>0</v>
      </c>
      <c r="H324" s="55">
        <f t="shared" si="135"/>
        <v>0</v>
      </c>
      <c r="I324" s="55">
        <f t="shared" si="136"/>
        <v>0</v>
      </c>
      <c r="J324" s="55">
        <f t="shared" si="137"/>
        <v>0</v>
      </c>
      <c r="K324" s="55">
        <f t="shared" si="138"/>
        <v>0</v>
      </c>
      <c r="L324" s="55">
        <f t="shared" si="139"/>
        <v>0</v>
      </c>
      <c r="M324" s="55">
        <f t="shared" si="140"/>
        <v>0</v>
      </c>
      <c r="N324" s="55">
        <f t="shared" si="141"/>
        <v>0</v>
      </c>
      <c r="O324" s="55">
        <f t="shared" si="142"/>
        <v>0</v>
      </c>
      <c r="P324" s="55">
        <f t="shared" si="143"/>
        <v>0</v>
      </c>
      <c r="Q324" s="55">
        <f t="shared" si="144"/>
        <v>0</v>
      </c>
      <c r="R324" s="412">
        <f t="shared" si="145"/>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30"/>
        <v>0</v>
      </c>
      <c r="D325" s="54">
        <f t="shared" si="131"/>
        <v>0</v>
      </c>
      <c r="E325" s="54">
        <f t="shared" si="132"/>
        <v>0</v>
      </c>
      <c r="F325" s="54">
        <f t="shared" si="133"/>
        <v>0</v>
      </c>
      <c r="G325" s="54">
        <f t="shared" si="134"/>
        <v>0</v>
      </c>
      <c r="H325" s="54">
        <f t="shared" si="135"/>
        <v>0</v>
      </c>
      <c r="I325" s="54">
        <f t="shared" si="136"/>
        <v>0</v>
      </c>
      <c r="J325" s="54">
        <f t="shared" si="137"/>
        <v>0</v>
      </c>
      <c r="K325" s="54">
        <f t="shared" si="138"/>
        <v>0</v>
      </c>
      <c r="L325" s="54">
        <f t="shared" si="139"/>
        <v>0</v>
      </c>
      <c r="M325" s="54">
        <f t="shared" si="140"/>
        <v>0</v>
      </c>
      <c r="N325" s="54">
        <f t="shared" si="141"/>
        <v>0</v>
      </c>
      <c r="O325" s="54">
        <f t="shared" si="142"/>
        <v>0</v>
      </c>
      <c r="P325" s="54">
        <f t="shared" si="143"/>
        <v>0</v>
      </c>
      <c r="Q325" s="54">
        <f t="shared" si="144"/>
        <v>0</v>
      </c>
      <c r="R325" s="410">
        <f t="shared" si="145"/>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30"/>
        <v>0</v>
      </c>
      <c r="D326" s="227">
        <f t="shared" si="131"/>
        <v>0</v>
      </c>
      <c r="E326" s="227">
        <f t="shared" si="132"/>
        <v>0</v>
      </c>
      <c r="F326" s="227">
        <f t="shared" si="133"/>
        <v>0</v>
      </c>
      <c r="G326" s="227">
        <f t="shared" si="134"/>
        <v>0</v>
      </c>
      <c r="H326" s="227">
        <f t="shared" si="135"/>
        <v>0</v>
      </c>
      <c r="I326" s="227">
        <f t="shared" si="136"/>
        <v>0</v>
      </c>
      <c r="J326" s="227">
        <f t="shared" si="137"/>
        <v>0</v>
      </c>
      <c r="K326" s="227">
        <f t="shared" si="138"/>
        <v>0</v>
      </c>
      <c r="L326" s="227">
        <f t="shared" si="139"/>
        <v>0</v>
      </c>
      <c r="M326" s="227">
        <f t="shared" si="140"/>
        <v>0</v>
      </c>
      <c r="N326" s="227">
        <f t="shared" si="141"/>
        <v>0</v>
      </c>
      <c r="O326" s="227">
        <f t="shared" si="142"/>
        <v>0</v>
      </c>
      <c r="P326" s="227">
        <f t="shared" si="143"/>
        <v>0</v>
      </c>
      <c r="Q326" s="227">
        <f t="shared" si="144"/>
        <v>0</v>
      </c>
      <c r="R326" s="411">
        <f t="shared" si="145"/>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30"/>
        <v>0</v>
      </c>
      <c r="D327" s="55">
        <f t="shared" si="131"/>
        <v>0</v>
      </c>
      <c r="E327" s="55">
        <f t="shared" si="132"/>
        <v>0</v>
      </c>
      <c r="F327" s="55">
        <f t="shared" si="133"/>
        <v>0</v>
      </c>
      <c r="G327" s="55">
        <f t="shared" si="134"/>
        <v>0</v>
      </c>
      <c r="H327" s="55">
        <f t="shared" si="135"/>
        <v>0</v>
      </c>
      <c r="I327" s="55">
        <f t="shared" si="136"/>
        <v>0</v>
      </c>
      <c r="J327" s="55">
        <f t="shared" si="137"/>
        <v>0</v>
      </c>
      <c r="K327" s="55">
        <f t="shared" si="138"/>
        <v>0</v>
      </c>
      <c r="L327" s="55">
        <f t="shared" si="139"/>
        <v>0</v>
      </c>
      <c r="M327" s="55">
        <f t="shared" si="140"/>
        <v>0</v>
      </c>
      <c r="N327" s="55">
        <f t="shared" si="141"/>
        <v>0</v>
      </c>
      <c r="O327" s="55">
        <f t="shared" si="142"/>
        <v>0</v>
      </c>
      <c r="P327" s="55">
        <f t="shared" si="143"/>
        <v>0</v>
      </c>
      <c r="Q327" s="55">
        <f t="shared" si="144"/>
        <v>0</v>
      </c>
      <c r="R327" s="412">
        <f t="shared" si="145"/>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30"/>
        <v>0</v>
      </c>
      <c r="D328" s="54">
        <f t="shared" si="131"/>
        <v>0</v>
      </c>
      <c r="E328" s="54">
        <f t="shared" si="132"/>
        <v>0</v>
      </c>
      <c r="F328" s="54">
        <f t="shared" si="133"/>
        <v>0</v>
      </c>
      <c r="G328" s="54">
        <f t="shared" si="134"/>
        <v>0</v>
      </c>
      <c r="H328" s="54">
        <f t="shared" si="135"/>
        <v>0</v>
      </c>
      <c r="I328" s="54">
        <f t="shared" si="136"/>
        <v>0</v>
      </c>
      <c r="J328" s="54">
        <f t="shared" si="137"/>
        <v>0</v>
      </c>
      <c r="K328" s="54">
        <f t="shared" si="138"/>
        <v>0</v>
      </c>
      <c r="L328" s="54">
        <f t="shared" si="139"/>
        <v>0</v>
      </c>
      <c r="M328" s="54">
        <f t="shared" si="140"/>
        <v>0</v>
      </c>
      <c r="N328" s="54">
        <f t="shared" si="141"/>
        <v>0</v>
      </c>
      <c r="O328" s="54">
        <f t="shared" si="142"/>
        <v>0</v>
      </c>
      <c r="P328" s="54">
        <f t="shared" si="143"/>
        <v>0</v>
      </c>
      <c r="Q328" s="54">
        <f t="shared" si="144"/>
        <v>0</v>
      </c>
      <c r="R328" s="410">
        <f t="shared" si="145"/>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30"/>
        <v>0</v>
      </c>
      <c r="D329" s="227">
        <f t="shared" si="131"/>
        <v>0</v>
      </c>
      <c r="E329" s="227">
        <f t="shared" si="132"/>
        <v>0</v>
      </c>
      <c r="F329" s="227">
        <f t="shared" si="133"/>
        <v>0</v>
      </c>
      <c r="G329" s="227">
        <f t="shared" si="134"/>
        <v>0</v>
      </c>
      <c r="H329" s="227">
        <f t="shared" si="135"/>
        <v>0</v>
      </c>
      <c r="I329" s="227">
        <f t="shared" si="136"/>
        <v>0</v>
      </c>
      <c r="J329" s="227">
        <f t="shared" si="137"/>
        <v>0</v>
      </c>
      <c r="K329" s="227">
        <f t="shared" si="138"/>
        <v>0</v>
      </c>
      <c r="L329" s="227">
        <f t="shared" si="139"/>
        <v>0</v>
      </c>
      <c r="M329" s="227">
        <f t="shared" si="140"/>
        <v>0</v>
      </c>
      <c r="N329" s="227">
        <f t="shared" si="141"/>
        <v>0</v>
      </c>
      <c r="O329" s="227">
        <f t="shared" si="142"/>
        <v>0</v>
      </c>
      <c r="P329" s="227">
        <f t="shared" si="143"/>
        <v>0</v>
      </c>
      <c r="Q329" s="227">
        <f t="shared" si="144"/>
        <v>0</v>
      </c>
      <c r="R329" s="411">
        <f t="shared" si="145"/>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30"/>
        <v>0</v>
      </c>
      <c r="D330" s="55">
        <f t="shared" si="131"/>
        <v>0</v>
      </c>
      <c r="E330" s="55">
        <f t="shared" si="132"/>
        <v>0</v>
      </c>
      <c r="F330" s="55">
        <f t="shared" si="133"/>
        <v>0</v>
      </c>
      <c r="G330" s="55">
        <f t="shared" si="134"/>
        <v>0</v>
      </c>
      <c r="H330" s="55">
        <f t="shared" si="135"/>
        <v>0</v>
      </c>
      <c r="I330" s="55">
        <f t="shared" si="136"/>
        <v>0</v>
      </c>
      <c r="J330" s="55">
        <f t="shared" si="137"/>
        <v>0</v>
      </c>
      <c r="K330" s="55">
        <f t="shared" si="138"/>
        <v>0</v>
      </c>
      <c r="L330" s="55">
        <f t="shared" si="139"/>
        <v>0</v>
      </c>
      <c r="M330" s="55">
        <f t="shared" si="140"/>
        <v>0</v>
      </c>
      <c r="N330" s="55">
        <f t="shared" si="141"/>
        <v>0</v>
      </c>
      <c r="O330" s="55">
        <f t="shared" si="142"/>
        <v>0</v>
      </c>
      <c r="P330" s="55">
        <f t="shared" si="143"/>
        <v>0</v>
      </c>
      <c r="Q330" s="55">
        <f t="shared" si="144"/>
        <v>0</v>
      </c>
      <c r="R330" s="412">
        <f t="shared" si="145"/>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46">CHOOSE(d.Region,S331,AI331,AY331)</f>
        <v>0</v>
      </c>
      <c r="D331" s="54">
        <f t="shared" si="146"/>
        <v>0</v>
      </c>
      <c r="E331" s="54">
        <f t="shared" si="146"/>
        <v>0</v>
      </c>
      <c r="F331" s="54">
        <f t="shared" si="146"/>
        <v>0</v>
      </c>
      <c r="G331" s="54">
        <f t="shared" si="146"/>
        <v>0</v>
      </c>
      <c r="H331" s="54">
        <f t="shared" si="146"/>
        <v>0</v>
      </c>
      <c r="I331" s="54">
        <f t="shared" si="146"/>
        <v>0</v>
      </c>
      <c r="J331" s="54">
        <f t="shared" si="146"/>
        <v>0</v>
      </c>
      <c r="K331" s="54">
        <f t="shared" si="146"/>
        <v>0</v>
      </c>
      <c r="L331" s="54">
        <f t="shared" si="146"/>
        <v>0</v>
      </c>
      <c r="M331" s="54">
        <f t="shared" si="146"/>
        <v>0</v>
      </c>
      <c r="N331" s="54">
        <f t="shared" si="146"/>
        <v>0</v>
      </c>
      <c r="O331" s="54">
        <f t="shared" si="146"/>
        <v>0</v>
      </c>
      <c r="P331" s="54">
        <f t="shared" si="146"/>
        <v>0</v>
      </c>
      <c r="Q331" s="54">
        <f t="shared" si="146"/>
        <v>0</v>
      </c>
      <c r="R331" s="410">
        <f t="shared" si="146"/>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46"/>
        <v>0</v>
      </c>
      <c r="D332" s="227">
        <f t="shared" si="146"/>
        <v>0</v>
      </c>
      <c r="E332" s="227">
        <f t="shared" si="146"/>
        <v>0</v>
      </c>
      <c r="F332" s="227">
        <f t="shared" si="146"/>
        <v>0</v>
      </c>
      <c r="G332" s="227">
        <f t="shared" si="146"/>
        <v>0</v>
      </c>
      <c r="H332" s="227">
        <f t="shared" si="146"/>
        <v>0</v>
      </c>
      <c r="I332" s="227">
        <f t="shared" si="146"/>
        <v>0</v>
      </c>
      <c r="J332" s="227">
        <f t="shared" si="146"/>
        <v>0</v>
      </c>
      <c r="K332" s="227">
        <f t="shared" si="146"/>
        <v>0</v>
      </c>
      <c r="L332" s="227">
        <f t="shared" si="146"/>
        <v>0</v>
      </c>
      <c r="M332" s="227">
        <f t="shared" si="146"/>
        <v>0</v>
      </c>
      <c r="N332" s="227">
        <f t="shared" si="146"/>
        <v>0</v>
      </c>
      <c r="O332" s="227">
        <f t="shared" si="146"/>
        <v>0</v>
      </c>
      <c r="P332" s="227">
        <f t="shared" si="146"/>
        <v>0</v>
      </c>
      <c r="Q332" s="227">
        <f t="shared" si="146"/>
        <v>0</v>
      </c>
      <c r="R332" s="411">
        <f t="shared" si="146"/>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46"/>
        <v>0</v>
      </c>
      <c r="D333" s="55">
        <f t="shared" si="146"/>
        <v>0</v>
      </c>
      <c r="E333" s="55">
        <f t="shared" si="146"/>
        <v>0</v>
      </c>
      <c r="F333" s="55">
        <f t="shared" si="146"/>
        <v>0</v>
      </c>
      <c r="G333" s="55">
        <f t="shared" si="146"/>
        <v>0</v>
      </c>
      <c r="H333" s="55">
        <f t="shared" si="146"/>
        <v>0</v>
      </c>
      <c r="I333" s="55">
        <f t="shared" si="146"/>
        <v>0</v>
      </c>
      <c r="J333" s="55">
        <f t="shared" si="146"/>
        <v>0</v>
      </c>
      <c r="K333" s="55">
        <f t="shared" si="146"/>
        <v>0</v>
      </c>
      <c r="L333" s="55">
        <f t="shared" si="146"/>
        <v>0</v>
      </c>
      <c r="M333" s="55">
        <f t="shared" si="146"/>
        <v>0</v>
      </c>
      <c r="N333" s="55">
        <f t="shared" si="146"/>
        <v>0</v>
      </c>
      <c r="O333" s="55">
        <f t="shared" si="146"/>
        <v>0</v>
      </c>
      <c r="P333" s="55">
        <f t="shared" si="146"/>
        <v>0</v>
      </c>
      <c r="Q333" s="55">
        <f t="shared" si="146"/>
        <v>0</v>
      </c>
      <c r="R333" s="412">
        <f t="shared" si="146"/>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30"/>
        <v>0</v>
      </c>
      <c r="D334" s="54">
        <f t="shared" si="131"/>
        <v>0</v>
      </c>
      <c r="E334" s="54">
        <f t="shared" si="132"/>
        <v>0</v>
      </c>
      <c r="F334" s="54">
        <f t="shared" si="133"/>
        <v>0</v>
      </c>
      <c r="G334" s="54">
        <f t="shared" si="134"/>
        <v>0</v>
      </c>
      <c r="H334" s="54">
        <f t="shared" si="135"/>
        <v>0</v>
      </c>
      <c r="I334" s="54">
        <f t="shared" si="136"/>
        <v>0</v>
      </c>
      <c r="J334" s="54">
        <f t="shared" si="137"/>
        <v>0</v>
      </c>
      <c r="K334" s="54">
        <f t="shared" si="138"/>
        <v>0</v>
      </c>
      <c r="L334" s="54">
        <f t="shared" si="139"/>
        <v>0</v>
      </c>
      <c r="M334" s="54">
        <f t="shared" si="140"/>
        <v>0</v>
      </c>
      <c r="N334" s="54">
        <f t="shared" si="141"/>
        <v>0</v>
      </c>
      <c r="O334" s="54">
        <f t="shared" si="142"/>
        <v>0</v>
      </c>
      <c r="P334" s="54">
        <f t="shared" si="143"/>
        <v>0</v>
      </c>
      <c r="Q334" s="54">
        <f t="shared" si="144"/>
        <v>0</v>
      </c>
      <c r="R334" s="410">
        <f t="shared" si="145"/>
        <v>0</v>
      </c>
      <c r="S334" s="327">
        <f>S319</f>
        <v>0</v>
      </c>
      <c r="T334" s="327">
        <f t="shared" ref="T334:BN334" si="147">T319</f>
        <v>0</v>
      </c>
      <c r="U334" s="327">
        <f t="shared" si="147"/>
        <v>0</v>
      </c>
      <c r="V334" s="327">
        <f t="shared" si="147"/>
        <v>0</v>
      </c>
      <c r="W334" s="327">
        <f t="shared" si="147"/>
        <v>0</v>
      </c>
      <c r="X334" s="327">
        <f t="shared" si="147"/>
        <v>0</v>
      </c>
      <c r="Y334" s="327">
        <f t="shared" si="147"/>
        <v>0</v>
      </c>
      <c r="Z334" s="327">
        <f t="shared" si="147"/>
        <v>0</v>
      </c>
      <c r="AA334" s="327">
        <f t="shared" si="147"/>
        <v>0</v>
      </c>
      <c r="AB334" s="327">
        <f t="shared" si="147"/>
        <v>0</v>
      </c>
      <c r="AC334" s="327">
        <f t="shared" si="147"/>
        <v>0</v>
      </c>
      <c r="AD334" s="327">
        <f t="shared" si="147"/>
        <v>0</v>
      </c>
      <c r="AE334" s="327">
        <f t="shared" si="147"/>
        <v>0</v>
      </c>
      <c r="AF334" s="327">
        <f t="shared" si="147"/>
        <v>0</v>
      </c>
      <c r="AG334" s="327">
        <f t="shared" si="147"/>
        <v>0</v>
      </c>
      <c r="AH334" s="327">
        <f t="shared" si="147"/>
        <v>0</v>
      </c>
      <c r="AI334" s="327">
        <f t="shared" si="147"/>
        <v>0</v>
      </c>
      <c r="AJ334" s="327">
        <f t="shared" si="147"/>
        <v>0</v>
      </c>
      <c r="AK334" s="327">
        <f t="shared" si="147"/>
        <v>0</v>
      </c>
      <c r="AL334" s="327">
        <f t="shared" si="147"/>
        <v>0</v>
      </c>
      <c r="AM334" s="327">
        <f t="shared" si="147"/>
        <v>0</v>
      </c>
      <c r="AN334" s="327">
        <f t="shared" si="147"/>
        <v>0</v>
      </c>
      <c r="AO334" s="327">
        <f t="shared" si="147"/>
        <v>0</v>
      </c>
      <c r="AP334" s="327">
        <f t="shared" si="147"/>
        <v>0</v>
      </c>
      <c r="AQ334" s="327">
        <f t="shared" si="147"/>
        <v>0</v>
      </c>
      <c r="AR334" s="327">
        <f t="shared" si="147"/>
        <v>0</v>
      </c>
      <c r="AS334" s="327">
        <f t="shared" si="147"/>
        <v>0</v>
      </c>
      <c r="AT334" s="327">
        <f t="shared" si="147"/>
        <v>0</v>
      </c>
      <c r="AU334" s="327">
        <f t="shared" si="147"/>
        <v>0</v>
      </c>
      <c r="AV334" s="327">
        <f t="shared" si="147"/>
        <v>0</v>
      </c>
      <c r="AW334" s="327">
        <f t="shared" si="147"/>
        <v>0</v>
      </c>
      <c r="AX334" s="327">
        <f t="shared" si="147"/>
        <v>0</v>
      </c>
      <c r="AY334" s="327">
        <f t="shared" si="147"/>
        <v>0</v>
      </c>
      <c r="AZ334" s="327">
        <f t="shared" si="147"/>
        <v>0</v>
      </c>
      <c r="BA334" s="327">
        <f t="shared" si="147"/>
        <v>0</v>
      </c>
      <c r="BB334" s="327">
        <f t="shared" si="147"/>
        <v>0</v>
      </c>
      <c r="BC334" s="327">
        <f t="shared" si="147"/>
        <v>0</v>
      </c>
      <c r="BD334" s="327">
        <f t="shared" si="147"/>
        <v>0</v>
      </c>
      <c r="BE334" s="327">
        <f t="shared" si="147"/>
        <v>0</v>
      </c>
      <c r="BF334" s="327">
        <f t="shared" si="147"/>
        <v>0</v>
      </c>
      <c r="BG334" s="327">
        <f t="shared" si="147"/>
        <v>0</v>
      </c>
      <c r="BH334" s="327">
        <f t="shared" si="147"/>
        <v>0</v>
      </c>
      <c r="BI334" s="327">
        <f t="shared" si="147"/>
        <v>0</v>
      </c>
      <c r="BJ334" s="327">
        <f t="shared" si="147"/>
        <v>0</v>
      </c>
      <c r="BK334" s="327">
        <f t="shared" si="147"/>
        <v>0</v>
      </c>
      <c r="BL334" s="327">
        <f t="shared" si="147"/>
        <v>0</v>
      </c>
      <c r="BM334" s="327">
        <f t="shared" si="147"/>
        <v>0</v>
      </c>
      <c r="BN334" s="327">
        <f t="shared" si="147"/>
        <v>0</v>
      </c>
      <c r="BO334" s="27" t="s">
        <v>1046</v>
      </c>
    </row>
    <row r="335" spans="2:67" outlineLevel="2">
      <c r="B335" s="47" t="s">
        <v>1077</v>
      </c>
      <c r="C335" s="227">
        <f t="shared" si="130"/>
        <v>0</v>
      </c>
      <c r="D335" s="227">
        <f t="shared" si="131"/>
        <v>0</v>
      </c>
      <c r="E335" s="227">
        <f t="shared" si="132"/>
        <v>0</v>
      </c>
      <c r="F335" s="227">
        <f t="shared" si="133"/>
        <v>0</v>
      </c>
      <c r="G335" s="227">
        <f t="shared" si="134"/>
        <v>0</v>
      </c>
      <c r="H335" s="227">
        <f t="shared" si="135"/>
        <v>0</v>
      </c>
      <c r="I335" s="227">
        <f t="shared" si="136"/>
        <v>0</v>
      </c>
      <c r="J335" s="227">
        <f t="shared" si="137"/>
        <v>0</v>
      </c>
      <c r="K335" s="227">
        <f t="shared" si="138"/>
        <v>0</v>
      </c>
      <c r="L335" s="227">
        <f t="shared" si="139"/>
        <v>0</v>
      </c>
      <c r="M335" s="227">
        <f t="shared" si="140"/>
        <v>0</v>
      </c>
      <c r="N335" s="227">
        <f t="shared" si="141"/>
        <v>0</v>
      </c>
      <c r="O335" s="227">
        <f t="shared" si="142"/>
        <v>0</v>
      </c>
      <c r="P335" s="227">
        <f t="shared" si="143"/>
        <v>0</v>
      </c>
      <c r="Q335" s="227">
        <f t="shared" si="144"/>
        <v>0</v>
      </c>
      <c r="R335" s="411">
        <f t="shared" si="145"/>
        <v>0</v>
      </c>
      <c r="S335" s="327">
        <f t="shared" ref="S335:BN335" si="148">S320</f>
        <v>0</v>
      </c>
      <c r="T335" s="327">
        <f t="shared" si="148"/>
        <v>0</v>
      </c>
      <c r="U335" s="327">
        <f t="shared" si="148"/>
        <v>0</v>
      </c>
      <c r="V335" s="327">
        <f t="shared" si="148"/>
        <v>0</v>
      </c>
      <c r="W335" s="327">
        <f t="shared" si="148"/>
        <v>0</v>
      </c>
      <c r="X335" s="327">
        <f t="shared" si="148"/>
        <v>0</v>
      </c>
      <c r="Y335" s="327">
        <f t="shared" si="148"/>
        <v>0</v>
      </c>
      <c r="Z335" s="327">
        <f t="shared" si="148"/>
        <v>0</v>
      </c>
      <c r="AA335" s="327">
        <f t="shared" si="148"/>
        <v>0</v>
      </c>
      <c r="AB335" s="327">
        <f t="shared" si="148"/>
        <v>0</v>
      </c>
      <c r="AC335" s="327">
        <f t="shared" si="148"/>
        <v>0</v>
      </c>
      <c r="AD335" s="327">
        <f t="shared" si="148"/>
        <v>0</v>
      </c>
      <c r="AE335" s="327">
        <f t="shared" si="148"/>
        <v>0</v>
      </c>
      <c r="AF335" s="327">
        <f t="shared" si="148"/>
        <v>0</v>
      </c>
      <c r="AG335" s="327">
        <f t="shared" si="148"/>
        <v>0</v>
      </c>
      <c r="AH335" s="327">
        <f t="shared" si="148"/>
        <v>0</v>
      </c>
      <c r="AI335" s="327">
        <f t="shared" si="148"/>
        <v>0</v>
      </c>
      <c r="AJ335" s="327">
        <f t="shared" si="148"/>
        <v>0</v>
      </c>
      <c r="AK335" s="327">
        <f t="shared" si="148"/>
        <v>0</v>
      </c>
      <c r="AL335" s="327">
        <f t="shared" si="148"/>
        <v>0</v>
      </c>
      <c r="AM335" s="327">
        <f t="shared" si="148"/>
        <v>0</v>
      </c>
      <c r="AN335" s="327">
        <f t="shared" si="148"/>
        <v>0</v>
      </c>
      <c r="AO335" s="327">
        <f t="shared" si="148"/>
        <v>0</v>
      </c>
      <c r="AP335" s="327">
        <f t="shared" si="148"/>
        <v>0</v>
      </c>
      <c r="AQ335" s="327">
        <f t="shared" si="148"/>
        <v>0</v>
      </c>
      <c r="AR335" s="327">
        <f t="shared" si="148"/>
        <v>0</v>
      </c>
      <c r="AS335" s="327">
        <f t="shared" si="148"/>
        <v>0</v>
      </c>
      <c r="AT335" s="327">
        <f t="shared" si="148"/>
        <v>0</v>
      </c>
      <c r="AU335" s="327">
        <f t="shared" si="148"/>
        <v>0</v>
      </c>
      <c r="AV335" s="327">
        <f t="shared" si="148"/>
        <v>0</v>
      </c>
      <c r="AW335" s="327">
        <f t="shared" si="148"/>
        <v>0</v>
      </c>
      <c r="AX335" s="327">
        <f t="shared" si="148"/>
        <v>0</v>
      </c>
      <c r="AY335" s="327">
        <f t="shared" si="148"/>
        <v>0</v>
      </c>
      <c r="AZ335" s="327">
        <f t="shared" si="148"/>
        <v>0</v>
      </c>
      <c r="BA335" s="327">
        <f t="shared" si="148"/>
        <v>0</v>
      </c>
      <c r="BB335" s="327">
        <f t="shared" si="148"/>
        <v>0</v>
      </c>
      <c r="BC335" s="327">
        <f t="shared" si="148"/>
        <v>0</v>
      </c>
      <c r="BD335" s="327">
        <f t="shared" si="148"/>
        <v>0</v>
      </c>
      <c r="BE335" s="327">
        <f t="shared" si="148"/>
        <v>0</v>
      </c>
      <c r="BF335" s="327">
        <f t="shared" si="148"/>
        <v>0</v>
      </c>
      <c r="BG335" s="327">
        <f t="shared" si="148"/>
        <v>0</v>
      </c>
      <c r="BH335" s="327">
        <f t="shared" si="148"/>
        <v>0</v>
      </c>
      <c r="BI335" s="327">
        <f t="shared" si="148"/>
        <v>0</v>
      </c>
      <c r="BJ335" s="327">
        <f t="shared" si="148"/>
        <v>0</v>
      </c>
      <c r="BK335" s="327">
        <f t="shared" si="148"/>
        <v>0</v>
      </c>
      <c r="BL335" s="327">
        <f t="shared" si="148"/>
        <v>0</v>
      </c>
      <c r="BM335" s="327">
        <f t="shared" si="148"/>
        <v>0</v>
      </c>
      <c r="BN335" s="327">
        <f t="shared" si="148"/>
        <v>0</v>
      </c>
    </row>
    <row r="336" spans="2:67" outlineLevel="2">
      <c r="B336" s="48" t="s">
        <v>1078</v>
      </c>
      <c r="C336" s="55">
        <f t="shared" si="130"/>
        <v>0</v>
      </c>
      <c r="D336" s="55">
        <f t="shared" si="131"/>
        <v>0</v>
      </c>
      <c r="E336" s="55">
        <f t="shared" si="132"/>
        <v>0</v>
      </c>
      <c r="F336" s="55">
        <f t="shared" si="133"/>
        <v>0</v>
      </c>
      <c r="G336" s="55">
        <f t="shared" si="134"/>
        <v>0</v>
      </c>
      <c r="H336" s="55">
        <f t="shared" si="135"/>
        <v>0</v>
      </c>
      <c r="I336" s="55">
        <f t="shared" si="136"/>
        <v>0</v>
      </c>
      <c r="J336" s="55">
        <f t="shared" si="137"/>
        <v>0</v>
      </c>
      <c r="K336" s="55">
        <f t="shared" si="138"/>
        <v>0</v>
      </c>
      <c r="L336" s="55">
        <f t="shared" si="139"/>
        <v>0</v>
      </c>
      <c r="M336" s="55">
        <f t="shared" si="140"/>
        <v>0</v>
      </c>
      <c r="N336" s="55">
        <f t="shared" si="141"/>
        <v>0</v>
      </c>
      <c r="O336" s="55">
        <f t="shared" si="142"/>
        <v>0</v>
      </c>
      <c r="P336" s="55">
        <f t="shared" si="143"/>
        <v>0</v>
      </c>
      <c r="Q336" s="55">
        <f t="shared" si="144"/>
        <v>0</v>
      </c>
      <c r="R336" s="412">
        <f t="shared" si="145"/>
        <v>0</v>
      </c>
      <c r="S336" s="327">
        <f t="shared" ref="S336:BN336" si="149">S321</f>
        <v>0</v>
      </c>
      <c r="T336" s="327">
        <f t="shared" si="149"/>
        <v>0</v>
      </c>
      <c r="U336" s="327">
        <f t="shared" si="149"/>
        <v>0</v>
      </c>
      <c r="V336" s="327">
        <f t="shared" si="149"/>
        <v>0</v>
      </c>
      <c r="W336" s="327">
        <f t="shared" si="149"/>
        <v>0</v>
      </c>
      <c r="X336" s="327">
        <f t="shared" si="149"/>
        <v>0</v>
      </c>
      <c r="Y336" s="327">
        <f t="shared" si="149"/>
        <v>0</v>
      </c>
      <c r="Z336" s="327">
        <f t="shared" si="149"/>
        <v>0</v>
      </c>
      <c r="AA336" s="327">
        <f t="shared" si="149"/>
        <v>0</v>
      </c>
      <c r="AB336" s="327">
        <f t="shared" si="149"/>
        <v>0</v>
      </c>
      <c r="AC336" s="327">
        <f t="shared" si="149"/>
        <v>0</v>
      </c>
      <c r="AD336" s="327">
        <f t="shared" si="149"/>
        <v>0</v>
      </c>
      <c r="AE336" s="327">
        <f t="shared" si="149"/>
        <v>0</v>
      </c>
      <c r="AF336" s="327">
        <f t="shared" si="149"/>
        <v>0</v>
      </c>
      <c r="AG336" s="327">
        <f t="shared" si="149"/>
        <v>0</v>
      </c>
      <c r="AH336" s="327">
        <f t="shared" si="149"/>
        <v>0</v>
      </c>
      <c r="AI336" s="327">
        <f t="shared" si="149"/>
        <v>0</v>
      </c>
      <c r="AJ336" s="327">
        <f t="shared" si="149"/>
        <v>0</v>
      </c>
      <c r="AK336" s="327">
        <f t="shared" si="149"/>
        <v>0</v>
      </c>
      <c r="AL336" s="327">
        <f t="shared" si="149"/>
        <v>0</v>
      </c>
      <c r="AM336" s="327">
        <f t="shared" si="149"/>
        <v>0</v>
      </c>
      <c r="AN336" s="327">
        <f t="shared" si="149"/>
        <v>0</v>
      </c>
      <c r="AO336" s="327">
        <f t="shared" si="149"/>
        <v>0</v>
      </c>
      <c r="AP336" s="327">
        <f t="shared" si="149"/>
        <v>0</v>
      </c>
      <c r="AQ336" s="327">
        <f t="shared" si="149"/>
        <v>0</v>
      </c>
      <c r="AR336" s="327">
        <f t="shared" si="149"/>
        <v>0</v>
      </c>
      <c r="AS336" s="327">
        <f t="shared" si="149"/>
        <v>0</v>
      </c>
      <c r="AT336" s="327">
        <f t="shared" si="149"/>
        <v>0</v>
      </c>
      <c r="AU336" s="327">
        <f t="shared" si="149"/>
        <v>0</v>
      </c>
      <c r="AV336" s="327">
        <f t="shared" si="149"/>
        <v>0</v>
      </c>
      <c r="AW336" s="327">
        <f t="shared" si="149"/>
        <v>0</v>
      </c>
      <c r="AX336" s="327">
        <f t="shared" si="149"/>
        <v>0</v>
      </c>
      <c r="AY336" s="327">
        <f t="shared" si="149"/>
        <v>0</v>
      </c>
      <c r="AZ336" s="327">
        <f t="shared" si="149"/>
        <v>0</v>
      </c>
      <c r="BA336" s="327">
        <f t="shared" si="149"/>
        <v>0</v>
      </c>
      <c r="BB336" s="327">
        <f t="shared" si="149"/>
        <v>0</v>
      </c>
      <c r="BC336" s="327">
        <f t="shared" si="149"/>
        <v>0</v>
      </c>
      <c r="BD336" s="327">
        <f t="shared" si="149"/>
        <v>0</v>
      </c>
      <c r="BE336" s="327">
        <f t="shared" si="149"/>
        <v>0</v>
      </c>
      <c r="BF336" s="327">
        <f t="shared" si="149"/>
        <v>0</v>
      </c>
      <c r="BG336" s="327">
        <f t="shared" si="149"/>
        <v>0</v>
      </c>
      <c r="BH336" s="327">
        <f t="shared" si="149"/>
        <v>0</v>
      </c>
      <c r="BI336" s="327">
        <f t="shared" si="149"/>
        <v>0</v>
      </c>
      <c r="BJ336" s="327">
        <f t="shared" si="149"/>
        <v>0</v>
      </c>
      <c r="BK336" s="327">
        <f t="shared" si="149"/>
        <v>0</v>
      </c>
      <c r="BL336" s="327">
        <f t="shared" si="149"/>
        <v>0</v>
      </c>
      <c r="BM336" s="327">
        <f t="shared" si="149"/>
        <v>0</v>
      </c>
      <c r="BN336" s="327">
        <f t="shared" si="149"/>
        <v>0</v>
      </c>
    </row>
    <row r="337" spans="2:67" ht="24.75" outlineLevel="1">
      <c r="B337" s="46" t="str">
        <f>"Grazing Intensity 2
"&amp;$B$151&amp;": Ewe Lambs"</f>
        <v>Grazing Intensity 2
Standard (7mo): Ewe Lambs</v>
      </c>
      <c r="C337" s="54">
        <f t="shared" si="130"/>
        <v>0</v>
      </c>
      <c r="D337" s="54">
        <f t="shared" si="131"/>
        <v>0</v>
      </c>
      <c r="E337" s="54">
        <f t="shared" si="132"/>
        <v>0</v>
      </c>
      <c r="F337" s="54">
        <f t="shared" si="133"/>
        <v>0</v>
      </c>
      <c r="G337" s="54">
        <f t="shared" si="134"/>
        <v>0</v>
      </c>
      <c r="H337" s="54">
        <f t="shared" si="135"/>
        <v>0</v>
      </c>
      <c r="I337" s="54">
        <f t="shared" si="136"/>
        <v>0</v>
      </c>
      <c r="J337" s="54">
        <f t="shared" si="137"/>
        <v>0</v>
      </c>
      <c r="K337" s="54">
        <f t="shared" si="138"/>
        <v>0</v>
      </c>
      <c r="L337" s="54">
        <f t="shared" si="139"/>
        <v>0</v>
      </c>
      <c r="M337" s="54">
        <f t="shared" si="140"/>
        <v>0</v>
      </c>
      <c r="N337" s="54">
        <f t="shared" si="141"/>
        <v>0</v>
      </c>
      <c r="O337" s="54">
        <f t="shared" si="142"/>
        <v>0</v>
      </c>
      <c r="P337" s="54">
        <f t="shared" si="143"/>
        <v>0</v>
      </c>
      <c r="Q337" s="54">
        <f t="shared" si="144"/>
        <v>0</v>
      </c>
      <c r="R337" s="410">
        <f t="shared" si="145"/>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30"/>
        <v>0</v>
      </c>
      <c r="D338" s="227">
        <f t="shared" si="131"/>
        <v>0</v>
      </c>
      <c r="E338" s="227">
        <f t="shared" si="132"/>
        <v>0</v>
      </c>
      <c r="F338" s="227">
        <f t="shared" si="133"/>
        <v>0</v>
      </c>
      <c r="G338" s="227">
        <f t="shared" si="134"/>
        <v>0</v>
      </c>
      <c r="H338" s="227">
        <f t="shared" si="135"/>
        <v>0</v>
      </c>
      <c r="I338" s="227">
        <f t="shared" si="136"/>
        <v>0</v>
      </c>
      <c r="J338" s="227">
        <f t="shared" si="137"/>
        <v>0</v>
      </c>
      <c r="K338" s="227">
        <f t="shared" si="138"/>
        <v>0</v>
      </c>
      <c r="L338" s="227">
        <f t="shared" si="139"/>
        <v>0</v>
      </c>
      <c r="M338" s="227">
        <f t="shared" si="140"/>
        <v>0</v>
      </c>
      <c r="N338" s="227">
        <f t="shared" si="141"/>
        <v>0</v>
      </c>
      <c r="O338" s="227">
        <f t="shared" si="142"/>
        <v>0</v>
      </c>
      <c r="P338" s="227">
        <f t="shared" si="143"/>
        <v>0</v>
      </c>
      <c r="Q338" s="227">
        <f t="shared" si="144"/>
        <v>0</v>
      </c>
      <c r="R338" s="411">
        <f t="shared" si="145"/>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30"/>
        <v>0</v>
      </c>
      <c r="D339" s="55">
        <f t="shared" si="131"/>
        <v>0</v>
      </c>
      <c r="E339" s="55">
        <f t="shared" si="132"/>
        <v>0</v>
      </c>
      <c r="F339" s="55">
        <f t="shared" si="133"/>
        <v>0</v>
      </c>
      <c r="G339" s="55">
        <f t="shared" si="134"/>
        <v>0</v>
      </c>
      <c r="H339" s="55">
        <f t="shared" si="135"/>
        <v>0</v>
      </c>
      <c r="I339" s="55">
        <f t="shared" si="136"/>
        <v>0</v>
      </c>
      <c r="J339" s="55">
        <f t="shared" si="137"/>
        <v>0</v>
      </c>
      <c r="K339" s="55">
        <f t="shared" si="138"/>
        <v>0</v>
      </c>
      <c r="L339" s="55">
        <f t="shared" si="139"/>
        <v>0</v>
      </c>
      <c r="M339" s="55">
        <f t="shared" si="140"/>
        <v>0</v>
      </c>
      <c r="N339" s="55">
        <f t="shared" si="141"/>
        <v>0</v>
      </c>
      <c r="O339" s="55">
        <f t="shared" si="142"/>
        <v>0</v>
      </c>
      <c r="P339" s="55">
        <f t="shared" si="143"/>
        <v>0</v>
      </c>
      <c r="Q339" s="55">
        <f t="shared" si="144"/>
        <v>0</v>
      </c>
      <c r="R339" s="412">
        <f t="shared" si="145"/>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30"/>
        <v>0</v>
      </c>
      <c r="D340" s="54">
        <f t="shared" si="131"/>
        <v>0</v>
      </c>
      <c r="E340" s="54">
        <f t="shared" si="132"/>
        <v>0</v>
      </c>
      <c r="F340" s="54">
        <f t="shared" si="133"/>
        <v>0</v>
      </c>
      <c r="G340" s="54">
        <f t="shared" si="134"/>
        <v>0</v>
      </c>
      <c r="H340" s="54">
        <f t="shared" si="135"/>
        <v>0</v>
      </c>
      <c r="I340" s="54">
        <f t="shared" si="136"/>
        <v>0</v>
      </c>
      <c r="J340" s="54">
        <f t="shared" si="137"/>
        <v>0</v>
      </c>
      <c r="K340" s="54">
        <f t="shared" si="138"/>
        <v>0</v>
      </c>
      <c r="L340" s="54">
        <f t="shared" si="139"/>
        <v>0</v>
      </c>
      <c r="M340" s="54">
        <f t="shared" si="140"/>
        <v>0</v>
      </c>
      <c r="N340" s="54">
        <f t="shared" si="141"/>
        <v>0</v>
      </c>
      <c r="O340" s="54">
        <f t="shared" si="142"/>
        <v>0</v>
      </c>
      <c r="P340" s="54">
        <f t="shared" si="143"/>
        <v>0</v>
      </c>
      <c r="Q340" s="54">
        <f t="shared" si="144"/>
        <v>0</v>
      </c>
      <c r="R340" s="410">
        <f t="shared" si="145"/>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30"/>
        <v>0</v>
      </c>
      <c r="D341" s="227">
        <f t="shared" si="131"/>
        <v>0</v>
      </c>
      <c r="E341" s="227">
        <f t="shared" si="132"/>
        <v>0</v>
      </c>
      <c r="F341" s="227">
        <f t="shared" si="133"/>
        <v>0</v>
      </c>
      <c r="G341" s="227">
        <f t="shared" si="134"/>
        <v>0</v>
      </c>
      <c r="H341" s="227">
        <f t="shared" si="135"/>
        <v>0</v>
      </c>
      <c r="I341" s="227">
        <f t="shared" si="136"/>
        <v>0</v>
      </c>
      <c r="J341" s="227">
        <f t="shared" si="137"/>
        <v>0</v>
      </c>
      <c r="K341" s="227">
        <f t="shared" si="138"/>
        <v>0</v>
      </c>
      <c r="L341" s="227">
        <f t="shared" si="139"/>
        <v>0</v>
      </c>
      <c r="M341" s="227">
        <f t="shared" si="140"/>
        <v>0</v>
      </c>
      <c r="N341" s="227">
        <f t="shared" si="141"/>
        <v>0</v>
      </c>
      <c r="O341" s="227">
        <f t="shared" si="142"/>
        <v>0</v>
      </c>
      <c r="P341" s="227">
        <f t="shared" si="143"/>
        <v>0</v>
      </c>
      <c r="Q341" s="227">
        <f t="shared" si="144"/>
        <v>0</v>
      </c>
      <c r="R341" s="411">
        <f t="shared" si="145"/>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 t="shared" si="130"/>
        <v>0</v>
      </c>
      <c r="D342" s="55">
        <f t="shared" si="131"/>
        <v>0</v>
      </c>
      <c r="E342" s="55">
        <f t="shared" si="132"/>
        <v>0</v>
      </c>
      <c r="F342" s="55">
        <f t="shared" si="133"/>
        <v>0</v>
      </c>
      <c r="G342" s="55">
        <f t="shared" si="134"/>
        <v>0</v>
      </c>
      <c r="H342" s="55">
        <f t="shared" si="135"/>
        <v>0</v>
      </c>
      <c r="I342" s="55">
        <f t="shared" si="136"/>
        <v>0</v>
      </c>
      <c r="J342" s="55">
        <f t="shared" si="137"/>
        <v>0</v>
      </c>
      <c r="K342" s="55">
        <f t="shared" si="138"/>
        <v>0</v>
      </c>
      <c r="L342" s="55">
        <f t="shared" si="139"/>
        <v>0</v>
      </c>
      <c r="M342" s="55">
        <f t="shared" si="140"/>
        <v>0</v>
      </c>
      <c r="N342" s="55">
        <f t="shared" si="141"/>
        <v>0</v>
      </c>
      <c r="O342" s="55">
        <f t="shared" si="142"/>
        <v>0</v>
      </c>
      <c r="P342" s="55">
        <f t="shared" si="143"/>
        <v>0</v>
      </c>
      <c r="Q342" s="55">
        <f t="shared" si="144"/>
        <v>0</v>
      </c>
      <c r="R342" s="412">
        <f t="shared" si="145"/>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30"/>
        <v>0</v>
      </c>
      <c r="D343" s="54">
        <f t="shared" si="131"/>
        <v>0</v>
      </c>
      <c r="E343" s="54">
        <f t="shared" si="132"/>
        <v>0</v>
      </c>
      <c r="F343" s="54">
        <f t="shared" si="133"/>
        <v>0</v>
      </c>
      <c r="G343" s="54">
        <f t="shared" si="134"/>
        <v>0</v>
      </c>
      <c r="H343" s="54">
        <f t="shared" si="135"/>
        <v>0</v>
      </c>
      <c r="I343" s="54">
        <f t="shared" si="136"/>
        <v>0</v>
      </c>
      <c r="J343" s="54">
        <f t="shared" si="137"/>
        <v>0</v>
      </c>
      <c r="K343" s="54">
        <f t="shared" si="138"/>
        <v>0</v>
      </c>
      <c r="L343" s="54">
        <f t="shared" si="139"/>
        <v>0</v>
      </c>
      <c r="M343" s="54">
        <f t="shared" si="140"/>
        <v>0</v>
      </c>
      <c r="N343" s="54">
        <f t="shared" si="141"/>
        <v>0</v>
      </c>
      <c r="O343" s="54">
        <f t="shared" si="142"/>
        <v>0</v>
      </c>
      <c r="P343" s="54">
        <f t="shared" si="143"/>
        <v>0</v>
      </c>
      <c r="Q343" s="54">
        <f t="shared" si="144"/>
        <v>0</v>
      </c>
      <c r="R343" s="410">
        <f t="shared" si="145"/>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30"/>
        <v>0</v>
      </c>
      <c r="D344" s="227">
        <f t="shared" si="131"/>
        <v>0</v>
      </c>
      <c r="E344" s="227">
        <f t="shared" si="132"/>
        <v>0</v>
      </c>
      <c r="F344" s="227">
        <f t="shared" si="133"/>
        <v>0</v>
      </c>
      <c r="G344" s="227">
        <f t="shared" si="134"/>
        <v>0</v>
      </c>
      <c r="H344" s="227">
        <f t="shared" si="135"/>
        <v>0</v>
      </c>
      <c r="I344" s="227">
        <f t="shared" si="136"/>
        <v>0</v>
      </c>
      <c r="J344" s="227">
        <f t="shared" si="137"/>
        <v>0</v>
      </c>
      <c r="K344" s="227">
        <f t="shared" si="138"/>
        <v>0</v>
      </c>
      <c r="L344" s="227">
        <f t="shared" si="139"/>
        <v>0</v>
      </c>
      <c r="M344" s="227">
        <f t="shared" si="140"/>
        <v>0</v>
      </c>
      <c r="N344" s="227">
        <f t="shared" si="141"/>
        <v>0</v>
      </c>
      <c r="O344" s="227">
        <f t="shared" si="142"/>
        <v>0</v>
      </c>
      <c r="P344" s="227">
        <f t="shared" si="143"/>
        <v>0</v>
      </c>
      <c r="Q344" s="227">
        <f t="shared" si="144"/>
        <v>0</v>
      </c>
      <c r="R344" s="411">
        <f t="shared" si="145"/>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30"/>
        <v>0</v>
      </c>
      <c r="D345" s="55">
        <f t="shared" si="131"/>
        <v>0</v>
      </c>
      <c r="E345" s="55">
        <f t="shared" si="132"/>
        <v>0</v>
      </c>
      <c r="F345" s="55">
        <f t="shared" si="133"/>
        <v>0</v>
      </c>
      <c r="G345" s="55">
        <f t="shared" si="134"/>
        <v>0</v>
      </c>
      <c r="H345" s="55">
        <f t="shared" si="135"/>
        <v>0</v>
      </c>
      <c r="I345" s="55">
        <f t="shared" si="136"/>
        <v>0</v>
      </c>
      <c r="J345" s="55">
        <f t="shared" si="137"/>
        <v>0</v>
      </c>
      <c r="K345" s="55">
        <f t="shared" si="138"/>
        <v>0</v>
      </c>
      <c r="L345" s="55">
        <f t="shared" si="139"/>
        <v>0</v>
      </c>
      <c r="M345" s="55">
        <f t="shared" si="140"/>
        <v>0</v>
      </c>
      <c r="N345" s="55">
        <f t="shared" si="141"/>
        <v>0</v>
      </c>
      <c r="O345" s="55">
        <f t="shared" si="142"/>
        <v>0</v>
      </c>
      <c r="P345" s="55">
        <f t="shared" si="143"/>
        <v>0</v>
      </c>
      <c r="Q345" s="55">
        <f t="shared" si="144"/>
        <v>0</v>
      </c>
      <c r="R345" s="412">
        <f t="shared" si="145"/>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30"/>
        <v>0</v>
      </c>
      <c r="D346" s="54">
        <f t="shared" si="131"/>
        <v>0</v>
      </c>
      <c r="E346" s="54">
        <f t="shared" si="132"/>
        <v>0</v>
      </c>
      <c r="F346" s="54">
        <f t="shared" si="133"/>
        <v>0</v>
      </c>
      <c r="G346" s="54">
        <f t="shared" si="134"/>
        <v>0</v>
      </c>
      <c r="H346" s="54">
        <f t="shared" si="135"/>
        <v>0</v>
      </c>
      <c r="I346" s="54">
        <f t="shared" si="136"/>
        <v>0</v>
      </c>
      <c r="J346" s="54">
        <f t="shared" si="137"/>
        <v>0</v>
      </c>
      <c r="K346" s="54">
        <f t="shared" si="138"/>
        <v>0</v>
      </c>
      <c r="L346" s="54">
        <f t="shared" si="139"/>
        <v>0</v>
      </c>
      <c r="M346" s="54">
        <f t="shared" si="140"/>
        <v>0</v>
      </c>
      <c r="N346" s="54">
        <f t="shared" si="141"/>
        <v>0</v>
      </c>
      <c r="O346" s="54">
        <f t="shared" si="142"/>
        <v>0</v>
      </c>
      <c r="P346" s="54">
        <f t="shared" si="143"/>
        <v>0</v>
      </c>
      <c r="Q346" s="54">
        <f t="shared" si="144"/>
        <v>0</v>
      </c>
      <c r="R346" s="410">
        <f t="shared" si="145"/>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30"/>
        <v>0</v>
      </c>
      <c r="D347" s="227">
        <f t="shared" si="131"/>
        <v>0</v>
      </c>
      <c r="E347" s="227">
        <f t="shared" si="132"/>
        <v>0</v>
      </c>
      <c r="F347" s="227">
        <f t="shared" si="133"/>
        <v>0</v>
      </c>
      <c r="G347" s="227">
        <f t="shared" si="134"/>
        <v>0</v>
      </c>
      <c r="H347" s="227">
        <f t="shared" si="135"/>
        <v>0</v>
      </c>
      <c r="I347" s="227">
        <f t="shared" si="136"/>
        <v>0</v>
      </c>
      <c r="J347" s="227">
        <f t="shared" si="137"/>
        <v>0</v>
      </c>
      <c r="K347" s="227">
        <f t="shared" si="138"/>
        <v>0</v>
      </c>
      <c r="L347" s="227">
        <f t="shared" si="139"/>
        <v>0</v>
      </c>
      <c r="M347" s="227">
        <f t="shared" si="140"/>
        <v>0</v>
      </c>
      <c r="N347" s="227">
        <f t="shared" si="141"/>
        <v>0</v>
      </c>
      <c r="O347" s="227">
        <f t="shared" si="142"/>
        <v>0</v>
      </c>
      <c r="P347" s="227">
        <f t="shared" si="143"/>
        <v>0</v>
      </c>
      <c r="Q347" s="227">
        <f t="shared" si="144"/>
        <v>0</v>
      </c>
      <c r="R347" s="411">
        <f t="shared" si="145"/>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30"/>
        <v>0</v>
      </c>
      <c r="D348" s="55">
        <f t="shared" si="131"/>
        <v>0</v>
      </c>
      <c r="E348" s="55">
        <f t="shared" si="132"/>
        <v>0</v>
      </c>
      <c r="F348" s="55">
        <f t="shared" si="133"/>
        <v>0</v>
      </c>
      <c r="G348" s="55">
        <f t="shared" si="134"/>
        <v>0</v>
      </c>
      <c r="H348" s="55">
        <f t="shared" si="135"/>
        <v>0</v>
      </c>
      <c r="I348" s="55">
        <f t="shared" si="136"/>
        <v>0</v>
      </c>
      <c r="J348" s="55">
        <f t="shared" si="137"/>
        <v>0</v>
      </c>
      <c r="K348" s="55">
        <f t="shared" si="138"/>
        <v>0</v>
      </c>
      <c r="L348" s="55">
        <f t="shared" si="139"/>
        <v>0</v>
      </c>
      <c r="M348" s="55">
        <f t="shared" si="140"/>
        <v>0</v>
      </c>
      <c r="N348" s="55">
        <f t="shared" si="141"/>
        <v>0</v>
      </c>
      <c r="O348" s="55">
        <f t="shared" si="142"/>
        <v>0</v>
      </c>
      <c r="P348" s="55">
        <f t="shared" si="143"/>
        <v>0</v>
      </c>
      <c r="Q348" s="55">
        <f t="shared" si="144"/>
        <v>0</v>
      </c>
      <c r="R348" s="412">
        <f t="shared" si="145"/>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50">CHOOSE(d.Region,S349,AI349,AY349)</f>
        <v>0</v>
      </c>
      <c r="D349" s="54">
        <f t="shared" si="150"/>
        <v>0</v>
      </c>
      <c r="E349" s="54">
        <f t="shared" si="150"/>
        <v>0</v>
      </c>
      <c r="F349" s="54">
        <f t="shared" si="150"/>
        <v>0</v>
      </c>
      <c r="G349" s="54">
        <f t="shared" si="150"/>
        <v>0</v>
      </c>
      <c r="H349" s="54">
        <f t="shared" si="150"/>
        <v>0</v>
      </c>
      <c r="I349" s="54">
        <f t="shared" si="150"/>
        <v>0</v>
      </c>
      <c r="J349" s="54">
        <f t="shared" si="150"/>
        <v>0</v>
      </c>
      <c r="K349" s="54">
        <f t="shared" si="150"/>
        <v>0</v>
      </c>
      <c r="L349" s="54">
        <f t="shared" si="150"/>
        <v>0</v>
      </c>
      <c r="M349" s="54">
        <f t="shared" si="150"/>
        <v>0</v>
      </c>
      <c r="N349" s="54">
        <f t="shared" si="150"/>
        <v>0</v>
      </c>
      <c r="O349" s="54">
        <f t="shared" si="150"/>
        <v>0</v>
      </c>
      <c r="P349" s="54">
        <f t="shared" si="150"/>
        <v>0</v>
      </c>
      <c r="Q349" s="54">
        <f t="shared" si="150"/>
        <v>0</v>
      </c>
      <c r="R349" s="410">
        <f t="shared" si="150"/>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50"/>
        <v>0</v>
      </c>
      <c r="D350" s="227">
        <f t="shared" si="150"/>
        <v>0</v>
      </c>
      <c r="E350" s="227">
        <f t="shared" si="150"/>
        <v>0</v>
      </c>
      <c r="F350" s="227">
        <f t="shared" si="150"/>
        <v>0</v>
      </c>
      <c r="G350" s="227">
        <f t="shared" si="150"/>
        <v>0</v>
      </c>
      <c r="H350" s="227">
        <f t="shared" si="150"/>
        <v>0</v>
      </c>
      <c r="I350" s="227">
        <f t="shared" si="150"/>
        <v>0</v>
      </c>
      <c r="J350" s="227">
        <f t="shared" si="150"/>
        <v>0</v>
      </c>
      <c r="K350" s="227">
        <f t="shared" si="150"/>
        <v>0</v>
      </c>
      <c r="L350" s="227">
        <f t="shared" si="150"/>
        <v>0</v>
      </c>
      <c r="M350" s="227">
        <f t="shared" si="150"/>
        <v>0</v>
      </c>
      <c r="N350" s="227">
        <f t="shared" si="150"/>
        <v>0</v>
      </c>
      <c r="O350" s="227">
        <f t="shared" si="150"/>
        <v>0</v>
      </c>
      <c r="P350" s="227">
        <f t="shared" si="150"/>
        <v>0</v>
      </c>
      <c r="Q350" s="227">
        <f t="shared" si="150"/>
        <v>0</v>
      </c>
      <c r="R350" s="411">
        <f t="shared" si="150"/>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50"/>
        <v>0</v>
      </c>
      <c r="D351" s="55">
        <f t="shared" si="150"/>
        <v>0</v>
      </c>
      <c r="E351" s="55">
        <f t="shared" si="150"/>
        <v>0</v>
      </c>
      <c r="F351" s="55">
        <f t="shared" si="150"/>
        <v>0</v>
      </c>
      <c r="G351" s="55">
        <f t="shared" si="150"/>
        <v>0</v>
      </c>
      <c r="H351" s="55">
        <f t="shared" si="150"/>
        <v>0</v>
      </c>
      <c r="I351" s="55">
        <f t="shared" si="150"/>
        <v>0</v>
      </c>
      <c r="J351" s="55">
        <f t="shared" si="150"/>
        <v>0</v>
      </c>
      <c r="K351" s="55">
        <f t="shared" si="150"/>
        <v>0</v>
      </c>
      <c r="L351" s="55">
        <f t="shared" si="150"/>
        <v>0</v>
      </c>
      <c r="M351" s="55">
        <f t="shared" si="150"/>
        <v>0</v>
      </c>
      <c r="N351" s="55">
        <f t="shared" si="150"/>
        <v>0</v>
      </c>
      <c r="O351" s="55">
        <f t="shared" si="150"/>
        <v>0</v>
      </c>
      <c r="P351" s="55">
        <f t="shared" si="150"/>
        <v>0</v>
      </c>
      <c r="Q351" s="55">
        <f t="shared" si="150"/>
        <v>0</v>
      </c>
      <c r="R351" s="412">
        <f t="shared" si="150"/>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30"/>
        <v>0</v>
      </c>
      <c r="D352" s="54">
        <f t="shared" si="131"/>
        <v>0</v>
      </c>
      <c r="E352" s="54">
        <f t="shared" si="132"/>
        <v>0</v>
      </c>
      <c r="F352" s="54">
        <f t="shared" si="133"/>
        <v>0</v>
      </c>
      <c r="G352" s="54">
        <f t="shared" si="134"/>
        <v>0</v>
      </c>
      <c r="H352" s="54">
        <f t="shared" si="135"/>
        <v>0</v>
      </c>
      <c r="I352" s="54">
        <f t="shared" si="136"/>
        <v>0</v>
      </c>
      <c r="J352" s="54">
        <f t="shared" si="137"/>
        <v>0</v>
      </c>
      <c r="K352" s="54">
        <f t="shared" si="138"/>
        <v>0</v>
      </c>
      <c r="L352" s="54">
        <f t="shared" si="139"/>
        <v>0</v>
      </c>
      <c r="M352" s="54">
        <f t="shared" si="140"/>
        <v>0</v>
      </c>
      <c r="N352" s="54">
        <f t="shared" si="141"/>
        <v>0</v>
      </c>
      <c r="O352" s="54">
        <f t="shared" si="142"/>
        <v>0</v>
      </c>
      <c r="P352" s="54">
        <f t="shared" si="143"/>
        <v>0</v>
      </c>
      <c r="Q352" s="54">
        <f t="shared" si="144"/>
        <v>0</v>
      </c>
      <c r="R352" s="410">
        <f t="shared" si="145"/>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30"/>
        <v>0</v>
      </c>
      <c r="D353" s="227">
        <f t="shared" si="131"/>
        <v>0</v>
      </c>
      <c r="E353" s="227">
        <f t="shared" si="132"/>
        <v>0</v>
      </c>
      <c r="F353" s="227">
        <f t="shared" si="133"/>
        <v>0</v>
      </c>
      <c r="G353" s="227">
        <f t="shared" si="134"/>
        <v>0</v>
      </c>
      <c r="H353" s="227">
        <f t="shared" si="135"/>
        <v>0</v>
      </c>
      <c r="I353" s="227">
        <f t="shared" si="136"/>
        <v>0</v>
      </c>
      <c r="J353" s="227">
        <f t="shared" si="137"/>
        <v>0</v>
      </c>
      <c r="K353" s="227">
        <f t="shared" si="138"/>
        <v>0</v>
      </c>
      <c r="L353" s="227">
        <f t="shared" si="139"/>
        <v>0</v>
      </c>
      <c r="M353" s="227">
        <f t="shared" si="140"/>
        <v>0</v>
      </c>
      <c r="N353" s="227">
        <f t="shared" si="141"/>
        <v>0</v>
      </c>
      <c r="O353" s="227">
        <f t="shared" si="142"/>
        <v>0</v>
      </c>
      <c r="P353" s="227">
        <f t="shared" si="143"/>
        <v>0</v>
      </c>
      <c r="Q353" s="227">
        <f t="shared" si="144"/>
        <v>0</v>
      </c>
      <c r="R353" s="411">
        <f t="shared" si="145"/>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30"/>
        <v>0</v>
      </c>
      <c r="D354" s="55">
        <f t="shared" si="131"/>
        <v>0</v>
      </c>
      <c r="E354" s="55">
        <f t="shared" si="132"/>
        <v>0</v>
      </c>
      <c r="F354" s="55">
        <f t="shared" si="133"/>
        <v>0</v>
      </c>
      <c r="G354" s="55">
        <f t="shared" si="134"/>
        <v>0</v>
      </c>
      <c r="H354" s="55">
        <f t="shared" si="135"/>
        <v>0</v>
      </c>
      <c r="I354" s="55">
        <f t="shared" si="136"/>
        <v>0</v>
      </c>
      <c r="J354" s="55">
        <f t="shared" si="137"/>
        <v>0</v>
      </c>
      <c r="K354" s="55">
        <f t="shared" si="138"/>
        <v>0</v>
      </c>
      <c r="L354" s="55">
        <f t="shared" si="139"/>
        <v>0</v>
      </c>
      <c r="M354" s="55">
        <f t="shared" si="140"/>
        <v>0</v>
      </c>
      <c r="N354" s="55">
        <f t="shared" si="141"/>
        <v>0</v>
      </c>
      <c r="O354" s="55">
        <f t="shared" si="142"/>
        <v>0</v>
      </c>
      <c r="P354" s="55">
        <f t="shared" si="143"/>
        <v>0</v>
      </c>
      <c r="Q354" s="55">
        <f t="shared" si="144"/>
        <v>0</v>
      </c>
      <c r="R354" s="412">
        <f t="shared" si="145"/>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30"/>
        <v>0</v>
      </c>
      <c r="D355" s="54">
        <f t="shared" si="131"/>
        <v>0</v>
      </c>
      <c r="E355" s="54">
        <f t="shared" si="132"/>
        <v>0</v>
      </c>
      <c r="F355" s="54">
        <f t="shared" si="133"/>
        <v>0</v>
      </c>
      <c r="G355" s="54">
        <f t="shared" si="134"/>
        <v>0</v>
      </c>
      <c r="H355" s="54">
        <f t="shared" si="135"/>
        <v>0</v>
      </c>
      <c r="I355" s="54">
        <f t="shared" si="136"/>
        <v>0</v>
      </c>
      <c r="J355" s="54">
        <f t="shared" si="137"/>
        <v>0</v>
      </c>
      <c r="K355" s="54">
        <f t="shared" si="138"/>
        <v>0</v>
      </c>
      <c r="L355" s="54">
        <f t="shared" si="139"/>
        <v>0</v>
      </c>
      <c r="M355" s="54">
        <f t="shared" si="140"/>
        <v>0</v>
      </c>
      <c r="N355" s="54">
        <f t="shared" si="141"/>
        <v>0</v>
      </c>
      <c r="O355" s="54">
        <f t="shared" si="142"/>
        <v>0</v>
      </c>
      <c r="P355" s="54">
        <f t="shared" si="143"/>
        <v>0</v>
      </c>
      <c r="Q355" s="54">
        <f t="shared" si="144"/>
        <v>0</v>
      </c>
      <c r="R355" s="410">
        <f t="shared" si="145"/>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30"/>
        <v>0</v>
      </c>
      <c r="D356" s="227">
        <f t="shared" si="131"/>
        <v>0</v>
      </c>
      <c r="E356" s="227">
        <f t="shared" si="132"/>
        <v>0</v>
      </c>
      <c r="F356" s="227">
        <f t="shared" si="133"/>
        <v>0</v>
      </c>
      <c r="G356" s="227">
        <f t="shared" si="134"/>
        <v>0</v>
      </c>
      <c r="H356" s="227">
        <f t="shared" si="135"/>
        <v>0</v>
      </c>
      <c r="I356" s="227">
        <f t="shared" si="136"/>
        <v>0</v>
      </c>
      <c r="J356" s="227">
        <f t="shared" si="137"/>
        <v>0</v>
      </c>
      <c r="K356" s="227">
        <f t="shared" si="138"/>
        <v>0</v>
      </c>
      <c r="L356" s="227">
        <f t="shared" si="139"/>
        <v>0</v>
      </c>
      <c r="M356" s="227">
        <f t="shared" si="140"/>
        <v>0</v>
      </c>
      <c r="N356" s="227">
        <f t="shared" si="141"/>
        <v>0</v>
      </c>
      <c r="O356" s="227">
        <f t="shared" si="142"/>
        <v>0</v>
      </c>
      <c r="P356" s="227">
        <f t="shared" si="143"/>
        <v>0</v>
      </c>
      <c r="Q356" s="227">
        <f t="shared" si="144"/>
        <v>0</v>
      </c>
      <c r="R356" s="411">
        <f t="shared" si="145"/>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30"/>
        <v>0</v>
      </c>
      <c r="D357" s="55">
        <f t="shared" si="131"/>
        <v>0</v>
      </c>
      <c r="E357" s="55">
        <f t="shared" si="132"/>
        <v>0</v>
      </c>
      <c r="F357" s="55">
        <f t="shared" si="133"/>
        <v>0</v>
      </c>
      <c r="G357" s="55">
        <f t="shared" si="134"/>
        <v>0</v>
      </c>
      <c r="H357" s="55">
        <f t="shared" si="135"/>
        <v>0</v>
      </c>
      <c r="I357" s="55">
        <f t="shared" si="136"/>
        <v>0</v>
      </c>
      <c r="J357" s="55">
        <f t="shared" si="137"/>
        <v>0</v>
      </c>
      <c r="K357" s="55">
        <f t="shared" si="138"/>
        <v>0</v>
      </c>
      <c r="L357" s="55">
        <f t="shared" si="139"/>
        <v>0</v>
      </c>
      <c r="M357" s="55">
        <f t="shared" si="140"/>
        <v>0</v>
      </c>
      <c r="N357" s="55">
        <f t="shared" si="141"/>
        <v>0</v>
      </c>
      <c r="O357" s="55">
        <f t="shared" si="142"/>
        <v>0</v>
      </c>
      <c r="P357" s="55">
        <f t="shared" si="143"/>
        <v>0</v>
      </c>
      <c r="Q357" s="55">
        <f t="shared" si="144"/>
        <v>0</v>
      </c>
      <c r="R357" s="412">
        <f t="shared" si="145"/>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30"/>
        <v>0</v>
      </c>
      <c r="D358" s="54">
        <f t="shared" si="131"/>
        <v>0</v>
      </c>
      <c r="E358" s="54">
        <f t="shared" si="132"/>
        <v>0</v>
      </c>
      <c r="F358" s="54">
        <f t="shared" si="133"/>
        <v>0</v>
      </c>
      <c r="G358" s="54">
        <f t="shared" si="134"/>
        <v>0</v>
      </c>
      <c r="H358" s="54">
        <f t="shared" si="135"/>
        <v>0</v>
      </c>
      <c r="I358" s="54">
        <f t="shared" si="136"/>
        <v>0</v>
      </c>
      <c r="J358" s="54">
        <f t="shared" si="137"/>
        <v>0</v>
      </c>
      <c r="K358" s="54">
        <f t="shared" si="138"/>
        <v>0</v>
      </c>
      <c r="L358" s="54">
        <f t="shared" si="139"/>
        <v>0</v>
      </c>
      <c r="M358" s="54">
        <f t="shared" si="140"/>
        <v>0</v>
      </c>
      <c r="N358" s="54">
        <f t="shared" si="141"/>
        <v>0</v>
      </c>
      <c r="O358" s="54">
        <f t="shared" si="142"/>
        <v>0</v>
      </c>
      <c r="P358" s="54">
        <f t="shared" si="143"/>
        <v>0</v>
      </c>
      <c r="Q358" s="54">
        <f t="shared" si="144"/>
        <v>0</v>
      </c>
      <c r="R358" s="410">
        <f t="shared" si="145"/>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30"/>
        <v>0</v>
      </c>
      <c r="D359" s="227">
        <f t="shared" si="131"/>
        <v>0</v>
      </c>
      <c r="E359" s="227">
        <f t="shared" si="132"/>
        <v>0</v>
      </c>
      <c r="F359" s="227">
        <f t="shared" si="133"/>
        <v>0</v>
      </c>
      <c r="G359" s="227">
        <f t="shared" si="134"/>
        <v>0</v>
      </c>
      <c r="H359" s="227">
        <f t="shared" si="135"/>
        <v>0</v>
      </c>
      <c r="I359" s="227">
        <f t="shared" si="136"/>
        <v>0</v>
      </c>
      <c r="J359" s="227">
        <f t="shared" si="137"/>
        <v>0</v>
      </c>
      <c r="K359" s="227">
        <f t="shared" si="138"/>
        <v>0</v>
      </c>
      <c r="L359" s="227">
        <f t="shared" si="139"/>
        <v>0</v>
      </c>
      <c r="M359" s="227">
        <f t="shared" si="140"/>
        <v>0</v>
      </c>
      <c r="N359" s="227">
        <f t="shared" si="141"/>
        <v>0</v>
      </c>
      <c r="O359" s="227">
        <f t="shared" si="142"/>
        <v>0</v>
      </c>
      <c r="P359" s="227">
        <f t="shared" si="143"/>
        <v>0</v>
      </c>
      <c r="Q359" s="227">
        <f t="shared" si="144"/>
        <v>0</v>
      </c>
      <c r="R359" s="411">
        <f t="shared" si="145"/>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30"/>
        <v>0</v>
      </c>
      <c r="D360" s="55">
        <f t="shared" si="131"/>
        <v>0</v>
      </c>
      <c r="E360" s="55">
        <f t="shared" si="132"/>
        <v>0</v>
      </c>
      <c r="F360" s="55">
        <f t="shared" si="133"/>
        <v>0</v>
      </c>
      <c r="G360" s="55">
        <f t="shared" si="134"/>
        <v>0</v>
      </c>
      <c r="H360" s="55">
        <f t="shared" si="135"/>
        <v>0</v>
      </c>
      <c r="I360" s="55">
        <f t="shared" si="136"/>
        <v>0</v>
      </c>
      <c r="J360" s="55">
        <f t="shared" si="137"/>
        <v>0</v>
      </c>
      <c r="K360" s="55">
        <f t="shared" si="138"/>
        <v>0</v>
      </c>
      <c r="L360" s="55">
        <f t="shared" si="139"/>
        <v>0</v>
      </c>
      <c r="M360" s="55">
        <f t="shared" si="140"/>
        <v>0</v>
      </c>
      <c r="N360" s="55">
        <f t="shared" si="141"/>
        <v>0</v>
      </c>
      <c r="O360" s="55">
        <f t="shared" si="142"/>
        <v>0</v>
      </c>
      <c r="P360" s="55">
        <f t="shared" si="143"/>
        <v>0</v>
      </c>
      <c r="Q360" s="55">
        <f t="shared" si="144"/>
        <v>0</v>
      </c>
      <c r="R360" s="412">
        <f t="shared" si="145"/>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30"/>
        <v>0</v>
      </c>
      <c r="D361" s="54">
        <f t="shared" si="131"/>
        <v>0</v>
      </c>
      <c r="E361" s="54">
        <f t="shared" si="132"/>
        <v>0</v>
      </c>
      <c r="F361" s="54">
        <f t="shared" si="133"/>
        <v>0</v>
      </c>
      <c r="G361" s="54">
        <f t="shared" si="134"/>
        <v>0</v>
      </c>
      <c r="H361" s="54">
        <f t="shared" si="135"/>
        <v>0</v>
      </c>
      <c r="I361" s="54">
        <f t="shared" si="136"/>
        <v>0</v>
      </c>
      <c r="J361" s="54">
        <f t="shared" si="137"/>
        <v>0</v>
      </c>
      <c r="K361" s="54">
        <f t="shared" si="138"/>
        <v>0</v>
      </c>
      <c r="L361" s="54">
        <f t="shared" si="139"/>
        <v>0</v>
      </c>
      <c r="M361" s="54">
        <f t="shared" si="140"/>
        <v>0</v>
      </c>
      <c r="N361" s="54">
        <f t="shared" si="141"/>
        <v>0</v>
      </c>
      <c r="O361" s="54">
        <f t="shared" si="142"/>
        <v>0</v>
      </c>
      <c r="P361" s="54">
        <f t="shared" si="143"/>
        <v>0</v>
      </c>
      <c r="Q361" s="54">
        <f t="shared" si="144"/>
        <v>0</v>
      </c>
      <c r="R361" s="410">
        <f t="shared" si="145"/>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30"/>
        <v>0</v>
      </c>
      <c r="D362" s="227">
        <f t="shared" si="131"/>
        <v>0</v>
      </c>
      <c r="E362" s="227">
        <f t="shared" si="132"/>
        <v>0</v>
      </c>
      <c r="F362" s="227">
        <f t="shared" si="133"/>
        <v>0</v>
      </c>
      <c r="G362" s="227">
        <f t="shared" si="134"/>
        <v>0</v>
      </c>
      <c r="H362" s="227">
        <f t="shared" si="135"/>
        <v>0</v>
      </c>
      <c r="I362" s="227">
        <f t="shared" si="136"/>
        <v>0</v>
      </c>
      <c r="J362" s="227">
        <f t="shared" si="137"/>
        <v>0</v>
      </c>
      <c r="K362" s="227">
        <f t="shared" si="138"/>
        <v>0</v>
      </c>
      <c r="L362" s="227">
        <f t="shared" si="139"/>
        <v>0</v>
      </c>
      <c r="M362" s="227">
        <f t="shared" si="140"/>
        <v>0</v>
      </c>
      <c r="N362" s="227">
        <f t="shared" si="141"/>
        <v>0</v>
      </c>
      <c r="O362" s="227">
        <f t="shared" si="142"/>
        <v>0</v>
      </c>
      <c r="P362" s="227">
        <f t="shared" si="143"/>
        <v>0</v>
      </c>
      <c r="Q362" s="227">
        <f t="shared" si="144"/>
        <v>0</v>
      </c>
      <c r="R362" s="411">
        <f t="shared" si="145"/>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30"/>
        <v>0</v>
      </c>
      <c r="D363" s="55">
        <f t="shared" si="131"/>
        <v>0</v>
      </c>
      <c r="E363" s="55">
        <f t="shared" si="132"/>
        <v>0</v>
      </c>
      <c r="F363" s="55">
        <f t="shared" si="133"/>
        <v>0</v>
      </c>
      <c r="G363" s="55">
        <f t="shared" si="134"/>
        <v>0</v>
      </c>
      <c r="H363" s="55">
        <f t="shared" si="135"/>
        <v>0</v>
      </c>
      <c r="I363" s="55">
        <f t="shared" si="136"/>
        <v>0</v>
      </c>
      <c r="J363" s="55">
        <f t="shared" si="137"/>
        <v>0</v>
      </c>
      <c r="K363" s="55">
        <f t="shared" si="138"/>
        <v>0</v>
      </c>
      <c r="L363" s="55">
        <f t="shared" si="139"/>
        <v>0</v>
      </c>
      <c r="M363" s="55">
        <f t="shared" si="140"/>
        <v>0</v>
      </c>
      <c r="N363" s="55">
        <f t="shared" si="141"/>
        <v>0</v>
      </c>
      <c r="O363" s="55">
        <f t="shared" si="142"/>
        <v>0</v>
      </c>
      <c r="P363" s="55">
        <f t="shared" si="143"/>
        <v>0</v>
      </c>
      <c r="Q363" s="55">
        <f t="shared" si="144"/>
        <v>0</v>
      </c>
      <c r="R363" s="412">
        <f t="shared" si="145"/>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30"/>
        <v>0</v>
      </c>
      <c r="D364" s="54">
        <f t="shared" si="131"/>
        <v>0</v>
      </c>
      <c r="E364" s="54">
        <f t="shared" si="132"/>
        <v>0</v>
      </c>
      <c r="F364" s="54">
        <f t="shared" si="133"/>
        <v>0</v>
      </c>
      <c r="G364" s="54">
        <f t="shared" si="134"/>
        <v>0</v>
      </c>
      <c r="H364" s="54">
        <f t="shared" si="135"/>
        <v>0</v>
      </c>
      <c r="I364" s="54">
        <f t="shared" si="136"/>
        <v>0</v>
      </c>
      <c r="J364" s="54">
        <f t="shared" si="137"/>
        <v>0</v>
      </c>
      <c r="K364" s="54">
        <f t="shared" si="138"/>
        <v>0</v>
      </c>
      <c r="L364" s="54">
        <f t="shared" si="139"/>
        <v>0</v>
      </c>
      <c r="M364" s="54">
        <f t="shared" si="140"/>
        <v>0</v>
      </c>
      <c r="N364" s="54">
        <f t="shared" si="141"/>
        <v>0</v>
      </c>
      <c r="O364" s="54">
        <f t="shared" si="142"/>
        <v>0</v>
      </c>
      <c r="P364" s="54">
        <f t="shared" si="143"/>
        <v>0</v>
      </c>
      <c r="Q364" s="54">
        <f t="shared" si="144"/>
        <v>0</v>
      </c>
      <c r="R364" s="410">
        <f t="shared" si="145"/>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30"/>
        <v>0</v>
      </c>
      <c r="D365" s="227">
        <f t="shared" si="131"/>
        <v>0</v>
      </c>
      <c r="E365" s="227">
        <f t="shared" si="132"/>
        <v>0</v>
      </c>
      <c r="F365" s="227">
        <f t="shared" si="133"/>
        <v>0</v>
      </c>
      <c r="G365" s="227">
        <f t="shared" si="134"/>
        <v>0</v>
      </c>
      <c r="H365" s="227">
        <f t="shared" si="135"/>
        <v>0</v>
      </c>
      <c r="I365" s="227">
        <f t="shared" si="136"/>
        <v>0</v>
      </c>
      <c r="J365" s="227">
        <f t="shared" si="137"/>
        <v>0</v>
      </c>
      <c r="K365" s="227">
        <f t="shared" si="138"/>
        <v>0</v>
      </c>
      <c r="L365" s="227">
        <f t="shared" si="139"/>
        <v>0</v>
      </c>
      <c r="M365" s="227">
        <f t="shared" si="140"/>
        <v>0</v>
      </c>
      <c r="N365" s="227">
        <f t="shared" si="141"/>
        <v>0</v>
      </c>
      <c r="O365" s="227">
        <f t="shared" si="142"/>
        <v>0</v>
      </c>
      <c r="P365" s="227">
        <f t="shared" si="143"/>
        <v>0</v>
      </c>
      <c r="Q365" s="227">
        <f t="shared" si="144"/>
        <v>0</v>
      </c>
      <c r="R365" s="411">
        <f t="shared" si="145"/>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30"/>
        <v>0</v>
      </c>
      <c r="D366" s="55">
        <f t="shared" si="131"/>
        <v>0</v>
      </c>
      <c r="E366" s="55">
        <f t="shared" si="132"/>
        <v>0</v>
      </c>
      <c r="F366" s="55">
        <f t="shared" si="133"/>
        <v>0</v>
      </c>
      <c r="G366" s="55">
        <f t="shared" si="134"/>
        <v>0</v>
      </c>
      <c r="H366" s="55">
        <f t="shared" si="135"/>
        <v>0</v>
      </c>
      <c r="I366" s="55">
        <f t="shared" si="136"/>
        <v>0</v>
      </c>
      <c r="J366" s="55">
        <f t="shared" si="137"/>
        <v>0</v>
      </c>
      <c r="K366" s="55">
        <f t="shared" si="138"/>
        <v>0</v>
      </c>
      <c r="L366" s="55">
        <f t="shared" si="139"/>
        <v>0</v>
      </c>
      <c r="M366" s="55">
        <f t="shared" si="140"/>
        <v>0</v>
      </c>
      <c r="N366" s="55">
        <f t="shared" si="141"/>
        <v>0</v>
      </c>
      <c r="O366" s="55">
        <f t="shared" si="142"/>
        <v>0</v>
      </c>
      <c r="P366" s="55">
        <f t="shared" si="143"/>
        <v>0</v>
      </c>
      <c r="Q366" s="55">
        <f t="shared" si="144"/>
        <v>0</v>
      </c>
      <c r="R366" s="412">
        <f t="shared" si="145"/>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51">CHOOSE(d.Region,S367,AI367,AY367)</f>
        <v>0</v>
      </c>
      <c r="D367" s="54">
        <f t="shared" si="151"/>
        <v>0</v>
      </c>
      <c r="E367" s="54">
        <f t="shared" si="151"/>
        <v>0</v>
      </c>
      <c r="F367" s="54">
        <f t="shared" si="151"/>
        <v>0</v>
      </c>
      <c r="G367" s="54">
        <f t="shared" si="151"/>
        <v>0</v>
      </c>
      <c r="H367" s="54">
        <f t="shared" si="151"/>
        <v>0</v>
      </c>
      <c r="I367" s="54">
        <f t="shared" si="151"/>
        <v>0</v>
      </c>
      <c r="J367" s="54">
        <f t="shared" si="151"/>
        <v>0</v>
      </c>
      <c r="K367" s="54">
        <f t="shared" si="151"/>
        <v>0</v>
      </c>
      <c r="L367" s="54">
        <f t="shared" si="151"/>
        <v>0</v>
      </c>
      <c r="M367" s="54">
        <f t="shared" si="151"/>
        <v>0</v>
      </c>
      <c r="N367" s="54">
        <f t="shared" si="151"/>
        <v>0</v>
      </c>
      <c r="O367" s="54">
        <f t="shared" si="151"/>
        <v>0</v>
      </c>
      <c r="P367" s="54">
        <f t="shared" si="151"/>
        <v>0</v>
      </c>
      <c r="Q367" s="54">
        <f t="shared" si="151"/>
        <v>0</v>
      </c>
      <c r="R367" s="410">
        <f t="shared" si="151"/>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51"/>
        <v>0</v>
      </c>
      <c r="D368" s="227">
        <f t="shared" si="151"/>
        <v>0</v>
      </c>
      <c r="E368" s="227">
        <f t="shared" si="151"/>
        <v>0</v>
      </c>
      <c r="F368" s="227">
        <f t="shared" si="151"/>
        <v>0</v>
      </c>
      <c r="G368" s="227">
        <f t="shared" si="151"/>
        <v>0</v>
      </c>
      <c r="H368" s="227">
        <f t="shared" si="151"/>
        <v>0</v>
      </c>
      <c r="I368" s="227">
        <f t="shared" si="151"/>
        <v>0</v>
      </c>
      <c r="J368" s="227">
        <f t="shared" si="151"/>
        <v>0</v>
      </c>
      <c r="K368" s="227">
        <f t="shared" si="151"/>
        <v>0</v>
      </c>
      <c r="L368" s="227">
        <f t="shared" si="151"/>
        <v>0</v>
      </c>
      <c r="M368" s="227">
        <f t="shared" si="151"/>
        <v>0</v>
      </c>
      <c r="N368" s="227">
        <f t="shared" si="151"/>
        <v>0</v>
      </c>
      <c r="O368" s="227">
        <f t="shared" si="151"/>
        <v>0</v>
      </c>
      <c r="P368" s="227">
        <f t="shared" si="151"/>
        <v>0</v>
      </c>
      <c r="Q368" s="227">
        <f t="shared" si="151"/>
        <v>0</v>
      </c>
      <c r="R368" s="411">
        <f t="shared" si="151"/>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51"/>
        <v>0</v>
      </c>
      <c r="D369" s="55">
        <f t="shared" si="151"/>
        <v>0</v>
      </c>
      <c r="E369" s="55">
        <f t="shared" si="151"/>
        <v>0</v>
      </c>
      <c r="F369" s="55">
        <f t="shared" si="151"/>
        <v>0</v>
      </c>
      <c r="G369" s="55">
        <f t="shared" si="151"/>
        <v>0</v>
      </c>
      <c r="H369" s="55">
        <f t="shared" si="151"/>
        <v>0</v>
      </c>
      <c r="I369" s="55">
        <f t="shared" si="151"/>
        <v>0</v>
      </c>
      <c r="J369" s="55">
        <f t="shared" si="151"/>
        <v>0</v>
      </c>
      <c r="K369" s="55">
        <f t="shared" si="151"/>
        <v>0</v>
      </c>
      <c r="L369" s="55">
        <f t="shared" si="151"/>
        <v>0</v>
      </c>
      <c r="M369" s="55">
        <f t="shared" si="151"/>
        <v>0</v>
      </c>
      <c r="N369" s="55">
        <f t="shared" si="151"/>
        <v>0</v>
      </c>
      <c r="O369" s="55">
        <f t="shared" si="151"/>
        <v>0</v>
      </c>
      <c r="P369" s="55">
        <f t="shared" si="151"/>
        <v>0</v>
      </c>
      <c r="Q369" s="55">
        <f t="shared" si="151"/>
        <v>0</v>
      </c>
      <c r="R369" s="412">
        <f t="shared" si="151"/>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30"/>
        <v>0</v>
      </c>
      <c r="D370" s="54">
        <f t="shared" si="131"/>
        <v>0</v>
      </c>
      <c r="E370" s="54">
        <f t="shared" si="132"/>
        <v>0</v>
      </c>
      <c r="F370" s="54">
        <f t="shared" si="133"/>
        <v>0</v>
      </c>
      <c r="G370" s="54">
        <f t="shared" si="134"/>
        <v>0</v>
      </c>
      <c r="H370" s="54">
        <f t="shared" si="135"/>
        <v>0</v>
      </c>
      <c r="I370" s="54">
        <f t="shared" si="136"/>
        <v>0</v>
      </c>
      <c r="J370" s="54">
        <f t="shared" si="137"/>
        <v>0</v>
      </c>
      <c r="K370" s="54">
        <f t="shared" si="138"/>
        <v>0</v>
      </c>
      <c r="L370" s="54">
        <f t="shared" si="139"/>
        <v>0</v>
      </c>
      <c r="M370" s="54">
        <f t="shared" si="140"/>
        <v>0</v>
      </c>
      <c r="N370" s="54">
        <f t="shared" si="141"/>
        <v>0</v>
      </c>
      <c r="O370" s="54">
        <f t="shared" si="142"/>
        <v>0</v>
      </c>
      <c r="P370" s="54">
        <f t="shared" si="143"/>
        <v>0</v>
      </c>
      <c r="Q370" s="54">
        <f t="shared" si="144"/>
        <v>0</v>
      </c>
      <c r="R370" s="410">
        <f t="shared" si="145"/>
        <v>0</v>
      </c>
      <c r="S370" s="327">
        <f>S355</f>
        <v>0</v>
      </c>
      <c r="T370" s="327">
        <f t="shared" ref="T370:BN370" si="152">T355</f>
        <v>0</v>
      </c>
      <c r="U370" s="327">
        <f t="shared" si="152"/>
        <v>0</v>
      </c>
      <c r="V370" s="327">
        <f t="shared" si="152"/>
        <v>0</v>
      </c>
      <c r="W370" s="327">
        <f t="shared" si="152"/>
        <v>0</v>
      </c>
      <c r="X370" s="327">
        <f t="shared" si="152"/>
        <v>0</v>
      </c>
      <c r="Y370" s="327">
        <f t="shared" si="152"/>
        <v>0</v>
      </c>
      <c r="Z370" s="327">
        <f t="shared" si="152"/>
        <v>0</v>
      </c>
      <c r="AA370" s="327">
        <f t="shared" si="152"/>
        <v>0</v>
      </c>
      <c r="AB370" s="327">
        <f t="shared" si="152"/>
        <v>0</v>
      </c>
      <c r="AC370" s="327">
        <f t="shared" si="152"/>
        <v>0</v>
      </c>
      <c r="AD370" s="327">
        <f t="shared" si="152"/>
        <v>0</v>
      </c>
      <c r="AE370" s="327">
        <f t="shared" si="152"/>
        <v>0</v>
      </c>
      <c r="AF370" s="327">
        <f t="shared" si="152"/>
        <v>0</v>
      </c>
      <c r="AG370" s="327">
        <f t="shared" si="152"/>
        <v>0</v>
      </c>
      <c r="AH370" s="327">
        <f t="shared" si="152"/>
        <v>0</v>
      </c>
      <c r="AI370" s="327">
        <f t="shared" si="152"/>
        <v>0</v>
      </c>
      <c r="AJ370" s="327">
        <f t="shared" si="152"/>
        <v>0</v>
      </c>
      <c r="AK370" s="327">
        <f t="shared" si="152"/>
        <v>0</v>
      </c>
      <c r="AL370" s="327">
        <f t="shared" si="152"/>
        <v>0</v>
      </c>
      <c r="AM370" s="327">
        <f t="shared" si="152"/>
        <v>0</v>
      </c>
      <c r="AN370" s="327">
        <f t="shared" si="152"/>
        <v>0</v>
      </c>
      <c r="AO370" s="327">
        <f t="shared" si="152"/>
        <v>0</v>
      </c>
      <c r="AP370" s="327">
        <f t="shared" si="152"/>
        <v>0</v>
      </c>
      <c r="AQ370" s="327">
        <f t="shared" si="152"/>
        <v>0</v>
      </c>
      <c r="AR370" s="327">
        <f t="shared" si="152"/>
        <v>0</v>
      </c>
      <c r="AS370" s="327">
        <f t="shared" si="152"/>
        <v>0</v>
      </c>
      <c r="AT370" s="327">
        <f t="shared" si="152"/>
        <v>0</v>
      </c>
      <c r="AU370" s="327">
        <f t="shared" si="152"/>
        <v>0</v>
      </c>
      <c r="AV370" s="327">
        <f t="shared" si="152"/>
        <v>0</v>
      </c>
      <c r="AW370" s="327">
        <f t="shared" si="152"/>
        <v>0</v>
      </c>
      <c r="AX370" s="327">
        <f t="shared" si="152"/>
        <v>0</v>
      </c>
      <c r="AY370" s="327">
        <f t="shared" si="152"/>
        <v>0</v>
      </c>
      <c r="AZ370" s="327">
        <f t="shared" si="152"/>
        <v>0</v>
      </c>
      <c r="BA370" s="327">
        <f t="shared" si="152"/>
        <v>0</v>
      </c>
      <c r="BB370" s="327">
        <f t="shared" si="152"/>
        <v>0</v>
      </c>
      <c r="BC370" s="327">
        <f t="shared" si="152"/>
        <v>0</v>
      </c>
      <c r="BD370" s="327">
        <f t="shared" si="152"/>
        <v>0</v>
      </c>
      <c r="BE370" s="327">
        <f t="shared" si="152"/>
        <v>0</v>
      </c>
      <c r="BF370" s="327">
        <f t="shared" si="152"/>
        <v>0</v>
      </c>
      <c r="BG370" s="327">
        <f t="shared" si="152"/>
        <v>0</v>
      </c>
      <c r="BH370" s="327">
        <f t="shared" si="152"/>
        <v>0</v>
      </c>
      <c r="BI370" s="327">
        <f t="shared" si="152"/>
        <v>0</v>
      </c>
      <c r="BJ370" s="327">
        <f t="shared" si="152"/>
        <v>0</v>
      </c>
      <c r="BK370" s="327">
        <f t="shared" si="152"/>
        <v>0</v>
      </c>
      <c r="BL370" s="327">
        <f t="shared" si="152"/>
        <v>0</v>
      </c>
      <c r="BM370" s="327">
        <f t="shared" si="152"/>
        <v>0</v>
      </c>
      <c r="BN370" s="327">
        <f t="shared" si="152"/>
        <v>0</v>
      </c>
      <c r="BO370" s="27" t="s">
        <v>1046</v>
      </c>
    </row>
    <row r="371" spans="1:122" outlineLevel="2">
      <c r="B371" s="47" t="s">
        <v>1077</v>
      </c>
      <c r="C371" s="227">
        <f t="shared" si="130"/>
        <v>0</v>
      </c>
      <c r="D371" s="227">
        <f t="shared" si="131"/>
        <v>0</v>
      </c>
      <c r="E371" s="227">
        <f t="shared" si="132"/>
        <v>0</v>
      </c>
      <c r="F371" s="227">
        <f t="shared" si="133"/>
        <v>0</v>
      </c>
      <c r="G371" s="227">
        <f t="shared" si="134"/>
        <v>0</v>
      </c>
      <c r="H371" s="227">
        <f t="shared" si="135"/>
        <v>0</v>
      </c>
      <c r="I371" s="227">
        <f t="shared" si="136"/>
        <v>0</v>
      </c>
      <c r="J371" s="227">
        <f t="shared" si="137"/>
        <v>0</v>
      </c>
      <c r="K371" s="227">
        <f t="shared" si="138"/>
        <v>0</v>
      </c>
      <c r="L371" s="227">
        <f t="shared" si="139"/>
        <v>0</v>
      </c>
      <c r="M371" s="227">
        <f t="shared" si="140"/>
        <v>0</v>
      </c>
      <c r="N371" s="227">
        <f t="shared" si="141"/>
        <v>0</v>
      </c>
      <c r="O371" s="227">
        <f t="shared" si="142"/>
        <v>0</v>
      </c>
      <c r="P371" s="227">
        <f t="shared" si="143"/>
        <v>0</v>
      </c>
      <c r="Q371" s="227">
        <f t="shared" si="144"/>
        <v>0</v>
      </c>
      <c r="R371" s="411">
        <f t="shared" si="145"/>
        <v>0</v>
      </c>
      <c r="S371" s="327">
        <f t="shared" ref="S371:BN371" si="153">S356</f>
        <v>0</v>
      </c>
      <c r="T371" s="327">
        <f t="shared" si="153"/>
        <v>0</v>
      </c>
      <c r="U371" s="327">
        <f t="shared" si="153"/>
        <v>0</v>
      </c>
      <c r="V371" s="327">
        <f t="shared" si="153"/>
        <v>0</v>
      </c>
      <c r="W371" s="327">
        <f t="shared" si="153"/>
        <v>0</v>
      </c>
      <c r="X371" s="327">
        <f t="shared" si="153"/>
        <v>0</v>
      </c>
      <c r="Y371" s="327">
        <f t="shared" si="153"/>
        <v>0</v>
      </c>
      <c r="Z371" s="327">
        <f t="shared" si="153"/>
        <v>0</v>
      </c>
      <c r="AA371" s="327">
        <f t="shared" si="153"/>
        <v>0</v>
      </c>
      <c r="AB371" s="327">
        <f t="shared" si="153"/>
        <v>0</v>
      </c>
      <c r="AC371" s="327">
        <f t="shared" si="153"/>
        <v>0</v>
      </c>
      <c r="AD371" s="327">
        <f t="shared" si="153"/>
        <v>0</v>
      </c>
      <c r="AE371" s="327">
        <f t="shared" si="153"/>
        <v>0</v>
      </c>
      <c r="AF371" s="327">
        <f t="shared" si="153"/>
        <v>0</v>
      </c>
      <c r="AG371" s="327">
        <f t="shared" si="153"/>
        <v>0</v>
      </c>
      <c r="AH371" s="327">
        <f t="shared" si="153"/>
        <v>0</v>
      </c>
      <c r="AI371" s="327">
        <f t="shared" si="153"/>
        <v>0</v>
      </c>
      <c r="AJ371" s="327">
        <f t="shared" si="153"/>
        <v>0</v>
      </c>
      <c r="AK371" s="327">
        <f t="shared" si="153"/>
        <v>0</v>
      </c>
      <c r="AL371" s="327">
        <f t="shared" si="153"/>
        <v>0</v>
      </c>
      <c r="AM371" s="327">
        <f t="shared" si="153"/>
        <v>0</v>
      </c>
      <c r="AN371" s="327">
        <f t="shared" si="153"/>
        <v>0</v>
      </c>
      <c r="AO371" s="327">
        <f t="shared" si="153"/>
        <v>0</v>
      </c>
      <c r="AP371" s="327">
        <f t="shared" si="153"/>
        <v>0</v>
      </c>
      <c r="AQ371" s="327">
        <f t="shared" si="153"/>
        <v>0</v>
      </c>
      <c r="AR371" s="327">
        <f t="shared" si="153"/>
        <v>0</v>
      </c>
      <c r="AS371" s="327">
        <f t="shared" si="153"/>
        <v>0</v>
      </c>
      <c r="AT371" s="327">
        <f t="shared" si="153"/>
        <v>0</v>
      </c>
      <c r="AU371" s="327">
        <f t="shared" si="153"/>
        <v>0</v>
      </c>
      <c r="AV371" s="327">
        <f t="shared" si="153"/>
        <v>0</v>
      </c>
      <c r="AW371" s="327">
        <f t="shared" si="153"/>
        <v>0</v>
      </c>
      <c r="AX371" s="327">
        <f t="shared" si="153"/>
        <v>0</v>
      </c>
      <c r="AY371" s="327">
        <f t="shared" si="153"/>
        <v>0</v>
      </c>
      <c r="AZ371" s="327">
        <f t="shared" si="153"/>
        <v>0</v>
      </c>
      <c r="BA371" s="327">
        <f t="shared" si="153"/>
        <v>0</v>
      </c>
      <c r="BB371" s="327">
        <f t="shared" si="153"/>
        <v>0</v>
      </c>
      <c r="BC371" s="327">
        <f t="shared" si="153"/>
        <v>0</v>
      </c>
      <c r="BD371" s="327">
        <f t="shared" si="153"/>
        <v>0</v>
      </c>
      <c r="BE371" s="327">
        <f t="shared" si="153"/>
        <v>0</v>
      </c>
      <c r="BF371" s="327">
        <f t="shared" si="153"/>
        <v>0</v>
      </c>
      <c r="BG371" s="327">
        <f t="shared" si="153"/>
        <v>0</v>
      </c>
      <c r="BH371" s="327">
        <f t="shared" si="153"/>
        <v>0</v>
      </c>
      <c r="BI371" s="327">
        <f t="shared" si="153"/>
        <v>0</v>
      </c>
      <c r="BJ371" s="327">
        <f t="shared" si="153"/>
        <v>0</v>
      </c>
      <c r="BK371" s="327">
        <f t="shared" si="153"/>
        <v>0</v>
      </c>
      <c r="BL371" s="327">
        <f t="shared" si="153"/>
        <v>0</v>
      </c>
      <c r="BM371" s="327">
        <f t="shared" si="153"/>
        <v>0</v>
      </c>
      <c r="BN371" s="327">
        <f t="shared" si="153"/>
        <v>0</v>
      </c>
    </row>
    <row r="372" spans="1:122" outlineLevel="2">
      <c r="B372" s="48" t="s">
        <v>1078</v>
      </c>
      <c r="C372" s="55">
        <f t="shared" si="130"/>
        <v>0</v>
      </c>
      <c r="D372" s="55">
        <f t="shared" si="131"/>
        <v>0</v>
      </c>
      <c r="E372" s="55">
        <f t="shared" si="132"/>
        <v>0</v>
      </c>
      <c r="F372" s="55">
        <f t="shared" si="133"/>
        <v>0</v>
      </c>
      <c r="G372" s="55">
        <f t="shared" si="134"/>
        <v>0</v>
      </c>
      <c r="H372" s="55">
        <f t="shared" si="135"/>
        <v>0</v>
      </c>
      <c r="I372" s="55">
        <f t="shared" si="136"/>
        <v>0</v>
      </c>
      <c r="J372" s="55">
        <f t="shared" si="137"/>
        <v>0</v>
      </c>
      <c r="K372" s="55">
        <f t="shared" si="138"/>
        <v>0</v>
      </c>
      <c r="L372" s="55">
        <f t="shared" si="139"/>
        <v>0</v>
      </c>
      <c r="M372" s="55">
        <f t="shared" si="140"/>
        <v>0</v>
      </c>
      <c r="N372" s="55">
        <f t="shared" si="141"/>
        <v>0</v>
      </c>
      <c r="O372" s="55">
        <f t="shared" si="142"/>
        <v>0</v>
      </c>
      <c r="P372" s="55">
        <f t="shared" si="143"/>
        <v>0</v>
      </c>
      <c r="Q372" s="55">
        <f t="shared" si="144"/>
        <v>0</v>
      </c>
      <c r="R372" s="412">
        <f t="shared" si="145"/>
        <v>0</v>
      </c>
      <c r="S372" s="327">
        <f t="shared" ref="S372:BN372" si="154">S357</f>
        <v>0</v>
      </c>
      <c r="T372" s="327">
        <f t="shared" si="154"/>
        <v>0</v>
      </c>
      <c r="U372" s="327">
        <f t="shared" si="154"/>
        <v>0</v>
      </c>
      <c r="V372" s="327">
        <f t="shared" si="154"/>
        <v>0</v>
      </c>
      <c r="W372" s="327">
        <f t="shared" si="154"/>
        <v>0</v>
      </c>
      <c r="X372" s="327">
        <f t="shared" si="154"/>
        <v>0</v>
      </c>
      <c r="Y372" s="327">
        <f t="shared" si="154"/>
        <v>0</v>
      </c>
      <c r="Z372" s="327">
        <f t="shared" si="154"/>
        <v>0</v>
      </c>
      <c r="AA372" s="327">
        <f t="shared" si="154"/>
        <v>0</v>
      </c>
      <c r="AB372" s="327">
        <f t="shared" si="154"/>
        <v>0</v>
      </c>
      <c r="AC372" s="327">
        <f t="shared" si="154"/>
        <v>0</v>
      </c>
      <c r="AD372" s="327">
        <f t="shared" si="154"/>
        <v>0</v>
      </c>
      <c r="AE372" s="327">
        <f t="shared" si="154"/>
        <v>0</v>
      </c>
      <c r="AF372" s="327">
        <f t="shared" si="154"/>
        <v>0</v>
      </c>
      <c r="AG372" s="327">
        <f t="shared" si="154"/>
        <v>0</v>
      </c>
      <c r="AH372" s="327">
        <f t="shared" si="154"/>
        <v>0</v>
      </c>
      <c r="AI372" s="327">
        <f t="shared" si="154"/>
        <v>0</v>
      </c>
      <c r="AJ372" s="327">
        <f t="shared" si="154"/>
        <v>0</v>
      </c>
      <c r="AK372" s="327">
        <f t="shared" si="154"/>
        <v>0</v>
      </c>
      <c r="AL372" s="327">
        <f t="shared" si="154"/>
        <v>0</v>
      </c>
      <c r="AM372" s="327">
        <f t="shared" si="154"/>
        <v>0</v>
      </c>
      <c r="AN372" s="327">
        <f t="shared" si="154"/>
        <v>0</v>
      </c>
      <c r="AO372" s="327">
        <f t="shared" si="154"/>
        <v>0</v>
      </c>
      <c r="AP372" s="327">
        <f t="shared" si="154"/>
        <v>0</v>
      </c>
      <c r="AQ372" s="327">
        <f t="shared" si="154"/>
        <v>0</v>
      </c>
      <c r="AR372" s="327">
        <f t="shared" si="154"/>
        <v>0</v>
      </c>
      <c r="AS372" s="327">
        <f t="shared" si="154"/>
        <v>0</v>
      </c>
      <c r="AT372" s="327">
        <f t="shared" si="154"/>
        <v>0</v>
      </c>
      <c r="AU372" s="327">
        <f t="shared" si="154"/>
        <v>0</v>
      </c>
      <c r="AV372" s="327">
        <f t="shared" si="154"/>
        <v>0</v>
      </c>
      <c r="AW372" s="327">
        <f t="shared" si="154"/>
        <v>0</v>
      </c>
      <c r="AX372" s="327">
        <f t="shared" si="154"/>
        <v>0</v>
      </c>
      <c r="AY372" s="327">
        <f t="shared" si="154"/>
        <v>0</v>
      </c>
      <c r="AZ372" s="327">
        <f t="shared" si="154"/>
        <v>0</v>
      </c>
      <c r="BA372" s="327">
        <f t="shared" si="154"/>
        <v>0</v>
      </c>
      <c r="BB372" s="327">
        <f t="shared" si="154"/>
        <v>0</v>
      </c>
      <c r="BC372" s="327">
        <f t="shared" si="154"/>
        <v>0</v>
      </c>
      <c r="BD372" s="327">
        <f t="shared" si="154"/>
        <v>0</v>
      </c>
      <c r="BE372" s="327">
        <f t="shared" si="154"/>
        <v>0</v>
      </c>
      <c r="BF372" s="327">
        <f t="shared" si="154"/>
        <v>0</v>
      </c>
      <c r="BG372" s="327">
        <f t="shared" si="154"/>
        <v>0</v>
      </c>
      <c r="BH372" s="327">
        <f t="shared" si="154"/>
        <v>0</v>
      </c>
      <c r="BI372" s="327">
        <f t="shared" si="154"/>
        <v>0</v>
      </c>
      <c r="BJ372" s="327">
        <f t="shared" si="154"/>
        <v>0</v>
      </c>
      <c r="BK372" s="327">
        <f t="shared" si="154"/>
        <v>0</v>
      </c>
      <c r="BL372" s="327">
        <f t="shared" si="154"/>
        <v>0</v>
      </c>
      <c r="BM372" s="327">
        <f t="shared" si="154"/>
        <v>0</v>
      </c>
      <c r="BN372" s="327">
        <f t="shared" si="154"/>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54</v>
      </c>
      <c r="Q380" s="200">
        <f>INDEX(i.Periods,Q$379,1+d.TOL+3*(Q$378-1))</f>
        <v>59</v>
      </c>
      <c r="R380" s="200">
        <f>INDEX(i.Periods,R$379,1+d.TOL+3*(R$378-1))</f>
        <v>67</v>
      </c>
      <c r="S380" s="200">
        <f>INDEX(i.Periods,S$379,1+d.TOL+3*(S$378-1))</f>
        <v>74</v>
      </c>
      <c r="T380" s="200"/>
      <c r="U380" s="200"/>
      <c r="V380" s="200"/>
      <c r="W380" s="200">
        <f>INDEX(i.Periods,W$379,1+d.TOL+3*(W$378-1))</f>
        <v>56</v>
      </c>
      <c r="X380" s="200">
        <f>INDEX(i.Periods,X$379,1+d.TOL+3*(X$378-1))</f>
        <v>61</v>
      </c>
      <c r="Y380" s="200">
        <f>INDEX(i.Periods,Y$379,1+d.TOL+3*(Y$378-1))</f>
        <v>69</v>
      </c>
      <c r="Z380" s="200">
        <f>INDEX(i.Periods,Z$379,1+d.TOL+3*(Z$378-1))</f>
        <v>76</v>
      </c>
      <c r="AA380" s="200"/>
      <c r="AB380" s="200"/>
      <c r="AC380" s="200"/>
      <c r="AD380" s="200">
        <f>INDEX(i.Periods,AD$379,1+d.TOL+3*(AD$378-1))</f>
        <v>59</v>
      </c>
      <c r="AE380" s="200">
        <f>INDEX(i.Periods,AE$379,1+d.TOL+3*(AE$378-1))</f>
        <v>64</v>
      </c>
      <c r="AF380" s="200">
        <f>INDEX(i.Periods,AF$379,1+d.TOL+3*(AF$378-1))</f>
        <v>72</v>
      </c>
      <c r="AG380" s="200">
        <f>INDEX(i.Periods,AG$379,1+d.TOL+3*(AG$378-1))</f>
        <v>79</v>
      </c>
      <c r="AH380" s="200"/>
      <c r="AI380" s="200"/>
      <c r="AJ380" s="200"/>
      <c r="AK380" s="200">
        <f>INDEX(i.Periods,AK$379,1+d.TOL+3*(AK$378-1))</f>
        <v>61</v>
      </c>
      <c r="AL380" s="200">
        <f>INDEX(i.Periods,AL$379,1+d.TOL+3*(AL$378-1))</f>
        <v>66</v>
      </c>
      <c r="AM380" s="200">
        <f>INDEX(i.Periods,AM$379,1+d.TOL+3*(AM$378-1))</f>
        <v>74</v>
      </c>
      <c r="AN380" s="200">
        <f>INDEX(i.Periods,AN$379,1+d.TOL+3*(AN$378-1))</f>
        <v>81</v>
      </c>
      <c r="AO380" s="200"/>
      <c r="AP380" s="200"/>
      <c r="AQ380" s="200"/>
      <c r="AR380" s="200">
        <f>INDEX(i.Periods,AR$379,1+d.TOL+3*(AR$378-1))</f>
        <v>63</v>
      </c>
      <c r="AS380" s="200">
        <f>INDEX(i.Periods,AS$379,1+d.TOL+3*(AS$378-1))</f>
        <v>68</v>
      </c>
      <c r="AT380" s="200">
        <f>INDEX(i.Periods,AT$379,1+d.TOL+3*(AT$378-1))</f>
        <v>76</v>
      </c>
      <c r="AU380" s="200">
        <f>INDEX(i.Periods,AU$379,1+d.TOL+3*(AU$378-1))</f>
        <v>83</v>
      </c>
      <c r="AV380" s="200"/>
      <c r="AW380" s="200"/>
      <c r="AX380" s="200"/>
      <c r="AY380" s="200">
        <f>INDEX(i.Periods,AY$379,1+d.TOL+3*(AY$378-1))</f>
        <v>54</v>
      </c>
      <c r="AZ380" s="200">
        <f>INDEX(i.Periods,AZ$379,1+d.TOL+3*(AZ$378-1))</f>
        <v>59</v>
      </c>
      <c r="BA380" s="200">
        <f>INDEX(i.Periods,BA$379,1+d.TOL+3*(BA$378-1))</f>
        <v>67</v>
      </c>
      <c r="BB380" s="200">
        <f>INDEX(i.Periods,BB$379,1+d.TOL+3*(BB$378-1))</f>
        <v>74</v>
      </c>
      <c r="BC380" s="200"/>
      <c r="BD380" s="200"/>
      <c r="BE380" s="200"/>
      <c r="BF380" s="243">
        <f>P380+52</f>
        <v>106</v>
      </c>
      <c r="BG380" s="243">
        <f>R380+52</f>
        <v>119</v>
      </c>
      <c r="BH380" s="243">
        <f>S380+52</f>
        <v>126</v>
      </c>
      <c r="BI380" s="18"/>
      <c r="BJ380" s="18"/>
      <c r="BK380" s="18"/>
      <c r="BL380" s="18"/>
      <c r="BM380" s="244">
        <f>BF380+52</f>
        <v>158</v>
      </c>
      <c r="BN380" s="244">
        <f>BG380+52</f>
        <v>171</v>
      </c>
      <c r="BO380" s="244">
        <f>BH380+52</f>
        <v>178</v>
      </c>
      <c r="BP380" s="18"/>
      <c r="BQ380" s="18"/>
      <c r="BR380" s="18"/>
      <c r="BS380" s="18"/>
      <c r="BT380" s="244">
        <f>BM380+52</f>
        <v>210</v>
      </c>
      <c r="BU380" s="244">
        <f>BN380+52</f>
        <v>223</v>
      </c>
      <c r="BV380" s="244">
        <f>BO380+52</f>
        <v>230</v>
      </c>
      <c r="BW380" s="18"/>
      <c r="BX380" s="18"/>
      <c r="BY380" s="18"/>
      <c r="BZ380" s="18"/>
      <c r="CA380" s="244">
        <f>BT380+52</f>
        <v>262</v>
      </c>
      <c r="CB380" s="244">
        <f>BU380+52</f>
        <v>275</v>
      </c>
      <c r="CC380" s="244">
        <f>BV380+52</f>
        <v>282</v>
      </c>
      <c r="CD380" s="18"/>
      <c r="CE380" s="18"/>
      <c r="CF380" s="18"/>
      <c r="CG380" s="18"/>
      <c r="CH380" s="244">
        <f>CA380+52</f>
        <v>314</v>
      </c>
      <c r="CI380" s="244">
        <f>CB380+52</f>
        <v>327</v>
      </c>
      <c r="CJ380" s="244">
        <f>CC380+52</f>
        <v>334</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59:67</v>
      </c>
      <c r="Q381" s="243" t="str">
        <f>R380&amp;":"&amp;S380</f>
        <v>67:74</v>
      </c>
      <c r="R381" s="245" t="str">
        <f>Q381</f>
        <v>67:74</v>
      </c>
      <c r="S381" s="245" t="str">
        <f>R381</f>
        <v>67:74</v>
      </c>
      <c r="T381" s="245" t="str">
        <f>S381</f>
        <v>67:74</v>
      </c>
      <c r="U381" s="245" t="str">
        <f>T381</f>
        <v>67:74</v>
      </c>
      <c r="V381" s="245" t="str">
        <f>U381</f>
        <v>67:74</v>
      </c>
      <c r="W381" s="243" t="str">
        <f>X380&amp;":"&amp;Y380</f>
        <v>61:69</v>
      </c>
      <c r="X381" s="243" t="str">
        <f>Y380&amp;":"&amp;Z380</f>
        <v>69:76</v>
      </c>
      <c r="Y381" s="245" t="str">
        <f>X381</f>
        <v>69:76</v>
      </c>
      <c r="Z381" s="245" t="str">
        <f>Y381</f>
        <v>69:76</v>
      </c>
      <c r="AA381" s="245" t="str">
        <f>Z381</f>
        <v>69:76</v>
      </c>
      <c r="AB381" s="245" t="str">
        <f>AA381</f>
        <v>69:76</v>
      </c>
      <c r="AC381" s="245" t="str">
        <f>AB381</f>
        <v>69:76</v>
      </c>
      <c r="AD381" s="243" t="str">
        <f>AE380&amp;":"&amp;AF380</f>
        <v>64:72</v>
      </c>
      <c r="AE381" s="243" t="str">
        <f>AF380&amp;":"&amp;AG380</f>
        <v>72:79</v>
      </c>
      <c r="AF381" s="245" t="str">
        <f>AE381</f>
        <v>72:79</v>
      </c>
      <c r="AG381" s="245" t="str">
        <f>AF381</f>
        <v>72:79</v>
      </c>
      <c r="AH381" s="245" t="str">
        <f>AG381</f>
        <v>72:79</v>
      </c>
      <c r="AI381" s="245" t="str">
        <f>AH381</f>
        <v>72:79</v>
      </c>
      <c r="AJ381" s="245" t="str">
        <f>AI381</f>
        <v>72:79</v>
      </c>
      <c r="AK381" s="243" t="str">
        <f>AL380&amp;":"&amp;AM380</f>
        <v>66:74</v>
      </c>
      <c r="AL381" s="243" t="str">
        <f>AM380&amp;":"&amp;AN380</f>
        <v>74:81</v>
      </c>
      <c r="AM381" s="245" t="str">
        <f>AL381</f>
        <v>74:81</v>
      </c>
      <c r="AN381" s="245" t="str">
        <f>AM381</f>
        <v>74:81</v>
      </c>
      <c r="AO381" s="245" t="str">
        <f>AN381</f>
        <v>74:81</v>
      </c>
      <c r="AP381" s="245" t="str">
        <f>AO381</f>
        <v>74:81</v>
      </c>
      <c r="AQ381" s="245" t="str">
        <f>AP381</f>
        <v>74:81</v>
      </c>
      <c r="AR381" s="243" t="str">
        <f>AS380&amp;":"&amp;AT380</f>
        <v>68:76</v>
      </c>
      <c r="AS381" s="243" t="str">
        <f>AT380&amp;":"&amp;AU380</f>
        <v>76:83</v>
      </c>
      <c r="AT381" s="245" t="str">
        <f>AS381</f>
        <v>76:83</v>
      </c>
      <c r="AU381" s="245" t="str">
        <f>AT381</f>
        <v>76:83</v>
      </c>
      <c r="AV381" s="245" t="str">
        <f>AU381</f>
        <v>76:83</v>
      </c>
      <c r="AW381" s="245" t="str">
        <f>AV381</f>
        <v>76:83</v>
      </c>
      <c r="AX381" s="245" t="str">
        <f>AW381</f>
        <v>76:83</v>
      </c>
      <c r="AY381" s="243" t="str">
        <f>AZ380&amp;":"&amp;BA380</f>
        <v>59:67</v>
      </c>
      <c r="AZ381" s="243" t="str">
        <f>BA380&amp;":"&amp;BB380</f>
        <v>67:74</v>
      </c>
      <c r="BA381" s="245" t="str">
        <f>AZ381</f>
        <v>67:74</v>
      </c>
      <c r="BB381" s="245" t="str">
        <f>BA381</f>
        <v>67:74</v>
      </c>
      <c r="BC381" s="245" t="str">
        <f>BB381</f>
        <v>67:74</v>
      </c>
      <c r="BD381" s="245" t="str">
        <f>BC381</f>
        <v>67:74</v>
      </c>
      <c r="BE381" s="245" t="str">
        <f>BD381</f>
        <v>67:74</v>
      </c>
      <c r="BF381" s="244" t="str">
        <f>BF380&amp;":"&amp;BG380</f>
        <v>106:119</v>
      </c>
      <c r="BG381" s="244" t="str">
        <f>BG380&amp;":"&amp;BH380</f>
        <v>119:126</v>
      </c>
      <c r="BH381" s="245" t="str">
        <f>BG381</f>
        <v>119:126</v>
      </c>
      <c r="BI381" s="245" t="str">
        <f>BH381</f>
        <v>119:126</v>
      </c>
      <c r="BJ381" s="245" t="str">
        <f>BI381</f>
        <v>119:126</v>
      </c>
      <c r="BK381" s="245" t="str">
        <f>BJ381</f>
        <v>119:126</v>
      </c>
      <c r="BL381" s="245" t="str">
        <f>BK381</f>
        <v>119:126</v>
      </c>
      <c r="BM381" s="244" t="str">
        <f>BM380&amp;":"&amp;BN380</f>
        <v>158:171</v>
      </c>
      <c r="BN381" s="244" t="str">
        <f>BN380&amp;":"&amp;BO380</f>
        <v>171:178</v>
      </c>
      <c r="BO381" s="245" t="str">
        <f>BN381</f>
        <v>171:178</v>
      </c>
      <c r="BP381" s="245" t="str">
        <f>BO381</f>
        <v>171:178</v>
      </c>
      <c r="BQ381" s="245" t="str">
        <f>BP381</f>
        <v>171:178</v>
      </c>
      <c r="BR381" s="245" t="str">
        <f>BQ381</f>
        <v>171:178</v>
      </c>
      <c r="BS381" s="245" t="str">
        <f>BR381</f>
        <v>171:178</v>
      </c>
      <c r="BT381" s="244" t="str">
        <f>BT380&amp;":"&amp;BU380</f>
        <v>210:223</v>
      </c>
      <c r="BU381" s="244" t="str">
        <f>BU380&amp;":"&amp;BV380</f>
        <v>223:230</v>
      </c>
      <c r="BV381" s="245" t="str">
        <f>BU381</f>
        <v>223:230</v>
      </c>
      <c r="BW381" s="245" t="str">
        <f>BV381</f>
        <v>223:230</v>
      </c>
      <c r="BX381" s="245" t="str">
        <f>BW381</f>
        <v>223:230</v>
      </c>
      <c r="BY381" s="245" t="str">
        <f>BX381</f>
        <v>223:230</v>
      </c>
      <c r="BZ381" s="245" t="str">
        <f>BY381</f>
        <v>223:230</v>
      </c>
      <c r="CA381" s="244" t="str">
        <f>CA380&amp;":"&amp;CB380</f>
        <v>262:275</v>
      </c>
      <c r="CB381" s="244" t="str">
        <f>CB380&amp;":"&amp;CC380</f>
        <v>275:282</v>
      </c>
      <c r="CC381" s="245" t="str">
        <f>CB381</f>
        <v>275:282</v>
      </c>
      <c r="CD381" s="245" t="str">
        <f>CC381</f>
        <v>275:282</v>
      </c>
      <c r="CE381" s="245" t="str">
        <f>CD381</f>
        <v>275:282</v>
      </c>
      <c r="CF381" s="245" t="str">
        <f>CE381</f>
        <v>275:282</v>
      </c>
      <c r="CG381" s="245" t="str">
        <f>CF381</f>
        <v>275:282</v>
      </c>
      <c r="CH381" s="244" t="str">
        <f>CH380&amp;":"&amp;CI380</f>
        <v>314:327</v>
      </c>
      <c r="CI381" s="244" t="str">
        <f>CI380&amp;":"&amp;CJ380</f>
        <v>327:334</v>
      </c>
      <c r="CJ381" s="245" t="str">
        <f>CI381</f>
        <v>327:334</v>
      </c>
      <c r="CK381" s="245" t="str">
        <f>CJ381</f>
        <v>327:334</v>
      </c>
      <c r="CL381" s="245" t="str">
        <f>CK381</f>
        <v>327:334</v>
      </c>
      <c r="CM381" s="245" t="str">
        <f>CL381</f>
        <v>327:334</v>
      </c>
      <c r="CN381" s="245" t="str">
        <f>CM381</f>
        <v>327:334</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26:27</v>
      </c>
      <c r="S382" s="220" t="str">
        <f>LEFT(F382,FIND(":",F382)-1)+i.TOLoffset_r2*(d.TOL-1)&amp;":"&amp;RIGHT(F382,LEN(F382)-FIND(":",F382))+i.TOLoffset_r2*(d.TOL-1)</f>
        <v>27:28</v>
      </c>
      <c r="T382" s="220" t="str">
        <f>LEFT(G382,FIND(":",G382)-1)+i.TOLoffset_r2*(d.TOL-1)&amp;":"&amp;RIGHT(G382,LEN(G382)-FIND(":",G382))+i.TOLoffset_r2*(d.TOL-1)</f>
        <v>28:29</v>
      </c>
      <c r="U382" s="220" t="str">
        <f>LEFT(H382,FIND(":",H382)-1)+i.TOLoffset_r2*(d.TOL-1)&amp;":"&amp;RIGHT(H382,LEN(H382)-FIND(":",H382))+i.TOLoffset_r2*(d.TOL-1)</f>
        <v>29:30</v>
      </c>
      <c r="V382" s="220" t="str">
        <f>LEFT(I382,FIND(":",I382)-1)+i.TOLoffset_r2*(d.TOL-1)&amp;":"&amp;RIGHT(I382,LEN(I382)-FIND(":",I382))+i.TOLoffset_r2*(d.TOL-1)</f>
        <v>30:31</v>
      </c>
      <c r="W382" s="242" t="str">
        <f>P382</f>
        <v>0:1</v>
      </c>
      <c r="X382" s="242" t="str">
        <f t="shared" ref="X382:CN382" si="155">Q382</f>
        <v>0:1</v>
      </c>
      <c r="Y382" s="242" t="str">
        <f t="shared" si="155"/>
        <v>26:27</v>
      </c>
      <c r="Z382" s="242" t="str">
        <f t="shared" si="155"/>
        <v>27:28</v>
      </c>
      <c r="AA382" s="242" t="str">
        <f t="shared" si="155"/>
        <v>28:29</v>
      </c>
      <c r="AB382" s="242" t="str">
        <f t="shared" si="155"/>
        <v>29:30</v>
      </c>
      <c r="AC382" s="242" t="str">
        <f t="shared" si="155"/>
        <v>30:31</v>
      </c>
      <c r="AD382" s="242" t="str">
        <f t="shared" si="155"/>
        <v>0:1</v>
      </c>
      <c r="AE382" s="242" t="str">
        <f t="shared" si="155"/>
        <v>0:1</v>
      </c>
      <c r="AF382" s="242" t="str">
        <f t="shared" si="155"/>
        <v>26:27</v>
      </c>
      <c r="AG382" s="242" t="str">
        <f t="shared" si="155"/>
        <v>27:28</v>
      </c>
      <c r="AH382" s="242" t="str">
        <f t="shared" si="155"/>
        <v>28:29</v>
      </c>
      <c r="AI382" s="242" t="str">
        <f t="shared" si="155"/>
        <v>29:30</v>
      </c>
      <c r="AJ382" s="242" t="str">
        <f t="shared" si="155"/>
        <v>30:31</v>
      </c>
      <c r="AK382" s="242" t="str">
        <f t="shared" si="155"/>
        <v>0:1</v>
      </c>
      <c r="AL382" s="242" t="str">
        <f t="shared" si="155"/>
        <v>0:1</v>
      </c>
      <c r="AM382" s="242" t="str">
        <f t="shared" si="155"/>
        <v>26:27</v>
      </c>
      <c r="AN382" s="242" t="str">
        <f t="shared" si="155"/>
        <v>27:28</v>
      </c>
      <c r="AO382" s="242" t="str">
        <f t="shared" si="155"/>
        <v>28:29</v>
      </c>
      <c r="AP382" s="242" t="str">
        <f t="shared" si="155"/>
        <v>29:30</v>
      </c>
      <c r="AQ382" s="242" t="str">
        <f t="shared" si="155"/>
        <v>30:31</v>
      </c>
      <c r="AR382" s="242" t="str">
        <f t="shared" ref="AR382:BE382" si="156">AD382</f>
        <v>0:1</v>
      </c>
      <c r="AS382" s="242" t="str">
        <f t="shared" si="156"/>
        <v>0:1</v>
      </c>
      <c r="AT382" s="242" t="str">
        <f t="shared" si="156"/>
        <v>26:27</v>
      </c>
      <c r="AU382" s="242" t="str">
        <f t="shared" si="156"/>
        <v>27:28</v>
      </c>
      <c r="AV382" s="242" t="str">
        <f t="shared" si="156"/>
        <v>28:29</v>
      </c>
      <c r="AW382" s="242" t="str">
        <f t="shared" si="156"/>
        <v>29:30</v>
      </c>
      <c r="AX382" s="242" t="str">
        <f t="shared" si="156"/>
        <v>30:31</v>
      </c>
      <c r="AY382" s="242" t="str">
        <f t="shared" si="156"/>
        <v>0:1</v>
      </c>
      <c r="AZ382" s="242" t="str">
        <f t="shared" si="156"/>
        <v>0:1</v>
      </c>
      <c r="BA382" s="242" t="str">
        <f t="shared" si="156"/>
        <v>26:27</v>
      </c>
      <c r="BB382" s="242" t="str">
        <f t="shared" si="156"/>
        <v>27:28</v>
      </c>
      <c r="BC382" s="242" t="str">
        <f t="shared" si="156"/>
        <v>28:29</v>
      </c>
      <c r="BD382" s="242" t="str">
        <f t="shared" si="156"/>
        <v>29:30</v>
      </c>
      <c r="BE382" s="242" t="str">
        <f t="shared" si="156"/>
        <v>30:31</v>
      </c>
      <c r="BF382" s="242" t="str">
        <f t="shared" si="155"/>
        <v>0:1</v>
      </c>
      <c r="BG382" s="242" t="str">
        <f t="shared" si="155"/>
        <v>0:1</v>
      </c>
      <c r="BH382" s="242" t="str">
        <f t="shared" si="155"/>
        <v>26:27</v>
      </c>
      <c r="BI382" s="242" t="str">
        <f t="shared" si="155"/>
        <v>27:28</v>
      </c>
      <c r="BJ382" s="242" t="str">
        <f t="shared" si="155"/>
        <v>28:29</v>
      </c>
      <c r="BK382" s="242" t="str">
        <f t="shared" si="155"/>
        <v>29:30</v>
      </c>
      <c r="BL382" s="242" t="str">
        <f t="shared" si="155"/>
        <v>30:31</v>
      </c>
      <c r="BM382" s="242" t="str">
        <f t="shared" si="155"/>
        <v>0:1</v>
      </c>
      <c r="BN382" s="242" t="str">
        <f t="shared" si="155"/>
        <v>0:1</v>
      </c>
      <c r="BO382" s="242" t="str">
        <f t="shared" si="155"/>
        <v>26:27</v>
      </c>
      <c r="BP382" s="242" t="str">
        <f t="shared" si="155"/>
        <v>27:28</v>
      </c>
      <c r="BQ382" s="242" t="str">
        <f t="shared" si="155"/>
        <v>28:29</v>
      </c>
      <c r="BR382" s="242" t="str">
        <f t="shared" si="155"/>
        <v>29:30</v>
      </c>
      <c r="BS382" s="242" t="str">
        <f t="shared" si="155"/>
        <v>30:31</v>
      </c>
      <c r="BT382" s="242" t="str">
        <f t="shared" si="155"/>
        <v>0:1</v>
      </c>
      <c r="BU382" s="242" t="str">
        <f t="shared" si="155"/>
        <v>0:1</v>
      </c>
      <c r="BV382" s="242" t="str">
        <f t="shared" si="155"/>
        <v>26:27</v>
      </c>
      <c r="BW382" s="242" t="str">
        <f t="shared" si="155"/>
        <v>27:28</v>
      </c>
      <c r="BX382" s="242" t="str">
        <f t="shared" si="155"/>
        <v>28:29</v>
      </c>
      <c r="BY382" s="242" t="str">
        <f t="shared" si="155"/>
        <v>29:30</v>
      </c>
      <c r="BZ382" s="242" t="str">
        <f t="shared" si="155"/>
        <v>30:31</v>
      </c>
      <c r="CA382" s="242" t="str">
        <f t="shared" si="155"/>
        <v>0:1</v>
      </c>
      <c r="CB382" s="242" t="str">
        <f t="shared" si="155"/>
        <v>0:1</v>
      </c>
      <c r="CC382" s="242" t="str">
        <f t="shared" si="155"/>
        <v>26:27</v>
      </c>
      <c r="CD382" s="242" t="str">
        <f t="shared" si="155"/>
        <v>27:28</v>
      </c>
      <c r="CE382" s="242" t="str">
        <f t="shared" si="155"/>
        <v>28:29</v>
      </c>
      <c r="CF382" s="242" t="str">
        <f t="shared" si="155"/>
        <v>29:30</v>
      </c>
      <c r="CG382" s="242" t="str">
        <f t="shared" si="155"/>
        <v>30:31</v>
      </c>
      <c r="CH382" s="242" t="str">
        <f t="shared" si="155"/>
        <v>0:1</v>
      </c>
      <c r="CI382" s="242" t="str">
        <f t="shared" si="155"/>
        <v>0:1</v>
      </c>
      <c r="CJ382" s="242" t="str">
        <f t="shared" si="155"/>
        <v>26:27</v>
      </c>
      <c r="CK382" s="242" t="str">
        <f t="shared" si="155"/>
        <v>27:28</v>
      </c>
      <c r="CL382" s="242" t="str">
        <f t="shared" si="155"/>
        <v>28:29</v>
      </c>
      <c r="CM382" s="242" t="str">
        <f t="shared" si="155"/>
        <v>29:30</v>
      </c>
      <c r="CN382" s="242" t="str">
        <f t="shared" si="155"/>
        <v>30:31</v>
      </c>
    </row>
    <row r="383" spans="1:122" ht="66.75" outlineLevel="1">
      <c r="A383" s="18"/>
      <c r="C383" s="23"/>
      <c r="D383" s="23"/>
      <c r="E383" s="23"/>
      <c r="F383" s="23"/>
      <c r="G383" s="23"/>
      <c r="H383" s="23"/>
      <c r="I383" s="23"/>
      <c r="J383" s="23"/>
      <c r="K383" s="23"/>
      <c r="L383" s="23"/>
      <c r="M383" s="23"/>
      <c r="N383" s="23"/>
      <c r="O383" s="23"/>
      <c r="P383" s="241" t="str">
        <f t="shared" ref="P383:V383" si="157">P382&amp;", "&amp;P$381</f>
        <v>0:1, 59:67</v>
      </c>
      <c r="Q383" s="241" t="str">
        <f t="shared" si="157"/>
        <v>0:1, 67:74</v>
      </c>
      <c r="R383" s="241" t="str">
        <f t="shared" si="157"/>
        <v>26:27, 67:74</v>
      </c>
      <c r="S383" s="241" t="str">
        <f t="shared" si="157"/>
        <v>27:28, 67:74</v>
      </c>
      <c r="T383" s="241" t="str">
        <f t="shared" si="157"/>
        <v>28:29, 67:74</v>
      </c>
      <c r="U383" s="241" t="str">
        <f t="shared" si="157"/>
        <v>29:30, 67:74</v>
      </c>
      <c r="V383" s="241" t="str">
        <f t="shared" si="157"/>
        <v>30:31, 67:74</v>
      </c>
      <c r="W383" s="241" t="str">
        <f t="shared" ref="W383:BE383" si="158">W382&amp;", "&amp;W$381</f>
        <v>0:1, 61:69</v>
      </c>
      <c r="X383" s="241" t="str">
        <f t="shared" si="158"/>
        <v>0:1, 69:76</v>
      </c>
      <c r="Y383" s="241" t="str">
        <f t="shared" si="158"/>
        <v>26:27, 69:76</v>
      </c>
      <c r="Z383" s="241" t="str">
        <f t="shared" si="158"/>
        <v>27:28, 69:76</v>
      </c>
      <c r="AA383" s="241" t="str">
        <f t="shared" si="158"/>
        <v>28:29, 69:76</v>
      </c>
      <c r="AB383" s="241" t="str">
        <f t="shared" si="158"/>
        <v>29:30, 69:76</v>
      </c>
      <c r="AC383" s="241" t="str">
        <f t="shared" si="158"/>
        <v>30:31, 69:76</v>
      </c>
      <c r="AD383" s="241" t="str">
        <f t="shared" si="158"/>
        <v>0:1, 64:72</v>
      </c>
      <c r="AE383" s="241" t="str">
        <f t="shared" si="158"/>
        <v>0:1, 72:79</v>
      </c>
      <c r="AF383" s="241" t="str">
        <f t="shared" si="158"/>
        <v>26:27, 72:79</v>
      </c>
      <c r="AG383" s="241" t="str">
        <f t="shared" si="158"/>
        <v>27:28, 72:79</v>
      </c>
      <c r="AH383" s="241" t="str">
        <f t="shared" si="158"/>
        <v>28:29, 72:79</v>
      </c>
      <c r="AI383" s="241" t="str">
        <f t="shared" si="158"/>
        <v>29:30, 72:79</v>
      </c>
      <c r="AJ383" s="241" t="str">
        <f t="shared" si="158"/>
        <v>30:31, 72:79</v>
      </c>
      <c r="AK383" s="241" t="str">
        <f t="shared" si="158"/>
        <v>0:1, 66:74</v>
      </c>
      <c r="AL383" s="241" t="str">
        <f t="shared" si="158"/>
        <v>0:1, 74:81</v>
      </c>
      <c r="AM383" s="241" t="str">
        <f t="shared" si="158"/>
        <v>26:27, 74:81</v>
      </c>
      <c r="AN383" s="241" t="str">
        <f t="shared" si="158"/>
        <v>27:28, 74:81</v>
      </c>
      <c r="AO383" s="241" t="str">
        <f t="shared" si="158"/>
        <v>28:29, 74:81</v>
      </c>
      <c r="AP383" s="241" t="str">
        <f t="shared" si="158"/>
        <v>29:30, 74:81</v>
      </c>
      <c r="AQ383" s="241" t="str">
        <f t="shared" si="158"/>
        <v>30:31, 74:81</v>
      </c>
      <c r="AR383" s="241" t="str">
        <f t="shared" ref="AR383:AX383" si="159">AR382&amp;", "&amp;AR$381</f>
        <v>0:1, 68:76</v>
      </c>
      <c r="AS383" s="241" t="str">
        <f t="shared" si="159"/>
        <v>0:1, 76:83</v>
      </c>
      <c r="AT383" s="241" t="str">
        <f t="shared" si="159"/>
        <v>26:27, 76:83</v>
      </c>
      <c r="AU383" s="241" t="str">
        <f t="shared" si="159"/>
        <v>27:28, 76:83</v>
      </c>
      <c r="AV383" s="241" t="str">
        <f t="shared" si="159"/>
        <v>28:29, 76:83</v>
      </c>
      <c r="AW383" s="241" t="str">
        <f t="shared" si="159"/>
        <v>29:30, 76:83</v>
      </c>
      <c r="AX383" s="241" t="str">
        <f t="shared" si="159"/>
        <v>30:31, 76:83</v>
      </c>
      <c r="AY383" s="241" t="str">
        <f t="shared" si="158"/>
        <v>0:1, 59:67</v>
      </c>
      <c r="AZ383" s="241" t="str">
        <f t="shared" si="158"/>
        <v>0:1, 67:74</v>
      </c>
      <c r="BA383" s="241" t="str">
        <f t="shared" si="158"/>
        <v>26:27, 67:74</v>
      </c>
      <c r="BB383" s="241" t="str">
        <f t="shared" si="158"/>
        <v>27:28, 67:74</v>
      </c>
      <c r="BC383" s="241" t="str">
        <f t="shared" si="158"/>
        <v>28:29, 67:74</v>
      </c>
      <c r="BD383" s="241" t="str">
        <f t="shared" si="158"/>
        <v>29:30, 67:74</v>
      </c>
      <c r="BE383" s="241" t="str">
        <f t="shared" si="158"/>
        <v>30:31, 67:74</v>
      </c>
      <c r="BF383" s="241" t="str">
        <f t="shared" ref="BF383:CG383" si="160">BF382&amp;", "&amp;BF$381</f>
        <v>0:1, 106:119</v>
      </c>
      <c r="BG383" s="241" t="str">
        <f t="shared" si="160"/>
        <v>0:1, 119:126</v>
      </c>
      <c r="BH383" s="241" t="str">
        <f t="shared" si="160"/>
        <v>26:27, 119:126</v>
      </c>
      <c r="BI383" s="241" t="str">
        <f t="shared" si="160"/>
        <v>27:28, 119:126</v>
      </c>
      <c r="BJ383" s="241" t="str">
        <f t="shared" si="160"/>
        <v>28:29, 119:126</v>
      </c>
      <c r="BK383" s="241" t="str">
        <f t="shared" si="160"/>
        <v>29:30, 119:126</v>
      </c>
      <c r="BL383" s="241" t="str">
        <f t="shared" si="160"/>
        <v>30:31, 119:126</v>
      </c>
      <c r="BM383" s="241" t="str">
        <f t="shared" si="160"/>
        <v>0:1, 158:171</v>
      </c>
      <c r="BN383" s="241" t="str">
        <f t="shared" si="160"/>
        <v>0:1, 171:178</v>
      </c>
      <c r="BO383" s="241" t="str">
        <f t="shared" si="160"/>
        <v>26:27, 171:178</v>
      </c>
      <c r="BP383" s="241" t="str">
        <f t="shared" si="160"/>
        <v>27:28, 171:178</v>
      </c>
      <c r="BQ383" s="241" t="str">
        <f t="shared" si="160"/>
        <v>28:29, 171:178</v>
      </c>
      <c r="BR383" s="241" t="str">
        <f t="shared" si="160"/>
        <v>29:30, 171:178</v>
      </c>
      <c r="BS383" s="241" t="str">
        <f t="shared" si="160"/>
        <v>30:31, 171:178</v>
      </c>
      <c r="BT383" s="241" t="str">
        <f t="shared" si="160"/>
        <v>0:1, 210:223</v>
      </c>
      <c r="BU383" s="241" t="str">
        <f t="shared" si="160"/>
        <v>0:1, 223:230</v>
      </c>
      <c r="BV383" s="241" t="str">
        <f t="shared" si="160"/>
        <v>26:27, 223:230</v>
      </c>
      <c r="BW383" s="241" t="str">
        <f t="shared" si="160"/>
        <v>27:28, 223:230</v>
      </c>
      <c r="BX383" s="241" t="str">
        <f t="shared" si="160"/>
        <v>28:29, 223:230</v>
      </c>
      <c r="BY383" s="241" t="str">
        <f t="shared" si="160"/>
        <v>29:30, 223:230</v>
      </c>
      <c r="BZ383" s="241" t="str">
        <f t="shared" si="160"/>
        <v>30:31, 223:230</v>
      </c>
      <c r="CA383" s="241" t="str">
        <f t="shared" si="160"/>
        <v>0:1, 262:275</v>
      </c>
      <c r="CB383" s="241" t="str">
        <f t="shared" si="160"/>
        <v>0:1, 275:282</v>
      </c>
      <c r="CC383" s="241" t="str">
        <f t="shared" si="160"/>
        <v>26:27, 275:282</v>
      </c>
      <c r="CD383" s="241" t="str">
        <f t="shared" si="160"/>
        <v>27:28, 275:282</v>
      </c>
      <c r="CE383" s="241" t="str">
        <f t="shared" si="160"/>
        <v>28:29, 275:282</v>
      </c>
      <c r="CF383" s="241" t="str">
        <f t="shared" si="160"/>
        <v>29:30, 275:282</v>
      </c>
      <c r="CG383" s="241" t="str">
        <f t="shared" si="160"/>
        <v>30:31, 275:282</v>
      </c>
      <c r="CH383" s="241" t="str">
        <f t="shared" ref="CH383:CN383" si="161">CH382&amp;", "&amp;CH$381</f>
        <v>0:1, 314:327</v>
      </c>
      <c r="CI383" s="241" t="str">
        <f t="shared" si="161"/>
        <v>0:1, 327:334</v>
      </c>
      <c r="CJ383" s="241" t="str">
        <f t="shared" si="161"/>
        <v>26:27, 327:334</v>
      </c>
      <c r="CK383" s="241" t="str">
        <f t="shared" si="161"/>
        <v>27:28, 327:334</v>
      </c>
      <c r="CL383" s="241" t="str">
        <f t="shared" si="161"/>
        <v>28:29, 327:334</v>
      </c>
      <c r="CM383" s="241" t="str">
        <f t="shared" si="161"/>
        <v>29:30, 327:334</v>
      </c>
      <c r="CN383" s="241" t="str">
        <f t="shared" si="161"/>
        <v>30:31, 327:334</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170:171</v>
      </c>
      <c r="S384" s="259" t="str">
        <f>LEFT(S382,FIND(":",S382)-1)+i.BMToffset_r2&amp;":"&amp;RIGHT(S382,LEN(S382)-FIND(":",S382))+i.BMToffset_r2</f>
        <v>171:172</v>
      </c>
      <c r="T384" s="259" t="str">
        <f>LEFT(T382,FIND(":",T382)-1)+i.BMToffset_r2&amp;":"&amp;RIGHT(T382,LEN(T382)-FIND(":",T382))+i.BMToffset_r2</f>
        <v>172:173</v>
      </c>
      <c r="U384" s="259" t="str">
        <f>LEFT(U382,FIND(":",U382)-1)+i.BMToffset_r2&amp;":"&amp;RIGHT(U382,LEN(U382)-FIND(":",U382))+i.BMToffset_r2</f>
        <v>173:174</v>
      </c>
      <c r="V384" s="259" t="str">
        <f>LEFT(V382,FIND(":",V382)-1)+i.BMToffset_r2&amp;":"&amp;RIGHT(V382,LEN(V382)-FIND(":",V382))+i.BMToffset_r2</f>
        <v>174:175</v>
      </c>
      <c r="W384" s="242" t="str">
        <f>P384</f>
        <v>0:1</v>
      </c>
      <c r="X384" s="242" t="str">
        <f t="shared" ref="X384:CN384" si="162">Q384</f>
        <v>0:1</v>
      </c>
      <c r="Y384" s="242" t="str">
        <f t="shared" si="162"/>
        <v>170:171</v>
      </c>
      <c r="Z384" s="242" t="str">
        <f t="shared" si="162"/>
        <v>171:172</v>
      </c>
      <c r="AA384" s="242" t="str">
        <f t="shared" si="162"/>
        <v>172:173</v>
      </c>
      <c r="AB384" s="242" t="str">
        <f t="shared" si="162"/>
        <v>173:174</v>
      </c>
      <c r="AC384" s="242" t="str">
        <f t="shared" si="162"/>
        <v>174:175</v>
      </c>
      <c r="AD384" s="242" t="str">
        <f t="shared" si="162"/>
        <v>0:1</v>
      </c>
      <c r="AE384" s="242" t="str">
        <f t="shared" si="162"/>
        <v>0:1</v>
      </c>
      <c r="AF384" s="242" t="str">
        <f t="shared" si="162"/>
        <v>170:171</v>
      </c>
      <c r="AG384" s="242" t="str">
        <f t="shared" si="162"/>
        <v>171:172</v>
      </c>
      <c r="AH384" s="242" t="str">
        <f t="shared" si="162"/>
        <v>172:173</v>
      </c>
      <c r="AI384" s="242" t="str">
        <f t="shared" si="162"/>
        <v>173:174</v>
      </c>
      <c r="AJ384" s="242" t="str">
        <f t="shared" si="162"/>
        <v>174:175</v>
      </c>
      <c r="AK384" s="242" t="str">
        <f t="shared" si="162"/>
        <v>0:1</v>
      </c>
      <c r="AL384" s="242" t="str">
        <f t="shared" si="162"/>
        <v>0:1</v>
      </c>
      <c r="AM384" s="242" t="str">
        <f t="shared" si="162"/>
        <v>170:171</v>
      </c>
      <c r="AN384" s="242" t="str">
        <f t="shared" si="162"/>
        <v>171:172</v>
      </c>
      <c r="AO384" s="242" t="str">
        <f t="shared" si="162"/>
        <v>172:173</v>
      </c>
      <c r="AP384" s="242" t="str">
        <f t="shared" si="162"/>
        <v>173:174</v>
      </c>
      <c r="AQ384" s="242" t="str">
        <f t="shared" si="162"/>
        <v>174:175</v>
      </c>
      <c r="AR384" s="242" t="str">
        <f t="shared" ref="AR384:BE384" si="163">AD384</f>
        <v>0:1</v>
      </c>
      <c r="AS384" s="242" t="str">
        <f t="shared" si="163"/>
        <v>0:1</v>
      </c>
      <c r="AT384" s="242" t="str">
        <f t="shared" si="163"/>
        <v>170:171</v>
      </c>
      <c r="AU384" s="242" t="str">
        <f t="shared" si="163"/>
        <v>171:172</v>
      </c>
      <c r="AV384" s="242" t="str">
        <f t="shared" si="163"/>
        <v>172:173</v>
      </c>
      <c r="AW384" s="242" t="str">
        <f t="shared" si="163"/>
        <v>173:174</v>
      </c>
      <c r="AX384" s="242" t="str">
        <f t="shared" si="163"/>
        <v>174:175</v>
      </c>
      <c r="AY384" s="242" t="str">
        <f t="shared" si="163"/>
        <v>0:1</v>
      </c>
      <c r="AZ384" s="242" t="str">
        <f t="shared" si="163"/>
        <v>0:1</v>
      </c>
      <c r="BA384" s="242" t="str">
        <f t="shared" si="163"/>
        <v>170:171</v>
      </c>
      <c r="BB384" s="242" t="str">
        <f t="shared" si="163"/>
        <v>171:172</v>
      </c>
      <c r="BC384" s="242" t="str">
        <f t="shared" si="163"/>
        <v>172:173</v>
      </c>
      <c r="BD384" s="242" t="str">
        <f t="shared" si="163"/>
        <v>173:174</v>
      </c>
      <c r="BE384" s="242" t="str">
        <f t="shared" si="163"/>
        <v>174:175</v>
      </c>
      <c r="BF384" s="242" t="str">
        <f t="shared" si="162"/>
        <v>0:1</v>
      </c>
      <c r="BG384" s="242" t="str">
        <f t="shared" si="162"/>
        <v>0:1</v>
      </c>
      <c r="BH384" s="242" t="str">
        <f t="shared" si="162"/>
        <v>170:171</v>
      </c>
      <c r="BI384" s="242" t="str">
        <f t="shared" si="162"/>
        <v>171:172</v>
      </c>
      <c r="BJ384" s="242" t="str">
        <f t="shared" si="162"/>
        <v>172:173</v>
      </c>
      <c r="BK384" s="242" t="str">
        <f t="shared" si="162"/>
        <v>173:174</v>
      </c>
      <c r="BL384" s="242" t="str">
        <f t="shared" si="162"/>
        <v>174:175</v>
      </c>
      <c r="BM384" s="242" t="str">
        <f t="shared" si="162"/>
        <v>0:1</v>
      </c>
      <c r="BN384" s="242" t="str">
        <f t="shared" si="162"/>
        <v>0:1</v>
      </c>
      <c r="BO384" s="242" t="str">
        <f t="shared" si="162"/>
        <v>170:171</v>
      </c>
      <c r="BP384" s="242" t="str">
        <f t="shared" si="162"/>
        <v>171:172</v>
      </c>
      <c r="BQ384" s="242" t="str">
        <f t="shared" si="162"/>
        <v>172:173</v>
      </c>
      <c r="BR384" s="242" t="str">
        <f t="shared" si="162"/>
        <v>173:174</v>
      </c>
      <c r="BS384" s="242" t="str">
        <f t="shared" si="162"/>
        <v>174:175</v>
      </c>
      <c r="BT384" s="242" t="str">
        <f t="shared" si="162"/>
        <v>0:1</v>
      </c>
      <c r="BU384" s="242" t="str">
        <f t="shared" si="162"/>
        <v>0:1</v>
      </c>
      <c r="BV384" s="242" t="str">
        <f t="shared" si="162"/>
        <v>170:171</v>
      </c>
      <c r="BW384" s="242" t="str">
        <f t="shared" si="162"/>
        <v>171:172</v>
      </c>
      <c r="BX384" s="242" t="str">
        <f t="shared" si="162"/>
        <v>172:173</v>
      </c>
      <c r="BY384" s="242" t="str">
        <f t="shared" si="162"/>
        <v>173:174</v>
      </c>
      <c r="BZ384" s="242" t="str">
        <f t="shared" si="162"/>
        <v>174:175</v>
      </c>
      <c r="CA384" s="242" t="str">
        <f t="shared" si="162"/>
        <v>0:1</v>
      </c>
      <c r="CB384" s="242" t="str">
        <f t="shared" si="162"/>
        <v>0:1</v>
      </c>
      <c r="CC384" s="242" t="str">
        <f t="shared" si="162"/>
        <v>170:171</v>
      </c>
      <c r="CD384" s="242" t="str">
        <f t="shared" si="162"/>
        <v>171:172</v>
      </c>
      <c r="CE384" s="242" t="str">
        <f t="shared" si="162"/>
        <v>172:173</v>
      </c>
      <c r="CF384" s="242" t="str">
        <f t="shared" si="162"/>
        <v>173:174</v>
      </c>
      <c r="CG384" s="242" t="str">
        <f t="shared" si="162"/>
        <v>174:175</v>
      </c>
      <c r="CH384" s="242" t="str">
        <f t="shared" si="162"/>
        <v>0:1</v>
      </c>
      <c r="CI384" s="242" t="str">
        <f t="shared" si="162"/>
        <v>0:1</v>
      </c>
      <c r="CJ384" s="242" t="str">
        <f t="shared" si="162"/>
        <v>170:171</v>
      </c>
      <c r="CK384" s="242" t="str">
        <f t="shared" si="162"/>
        <v>171:172</v>
      </c>
      <c r="CL384" s="242" t="str">
        <f t="shared" si="162"/>
        <v>172:173</v>
      </c>
      <c r="CM384" s="242" t="str">
        <f t="shared" si="162"/>
        <v>173:174</v>
      </c>
      <c r="CN384" s="242" t="str">
        <f t="shared" si="162"/>
        <v>174:175</v>
      </c>
    </row>
    <row r="385" spans="2:92" ht="78" outlineLevel="1">
      <c r="B385" s="25"/>
      <c r="C385" s="137"/>
      <c r="D385" s="137"/>
      <c r="E385" s="137"/>
      <c r="F385" s="137"/>
      <c r="G385" s="137"/>
      <c r="H385" s="137"/>
      <c r="I385" s="137"/>
      <c r="J385" s="137"/>
      <c r="K385" s="137"/>
      <c r="L385" s="137"/>
      <c r="M385" s="137"/>
      <c r="N385" s="23"/>
      <c r="O385" s="23"/>
      <c r="P385" s="240" t="str">
        <f t="shared" ref="P385:CH385" si="164">P384&amp;", "&amp;P$381</f>
        <v>0:1, 59:67</v>
      </c>
      <c r="Q385" s="240" t="str">
        <f t="shared" si="164"/>
        <v>0:1, 67:74</v>
      </c>
      <c r="R385" s="240" t="str">
        <f t="shared" si="164"/>
        <v>170:171, 67:74</v>
      </c>
      <c r="S385" s="240" t="str">
        <f t="shared" si="164"/>
        <v>171:172, 67:74</v>
      </c>
      <c r="T385" s="240" t="str">
        <f t="shared" si="164"/>
        <v>172:173, 67:74</v>
      </c>
      <c r="U385" s="240" t="str">
        <f t="shared" si="164"/>
        <v>173:174, 67:74</v>
      </c>
      <c r="V385" s="240" t="str">
        <f t="shared" si="164"/>
        <v>174:175, 67:74</v>
      </c>
      <c r="W385" s="240" t="str">
        <f t="shared" si="164"/>
        <v>0:1, 61:69</v>
      </c>
      <c r="X385" s="240" t="str">
        <f t="shared" si="164"/>
        <v>0:1, 69:76</v>
      </c>
      <c r="Y385" s="240" t="str">
        <f t="shared" si="164"/>
        <v>170:171, 69:76</v>
      </c>
      <c r="Z385" s="240" t="str">
        <f t="shared" si="164"/>
        <v>171:172, 69:76</v>
      </c>
      <c r="AA385" s="240" t="str">
        <f t="shared" si="164"/>
        <v>172:173, 69:76</v>
      </c>
      <c r="AB385" s="240" t="str">
        <f t="shared" si="164"/>
        <v>173:174, 69:76</v>
      </c>
      <c r="AC385" s="240" t="str">
        <f t="shared" si="164"/>
        <v>174:175, 69:76</v>
      </c>
      <c r="AD385" s="240" t="str">
        <f t="shared" si="164"/>
        <v>0:1, 64:72</v>
      </c>
      <c r="AE385" s="240" t="str">
        <f t="shared" si="164"/>
        <v>0:1, 72:79</v>
      </c>
      <c r="AF385" s="240" t="str">
        <f t="shared" si="164"/>
        <v>170:171, 72:79</v>
      </c>
      <c r="AG385" s="240" t="str">
        <f t="shared" si="164"/>
        <v>171:172, 72:79</v>
      </c>
      <c r="AH385" s="240" t="str">
        <f t="shared" si="164"/>
        <v>172:173, 72:79</v>
      </c>
      <c r="AI385" s="240" t="str">
        <f t="shared" si="164"/>
        <v>173:174, 72:79</v>
      </c>
      <c r="AJ385" s="240" t="str">
        <f t="shared" si="164"/>
        <v>174:175, 72:79</v>
      </c>
      <c r="AK385" s="240" t="str">
        <f t="shared" si="164"/>
        <v>0:1, 66:74</v>
      </c>
      <c r="AL385" s="240" t="str">
        <f t="shared" si="164"/>
        <v>0:1, 74:81</v>
      </c>
      <c r="AM385" s="240" t="str">
        <f t="shared" si="164"/>
        <v>170:171, 74:81</v>
      </c>
      <c r="AN385" s="240" t="str">
        <f t="shared" si="164"/>
        <v>171:172, 74:81</v>
      </c>
      <c r="AO385" s="240" t="str">
        <f t="shared" si="164"/>
        <v>172:173, 74:81</v>
      </c>
      <c r="AP385" s="240" t="str">
        <f t="shared" si="164"/>
        <v>173:174, 74:81</v>
      </c>
      <c r="AQ385" s="240" t="str">
        <f t="shared" si="164"/>
        <v>174:175, 74:81</v>
      </c>
      <c r="AR385" s="240" t="str">
        <f t="shared" ref="AR385:AX385" si="165">AR384&amp;", "&amp;AR$381</f>
        <v>0:1, 68:76</v>
      </c>
      <c r="AS385" s="240" t="str">
        <f t="shared" si="165"/>
        <v>0:1, 76:83</v>
      </c>
      <c r="AT385" s="240" t="str">
        <f t="shared" si="165"/>
        <v>170:171, 76:83</v>
      </c>
      <c r="AU385" s="240" t="str">
        <f t="shared" si="165"/>
        <v>171:172, 76:83</v>
      </c>
      <c r="AV385" s="240" t="str">
        <f t="shared" si="165"/>
        <v>172:173, 76:83</v>
      </c>
      <c r="AW385" s="240" t="str">
        <f t="shared" si="165"/>
        <v>173:174, 76:83</v>
      </c>
      <c r="AX385" s="240" t="str">
        <f t="shared" si="165"/>
        <v>174:175, 76:83</v>
      </c>
      <c r="AY385" s="240" t="str">
        <f t="shared" si="164"/>
        <v>0:1, 59:67</v>
      </c>
      <c r="AZ385" s="240" t="str">
        <f t="shared" si="164"/>
        <v>0:1, 67:74</v>
      </c>
      <c r="BA385" s="240" t="str">
        <f t="shared" si="164"/>
        <v>170:171, 67:74</v>
      </c>
      <c r="BB385" s="240" t="str">
        <f t="shared" si="164"/>
        <v>171:172, 67:74</v>
      </c>
      <c r="BC385" s="240" t="str">
        <f t="shared" si="164"/>
        <v>172:173, 67:74</v>
      </c>
      <c r="BD385" s="240" t="str">
        <f t="shared" si="164"/>
        <v>173:174, 67:74</v>
      </c>
      <c r="BE385" s="240" t="str">
        <f t="shared" si="164"/>
        <v>174:175, 67:74</v>
      </c>
      <c r="BF385" s="240" t="str">
        <f t="shared" si="164"/>
        <v>0:1, 106:119</v>
      </c>
      <c r="BG385" s="240" t="str">
        <f t="shared" si="164"/>
        <v>0:1, 119:126</v>
      </c>
      <c r="BH385" s="240" t="str">
        <f t="shared" si="164"/>
        <v>170:171, 119:126</v>
      </c>
      <c r="BI385" s="240" t="str">
        <f t="shared" si="164"/>
        <v>171:172, 119:126</v>
      </c>
      <c r="BJ385" s="240" t="str">
        <f t="shared" si="164"/>
        <v>172:173, 119:126</v>
      </c>
      <c r="BK385" s="240" t="str">
        <f t="shared" si="164"/>
        <v>173:174, 119:126</v>
      </c>
      <c r="BL385" s="240" t="str">
        <f t="shared" si="164"/>
        <v>174:175, 119:126</v>
      </c>
      <c r="BM385" s="240" t="str">
        <f t="shared" si="164"/>
        <v>0:1, 158:171</v>
      </c>
      <c r="BN385" s="240" t="str">
        <f t="shared" si="164"/>
        <v>0:1, 171:178</v>
      </c>
      <c r="BO385" s="240" t="str">
        <f t="shared" si="164"/>
        <v>170:171, 171:178</v>
      </c>
      <c r="BP385" s="240" t="str">
        <f t="shared" si="164"/>
        <v>171:172, 171:178</v>
      </c>
      <c r="BQ385" s="240" t="str">
        <f t="shared" si="164"/>
        <v>172:173, 171:178</v>
      </c>
      <c r="BR385" s="240" t="str">
        <f t="shared" si="164"/>
        <v>173:174, 171:178</v>
      </c>
      <c r="BS385" s="240" t="str">
        <f t="shared" si="164"/>
        <v>174:175, 171:178</v>
      </c>
      <c r="BT385" s="240" t="str">
        <f t="shared" si="164"/>
        <v>0:1, 210:223</v>
      </c>
      <c r="BU385" s="240" t="str">
        <f t="shared" si="164"/>
        <v>0:1, 223:230</v>
      </c>
      <c r="BV385" s="240" t="str">
        <f t="shared" si="164"/>
        <v>170:171, 223:230</v>
      </c>
      <c r="BW385" s="240" t="str">
        <f t="shared" si="164"/>
        <v>171:172, 223:230</v>
      </c>
      <c r="BX385" s="240" t="str">
        <f t="shared" si="164"/>
        <v>172:173, 223:230</v>
      </c>
      <c r="BY385" s="240" t="str">
        <f t="shared" si="164"/>
        <v>173:174, 223:230</v>
      </c>
      <c r="BZ385" s="240" t="str">
        <f t="shared" si="164"/>
        <v>174:175, 223:230</v>
      </c>
      <c r="CA385" s="240" t="str">
        <f t="shared" si="164"/>
        <v>0:1, 262:275</v>
      </c>
      <c r="CB385" s="240" t="str">
        <f t="shared" si="164"/>
        <v>0:1, 275:282</v>
      </c>
      <c r="CC385" s="240" t="str">
        <f t="shared" si="164"/>
        <v>170:171, 275:282</v>
      </c>
      <c r="CD385" s="240" t="str">
        <f t="shared" si="164"/>
        <v>171:172, 275:282</v>
      </c>
      <c r="CE385" s="240" t="str">
        <f t="shared" si="164"/>
        <v>172:173, 275:282</v>
      </c>
      <c r="CF385" s="240" t="str">
        <f t="shared" si="164"/>
        <v>173:174, 275:282</v>
      </c>
      <c r="CG385" s="240" t="str">
        <f t="shared" si="164"/>
        <v>174:175, 275:282</v>
      </c>
      <c r="CH385" s="240" t="str">
        <f t="shared" si="164"/>
        <v>0:1, 314:327</v>
      </c>
      <c r="CI385" s="240" t="str">
        <f t="shared" ref="CI385:CN385" si="166">CI384&amp;", "&amp;CI$381</f>
        <v>0:1, 327:334</v>
      </c>
      <c r="CJ385" s="240" t="str">
        <f t="shared" si="166"/>
        <v>170:171, 327:334</v>
      </c>
      <c r="CK385" s="240" t="str">
        <f t="shared" si="166"/>
        <v>171:172, 327:334</v>
      </c>
      <c r="CL385" s="240" t="str">
        <f t="shared" si="166"/>
        <v>172:173, 327:334</v>
      </c>
      <c r="CM385" s="240" t="str">
        <f t="shared" si="166"/>
        <v>173:174, 327:334</v>
      </c>
      <c r="CN385" s="240" t="str">
        <f t="shared" si="166"/>
        <v>174:175, 327:334</v>
      </c>
    </row>
    <row r="386" spans="2:92" outlineLevel="1"/>
    <row r="387" spans="2:92" outlineLevel="1">
      <c r="BE387">
        <f>BF387-13</f>
        <v>93</v>
      </c>
      <c r="BF387">
        <f>BF$380</f>
        <v>106</v>
      </c>
      <c r="BL387">
        <f>BM387-13</f>
        <v>145</v>
      </c>
      <c r="BM387">
        <f>BM$380</f>
        <v>158</v>
      </c>
      <c r="BS387">
        <f>BT387-13</f>
        <v>197</v>
      </c>
      <c r="BT387">
        <f>BT$380</f>
        <v>210</v>
      </c>
      <c r="BZ387">
        <f>CA387-13</f>
        <v>249</v>
      </c>
      <c r="CA387">
        <f>CA$380</f>
        <v>262</v>
      </c>
      <c r="CG387">
        <f>CH387-13</f>
        <v>301</v>
      </c>
      <c r="CH387">
        <f>CH$380</f>
        <v>314</v>
      </c>
    </row>
    <row r="388" spans="2:92" outlineLevel="1">
      <c r="BF388" t="str">
        <f>BE387&amp;":"&amp;BF387</f>
        <v>93:106</v>
      </c>
      <c r="BM388" t="str">
        <f>BL387&amp;":"&amp;BM387</f>
        <v>145:158</v>
      </c>
      <c r="BT388" t="str">
        <f>BS387&amp;":"&amp;BT387</f>
        <v>197:210</v>
      </c>
      <c r="CA388" t="str">
        <f>BZ387&amp;":"&amp;CA387</f>
        <v>249:262</v>
      </c>
      <c r="CH388" t="str">
        <f>CG387&amp;":"&amp;CH387</f>
        <v>301:314</v>
      </c>
    </row>
    <row r="389" spans="2:92" outlineLevel="1">
      <c r="BF389" t="str">
        <f>INDEX(i.TOL_indices,d.TOL,1)</f>
        <v>43:44</v>
      </c>
      <c r="BM389" t="str">
        <f>INDEX(i.TOL_indices,d.TOL,1)</f>
        <v>43:44</v>
      </c>
      <c r="BT389" t="str">
        <f>INDEX(i.TOL_indices,d.TOL,1)</f>
        <v>43:44</v>
      </c>
      <c r="CA389" t="str">
        <f>INDEX(i.TOL_indices,d.TOL,1)</f>
        <v>43:44</v>
      </c>
      <c r="CH389" t="str">
        <f>INDEX(i.TOL_indices,d.TOL,1)</f>
        <v>43:44</v>
      </c>
    </row>
    <row r="390" spans="2:92" ht="66.75" outlineLevel="1">
      <c r="BF390" s="241" t="str">
        <f>BF389&amp;", "&amp;BF$388</f>
        <v>43:44, 93:106</v>
      </c>
      <c r="BM390" s="241" t="str">
        <f>BM389&amp;", "&amp;BM$388</f>
        <v>43:44, 145:158</v>
      </c>
      <c r="BT390" s="241" t="str">
        <f>BT389&amp;", "&amp;BT$388</f>
        <v>43:44, 197:210</v>
      </c>
      <c r="CA390" s="241" t="str">
        <f>CA389&amp;", "&amp;CA$388</f>
        <v>43:44, 249:262</v>
      </c>
      <c r="CH390" s="241" t="str">
        <f>CH389&amp;", "&amp;CH$388</f>
        <v>43:44, 301:314</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67">T745</f>
        <v>0</v>
      </c>
      <c r="D745" s="365">
        <f t="shared" si="167"/>
        <v>0</v>
      </c>
      <c r="G745" s="25" t="s">
        <v>1344</v>
      </c>
      <c r="H745" s="366">
        <v>0.35</v>
      </c>
      <c r="I745" s="366">
        <v>0.5</v>
      </c>
      <c r="J745" s="367">
        <v>1.5</v>
      </c>
      <c r="K745" s="367">
        <v>1.8</v>
      </c>
      <c r="L745" s="368">
        <f t="shared" ref="L745:M752" si="168">CHOOSE(d.Region,Y745,AA745,AC745)</f>
        <v>0</v>
      </c>
      <c r="M745" s="369">
        <f t="shared" si="168"/>
        <v>0</v>
      </c>
      <c r="N745" s="226">
        <v>200</v>
      </c>
      <c r="O745" s="370"/>
      <c r="P745" s="370"/>
      <c r="Q745" s="370"/>
      <c r="R745" s="371">
        <f>$H745/(2-$H745)*$N745</f>
        <v>42.424242424242422</v>
      </c>
      <c r="S745" s="371">
        <f>-(1-$H745)/(2-$H745)*$N745</f>
        <v>-78.787878787878796</v>
      </c>
      <c r="T745" s="372">
        <f>L745*R745/100</f>
        <v>0</v>
      </c>
      <c r="U745" s="372">
        <f>M745*S745/100</f>
        <v>0</v>
      </c>
      <c r="V745" s="372">
        <f t="shared" ref="V745:V752" si="169">((1-$H745)*T745+2*$H745*U745)/(1+$H745)</f>
        <v>0</v>
      </c>
      <c r="Y745" s="373">
        <v>0</v>
      </c>
      <c r="Z745" s="373">
        <v>0</v>
      </c>
      <c r="AA745" s="374">
        <f>Y745</f>
        <v>0</v>
      </c>
      <c r="AB745" s="374">
        <f>Z745</f>
        <v>0</v>
      </c>
      <c r="AC745" s="374">
        <f>AA745</f>
        <v>0</v>
      </c>
      <c r="AD745" s="374">
        <f>AB745</f>
        <v>0</v>
      </c>
    </row>
    <row r="746" spans="1:30" outlineLevel="1">
      <c r="B746" t="s">
        <v>359</v>
      </c>
      <c r="C746" s="365">
        <f t="shared" si="167"/>
        <v>0</v>
      </c>
      <c r="D746" s="365">
        <f t="shared" si="167"/>
        <v>0</v>
      </c>
      <c r="G746" s="25" t="s">
        <v>1345</v>
      </c>
      <c r="H746" s="375">
        <f>H745</f>
        <v>0.35</v>
      </c>
      <c r="I746" s="375">
        <f>I745</f>
        <v>0.5</v>
      </c>
      <c r="J746" s="376">
        <f t="shared" ref="J746:K752" si="170">J745</f>
        <v>1.5</v>
      </c>
      <c r="K746" s="376">
        <f t="shared" si="170"/>
        <v>1.8</v>
      </c>
      <c r="L746" s="377">
        <f t="shared" si="168"/>
        <v>0</v>
      </c>
      <c r="M746" s="378">
        <f t="shared" si="168"/>
        <v>0</v>
      </c>
      <c r="N746" s="27"/>
      <c r="O746" s="370">
        <f>MIN($H746*$K746*(1-$I746),(1-$H746)*$I746*$J746)</f>
        <v>0.315</v>
      </c>
      <c r="P746" s="370">
        <f>$O746/$J746/(1-$H746)</f>
        <v>0.32307692307692304</v>
      </c>
      <c r="Q746" s="370">
        <f>$O746/$K746/$H746</f>
        <v>0.5</v>
      </c>
      <c r="R746" s="370"/>
      <c r="S746" s="370"/>
      <c r="T746" s="372">
        <f t="shared" ref="T746:U748" si="171">P746*L746</f>
        <v>0</v>
      </c>
      <c r="U746" s="372">
        <f t="shared" si="171"/>
        <v>0</v>
      </c>
      <c r="V746" s="372">
        <f t="shared" si="169"/>
        <v>0</v>
      </c>
      <c r="X746" s="379">
        <v>850</v>
      </c>
      <c r="Y746" s="380">
        <v>0</v>
      </c>
      <c r="Z746" s="381">
        <v>0</v>
      </c>
      <c r="AA746" s="380">
        <v>0</v>
      </c>
      <c r="AB746" s="381">
        <v>0</v>
      </c>
      <c r="AC746" s="380">
        <v>0</v>
      </c>
      <c r="AD746" s="381">
        <v>0</v>
      </c>
    </row>
    <row r="747" spans="1:30" outlineLevel="1">
      <c r="B747" t="s">
        <v>1028</v>
      </c>
      <c r="C747" s="365">
        <f t="shared" si="167"/>
        <v>0</v>
      </c>
      <c r="D747" s="365">
        <f t="shared" si="167"/>
        <v>0</v>
      </c>
      <c r="G747" s="25"/>
      <c r="H747" s="375">
        <f>H746</f>
        <v>0.35</v>
      </c>
      <c r="I747" s="375">
        <f t="shared" ref="I747:I752" si="172">I746</f>
        <v>0.5</v>
      </c>
      <c r="J747" s="376">
        <f t="shared" si="170"/>
        <v>1.5</v>
      </c>
      <c r="K747" s="376">
        <f t="shared" si="170"/>
        <v>1.8</v>
      </c>
      <c r="L747" s="377">
        <f t="shared" si="168"/>
        <v>0</v>
      </c>
      <c r="M747" s="378">
        <f t="shared" si="168"/>
        <v>0</v>
      </c>
      <c r="N747" s="27"/>
      <c r="O747" s="370">
        <f>MIN($H747*$K747*(1-$I747),(1-$H747)*$I747*$J747)</f>
        <v>0.315</v>
      </c>
      <c r="P747" s="370">
        <f>$O747/$J747/(1-$H747)</f>
        <v>0.32307692307692304</v>
      </c>
      <c r="Q747" s="370">
        <f>$O747/$K747/$H747</f>
        <v>0.5</v>
      </c>
      <c r="R747" s="370"/>
      <c r="S747" s="370"/>
      <c r="T747" s="372">
        <f t="shared" si="171"/>
        <v>0</v>
      </c>
      <c r="U747" s="372">
        <f t="shared" si="171"/>
        <v>0</v>
      </c>
      <c r="V747" s="372">
        <f t="shared" si="169"/>
        <v>0</v>
      </c>
      <c r="X747" s="379">
        <v>1000</v>
      </c>
      <c r="Y747" s="382">
        <v>0</v>
      </c>
      <c r="Z747" s="383">
        <v>0</v>
      </c>
      <c r="AA747" s="382">
        <v>0</v>
      </c>
      <c r="AB747" s="383">
        <v>0</v>
      </c>
      <c r="AC747" s="382">
        <v>0</v>
      </c>
      <c r="AD747" s="383">
        <v>0</v>
      </c>
    </row>
    <row r="748" spans="1:30" outlineLevel="1">
      <c r="B748" t="s">
        <v>1346</v>
      </c>
      <c r="C748" s="365">
        <f t="shared" si="167"/>
        <v>0</v>
      </c>
      <c r="D748" s="365">
        <f t="shared" si="167"/>
        <v>0</v>
      </c>
      <c r="G748" s="25"/>
      <c r="H748" s="375">
        <f>H747</f>
        <v>0.35</v>
      </c>
      <c r="I748" s="375">
        <f t="shared" si="172"/>
        <v>0.5</v>
      </c>
      <c r="J748" s="376">
        <f t="shared" si="170"/>
        <v>1.5</v>
      </c>
      <c r="K748" s="376">
        <f t="shared" si="170"/>
        <v>1.8</v>
      </c>
      <c r="L748" s="384">
        <f t="shared" si="168"/>
        <v>0</v>
      </c>
      <c r="M748" s="385">
        <f t="shared" si="168"/>
        <v>0</v>
      </c>
      <c r="N748" s="27"/>
      <c r="O748" s="370">
        <f>MIN($H748*$K748*(1-$I748),(1-$H748)*$I748*$J748)</f>
        <v>0.315</v>
      </c>
      <c r="P748" s="370">
        <f>$O748/$J748/(1-$H748)</f>
        <v>0.32307692307692304</v>
      </c>
      <c r="Q748" s="370">
        <f>$O748/$K748/$H748</f>
        <v>0.5</v>
      </c>
      <c r="R748" s="370"/>
      <c r="S748" s="370"/>
      <c r="T748" s="372">
        <f t="shared" si="171"/>
        <v>0</v>
      </c>
      <c r="U748" s="372">
        <f t="shared" si="171"/>
        <v>0</v>
      </c>
      <c r="V748" s="372">
        <f t="shared" si="169"/>
        <v>0</v>
      </c>
      <c r="X748" s="379">
        <v>1200</v>
      </c>
      <c r="Y748" s="386">
        <v>0</v>
      </c>
      <c r="Z748" s="387">
        <v>0</v>
      </c>
      <c r="AA748" s="386">
        <v>0</v>
      </c>
      <c r="AB748" s="387">
        <v>0</v>
      </c>
      <c r="AC748" s="386">
        <v>0</v>
      </c>
      <c r="AD748" s="387">
        <v>0</v>
      </c>
    </row>
    <row r="749" spans="1:30" outlineLevel="1">
      <c r="A749" t="s">
        <v>837</v>
      </c>
      <c r="B749" t="s">
        <v>826</v>
      </c>
      <c r="C749" s="365">
        <f t="shared" si="167"/>
        <v>0</v>
      </c>
      <c r="D749" s="365">
        <f t="shared" si="167"/>
        <v>0</v>
      </c>
      <c r="G749" s="25" t="s">
        <v>1344</v>
      </c>
      <c r="H749" s="366">
        <v>0.5</v>
      </c>
      <c r="I749" s="375">
        <f t="shared" si="172"/>
        <v>0.5</v>
      </c>
      <c r="J749" s="376">
        <f t="shared" si="170"/>
        <v>1.5</v>
      </c>
      <c r="K749" s="376">
        <f t="shared" si="170"/>
        <v>1.8</v>
      </c>
      <c r="L749" s="368">
        <f t="shared" si="168"/>
        <v>0</v>
      </c>
      <c r="M749" s="369">
        <f t="shared" si="168"/>
        <v>0</v>
      </c>
      <c r="N749" s="226">
        <v>200</v>
      </c>
      <c r="O749" s="370"/>
      <c r="P749" s="370"/>
      <c r="Q749" s="370"/>
      <c r="R749" s="371">
        <f>$H749/(2-$H749)*$N749</f>
        <v>66.666666666666657</v>
      </c>
      <c r="S749" s="371">
        <f>-(1-$H749)/(2-$H749)*$N749</f>
        <v>-66.666666666666657</v>
      </c>
      <c r="T749" s="372">
        <f>L749*R749/100</f>
        <v>0</v>
      </c>
      <c r="U749" s="372">
        <f>M749*S749/100</f>
        <v>0</v>
      </c>
      <c r="V749" s="372">
        <f t="shared" si="169"/>
        <v>0</v>
      </c>
      <c r="X749" s="379"/>
      <c r="Y749" s="373">
        <v>0</v>
      </c>
      <c r="Z749" s="373">
        <v>0</v>
      </c>
      <c r="AA749" s="374">
        <f>Y749</f>
        <v>0</v>
      </c>
      <c r="AB749" s="374">
        <f>Z749</f>
        <v>0</v>
      </c>
      <c r="AC749" s="374">
        <f>AA749</f>
        <v>0</v>
      </c>
      <c r="AD749" s="374">
        <f>AB749</f>
        <v>0</v>
      </c>
    </row>
    <row r="750" spans="1:30" outlineLevel="1">
      <c r="B750" t="s">
        <v>359</v>
      </c>
      <c r="C750" s="365">
        <f t="shared" si="167"/>
        <v>0</v>
      </c>
      <c r="D750" s="365">
        <f t="shared" si="167"/>
        <v>0</v>
      </c>
      <c r="G750" s="25" t="s">
        <v>1345</v>
      </c>
      <c r="H750" s="375">
        <f>H749</f>
        <v>0.5</v>
      </c>
      <c r="I750" s="375">
        <f t="shared" si="172"/>
        <v>0.5</v>
      </c>
      <c r="J750" s="376">
        <f t="shared" si="170"/>
        <v>1.5</v>
      </c>
      <c r="K750" s="376">
        <f t="shared" si="170"/>
        <v>1.8</v>
      </c>
      <c r="L750" s="377">
        <f t="shared" si="168"/>
        <v>0</v>
      </c>
      <c r="M750" s="378">
        <f t="shared" si="168"/>
        <v>0</v>
      </c>
      <c r="N750" s="27"/>
      <c r="O750" s="370">
        <f>MIN($H750*$K750*(1-$I750),(1-$H750)*$I750*$J750)</f>
        <v>0.375</v>
      </c>
      <c r="P750" s="370">
        <f>$O750/$J750/(1-$H750)</f>
        <v>0.5</v>
      </c>
      <c r="Q750" s="370">
        <f>$O750/$K750/$H750</f>
        <v>0.41666666666666663</v>
      </c>
      <c r="R750" s="370"/>
      <c r="S750" s="370"/>
      <c r="T750" s="372">
        <f t="shared" ref="T750:U752" si="173">P750*L750</f>
        <v>0</v>
      </c>
      <c r="U750" s="372">
        <f t="shared" si="173"/>
        <v>0</v>
      </c>
      <c r="V750" s="372">
        <f t="shared" si="169"/>
        <v>0</v>
      </c>
      <c r="X750" s="379">
        <v>850</v>
      </c>
      <c r="Y750" s="380">
        <v>0</v>
      </c>
      <c r="Z750" s="381">
        <v>0</v>
      </c>
      <c r="AA750" s="380">
        <v>0</v>
      </c>
      <c r="AB750" s="381">
        <v>0</v>
      </c>
      <c r="AC750" s="380">
        <v>0</v>
      </c>
      <c r="AD750" s="381">
        <v>0</v>
      </c>
    </row>
    <row r="751" spans="1:30" outlineLevel="1">
      <c r="B751" t="s">
        <v>1028</v>
      </c>
      <c r="C751" s="365">
        <f t="shared" si="167"/>
        <v>0</v>
      </c>
      <c r="D751" s="365">
        <f t="shared" si="167"/>
        <v>0</v>
      </c>
      <c r="G751" s="25"/>
      <c r="H751" s="375">
        <f>H750</f>
        <v>0.5</v>
      </c>
      <c r="I751" s="375">
        <f t="shared" si="172"/>
        <v>0.5</v>
      </c>
      <c r="J751" s="376">
        <f t="shared" si="170"/>
        <v>1.5</v>
      </c>
      <c r="K751" s="376">
        <f t="shared" si="170"/>
        <v>1.8</v>
      </c>
      <c r="L751" s="377">
        <f t="shared" si="168"/>
        <v>0</v>
      </c>
      <c r="M751" s="378">
        <f t="shared" si="168"/>
        <v>0</v>
      </c>
      <c r="N751" s="27"/>
      <c r="O751" s="370">
        <f>MIN($H751*$K751*(1-$I751),(1-$H751)*$I751*$J751)</f>
        <v>0.375</v>
      </c>
      <c r="P751" s="370">
        <f>$O751/$J751/(1-$H751)</f>
        <v>0.5</v>
      </c>
      <c r="Q751" s="370">
        <f>$O751/$K751/$H751</f>
        <v>0.41666666666666663</v>
      </c>
      <c r="R751" s="370"/>
      <c r="S751" s="370"/>
      <c r="T751" s="372">
        <f t="shared" si="173"/>
        <v>0</v>
      </c>
      <c r="U751" s="372">
        <f t="shared" si="173"/>
        <v>0</v>
      </c>
      <c r="V751" s="372">
        <f t="shared" si="169"/>
        <v>0</v>
      </c>
      <c r="X751" s="379">
        <v>1000</v>
      </c>
      <c r="Y751" s="382">
        <v>0</v>
      </c>
      <c r="Z751" s="383">
        <v>0</v>
      </c>
      <c r="AA751" s="382">
        <v>0</v>
      </c>
      <c r="AB751" s="383">
        <v>0</v>
      </c>
      <c r="AC751" s="382">
        <v>0</v>
      </c>
      <c r="AD751" s="383">
        <v>0</v>
      </c>
    </row>
    <row r="752" spans="1:30" outlineLevel="1">
      <c r="B752" t="s">
        <v>1346</v>
      </c>
      <c r="C752" s="365">
        <f t="shared" si="167"/>
        <v>0</v>
      </c>
      <c r="D752" s="365">
        <f t="shared" si="167"/>
        <v>0</v>
      </c>
      <c r="G752" s="25"/>
      <c r="H752" s="375">
        <f>H751</f>
        <v>0.5</v>
      </c>
      <c r="I752" s="375">
        <f t="shared" si="172"/>
        <v>0.5</v>
      </c>
      <c r="J752" s="376">
        <f t="shared" si="170"/>
        <v>1.5</v>
      </c>
      <c r="K752" s="376">
        <f t="shared" si="170"/>
        <v>1.8</v>
      </c>
      <c r="L752" s="384">
        <f t="shared" si="168"/>
        <v>0</v>
      </c>
      <c r="M752" s="385">
        <f t="shared" si="168"/>
        <v>0</v>
      </c>
      <c r="N752" s="27"/>
      <c r="O752" s="370">
        <f>MIN($H752*$K752*(1-$I752),(1-$H752)*$I752*$J752)</f>
        <v>0.375</v>
      </c>
      <c r="P752" s="370">
        <f>$O752/$J752/(1-$H752)</f>
        <v>0.5</v>
      </c>
      <c r="Q752" s="370">
        <f>$O752/$K752/$H752</f>
        <v>0.41666666666666663</v>
      </c>
      <c r="R752" s="370"/>
      <c r="S752" s="370"/>
      <c r="T752" s="372">
        <f t="shared" si="173"/>
        <v>0</v>
      </c>
      <c r="U752" s="372">
        <f t="shared" si="173"/>
        <v>0</v>
      </c>
      <c r="V752" s="372">
        <f t="shared" si="169"/>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74">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74"/>
        <v>SWV FWM Win</v>
      </c>
      <c r="C758">
        <v>1</v>
      </c>
      <c r="D758">
        <v>1</v>
      </c>
      <c r="E758">
        <v>2</v>
      </c>
      <c r="F758">
        <v>1</v>
      </c>
      <c r="G758">
        <v>1</v>
      </c>
      <c r="H758" s="439">
        <f t="shared" ref="H758:H792" si="175">CHOOSE($D758,3,4,4,5)</f>
        <v>3</v>
      </c>
      <c r="I758" s="439">
        <f t="shared" ref="I758:I792" si="176">CHOOSE($E758,4,3,2)</f>
        <v>3</v>
      </c>
      <c r="J758" s="439">
        <v>0</v>
      </c>
      <c r="K758" s="439">
        <v>0</v>
      </c>
      <c r="L758" s="439">
        <v>0</v>
      </c>
      <c r="M758" s="439">
        <v>0</v>
      </c>
      <c r="N758" s="439">
        <f t="shared" ref="N758:N792" si="177">CHOOSE($D758,2,2,2,3)</f>
        <v>2</v>
      </c>
    </row>
    <row r="759" spans="1:30" outlineLevel="1">
      <c r="B759" t="str">
        <f t="shared" si="174"/>
        <v>SWV FWM Spr</v>
      </c>
      <c r="C759">
        <v>1</v>
      </c>
      <c r="D759">
        <v>1</v>
      </c>
      <c r="E759">
        <v>3</v>
      </c>
      <c r="F759">
        <v>1</v>
      </c>
      <c r="G759">
        <v>1</v>
      </c>
      <c r="H759" s="439">
        <f t="shared" si="175"/>
        <v>3</v>
      </c>
      <c r="I759" s="439">
        <f t="shared" si="176"/>
        <v>2</v>
      </c>
      <c r="J759" s="439">
        <v>0</v>
      </c>
      <c r="K759" s="439">
        <v>0</v>
      </c>
      <c r="L759" s="439">
        <v>0</v>
      </c>
      <c r="M759" s="439">
        <v>0</v>
      </c>
      <c r="N759" s="439">
        <f t="shared" si="177"/>
        <v>2</v>
      </c>
    </row>
    <row r="760" spans="1:30" outlineLevel="1">
      <c r="A760" t="s">
        <v>1067</v>
      </c>
      <c r="B760" t="str">
        <f t="shared" si="174"/>
        <v>SWV MWM Aut</v>
      </c>
      <c r="C760">
        <v>1</v>
      </c>
      <c r="D760">
        <v>2</v>
      </c>
      <c r="E760">
        <v>1</v>
      </c>
      <c r="F760">
        <v>1</v>
      </c>
      <c r="G760">
        <v>1</v>
      </c>
      <c r="H760" s="439">
        <f t="shared" si="175"/>
        <v>4</v>
      </c>
      <c r="I760" s="439">
        <f t="shared" si="176"/>
        <v>4</v>
      </c>
      <c r="J760" s="439">
        <v>0</v>
      </c>
      <c r="K760" s="439">
        <v>0</v>
      </c>
      <c r="L760" s="439">
        <v>0</v>
      </c>
      <c r="M760" s="439">
        <v>0</v>
      </c>
      <c r="N760" s="439">
        <f t="shared" si="177"/>
        <v>2</v>
      </c>
    </row>
    <row r="761" spans="1:30" outlineLevel="1">
      <c r="B761" t="str">
        <f t="shared" si="174"/>
        <v>SWV MWM Win</v>
      </c>
      <c r="C761">
        <v>1</v>
      </c>
      <c r="D761">
        <v>2</v>
      </c>
      <c r="E761">
        <v>2</v>
      </c>
      <c r="F761">
        <v>1</v>
      </c>
      <c r="G761">
        <v>1</v>
      </c>
      <c r="H761" s="439">
        <f t="shared" si="175"/>
        <v>4</v>
      </c>
      <c r="I761" s="439">
        <f t="shared" si="176"/>
        <v>3</v>
      </c>
      <c r="J761" s="439">
        <v>0</v>
      </c>
      <c r="K761" s="439">
        <v>0</v>
      </c>
      <c r="L761" s="439">
        <v>0</v>
      </c>
      <c r="M761" s="439">
        <v>0</v>
      </c>
      <c r="N761" s="439">
        <f t="shared" si="177"/>
        <v>2</v>
      </c>
    </row>
    <row r="762" spans="1:30" outlineLevel="1">
      <c r="B762" t="str">
        <f t="shared" si="174"/>
        <v>SWV MWM Spr</v>
      </c>
      <c r="C762">
        <v>1</v>
      </c>
      <c r="D762">
        <v>2</v>
      </c>
      <c r="E762">
        <v>3</v>
      </c>
      <c r="F762">
        <v>1</v>
      </c>
      <c r="G762">
        <v>1</v>
      </c>
      <c r="H762" s="439">
        <f t="shared" si="175"/>
        <v>4</v>
      </c>
      <c r="I762" s="439">
        <f t="shared" si="176"/>
        <v>2</v>
      </c>
      <c r="J762" s="439">
        <v>0</v>
      </c>
      <c r="K762" s="439">
        <v>0</v>
      </c>
      <c r="L762" s="439">
        <v>0</v>
      </c>
      <c r="M762" s="439">
        <v>0</v>
      </c>
      <c r="N762" s="439">
        <f t="shared" si="177"/>
        <v>2</v>
      </c>
    </row>
    <row r="763" spans="1:30" outlineLevel="1">
      <c r="A763" t="s">
        <v>1609</v>
      </c>
      <c r="B763" t="e">
        <f t="shared" si="174"/>
        <v>#VALUE!</v>
      </c>
      <c r="H763" s="439"/>
      <c r="I763" s="439"/>
      <c r="J763" s="439"/>
      <c r="K763" s="439"/>
      <c r="L763" s="439"/>
      <c r="M763" s="439"/>
      <c r="N763" s="439"/>
    </row>
    <row r="764" spans="1:30" outlineLevel="1">
      <c r="B764" t="e">
        <f t="shared" si="174"/>
        <v>#VALUE!</v>
      </c>
      <c r="H764" s="439"/>
      <c r="I764" s="439"/>
      <c r="J764" s="439"/>
      <c r="K764" s="439"/>
      <c r="L764" s="439"/>
      <c r="M764" s="439"/>
      <c r="N764" s="439"/>
    </row>
    <row r="765" spans="1:30" outlineLevel="1">
      <c r="B765" t="e">
        <f t="shared" si="174"/>
        <v>#VALUE!</v>
      </c>
      <c r="H765" s="439"/>
      <c r="I765" s="439"/>
      <c r="J765" s="439"/>
      <c r="K765" s="439"/>
      <c r="L765" s="439"/>
      <c r="M765" s="439"/>
      <c r="N765" s="439"/>
    </row>
    <row r="766" spans="1:30" outlineLevel="1">
      <c r="A766" t="s">
        <v>837</v>
      </c>
      <c r="B766" t="str">
        <f t="shared" si="174"/>
        <v>SWV Mat Aut</v>
      </c>
      <c r="C766">
        <v>1</v>
      </c>
      <c r="D766">
        <v>4</v>
      </c>
      <c r="E766">
        <v>1</v>
      </c>
      <c r="F766">
        <v>1</v>
      </c>
      <c r="G766">
        <v>1</v>
      </c>
      <c r="H766" s="439">
        <f t="shared" si="175"/>
        <v>5</v>
      </c>
      <c r="I766" s="439">
        <f t="shared" si="176"/>
        <v>4</v>
      </c>
      <c r="J766" s="439">
        <v>0</v>
      </c>
      <c r="K766" s="439">
        <v>0</v>
      </c>
      <c r="L766" s="439">
        <v>0</v>
      </c>
      <c r="M766" s="439">
        <v>0</v>
      </c>
      <c r="N766" s="439">
        <f t="shared" si="177"/>
        <v>3</v>
      </c>
    </row>
    <row r="767" spans="1:30" outlineLevel="1">
      <c r="B767" t="str">
        <f t="shared" si="174"/>
        <v>SWV Mat Win</v>
      </c>
      <c r="C767">
        <v>1</v>
      </c>
      <c r="D767">
        <v>4</v>
      </c>
      <c r="E767">
        <v>2</v>
      </c>
      <c r="F767">
        <v>1</v>
      </c>
      <c r="G767">
        <v>1</v>
      </c>
      <c r="H767" s="439">
        <f t="shared" si="175"/>
        <v>5</v>
      </c>
      <c r="I767" s="439">
        <f t="shared" si="176"/>
        <v>3</v>
      </c>
      <c r="J767" s="439">
        <v>0</v>
      </c>
      <c r="K767" s="439">
        <v>0</v>
      </c>
      <c r="L767" s="439">
        <v>0</v>
      </c>
      <c r="M767" s="439">
        <v>0</v>
      </c>
      <c r="N767" s="439">
        <f t="shared" si="177"/>
        <v>3</v>
      </c>
    </row>
    <row r="768" spans="1:30" outlineLevel="1">
      <c r="A768" s="99"/>
      <c r="B768" t="str">
        <f t="shared" si="174"/>
        <v>SWV Mat Spr</v>
      </c>
      <c r="C768">
        <v>1</v>
      </c>
      <c r="D768">
        <v>4</v>
      </c>
      <c r="E768">
        <v>3</v>
      </c>
      <c r="F768">
        <v>1</v>
      </c>
      <c r="G768">
        <v>1</v>
      </c>
      <c r="H768" s="439">
        <f t="shared" si="175"/>
        <v>5</v>
      </c>
      <c r="I768" s="439">
        <f t="shared" si="176"/>
        <v>2</v>
      </c>
      <c r="J768" s="439">
        <v>0</v>
      </c>
      <c r="K768" s="439">
        <v>0</v>
      </c>
      <c r="L768" s="439">
        <v>0</v>
      </c>
      <c r="M768" s="439">
        <v>0</v>
      </c>
      <c r="N768" s="439">
        <f t="shared" si="177"/>
        <v>3</v>
      </c>
    </row>
    <row r="769" spans="1:14" outlineLevel="1">
      <c r="A769" s="96" t="s">
        <v>1066</v>
      </c>
      <c r="B769" t="str">
        <f t="shared" si="174"/>
        <v>GSW FWM Aut</v>
      </c>
      <c r="C769">
        <v>2</v>
      </c>
      <c r="D769">
        <v>1</v>
      </c>
      <c r="E769">
        <v>1</v>
      </c>
      <c r="F769">
        <v>1</v>
      </c>
      <c r="G769">
        <v>1</v>
      </c>
      <c r="H769" s="439">
        <f t="shared" si="175"/>
        <v>3</v>
      </c>
      <c r="I769" s="439">
        <f t="shared" si="176"/>
        <v>4</v>
      </c>
      <c r="J769" s="439">
        <v>0</v>
      </c>
      <c r="K769" s="439">
        <v>0</v>
      </c>
      <c r="L769" s="439">
        <v>0</v>
      </c>
      <c r="M769" s="439">
        <v>0</v>
      </c>
      <c r="N769" s="439">
        <f t="shared" si="177"/>
        <v>2</v>
      </c>
    </row>
    <row r="770" spans="1:14" outlineLevel="1">
      <c r="B770" t="str">
        <f t="shared" si="174"/>
        <v>GSW FWM Win</v>
      </c>
      <c r="C770">
        <v>2</v>
      </c>
      <c r="D770">
        <v>1</v>
      </c>
      <c r="E770">
        <v>2</v>
      </c>
      <c r="F770">
        <v>1</v>
      </c>
      <c r="G770">
        <v>1</v>
      </c>
      <c r="H770" s="439">
        <f t="shared" si="175"/>
        <v>3</v>
      </c>
      <c r="I770" s="439">
        <f t="shared" si="176"/>
        <v>3</v>
      </c>
      <c r="J770" s="439">
        <v>0</v>
      </c>
      <c r="K770" s="439">
        <v>0</v>
      </c>
      <c r="L770" s="439">
        <v>0</v>
      </c>
      <c r="M770" s="439">
        <v>0</v>
      </c>
      <c r="N770" s="439">
        <f t="shared" si="177"/>
        <v>2</v>
      </c>
    </row>
    <row r="771" spans="1:14" outlineLevel="1">
      <c r="B771" t="str">
        <f t="shared" si="174"/>
        <v>GSW FWM Spr</v>
      </c>
      <c r="C771">
        <v>2</v>
      </c>
      <c r="D771">
        <v>1</v>
      </c>
      <c r="E771">
        <v>3</v>
      </c>
      <c r="F771">
        <v>1</v>
      </c>
      <c r="G771">
        <v>1</v>
      </c>
      <c r="H771" s="439">
        <f t="shared" si="175"/>
        <v>3</v>
      </c>
      <c r="I771" s="439">
        <f t="shared" si="176"/>
        <v>2</v>
      </c>
      <c r="J771" s="439">
        <v>0</v>
      </c>
      <c r="K771" s="439">
        <v>0</v>
      </c>
      <c r="L771" s="439">
        <v>0</v>
      </c>
      <c r="M771" s="439">
        <v>0</v>
      </c>
      <c r="N771" s="439">
        <f t="shared" si="177"/>
        <v>2</v>
      </c>
    </row>
    <row r="772" spans="1:14" outlineLevel="1">
      <c r="A772" t="s">
        <v>1067</v>
      </c>
      <c r="B772" t="str">
        <f t="shared" si="174"/>
        <v>GSW MWM Aut</v>
      </c>
      <c r="C772">
        <v>2</v>
      </c>
      <c r="D772">
        <v>2</v>
      </c>
      <c r="E772">
        <v>1</v>
      </c>
      <c r="F772">
        <v>1</v>
      </c>
      <c r="G772">
        <v>1</v>
      </c>
      <c r="H772" s="439">
        <f t="shared" si="175"/>
        <v>4</v>
      </c>
      <c r="I772" s="439">
        <f t="shared" si="176"/>
        <v>4</v>
      </c>
      <c r="J772" s="439">
        <v>0</v>
      </c>
      <c r="K772" s="439">
        <v>0</v>
      </c>
      <c r="L772" s="439">
        <v>0</v>
      </c>
      <c r="M772" s="439">
        <v>0</v>
      </c>
      <c r="N772" s="439">
        <f t="shared" si="177"/>
        <v>2</v>
      </c>
    </row>
    <row r="773" spans="1:14" outlineLevel="1">
      <c r="B773" t="str">
        <f t="shared" si="174"/>
        <v>GSW MWM Win</v>
      </c>
      <c r="C773">
        <v>2</v>
      </c>
      <c r="D773">
        <v>2</v>
      </c>
      <c r="E773">
        <v>2</v>
      </c>
      <c r="F773">
        <v>1</v>
      </c>
      <c r="G773">
        <v>1</v>
      </c>
      <c r="H773" s="439">
        <f t="shared" si="175"/>
        <v>4</v>
      </c>
      <c r="I773" s="439">
        <f t="shared" si="176"/>
        <v>3</v>
      </c>
      <c r="J773" s="439">
        <v>0</v>
      </c>
      <c r="K773" s="439">
        <v>0</v>
      </c>
      <c r="L773" s="439">
        <v>0</v>
      </c>
      <c r="M773" s="439">
        <v>0</v>
      </c>
      <c r="N773" s="439">
        <f t="shared" si="177"/>
        <v>2</v>
      </c>
    </row>
    <row r="774" spans="1:14" outlineLevel="1">
      <c r="B774" t="str">
        <f t="shared" si="174"/>
        <v>GSW MWM Spr</v>
      </c>
      <c r="C774">
        <v>2</v>
      </c>
      <c r="D774">
        <v>2</v>
      </c>
      <c r="E774">
        <v>3</v>
      </c>
      <c r="F774">
        <v>1</v>
      </c>
      <c r="G774">
        <v>1</v>
      </c>
      <c r="H774" s="439">
        <f t="shared" si="175"/>
        <v>4</v>
      </c>
      <c r="I774" s="439">
        <f t="shared" si="176"/>
        <v>2</v>
      </c>
      <c r="J774" s="439">
        <v>0</v>
      </c>
      <c r="K774" s="439">
        <v>0</v>
      </c>
      <c r="L774" s="439">
        <v>0</v>
      </c>
      <c r="M774" s="439">
        <v>0</v>
      </c>
      <c r="N774" s="439">
        <f t="shared" si="177"/>
        <v>2</v>
      </c>
    </row>
    <row r="775" spans="1:14" outlineLevel="1">
      <c r="A775" t="s">
        <v>1609</v>
      </c>
      <c r="B775" t="e">
        <f t="shared" si="174"/>
        <v>#VALUE!</v>
      </c>
      <c r="H775" s="439"/>
      <c r="I775" s="439"/>
      <c r="J775" s="439"/>
      <c r="K775" s="439"/>
      <c r="L775" s="439"/>
      <c r="M775" s="439"/>
      <c r="N775" s="439"/>
    </row>
    <row r="776" spans="1:14" outlineLevel="1">
      <c r="B776" t="e">
        <f t="shared" si="174"/>
        <v>#VALUE!</v>
      </c>
      <c r="H776" s="439"/>
      <c r="I776" s="439"/>
      <c r="J776" s="439"/>
      <c r="K776" s="439"/>
      <c r="L776" s="439"/>
      <c r="M776" s="439"/>
      <c r="N776" s="439"/>
    </row>
    <row r="777" spans="1:14" outlineLevel="1">
      <c r="B777" t="e">
        <f t="shared" si="174"/>
        <v>#VALUE!</v>
      </c>
      <c r="H777" s="439"/>
      <c r="I777" s="439"/>
      <c r="J777" s="439"/>
      <c r="K777" s="439"/>
      <c r="L777" s="439"/>
      <c r="M777" s="439"/>
      <c r="N777" s="439"/>
    </row>
    <row r="778" spans="1:14" outlineLevel="1">
      <c r="A778" t="s">
        <v>837</v>
      </c>
      <c r="B778" t="str">
        <f t="shared" si="174"/>
        <v>GSW Mat Aut</v>
      </c>
      <c r="C778">
        <v>2</v>
      </c>
      <c r="D778">
        <v>4</v>
      </c>
      <c r="E778">
        <v>1</v>
      </c>
      <c r="F778">
        <v>1</v>
      </c>
      <c r="G778">
        <v>1</v>
      </c>
      <c r="H778" s="439">
        <f t="shared" si="175"/>
        <v>5</v>
      </c>
      <c r="I778" s="439">
        <f t="shared" si="176"/>
        <v>4</v>
      </c>
      <c r="J778" s="439">
        <v>0</v>
      </c>
      <c r="K778" s="439">
        <v>0</v>
      </c>
      <c r="L778" s="439">
        <v>0</v>
      </c>
      <c r="M778" s="439">
        <v>0</v>
      </c>
      <c r="N778" s="439">
        <f t="shared" si="177"/>
        <v>3</v>
      </c>
    </row>
    <row r="779" spans="1:14" outlineLevel="1">
      <c r="B779" t="str">
        <f t="shared" si="174"/>
        <v>GSW Mat Win</v>
      </c>
      <c r="C779">
        <v>2</v>
      </c>
      <c r="D779">
        <v>4</v>
      </c>
      <c r="E779">
        <v>2</v>
      </c>
      <c r="F779">
        <v>1</v>
      </c>
      <c r="G779">
        <v>1</v>
      </c>
      <c r="H779" s="439">
        <f t="shared" si="175"/>
        <v>5</v>
      </c>
      <c r="I779" s="439">
        <f t="shared" si="176"/>
        <v>3</v>
      </c>
      <c r="J779" s="439">
        <v>0</v>
      </c>
      <c r="K779" s="439">
        <v>0</v>
      </c>
      <c r="L779" s="439">
        <v>0</v>
      </c>
      <c r="M779" s="439">
        <v>0</v>
      </c>
      <c r="N779" s="439">
        <f t="shared" si="177"/>
        <v>3</v>
      </c>
    </row>
    <row r="780" spans="1:14" outlineLevel="1">
      <c r="A780" s="99"/>
      <c r="B780" t="str">
        <f t="shared" si="174"/>
        <v>GSW Mat Spr</v>
      </c>
      <c r="C780">
        <v>2</v>
      </c>
      <c r="D780">
        <v>4</v>
      </c>
      <c r="E780">
        <v>3</v>
      </c>
      <c r="F780">
        <v>1</v>
      </c>
      <c r="G780">
        <v>1</v>
      </c>
      <c r="H780" s="439">
        <f t="shared" si="175"/>
        <v>5</v>
      </c>
      <c r="I780" s="439">
        <f t="shared" si="176"/>
        <v>2</v>
      </c>
      <c r="J780" s="439">
        <v>0</v>
      </c>
      <c r="K780" s="439">
        <v>0</v>
      </c>
      <c r="L780" s="439">
        <v>0</v>
      </c>
      <c r="M780" s="439">
        <v>0</v>
      </c>
      <c r="N780" s="439">
        <f t="shared" si="177"/>
        <v>3</v>
      </c>
    </row>
    <row r="781" spans="1:14" outlineLevel="1">
      <c r="A781" s="96" t="s">
        <v>1066</v>
      </c>
      <c r="B781" t="str">
        <f t="shared" si="174"/>
        <v>CWW FWM Aut</v>
      </c>
      <c r="C781">
        <v>3</v>
      </c>
      <c r="D781">
        <v>1</v>
      </c>
      <c r="E781">
        <v>1</v>
      </c>
      <c r="F781">
        <v>1</v>
      </c>
      <c r="G781">
        <v>1</v>
      </c>
      <c r="H781" s="439">
        <f t="shared" si="175"/>
        <v>3</v>
      </c>
      <c r="I781" s="439">
        <f t="shared" si="176"/>
        <v>4</v>
      </c>
      <c r="J781" s="439">
        <v>0</v>
      </c>
      <c r="K781" s="439">
        <v>0</v>
      </c>
      <c r="L781" s="439">
        <v>0</v>
      </c>
      <c r="M781" s="439">
        <v>0</v>
      </c>
      <c r="N781" s="439">
        <f t="shared" si="177"/>
        <v>2</v>
      </c>
    </row>
    <row r="782" spans="1:14" outlineLevel="1">
      <c r="B782" t="str">
        <f t="shared" si="174"/>
        <v>CWW FWM Win</v>
      </c>
      <c r="C782">
        <v>3</v>
      </c>
      <c r="D782">
        <v>1</v>
      </c>
      <c r="E782">
        <v>2</v>
      </c>
      <c r="F782">
        <v>1</v>
      </c>
      <c r="G782">
        <v>1</v>
      </c>
      <c r="H782" s="439">
        <f t="shared" si="175"/>
        <v>3</v>
      </c>
      <c r="I782" s="439">
        <f t="shared" si="176"/>
        <v>3</v>
      </c>
      <c r="J782" s="439">
        <v>0</v>
      </c>
      <c r="K782" s="439">
        <v>0</v>
      </c>
      <c r="L782" s="439">
        <v>0</v>
      </c>
      <c r="M782" s="439">
        <v>0</v>
      </c>
      <c r="N782" s="439">
        <f t="shared" si="177"/>
        <v>2</v>
      </c>
    </row>
    <row r="783" spans="1:14" outlineLevel="1">
      <c r="B783" t="str">
        <f t="shared" si="174"/>
        <v>CWW FWM Spr</v>
      </c>
      <c r="C783">
        <v>3</v>
      </c>
      <c r="D783">
        <v>1</v>
      </c>
      <c r="E783">
        <v>3</v>
      </c>
      <c r="F783">
        <v>1</v>
      </c>
      <c r="G783">
        <v>1</v>
      </c>
      <c r="H783" s="439">
        <f t="shared" si="175"/>
        <v>3</v>
      </c>
      <c r="I783" s="439">
        <f t="shared" si="176"/>
        <v>2</v>
      </c>
      <c r="J783" s="439">
        <v>0</v>
      </c>
      <c r="K783" s="439">
        <v>0</v>
      </c>
      <c r="L783" s="439">
        <v>0</v>
      </c>
      <c r="M783" s="439">
        <v>0</v>
      </c>
      <c r="N783" s="439">
        <f t="shared" si="177"/>
        <v>2</v>
      </c>
    </row>
    <row r="784" spans="1:14" outlineLevel="1">
      <c r="A784" t="s">
        <v>1067</v>
      </c>
      <c r="B784" t="str">
        <f t="shared" si="174"/>
        <v>CWW MWM Aut</v>
      </c>
      <c r="C784">
        <v>3</v>
      </c>
      <c r="D784">
        <v>2</v>
      </c>
      <c r="E784">
        <v>1</v>
      </c>
      <c r="F784">
        <v>1</v>
      </c>
      <c r="G784">
        <v>1</v>
      </c>
      <c r="H784" s="439">
        <f t="shared" si="175"/>
        <v>4</v>
      </c>
      <c r="I784" s="439">
        <f t="shared" si="176"/>
        <v>4</v>
      </c>
      <c r="J784" s="439">
        <v>0</v>
      </c>
      <c r="K784" s="439">
        <v>0</v>
      </c>
      <c r="L784" s="439">
        <v>0</v>
      </c>
      <c r="M784" s="439">
        <v>0</v>
      </c>
      <c r="N784" s="439">
        <f t="shared" si="177"/>
        <v>2</v>
      </c>
    </row>
    <row r="785" spans="1:14" outlineLevel="1">
      <c r="B785" t="str">
        <f t="shared" si="174"/>
        <v>CWW MWM Win</v>
      </c>
      <c r="C785">
        <v>3</v>
      </c>
      <c r="D785">
        <v>2</v>
      </c>
      <c r="E785">
        <v>2</v>
      </c>
      <c r="F785">
        <v>1</v>
      </c>
      <c r="G785">
        <v>1</v>
      </c>
      <c r="H785" s="439">
        <f t="shared" si="175"/>
        <v>4</v>
      </c>
      <c r="I785" s="439">
        <f t="shared" si="176"/>
        <v>3</v>
      </c>
      <c r="J785" s="439">
        <v>0</v>
      </c>
      <c r="K785" s="439">
        <v>0</v>
      </c>
      <c r="L785" s="439">
        <v>0</v>
      </c>
      <c r="M785" s="439">
        <v>0</v>
      </c>
      <c r="N785" s="439">
        <f t="shared" si="177"/>
        <v>2</v>
      </c>
    </row>
    <row r="786" spans="1:14" outlineLevel="1">
      <c r="B786" t="str">
        <f t="shared" si="174"/>
        <v>CWW MWM Spr</v>
      </c>
      <c r="C786">
        <v>3</v>
      </c>
      <c r="D786">
        <v>2</v>
      </c>
      <c r="E786">
        <v>3</v>
      </c>
      <c r="F786">
        <v>1</v>
      </c>
      <c r="G786">
        <v>1</v>
      </c>
      <c r="H786" s="439">
        <f t="shared" si="175"/>
        <v>4</v>
      </c>
      <c r="I786" s="439">
        <f t="shared" si="176"/>
        <v>2</v>
      </c>
      <c r="J786" s="439">
        <v>0</v>
      </c>
      <c r="K786" s="439">
        <v>0</v>
      </c>
      <c r="L786" s="439">
        <v>0</v>
      </c>
      <c r="M786" s="439">
        <v>0</v>
      </c>
      <c r="N786" s="439">
        <f t="shared" si="177"/>
        <v>2</v>
      </c>
    </row>
    <row r="787" spans="1:14" outlineLevel="1">
      <c r="A787" t="s">
        <v>1609</v>
      </c>
      <c r="B787" t="e">
        <f t="shared" si="174"/>
        <v>#VALUE!</v>
      </c>
      <c r="H787" s="439"/>
      <c r="I787" s="439"/>
      <c r="J787" s="439"/>
      <c r="K787" s="439"/>
      <c r="L787" s="439"/>
      <c r="M787" s="439"/>
      <c r="N787" s="439"/>
    </row>
    <row r="788" spans="1:14" outlineLevel="1">
      <c r="B788" t="e">
        <f t="shared" si="174"/>
        <v>#VALUE!</v>
      </c>
      <c r="H788" s="439"/>
      <c r="I788" s="439"/>
      <c r="J788" s="439"/>
      <c r="K788" s="439"/>
      <c r="L788" s="439"/>
      <c r="M788" s="439"/>
      <c r="N788" s="439"/>
    </row>
    <row r="789" spans="1:14" outlineLevel="1">
      <c r="B789" t="e">
        <f t="shared" si="174"/>
        <v>#VALUE!</v>
      </c>
      <c r="H789" s="439"/>
      <c r="I789" s="439"/>
      <c r="J789" s="439"/>
      <c r="K789" s="439"/>
      <c r="L789" s="439"/>
      <c r="M789" s="439"/>
      <c r="N789" s="439"/>
    </row>
    <row r="790" spans="1:14" outlineLevel="1">
      <c r="A790" t="s">
        <v>837</v>
      </c>
      <c r="B790" t="str">
        <f t="shared" si="174"/>
        <v>CWW Mat Aut</v>
      </c>
      <c r="C790">
        <v>3</v>
      </c>
      <c r="D790">
        <v>4</v>
      </c>
      <c r="E790">
        <v>1</v>
      </c>
      <c r="F790">
        <v>1</v>
      </c>
      <c r="G790">
        <v>1</v>
      </c>
      <c r="H790" s="439">
        <f t="shared" si="175"/>
        <v>5</v>
      </c>
      <c r="I790" s="439">
        <f t="shared" si="176"/>
        <v>4</v>
      </c>
      <c r="J790" s="439">
        <v>0</v>
      </c>
      <c r="K790" s="439">
        <v>0</v>
      </c>
      <c r="L790" s="439">
        <v>0</v>
      </c>
      <c r="M790" s="439">
        <v>0</v>
      </c>
      <c r="N790" s="439">
        <f t="shared" si="177"/>
        <v>3</v>
      </c>
    </row>
    <row r="791" spans="1:14" outlineLevel="1">
      <c r="B791" t="str">
        <f t="shared" si="174"/>
        <v>CWW Mat Win</v>
      </c>
      <c r="C791">
        <v>3</v>
      </c>
      <c r="D791">
        <v>4</v>
      </c>
      <c r="E791">
        <v>2</v>
      </c>
      <c r="F791">
        <v>1</v>
      </c>
      <c r="G791">
        <v>1</v>
      </c>
      <c r="H791" s="439">
        <f t="shared" si="175"/>
        <v>5</v>
      </c>
      <c r="I791" s="439">
        <f t="shared" si="176"/>
        <v>3</v>
      </c>
      <c r="J791" s="439">
        <v>0</v>
      </c>
      <c r="K791" s="439">
        <v>0</v>
      </c>
      <c r="L791" s="439">
        <v>0</v>
      </c>
      <c r="M791" s="439">
        <v>0</v>
      </c>
      <c r="N791" s="439">
        <f t="shared" si="177"/>
        <v>3</v>
      </c>
    </row>
    <row r="792" spans="1:14" outlineLevel="1">
      <c r="A792" s="99"/>
      <c r="B792" t="str">
        <f t="shared" si="174"/>
        <v>CWW Mat Spr</v>
      </c>
      <c r="C792">
        <v>3</v>
      </c>
      <c r="D792">
        <v>4</v>
      </c>
      <c r="E792">
        <v>3</v>
      </c>
      <c r="F792">
        <v>1</v>
      </c>
      <c r="G792">
        <v>1</v>
      </c>
      <c r="H792" s="439">
        <f t="shared" si="175"/>
        <v>5</v>
      </c>
      <c r="I792" s="439">
        <f t="shared" si="176"/>
        <v>2</v>
      </c>
      <c r="J792" s="439">
        <v>0</v>
      </c>
      <c r="K792" s="439">
        <v>0</v>
      </c>
      <c r="L792" s="439">
        <v>0</v>
      </c>
      <c r="M792" s="439">
        <v>0</v>
      </c>
      <c r="N792" s="439">
        <f t="shared" si="177"/>
        <v>3</v>
      </c>
    </row>
    <row r="793" spans="1:14">
      <c r="B793" t="e">
        <f t="shared" si="174"/>
        <v>#VALUE!</v>
      </c>
    </row>
    <row r="794" spans="1:14">
      <c r="B794" t="e">
        <f t="shared" si="174"/>
        <v>#VALUE!</v>
      </c>
    </row>
    <row r="795" spans="1:14">
      <c r="B795" t="e">
        <f t="shared" si="174"/>
        <v>#VALUE!</v>
      </c>
    </row>
    <row r="796" spans="1:14">
      <c r="B796" t="e">
        <f t="shared" si="174"/>
        <v>#VALUE!</v>
      </c>
    </row>
    <row r="797" spans="1:14">
      <c r="B797" t="e">
        <f t="shared" si="174"/>
        <v>#VALUE!</v>
      </c>
    </row>
    <row r="798" spans="1:14">
      <c r="B798" t="e">
        <f t="shared" si="174"/>
        <v>#VALUE!</v>
      </c>
    </row>
    <row r="799" spans="1:14">
      <c r="B799" t="e">
        <f t="shared" si="174"/>
        <v>#VALUE!</v>
      </c>
    </row>
    <row r="800" spans="1:14">
      <c r="B800" t="e">
        <f t="shared" si="174"/>
        <v>#VALUE!</v>
      </c>
    </row>
    <row r="801" spans="2:3">
      <c r="B801" t="e">
        <f t="shared" si="174"/>
        <v>#VALUE!</v>
      </c>
    </row>
    <row r="802" spans="2:3">
      <c r="B802" t="e">
        <f t="shared" si="174"/>
        <v>#VALUE!</v>
      </c>
    </row>
    <row r="803" spans="2:3">
      <c r="B803" t="e">
        <f t="shared" si="174"/>
        <v>#VALUE!</v>
      </c>
    </row>
    <row r="804" spans="2:3">
      <c r="B804" t="e">
        <f t="shared" si="174"/>
        <v>#VALUE!</v>
      </c>
    </row>
    <row r="805" spans="2:3">
      <c r="B805" t="e">
        <f t="shared" si="174"/>
        <v>#VALUE!</v>
      </c>
      <c r="C805">
        <v>5</v>
      </c>
    </row>
    <row r="806" spans="2:3">
      <c r="B806" t="e">
        <f t="shared" si="174"/>
        <v>#VALUE!</v>
      </c>
      <c r="C806">
        <v>5</v>
      </c>
    </row>
    <row r="807" spans="2:3">
      <c r="B807" t="e">
        <f t="shared" si="174"/>
        <v>#VALUE!</v>
      </c>
      <c r="C807">
        <v>5</v>
      </c>
    </row>
    <row r="808" spans="2:3">
      <c r="B808" t="e">
        <f t="shared" si="174"/>
        <v>#VALUE!</v>
      </c>
      <c r="C808">
        <v>5</v>
      </c>
    </row>
    <row r="809" spans="2:3">
      <c r="B809" t="e">
        <f t="shared" si="174"/>
        <v>#VALUE!</v>
      </c>
      <c r="C809">
        <v>5</v>
      </c>
    </row>
    <row r="810" spans="2:3">
      <c r="B810" t="e">
        <f t="shared" si="174"/>
        <v>#VALUE!</v>
      </c>
      <c r="C810">
        <v>5</v>
      </c>
    </row>
    <row r="811" spans="2:3">
      <c r="B811" t="e">
        <f t="shared" si="174"/>
        <v>#VALUE!</v>
      </c>
      <c r="C811">
        <v>5</v>
      </c>
    </row>
    <row r="812" spans="2:3">
      <c r="B812" t="e">
        <f t="shared" si="174"/>
        <v>#VALUE!</v>
      </c>
      <c r="C812">
        <v>5</v>
      </c>
    </row>
    <row r="813" spans="2:3">
      <c r="B813" t="e">
        <f t="shared" si="174"/>
        <v>#VALUE!</v>
      </c>
      <c r="C813">
        <v>5</v>
      </c>
    </row>
    <row r="814" spans="2:3">
      <c r="B814" t="e">
        <f t="shared" si="174"/>
        <v>#VALUE!</v>
      </c>
      <c r="C814">
        <v>5</v>
      </c>
    </row>
    <row r="815" spans="2:3">
      <c r="B815" t="e">
        <f t="shared" si="174"/>
        <v>#VALUE!</v>
      </c>
      <c r="C815">
        <v>5</v>
      </c>
    </row>
    <row r="816" spans="2:3">
      <c r="B816" t="e">
        <f t="shared" si="174"/>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872"/>
  <sheetViews>
    <sheetView topLeftCell="A833" workbookViewId="0">
      <selection activeCell="C805" sqref="C805:C816"/>
    </sheetView>
    <sheetView topLeftCell="A778" workbookViewId="1">
      <selection activeCell="C122" sqref="C122:C128"/>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13">
      <c r="B1" t="s">
        <v>358</v>
      </c>
      <c r="H1" t="s">
        <v>592</v>
      </c>
      <c r="I1" s="26"/>
    </row>
    <row r="2" spans="1:13">
      <c r="B2" t="s">
        <v>731</v>
      </c>
    </row>
    <row r="3" spans="1:13">
      <c r="B3" t="s">
        <v>360</v>
      </c>
    </row>
    <row r="4" spans="1:13">
      <c r="A4" t="s">
        <v>549</v>
      </c>
      <c r="B4" t="s">
        <v>931</v>
      </c>
      <c r="C4" s="45">
        <v>3</v>
      </c>
      <c r="D4" s="58" t="str">
        <f>(INDEX(i.TOL_Desc,1,d.TOL)&amp;" ")</f>
        <v xml:space="preserve">Spr </v>
      </c>
    </row>
    <row r="12" spans="1:13" outlineLevel="1">
      <c r="A12" s="172" t="s">
        <v>1387</v>
      </c>
    </row>
    <row r="13" spans="1:13" ht="78.75" outlineLevel="1">
      <c r="C13" s="112" t="s">
        <v>776</v>
      </c>
      <c r="D13" s="112" t="s">
        <v>1388</v>
      </c>
      <c r="E13" s="112" t="s">
        <v>1389</v>
      </c>
      <c r="F13" s="112" t="s">
        <v>1390</v>
      </c>
      <c r="G13" s="112" t="s">
        <v>1391</v>
      </c>
      <c r="H13" s="112" t="s">
        <v>1392</v>
      </c>
      <c r="I13" s="112" t="s">
        <v>1393</v>
      </c>
      <c r="J13" s="112" t="s">
        <v>1188</v>
      </c>
      <c r="K13" s="112" t="s">
        <v>1394</v>
      </c>
      <c r="L13" s="112" t="s">
        <v>1395</v>
      </c>
      <c r="M13" s="112" t="s">
        <v>1396</v>
      </c>
    </row>
    <row r="14" spans="1:13" outlineLevel="1">
      <c r="A14">
        <v>1</v>
      </c>
      <c r="B14" t="s">
        <v>1397</v>
      </c>
      <c r="C14" s="28">
        <v>0</v>
      </c>
      <c r="D14" s="28" t="s">
        <v>30</v>
      </c>
      <c r="E14" s="439">
        <v>1</v>
      </c>
      <c r="F14" s="440">
        <v>4.4999999999999998E-2</v>
      </c>
      <c r="G14" s="440">
        <v>4.4999999999999998E-2</v>
      </c>
      <c r="H14" s="367" t="s">
        <v>30</v>
      </c>
      <c r="I14" s="367" t="s">
        <v>30</v>
      </c>
      <c r="J14" s="367" t="s">
        <v>30</v>
      </c>
      <c r="K14" s="367">
        <v>1</v>
      </c>
      <c r="L14" s="367">
        <v>1</v>
      </c>
      <c r="M14" s="367">
        <v>1</v>
      </c>
    </row>
    <row r="15" spans="1:13" outlineLevel="1">
      <c r="A15">
        <v>2</v>
      </c>
      <c r="B15" t="s">
        <v>1398</v>
      </c>
      <c r="C15" s="28">
        <v>0.25</v>
      </c>
      <c r="D15" s="28">
        <v>500000</v>
      </c>
      <c r="E15" s="439">
        <v>2</v>
      </c>
      <c r="F15" s="440">
        <v>0.03</v>
      </c>
      <c r="G15" s="440">
        <v>0.03</v>
      </c>
      <c r="H15" s="367">
        <v>0</v>
      </c>
      <c r="I15" s="367">
        <v>2</v>
      </c>
      <c r="J15" s="367" t="b">
        <v>0</v>
      </c>
      <c r="K15" s="367">
        <v>0.85</v>
      </c>
      <c r="L15" s="367">
        <v>0.85</v>
      </c>
      <c r="M15" s="367">
        <v>0</v>
      </c>
    </row>
    <row r="16" spans="1:13" outlineLevel="1">
      <c r="A16">
        <v>3</v>
      </c>
      <c r="B16" t="s">
        <v>1399</v>
      </c>
      <c r="C16" s="28">
        <v>0.75</v>
      </c>
      <c r="D16" s="441">
        <v>1500000</v>
      </c>
      <c r="E16" s="439">
        <v>1</v>
      </c>
      <c r="F16" s="440">
        <v>6.7500000000000004E-2</v>
      </c>
      <c r="G16" s="440">
        <v>6.7500000000000004E-2</v>
      </c>
      <c r="H16" s="367">
        <v>99</v>
      </c>
      <c r="I16" s="367" t="s">
        <v>30</v>
      </c>
      <c r="J16" s="367" t="b">
        <v>1</v>
      </c>
      <c r="K16" s="367">
        <v>1.1499999999999999</v>
      </c>
      <c r="L16" s="367">
        <v>1.1499999999999999</v>
      </c>
      <c r="M16" s="367">
        <v>2</v>
      </c>
    </row>
    <row r="17" spans="1:73" outlineLevel="1">
      <c r="A17">
        <v>4</v>
      </c>
      <c r="B17" t="s">
        <v>1400</v>
      </c>
      <c r="C17" s="28">
        <v>0.5</v>
      </c>
      <c r="D17" s="28">
        <v>1000000</v>
      </c>
      <c r="M17" s="367">
        <v>1</v>
      </c>
    </row>
    <row r="18" spans="1:73" outlineLevel="1"/>
    <row r="19" spans="1:73" outlineLevel="1"/>
    <row r="20" spans="1:73" outlineLevel="1">
      <c r="A20" s="172" t="s">
        <v>1401</v>
      </c>
    </row>
    <row r="21" spans="1:73" ht="66.75" outlineLevel="1">
      <c r="C21" s="112" t="s">
        <v>1173</v>
      </c>
      <c r="D21" s="112" t="s">
        <v>1172</v>
      </c>
      <c r="E21" s="112" t="s">
        <v>1402</v>
      </c>
      <c r="F21" s="112" t="s">
        <v>1403</v>
      </c>
      <c r="G21" s="112" t="s">
        <v>1404</v>
      </c>
      <c r="H21" s="112"/>
      <c r="I21" s="112"/>
    </row>
    <row r="22" spans="1:73" outlineLevel="1">
      <c r="A22">
        <v>1</v>
      </c>
      <c r="B22" s="439" t="s">
        <v>1405</v>
      </c>
      <c r="C22" s="439" t="b">
        <v>0</v>
      </c>
      <c r="D22" s="439" t="b">
        <v>0</v>
      </c>
      <c r="E22" s="439" t="s">
        <v>30</v>
      </c>
      <c r="F22" s="439" t="s">
        <v>30</v>
      </c>
      <c r="G22" s="439" t="s">
        <v>30</v>
      </c>
    </row>
    <row r="23" spans="1:73" outlineLevel="1">
      <c r="A23">
        <v>2</v>
      </c>
      <c r="B23" s="439" t="s">
        <v>1406</v>
      </c>
      <c r="C23" s="439" t="b">
        <v>1</v>
      </c>
      <c r="D23" s="439" t="b">
        <v>1</v>
      </c>
      <c r="E23" s="439">
        <v>1</v>
      </c>
      <c r="F23" s="439">
        <v>3.0000000000000001E-6</v>
      </c>
      <c r="G23" s="439" t="s">
        <v>30</v>
      </c>
    </row>
    <row r="24" spans="1:73" outlineLevel="1">
      <c r="A24">
        <v>3</v>
      </c>
      <c r="B24" s="439" t="s">
        <v>1407</v>
      </c>
      <c r="C24" s="439" t="b">
        <v>1</v>
      </c>
      <c r="D24" s="439" t="b">
        <v>1</v>
      </c>
      <c r="E24" s="439">
        <v>1</v>
      </c>
      <c r="F24" s="439">
        <v>5.0000000000000004E-6</v>
      </c>
      <c r="G24" s="439" t="s">
        <v>30</v>
      </c>
    </row>
    <row r="25" spans="1:73" outlineLevel="1">
      <c r="A25">
        <v>4</v>
      </c>
      <c r="B25" s="439" t="s">
        <v>1408</v>
      </c>
      <c r="C25" s="439" t="b">
        <v>1</v>
      </c>
      <c r="D25" s="439" t="b">
        <v>1</v>
      </c>
      <c r="E25" s="439">
        <v>2</v>
      </c>
      <c r="F25" s="439" t="s">
        <v>30</v>
      </c>
      <c r="G25" s="439">
        <v>0.3</v>
      </c>
    </row>
    <row r="26" spans="1:73" outlineLevel="1">
      <c r="A26">
        <v>5</v>
      </c>
      <c r="B26" s="439" t="s">
        <v>1409</v>
      </c>
      <c r="C26" s="439" t="b">
        <v>1</v>
      </c>
      <c r="D26" s="439" t="b">
        <v>1</v>
      </c>
      <c r="E26" s="439">
        <v>2</v>
      </c>
      <c r="F26" s="439" t="s">
        <v>30</v>
      </c>
      <c r="G26" s="439">
        <v>0.7</v>
      </c>
    </row>
    <row r="28" spans="1:73">
      <c r="A28" s="172" t="s">
        <v>1098</v>
      </c>
    </row>
    <row r="29" spans="1:73" outlineLevel="1">
      <c r="B29" s="29" t="s">
        <v>1769</v>
      </c>
      <c r="C29" s="45">
        <v>2</v>
      </c>
      <c r="D29" s="58" t="str">
        <f>CHOOSE(d.Region,"SWV ","GSW ","CWW ")</f>
        <v xml:space="preserve">GSW </v>
      </c>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BU29" s="58"/>
    </row>
    <row r="30" spans="1:73" outlineLevel="1">
      <c r="B30" s="29"/>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BU30" s="58"/>
    </row>
    <row r="31" spans="1:73" ht="17.25" outlineLevel="1" collapsed="1">
      <c r="A31" s="236"/>
      <c r="B31" s="236" t="s">
        <v>927</v>
      </c>
      <c r="C31" s="236">
        <v>1</v>
      </c>
      <c r="D31" s="236">
        <v>2</v>
      </c>
      <c r="E31" s="236">
        <v>3</v>
      </c>
      <c r="F31" s="236">
        <v>1</v>
      </c>
      <c r="G31" s="236">
        <v>2</v>
      </c>
      <c r="H31" s="236">
        <v>3</v>
      </c>
      <c r="I31" s="236">
        <v>1</v>
      </c>
      <c r="J31" s="236">
        <v>2</v>
      </c>
      <c r="K31" s="236">
        <v>3</v>
      </c>
      <c r="L31" s="236">
        <v>1</v>
      </c>
      <c r="M31" s="236">
        <v>2</v>
      </c>
      <c r="N31" s="236">
        <v>3</v>
      </c>
      <c r="O31" s="236">
        <v>1</v>
      </c>
      <c r="P31" s="236">
        <v>2</v>
      </c>
      <c r="Q31" s="236">
        <v>3</v>
      </c>
      <c r="R31" s="236">
        <v>1</v>
      </c>
      <c r="S31" s="236">
        <v>2</v>
      </c>
      <c r="T31" s="236">
        <v>3</v>
      </c>
      <c r="U31" s="256"/>
      <c r="V31" s="256"/>
      <c r="W31" s="256"/>
      <c r="X31" s="256"/>
      <c r="Y31" s="256"/>
      <c r="Z31" s="256"/>
      <c r="AA31" s="256"/>
      <c r="AB31" s="256"/>
      <c r="AC31" s="256"/>
      <c r="AD31" s="256"/>
      <c r="AE31" s="256"/>
      <c r="AF31" s="256"/>
      <c r="AG31" s="256"/>
      <c r="AH31" s="256"/>
      <c r="AI31" s="256"/>
      <c r="AJ31" s="256"/>
      <c r="AK31" s="256"/>
      <c r="AL31" s="256"/>
      <c r="AM31" s="257" t="s">
        <v>910</v>
      </c>
      <c r="AN31" s="257"/>
      <c r="AO31" s="257"/>
      <c r="AP31" s="257" t="s">
        <v>1735</v>
      </c>
      <c r="AQ31" s="257"/>
      <c r="AR31" s="257"/>
      <c r="AS31" s="257" t="s">
        <v>1736</v>
      </c>
      <c r="AT31" s="257"/>
      <c r="AU31" s="257"/>
    </row>
    <row r="32" spans="1:73" outlineLevel="1" collapsed="1">
      <c r="A32" s="236"/>
      <c r="B32" s="236"/>
      <c r="C32" s="258" t="s">
        <v>928</v>
      </c>
      <c r="D32" s="258" t="s">
        <v>929</v>
      </c>
      <c r="E32" s="258" t="s">
        <v>930</v>
      </c>
      <c r="F32" s="258" t="s">
        <v>928</v>
      </c>
      <c r="G32" s="258" t="s">
        <v>929</v>
      </c>
      <c r="H32" s="258" t="s">
        <v>930</v>
      </c>
      <c r="I32" s="258" t="s">
        <v>928</v>
      </c>
      <c r="J32" s="258" t="s">
        <v>929</v>
      </c>
      <c r="K32" s="258" t="s">
        <v>930</v>
      </c>
      <c r="L32" s="258" t="s">
        <v>928</v>
      </c>
      <c r="M32" s="258" t="s">
        <v>929</v>
      </c>
      <c r="N32" s="258" t="s">
        <v>930</v>
      </c>
      <c r="O32" s="258" t="s">
        <v>928</v>
      </c>
      <c r="P32" s="258" t="s">
        <v>929</v>
      </c>
      <c r="Q32" s="258" t="s">
        <v>930</v>
      </c>
      <c r="R32" s="258" t="s">
        <v>928</v>
      </c>
      <c r="S32" s="258" t="s">
        <v>929</v>
      </c>
      <c r="T32" s="258" t="s">
        <v>930</v>
      </c>
      <c r="U32" s="258" t="s">
        <v>928</v>
      </c>
      <c r="V32" s="258" t="s">
        <v>929</v>
      </c>
      <c r="W32" s="258" t="s">
        <v>930</v>
      </c>
      <c r="X32" s="258" t="s">
        <v>928</v>
      </c>
      <c r="Y32" s="258" t="s">
        <v>929</v>
      </c>
      <c r="Z32" s="258" t="s">
        <v>930</v>
      </c>
      <c r="AA32" s="258" t="s">
        <v>928</v>
      </c>
      <c r="AB32" s="258" t="s">
        <v>929</v>
      </c>
      <c r="AC32" s="258" t="s">
        <v>930</v>
      </c>
      <c r="AD32" s="258" t="s">
        <v>928</v>
      </c>
      <c r="AE32" s="258" t="s">
        <v>929</v>
      </c>
      <c r="AF32" s="258" t="s">
        <v>930</v>
      </c>
      <c r="AG32" s="258" t="s">
        <v>928</v>
      </c>
      <c r="AH32" s="258" t="s">
        <v>929</v>
      </c>
      <c r="AI32" s="258" t="s">
        <v>930</v>
      </c>
      <c r="AJ32" s="258" t="s">
        <v>928</v>
      </c>
      <c r="AK32" s="258" t="s">
        <v>929</v>
      </c>
      <c r="AL32" s="258" t="s">
        <v>930</v>
      </c>
      <c r="AM32" s="258" t="s">
        <v>928</v>
      </c>
      <c r="AN32" s="258" t="s">
        <v>929</v>
      </c>
      <c r="AO32" s="258" t="s">
        <v>930</v>
      </c>
      <c r="AP32" s="258" t="s">
        <v>928</v>
      </c>
      <c r="AQ32" s="258" t="s">
        <v>929</v>
      </c>
      <c r="AR32" s="258" t="s">
        <v>930</v>
      </c>
      <c r="AS32" s="258" t="s">
        <v>928</v>
      </c>
      <c r="AT32" s="258" t="s">
        <v>929</v>
      </c>
      <c r="AU32" s="258" t="s">
        <v>930</v>
      </c>
    </row>
    <row r="33" spans="1:69" outlineLevel="1">
      <c r="A33" s="236"/>
      <c r="B33" s="236" t="s">
        <v>1097</v>
      </c>
      <c r="C33" s="258">
        <v>1</v>
      </c>
      <c r="D33" s="258">
        <v>1</v>
      </c>
      <c r="E33" s="258">
        <v>1</v>
      </c>
      <c r="F33" s="258">
        <v>2</v>
      </c>
      <c r="G33" s="258">
        <v>2</v>
      </c>
      <c r="H33" s="258">
        <v>2</v>
      </c>
      <c r="I33" s="258">
        <v>3</v>
      </c>
      <c r="J33" s="258">
        <v>3</v>
      </c>
      <c r="K33" s="258">
        <v>3</v>
      </c>
      <c r="L33" s="258">
        <v>4</v>
      </c>
      <c r="M33" s="258">
        <v>4</v>
      </c>
      <c r="N33" s="258">
        <v>4</v>
      </c>
      <c r="O33" s="258">
        <v>5</v>
      </c>
      <c r="P33" s="258">
        <v>5</v>
      </c>
      <c r="Q33" s="258">
        <v>5</v>
      </c>
      <c r="R33" s="258">
        <v>6</v>
      </c>
      <c r="S33" s="258">
        <v>6</v>
      </c>
      <c r="T33" s="258">
        <v>6</v>
      </c>
      <c r="U33" s="236"/>
      <c r="V33" s="236"/>
      <c r="W33" s="236"/>
      <c r="X33" s="236"/>
      <c r="Y33" s="236"/>
      <c r="Z33" s="236"/>
      <c r="AA33" s="236"/>
      <c r="AB33" s="236"/>
      <c r="AC33" s="236"/>
      <c r="AD33" s="236"/>
      <c r="AE33" s="236"/>
      <c r="AF33" s="236"/>
      <c r="AG33" s="236"/>
      <c r="AH33" s="236"/>
      <c r="AI33" s="236"/>
      <c r="AJ33" s="236"/>
      <c r="AK33" s="236"/>
      <c r="AL33" s="236"/>
      <c r="AM33" s="251"/>
      <c r="AN33" s="251"/>
      <c r="AO33" s="251"/>
      <c r="AP33" s="251">
        <v>43600</v>
      </c>
      <c r="AQ33" s="251">
        <v>43634</v>
      </c>
      <c r="AR33" s="251">
        <v>43669</v>
      </c>
      <c r="AS33" s="251"/>
      <c r="AT33" s="251"/>
      <c r="AU33" s="251"/>
    </row>
    <row r="34" spans="1:69" outlineLevel="1" collapsed="1">
      <c r="A34" s="236">
        <v>1</v>
      </c>
      <c r="B34" s="253" t="s">
        <v>922</v>
      </c>
      <c r="C34" s="254">
        <f t="shared" ref="C34:N40" si="0">INDEX($AM34:$AU34,1,C$31+(d.Region-1)*3)+INDEX(i.AgeJ,C$33,1)/7</f>
        <v>35</v>
      </c>
      <c r="D34" s="254">
        <f t="shared" si="0"/>
        <v>39</v>
      </c>
      <c r="E34" s="254">
        <f t="shared" si="0"/>
        <v>43</v>
      </c>
      <c r="F34" s="254">
        <f t="shared" si="0"/>
        <v>37</v>
      </c>
      <c r="G34" s="254">
        <f t="shared" si="0"/>
        <v>41</v>
      </c>
      <c r="H34" s="254">
        <f t="shared" si="0"/>
        <v>45</v>
      </c>
      <c r="I34" s="254">
        <f t="shared" si="0"/>
        <v>40</v>
      </c>
      <c r="J34" s="254">
        <f t="shared" si="0"/>
        <v>44</v>
      </c>
      <c r="K34" s="254">
        <f t="shared" si="0"/>
        <v>48</v>
      </c>
      <c r="L34" s="254">
        <f t="shared" si="0"/>
        <v>42</v>
      </c>
      <c r="M34" s="254">
        <f t="shared" si="0"/>
        <v>46</v>
      </c>
      <c r="N34" s="254">
        <f t="shared" si="0"/>
        <v>50</v>
      </c>
      <c r="O34" s="254">
        <f>INDEX($AM34:$AU34,1,O$31+(d.Region-1)*3)</f>
        <v>35</v>
      </c>
      <c r="P34" s="254">
        <f>INDEX($AM34:$AU34,1,P$31+(d.Region-1)*3)</f>
        <v>39</v>
      </c>
      <c r="Q34" s="254">
        <f>INDEX($AM34:$AU34,1,Q$31+(d.Region-1)*3)</f>
        <v>43</v>
      </c>
      <c r="R34" s="254">
        <f t="shared" ref="R34:T40" si="1">INDEX($AM34:$AU34,1,R$31+(d.Region-1)*3)+INDEX(i.AgeJ,R$33,1)/7</f>
        <v>35</v>
      </c>
      <c r="S34" s="254">
        <f t="shared" si="1"/>
        <v>39</v>
      </c>
      <c r="T34" s="254">
        <f t="shared" si="1"/>
        <v>43</v>
      </c>
      <c r="U34" s="236"/>
      <c r="V34" s="236"/>
      <c r="W34" s="236"/>
      <c r="X34" s="236"/>
      <c r="Y34" s="236"/>
      <c r="Z34" s="236"/>
      <c r="AA34" s="236"/>
      <c r="AB34" s="236"/>
      <c r="AC34" s="236"/>
      <c r="AD34" s="236"/>
      <c r="AE34" s="236"/>
      <c r="AF34" s="236"/>
      <c r="AG34" s="236" t="str">
        <f t="shared" ref="AG34:AI35" si="2">O34&amp;":"&amp;O34+1</f>
        <v>35:36</v>
      </c>
      <c r="AH34" s="236" t="str">
        <f t="shared" si="2"/>
        <v>39:40</v>
      </c>
      <c r="AI34" s="236" t="str">
        <f t="shared" si="2"/>
        <v>43:44</v>
      </c>
      <c r="AJ34" s="236"/>
      <c r="AK34" s="236"/>
      <c r="AL34" s="236"/>
      <c r="AM34" s="252">
        <v>36</v>
      </c>
      <c r="AN34" s="252">
        <v>40</v>
      </c>
      <c r="AO34" s="252">
        <v>44</v>
      </c>
      <c r="AP34" s="252">
        <v>35</v>
      </c>
      <c r="AQ34" s="252">
        <v>39</v>
      </c>
      <c r="AR34" s="252">
        <v>43</v>
      </c>
      <c r="AS34" s="252">
        <v>34</v>
      </c>
      <c r="AT34" s="252">
        <v>38</v>
      </c>
      <c r="AU34" s="252">
        <v>42</v>
      </c>
    </row>
    <row r="35" spans="1:69" outlineLevel="1" collapsed="1">
      <c r="A35" s="236">
        <f t="shared" ref="A35:A44" ca="1" si="3">OFFSET(A35,-1,0)+1</f>
        <v>2</v>
      </c>
      <c r="B35" s="253" t="s">
        <v>923</v>
      </c>
      <c r="C35" s="254">
        <f t="shared" si="0"/>
        <v>55</v>
      </c>
      <c r="D35" s="254">
        <f t="shared" si="0"/>
        <v>59</v>
      </c>
      <c r="E35" s="254">
        <f t="shared" si="0"/>
        <v>63</v>
      </c>
      <c r="F35" s="254">
        <f t="shared" si="0"/>
        <v>57</v>
      </c>
      <c r="G35" s="254">
        <f t="shared" si="0"/>
        <v>61</v>
      </c>
      <c r="H35" s="254">
        <f t="shared" si="0"/>
        <v>65</v>
      </c>
      <c r="I35" s="254">
        <f t="shared" si="0"/>
        <v>60</v>
      </c>
      <c r="J35" s="254">
        <f t="shared" si="0"/>
        <v>64</v>
      </c>
      <c r="K35" s="254">
        <f t="shared" si="0"/>
        <v>68</v>
      </c>
      <c r="L35" s="254">
        <f t="shared" si="0"/>
        <v>62</v>
      </c>
      <c r="M35" s="254">
        <f t="shared" si="0"/>
        <v>66</v>
      </c>
      <c r="N35" s="254">
        <f t="shared" si="0"/>
        <v>70</v>
      </c>
      <c r="O35" s="254">
        <f t="shared" ref="O35:Q40" si="4">INDEX($AM35:$AU35,1,O$31+(d.Region-1)*3)+INDEX(i.AgeJ,O$33,1)/7</f>
        <v>64</v>
      </c>
      <c r="P35" s="254">
        <f t="shared" si="4"/>
        <v>68</v>
      </c>
      <c r="Q35" s="254">
        <f t="shared" si="4"/>
        <v>72</v>
      </c>
      <c r="R35" s="254">
        <f t="shared" si="1"/>
        <v>55</v>
      </c>
      <c r="S35" s="254">
        <f t="shared" si="1"/>
        <v>59</v>
      </c>
      <c r="T35" s="254">
        <f t="shared" si="1"/>
        <v>63</v>
      </c>
      <c r="U35" s="236"/>
      <c r="V35" s="236"/>
      <c r="W35" s="236"/>
      <c r="X35" s="236"/>
      <c r="Y35" s="236"/>
      <c r="Z35" s="236"/>
      <c r="AA35" s="236"/>
      <c r="AB35" s="236"/>
      <c r="AC35" s="236"/>
      <c r="AD35" s="236"/>
      <c r="AE35" s="236"/>
      <c r="AF35" s="236"/>
      <c r="AG35" s="236" t="str">
        <f t="shared" si="2"/>
        <v>64:65</v>
      </c>
      <c r="AH35" s="236" t="str">
        <f t="shared" si="2"/>
        <v>68:69</v>
      </c>
      <c r="AI35" s="236" t="str">
        <f t="shared" si="2"/>
        <v>72:73</v>
      </c>
      <c r="AJ35" s="236"/>
      <c r="AK35" s="236"/>
      <c r="AL35" s="236"/>
      <c r="AM35" s="252">
        <f>INT(AM39-(150/7))</f>
        <v>56</v>
      </c>
      <c r="AN35" s="252">
        <f t="shared" ref="AN35:AU35" si="5">INT(AN39-(150/7))</f>
        <v>60</v>
      </c>
      <c r="AO35" s="252">
        <f t="shared" si="5"/>
        <v>64</v>
      </c>
      <c r="AP35" s="252">
        <f t="shared" si="5"/>
        <v>55</v>
      </c>
      <c r="AQ35" s="252">
        <f t="shared" si="5"/>
        <v>59</v>
      </c>
      <c r="AR35" s="252">
        <f t="shared" si="5"/>
        <v>63</v>
      </c>
      <c r="AS35" s="252">
        <f t="shared" si="5"/>
        <v>54</v>
      </c>
      <c r="AT35" s="252">
        <f t="shared" si="5"/>
        <v>58</v>
      </c>
      <c r="AU35" s="252">
        <f t="shared" si="5"/>
        <v>62</v>
      </c>
    </row>
    <row r="36" spans="1:69" outlineLevel="1" collapsed="1">
      <c r="A36" s="236">
        <f t="shared" ca="1" si="3"/>
        <v>3</v>
      </c>
      <c r="B36" s="253" t="s">
        <v>933</v>
      </c>
      <c r="C36" s="254">
        <f t="shared" si="0"/>
        <v>60</v>
      </c>
      <c r="D36" s="254">
        <f t="shared" si="0"/>
        <v>64</v>
      </c>
      <c r="E36" s="254">
        <f t="shared" si="0"/>
        <v>68</v>
      </c>
      <c r="F36" s="254">
        <f t="shared" si="0"/>
        <v>62</v>
      </c>
      <c r="G36" s="254">
        <f t="shared" si="0"/>
        <v>66</v>
      </c>
      <c r="H36" s="254">
        <f t="shared" si="0"/>
        <v>70</v>
      </c>
      <c r="I36" s="254">
        <f t="shared" si="0"/>
        <v>65</v>
      </c>
      <c r="J36" s="254">
        <f t="shared" si="0"/>
        <v>69</v>
      </c>
      <c r="K36" s="254">
        <f t="shared" si="0"/>
        <v>73</v>
      </c>
      <c r="L36" s="254">
        <f t="shared" si="0"/>
        <v>67</v>
      </c>
      <c r="M36" s="254">
        <f t="shared" si="0"/>
        <v>71</v>
      </c>
      <c r="N36" s="254">
        <f t="shared" si="0"/>
        <v>75</v>
      </c>
      <c r="O36" s="254">
        <f t="shared" si="4"/>
        <v>69</v>
      </c>
      <c r="P36" s="254">
        <f t="shared" si="4"/>
        <v>73</v>
      </c>
      <c r="Q36" s="254">
        <f t="shared" si="4"/>
        <v>77</v>
      </c>
      <c r="R36" s="254">
        <f t="shared" si="1"/>
        <v>60</v>
      </c>
      <c r="S36" s="254">
        <f t="shared" si="1"/>
        <v>64</v>
      </c>
      <c r="T36" s="254">
        <f t="shared" si="1"/>
        <v>68</v>
      </c>
      <c r="U36" s="236"/>
      <c r="V36" s="236"/>
      <c r="W36" s="236"/>
      <c r="X36" s="236"/>
      <c r="Y36" s="236"/>
      <c r="Z36" s="236"/>
      <c r="AA36" s="236"/>
      <c r="AB36" s="236"/>
      <c r="AC36" s="236"/>
      <c r="AD36" s="236"/>
      <c r="AE36" s="236"/>
      <c r="AF36" s="236"/>
      <c r="AG36" s="236"/>
      <c r="AH36" s="236"/>
      <c r="AI36" s="236"/>
      <c r="AJ36" s="236"/>
      <c r="AK36" s="236"/>
      <c r="AL36" s="236"/>
      <c r="AM36" s="252">
        <f>AM35+5</f>
        <v>61</v>
      </c>
      <c r="AN36" s="252">
        <f t="shared" ref="AN36:AU36" si="6">AN35+5</f>
        <v>65</v>
      </c>
      <c r="AO36" s="252">
        <f t="shared" si="6"/>
        <v>69</v>
      </c>
      <c r="AP36" s="252">
        <f t="shared" si="6"/>
        <v>60</v>
      </c>
      <c r="AQ36" s="252">
        <f t="shared" si="6"/>
        <v>64</v>
      </c>
      <c r="AR36" s="252">
        <f t="shared" si="6"/>
        <v>68</v>
      </c>
      <c r="AS36" s="252">
        <f t="shared" si="6"/>
        <v>59</v>
      </c>
      <c r="AT36" s="252">
        <f t="shared" si="6"/>
        <v>63</v>
      </c>
      <c r="AU36" s="252">
        <f t="shared" si="6"/>
        <v>67</v>
      </c>
    </row>
    <row r="37" spans="1:69" outlineLevel="1">
      <c r="A37" s="236">
        <f t="shared" ca="1" si="3"/>
        <v>4</v>
      </c>
      <c r="B37" s="253" t="s">
        <v>1091</v>
      </c>
      <c r="C37" s="254">
        <f t="shared" si="0"/>
        <v>0</v>
      </c>
      <c r="D37" s="254">
        <f t="shared" si="0"/>
        <v>0</v>
      </c>
      <c r="E37" s="254">
        <f t="shared" si="0"/>
        <v>0</v>
      </c>
      <c r="F37" s="254">
        <f t="shared" si="0"/>
        <v>2</v>
      </c>
      <c r="G37" s="254">
        <f t="shared" si="0"/>
        <v>2</v>
      </c>
      <c r="H37" s="254">
        <f t="shared" si="0"/>
        <v>2</v>
      </c>
      <c r="I37" s="254">
        <f t="shared" si="0"/>
        <v>5</v>
      </c>
      <c r="J37" s="254">
        <f t="shared" si="0"/>
        <v>5</v>
      </c>
      <c r="K37" s="254">
        <f t="shared" si="0"/>
        <v>5</v>
      </c>
      <c r="L37" s="254">
        <f t="shared" si="0"/>
        <v>7</v>
      </c>
      <c r="M37" s="254">
        <f t="shared" si="0"/>
        <v>7</v>
      </c>
      <c r="N37" s="254">
        <f t="shared" si="0"/>
        <v>7</v>
      </c>
      <c r="O37" s="254">
        <f t="shared" si="4"/>
        <v>9</v>
      </c>
      <c r="P37" s="254">
        <f t="shared" si="4"/>
        <v>9</v>
      </c>
      <c r="Q37" s="254">
        <f t="shared" si="4"/>
        <v>9</v>
      </c>
      <c r="R37" s="254">
        <f t="shared" si="1"/>
        <v>0</v>
      </c>
      <c r="S37" s="254">
        <f t="shared" si="1"/>
        <v>0</v>
      </c>
      <c r="T37" s="254">
        <f t="shared" si="1"/>
        <v>0</v>
      </c>
      <c r="U37" s="236"/>
      <c r="V37" s="236"/>
      <c r="W37" s="236"/>
      <c r="X37" s="236"/>
      <c r="Y37" s="236"/>
      <c r="Z37" s="236"/>
      <c r="AA37" s="236"/>
      <c r="AB37" s="236"/>
      <c r="AC37" s="236"/>
      <c r="AD37" s="236"/>
      <c r="AE37" s="236"/>
      <c r="AF37" s="236"/>
      <c r="AG37" s="236"/>
      <c r="AH37" s="236"/>
      <c r="AI37" s="236"/>
      <c r="AJ37" s="236"/>
      <c r="AK37" s="236"/>
      <c r="AL37" s="236"/>
      <c r="AM37" s="252"/>
      <c r="AN37" s="252"/>
      <c r="AO37" s="252"/>
      <c r="AP37" s="252"/>
      <c r="AQ37" s="252"/>
      <c r="AR37" s="252"/>
      <c r="AS37" s="252"/>
      <c r="AT37" s="252"/>
      <c r="AU37" s="252"/>
    </row>
    <row r="38" spans="1:69" outlineLevel="1">
      <c r="A38" s="236">
        <f t="shared" ca="1" si="3"/>
        <v>5</v>
      </c>
      <c r="B38" s="253" t="s">
        <v>1614</v>
      </c>
      <c r="C38" s="254" t="e">
        <f t="shared" ref="C38:T38" si="7">INDEX($AM38:$AU38,1,C$31+(d.Region-1)*3)+INDEX(i.AgeJ,C$33,1)/7</f>
        <v>#DIV/0!</v>
      </c>
      <c r="D38" s="254" t="e">
        <f t="shared" si="7"/>
        <v>#DIV/0!</v>
      </c>
      <c r="E38" s="254" t="e">
        <f t="shared" si="7"/>
        <v>#DIV/0!</v>
      </c>
      <c r="F38" s="254" t="e">
        <f t="shared" si="7"/>
        <v>#DIV/0!</v>
      </c>
      <c r="G38" s="254" t="e">
        <f t="shared" si="7"/>
        <v>#DIV/0!</v>
      </c>
      <c r="H38" s="254" t="e">
        <f t="shared" si="7"/>
        <v>#DIV/0!</v>
      </c>
      <c r="I38" s="254" t="e">
        <f t="shared" si="7"/>
        <v>#DIV/0!</v>
      </c>
      <c r="J38" s="254" t="e">
        <f t="shared" si="7"/>
        <v>#DIV/0!</v>
      </c>
      <c r="K38" s="254" t="e">
        <f t="shared" si="7"/>
        <v>#DIV/0!</v>
      </c>
      <c r="L38" s="254" t="e">
        <f t="shared" si="7"/>
        <v>#DIV/0!</v>
      </c>
      <c r="M38" s="254" t="e">
        <f t="shared" si="7"/>
        <v>#DIV/0!</v>
      </c>
      <c r="N38" s="254" t="e">
        <f t="shared" si="7"/>
        <v>#DIV/0!</v>
      </c>
      <c r="O38" s="254" t="e">
        <f t="shared" si="7"/>
        <v>#DIV/0!</v>
      </c>
      <c r="P38" s="254" t="e">
        <f t="shared" si="7"/>
        <v>#DIV/0!</v>
      </c>
      <c r="Q38" s="254" t="e">
        <f t="shared" si="7"/>
        <v>#DIV/0!</v>
      </c>
      <c r="R38" s="254" t="e">
        <f t="shared" si="7"/>
        <v>#DIV/0!</v>
      </c>
      <c r="S38" s="254" t="e">
        <f t="shared" si="7"/>
        <v>#DIV/0!</v>
      </c>
      <c r="T38" s="254" t="e">
        <f t="shared" si="7"/>
        <v>#DIV/0!</v>
      </c>
      <c r="U38" s="236"/>
      <c r="V38" s="236"/>
      <c r="W38" s="236"/>
      <c r="X38" s="236"/>
      <c r="Y38" s="236"/>
      <c r="Z38" s="236"/>
      <c r="AA38" s="236"/>
      <c r="AB38" s="236"/>
      <c r="AC38" s="236"/>
      <c r="AD38" s="236"/>
      <c r="AE38" s="236"/>
      <c r="AF38" s="236"/>
      <c r="AG38" s="236" t="e">
        <f t="shared" ref="AG38:AL38" si="8">O38&amp;":"&amp;O38+1</f>
        <v>#DIV/0!</v>
      </c>
      <c r="AH38" s="236" t="e">
        <f t="shared" si="8"/>
        <v>#DIV/0!</v>
      </c>
      <c r="AI38" s="236" t="e">
        <f t="shared" si="8"/>
        <v>#DIV/0!</v>
      </c>
      <c r="AJ38" s="236" t="e">
        <f t="shared" si="8"/>
        <v>#DIV/0!</v>
      </c>
      <c r="AK38" s="236" t="e">
        <f t="shared" si="8"/>
        <v>#DIV/0!</v>
      </c>
      <c r="AL38" s="236" t="e">
        <f t="shared" si="8"/>
        <v>#DIV/0!</v>
      </c>
      <c r="AM38" s="252" t="e">
        <f t="shared" ref="AM38:AU38" si="9">AX38</f>
        <v>#DIV/0!</v>
      </c>
      <c r="AN38" s="252" t="e">
        <f t="shared" si="9"/>
        <v>#DIV/0!</v>
      </c>
      <c r="AO38" s="252" t="e">
        <f t="shared" si="9"/>
        <v>#DIV/0!</v>
      </c>
      <c r="AP38" s="252" t="e">
        <f t="shared" si="9"/>
        <v>#DIV/0!</v>
      </c>
      <c r="AQ38" s="252" t="e">
        <f t="shared" si="9"/>
        <v>#DIV/0!</v>
      </c>
      <c r="AR38" s="252" t="e">
        <f t="shared" si="9"/>
        <v>#DIV/0!</v>
      </c>
      <c r="AS38" s="252" t="e">
        <f t="shared" si="9"/>
        <v>#DIV/0!</v>
      </c>
      <c r="AT38" s="252" t="e">
        <f t="shared" si="9"/>
        <v>#DIV/0!</v>
      </c>
      <c r="AU38" s="252" t="e">
        <f t="shared" si="9"/>
        <v>#DIV/0!</v>
      </c>
      <c r="AW38">
        <f>AW35+135</f>
        <v>135</v>
      </c>
      <c r="AX38" t="e">
        <f t="shared" ref="AX38:BF38" si="10">ROUND((AX$33+$AW38-$AX$31)/$AX$32,0)</f>
        <v>#DIV/0!</v>
      </c>
      <c r="AY38" t="e">
        <f t="shared" si="10"/>
        <v>#DIV/0!</v>
      </c>
      <c r="AZ38" t="e">
        <f t="shared" si="10"/>
        <v>#DIV/0!</v>
      </c>
      <c r="BA38" t="e">
        <f t="shared" si="10"/>
        <v>#DIV/0!</v>
      </c>
      <c r="BB38" t="e">
        <f t="shared" si="10"/>
        <v>#DIV/0!</v>
      </c>
      <c r="BC38" t="e">
        <f t="shared" si="10"/>
        <v>#DIV/0!</v>
      </c>
      <c r="BD38" t="e">
        <f t="shared" si="10"/>
        <v>#DIV/0!</v>
      </c>
      <c r="BE38" t="e">
        <f t="shared" si="10"/>
        <v>#DIV/0!</v>
      </c>
      <c r="BF38" t="e">
        <f t="shared" si="10"/>
        <v>#DIV/0!</v>
      </c>
    </row>
    <row r="39" spans="1:69" outlineLevel="1" collapsed="1">
      <c r="A39" s="236">
        <f t="shared" ca="1" si="3"/>
        <v>6</v>
      </c>
      <c r="B39" s="253" t="s">
        <v>924</v>
      </c>
      <c r="C39" s="254">
        <f t="shared" si="0"/>
        <v>77</v>
      </c>
      <c r="D39" s="254">
        <f t="shared" si="0"/>
        <v>81</v>
      </c>
      <c r="E39" s="254">
        <f t="shared" si="0"/>
        <v>85</v>
      </c>
      <c r="F39" s="254">
        <f t="shared" si="0"/>
        <v>79</v>
      </c>
      <c r="G39" s="254">
        <f t="shared" si="0"/>
        <v>83</v>
      </c>
      <c r="H39" s="254">
        <f t="shared" si="0"/>
        <v>87</v>
      </c>
      <c r="I39" s="254">
        <f t="shared" si="0"/>
        <v>82</v>
      </c>
      <c r="J39" s="254">
        <f t="shared" si="0"/>
        <v>86</v>
      </c>
      <c r="K39" s="254">
        <f t="shared" si="0"/>
        <v>90</v>
      </c>
      <c r="L39" s="254">
        <f t="shared" si="0"/>
        <v>84</v>
      </c>
      <c r="M39" s="254">
        <f t="shared" si="0"/>
        <v>88</v>
      </c>
      <c r="N39" s="254">
        <f t="shared" si="0"/>
        <v>92</v>
      </c>
      <c r="O39" s="254">
        <f t="shared" si="4"/>
        <v>86</v>
      </c>
      <c r="P39" s="254">
        <f t="shared" si="4"/>
        <v>90</v>
      </c>
      <c r="Q39" s="254">
        <f t="shared" si="4"/>
        <v>94</v>
      </c>
      <c r="R39" s="254">
        <f t="shared" si="1"/>
        <v>77</v>
      </c>
      <c r="S39" s="254">
        <f t="shared" si="1"/>
        <v>81</v>
      </c>
      <c r="T39" s="254">
        <f t="shared" si="1"/>
        <v>85</v>
      </c>
      <c r="U39" s="236"/>
      <c r="V39" s="236"/>
      <c r="W39" s="236"/>
      <c r="X39" s="236"/>
      <c r="Y39" s="236"/>
      <c r="Z39" s="236"/>
      <c r="AA39" s="236"/>
      <c r="AB39" s="236"/>
      <c r="AC39" s="236"/>
      <c r="AD39" s="236"/>
      <c r="AE39" s="236"/>
      <c r="AF39" s="236"/>
      <c r="AG39" s="236"/>
      <c r="AH39" s="236"/>
      <c r="AI39" s="236"/>
      <c r="AJ39" s="236"/>
      <c r="AK39" s="236"/>
      <c r="AL39" s="236"/>
      <c r="AM39" s="252">
        <f>AM34-10+52</f>
        <v>78</v>
      </c>
      <c r="AN39" s="252">
        <f t="shared" ref="AN39:AU39" si="11">AN34-10+52</f>
        <v>82</v>
      </c>
      <c r="AO39" s="252">
        <f t="shared" si="11"/>
        <v>86</v>
      </c>
      <c r="AP39" s="252">
        <f t="shared" si="11"/>
        <v>77</v>
      </c>
      <c r="AQ39" s="252">
        <f t="shared" si="11"/>
        <v>81</v>
      </c>
      <c r="AR39" s="252">
        <f t="shared" si="11"/>
        <v>85</v>
      </c>
      <c r="AS39" s="252">
        <f t="shared" si="11"/>
        <v>76</v>
      </c>
      <c r="AT39" s="252">
        <f t="shared" si="11"/>
        <v>80</v>
      </c>
      <c r="AU39" s="252">
        <f t="shared" si="11"/>
        <v>84</v>
      </c>
    </row>
    <row r="40" spans="1:69" outlineLevel="1" collapsed="1">
      <c r="A40" s="236">
        <f t="shared" ca="1" si="3"/>
        <v>7</v>
      </c>
      <c r="B40" s="253" t="s">
        <v>925</v>
      </c>
      <c r="C40" s="254">
        <f t="shared" si="0"/>
        <v>87</v>
      </c>
      <c r="D40" s="254">
        <f t="shared" si="0"/>
        <v>91</v>
      </c>
      <c r="E40" s="254">
        <f t="shared" si="0"/>
        <v>95</v>
      </c>
      <c r="F40" s="254">
        <f t="shared" si="0"/>
        <v>89</v>
      </c>
      <c r="G40" s="254">
        <f t="shared" si="0"/>
        <v>93</v>
      </c>
      <c r="H40" s="254">
        <f t="shared" si="0"/>
        <v>97</v>
      </c>
      <c r="I40" s="254">
        <f t="shared" si="0"/>
        <v>92</v>
      </c>
      <c r="J40" s="254">
        <f t="shared" si="0"/>
        <v>96</v>
      </c>
      <c r="K40" s="254">
        <f t="shared" si="0"/>
        <v>100</v>
      </c>
      <c r="L40" s="254">
        <f t="shared" si="0"/>
        <v>94</v>
      </c>
      <c r="M40" s="254">
        <f t="shared" si="0"/>
        <v>98</v>
      </c>
      <c r="N40" s="254">
        <f t="shared" si="0"/>
        <v>102</v>
      </c>
      <c r="O40" s="254">
        <f t="shared" si="4"/>
        <v>96</v>
      </c>
      <c r="P40" s="254">
        <f t="shared" si="4"/>
        <v>100</v>
      </c>
      <c r="Q40" s="254">
        <f t="shared" si="4"/>
        <v>104</v>
      </c>
      <c r="R40" s="254">
        <f t="shared" si="1"/>
        <v>87</v>
      </c>
      <c r="S40" s="254">
        <f t="shared" si="1"/>
        <v>91</v>
      </c>
      <c r="T40" s="254">
        <f t="shared" si="1"/>
        <v>95</v>
      </c>
      <c r="U40" s="236"/>
      <c r="V40" s="236"/>
      <c r="W40" s="236"/>
      <c r="X40" s="236"/>
      <c r="Y40" s="236"/>
      <c r="Z40" s="236"/>
      <c r="AA40" s="236"/>
      <c r="AB40" s="236"/>
      <c r="AC40" s="236"/>
      <c r="AD40" s="236"/>
      <c r="AE40" s="236"/>
      <c r="AF40" s="236"/>
      <c r="AG40" s="236"/>
      <c r="AH40" s="236"/>
      <c r="AI40" s="236"/>
      <c r="AJ40" s="236"/>
      <c r="AK40" s="236"/>
      <c r="AL40" s="236"/>
      <c r="AM40" s="252">
        <f>AM39+10</f>
        <v>88</v>
      </c>
      <c r="AN40" s="252">
        <f t="shared" ref="AN40:AU40" si="12">AN39+10</f>
        <v>92</v>
      </c>
      <c r="AO40" s="252">
        <f t="shared" si="12"/>
        <v>96</v>
      </c>
      <c r="AP40" s="252">
        <f t="shared" si="12"/>
        <v>87</v>
      </c>
      <c r="AQ40" s="252">
        <f t="shared" si="12"/>
        <v>91</v>
      </c>
      <c r="AR40" s="252">
        <f t="shared" si="12"/>
        <v>95</v>
      </c>
      <c r="AS40" s="252">
        <f t="shared" si="12"/>
        <v>86</v>
      </c>
      <c r="AT40" s="252">
        <f t="shared" si="12"/>
        <v>90</v>
      </c>
      <c r="AU40" s="252">
        <f t="shared" si="12"/>
        <v>94</v>
      </c>
    </row>
    <row r="41" spans="1:69" outlineLevel="1" collapsed="1">
      <c r="A41" s="236">
        <f t="shared" ca="1" si="3"/>
        <v>8</v>
      </c>
      <c r="B41" s="253" t="s">
        <v>926</v>
      </c>
      <c r="C41" s="255">
        <f t="shared" ref="C41:T41" si="13">INDEX($AM41:$AU41,1,C$31+(d.Region-1)*3)</f>
        <v>129</v>
      </c>
      <c r="D41" s="255">
        <f t="shared" si="13"/>
        <v>133</v>
      </c>
      <c r="E41" s="255">
        <f t="shared" si="13"/>
        <v>137</v>
      </c>
      <c r="F41" s="255">
        <f t="shared" si="13"/>
        <v>129</v>
      </c>
      <c r="G41" s="255">
        <f t="shared" si="13"/>
        <v>133</v>
      </c>
      <c r="H41" s="255">
        <f t="shared" si="13"/>
        <v>137</v>
      </c>
      <c r="I41" s="255">
        <f t="shared" si="13"/>
        <v>129</v>
      </c>
      <c r="J41" s="255">
        <f t="shared" si="13"/>
        <v>133</v>
      </c>
      <c r="K41" s="255">
        <f t="shared" si="13"/>
        <v>137</v>
      </c>
      <c r="L41" s="255">
        <f t="shared" si="13"/>
        <v>129</v>
      </c>
      <c r="M41" s="255">
        <f t="shared" si="13"/>
        <v>133</v>
      </c>
      <c r="N41" s="255">
        <f t="shared" si="13"/>
        <v>137</v>
      </c>
      <c r="O41" s="255">
        <f t="shared" si="13"/>
        <v>129</v>
      </c>
      <c r="P41" s="255">
        <f t="shared" si="13"/>
        <v>133</v>
      </c>
      <c r="Q41" s="255">
        <f t="shared" si="13"/>
        <v>137</v>
      </c>
      <c r="R41" s="255">
        <f t="shared" si="13"/>
        <v>129</v>
      </c>
      <c r="S41" s="255">
        <f t="shared" si="13"/>
        <v>133</v>
      </c>
      <c r="T41" s="255">
        <f t="shared" si="13"/>
        <v>137</v>
      </c>
      <c r="U41" s="236"/>
      <c r="V41" s="236"/>
      <c r="W41" s="236"/>
      <c r="X41" s="236"/>
      <c r="Y41" s="236"/>
      <c r="Z41" s="236"/>
      <c r="AA41" s="236"/>
      <c r="AB41" s="236"/>
      <c r="AC41" s="236"/>
      <c r="AD41" s="236"/>
      <c r="AE41" s="236"/>
      <c r="AF41" s="236"/>
      <c r="AG41" s="236"/>
      <c r="AH41" s="236"/>
      <c r="AI41" s="236"/>
      <c r="AJ41" s="236"/>
      <c r="AK41" s="236"/>
      <c r="AL41" s="236"/>
      <c r="AM41" s="252">
        <f>AM39+52</f>
        <v>130</v>
      </c>
      <c r="AN41" s="252">
        <f t="shared" ref="AN41:AU41" si="14">AN39+52</f>
        <v>134</v>
      </c>
      <c r="AO41" s="252">
        <f t="shared" si="14"/>
        <v>138</v>
      </c>
      <c r="AP41" s="252">
        <f t="shared" si="14"/>
        <v>129</v>
      </c>
      <c r="AQ41" s="252">
        <f t="shared" si="14"/>
        <v>133</v>
      </c>
      <c r="AR41" s="252">
        <f t="shared" si="14"/>
        <v>137</v>
      </c>
      <c r="AS41" s="252">
        <f t="shared" si="14"/>
        <v>128</v>
      </c>
      <c r="AT41" s="252">
        <f t="shared" si="14"/>
        <v>132</v>
      </c>
      <c r="AU41" s="252">
        <f t="shared" si="14"/>
        <v>136</v>
      </c>
    </row>
    <row r="42" spans="1:69" s="236" customFormat="1" outlineLevel="1">
      <c r="A42" s="236">
        <f t="shared" ca="1" si="3"/>
        <v>9</v>
      </c>
      <c r="B42" s="253" t="s">
        <v>1045</v>
      </c>
      <c r="C42" s="254" t="e">
        <f t="shared" ref="C42:E60" si="15">INDEX($AM42:$AU42,1,C$31+(d.Region-1)*3)+INDEX(i.AgeJ,C$33,1)/7</f>
        <v>#DIV/0!</v>
      </c>
      <c r="D42" s="254" t="e">
        <f t="shared" si="15"/>
        <v>#DIV/0!</v>
      </c>
      <c r="E42" s="254" t="e">
        <f t="shared" si="15"/>
        <v>#DIV/0!</v>
      </c>
      <c r="F42" s="254"/>
      <c r="G42" s="254"/>
      <c r="H42" s="254"/>
      <c r="I42" s="254"/>
      <c r="J42" s="254"/>
      <c r="K42" s="254"/>
      <c r="L42" s="254"/>
      <c r="M42" s="254"/>
      <c r="N42" s="254"/>
      <c r="O42" s="254"/>
      <c r="P42" s="254"/>
      <c r="Q42" s="254"/>
      <c r="R42" s="254"/>
      <c r="S42" s="254"/>
      <c r="T42" s="254"/>
      <c r="U42" s="490" t="e">
        <f>C42&amp;":"&amp;C42+1</f>
        <v>#DIV/0!</v>
      </c>
      <c r="V42" s="490" t="e">
        <f>D42&amp;":"&amp;D42+1</f>
        <v>#DIV/0!</v>
      </c>
      <c r="W42" s="490" t="e">
        <f>E42&amp;":"&amp;E42+1</f>
        <v>#DIV/0!</v>
      </c>
      <c r="X42" s="490"/>
      <c r="Y42" s="490"/>
      <c r="Z42" s="490"/>
      <c r="AA42" s="490"/>
      <c r="AB42" s="490"/>
      <c r="AC42" s="490"/>
      <c r="AD42" s="490"/>
      <c r="AE42" s="490"/>
      <c r="AF42" s="490"/>
      <c r="AG42" s="490"/>
      <c r="AH42" s="490"/>
      <c r="AI42" s="490"/>
      <c r="AJ42" s="490"/>
      <c r="AK42" s="490"/>
      <c r="AL42" s="490"/>
      <c r="AM42" s="491" t="e">
        <f t="shared" ref="AM42:AU42" si="16">AX42</f>
        <v>#DIV/0!</v>
      </c>
      <c r="AN42" s="491" t="e">
        <f t="shared" si="16"/>
        <v>#DIV/0!</v>
      </c>
      <c r="AO42" s="491" t="e">
        <f t="shared" si="16"/>
        <v>#DIV/0!</v>
      </c>
      <c r="AP42" s="491" t="e">
        <f t="shared" si="16"/>
        <v>#DIV/0!</v>
      </c>
      <c r="AQ42" s="491" t="e">
        <f t="shared" si="16"/>
        <v>#DIV/0!</v>
      </c>
      <c r="AR42" s="491" t="e">
        <f t="shared" si="16"/>
        <v>#DIV/0!</v>
      </c>
      <c r="AS42" s="491" t="e">
        <f t="shared" si="16"/>
        <v>#DIV/0!</v>
      </c>
      <c r="AT42" s="491" t="e">
        <f t="shared" si="16"/>
        <v>#DIV/0!</v>
      </c>
      <c r="AU42" s="491" t="e">
        <f t="shared" si="16"/>
        <v>#DIV/0!</v>
      </c>
      <c r="AW42" s="236">
        <f>AW41+90</f>
        <v>90</v>
      </c>
      <c r="AX42" s="236" t="e">
        <f t="shared" ref="AX42:BF61" si="17">ROUND((AX$33+$AW42-$AX$31)/$AX$32,0)</f>
        <v>#DIV/0!</v>
      </c>
      <c r="AY42" s="236" t="e">
        <f t="shared" si="17"/>
        <v>#DIV/0!</v>
      </c>
      <c r="AZ42" s="236" t="e">
        <f t="shared" si="17"/>
        <v>#DIV/0!</v>
      </c>
      <c r="BA42" s="236" t="e">
        <f t="shared" si="17"/>
        <v>#DIV/0!</v>
      </c>
      <c r="BB42" s="236" t="e">
        <f t="shared" si="17"/>
        <v>#DIV/0!</v>
      </c>
      <c r="BC42" s="236" t="e">
        <f t="shared" si="17"/>
        <v>#DIV/0!</v>
      </c>
      <c r="BD42" s="236" t="e">
        <f t="shared" si="17"/>
        <v>#DIV/0!</v>
      </c>
      <c r="BE42" s="236" t="e">
        <f t="shared" si="17"/>
        <v>#DIV/0!</v>
      </c>
      <c r="BF42" s="236" t="e">
        <f t="shared" si="17"/>
        <v>#DIV/0!</v>
      </c>
      <c r="BI42" s="252"/>
      <c r="BJ42" s="252"/>
      <c r="BK42" s="252"/>
      <c r="BL42" s="252"/>
      <c r="BM42" s="252"/>
      <c r="BN42" s="252"/>
      <c r="BO42" s="252"/>
      <c r="BP42" s="252"/>
      <c r="BQ42" s="252"/>
    </row>
    <row r="43" spans="1:69" s="236" customFormat="1" outlineLevel="1">
      <c r="A43" s="236">
        <f t="shared" ca="1" si="3"/>
        <v>10</v>
      </c>
      <c r="B43" s="253" t="s">
        <v>1614</v>
      </c>
      <c r="C43" s="254" t="e">
        <f t="shared" si="15"/>
        <v>#DIV/0!</v>
      </c>
      <c r="D43" s="254" t="e">
        <f t="shared" si="15"/>
        <v>#DIV/0!</v>
      </c>
      <c r="E43" s="254" t="e">
        <f t="shared" si="15"/>
        <v>#DIV/0!</v>
      </c>
      <c r="F43" s="254"/>
      <c r="G43" s="254"/>
      <c r="H43" s="254"/>
      <c r="I43" s="254"/>
      <c r="J43" s="254"/>
      <c r="K43" s="254"/>
      <c r="L43" s="254"/>
      <c r="M43" s="254"/>
      <c r="N43" s="254"/>
      <c r="O43" s="254"/>
      <c r="P43" s="254"/>
      <c r="Q43" s="254"/>
      <c r="R43" s="254"/>
      <c r="S43" s="254"/>
      <c r="T43" s="254"/>
      <c r="U43" s="490" t="e">
        <f t="shared" ref="U43:W61" si="18">C43&amp;":"&amp;C43+1</f>
        <v>#DIV/0!</v>
      </c>
      <c r="V43" s="490" t="e">
        <f t="shared" si="18"/>
        <v>#DIV/0!</v>
      </c>
      <c r="W43" s="490" t="e">
        <f t="shared" si="18"/>
        <v>#DIV/0!</v>
      </c>
      <c r="X43" s="490"/>
      <c r="Y43" s="490"/>
      <c r="Z43" s="490"/>
      <c r="AA43" s="490"/>
      <c r="AB43" s="490"/>
      <c r="AC43" s="490"/>
      <c r="AD43" s="490"/>
      <c r="AE43" s="490"/>
      <c r="AF43" s="490"/>
      <c r="AG43" s="490"/>
      <c r="AH43" s="490"/>
      <c r="AI43" s="490"/>
      <c r="AJ43" s="490"/>
      <c r="AK43" s="490"/>
      <c r="AL43" s="490"/>
      <c r="AM43" s="491" t="e">
        <f t="shared" ref="AM43:AU61" si="19">AX43</f>
        <v>#DIV/0!</v>
      </c>
      <c r="AN43" s="491" t="e">
        <f t="shared" si="19"/>
        <v>#DIV/0!</v>
      </c>
      <c r="AO43" s="491" t="e">
        <f t="shared" si="19"/>
        <v>#DIV/0!</v>
      </c>
      <c r="AP43" s="491" t="e">
        <f t="shared" si="19"/>
        <v>#DIV/0!</v>
      </c>
      <c r="AQ43" s="491" t="e">
        <f t="shared" si="19"/>
        <v>#DIV/0!</v>
      </c>
      <c r="AR43" s="491" t="e">
        <f t="shared" si="19"/>
        <v>#DIV/0!</v>
      </c>
      <c r="AS43" s="491" t="e">
        <f t="shared" si="19"/>
        <v>#DIV/0!</v>
      </c>
      <c r="AT43" s="491" t="e">
        <f t="shared" si="19"/>
        <v>#DIV/0!</v>
      </c>
      <c r="AU43" s="491" t="e">
        <f t="shared" si="19"/>
        <v>#DIV/0!</v>
      </c>
      <c r="AW43" s="236">
        <f>AW41+135</f>
        <v>135</v>
      </c>
      <c r="AX43" s="236" t="e">
        <f t="shared" si="17"/>
        <v>#DIV/0!</v>
      </c>
      <c r="AY43" s="236" t="e">
        <f t="shared" si="17"/>
        <v>#DIV/0!</v>
      </c>
      <c r="AZ43" s="236" t="e">
        <f t="shared" si="17"/>
        <v>#DIV/0!</v>
      </c>
      <c r="BA43" s="236" t="e">
        <f t="shared" si="17"/>
        <v>#DIV/0!</v>
      </c>
      <c r="BB43" s="236" t="e">
        <f t="shared" si="17"/>
        <v>#DIV/0!</v>
      </c>
      <c r="BC43" s="236" t="e">
        <f t="shared" si="17"/>
        <v>#DIV/0!</v>
      </c>
      <c r="BD43" s="236" t="e">
        <f t="shared" si="17"/>
        <v>#DIV/0!</v>
      </c>
      <c r="BE43" s="236" t="e">
        <f t="shared" si="17"/>
        <v>#DIV/0!</v>
      </c>
      <c r="BF43" s="236" t="e">
        <f t="shared" si="17"/>
        <v>#DIV/0!</v>
      </c>
      <c r="BI43" s="252">
        <v>58</v>
      </c>
      <c r="BJ43" s="252">
        <v>66</v>
      </c>
      <c r="BK43" s="252">
        <v>72</v>
      </c>
      <c r="BL43" s="252">
        <v>62</v>
      </c>
      <c r="BM43" s="252">
        <v>67</v>
      </c>
      <c r="BN43" s="252">
        <v>72</v>
      </c>
      <c r="BO43" s="252">
        <v>58</v>
      </c>
      <c r="BP43" s="252">
        <v>63</v>
      </c>
      <c r="BQ43" s="252">
        <v>68</v>
      </c>
    </row>
    <row r="44" spans="1:69" s="236" customFormat="1" outlineLevel="1" collapsed="1">
      <c r="A44" s="236">
        <f t="shared" ca="1" si="3"/>
        <v>11</v>
      </c>
      <c r="B44" s="253" t="s">
        <v>1615</v>
      </c>
      <c r="C44" s="254" t="e">
        <f t="shared" si="15"/>
        <v>#DIV/0!</v>
      </c>
      <c r="D44" s="254" t="e">
        <f t="shared" si="15"/>
        <v>#DIV/0!</v>
      </c>
      <c r="E44" s="254" t="e">
        <f t="shared" si="15"/>
        <v>#DIV/0!</v>
      </c>
      <c r="F44" s="254"/>
      <c r="G44" s="254"/>
      <c r="H44" s="254"/>
      <c r="I44" s="254"/>
      <c r="J44" s="254"/>
      <c r="K44" s="254"/>
      <c r="L44" s="254"/>
      <c r="M44" s="254"/>
      <c r="N44" s="254"/>
      <c r="O44" s="254"/>
      <c r="P44" s="254"/>
      <c r="Q44" s="254"/>
      <c r="R44" s="254"/>
      <c r="S44" s="254"/>
      <c r="T44" s="254"/>
      <c r="U44" s="490" t="e">
        <f t="shared" si="18"/>
        <v>#DIV/0!</v>
      </c>
      <c r="V44" s="490" t="e">
        <f t="shared" si="18"/>
        <v>#DIV/0!</v>
      </c>
      <c r="W44" s="490" t="e">
        <f t="shared" si="18"/>
        <v>#DIV/0!</v>
      </c>
      <c r="X44" s="490"/>
      <c r="Y44" s="490"/>
      <c r="Z44" s="490"/>
      <c r="AA44" s="490"/>
      <c r="AB44" s="490"/>
      <c r="AC44" s="490"/>
      <c r="AD44" s="490"/>
      <c r="AE44" s="490"/>
      <c r="AF44" s="490"/>
      <c r="AG44" s="490"/>
      <c r="AH44" s="490"/>
      <c r="AI44" s="490"/>
      <c r="AJ44" s="490"/>
      <c r="AK44" s="490"/>
      <c r="AL44" s="490"/>
      <c r="AM44" s="491" t="e">
        <f t="shared" si="19"/>
        <v>#DIV/0!</v>
      </c>
      <c r="AN44" s="491" t="e">
        <f t="shared" si="19"/>
        <v>#DIV/0!</v>
      </c>
      <c r="AO44" s="491" t="e">
        <f t="shared" si="19"/>
        <v>#DIV/0!</v>
      </c>
      <c r="AP44" s="491" t="e">
        <f t="shared" si="19"/>
        <v>#DIV/0!</v>
      </c>
      <c r="AQ44" s="491" t="e">
        <f t="shared" si="19"/>
        <v>#DIV/0!</v>
      </c>
      <c r="AR44" s="491" t="e">
        <f t="shared" si="19"/>
        <v>#DIV/0!</v>
      </c>
      <c r="AS44" s="491" t="e">
        <f t="shared" si="19"/>
        <v>#DIV/0!</v>
      </c>
      <c r="AT44" s="491" t="e">
        <f t="shared" si="19"/>
        <v>#DIV/0!</v>
      </c>
      <c r="AU44" s="491" t="e">
        <f t="shared" si="19"/>
        <v>#DIV/0!</v>
      </c>
      <c r="AW44" s="236">
        <f>AW39+365</f>
        <v>365</v>
      </c>
      <c r="AX44" s="236" t="e">
        <f t="shared" si="17"/>
        <v>#DIV/0!</v>
      </c>
      <c r="AY44" s="236" t="e">
        <f t="shared" si="17"/>
        <v>#DIV/0!</v>
      </c>
      <c r="AZ44" s="236" t="e">
        <f t="shared" si="17"/>
        <v>#DIV/0!</v>
      </c>
      <c r="BA44" s="236" t="e">
        <f t="shared" si="17"/>
        <v>#DIV/0!</v>
      </c>
      <c r="BB44" s="236" t="e">
        <f t="shared" si="17"/>
        <v>#DIV/0!</v>
      </c>
      <c r="BC44" s="236" t="e">
        <f t="shared" si="17"/>
        <v>#DIV/0!</v>
      </c>
      <c r="BD44" s="236" t="e">
        <f t="shared" si="17"/>
        <v>#DIV/0!</v>
      </c>
      <c r="BE44" s="236" t="e">
        <f t="shared" si="17"/>
        <v>#DIV/0!</v>
      </c>
      <c r="BF44" s="236" t="e">
        <f t="shared" si="17"/>
        <v>#DIV/0!</v>
      </c>
      <c r="BI44" s="252">
        <v>74</v>
      </c>
      <c r="BJ44" s="252">
        <v>82</v>
      </c>
      <c r="BK44" s="252">
        <v>88</v>
      </c>
      <c r="BL44" s="252">
        <v>76</v>
      </c>
      <c r="BM44" s="252">
        <v>81</v>
      </c>
      <c r="BN44" s="252">
        <v>86</v>
      </c>
      <c r="BO44" s="252">
        <v>74</v>
      </c>
      <c r="BP44" s="252">
        <v>79</v>
      </c>
      <c r="BQ44" s="252">
        <v>84</v>
      </c>
    </row>
    <row r="45" spans="1:69" s="236" customFormat="1" outlineLevel="1" collapsed="1">
      <c r="A45" s="236">
        <f t="shared" ref="A45:A66" ca="1" si="20">OFFSET(A45,-1,0)+1</f>
        <v>12</v>
      </c>
      <c r="B45" s="253" t="s">
        <v>1616</v>
      </c>
      <c r="C45" s="254" t="e">
        <f t="shared" si="15"/>
        <v>#DIV/0!</v>
      </c>
      <c r="D45" s="254" t="e">
        <f t="shared" si="15"/>
        <v>#DIV/0!</v>
      </c>
      <c r="E45" s="254" t="e">
        <f t="shared" si="15"/>
        <v>#DIV/0!</v>
      </c>
      <c r="F45" s="254"/>
      <c r="G45" s="254"/>
      <c r="H45" s="254"/>
      <c r="I45" s="254"/>
      <c r="J45" s="254"/>
      <c r="K45" s="254"/>
      <c r="L45" s="254"/>
      <c r="M45" s="254"/>
      <c r="N45" s="254"/>
      <c r="O45" s="254"/>
      <c r="P45" s="254"/>
      <c r="Q45" s="254"/>
      <c r="R45" s="254"/>
      <c r="S45" s="254"/>
      <c r="T45" s="254"/>
      <c r="U45" s="490" t="e">
        <f t="shared" si="18"/>
        <v>#DIV/0!</v>
      </c>
      <c r="V45" s="490" t="e">
        <f t="shared" si="18"/>
        <v>#DIV/0!</v>
      </c>
      <c r="W45" s="490" t="e">
        <f t="shared" si="18"/>
        <v>#DIV/0!</v>
      </c>
      <c r="X45" s="490"/>
      <c r="Y45" s="490"/>
      <c r="Z45" s="490"/>
      <c r="AA45" s="490"/>
      <c r="AB45" s="490"/>
      <c r="AC45" s="490"/>
      <c r="AD45" s="490"/>
      <c r="AE45" s="490"/>
      <c r="AF45" s="490"/>
      <c r="AG45" s="490"/>
      <c r="AH45" s="490"/>
      <c r="AI45" s="490"/>
      <c r="AJ45" s="490"/>
      <c r="AK45" s="490"/>
      <c r="AL45" s="490"/>
      <c r="AM45" s="491" t="e">
        <f t="shared" si="19"/>
        <v>#DIV/0!</v>
      </c>
      <c r="AN45" s="491" t="e">
        <f t="shared" si="19"/>
        <v>#DIV/0!</v>
      </c>
      <c r="AO45" s="491" t="e">
        <f t="shared" si="19"/>
        <v>#DIV/0!</v>
      </c>
      <c r="AP45" s="491" t="e">
        <f t="shared" si="19"/>
        <v>#DIV/0!</v>
      </c>
      <c r="AQ45" s="491" t="e">
        <f t="shared" si="19"/>
        <v>#DIV/0!</v>
      </c>
      <c r="AR45" s="491" t="e">
        <f t="shared" si="19"/>
        <v>#DIV/0!</v>
      </c>
      <c r="AS45" s="491" t="e">
        <f t="shared" si="19"/>
        <v>#DIV/0!</v>
      </c>
      <c r="AT45" s="491" t="e">
        <f t="shared" si="19"/>
        <v>#DIV/0!</v>
      </c>
      <c r="AU45" s="491" t="e">
        <f t="shared" si="19"/>
        <v>#DIV/0!</v>
      </c>
      <c r="AW45" s="236">
        <f>AW40+365</f>
        <v>365</v>
      </c>
      <c r="AX45" s="236" t="e">
        <f t="shared" si="17"/>
        <v>#DIV/0!</v>
      </c>
      <c r="AY45" s="236" t="e">
        <f t="shared" si="17"/>
        <v>#DIV/0!</v>
      </c>
      <c r="AZ45" s="236" t="e">
        <f t="shared" si="17"/>
        <v>#DIV/0!</v>
      </c>
      <c r="BA45" s="236" t="e">
        <f t="shared" si="17"/>
        <v>#DIV/0!</v>
      </c>
      <c r="BB45" s="236" t="e">
        <f t="shared" si="17"/>
        <v>#DIV/0!</v>
      </c>
      <c r="BC45" s="236" t="e">
        <f t="shared" si="17"/>
        <v>#DIV/0!</v>
      </c>
      <c r="BD45" s="236" t="e">
        <f t="shared" si="17"/>
        <v>#DIV/0!</v>
      </c>
      <c r="BE45" s="236" t="e">
        <f t="shared" si="17"/>
        <v>#DIV/0!</v>
      </c>
      <c r="BF45" s="236" t="e">
        <f t="shared" si="17"/>
        <v>#DIV/0!</v>
      </c>
      <c r="BI45" s="252">
        <v>83</v>
      </c>
      <c r="BJ45" s="252">
        <v>91</v>
      </c>
      <c r="BK45" s="252">
        <v>97</v>
      </c>
      <c r="BL45" s="252">
        <v>85</v>
      </c>
      <c r="BM45" s="252">
        <v>90</v>
      </c>
      <c r="BN45" s="252">
        <v>95</v>
      </c>
      <c r="BO45" s="252">
        <v>83</v>
      </c>
      <c r="BP45" s="252">
        <v>88</v>
      </c>
      <c r="BQ45" s="252">
        <v>93</v>
      </c>
    </row>
    <row r="46" spans="1:69" s="236" customFormat="1" outlineLevel="1" collapsed="1">
      <c r="A46" s="236">
        <f t="shared" ca="1" si="20"/>
        <v>13</v>
      </c>
      <c r="B46" s="253" t="s">
        <v>1618</v>
      </c>
      <c r="C46" s="255" t="e">
        <f>INDEX($AM46:$AU46,1,C$31+(d.Region-1)*3)</f>
        <v>#DIV/0!</v>
      </c>
      <c r="D46" s="255" t="e">
        <f>INDEX($AM46:$AU46,1,D$31+(d.Region-1)*3)</f>
        <v>#DIV/0!</v>
      </c>
      <c r="E46" s="255" t="e">
        <f>INDEX($AM46:$AU46,1,E$31+(d.Region-1)*3)</f>
        <v>#DIV/0!</v>
      </c>
      <c r="F46" s="255"/>
      <c r="G46" s="255"/>
      <c r="H46" s="255"/>
      <c r="I46" s="255"/>
      <c r="J46" s="255"/>
      <c r="K46" s="255"/>
      <c r="L46" s="255"/>
      <c r="M46" s="255"/>
      <c r="N46" s="255"/>
      <c r="O46" s="255"/>
      <c r="P46" s="255"/>
      <c r="Q46" s="255"/>
      <c r="R46" s="255"/>
      <c r="S46" s="255"/>
      <c r="T46" s="255"/>
      <c r="U46" s="490" t="e">
        <f t="shared" si="18"/>
        <v>#DIV/0!</v>
      </c>
      <c r="V46" s="490" t="e">
        <f t="shared" si="18"/>
        <v>#DIV/0!</v>
      </c>
      <c r="W46" s="490" t="e">
        <f t="shared" si="18"/>
        <v>#DIV/0!</v>
      </c>
      <c r="X46" s="490"/>
      <c r="Y46" s="490"/>
      <c r="Z46" s="490"/>
      <c r="AA46" s="490"/>
      <c r="AB46" s="490"/>
      <c r="AC46" s="490"/>
      <c r="AD46" s="490"/>
      <c r="AE46" s="490"/>
      <c r="AF46" s="490"/>
      <c r="AG46" s="490"/>
      <c r="AH46" s="490"/>
      <c r="AI46" s="490"/>
      <c r="AJ46" s="490"/>
      <c r="AK46" s="490"/>
      <c r="AL46" s="490"/>
      <c r="AM46" s="491" t="e">
        <f t="shared" si="19"/>
        <v>#DIV/0!</v>
      </c>
      <c r="AN46" s="491" t="e">
        <f t="shared" si="19"/>
        <v>#DIV/0!</v>
      </c>
      <c r="AO46" s="491" t="e">
        <f t="shared" si="19"/>
        <v>#DIV/0!</v>
      </c>
      <c r="AP46" s="491" t="e">
        <f t="shared" si="19"/>
        <v>#DIV/0!</v>
      </c>
      <c r="AQ46" s="491" t="e">
        <f t="shared" si="19"/>
        <v>#DIV/0!</v>
      </c>
      <c r="AR46" s="491" t="e">
        <f t="shared" si="19"/>
        <v>#DIV/0!</v>
      </c>
      <c r="AS46" s="491" t="e">
        <f t="shared" si="19"/>
        <v>#DIV/0!</v>
      </c>
      <c r="AT46" s="491" t="e">
        <f t="shared" si="19"/>
        <v>#DIV/0!</v>
      </c>
      <c r="AU46" s="491" t="e">
        <f t="shared" si="19"/>
        <v>#DIV/0!</v>
      </c>
      <c r="AW46" s="236">
        <f>AW41+365</f>
        <v>365</v>
      </c>
      <c r="AX46" s="236" t="e">
        <f t="shared" si="17"/>
        <v>#DIV/0!</v>
      </c>
      <c r="AY46" s="236" t="e">
        <f t="shared" si="17"/>
        <v>#DIV/0!</v>
      </c>
      <c r="AZ46" s="236" t="e">
        <f t="shared" si="17"/>
        <v>#DIV/0!</v>
      </c>
      <c r="BA46" s="236" t="e">
        <f t="shared" si="17"/>
        <v>#DIV/0!</v>
      </c>
      <c r="BB46" s="236" t="e">
        <f t="shared" si="17"/>
        <v>#DIV/0!</v>
      </c>
      <c r="BC46" s="236" t="e">
        <f t="shared" si="17"/>
        <v>#DIV/0!</v>
      </c>
      <c r="BD46" s="236" t="e">
        <f t="shared" si="17"/>
        <v>#DIV/0!</v>
      </c>
      <c r="BE46" s="236" t="e">
        <f t="shared" si="17"/>
        <v>#DIV/0!</v>
      </c>
      <c r="BF46" s="236" t="e">
        <f t="shared" si="17"/>
        <v>#DIV/0!</v>
      </c>
      <c r="BI46" s="252">
        <v>99</v>
      </c>
      <c r="BJ46" s="252">
        <v>107</v>
      </c>
      <c r="BK46" s="252">
        <v>113</v>
      </c>
      <c r="BL46" s="252">
        <v>101</v>
      </c>
      <c r="BM46" s="252">
        <v>106</v>
      </c>
      <c r="BN46" s="252">
        <v>111</v>
      </c>
      <c r="BO46" s="252">
        <v>99</v>
      </c>
      <c r="BP46" s="252">
        <v>104</v>
      </c>
      <c r="BQ46" s="252">
        <v>109</v>
      </c>
    </row>
    <row r="47" spans="1:69" s="236" customFormat="1" outlineLevel="1">
      <c r="A47" s="236">
        <f t="shared" ca="1" si="20"/>
        <v>14</v>
      </c>
      <c r="B47" s="253" t="s">
        <v>1045</v>
      </c>
      <c r="C47" s="254" t="e">
        <f t="shared" si="15"/>
        <v>#DIV/0!</v>
      </c>
      <c r="D47" s="254" t="e">
        <f t="shared" si="15"/>
        <v>#DIV/0!</v>
      </c>
      <c r="E47" s="254" t="e">
        <f t="shared" si="15"/>
        <v>#DIV/0!</v>
      </c>
      <c r="F47" s="254"/>
      <c r="G47" s="254"/>
      <c r="H47" s="254"/>
      <c r="I47" s="254"/>
      <c r="J47" s="254"/>
      <c r="K47" s="254"/>
      <c r="L47" s="254"/>
      <c r="M47" s="254"/>
      <c r="N47" s="254"/>
      <c r="O47" s="254"/>
      <c r="P47" s="254"/>
      <c r="Q47" s="254"/>
      <c r="R47" s="254"/>
      <c r="S47" s="254"/>
      <c r="T47" s="254"/>
      <c r="U47" s="490" t="e">
        <f>C47&amp;":"&amp;C47+1</f>
        <v>#DIV/0!</v>
      </c>
      <c r="V47" s="490" t="e">
        <f>D47&amp;":"&amp;D47+1</f>
        <v>#DIV/0!</v>
      </c>
      <c r="W47" s="490" t="e">
        <f>E47&amp;":"&amp;E47+1</f>
        <v>#DIV/0!</v>
      </c>
      <c r="X47" s="490"/>
      <c r="Y47" s="490"/>
      <c r="Z47" s="490"/>
      <c r="AA47" s="490"/>
      <c r="AB47" s="490"/>
      <c r="AC47" s="490"/>
      <c r="AD47" s="490"/>
      <c r="AE47" s="490"/>
      <c r="AF47" s="490"/>
      <c r="AG47" s="490"/>
      <c r="AH47" s="490"/>
      <c r="AI47" s="490"/>
      <c r="AJ47" s="490"/>
      <c r="AK47" s="490"/>
      <c r="AL47" s="490"/>
      <c r="AM47" s="491" t="e">
        <f t="shared" ref="AM47:AU47" si="21">AX47</f>
        <v>#DIV/0!</v>
      </c>
      <c r="AN47" s="491" t="e">
        <f t="shared" si="21"/>
        <v>#DIV/0!</v>
      </c>
      <c r="AO47" s="491" t="e">
        <f t="shared" si="21"/>
        <v>#DIV/0!</v>
      </c>
      <c r="AP47" s="491" t="e">
        <f t="shared" si="21"/>
        <v>#DIV/0!</v>
      </c>
      <c r="AQ47" s="491" t="e">
        <f t="shared" si="21"/>
        <v>#DIV/0!</v>
      </c>
      <c r="AR47" s="491" t="e">
        <f t="shared" si="21"/>
        <v>#DIV/0!</v>
      </c>
      <c r="AS47" s="491" t="e">
        <f t="shared" si="21"/>
        <v>#DIV/0!</v>
      </c>
      <c r="AT47" s="491" t="e">
        <f t="shared" si="21"/>
        <v>#DIV/0!</v>
      </c>
      <c r="AU47" s="491" t="e">
        <f t="shared" si="21"/>
        <v>#DIV/0!</v>
      </c>
      <c r="AW47" s="236">
        <f>AW46+90</f>
        <v>455</v>
      </c>
      <c r="AX47" s="236" t="e">
        <f t="shared" si="17"/>
        <v>#DIV/0!</v>
      </c>
      <c r="AY47" s="236" t="e">
        <f t="shared" si="17"/>
        <v>#DIV/0!</v>
      </c>
      <c r="AZ47" s="236" t="e">
        <f t="shared" si="17"/>
        <v>#DIV/0!</v>
      </c>
      <c r="BA47" s="236" t="e">
        <f t="shared" si="17"/>
        <v>#DIV/0!</v>
      </c>
      <c r="BB47" s="236" t="e">
        <f t="shared" si="17"/>
        <v>#DIV/0!</v>
      </c>
      <c r="BC47" s="236" t="e">
        <f t="shared" si="17"/>
        <v>#DIV/0!</v>
      </c>
      <c r="BD47" s="236" t="e">
        <f t="shared" si="17"/>
        <v>#DIV/0!</v>
      </c>
      <c r="BE47" s="236" t="e">
        <f t="shared" si="17"/>
        <v>#DIV/0!</v>
      </c>
      <c r="BF47" s="236" t="e">
        <f t="shared" si="17"/>
        <v>#DIV/0!</v>
      </c>
      <c r="BI47" s="252"/>
      <c r="BJ47" s="252"/>
      <c r="BK47" s="252"/>
      <c r="BL47" s="252"/>
      <c r="BM47" s="252"/>
      <c r="BN47" s="252"/>
      <c r="BO47" s="252"/>
      <c r="BP47" s="252"/>
      <c r="BQ47" s="252"/>
    </row>
    <row r="48" spans="1:69" s="236" customFormat="1" outlineLevel="1">
      <c r="A48" s="236">
        <f t="shared" ca="1" si="20"/>
        <v>15</v>
      </c>
      <c r="B48" s="253" t="s">
        <v>1614</v>
      </c>
      <c r="C48" s="254" t="e">
        <f t="shared" si="15"/>
        <v>#DIV/0!</v>
      </c>
      <c r="D48" s="254" t="e">
        <f t="shared" si="15"/>
        <v>#DIV/0!</v>
      </c>
      <c r="E48" s="254" t="e">
        <f t="shared" si="15"/>
        <v>#DIV/0!</v>
      </c>
      <c r="F48" s="254"/>
      <c r="G48" s="254"/>
      <c r="H48" s="254"/>
      <c r="I48" s="254"/>
      <c r="J48" s="254"/>
      <c r="K48" s="254"/>
      <c r="L48" s="254"/>
      <c r="M48" s="254"/>
      <c r="N48" s="254"/>
      <c r="O48" s="254"/>
      <c r="P48" s="254"/>
      <c r="Q48" s="254"/>
      <c r="R48" s="254"/>
      <c r="S48" s="254"/>
      <c r="T48" s="254"/>
      <c r="U48" s="490" t="e">
        <f t="shared" si="18"/>
        <v>#DIV/0!</v>
      </c>
      <c r="V48" s="490" t="e">
        <f t="shared" si="18"/>
        <v>#DIV/0!</v>
      </c>
      <c r="W48" s="490" t="e">
        <f t="shared" si="18"/>
        <v>#DIV/0!</v>
      </c>
      <c r="X48" s="490"/>
      <c r="Y48" s="490"/>
      <c r="Z48" s="490"/>
      <c r="AA48" s="490"/>
      <c r="AB48" s="490"/>
      <c r="AC48" s="490"/>
      <c r="AD48" s="490"/>
      <c r="AE48" s="490"/>
      <c r="AF48" s="490"/>
      <c r="AG48" s="490"/>
      <c r="AH48" s="490"/>
      <c r="AI48" s="490"/>
      <c r="AJ48" s="490"/>
      <c r="AK48" s="490"/>
      <c r="AL48" s="490"/>
      <c r="AM48" s="491" t="e">
        <f t="shared" si="19"/>
        <v>#DIV/0!</v>
      </c>
      <c r="AN48" s="491" t="e">
        <f t="shared" si="19"/>
        <v>#DIV/0!</v>
      </c>
      <c r="AO48" s="491" t="e">
        <f t="shared" si="19"/>
        <v>#DIV/0!</v>
      </c>
      <c r="AP48" s="491" t="e">
        <f t="shared" si="19"/>
        <v>#DIV/0!</v>
      </c>
      <c r="AQ48" s="491" t="e">
        <f t="shared" si="19"/>
        <v>#DIV/0!</v>
      </c>
      <c r="AR48" s="491" t="e">
        <f t="shared" si="19"/>
        <v>#DIV/0!</v>
      </c>
      <c r="AS48" s="491" t="e">
        <f t="shared" si="19"/>
        <v>#DIV/0!</v>
      </c>
      <c r="AT48" s="491" t="e">
        <f t="shared" si="19"/>
        <v>#DIV/0!</v>
      </c>
      <c r="AU48" s="491" t="e">
        <f t="shared" si="19"/>
        <v>#DIV/0!</v>
      </c>
      <c r="AW48" s="236">
        <f>AW46+135</f>
        <v>500</v>
      </c>
      <c r="AX48" s="236" t="e">
        <f t="shared" si="17"/>
        <v>#DIV/0!</v>
      </c>
      <c r="AY48" s="236" t="e">
        <f t="shared" si="17"/>
        <v>#DIV/0!</v>
      </c>
      <c r="AZ48" s="236" t="e">
        <f t="shared" si="17"/>
        <v>#DIV/0!</v>
      </c>
      <c r="BA48" s="236" t="e">
        <f t="shared" si="17"/>
        <v>#DIV/0!</v>
      </c>
      <c r="BB48" s="236" t="e">
        <f t="shared" si="17"/>
        <v>#DIV/0!</v>
      </c>
      <c r="BC48" s="236" t="e">
        <f t="shared" si="17"/>
        <v>#DIV/0!</v>
      </c>
      <c r="BD48" s="236" t="e">
        <f t="shared" si="17"/>
        <v>#DIV/0!</v>
      </c>
      <c r="BE48" s="236" t="e">
        <f t="shared" si="17"/>
        <v>#DIV/0!</v>
      </c>
      <c r="BF48" s="236" t="e">
        <f t="shared" si="17"/>
        <v>#DIV/0!</v>
      </c>
      <c r="BI48" s="252">
        <v>58</v>
      </c>
      <c r="BJ48" s="252">
        <v>66</v>
      </c>
      <c r="BK48" s="252">
        <v>72</v>
      </c>
      <c r="BL48" s="252">
        <v>62</v>
      </c>
      <c r="BM48" s="252">
        <v>67</v>
      </c>
      <c r="BN48" s="252">
        <v>72</v>
      </c>
      <c r="BO48" s="252">
        <v>58</v>
      </c>
      <c r="BP48" s="252">
        <v>63</v>
      </c>
      <c r="BQ48" s="252">
        <v>68</v>
      </c>
    </row>
    <row r="49" spans="1:69" s="236" customFormat="1" outlineLevel="1" collapsed="1">
      <c r="A49" s="236">
        <f t="shared" ca="1" si="20"/>
        <v>16</v>
      </c>
      <c r="B49" s="253" t="s">
        <v>1619</v>
      </c>
      <c r="C49" s="254" t="e">
        <f t="shared" si="15"/>
        <v>#DIV/0!</v>
      </c>
      <c r="D49" s="254" t="e">
        <f t="shared" si="15"/>
        <v>#DIV/0!</v>
      </c>
      <c r="E49" s="254" t="e">
        <f t="shared" si="15"/>
        <v>#DIV/0!</v>
      </c>
      <c r="F49" s="254"/>
      <c r="G49" s="254"/>
      <c r="H49" s="254"/>
      <c r="I49" s="254"/>
      <c r="J49" s="254"/>
      <c r="K49" s="254"/>
      <c r="L49" s="254"/>
      <c r="M49" s="254"/>
      <c r="N49" s="254"/>
      <c r="O49" s="254"/>
      <c r="P49" s="254"/>
      <c r="Q49" s="254"/>
      <c r="R49" s="254"/>
      <c r="S49" s="254"/>
      <c r="T49" s="254"/>
      <c r="U49" s="490" t="e">
        <f t="shared" si="18"/>
        <v>#DIV/0!</v>
      </c>
      <c r="V49" s="490" t="e">
        <f t="shared" si="18"/>
        <v>#DIV/0!</v>
      </c>
      <c r="W49" s="490" t="e">
        <f t="shared" si="18"/>
        <v>#DIV/0!</v>
      </c>
      <c r="X49" s="490"/>
      <c r="Y49" s="490"/>
      <c r="Z49" s="490"/>
      <c r="AA49" s="490"/>
      <c r="AB49" s="490"/>
      <c r="AC49" s="490"/>
      <c r="AD49" s="490"/>
      <c r="AE49" s="490"/>
      <c r="AF49" s="490"/>
      <c r="AG49" s="490"/>
      <c r="AH49" s="490"/>
      <c r="AI49" s="490"/>
      <c r="AJ49" s="490"/>
      <c r="AK49" s="490"/>
      <c r="AL49" s="490"/>
      <c r="AM49" s="491" t="e">
        <f t="shared" si="19"/>
        <v>#DIV/0!</v>
      </c>
      <c r="AN49" s="491" t="e">
        <f t="shared" si="19"/>
        <v>#DIV/0!</v>
      </c>
      <c r="AO49" s="491" t="e">
        <f t="shared" si="19"/>
        <v>#DIV/0!</v>
      </c>
      <c r="AP49" s="491" t="e">
        <f t="shared" si="19"/>
        <v>#DIV/0!</v>
      </c>
      <c r="AQ49" s="491" t="e">
        <f t="shared" si="19"/>
        <v>#DIV/0!</v>
      </c>
      <c r="AR49" s="491" t="e">
        <f t="shared" si="19"/>
        <v>#DIV/0!</v>
      </c>
      <c r="AS49" s="491" t="e">
        <f t="shared" si="19"/>
        <v>#DIV/0!</v>
      </c>
      <c r="AT49" s="491" t="e">
        <f t="shared" si="19"/>
        <v>#DIV/0!</v>
      </c>
      <c r="AU49" s="491" t="e">
        <f t="shared" si="19"/>
        <v>#DIV/0!</v>
      </c>
      <c r="AW49" s="236">
        <f>AW44+365</f>
        <v>730</v>
      </c>
      <c r="AX49" s="236" t="e">
        <f t="shared" si="17"/>
        <v>#DIV/0!</v>
      </c>
      <c r="AY49" s="236" t="e">
        <f t="shared" si="17"/>
        <v>#DIV/0!</v>
      </c>
      <c r="AZ49" s="236" t="e">
        <f t="shared" si="17"/>
        <v>#DIV/0!</v>
      </c>
      <c r="BA49" s="236" t="e">
        <f t="shared" si="17"/>
        <v>#DIV/0!</v>
      </c>
      <c r="BB49" s="236" t="e">
        <f t="shared" si="17"/>
        <v>#DIV/0!</v>
      </c>
      <c r="BC49" s="236" t="e">
        <f t="shared" si="17"/>
        <v>#DIV/0!</v>
      </c>
      <c r="BD49" s="236" t="e">
        <f t="shared" si="17"/>
        <v>#DIV/0!</v>
      </c>
      <c r="BE49" s="236" t="e">
        <f t="shared" si="17"/>
        <v>#DIV/0!</v>
      </c>
      <c r="BF49" s="236" t="e">
        <f t="shared" si="17"/>
        <v>#DIV/0!</v>
      </c>
      <c r="BI49" s="252">
        <v>74</v>
      </c>
      <c r="BJ49" s="252">
        <v>82</v>
      </c>
      <c r="BK49" s="252">
        <v>88</v>
      </c>
      <c r="BL49" s="252">
        <v>76</v>
      </c>
      <c r="BM49" s="252">
        <v>81</v>
      </c>
      <c r="BN49" s="252">
        <v>86</v>
      </c>
      <c r="BO49" s="252">
        <v>74</v>
      </c>
      <c r="BP49" s="252">
        <v>79</v>
      </c>
      <c r="BQ49" s="252">
        <v>84</v>
      </c>
    </row>
    <row r="50" spans="1:69" s="236" customFormat="1" outlineLevel="1" collapsed="1">
      <c r="A50" s="236">
        <f t="shared" ca="1" si="20"/>
        <v>17</v>
      </c>
      <c r="B50" s="253" t="s">
        <v>1616</v>
      </c>
      <c r="C50" s="254" t="e">
        <f t="shared" si="15"/>
        <v>#DIV/0!</v>
      </c>
      <c r="D50" s="254" t="e">
        <f t="shared" si="15"/>
        <v>#DIV/0!</v>
      </c>
      <c r="E50" s="254" t="e">
        <f t="shared" si="15"/>
        <v>#DIV/0!</v>
      </c>
      <c r="F50" s="254"/>
      <c r="G50" s="254"/>
      <c r="H50" s="254"/>
      <c r="I50" s="254"/>
      <c r="J50" s="254"/>
      <c r="K50" s="254"/>
      <c r="L50" s="254"/>
      <c r="M50" s="254"/>
      <c r="N50" s="254"/>
      <c r="O50" s="254"/>
      <c r="P50" s="254"/>
      <c r="Q50" s="254"/>
      <c r="R50" s="254"/>
      <c r="S50" s="254"/>
      <c r="T50" s="254"/>
      <c r="U50" s="490" t="e">
        <f t="shared" si="18"/>
        <v>#DIV/0!</v>
      </c>
      <c r="V50" s="490" t="e">
        <f t="shared" si="18"/>
        <v>#DIV/0!</v>
      </c>
      <c r="W50" s="490" t="e">
        <f t="shared" si="18"/>
        <v>#DIV/0!</v>
      </c>
      <c r="X50" s="490"/>
      <c r="Y50" s="490"/>
      <c r="Z50" s="490"/>
      <c r="AA50" s="490"/>
      <c r="AB50" s="490"/>
      <c r="AC50" s="490"/>
      <c r="AD50" s="490"/>
      <c r="AE50" s="490"/>
      <c r="AF50" s="490"/>
      <c r="AG50" s="490"/>
      <c r="AH50" s="490"/>
      <c r="AI50" s="490"/>
      <c r="AJ50" s="490"/>
      <c r="AK50" s="490"/>
      <c r="AL50" s="490"/>
      <c r="AM50" s="491" t="e">
        <f t="shared" si="19"/>
        <v>#DIV/0!</v>
      </c>
      <c r="AN50" s="491" t="e">
        <f t="shared" si="19"/>
        <v>#DIV/0!</v>
      </c>
      <c r="AO50" s="491" t="e">
        <f t="shared" si="19"/>
        <v>#DIV/0!</v>
      </c>
      <c r="AP50" s="491" t="e">
        <f t="shared" si="19"/>
        <v>#DIV/0!</v>
      </c>
      <c r="AQ50" s="491" t="e">
        <f t="shared" si="19"/>
        <v>#DIV/0!</v>
      </c>
      <c r="AR50" s="491" t="e">
        <f t="shared" si="19"/>
        <v>#DIV/0!</v>
      </c>
      <c r="AS50" s="491" t="e">
        <f t="shared" si="19"/>
        <v>#DIV/0!</v>
      </c>
      <c r="AT50" s="491" t="e">
        <f t="shared" si="19"/>
        <v>#DIV/0!</v>
      </c>
      <c r="AU50" s="491" t="e">
        <f t="shared" si="19"/>
        <v>#DIV/0!</v>
      </c>
      <c r="AW50" s="236">
        <f>AW45+365</f>
        <v>730</v>
      </c>
      <c r="AX50" s="236" t="e">
        <f t="shared" si="17"/>
        <v>#DIV/0!</v>
      </c>
      <c r="AY50" s="236" t="e">
        <f t="shared" si="17"/>
        <v>#DIV/0!</v>
      </c>
      <c r="AZ50" s="236" t="e">
        <f t="shared" si="17"/>
        <v>#DIV/0!</v>
      </c>
      <c r="BA50" s="236" t="e">
        <f t="shared" si="17"/>
        <v>#DIV/0!</v>
      </c>
      <c r="BB50" s="236" t="e">
        <f t="shared" si="17"/>
        <v>#DIV/0!</v>
      </c>
      <c r="BC50" s="236" t="e">
        <f t="shared" si="17"/>
        <v>#DIV/0!</v>
      </c>
      <c r="BD50" s="236" t="e">
        <f t="shared" si="17"/>
        <v>#DIV/0!</v>
      </c>
      <c r="BE50" s="236" t="e">
        <f t="shared" si="17"/>
        <v>#DIV/0!</v>
      </c>
      <c r="BF50" s="236" t="e">
        <f t="shared" si="17"/>
        <v>#DIV/0!</v>
      </c>
      <c r="BI50" s="252">
        <v>83</v>
      </c>
      <c r="BJ50" s="252">
        <v>91</v>
      </c>
      <c r="BK50" s="252">
        <v>97</v>
      </c>
      <c r="BL50" s="252">
        <v>85</v>
      </c>
      <c r="BM50" s="252">
        <v>90</v>
      </c>
      <c r="BN50" s="252">
        <v>95</v>
      </c>
      <c r="BO50" s="252">
        <v>83</v>
      </c>
      <c r="BP50" s="252">
        <v>88</v>
      </c>
      <c r="BQ50" s="252">
        <v>93</v>
      </c>
    </row>
    <row r="51" spans="1:69" s="236" customFormat="1" outlineLevel="1" collapsed="1">
      <c r="A51" s="236">
        <f t="shared" ca="1" si="20"/>
        <v>18</v>
      </c>
      <c r="B51" s="253" t="s">
        <v>1620</v>
      </c>
      <c r="C51" s="255" t="e">
        <f>INDEX($AM51:$AU51,1,C$31+(d.Region-1)*3)</f>
        <v>#DIV/0!</v>
      </c>
      <c r="D51" s="255" t="e">
        <f>INDEX($AM51:$AU51,1,D$31+(d.Region-1)*3)</f>
        <v>#DIV/0!</v>
      </c>
      <c r="E51" s="255" t="e">
        <f>INDEX($AM51:$AU51,1,E$31+(d.Region-1)*3)</f>
        <v>#DIV/0!</v>
      </c>
      <c r="F51" s="255"/>
      <c r="G51" s="255"/>
      <c r="H51" s="255"/>
      <c r="I51" s="255"/>
      <c r="J51" s="255"/>
      <c r="K51" s="255"/>
      <c r="L51" s="255"/>
      <c r="M51" s="255"/>
      <c r="N51" s="255"/>
      <c r="O51" s="255"/>
      <c r="P51" s="255"/>
      <c r="Q51" s="255"/>
      <c r="R51" s="255"/>
      <c r="S51" s="255"/>
      <c r="T51" s="255"/>
      <c r="U51" s="490" t="e">
        <f t="shared" si="18"/>
        <v>#DIV/0!</v>
      </c>
      <c r="V51" s="490" t="e">
        <f t="shared" si="18"/>
        <v>#DIV/0!</v>
      </c>
      <c r="W51" s="490" t="e">
        <f t="shared" si="18"/>
        <v>#DIV/0!</v>
      </c>
      <c r="X51" s="490"/>
      <c r="Y51" s="490"/>
      <c r="Z51" s="490"/>
      <c r="AA51" s="490"/>
      <c r="AB51" s="490"/>
      <c r="AC51" s="490"/>
      <c r="AD51" s="490"/>
      <c r="AE51" s="490"/>
      <c r="AF51" s="490"/>
      <c r="AG51" s="490"/>
      <c r="AH51" s="490"/>
      <c r="AI51" s="490"/>
      <c r="AJ51" s="490"/>
      <c r="AK51" s="490"/>
      <c r="AL51" s="490"/>
      <c r="AM51" s="491" t="e">
        <f t="shared" si="19"/>
        <v>#DIV/0!</v>
      </c>
      <c r="AN51" s="491" t="e">
        <f t="shared" si="19"/>
        <v>#DIV/0!</v>
      </c>
      <c r="AO51" s="491" t="e">
        <f t="shared" si="19"/>
        <v>#DIV/0!</v>
      </c>
      <c r="AP51" s="491" t="e">
        <f t="shared" si="19"/>
        <v>#DIV/0!</v>
      </c>
      <c r="AQ51" s="491" t="e">
        <f t="shared" si="19"/>
        <v>#DIV/0!</v>
      </c>
      <c r="AR51" s="491" t="e">
        <f t="shared" si="19"/>
        <v>#DIV/0!</v>
      </c>
      <c r="AS51" s="491" t="e">
        <f t="shared" si="19"/>
        <v>#DIV/0!</v>
      </c>
      <c r="AT51" s="491" t="e">
        <f t="shared" si="19"/>
        <v>#DIV/0!</v>
      </c>
      <c r="AU51" s="491" t="e">
        <f t="shared" si="19"/>
        <v>#DIV/0!</v>
      </c>
      <c r="AW51" s="236">
        <f>AW46+365</f>
        <v>730</v>
      </c>
      <c r="AX51" s="236" t="e">
        <f t="shared" si="17"/>
        <v>#DIV/0!</v>
      </c>
      <c r="AY51" s="236" t="e">
        <f t="shared" si="17"/>
        <v>#DIV/0!</v>
      </c>
      <c r="AZ51" s="236" t="e">
        <f t="shared" si="17"/>
        <v>#DIV/0!</v>
      </c>
      <c r="BA51" s="236" t="e">
        <f t="shared" si="17"/>
        <v>#DIV/0!</v>
      </c>
      <c r="BB51" s="236" t="e">
        <f t="shared" si="17"/>
        <v>#DIV/0!</v>
      </c>
      <c r="BC51" s="236" t="e">
        <f t="shared" si="17"/>
        <v>#DIV/0!</v>
      </c>
      <c r="BD51" s="236" t="e">
        <f t="shared" si="17"/>
        <v>#DIV/0!</v>
      </c>
      <c r="BE51" s="236" t="e">
        <f t="shared" si="17"/>
        <v>#DIV/0!</v>
      </c>
      <c r="BF51" s="236" t="e">
        <f t="shared" si="17"/>
        <v>#DIV/0!</v>
      </c>
      <c r="BI51" s="252">
        <v>99</v>
      </c>
      <c r="BJ51" s="252">
        <v>107</v>
      </c>
      <c r="BK51" s="252">
        <v>113</v>
      </c>
      <c r="BL51" s="252">
        <v>101</v>
      </c>
      <c r="BM51" s="252">
        <v>106</v>
      </c>
      <c r="BN51" s="252">
        <v>111</v>
      </c>
      <c r="BO51" s="252">
        <v>99</v>
      </c>
      <c r="BP51" s="252">
        <v>104</v>
      </c>
      <c r="BQ51" s="252">
        <v>109</v>
      </c>
    </row>
    <row r="52" spans="1:69" s="236" customFormat="1" outlineLevel="1">
      <c r="A52" s="236">
        <f t="shared" ca="1" si="20"/>
        <v>19</v>
      </c>
      <c r="B52" s="253" t="s">
        <v>1045</v>
      </c>
      <c r="C52" s="254" t="e">
        <f t="shared" si="15"/>
        <v>#DIV/0!</v>
      </c>
      <c r="D52" s="254" t="e">
        <f t="shared" si="15"/>
        <v>#DIV/0!</v>
      </c>
      <c r="E52" s="254" t="e">
        <f t="shared" si="15"/>
        <v>#DIV/0!</v>
      </c>
      <c r="F52" s="254"/>
      <c r="G52" s="254"/>
      <c r="H52" s="254"/>
      <c r="I52" s="254"/>
      <c r="J52" s="254"/>
      <c r="K52" s="254"/>
      <c r="L52" s="254"/>
      <c r="M52" s="254"/>
      <c r="N52" s="254"/>
      <c r="O52" s="254"/>
      <c r="P52" s="254"/>
      <c r="Q52" s="254"/>
      <c r="R52" s="254"/>
      <c r="S52" s="254"/>
      <c r="T52" s="254"/>
      <c r="U52" s="490" t="e">
        <f>C52&amp;":"&amp;C52+1</f>
        <v>#DIV/0!</v>
      </c>
      <c r="V52" s="490" t="e">
        <f>D52&amp;":"&amp;D52+1</f>
        <v>#DIV/0!</v>
      </c>
      <c r="W52" s="490" t="e">
        <f>E52&amp;":"&amp;E52+1</f>
        <v>#DIV/0!</v>
      </c>
      <c r="X52" s="490"/>
      <c r="Y52" s="490"/>
      <c r="Z52" s="490"/>
      <c r="AA52" s="490"/>
      <c r="AB52" s="490"/>
      <c r="AC52" s="490"/>
      <c r="AD52" s="490"/>
      <c r="AE52" s="490"/>
      <c r="AF52" s="490"/>
      <c r="AG52" s="490"/>
      <c r="AH52" s="490"/>
      <c r="AI52" s="490"/>
      <c r="AJ52" s="490"/>
      <c r="AK52" s="490"/>
      <c r="AL52" s="490"/>
      <c r="AM52" s="491" t="e">
        <f t="shared" ref="AM52:AU52" si="22">AX52</f>
        <v>#DIV/0!</v>
      </c>
      <c r="AN52" s="491" t="e">
        <f t="shared" si="22"/>
        <v>#DIV/0!</v>
      </c>
      <c r="AO52" s="491" t="e">
        <f t="shared" si="22"/>
        <v>#DIV/0!</v>
      </c>
      <c r="AP52" s="491" t="e">
        <f t="shared" si="22"/>
        <v>#DIV/0!</v>
      </c>
      <c r="AQ52" s="491" t="e">
        <f t="shared" si="22"/>
        <v>#DIV/0!</v>
      </c>
      <c r="AR52" s="491" t="e">
        <f t="shared" si="22"/>
        <v>#DIV/0!</v>
      </c>
      <c r="AS52" s="491" t="e">
        <f t="shared" si="22"/>
        <v>#DIV/0!</v>
      </c>
      <c r="AT52" s="491" t="e">
        <f t="shared" si="22"/>
        <v>#DIV/0!</v>
      </c>
      <c r="AU52" s="491" t="e">
        <f t="shared" si="22"/>
        <v>#DIV/0!</v>
      </c>
      <c r="AW52" s="236">
        <f>AW51+90</f>
        <v>820</v>
      </c>
      <c r="AX52" s="236" t="e">
        <f t="shared" si="17"/>
        <v>#DIV/0!</v>
      </c>
      <c r="AY52" s="236" t="e">
        <f t="shared" si="17"/>
        <v>#DIV/0!</v>
      </c>
      <c r="AZ52" s="236" t="e">
        <f t="shared" si="17"/>
        <v>#DIV/0!</v>
      </c>
      <c r="BA52" s="236" t="e">
        <f t="shared" si="17"/>
        <v>#DIV/0!</v>
      </c>
      <c r="BB52" s="236" t="e">
        <f t="shared" si="17"/>
        <v>#DIV/0!</v>
      </c>
      <c r="BC52" s="236" t="e">
        <f t="shared" si="17"/>
        <v>#DIV/0!</v>
      </c>
      <c r="BD52" s="236" t="e">
        <f t="shared" si="17"/>
        <v>#DIV/0!</v>
      </c>
      <c r="BE52" s="236" t="e">
        <f t="shared" si="17"/>
        <v>#DIV/0!</v>
      </c>
      <c r="BF52" s="236" t="e">
        <f t="shared" si="17"/>
        <v>#DIV/0!</v>
      </c>
      <c r="BI52" s="252"/>
      <c r="BJ52" s="252"/>
      <c r="BK52" s="252"/>
      <c r="BL52" s="252"/>
      <c r="BM52" s="252"/>
      <c r="BN52" s="252"/>
      <c r="BO52" s="252"/>
      <c r="BP52" s="252"/>
      <c r="BQ52" s="252"/>
    </row>
    <row r="53" spans="1:69" s="236" customFormat="1" outlineLevel="1">
      <c r="A53" s="236">
        <f t="shared" ca="1" si="20"/>
        <v>20</v>
      </c>
      <c r="B53" s="253" t="s">
        <v>1614</v>
      </c>
      <c r="C53" s="254" t="e">
        <f t="shared" si="15"/>
        <v>#DIV/0!</v>
      </c>
      <c r="D53" s="254" t="e">
        <f t="shared" si="15"/>
        <v>#DIV/0!</v>
      </c>
      <c r="E53" s="254" t="e">
        <f t="shared" si="15"/>
        <v>#DIV/0!</v>
      </c>
      <c r="F53" s="254"/>
      <c r="G53" s="254"/>
      <c r="H53" s="254"/>
      <c r="I53" s="254"/>
      <c r="J53" s="254"/>
      <c r="K53" s="254"/>
      <c r="L53" s="254"/>
      <c r="M53" s="254"/>
      <c r="N53" s="254"/>
      <c r="O53" s="254"/>
      <c r="P53" s="254"/>
      <c r="Q53" s="254"/>
      <c r="R53" s="254"/>
      <c r="S53" s="254"/>
      <c r="T53" s="254"/>
      <c r="U53" s="490" t="e">
        <f t="shared" si="18"/>
        <v>#DIV/0!</v>
      </c>
      <c r="V53" s="490" t="e">
        <f t="shared" si="18"/>
        <v>#DIV/0!</v>
      </c>
      <c r="W53" s="490" t="e">
        <f t="shared" si="18"/>
        <v>#DIV/0!</v>
      </c>
      <c r="X53" s="490"/>
      <c r="Y53" s="490"/>
      <c r="Z53" s="490"/>
      <c r="AA53" s="490"/>
      <c r="AB53" s="490"/>
      <c r="AC53" s="490"/>
      <c r="AD53" s="490"/>
      <c r="AE53" s="490"/>
      <c r="AF53" s="490"/>
      <c r="AG53" s="490"/>
      <c r="AH53" s="490"/>
      <c r="AI53" s="490"/>
      <c r="AJ53" s="490"/>
      <c r="AK53" s="490"/>
      <c r="AL53" s="490"/>
      <c r="AM53" s="491" t="e">
        <f t="shared" si="19"/>
        <v>#DIV/0!</v>
      </c>
      <c r="AN53" s="491" t="e">
        <f t="shared" si="19"/>
        <v>#DIV/0!</v>
      </c>
      <c r="AO53" s="491" t="e">
        <f t="shared" si="19"/>
        <v>#DIV/0!</v>
      </c>
      <c r="AP53" s="491" t="e">
        <f t="shared" si="19"/>
        <v>#DIV/0!</v>
      </c>
      <c r="AQ53" s="491" t="e">
        <f t="shared" si="19"/>
        <v>#DIV/0!</v>
      </c>
      <c r="AR53" s="491" t="e">
        <f t="shared" si="19"/>
        <v>#DIV/0!</v>
      </c>
      <c r="AS53" s="491" t="e">
        <f t="shared" si="19"/>
        <v>#DIV/0!</v>
      </c>
      <c r="AT53" s="491" t="e">
        <f t="shared" si="19"/>
        <v>#DIV/0!</v>
      </c>
      <c r="AU53" s="491" t="e">
        <f t="shared" si="19"/>
        <v>#DIV/0!</v>
      </c>
      <c r="AW53" s="236">
        <f>AW51+135</f>
        <v>865</v>
      </c>
      <c r="AX53" s="236" t="e">
        <f t="shared" si="17"/>
        <v>#DIV/0!</v>
      </c>
      <c r="AY53" s="236" t="e">
        <f t="shared" si="17"/>
        <v>#DIV/0!</v>
      </c>
      <c r="AZ53" s="236" t="e">
        <f t="shared" si="17"/>
        <v>#DIV/0!</v>
      </c>
      <c r="BA53" s="236" t="e">
        <f t="shared" si="17"/>
        <v>#DIV/0!</v>
      </c>
      <c r="BB53" s="236" t="e">
        <f t="shared" si="17"/>
        <v>#DIV/0!</v>
      </c>
      <c r="BC53" s="236" t="e">
        <f t="shared" si="17"/>
        <v>#DIV/0!</v>
      </c>
      <c r="BD53" s="236" t="e">
        <f t="shared" si="17"/>
        <v>#DIV/0!</v>
      </c>
      <c r="BE53" s="236" t="e">
        <f t="shared" si="17"/>
        <v>#DIV/0!</v>
      </c>
      <c r="BF53" s="236" t="e">
        <f t="shared" si="17"/>
        <v>#DIV/0!</v>
      </c>
      <c r="BI53" s="252">
        <v>58</v>
      </c>
      <c r="BJ53" s="252">
        <v>66</v>
      </c>
      <c r="BK53" s="252">
        <v>72</v>
      </c>
      <c r="BL53" s="252">
        <v>62</v>
      </c>
      <c r="BM53" s="252">
        <v>67</v>
      </c>
      <c r="BN53" s="252">
        <v>72</v>
      </c>
      <c r="BO53" s="252">
        <v>58</v>
      </c>
      <c r="BP53" s="252">
        <v>63</v>
      </c>
      <c r="BQ53" s="252">
        <v>68</v>
      </c>
    </row>
    <row r="54" spans="1:69" s="236" customFormat="1" outlineLevel="1" collapsed="1">
      <c r="A54" s="236">
        <f t="shared" ca="1" si="20"/>
        <v>21</v>
      </c>
      <c r="B54" s="253" t="s">
        <v>1621</v>
      </c>
      <c r="C54" s="254" t="e">
        <f t="shared" si="15"/>
        <v>#DIV/0!</v>
      </c>
      <c r="D54" s="254" t="e">
        <f t="shared" si="15"/>
        <v>#DIV/0!</v>
      </c>
      <c r="E54" s="254" t="e">
        <f t="shared" si="15"/>
        <v>#DIV/0!</v>
      </c>
      <c r="F54" s="254"/>
      <c r="G54" s="254"/>
      <c r="H54" s="254"/>
      <c r="I54" s="254"/>
      <c r="J54" s="254"/>
      <c r="K54" s="254"/>
      <c r="L54" s="254"/>
      <c r="M54" s="254"/>
      <c r="N54" s="254"/>
      <c r="O54" s="254"/>
      <c r="P54" s="254"/>
      <c r="Q54" s="254"/>
      <c r="R54" s="254"/>
      <c r="S54" s="254"/>
      <c r="T54" s="254"/>
      <c r="U54" s="490" t="e">
        <f t="shared" si="18"/>
        <v>#DIV/0!</v>
      </c>
      <c r="V54" s="490" t="e">
        <f t="shared" si="18"/>
        <v>#DIV/0!</v>
      </c>
      <c r="W54" s="490" t="e">
        <f t="shared" si="18"/>
        <v>#DIV/0!</v>
      </c>
      <c r="X54" s="490"/>
      <c r="Y54" s="490"/>
      <c r="Z54" s="490"/>
      <c r="AA54" s="490"/>
      <c r="AB54" s="490"/>
      <c r="AC54" s="490"/>
      <c r="AD54" s="490"/>
      <c r="AE54" s="490"/>
      <c r="AF54" s="490"/>
      <c r="AG54" s="490"/>
      <c r="AH54" s="490"/>
      <c r="AI54" s="490"/>
      <c r="AJ54" s="490"/>
      <c r="AK54" s="490"/>
      <c r="AL54" s="490"/>
      <c r="AM54" s="491" t="e">
        <f t="shared" si="19"/>
        <v>#DIV/0!</v>
      </c>
      <c r="AN54" s="491" t="e">
        <f t="shared" si="19"/>
        <v>#DIV/0!</v>
      </c>
      <c r="AO54" s="491" t="e">
        <f t="shared" si="19"/>
        <v>#DIV/0!</v>
      </c>
      <c r="AP54" s="491" t="e">
        <f t="shared" si="19"/>
        <v>#DIV/0!</v>
      </c>
      <c r="AQ54" s="491" t="e">
        <f t="shared" si="19"/>
        <v>#DIV/0!</v>
      </c>
      <c r="AR54" s="491" t="e">
        <f t="shared" si="19"/>
        <v>#DIV/0!</v>
      </c>
      <c r="AS54" s="491" t="e">
        <f t="shared" si="19"/>
        <v>#DIV/0!</v>
      </c>
      <c r="AT54" s="491" t="e">
        <f t="shared" si="19"/>
        <v>#DIV/0!</v>
      </c>
      <c r="AU54" s="491" t="e">
        <f t="shared" si="19"/>
        <v>#DIV/0!</v>
      </c>
      <c r="AW54" s="236">
        <f>AW49+365</f>
        <v>1095</v>
      </c>
      <c r="AX54" s="236" t="e">
        <f t="shared" si="17"/>
        <v>#DIV/0!</v>
      </c>
      <c r="AY54" s="236" t="e">
        <f t="shared" si="17"/>
        <v>#DIV/0!</v>
      </c>
      <c r="AZ54" s="236" t="e">
        <f t="shared" si="17"/>
        <v>#DIV/0!</v>
      </c>
      <c r="BA54" s="236" t="e">
        <f t="shared" si="17"/>
        <v>#DIV/0!</v>
      </c>
      <c r="BB54" s="236" t="e">
        <f t="shared" si="17"/>
        <v>#DIV/0!</v>
      </c>
      <c r="BC54" s="236" t="e">
        <f t="shared" si="17"/>
        <v>#DIV/0!</v>
      </c>
      <c r="BD54" s="236" t="e">
        <f t="shared" si="17"/>
        <v>#DIV/0!</v>
      </c>
      <c r="BE54" s="236" t="e">
        <f t="shared" si="17"/>
        <v>#DIV/0!</v>
      </c>
      <c r="BF54" s="236" t="e">
        <f t="shared" si="17"/>
        <v>#DIV/0!</v>
      </c>
      <c r="BI54" s="252">
        <v>74</v>
      </c>
      <c r="BJ54" s="252">
        <v>82</v>
      </c>
      <c r="BK54" s="252">
        <v>88</v>
      </c>
      <c r="BL54" s="252">
        <v>76</v>
      </c>
      <c r="BM54" s="252">
        <v>81</v>
      </c>
      <c r="BN54" s="252">
        <v>86</v>
      </c>
      <c r="BO54" s="252">
        <v>74</v>
      </c>
      <c r="BP54" s="252">
        <v>79</v>
      </c>
      <c r="BQ54" s="252">
        <v>84</v>
      </c>
    </row>
    <row r="55" spans="1:69" s="236" customFormat="1" outlineLevel="1" collapsed="1">
      <c r="A55" s="236">
        <f t="shared" ca="1" si="20"/>
        <v>22</v>
      </c>
      <c r="B55" s="253" t="s">
        <v>1616</v>
      </c>
      <c r="C55" s="254" t="e">
        <f t="shared" si="15"/>
        <v>#DIV/0!</v>
      </c>
      <c r="D55" s="254" t="e">
        <f t="shared" si="15"/>
        <v>#DIV/0!</v>
      </c>
      <c r="E55" s="254" t="e">
        <f t="shared" si="15"/>
        <v>#DIV/0!</v>
      </c>
      <c r="F55" s="254"/>
      <c r="G55" s="254"/>
      <c r="H55" s="254"/>
      <c r="I55" s="254"/>
      <c r="J55" s="254"/>
      <c r="K55" s="254"/>
      <c r="L55" s="254"/>
      <c r="M55" s="254"/>
      <c r="N55" s="254"/>
      <c r="O55" s="254"/>
      <c r="P55" s="254"/>
      <c r="Q55" s="254"/>
      <c r="R55" s="254"/>
      <c r="S55" s="254"/>
      <c r="T55" s="254"/>
      <c r="U55" s="490" t="e">
        <f t="shared" si="18"/>
        <v>#DIV/0!</v>
      </c>
      <c r="V55" s="490" t="e">
        <f t="shared" si="18"/>
        <v>#DIV/0!</v>
      </c>
      <c r="W55" s="490" t="e">
        <f t="shared" si="18"/>
        <v>#DIV/0!</v>
      </c>
      <c r="X55" s="490"/>
      <c r="Y55" s="490"/>
      <c r="Z55" s="490"/>
      <c r="AA55" s="490"/>
      <c r="AB55" s="490"/>
      <c r="AC55" s="490"/>
      <c r="AD55" s="490"/>
      <c r="AE55" s="490"/>
      <c r="AF55" s="490"/>
      <c r="AG55" s="490"/>
      <c r="AH55" s="490"/>
      <c r="AI55" s="490"/>
      <c r="AJ55" s="490"/>
      <c r="AK55" s="490"/>
      <c r="AL55" s="490"/>
      <c r="AM55" s="491" t="e">
        <f t="shared" si="19"/>
        <v>#DIV/0!</v>
      </c>
      <c r="AN55" s="491" t="e">
        <f t="shared" si="19"/>
        <v>#DIV/0!</v>
      </c>
      <c r="AO55" s="491" t="e">
        <f t="shared" si="19"/>
        <v>#DIV/0!</v>
      </c>
      <c r="AP55" s="491" t="e">
        <f t="shared" si="19"/>
        <v>#DIV/0!</v>
      </c>
      <c r="AQ55" s="491" t="e">
        <f t="shared" si="19"/>
        <v>#DIV/0!</v>
      </c>
      <c r="AR55" s="491" t="e">
        <f t="shared" si="19"/>
        <v>#DIV/0!</v>
      </c>
      <c r="AS55" s="491" t="e">
        <f t="shared" si="19"/>
        <v>#DIV/0!</v>
      </c>
      <c r="AT55" s="491" t="e">
        <f t="shared" si="19"/>
        <v>#DIV/0!</v>
      </c>
      <c r="AU55" s="491" t="e">
        <f t="shared" si="19"/>
        <v>#DIV/0!</v>
      </c>
      <c r="AW55" s="236">
        <f>AW50+365</f>
        <v>1095</v>
      </c>
      <c r="AX55" s="236" t="e">
        <f t="shared" si="17"/>
        <v>#DIV/0!</v>
      </c>
      <c r="AY55" s="236" t="e">
        <f t="shared" si="17"/>
        <v>#DIV/0!</v>
      </c>
      <c r="AZ55" s="236" t="e">
        <f t="shared" si="17"/>
        <v>#DIV/0!</v>
      </c>
      <c r="BA55" s="236" t="e">
        <f t="shared" si="17"/>
        <v>#DIV/0!</v>
      </c>
      <c r="BB55" s="236" t="e">
        <f t="shared" si="17"/>
        <v>#DIV/0!</v>
      </c>
      <c r="BC55" s="236" t="e">
        <f t="shared" si="17"/>
        <v>#DIV/0!</v>
      </c>
      <c r="BD55" s="236" t="e">
        <f t="shared" si="17"/>
        <v>#DIV/0!</v>
      </c>
      <c r="BE55" s="236" t="e">
        <f t="shared" si="17"/>
        <v>#DIV/0!</v>
      </c>
      <c r="BF55" s="236" t="e">
        <f t="shared" si="17"/>
        <v>#DIV/0!</v>
      </c>
      <c r="BI55" s="252">
        <v>83</v>
      </c>
      <c r="BJ55" s="252">
        <v>91</v>
      </c>
      <c r="BK55" s="252">
        <v>97</v>
      </c>
      <c r="BL55" s="252">
        <v>85</v>
      </c>
      <c r="BM55" s="252">
        <v>90</v>
      </c>
      <c r="BN55" s="252">
        <v>95</v>
      </c>
      <c r="BO55" s="252">
        <v>83</v>
      </c>
      <c r="BP55" s="252">
        <v>88</v>
      </c>
      <c r="BQ55" s="252">
        <v>93</v>
      </c>
    </row>
    <row r="56" spans="1:69" s="236" customFormat="1" outlineLevel="1" collapsed="1">
      <c r="A56" s="236">
        <f t="shared" ca="1" si="20"/>
        <v>23</v>
      </c>
      <c r="B56" s="253" t="s">
        <v>1622</v>
      </c>
      <c r="C56" s="255" t="e">
        <f>INDEX($AM56:$AU56,1,C$31+(d.Region-1)*3)</f>
        <v>#DIV/0!</v>
      </c>
      <c r="D56" s="255" t="e">
        <f>INDEX($AM56:$AU56,1,D$31+(d.Region-1)*3)</f>
        <v>#DIV/0!</v>
      </c>
      <c r="E56" s="255" t="e">
        <f>INDEX($AM56:$AU56,1,E$31+(d.Region-1)*3)</f>
        <v>#DIV/0!</v>
      </c>
      <c r="F56" s="255"/>
      <c r="G56" s="255"/>
      <c r="H56" s="255"/>
      <c r="I56" s="255"/>
      <c r="J56" s="255"/>
      <c r="K56" s="255"/>
      <c r="L56" s="255"/>
      <c r="M56" s="255"/>
      <c r="N56" s="255"/>
      <c r="O56" s="255"/>
      <c r="P56" s="255"/>
      <c r="Q56" s="255"/>
      <c r="R56" s="255"/>
      <c r="S56" s="255"/>
      <c r="T56" s="255"/>
      <c r="U56" s="490" t="e">
        <f t="shared" si="18"/>
        <v>#DIV/0!</v>
      </c>
      <c r="V56" s="490" t="e">
        <f t="shared" si="18"/>
        <v>#DIV/0!</v>
      </c>
      <c r="W56" s="490" t="e">
        <f t="shared" si="18"/>
        <v>#DIV/0!</v>
      </c>
      <c r="X56" s="490"/>
      <c r="Y56" s="490"/>
      <c r="Z56" s="490"/>
      <c r="AA56" s="490"/>
      <c r="AB56" s="490"/>
      <c r="AC56" s="490"/>
      <c r="AD56" s="490"/>
      <c r="AE56" s="490"/>
      <c r="AF56" s="490"/>
      <c r="AG56" s="490"/>
      <c r="AH56" s="490"/>
      <c r="AI56" s="490"/>
      <c r="AJ56" s="490"/>
      <c r="AK56" s="490"/>
      <c r="AL56" s="490"/>
      <c r="AM56" s="491" t="e">
        <f t="shared" si="19"/>
        <v>#DIV/0!</v>
      </c>
      <c r="AN56" s="491" t="e">
        <f t="shared" si="19"/>
        <v>#DIV/0!</v>
      </c>
      <c r="AO56" s="491" t="e">
        <f t="shared" si="19"/>
        <v>#DIV/0!</v>
      </c>
      <c r="AP56" s="491" t="e">
        <f t="shared" si="19"/>
        <v>#DIV/0!</v>
      </c>
      <c r="AQ56" s="491" t="e">
        <f t="shared" si="19"/>
        <v>#DIV/0!</v>
      </c>
      <c r="AR56" s="491" t="e">
        <f t="shared" si="19"/>
        <v>#DIV/0!</v>
      </c>
      <c r="AS56" s="491" t="e">
        <f t="shared" si="19"/>
        <v>#DIV/0!</v>
      </c>
      <c r="AT56" s="491" t="e">
        <f t="shared" si="19"/>
        <v>#DIV/0!</v>
      </c>
      <c r="AU56" s="491" t="e">
        <f t="shared" si="19"/>
        <v>#DIV/0!</v>
      </c>
      <c r="AW56" s="236">
        <f>AW51+365</f>
        <v>1095</v>
      </c>
      <c r="AX56" s="236" t="e">
        <f t="shared" si="17"/>
        <v>#DIV/0!</v>
      </c>
      <c r="AY56" s="236" t="e">
        <f t="shared" si="17"/>
        <v>#DIV/0!</v>
      </c>
      <c r="AZ56" s="236" t="e">
        <f t="shared" si="17"/>
        <v>#DIV/0!</v>
      </c>
      <c r="BA56" s="236" t="e">
        <f t="shared" si="17"/>
        <v>#DIV/0!</v>
      </c>
      <c r="BB56" s="236" t="e">
        <f t="shared" si="17"/>
        <v>#DIV/0!</v>
      </c>
      <c r="BC56" s="236" t="e">
        <f t="shared" si="17"/>
        <v>#DIV/0!</v>
      </c>
      <c r="BD56" s="236" t="e">
        <f t="shared" si="17"/>
        <v>#DIV/0!</v>
      </c>
      <c r="BE56" s="236" t="e">
        <f t="shared" si="17"/>
        <v>#DIV/0!</v>
      </c>
      <c r="BF56" s="236" t="e">
        <f t="shared" si="17"/>
        <v>#DIV/0!</v>
      </c>
      <c r="BI56" s="252">
        <v>99</v>
      </c>
      <c r="BJ56" s="252">
        <v>107</v>
      </c>
      <c r="BK56" s="252">
        <v>113</v>
      </c>
      <c r="BL56" s="252">
        <v>101</v>
      </c>
      <c r="BM56" s="252">
        <v>106</v>
      </c>
      <c r="BN56" s="252">
        <v>111</v>
      </c>
      <c r="BO56" s="252">
        <v>99</v>
      </c>
      <c r="BP56" s="252">
        <v>104</v>
      </c>
      <c r="BQ56" s="252">
        <v>109</v>
      </c>
    </row>
    <row r="57" spans="1:69" s="236" customFormat="1" outlineLevel="1">
      <c r="A57" s="236">
        <f t="shared" ca="1" si="20"/>
        <v>24</v>
      </c>
      <c r="B57" s="253" t="s">
        <v>1045</v>
      </c>
      <c r="C57" s="254" t="e">
        <f t="shared" si="15"/>
        <v>#DIV/0!</v>
      </c>
      <c r="D57" s="254" t="e">
        <f t="shared" si="15"/>
        <v>#DIV/0!</v>
      </c>
      <c r="E57" s="254" t="e">
        <f t="shared" si="15"/>
        <v>#DIV/0!</v>
      </c>
      <c r="F57" s="254"/>
      <c r="G57" s="254"/>
      <c r="H57" s="254"/>
      <c r="I57" s="254"/>
      <c r="J57" s="254"/>
      <c r="K57" s="254"/>
      <c r="L57" s="254"/>
      <c r="M57" s="254"/>
      <c r="N57" s="254"/>
      <c r="O57" s="254"/>
      <c r="P57" s="254"/>
      <c r="Q57" s="254"/>
      <c r="R57" s="254"/>
      <c r="S57" s="254"/>
      <c r="T57" s="254"/>
      <c r="U57" s="490" t="e">
        <f>C57&amp;":"&amp;C57+1</f>
        <v>#DIV/0!</v>
      </c>
      <c r="V57" s="490" t="e">
        <f>D57&amp;":"&amp;D57+1</f>
        <v>#DIV/0!</v>
      </c>
      <c r="W57" s="490" t="e">
        <f>E57&amp;":"&amp;E57+1</f>
        <v>#DIV/0!</v>
      </c>
      <c r="X57" s="490"/>
      <c r="Y57" s="490"/>
      <c r="Z57" s="490"/>
      <c r="AA57" s="490"/>
      <c r="AB57" s="490"/>
      <c r="AC57" s="490"/>
      <c r="AD57" s="490"/>
      <c r="AE57" s="490"/>
      <c r="AF57" s="490"/>
      <c r="AG57" s="490"/>
      <c r="AH57" s="490"/>
      <c r="AI57" s="490"/>
      <c r="AJ57" s="490"/>
      <c r="AK57" s="490"/>
      <c r="AL57" s="490"/>
      <c r="AM57" s="491" t="e">
        <f t="shared" ref="AM57:AU57" si="23">AX57</f>
        <v>#DIV/0!</v>
      </c>
      <c r="AN57" s="491" t="e">
        <f t="shared" si="23"/>
        <v>#DIV/0!</v>
      </c>
      <c r="AO57" s="491" t="e">
        <f t="shared" si="23"/>
        <v>#DIV/0!</v>
      </c>
      <c r="AP57" s="491" t="e">
        <f t="shared" si="23"/>
        <v>#DIV/0!</v>
      </c>
      <c r="AQ57" s="491" t="e">
        <f t="shared" si="23"/>
        <v>#DIV/0!</v>
      </c>
      <c r="AR57" s="491" t="e">
        <f t="shared" si="23"/>
        <v>#DIV/0!</v>
      </c>
      <c r="AS57" s="491" t="e">
        <f t="shared" si="23"/>
        <v>#DIV/0!</v>
      </c>
      <c r="AT57" s="491" t="e">
        <f t="shared" si="23"/>
        <v>#DIV/0!</v>
      </c>
      <c r="AU57" s="491" t="e">
        <f t="shared" si="23"/>
        <v>#DIV/0!</v>
      </c>
      <c r="AW57" s="236">
        <f>AW56+90</f>
        <v>1185</v>
      </c>
      <c r="AX57" s="236" t="e">
        <f t="shared" si="17"/>
        <v>#DIV/0!</v>
      </c>
      <c r="AY57" s="236" t="e">
        <f t="shared" si="17"/>
        <v>#DIV/0!</v>
      </c>
      <c r="AZ57" s="236" t="e">
        <f t="shared" si="17"/>
        <v>#DIV/0!</v>
      </c>
      <c r="BA57" s="236" t="e">
        <f t="shared" si="17"/>
        <v>#DIV/0!</v>
      </c>
      <c r="BB57" s="236" t="e">
        <f t="shared" si="17"/>
        <v>#DIV/0!</v>
      </c>
      <c r="BC57" s="236" t="e">
        <f t="shared" si="17"/>
        <v>#DIV/0!</v>
      </c>
      <c r="BD57" s="236" t="e">
        <f t="shared" si="17"/>
        <v>#DIV/0!</v>
      </c>
      <c r="BE57" s="236" t="e">
        <f t="shared" si="17"/>
        <v>#DIV/0!</v>
      </c>
      <c r="BF57" s="236" t="e">
        <f t="shared" si="17"/>
        <v>#DIV/0!</v>
      </c>
      <c r="BI57" s="252"/>
      <c r="BJ57" s="252"/>
      <c r="BK57" s="252"/>
      <c r="BL57" s="252"/>
      <c r="BM57" s="252"/>
      <c r="BN57" s="252"/>
      <c r="BO57" s="252"/>
      <c r="BP57" s="252"/>
      <c r="BQ57" s="252"/>
    </row>
    <row r="58" spans="1:69" s="236" customFormat="1" outlineLevel="1">
      <c r="A58" s="236">
        <f t="shared" ca="1" si="20"/>
        <v>25</v>
      </c>
      <c r="B58" s="253" t="s">
        <v>1614</v>
      </c>
      <c r="C58" s="254" t="e">
        <f t="shared" si="15"/>
        <v>#DIV/0!</v>
      </c>
      <c r="D58" s="254" t="e">
        <f t="shared" si="15"/>
        <v>#DIV/0!</v>
      </c>
      <c r="E58" s="254" t="e">
        <f t="shared" si="15"/>
        <v>#DIV/0!</v>
      </c>
      <c r="F58" s="254"/>
      <c r="G58" s="254"/>
      <c r="H58" s="254"/>
      <c r="I58" s="254"/>
      <c r="J58" s="254"/>
      <c r="K58" s="254"/>
      <c r="L58" s="254"/>
      <c r="M58" s="254"/>
      <c r="N58" s="254"/>
      <c r="O58" s="254"/>
      <c r="P58" s="254"/>
      <c r="Q58" s="254"/>
      <c r="R58" s="254"/>
      <c r="S58" s="254"/>
      <c r="T58" s="254"/>
      <c r="U58" s="490" t="e">
        <f t="shared" si="18"/>
        <v>#DIV/0!</v>
      </c>
      <c r="V58" s="490" t="e">
        <f t="shared" si="18"/>
        <v>#DIV/0!</v>
      </c>
      <c r="W58" s="490" t="e">
        <f t="shared" si="18"/>
        <v>#DIV/0!</v>
      </c>
      <c r="X58" s="490"/>
      <c r="Y58" s="490"/>
      <c r="Z58" s="490"/>
      <c r="AA58" s="490"/>
      <c r="AB58" s="490"/>
      <c r="AC58" s="490"/>
      <c r="AD58" s="490"/>
      <c r="AE58" s="490"/>
      <c r="AF58" s="490"/>
      <c r="AG58" s="490"/>
      <c r="AH58" s="490"/>
      <c r="AI58" s="490"/>
      <c r="AJ58" s="490"/>
      <c r="AK58" s="490"/>
      <c r="AL58" s="490"/>
      <c r="AM58" s="491" t="e">
        <f t="shared" si="19"/>
        <v>#DIV/0!</v>
      </c>
      <c r="AN58" s="491" t="e">
        <f t="shared" si="19"/>
        <v>#DIV/0!</v>
      </c>
      <c r="AO58" s="491" t="e">
        <f t="shared" si="19"/>
        <v>#DIV/0!</v>
      </c>
      <c r="AP58" s="491" t="e">
        <f t="shared" si="19"/>
        <v>#DIV/0!</v>
      </c>
      <c r="AQ58" s="491" t="e">
        <f t="shared" si="19"/>
        <v>#DIV/0!</v>
      </c>
      <c r="AR58" s="491" t="e">
        <f t="shared" si="19"/>
        <v>#DIV/0!</v>
      </c>
      <c r="AS58" s="491" t="e">
        <f t="shared" si="19"/>
        <v>#DIV/0!</v>
      </c>
      <c r="AT58" s="491" t="e">
        <f t="shared" si="19"/>
        <v>#DIV/0!</v>
      </c>
      <c r="AU58" s="491" t="e">
        <f t="shared" si="19"/>
        <v>#DIV/0!</v>
      </c>
      <c r="AW58" s="236">
        <f>AW56+135</f>
        <v>1230</v>
      </c>
      <c r="AX58" s="236" t="e">
        <f t="shared" si="17"/>
        <v>#DIV/0!</v>
      </c>
      <c r="AY58" s="236" t="e">
        <f t="shared" si="17"/>
        <v>#DIV/0!</v>
      </c>
      <c r="AZ58" s="236" t="e">
        <f t="shared" si="17"/>
        <v>#DIV/0!</v>
      </c>
      <c r="BA58" s="236" t="e">
        <f t="shared" si="17"/>
        <v>#DIV/0!</v>
      </c>
      <c r="BB58" s="236" t="e">
        <f t="shared" si="17"/>
        <v>#DIV/0!</v>
      </c>
      <c r="BC58" s="236" t="e">
        <f t="shared" si="17"/>
        <v>#DIV/0!</v>
      </c>
      <c r="BD58" s="236" t="e">
        <f t="shared" si="17"/>
        <v>#DIV/0!</v>
      </c>
      <c r="BE58" s="236" t="e">
        <f t="shared" si="17"/>
        <v>#DIV/0!</v>
      </c>
      <c r="BF58" s="236" t="e">
        <f t="shared" si="17"/>
        <v>#DIV/0!</v>
      </c>
      <c r="BI58" s="252">
        <v>58</v>
      </c>
      <c r="BJ58" s="252">
        <v>66</v>
      </c>
      <c r="BK58" s="252">
        <v>72</v>
      </c>
      <c r="BL58" s="252">
        <v>62</v>
      </c>
      <c r="BM58" s="252">
        <v>67</v>
      </c>
      <c r="BN58" s="252">
        <v>72</v>
      </c>
      <c r="BO58" s="252">
        <v>58</v>
      </c>
      <c r="BP58" s="252">
        <v>63</v>
      </c>
      <c r="BQ58" s="252">
        <v>68</v>
      </c>
    </row>
    <row r="59" spans="1:69" s="236" customFormat="1" outlineLevel="1" collapsed="1">
      <c r="A59" s="236">
        <f t="shared" ca="1" si="20"/>
        <v>26</v>
      </c>
      <c r="B59" s="253" t="s">
        <v>1623</v>
      </c>
      <c r="C59" s="254" t="e">
        <f t="shared" si="15"/>
        <v>#DIV/0!</v>
      </c>
      <c r="D59" s="254" t="e">
        <f t="shared" si="15"/>
        <v>#DIV/0!</v>
      </c>
      <c r="E59" s="254" t="e">
        <f t="shared" si="15"/>
        <v>#DIV/0!</v>
      </c>
      <c r="F59" s="254"/>
      <c r="G59" s="254"/>
      <c r="H59" s="254"/>
      <c r="I59" s="254"/>
      <c r="J59" s="254"/>
      <c r="K59" s="254"/>
      <c r="L59" s="254"/>
      <c r="M59" s="254"/>
      <c r="N59" s="254"/>
      <c r="O59" s="254"/>
      <c r="P59" s="254"/>
      <c r="Q59" s="254"/>
      <c r="R59" s="254"/>
      <c r="S59" s="254"/>
      <c r="T59" s="254"/>
      <c r="U59" s="490" t="e">
        <f t="shared" si="18"/>
        <v>#DIV/0!</v>
      </c>
      <c r="V59" s="490" t="e">
        <f t="shared" si="18"/>
        <v>#DIV/0!</v>
      </c>
      <c r="W59" s="490" t="e">
        <f t="shared" si="18"/>
        <v>#DIV/0!</v>
      </c>
      <c r="X59" s="490"/>
      <c r="Y59" s="490"/>
      <c r="Z59" s="490"/>
      <c r="AA59" s="490"/>
      <c r="AB59" s="490"/>
      <c r="AC59" s="490"/>
      <c r="AD59" s="490"/>
      <c r="AE59" s="490"/>
      <c r="AF59" s="490"/>
      <c r="AG59" s="490"/>
      <c r="AH59" s="490"/>
      <c r="AI59" s="490"/>
      <c r="AJ59" s="490"/>
      <c r="AK59" s="490"/>
      <c r="AL59" s="490"/>
      <c r="AM59" s="491" t="e">
        <f t="shared" si="19"/>
        <v>#DIV/0!</v>
      </c>
      <c r="AN59" s="491" t="e">
        <f t="shared" si="19"/>
        <v>#DIV/0!</v>
      </c>
      <c r="AO59" s="491" t="e">
        <f t="shared" si="19"/>
        <v>#DIV/0!</v>
      </c>
      <c r="AP59" s="491" t="e">
        <f t="shared" si="19"/>
        <v>#DIV/0!</v>
      </c>
      <c r="AQ59" s="491" t="e">
        <f t="shared" si="19"/>
        <v>#DIV/0!</v>
      </c>
      <c r="AR59" s="491" t="e">
        <f t="shared" si="19"/>
        <v>#DIV/0!</v>
      </c>
      <c r="AS59" s="491" t="e">
        <f t="shared" si="19"/>
        <v>#DIV/0!</v>
      </c>
      <c r="AT59" s="491" t="e">
        <f t="shared" si="19"/>
        <v>#DIV/0!</v>
      </c>
      <c r="AU59" s="491" t="e">
        <f t="shared" si="19"/>
        <v>#DIV/0!</v>
      </c>
      <c r="AW59" s="236">
        <f>AW54+365</f>
        <v>1460</v>
      </c>
      <c r="AX59" s="236" t="e">
        <f t="shared" si="17"/>
        <v>#DIV/0!</v>
      </c>
      <c r="AY59" s="236" t="e">
        <f t="shared" si="17"/>
        <v>#DIV/0!</v>
      </c>
      <c r="AZ59" s="236" t="e">
        <f t="shared" si="17"/>
        <v>#DIV/0!</v>
      </c>
      <c r="BA59" s="236" t="e">
        <f t="shared" si="17"/>
        <v>#DIV/0!</v>
      </c>
      <c r="BB59" s="236" t="e">
        <f t="shared" si="17"/>
        <v>#DIV/0!</v>
      </c>
      <c r="BC59" s="236" t="e">
        <f t="shared" si="17"/>
        <v>#DIV/0!</v>
      </c>
      <c r="BD59" s="236" t="e">
        <f t="shared" si="17"/>
        <v>#DIV/0!</v>
      </c>
      <c r="BE59" s="236" t="e">
        <f t="shared" si="17"/>
        <v>#DIV/0!</v>
      </c>
      <c r="BF59" s="236" t="e">
        <f t="shared" si="17"/>
        <v>#DIV/0!</v>
      </c>
      <c r="BI59" s="252">
        <v>74</v>
      </c>
      <c r="BJ59" s="252">
        <v>82</v>
      </c>
      <c r="BK59" s="252">
        <v>88</v>
      </c>
      <c r="BL59" s="252">
        <v>76</v>
      </c>
      <c r="BM59" s="252">
        <v>81</v>
      </c>
      <c r="BN59" s="252">
        <v>86</v>
      </c>
      <c r="BO59" s="252">
        <v>74</v>
      </c>
      <c r="BP59" s="252">
        <v>79</v>
      </c>
      <c r="BQ59" s="252">
        <v>84</v>
      </c>
    </row>
    <row r="60" spans="1:69" s="236" customFormat="1" outlineLevel="1" collapsed="1">
      <c r="A60" s="236">
        <f t="shared" ca="1" si="20"/>
        <v>27</v>
      </c>
      <c r="B60" s="253" t="s">
        <v>1616</v>
      </c>
      <c r="C60" s="254" t="e">
        <f t="shared" si="15"/>
        <v>#DIV/0!</v>
      </c>
      <c r="D60" s="254" t="e">
        <f t="shared" si="15"/>
        <v>#DIV/0!</v>
      </c>
      <c r="E60" s="254" t="e">
        <f t="shared" si="15"/>
        <v>#DIV/0!</v>
      </c>
      <c r="F60" s="254"/>
      <c r="G60" s="254"/>
      <c r="H60" s="254"/>
      <c r="I60" s="254"/>
      <c r="J60" s="254"/>
      <c r="K60" s="254"/>
      <c r="L60" s="254"/>
      <c r="M60" s="254"/>
      <c r="N60" s="254"/>
      <c r="O60" s="254"/>
      <c r="P60" s="254"/>
      <c r="Q60" s="254"/>
      <c r="R60" s="254"/>
      <c r="S60" s="254"/>
      <c r="T60" s="254"/>
      <c r="U60" s="490" t="e">
        <f t="shared" si="18"/>
        <v>#DIV/0!</v>
      </c>
      <c r="V60" s="490" t="e">
        <f t="shared" si="18"/>
        <v>#DIV/0!</v>
      </c>
      <c r="W60" s="490" t="e">
        <f t="shared" si="18"/>
        <v>#DIV/0!</v>
      </c>
      <c r="X60" s="490"/>
      <c r="Y60" s="490"/>
      <c r="Z60" s="490"/>
      <c r="AA60" s="490"/>
      <c r="AB60" s="490"/>
      <c r="AC60" s="490"/>
      <c r="AD60" s="490"/>
      <c r="AE60" s="490"/>
      <c r="AF60" s="490"/>
      <c r="AG60" s="490"/>
      <c r="AH60" s="490"/>
      <c r="AI60" s="490"/>
      <c r="AJ60" s="490"/>
      <c r="AK60" s="490"/>
      <c r="AL60" s="490"/>
      <c r="AM60" s="491" t="e">
        <f t="shared" si="19"/>
        <v>#DIV/0!</v>
      </c>
      <c r="AN60" s="491" t="e">
        <f t="shared" si="19"/>
        <v>#DIV/0!</v>
      </c>
      <c r="AO60" s="491" t="e">
        <f t="shared" si="19"/>
        <v>#DIV/0!</v>
      </c>
      <c r="AP60" s="491" t="e">
        <f t="shared" si="19"/>
        <v>#DIV/0!</v>
      </c>
      <c r="AQ60" s="491" t="e">
        <f t="shared" si="19"/>
        <v>#DIV/0!</v>
      </c>
      <c r="AR60" s="491" t="e">
        <f t="shared" si="19"/>
        <v>#DIV/0!</v>
      </c>
      <c r="AS60" s="491" t="e">
        <f t="shared" si="19"/>
        <v>#DIV/0!</v>
      </c>
      <c r="AT60" s="491" t="e">
        <f t="shared" si="19"/>
        <v>#DIV/0!</v>
      </c>
      <c r="AU60" s="491" t="e">
        <f t="shared" si="19"/>
        <v>#DIV/0!</v>
      </c>
      <c r="AW60" s="236">
        <f>AW55+365</f>
        <v>1460</v>
      </c>
      <c r="AX60" s="236" t="e">
        <f t="shared" si="17"/>
        <v>#DIV/0!</v>
      </c>
      <c r="AY60" s="236" t="e">
        <f t="shared" si="17"/>
        <v>#DIV/0!</v>
      </c>
      <c r="AZ60" s="236" t="e">
        <f t="shared" si="17"/>
        <v>#DIV/0!</v>
      </c>
      <c r="BA60" s="236" t="e">
        <f t="shared" si="17"/>
        <v>#DIV/0!</v>
      </c>
      <c r="BB60" s="236" t="e">
        <f t="shared" si="17"/>
        <v>#DIV/0!</v>
      </c>
      <c r="BC60" s="236" t="e">
        <f t="shared" si="17"/>
        <v>#DIV/0!</v>
      </c>
      <c r="BD60" s="236" t="e">
        <f t="shared" si="17"/>
        <v>#DIV/0!</v>
      </c>
      <c r="BE60" s="236" t="e">
        <f t="shared" si="17"/>
        <v>#DIV/0!</v>
      </c>
      <c r="BF60" s="236" t="e">
        <f t="shared" si="17"/>
        <v>#DIV/0!</v>
      </c>
      <c r="BI60" s="252">
        <v>83</v>
      </c>
      <c r="BJ60" s="252">
        <v>91</v>
      </c>
      <c r="BK60" s="252">
        <v>97</v>
      </c>
      <c r="BL60" s="252">
        <v>85</v>
      </c>
      <c r="BM60" s="252">
        <v>90</v>
      </c>
      <c r="BN60" s="252">
        <v>95</v>
      </c>
      <c r="BO60" s="252">
        <v>83</v>
      </c>
      <c r="BP60" s="252">
        <v>88</v>
      </c>
      <c r="BQ60" s="252">
        <v>93</v>
      </c>
    </row>
    <row r="61" spans="1:69" s="236" customFormat="1" outlineLevel="1" collapsed="1">
      <c r="A61" s="236">
        <f t="shared" ca="1" si="20"/>
        <v>28</v>
      </c>
      <c r="B61" s="253" t="s">
        <v>1624</v>
      </c>
      <c r="C61" s="255" t="e">
        <f>INDEX($AM61:$AU61,1,C$31+(d.Region-1)*3)</f>
        <v>#DIV/0!</v>
      </c>
      <c r="D61" s="255" t="e">
        <f>INDEX($AM61:$AU61,1,D$31+(d.Region-1)*3)</f>
        <v>#DIV/0!</v>
      </c>
      <c r="E61" s="255" t="e">
        <f>INDEX($AM61:$AU61,1,E$31+(d.Region-1)*3)</f>
        <v>#DIV/0!</v>
      </c>
      <c r="F61" s="255"/>
      <c r="G61" s="255"/>
      <c r="H61" s="255"/>
      <c r="I61" s="255"/>
      <c r="J61" s="255"/>
      <c r="K61" s="255"/>
      <c r="L61" s="255"/>
      <c r="M61" s="255"/>
      <c r="N61" s="255"/>
      <c r="O61" s="255"/>
      <c r="P61" s="255"/>
      <c r="Q61" s="255"/>
      <c r="R61" s="255"/>
      <c r="S61" s="255"/>
      <c r="T61" s="255"/>
      <c r="U61" s="490" t="e">
        <f t="shared" si="18"/>
        <v>#DIV/0!</v>
      </c>
      <c r="V61" s="490" t="e">
        <f t="shared" si="18"/>
        <v>#DIV/0!</v>
      </c>
      <c r="W61" s="490" t="e">
        <f t="shared" si="18"/>
        <v>#DIV/0!</v>
      </c>
      <c r="X61" s="490"/>
      <c r="Y61" s="490"/>
      <c r="Z61" s="490"/>
      <c r="AA61" s="490"/>
      <c r="AB61" s="490"/>
      <c r="AC61" s="490"/>
      <c r="AD61" s="490"/>
      <c r="AE61" s="490"/>
      <c r="AF61" s="490"/>
      <c r="AG61" s="490"/>
      <c r="AH61" s="490"/>
      <c r="AI61" s="490"/>
      <c r="AJ61" s="490"/>
      <c r="AK61" s="490"/>
      <c r="AL61" s="490"/>
      <c r="AM61" s="491" t="e">
        <f t="shared" si="19"/>
        <v>#DIV/0!</v>
      </c>
      <c r="AN61" s="491" t="e">
        <f t="shared" si="19"/>
        <v>#DIV/0!</v>
      </c>
      <c r="AO61" s="491" t="e">
        <f t="shared" si="19"/>
        <v>#DIV/0!</v>
      </c>
      <c r="AP61" s="491" t="e">
        <f t="shared" si="19"/>
        <v>#DIV/0!</v>
      </c>
      <c r="AQ61" s="491" t="e">
        <f t="shared" si="19"/>
        <v>#DIV/0!</v>
      </c>
      <c r="AR61" s="491" t="e">
        <f t="shared" si="19"/>
        <v>#DIV/0!</v>
      </c>
      <c r="AS61" s="491" t="e">
        <f t="shared" si="19"/>
        <v>#DIV/0!</v>
      </c>
      <c r="AT61" s="491" t="e">
        <f t="shared" si="19"/>
        <v>#DIV/0!</v>
      </c>
      <c r="AU61" s="491" t="e">
        <f t="shared" si="19"/>
        <v>#DIV/0!</v>
      </c>
      <c r="AW61" s="236">
        <f>AW56+365</f>
        <v>1460</v>
      </c>
      <c r="AX61" s="236" t="e">
        <f t="shared" si="17"/>
        <v>#DIV/0!</v>
      </c>
      <c r="AY61" s="236" t="e">
        <f t="shared" si="17"/>
        <v>#DIV/0!</v>
      </c>
      <c r="AZ61" s="236" t="e">
        <f t="shared" si="17"/>
        <v>#DIV/0!</v>
      </c>
      <c r="BA61" s="236" t="e">
        <f t="shared" si="17"/>
        <v>#DIV/0!</v>
      </c>
      <c r="BB61" s="236" t="e">
        <f t="shared" si="17"/>
        <v>#DIV/0!</v>
      </c>
      <c r="BC61" s="236" t="e">
        <f t="shared" si="17"/>
        <v>#DIV/0!</v>
      </c>
      <c r="BD61" s="236" t="e">
        <f t="shared" si="17"/>
        <v>#DIV/0!</v>
      </c>
      <c r="BE61" s="236" t="e">
        <f t="shared" si="17"/>
        <v>#DIV/0!</v>
      </c>
      <c r="BF61" s="236" t="e">
        <f t="shared" si="17"/>
        <v>#DIV/0!</v>
      </c>
      <c r="BI61" s="252">
        <v>99</v>
      </c>
      <c r="BJ61" s="252">
        <v>107</v>
      </c>
      <c r="BK61" s="252">
        <v>113</v>
      </c>
      <c r="BL61" s="252">
        <v>101</v>
      </c>
      <c r="BM61" s="252">
        <v>106</v>
      </c>
      <c r="BN61" s="252">
        <v>111</v>
      </c>
      <c r="BO61" s="252">
        <v>99</v>
      </c>
      <c r="BP61" s="252">
        <v>104</v>
      </c>
      <c r="BQ61" s="252">
        <v>109</v>
      </c>
    </row>
    <row r="62" spans="1:69" s="236" customFormat="1" outlineLevel="1">
      <c r="A62" s="236">
        <f t="shared" ca="1" si="20"/>
        <v>29</v>
      </c>
      <c r="B62" s="253" t="s">
        <v>1045</v>
      </c>
      <c r="C62" s="254" t="e">
        <f t="shared" ref="C62:E65" si="24">INDEX($AM62:$AU62,1,C$31+(d.Region-1)*3)+INDEX(i.AgeJ,C$33,1)/7</f>
        <v>#DIV/0!</v>
      </c>
      <c r="D62" s="254" t="e">
        <f t="shared" si="24"/>
        <v>#DIV/0!</v>
      </c>
      <c r="E62" s="254" t="e">
        <f t="shared" si="24"/>
        <v>#DIV/0!</v>
      </c>
      <c r="F62" s="254"/>
      <c r="G62" s="254"/>
      <c r="H62" s="254"/>
      <c r="I62" s="254"/>
      <c r="J62" s="254"/>
      <c r="K62" s="254"/>
      <c r="L62" s="254"/>
      <c r="M62" s="254"/>
      <c r="N62" s="254"/>
      <c r="O62" s="254"/>
      <c r="P62" s="254"/>
      <c r="Q62" s="254"/>
      <c r="R62" s="254"/>
      <c r="S62" s="254"/>
      <c r="T62" s="254"/>
      <c r="U62" s="490" t="e">
        <f>C62&amp;":"&amp;C62+1</f>
        <v>#DIV/0!</v>
      </c>
      <c r="V62" s="490" t="e">
        <f>D62&amp;":"&amp;D62+1</f>
        <v>#DIV/0!</v>
      </c>
      <c r="W62" s="490" t="e">
        <f>E62&amp;":"&amp;E62+1</f>
        <v>#DIV/0!</v>
      </c>
      <c r="X62" s="490"/>
      <c r="Y62" s="490"/>
      <c r="Z62" s="490"/>
      <c r="AA62" s="490"/>
      <c r="AB62" s="490"/>
      <c r="AC62" s="490"/>
      <c r="AD62" s="490"/>
      <c r="AE62" s="490"/>
      <c r="AF62" s="490"/>
      <c r="AG62" s="490"/>
      <c r="AH62" s="490"/>
      <c r="AI62" s="490"/>
      <c r="AJ62" s="490"/>
      <c r="AK62" s="490"/>
      <c r="AL62" s="490"/>
      <c r="AM62" s="491" t="e">
        <f t="shared" ref="AM62:AU62" si="25">AX62</f>
        <v>#DIV/0!</v>
      </c>
      <c r="AN62" s="491" t="e">
        <f t="shared" si="25"/>
        <v>#DIV/0!</v>
      </c>
      <c r="AO62" s="491" t="e">
        <f t="shared" si="25"/>
        <v>#DIV/0!</v>
      </c>
      <c r="AP62" s="491" t="e">
        <f t="shared" si="25"/>
        <v>#DIV/0!</v>
      </c>
      <c r="AQ62" s="491" t="e">
        <f t="shared" si="25"/>
        <v>#DIV/0!</v>
      </c>
      <c r="AR62" s="491" t="e">
        <f t="shared" si="25"/>
        <v>#DIV/0!</v>
      </c>
      <c r="AS62" s="491" t="e">
        <f t="shared" si="25"/>
        <v>#DIV/0!</v>
      </c>
      <c r="AT62" s="491" t="e">
        <f t="shared" si="25"/>
        <v>#DIV/0!</v>
      </c>
      <c r="AU62" s="491" t="e">
        <f t="shared" si="25"/>
        <v>#DIV/0!</v>
      </c>
      <c r="AW62" s="236">
        <f>AW61+90</f>
        <v>1550</v>
      </c>
      <c r="AX62" s="236" t="e">
        <f t="shared" ref="AX62:BF66" si="26">ROUND((AX$33+$AW62-$AX$31)/$AX$32,0)</f>
        <v>#DIV/0!</v>
      </c>
      <c r="AY62" s="236" t="e">
        <f t="shared" si="26"/>
        <v>#DIV/0!</v>
      </c>
      <c r="AZ62" s="236" t="e">
        <f t="shared" si="26"/>
        <v>#DIV/0!</v>
      </c>
      <c r="BA62" s="236" t="e">
        <f t="shared" si="26"/>
        <v>#DIV/0!</v>
      </c>
      <c r="BB62" s="236" t="e">
        <f t="shared" si="26"/>
        <v>#DIV/0!</v>
      </c>
      <c r="BC62" s="236" t="e">
        <f t="shared" si="26"/>
        <v>#DIV/0!</v>
      </c>
      <c r="BD62" s="236" t="e">
        <f t="shared" si="26"/>
        <v>#DIV/0!</v>
      </c>
      <c r="BE62" s="236" t="e">
        <f t="shared" si="26"/>
        <v>#DIV/0!</v>
      </c>
      <c r="BF62" s="236" t="e">
        <f t="shared" si="26"/>
        <v>#DIV/0!</v>
      </c>
      <c r="BI62" s="252"/>
      <c r="BJ62" s="252"/>
      <c r="BK62" s="252"/>
      <c r="BL62" s="252"/>
      <c r="BM62" s="252"/>
      <c r="BN62" s="252"/>
      <c r="BO62" s="252"/>
      <c r="BP62" s="252"/>
      <c r="BQ62" s="252"/>
    </row>
    <row r="63" spans="1:69" s="236" customFormat="1" outlineLevel="1">
      <c r="A63" s="236">
        <f t="shared" ca="1" si="20"/>
        <v>30</v>
      </c>
      <c r="B63" s="253" t="s">
        <v>1614</v>
      </c>
      <c r="C63" s="254" t="e">
        <f t="shared" si="24"/>
        <v>#DIV/0!</v>
      </c>
      <c r="D63" s="254" t="e">
        <f t="shared" si="24"/>
        <v>#DIV/0!</v>
      </c>
      <c r="E63" s="254" t="e">
        <f t="shared" si="24"/>
        <v>#DIV/0!</v>
      </c>
      <c r="F63" s="254"/>
      <c r="G63" s="254"/>
      <c r="H63" s="254"/>
      <c r="I63" s="254"/>
      <c r="J63" s="254"/>
      <c r="K63" s="254"/>
      <c r="L63" s="254"/>
      <c r="M63" s="254"/>
      <c r="N63" s="254"/>
      <c r="O63" s="254"/>
      <c r="P63" s="254"/>
      <c r="Q63" s="254"/>
      <c r="R63" s="254"/>
      <c r="S63" s="254"/>
      <c r="T63" s="254"/>
      <c r="U63" s="490" t="e">
        <f t="shared" ref="U63:W66" si="27">C63&amp;":"&amp;C63+1</f>
        <v>#DIV/0!</v>
      </c>
      <c r="V63" s="490" t="e">
        <f t="shared" si="27"/>
        <v>#DIV/0!</v>
      </c>
      <c r="W63" s="490" t="e">
        <f t="shared" si="27"/>
        <v>#DIV/0!</v>
      </c>
      <c r="X63" s="490"/>
      <c r="Y63" s="490"/>
      <c r="Z63" s="490"/>
      <c r="AA63" s="490"/>
      <c r="AB63" s="490"/>
      <c r="AC63" s="490"/>
      <c r="AD63" s="490"/>
      <c r="AE63" s="490"/>
      <c r="AF63" s="490"/>
      <c r="AG63" s="490"/>
      <c r="AH63" s="490"/>
      <c r="AI63" s="490"/>
      <c r="AJ63" s="490"/>
      <c r="AK63" s="490"/>
      <c r="AL63" s="490"/>
      <c r="AM63" s="491" t="e">
        <f t="shared" ref="AM63:AU66" si="28">AX63</f>
        <v>#DIV/0!</v>
      </c>
      <c r="AN63" s="491" t="e">
        <f t="shared" si="28"/>
        <v>#DIV/0!</v>
      </c>
      <c r="AO63" s="491" t="e">
        <f t="shared" si="28"/>
        <v>#DIV/0!</v>
      </c>
      <c r="AP63" s="491" t="e">
        <f t="shared" si="28"/>
        <v>#DIV/0!</v>
      </c>
      <c r="AQ63" s="491" t="e">
        <f t="shared" si="28"/>
        <v>#DIV/0!</v>
      </c>
      <c r="AR63" s="491" t="e">
        <f t="shared" si="28"/>
        <v>#DIV/0!</v>
      </c>
      <c r="AS63" s="491" t="e">
        <f t="shared" si="28"/>
        <v>#DIV/0!</v>
      </c>
      <c r="AT63" s="491" t="e">
        <f t="shared" si="28"/>
        <v>#DIV/0!</v>
      </c>
      <c r="AU63" s="491" t="e">
        <f t="shared" si="28"/>
        <v>#DIV/0!</v>
      </c>
      <c r="AW63" s="236">
        <f>AW61+135</f>
        <v>1595</v>
      </c>
      <c r="AX63" s="236" t="e">
        <f t="shared" si="26"/>
        <v>#DIV/0!</v>
      </c>
      <c r="AY63" s="236" t="e">
        <f t="shared" si="26"/>
        <v>#DIV/0!</v>
      </c>
      <c r="AZ63" s="236" t="e">
        <f t="shared" si="26"/>
        <v>#DIV/0!</v>
      </c>
      <c r="BA63" s="236" t="e">
        <f t="shared" si="26"/>
        <v>#DIV/0!</v>
      </c>
      <c r="BB63" s="236" t="e">
        <f t="shared" si="26"/>
        <v>#DIV/0!</v>
      </c>
      <c r="BC63" s="236" t="e">
        <f t="shared" si="26"/>
        <v>#DIV/0!</v>
      </c>
      <c r="BD63" s="236" t="e">
        <f t="shared" si="26"/>
        <v>#DIV/0!</v>
      </c>
      <c r="BE63" s="236" t="e">
        <f t="shared" si="26"/>
        <v>#DIV/0!</v>
      </c>
      <c r="BF63" s="236" t="e">
        <f t="shared" si="26"/>
        <v>#DIV/0!</v>
      </c>
      <c r="BI63" s="252">
        <v>58</v>
      </c>
      <c r="BJ63" s="252">
        <v>66</v>
      </c>
      <c r="BK63" s="252">
        <v>72</v>
      </c>
      <c r="BL63" s="252">
        <v>62</v>
      </c>
      <c r="BM63" s="252">
        <v>67</v>
      </c>
      <c r="BN63" s="252">
        <v>72</v>
      </c>
      <c r="BO63" s="252">
        <v>58</v>
      </c>
      <c r="BP63" s="252">
        <v>63</v>
      </c>
      <c r="BQ63" s="252">
        <v>68</v>
      </c>
    </row>
    <row r="64" spans="1:69" s="236" customFormat="1" outlineLevel="1" collapsed="1">
      <c r="A64" s="236">
        <f t="shared" ca="1" si="20"/>
        <v>31</v>
      </c>
      <c r="B64" s="253" t="s">
        <v>1625</v>
      </c>
      <c r="C64" s="254" t="e">
        <f t="shared" si="24"/>
        <v>#DIV/0!</v>
      </c>
      <c r="D64" s="254" t="e">
        <f t="shared" si="24"/>
        <v>#DIV/0!</v>
      </c>
      <c r="E64" s="254" t="e">
        <f t="shared" si="24"/>
        <v>#DIV/0!</v>
      </c>
      <c r="F64" s="254"/>
      <c r="G64" s="254"/>
      <c r="H64" s="254"/>
      <c r="I64" s="254"/>
      <c r="J64" s="254"/>
      <c r="K64" s="254"/>
      <c r="L64" s="254"/>
      <c r="M64" s="254"/>
      <c r="N64" s="254"/>
      <c r="O64" s="254"/>
      <c r="P64" s="254"/>
      <c r="Q64" s="254"/>
      <c r="R64" s="254"/>
      <c r="S64" s="254"/>
      <c r="T64" s="254"/>
      <c r="U64" s="490" t="e">
        <f t="shared" si="27"/>
        <v>#DIV/0!</v>
      </c>
      <c r="V64" s="490" t="e">
        <f t="shared" si="27"/>
        <v>#DIV/0!</v>
      </c>
      <c r="W64" s="490" t="e">
        <f t="shared" si="27"/>
        <v>#DIV/0!</v>
      </c>
      <c r="X64" s="490"/>
      <c r="Y64" s="490"/>
      <c r="Z64" s="490"/>
      <c r="AA64" s="490"/>
      <c r="AB64" s="490"/>
      <c r="AC64" s="490"/>
      <c r="AD64" s="490"/>
      <c r="AE64" s="490"/>
      <c r="AF64" s="490"/>
      <c r="AG64" s="490"/>
      <c r="AH64" s="490"/>
      <c r="AI64" s="490"/>
      <c r="AJ64" s="490"/>
      <c r="AK64" s="490"/>
      <c r="AL64" s="490"/>
      <c r="AM64" s="491" t="e">
        <f t="shared" si="28"/>
        <v>#DIV/0!</v>
      </c>
      <c r="AN64" s="491" t="e">
        <f t="shared" si="28"/>
        <v>#DIV/0!</v>
      </c>
      <c r="AO64" s="491" t="e">
        <f t="shared" si="28"/>
        <v>#DIV/0!</v>
      </c>
      <c r="AP64" s="491" t="e">
        <f t="shared" si="28"/>
        <v>#DIV/0!</v>
      </c>
      <c r="AQ64" s="491" t="e">
        <f t="shared" si="28"/>
        <v>#DIV/0!</v>
      </c>
      <c r="AR64" s="491" t="e">
        <f t="shared" si="28"/>
        <v>#DIV/0!</v>
      </c>
      <c r="AS64" s="491" t="e">
        <f t="shared" si="28"/>
        <v>#DIV/0!</v>
      </c>
      <c r="AT64" s="491" t="e">
        <f t="shared" si="28"/>
        <v>#DIV/0!</v>
      </c>
      <c r="AU64" s="491" t="e">
        <f t="shared" si="28"/>
        <v>#DIV/0!</v>
      </c>
      <c r="AW64" s="236">
        <f>AW59+365</f>
        <v>1825</v>
      </c>
      <c r="AX64" s="236" t="e">
        <f t="shared" si="26"/>
        <v>#DIV/0!</v>
      </c>
      <c r="AY64" s="236" t="e">
        <f t="shared" si="26"/>
        <v>#DIV/0!</v>
      </c>
      <c r="AZ64" s="236" t="e">
        <f t="shared" si="26"/>
        <v>#DIV/0!</v>
      </c>
      <c r="BA64" s="236" t="e">
        <f t="shared" si="26"/>
        <v>#DIV/0!</v>
      </c>
      <c r="BB64" s="236" t="e">
        <f t="shared" si="26"/>
        <v>#DIV/0!</v>
      </c>
      <c r="BC64" s="236" t="e">
        <f t="shared" si="26"/>
        <v>#DIV/0!</v>
      </c>
      <c r="BD64" s="236" t="e">
        <f t="shared" si="26"/>
        <v>#DIV/0!</v>
      </c>
      <c r="BE64" s="236" t="e">
        <f t="shared" si="26"/>
        <v>#DIV/0!</v>
      </c>
      <c r="BF64" s="236" t="e">
        <f t="shared" si="26"/>
        <v>#DIV/0!</v>
      </c>
      <c r="BI64" s="252">
        <v>74</v>
      </c>
      <c r="BJ64" s="252">
        <v>82</v>
      </c>
      <c r="BK64" s="252">
        <v>88</v>
      </c>
      <c r="BL64" s="252">
        <v>76</v>
      </c>
      <c r="BM64" s="252">
        <v>81</v>
      </c>
      <c r="BN64" s="252">
        <v>86</v>
      </c>
      <c r="BO64" s="252">
        <v>74</v>
      </c>
      <c r="BP64" s="252">
        <v>79</v>
      </c>
      <c r="BQ64" s="252">
        <v>84</v>
      </c>
    </row>
    <row r="65" spans="1:69" s="236" customFormat="1" outlineLevel="1" collapsed="1">
      <c r="A65" s="236">
        <f t="shared" ca="1" si="20"/>
        <v>32</v>
      </c>
      <c r="B65" s="253" t="s">
        <v>1616</v>
      </c>
      <c r="C65" s="254" t="e">
        <f t="shared" si="24"/>
        <v>#DIV/0!</v>
      </c>
      <c r="D65" s="254" t="e">
        <f t="shared" si="24"/>
        <v>#DIV/0!</v>
      </c>
      <c r="E65" s="254" t="e">
        <f t="shared" si="24"/>
        <v>#DIV/0!</v>
      </c>
      <c r="F65" s="254"/>
      <c r="G65" s="254"/>
      <c r="H65" s="254"/>
      <c r="I65" s="254"/>
      <c r="J65" s="254"/>
      <c r="K65" s="254"/>
      <c r="L65" s="254"/>
      <c r="M65" s="254"/>
      <c r="N65" s="254"/>
      <c r="O65" s="254"/>
      <c r="P65" s="254"/>
      <c r="Q65" s="254"/>
      <c r="R65" s="254"/>
      <c r="S65" s="254"/>
      <c r="T65" s="254"/>
      <c r="U65" s="490" t="e">
        <f t="shared" si="27"/>
        <v>#DIV/0!</v>
      </c>
      <c r="V65" s="490" t="e">
        <f t="shared" si="27"/>
        <v>#DIV/0!</v>
      </c>
      <c r="W65" s="490" t="e">
        <f t="shared" si="27"/>
        <v>#DIV/0!</v>
      </c>
      <c r="X65" s="490"/>
      <c r="Y65" s="490"/>
      <c r="Z65" s="490"/>
      <c r="AA65" s="490"/>
      <c r="AB65" s="490"/>
      <c r="AC65" s="490"/>
      <c r="AD65" s="490"/>
      <c r="AE65" s="490"/>
      <c r="AF65" s="490"/>
      <c r="AG65" s="490"/>
      <c r="AH65" s="490"/>
      <c r="AI65" s="490"/>
      <c r="AJ65" s="490"/>
      <c r="AK65" s="490"/>
      <c r="AL65" s="490"/>
      <c r="AM65" s="491" t="e">
        <f t="shared" si="28"/>
        <v>#DIV/0!</v>
      </c>
      <c r="AN65" s="491" t="e">
        <f t="shared" si="28"/>
        <v>#DIV/0!</v>
      </c>
      <c r="AO65" s="491" t="e">
        <f t="shared" si="28"/>
        <v>#DIV/0!</v>
      </c>
      <c r="AP65" s="491" t="e">
        <f t="shared" si="28"/>
        <v>#DIV/0!</v>
      </c>
      <c r="AQ65" s="491" t="e">
        <f t="shared" si="28"/>
        <v>#DIV/0!</v>
      </c>
      <c r="AR65" s="491" t="e">
        <f t="shared" si="28"/>
        <v>#DIV/0!</v>
      </c>
      <c r="AS65" s="491" t="e">
        <f t="shared" si="28"/>
        <v>#DIV/0!</v>
      </c>
      <c r="AT65" s="491" t="e">
        <f t="shared" si="28"/>
        <v>#DIV/0!</v>
      </c>
      <c r="AU65" s="491" t="e">
        <f t="shared" si="28"/>
        <v>#DIV/0!</v>
      </c>
      <c r="AW65" s="236">
        <f>AW60+365</f>
        <v>1825</v>
      </c>
      <c r="AX65" s="236" t="e">
        <f t="shared" si="26"/>
        <v>#DIV/0!</v>
      </c>
      <c r="AY65" s="236" t="e">
        <f t="shared" si="26"/>
        <v>#DIV/0!</v>
      </c>
      <c r="AZ65" s="236" t="e">
        <f t="shared" si="26"/>
        <v>#DIV/0!</v>
      </c>
      <c r="BA65" s="236" t="e">
        <f t="shared" si="26"/>
        <v>#DIV/0!</v>
      </c>
      <c r="BB65" s="236" t="e">
        <f t="shared" si="26"/>
        <v>#DIV/0!</v>
      </c>
      <c r="BC65" s="236" t="e">
        <f t="shared" si="26"/>
        <v>#DIV/0!</v>
      </c>
      <c r="BD65" s="236" t="e">
        <f t="shared" si="26"/>
        <v>#DIV/0!</v>
      </c>
      <c r="BE65" s="236" t="e">
        <f t="shared" si="26"/>
        <v>#DIV/0!</v>
      </c>
      <c r="BF65" s="236" t="e">
        <f t="shared" si="26"/>
        <v>#DIV/0!</v>
      </c>
      <c r="BI65" s="252">
        <v>83</v>
      </c>
      <c r="BJ65" s="252">
        <v>91</v>
      </c>
      <c r="BK65" s="252">
        <v>97</v>
      </c>
      <c r="BL65" s="252">
        <v>85</v>
      </c>
      <c r="BM65" s="252">
        <v>90</v>
      </c>
      <c r="BN65" s="252">
        <v>95</v>
      </c>
      <c r="BO65" s="252">
        <v>83</v>
      </c>
      <c r="BP65" s="252">
        <v>88</v>
      </c>
      <c r="BQ65" s="252">
        <v>93</v>
      </c>
    </row>
    <row r="66" spans="1:69" s="236" customFormat="1" outlineLevel="1" collapsed="1">
      <c r="A66" s="236">
        <f t="shared" ca="1" si="20"/>
        <v>33</v>
      </c>
      <c r="B66" s="253" t="s">
        <v>1626</v>
      </c>
      <c r="C66" s="255" t="e">
        <f>INDEX($AM66:$AU66,1,C$31+(d.Region-1)*3)</f>
        <v>#DIV/0!</v>
      </c>
      <c r="D66" s="255" t="e">
        <f>INDEX($AM66:$AU66,1,D$31+(d.Region-1)*3)</f>
        <v>#DIV/0!</v>
      </c>
      <c r="E66" s="255" t="e">
        <f>INDEX($AM66:$AU66,1,E$31+(d.Region-1)*3)</f>
        <v>#DIV/0!</v>
      </c>
      <c r="F66" s="255"/>
      <c r="G66" s="255"/>
      <c r="H66" s="255"/>
      <c r="I66" s="255"/>
      <c r="J66" s="255"/>
      <c r="K66" s="255"/>
      <c r="L66" s="255"/>
      <c r="M66" s="255"/>
      <c r="N66" s="255"/>
      <c r="O66" s="255"/>
      <c r="P66" s="255"/>
      <c r="Q66" s="255"/>
      <c r="R66" s="255"/>
      <c r="S66" s="255"/>
      <c r="T66" s="255"/>
      <c r="U66" s="490" t="e">
        <f t="shared" si="27"/>
        <v>#DIV/0!</v>
      </c>
      <c r="V66" s="490" t="e">
        <f t="shared" si="27"/>
        <v>#DIV/0!</v>
      </c>
      <c r="W66" s="490" t="e">
        <f t="shared" si="27"/>
        <v>#DIV/0!</v>
      </c>
      <c r="X66" s="490"/>
      <c r="Y66" s="490"/>
      <c r="Z66" s="490"/>
      <c r="AA66" s="490"/>
      <c r="AB66" s="490"/>
      <c r="AC66" s="490"/>
      <c r="AD66" s="490"/>
      <c r="AE66" s="490"/>
      <c r="AF66" s="490"/>
      <c r="AG66" s="490"/>
      <c r="AH66" s="490"/>
      <c r="AI66" s="490"/>
      <c r="AJ66" s="490"/>
      <c r="AK66" s="490"/>
      <c r="AL66" s="490"/>
      <c r="AM66" s="491" t="e">
        <f t="shared" si="28"/>
        <v>#DIV/0!</v>
      </c>
      <c r="AN66" s="491" t="e">
        <f t="shared" si="28"/>
        <v>#DIV/0!</v>
      </c>
      <c r="AO66" s="491" t="e">
        <f t="shared" si="28"/>
        <v>#DIV/0!</v>
      </c>
      <c r="AP66" s="491" t="e">
        <f t="shared" si="28"/>
        <v>#DIV/0!</v>
      </c>
      <c r="AQ66" s="491" t="e">
        <f t="shared" si="28"/>
        <v>#DIV/0!</v>
      </c>
      <c r="AR66" s="491" t="e">
        <f t="shared" si="28"/>
        <v>#DIV/0!</v>
      </c>
      <c r="AS66" s="491" t="e">
        <f t="shared" si="28"/>
        <v>#DIV/0!</v>
      </c>
      <c r="AT66" s="491" t="e">
        <f t="shared" si="28"/>
        <v>#DIV/0!</v>
      </c>
      <c r="AU66" s="491" t="e">
        <f t="shared" si="28"/>
        <v>#DIV/0!</v>
      </c>
      <c r="AW66" s="236">
        <f>AW61+365</f>
        <v>1825</v>
      </c>
      <c r="AX66" s="236" t="e">
        <f t="shared" si="26"/>
        <v>#DIV/0!</v>
      </c>
      <c r="AY66" s="236" t="e">
        <f t="shared" si="26"/>
        <v>#DIV/0!</v>
      </c>
      <c r="AZ66" s="236" t="e">
        <f t="shared" si="26"/>
        <v>#DIV/0!</v>
      </c>
      <c r="BA66" s="236" t="e">
        <f t="shared" si="26"/>
        <v>#DIV/0!</v>
      </c>
      <c r="BB66" s="236" t="e">
        <f t="shared" si="26"/>
        <v>#DIV/0!</v>
      </c>
      <c r="BC66" s="236" t="e">
        <f t="shared" si="26"/>
        <v>#DIV/0!</v>
      </c>
      <c r="BD66" s="236" t="e">
        <f t="shared" si="26"/>
        <v>#DIV/0!</v>
      </c>
      <c r="BE66" s="236" t="e">
        <f t="shared" si="26"/>
        <v>#DIV/0!</v>
      </c>
      <c r="BF66" s="236" t="e">
        <f t="shared" si="26"/>
        <v>#DIV/0!</v>
      </c>
      <c r="BI66" s="252">
        <v>99</v>
      </c>
      <c r="BJ66" s="252">
        <v>107</v>
      </c>
      <c r="BK66" s="252">
        <v>113</v>
      </c>
      <c r="BL66" s="252">
        <v>101</v>
      </c>
      <c r="BM66" s="252">
        <v>106</v>
      </c>
      <c r="BN66" s="252">
        <v>111</v>
      </c>
      <c r="BO66" s="252">
        <v>99</v>
      </c>
      <c r="BP66" s="252">
        <v>104</v>
      </c>
      <c r="BQ66" s="252">
        <v>109</v>
      </c>
    </row>
    <row r="67" spans="1:69" outlineLevel="1">
      <c r="B67" s="263"/>
      <c r="C67" s="264" t="s">
        <v>549</v>
      </c>
      <c r="D67" s="265"/>
      <c r="E67" s="266"/>
      <c r="F67" s="264" t="s">
        <v>1080</v>
      </c>
      <c r="G67" s="264"/>
      <c r="H67" s="27"/>
      <c r="I67" s="27"/>
      <c r="J67" s="27"/>
      <c r="K67" s="27"/>
      <c r="L67" s="27"/>
      <c r="M67" s="27"/>
      <c r="N67" s="27"/>
      <c r="O67" s="27"/>
      <c r="P67" s="27"/>
      <c r="Q67" s="27"/>
      <c r="R67" s="27"/>
      <c r="S67" s="27"/>
      <c r="T67" s="27"/>
    </row>
    <row r="68" spans="1:69" outlineLevel="1">
      <c r="B68" s="267" t="s">
        <v>1104</v>
      </c>
      <c r="C68" s="268">
        <v>2</v>
      </c>
      <c r="D68" s="268">
        <v>24</v>
      </c>
      <c r="E68" s="236"/>
      <c r="F68" s="269">
        <f>i.TOLoffset_r1*6</f>
        <v>12</v>
      </c>
      <c r="G68" s="269">
        <f>i.TOLoffset_r2*6</f>
        <v>144</v>
      </c>
      <c r="H68" s="27"/>
      <c r="I68" s="27"/>
      <c r="J68" s="27"/>
      <c r="K68" s="27"/>
      <c r="L68" s="27"/>
      <c r="M68" s="27"/>
      <c r="N68" s="27"/>
      <c r="O68" s="27"/>
      <c r="P68" s="27"/>
      <c r="Q68" s="27"/>
      <c r="R68" s="27"/>
      <c r="S68" s="27"/>
      <c r="T68" s="27"/>
    </row>
    <row r="69" spans="1:69" collapsed="1"/>
    <row r="70" spans="1:69">
      <c r="A70" s="172" t="s">
        <v>921</v>
      </c>
    </row>
    <row r="71" spans="1:69" ht="16.5" outlineLevel="1">
      <c r="B71" s="57" t="s">
        <v>648</v>
      </c>
      <c r="C71" s="60"/>
      <c r="D71" s="60"/>
      <c r="E71" s="60"/>
      <c r="F71" s="60"/>
      <c r="G71" s="60"/>
      <c r="H71" s="60"/>
      <c r="I71" s="60"/>
      <c r="J71" s="60"/>
      <c r="K71" s="60"/>
      <c r="L71" s="60"/>
      <c r="M71" s="59" t="s">
        <v>608</v>
      </c>
      <c r="N71" s="59"/>
      <c r="O71" s="59"/>
      <c r="P71" s="59"/>
      <c r="Q71" s="59"/>
      <c r="R71" s="59"/>
      <c r="S71" s="59"/>
      <c r="T71" s="59"/>
      <c r="U71" s="59"/>
      <c r="V71" s="59"/>
      <c r="W71" s="59" t="s">
        <v>609</v>
      </c>
      <c r="X71" s="59"/>
      <c r="Y71" s="59"/>
      <c r="Z71" s="59"/>
      <c r="AA71" s="59"/>
      <c r="AB71" s="59"/>
      <c r="AC71" s="59"/>
      <c r="AD71" s="59"/>
      <c r="AE71" s="59"/>
      <c r="AF71" s="59"/>
      <c r="AG71" s="59" t="s">
        <v>647</v>
      </c>
      <c r="AH71" s="59"/>
      <c r="AI71" s="59"/>
      <c r="AJ71" s="59"/>
      <c r="AK71" s="59"/>
      <c r="AL71" s="59"/>
      <c r="AM71" s="59"/>
      <c r="AN71" s="59"/>
      <c r="AO71" s="59"/>
      <c r="AP71" s="59"/>
      <c r="AQ71" s="58"/>
    </row>
    <row r="72" spans="1:69" ht="36" outlineLevel="1">
      <c r="B72" s="57"/>
      <c r="C72" s="60" t="s">
        <v>649</v>
      </c>
      <c r="D72" s="60" t="s">
        <v>650</v>
      </c>
      <c r="E72" s="60" t="s">
        <v>651</v>
      </c>
      <c r="F72" s="60" t="s">
        <v>766</v>
      </c>
      <c r="G72" s="60" t="s">
        <v>767</v>
      </c>
      <c r="H72" s="60" t="s">
        <v>652</v>
      </c>
      <c r="I72" s="60" t="s">
        <v>653</v>
      </c>
      <c r="J72" s="60" t="s">
        <v>654</v>
      </c>
      <c r="K72" s="60" t="s">
        <v>654</v>
      </c>
      <c r="L72" s="60" t="s">
        <v>654</v>
      </c>
      <c r="M72" s="60" t="s">
        <v>649</v>
      </c>
      <c r="N72" s="60" t="s">
        <v>650</v>
      </c>
      <c r="O72" s="60" t="s">
        <v>651</v>
      </c>
      <c r="P72" s="60" t="s">
        <v>766</v>
      </c>
      <c r="Q72" s="60" t="s">
        <v>2306</v>
      </c>
      <c r="R72" s="60" t="s">
        <v>2305</v>
      </c>
      <c r="S72" s="60" t="s">
        <v>2307</v>
      </c>
      <c r="T72" s="60" t="s">
        <v>2308</v>
      </c>
      <c r="U72" s="60" t="s">
        <v>2065</v>
      </c>
      <c r="V72" s="60" t="s">
        <v>654</v>
      </c>
      <c r="W72" s="60" t="s">
        <v>649</v>
      </c>
      <c r="X72" s="60" t="s">
        <v>650</v>
      </c>
      <c r="Y72" s="60" t="s">
        <v>651</v>
      </c>
      <c r="Z72" s="60" t="s">
        <v>766</v>
      </c>
      <c r="AA72" s="60" t="s">
        <v>767</v>
      </c>
      <c r="AB72" s="60" t="s">
        <v>652</v>
      </c>
      <c r="AC72" s="60" t="s">
        <v>653</v>
      </c>
      <c r="AD72" s="60" t="s">
        <v>654</v>
      </c>
      <c r="AE72" s="60" t="s">
        <v>654</v>
      </c>
      <c r="AF72" s="60" t="s">
        <v>654</v>
      </c>
      <c r="AG72" s="60" t="s">
        <v>649</v>
      </c>
      <c r="AH72" s="60" t="s">
        <v>650</v>
      </c>
      <c r="AI72" s="60" t="s">
        <v>651</v>
      </c>
      <c r="AJ72" s="60" t="s">
        <v>766</v>
      </c>
      <c r="AK72" s="60" t="s">
        <v>767</v>
      </c>
      <c r="AL72" s="60" t="s">
        <v>652</v>
      </c>
      <c r="AM72" s="60" t="s">
        <v>653</v>
      </c>
      <c r="AN72" s="60" t="s">
        <v>654</v>
      </c>
      <c r="AO72" s="60" t="s">
        <v>654</v>
      </c>
      <c r="AP72" s="60" t="s">
        <v>654</v>
      </c>
      <c r="AQ72" s="58"/>
    </row>
    <row r="73" spans="1:69" outlineLevel="1">
      <c r="B73" s="46" t="s">
        <v>706</v>
      </c>
      <c r="C73" s="54">
        <f t="shared" ref="C73:L78" si="29">CHOOSE(d.Region,M73,W73,AG73)</f>
        <v>0</v>
      </c>
      <c r="D73" s="54">
        <f t="shared" si="29"/>
        <v>0</v>
      </c>
      <c r="E73" s="54">
        <f t="shared" si="29"/>
        <v>0</v>
      </c>
      <c r="F73" s="54">
        <f t="shared" si="29"/>
        <v>0</v>
      </c>
      <c r="G73" s="54">
        <f t="shared" si="29"/>
        <v>0</v>
      </c>
      <c r="H73" s="54">
        <f t="shared" si="29"/>
        <v>0</v>
      </c>
      <c r="I73" s="54">
        <f t="shared" si="29"/>
        <v>0</v>
      </c>
      <c r="J73" s="54">
        <f t="shared" si="29"/>
        <v>0</v>
      </c>
      <c r="K73" s="54">
        <f t="shared" si="29"/>
        <v>0</v>
      </c>
      <c r="L73" s="54">
        <f t="shared" si="29"/>
        <v>0</v>
      </c>
      <c r="M73" s="61"/>
      <c r="N73" s="61"/>
      <c r="O73" s="61"/>
      <c r="P73" s="61"/>
      <c r="Q73" s="61" t="b">
        <v>1</v>
      </c>
      <c r="R73" s="61"/>
      <c r="S73" s="61" t="b">
        <v>0</v>
      </c>
      <c r="T73" s="62" t="b">
        <v>0</v>
      </c>
      <c r="U73" s="62" t="s">
        <v>30</v>
      </c>
      <c r="V73" s="62"/>
      <c r="W73" s="61"/>
      <c r="X73" s="61"/>
      <c r="Y73" s="61"/>
      <c r="Z73" s="61"/>
      <c r="AA73" s="61"/>
      <c r="AB73" s="61"/>
      <c r="AC73" s="61"/>
      <c r="AD73" s="62"/>
      <c r="AE73" s="62"/>
      <c r="AF73" s="62"/>
      <c r="AG73" s="61"/>
      <c r="AH73" s="61"/>
      <c r="AI73" s="61"/>
      <c r="AJ73" s="61"/>
      <c r="AK73" s="61"/>
      <c r="AL73" s="61"/>
      <c r="AM73" s="61"/>
      <c r="AN73" s="62"/>
      <c r="AO73" s="62"/>
      <c r="AP73" s="62"/>
      <c r="AQ73" s="58"/>
    </row>
    <row r="74" spans="1:69" outlineLevel="1">
      <c r="B74" s="47" t="s">
        <v>547</v>
      </c>
      <c r="C74" s="78">
        <f t="shared" si="29"/>
        <v>0</v>
      </c>
      <c r="D74" s="78">
        <f t="shared" si="29"/>
        <v>0</v>
      </c>
      <c r="E74" s="78">
        <f t="shared" si="29"/>
        <v>0</v>
      </c>
      <c r="F74" s="78">
        <f t="shared" si="29"/>
        <v>0</v>
      </c>
      <c r="G74" s="78">
        <f t="shared" si="29"/>
        <v>0</v>
      </c>
      <c r="H74" s="78">
        <f t="shared" si="29"/>
        <v>0</v>
      </c>
      <c r="I74" s="78">
        <f t="shared" si="29"/>
        <v>0</v>
      </c>
      <c r="J74" s="78">
        <f t="shared" si="29"/>
        <v>0</v>
      </c>
      <c r="K74" s="78">
        <f t="shared" si="29"/>
        <v>0</v>
      </c>
      <c r="L74" s="78">
        <f t="shared" si="29"/>
        <v>0</v>
      </c>
      <c r="M74" s="79"/>
      <c r="N74" s="79"/>
      <c r="O74" s="79"/>
      <c r="P74" s="79"/>
      <c r="Q74" s="79" t="b">
        <v>1</v>
      </c>
      <c r="R74" s="79"/>
      <c r="S74" s="79" t="b">
        <v>0</v>
      </c>
      <c r="T74" s="80" t="b">
        <v>0</v>
      </c>
      <c r="U74" s="80" t="s">
        <v>30</v>
      </c>
      <c r="V74" s="80"/>
      <c r="W74" s="79"/>
      <c r="X74" s="79"/>
      <c r="Y74" s="79"/>
      <c r="Z74" s="79"/>
      <c r="AA74" s="79"/>
      <c r="AB74" s="79"/>
      <c r="AC74" s="79"/>
      <c r="AD74" s="80"/>
      <c r="AE74" s="80"/>
      <c r="AF74" s="80"/>
      <c r="AG74" s="79"/>
      <c r="AH74" s="79"/>
      <c r="AI74" s="79"/>
      <c r="AJ74" s="79"/>
      <c r="AK74" s="79"/>
      <c r="AL74" s="79"/>
      <c r="AM74" s="79"/>
      <c r="AN74" s="80"/>
      <c r="AO74" s="80"/>
      <c r="AP74" s="80"/>
      <c r="AQ74" s="58"/>
    </row>
    <row r="75" spans="1:69" outlineLevel="1">
      <c r="B75" s="48" t="s">
        <v>382</v>
      </c>
      <c r="C75" s="81">
        <f t="shared" si="29"/>
        <v>0</v>
      </c>
      <c r="D75" s="81">
        <f t="shared" si="29"/>
        <v>0</v>
      </c>
      <c r="E75" s="81">
        <f t="shared" si="29"/>
        <v>0</v>
      </c>
      <c r="F75" s="81">
        <f t="shared" si="29"/>
        <v>0</v>
      </c>
      <c r="G75" s="81">
        <f t="shared" si="29"/>
        <v>0</v>
      </c>
      <c r="H75" s="81">
        <f t="shared" si="29"/>
        <v>0</v>
      </c>
      <c r="I75" s="81">
        <f t="shared" si="29"/>
        <v>0</v>
      </c>
      <c r="J75" s="81">
        <f t="shared" si="29"/>
        <v>0</v>
      </c>
      <c r="K75" s="81">
        <f t="shared" si="29"/>
        <v>0</v>
      </c>
      <c r="L75" s="81">
        <f t="shared" si="29"/>
        <v>0</v>
      </c>
      <c r="M75" s="82"/>
      <c r="N75" s="82"/>
      <c r="O75" s="82"/>
      <c r="P75" s="82"/>
      <c r="Q75" s="82" t="b">
        <v>1</v>
      </c>
      <c r="R75" s="82"/>
      <c r="S75" s="82" t="b">
        <v>0</v>
      </c>
      <c r="T75" s="83" t="b">
        <v>0</v>
      </c>
      <c r="U75" s="83" t="s">
        <v>30</v>
      </c>
      <c r="V75" s="83"/>
      <c r="W75" s="82"/>
      <c r="X75" s="82"/>
      <c r="Y75" s="82"/>
      <c r="Z75" s="82"/>
      <c r="AA75" s="82"/>
      <c r="AB75" s="82"/>
      <c r="AC75" s="82"/>
      <c r="AD75" s="83"/>
      <c r="AE75" s="83"/>
      <c r="AF75" s="83"/>
      <c r="AG75" s="82"/>
      <c r="AH75" s="82"/>
      <c r="AI75" s="82"/>
      <c r="AJ75" s="82"/>
      <c r="AK75" s="82"/>
      <c r="AL75" s="82"/>
      <c r="AM75" s="82"/>
      <c r="AN75" s="83"/>
      <c r="AO75" s="83"/>
      <c r="AP75" s="83"/>
      <c r="AQ75" s="58"/>
    </row>
    <row r="76" spans="1:69" outlineLevel="1">
      <c r="B76" s="46" t="s">
        <v>707</v>
      </c>
      <c r="C76" s="84">
        <f t="shared" si="29"/>
        <v>0</v>
      </c>
      <c r="D76" s="84">
        <f t="shared" si="29"/>
        <v>0</v>
      </c>
      <c r="E76" s="84">
        <f t="shared" si="29"/>
        <v>0</v>
      </c>
      <c r="F76" s="84">
        <f t="shared" si="29"/>
        <v>0</v>
      </c>
      <c r="G76" s="84">
        <f t="shared" si="29"/>
        <v>0</v>
      </c>
      <c r="H76" s="84">
        <f t="shared" si="29"/>
        <v>0</v>
      </c>
      <c r="I76" s="84">
        <f t="shared" si="29"/>
        <v>0</v>
      </c>
      <c r="J76" s="84">
        <f t="shared" si="29"/>
        <v>0</v>
      </c>
      <c r="K76" s="84">
        <f t="shared" si="29"/>
        <v>0</v>
      </c>
      <c r="L76" s="84">
        <f t="shared" si="29"/>
        <v>0</v>
      </c>
      <c r="M76" s="85"/>
      <c r="N76" s="85"/>
      <c r="O76" s="85"/>
      <c r="P76" s="85"/>
      <c r="Q76" s="85" t="b">
        <v>1</v>
      </c>
      <c r="R76" s="85"/>
      <c r="S76" s="85" t="b">
        <v>0</v>
      </c>
      <c r="T76" s="86" t="b">
        <v>0</v>
      </c>
      <c r="U76" s="86" t="s">
        <v>30</v>
      </c>
      <c r="V76" s="86"/>
      <c r="W76" s="85"/>
      <c r="X76" s="85"/>
      <c r="Y76" s="85"/>
      <c r="Z76" s="85"/>
      <c r="AA76" s="85"/>
      <c r="AB76" s="85"/>
      <c r="AC76" s="85"/>
      <c r="AD76" s="86"/>
      <c r="AE76" s="86"/>
      <c r="AF76" s="86"/>
      <c r="AG76" s="85"/>
      <c r="AH76" s="85"/>
      <c r="AI76" s="85"/>
      <c r="AJ76" s="85"/>
      <c r="AK76" s="85"/>
      <c r="AL76" s="85"/>
      <c r="AM76" s="85"/>
      <c r="AN76" s="86"/>
      <c r="AO76" s="86"/>
      <c r="AP76" s="86"/>
      <c r="AQ76" s="58"/>
    </row>
    <row r="77" spans="1:69" outlineLevel="1">
      <c r="B77" s="47" t="s">
        <v>547</v>
      </c>
      <c r="C77" s="78">
        <f t="shared" si="29"/>
        <v>0</v>
      </c>
      <c r="D77" s="78">
        <f t="shared" si="29"/>
        <v>0</v>
      </c>
      <c r="E77" s="78">
        <f t="shared" si="29"/>
        <v>0</v>
      </c>
      <c r="F77" s="78">
        <f t="shared" si="29"/>
        <v>0</v>
      </c>
      <c r="G77" s="78">
        <f t="shared" si="29"/>
        <v>0</v>
      </c>
      <c r="H77" s="78">
        <f t="shared" si="29"/>
        <v>0</v>
      </c>
      <c r="I77" s="78">
        <f t="shared" si="29"/>
        <v>0</v>
      </c>
      <c r="J77" s="78">
        <f t="shared" si="29"/>
        <v>0</v>
      </c>
      <c r="K77" s="78">
        <f t="shared" si="29"/>
        <v>0</v>
      </c>
      <c r="L77" s="78">
        <f t="shared" si="29"/>
        <v>0</v>
      </c>
      <c r="M77" s="79"/>
      <c r="N77" s="79"/>
      <c r="O77" s="79"/>
      <c r="P77" s="79"/>
      <c r="Q77" s="79" t="b">
        <v>1</v>
      </c>
      <c r="R77" s="79"/>
      <c r="S77" s="79" t="b">
        <v>0</v>
      </c>
      <c r="T77" s="80" t="b">
        <v>0</v>
      </c>
      <c r="U77" s="80" t="s">
        <v>30</v>
      </c>
      <c r="V77" s="80"/>
      <c r="W77" s="79"/>
      <c r="X77" s="79"/>
      <c r="Y77" s="79"/>
      <c r="Z77" s="79"/>
      <c r="AA77" s="79"/>
      <c r="AB77" s="79"/>
      <c r="AC77" s="79"/>
      <c r="AD77" s="80"/>
      <c r="AE77" s="80"/>
      <c r="AF77" s="80"/>
      <c r="AG77" s="79"/>
      <c r="AH77" s="79"/>
      <c r="AI77" s="79"/>
      <c r="AJ77" s="79"/>
      <c r="AK77" s="79"/>
      <c r="AL77" s="79"/>
      <c r="AM77" s="79"/>
      <c r="AN77" s="80"/>
      <c r="AO77" s="80"/>
      <c r="AP77" s="80"/>
      <c r="AQ77" s="58"/>
    </row>
    <row r="78" spans="1:69" outlineLevel="1">
      <c r="B78" s="48" t="s">
        <v>382</v>
      </c>
      <c r="C78" s="55">
        <f t="shared" si="29"/>
        <v>0</v>
      </c>
      <c r="D78" s="55">
        <f t="shared" si="29"/>
        <v>0</v>
      </c>
      <c r="E78" s="55">
        <f t="shared" si="29"/>
        <v>0</v>
      </c>
      <c r="F78" s="55">
        <f t="shared" si="29"/>
        <v>0</v>
      </c>
      <c r="G78" s="55">
        <f t="shared" si="29"/>
        <v>0</v>
      </c>
      <c r="H78" s="55">
        <f t="shared" si="29"/>
        <v>0</v>
      </c>
      <c r="I78" s="55">
        <f t="shared" si="29"/>
        <v>0</v>
      </c>
      <c r="J78" s="55">
        <f t="shared" si="29"/>
        <v>0</v>
      </c>
      <c r="K78" s="55">
        <f t="shared" si="29"/>
        <v>0</v>
      </c>
      <c r="L78" s="55">
        <f t="shared" si="29"/>
        <v>0</v>
      </c>
      <c r="M78" s="63"/>
      <c r="N78" s="63"/>
      <c r="O78" s="63"/>
      <c r="P78" s="63"/>
      <c r="Q78" s="63" t="b">
        <v>1</v>
      </c>
      <c r="R78" s="63"/>
      <c r="S78" s="63" t="b">
        <v>0</v>
      </c>
      <c r="T78" s="64" t="b">
        <v>0</v>
      </c>
      <c r="U78" s="64" t="s">
        <v>30</v>
      </c>
      <c r="V78" s="64"/>
      <c r="W78" s="63"/>
      <c r="X78" s="63"/>
      <c r="Y78" s="63"/>
      <c r="Z78" s="63"/>
      <c r="AA78" s="63"/>
      <c r="AB78" s="63"/>
      <c r="AC78" s="63"/>
      <c r="AD78" s="64"/>
      <c r="AE78" s="64"/>
      <c r="AF78" s="64"/>
      <c r="AG78" s="63"/>
      <c r="AH78" s="63"/>
      <c r="AI78" s="63"/>
      <c r="AJ78" s="82"/>
      <c r="AK78" s="82"/>
      <c r="AL78" s="63"/>
      <c r="AM78" s="63"/>
      <c r="AN78" s="64"/>
      <c r="AO78" s="64"/>
      <c r="AP78" s="64"/>
    </row>
    <row r="79" spans="1:69" outlineLevel="1" collapsed="1"/>
    <row r="80" spans="1:69" outlineLevel="1">
      <c r="B80" t="s">
        <v>1216</v>
      </c>
      <c r="C80" s="18">
        <v>0</v>
      </c>
      <c r="D80" s="18">
        <v>1</v>
      </c>
      <c r="E80" s="18">
        <v>2</v>
      </c>
      <c r="F80" s="18">
        <v>3</v>
      </c>
      <c r="G80" s="18">
        <v>4</v>
      </c>
      <c r="H80" s="18">
        <v>5</v>
      </c>
      <c r="I80" s="18">
        <v>6</v>
      </c>
      <c r="J80" s="18"/>
    </row>
    <row r="81" spans="1:39" outlineLevel="1">
      <c r="C81" s="18" t="s">
        <v>1209</v>
      </c>
      <c r="D81" s="18" t="s">
        <v>1210</v>
      </c>
      <c r="E81" s="18" t="s">
        <v>1211</v>
      </c>
      <c r="F81" s="18" t="s">
        <v>1212</v>
      </c>
      <c r="G81" s="18" t="s">
        <v>1213</v>
      </c>
      <c r="H81" s="18" t="s">
        <v>1214</v>
      </c>
      <c r="I81" s="18" t="s">
        <v>1215</v>
      </c>
      <c r="M81" s="18" t="s">
        <v>1209</v>
      </c>
      <c r="N81" s="18" t="s">
        <v>1210</v>
      </c>
      <c r="O81" s="18" t="s">
        <v>1211</v>
      </c>
      <c r="P81" s="18" t="s">
        <v>1212</v>
      </c>
      <c r="Q81" s="18" t="s">
        <v>1213</v>
      </c>
      <c r="R81" s="18" t="s">
        <v>1214</v>
      </c>
      <c r="S81" s="18" t="s">
        <v>1215</v>
      </c>
      <c r="W81" s="18" t="s">
        <v>1209</v>
      </c>
      <c r="X81" s="18" t="s">
        <v>1210</v>
      </c>
      <c r="Y81" s="18" t="s">
        <v>1211</v>
      </c>
      <c r="Z81" s="18" t="s">
        <v>1212</v>
      </c>
      <c r="AA81" s="18" t="s">
        <v>1213</v>
      </c>
      <c r="AB81" s="18" t="s">
        <v>1214</v>
      </c>
      <c r="AC81" s="18" t="s">
        <v>1215</v>
      </c>
      <c r="AG81" s="18" t="s">
        <v>1209</v>
      </c>
      <c r="AH81" s="18" t="s">
        <v>1210</v>
      </c>
      <c r="AI81" s="18" t="s">
        <v>1211</v>
      </c>
      <c r="AJ81" s="18" t="s">
        <v>1212</v>
      </c>
      <c r="AK81" s="18" t="s">
        <v>1213</v>
      </c>
      <c r="AL81" s="18" t="s">
        <v>1214</v>
      </c>
      <c r="AM81" s="18" t="s">
        <v>1215</v>
      </c>
    </row>
    <row r="82" spans="1:39" outlineLevel="1">
      <c r="C82" s="78">
        <f t="shared" ref="C82:I82" si="30">CHOOSE(d.Region,M82,W82,AG82)</f>
        <v>0.5</v>
      </c>
      <c r="D82" s="78">
        <f t="shared" si="30"/>
        <v>0.6</v>
      </c>
      <c r="E82" s="78">
        <f t="shared" si="30"/>
        <v>0.65</v>
      </c>
      <c r="F82" s="78">
        <f t="shared" si="30"/>
        <v>0.75</v>
      </c>
      <c r="G82" s="78">
        <f t="shared" si="30"/>
        <v>0.8</v>
      </c>
      <c r="H82" s="78">
        <f t="shared" si="30"/>
        <v>1</v>
      </c>
      <c r="I82" s="78">
        <f t="shared" si="30"/>
        <v>1</v>
      </c>
      <c r="M82" s="11">
        <v>1</v>
      </c>
      <c r="N82" s="11">
        <v>1</v>
      </c>
      <c r="O82" s="11">
        <v>1</v>
      </c>
      <c r="P82" s="11">
        <v>1</v>
      </c>
      <c r="Q82" s="11">
        <v>1</v>
      </c>
      <c r="R82" s="11">
        <v>1</v>
      </c>
      <c r="S82" s="11">
        <v>1</v>
      </c>
      <c r="W82" s="11">
        <v>0.5</v>
      </c>
      <c r="X82" s="11">
        <v>0.6</v>
      </c>
      <c r="Y82" s="11">
        <v>0.65</v>
      </c>
      <c r="Z82" s="11">
        <v>0.75</v>
      </c>
      <c r="AA82" s="11">
        <v>0.8</v>
      </c>
      <c r="AB82" s="11">
        <v>1</v>
      </c>
      <c r="AC82" s="11">
        <v>1</v>
      </c>
      <c r="AG82" s="11">
        <v>1</v>
      </c>
      <c r="AH82" s="11">
        <v>1</v>
      </c>
      <c r="AI82" s="11">
        <v>1</v>
      </c>
      <c r="AJ82" s="11">
        <v>1</v>
      </c>
      <c r="AK82" s="11">
        <v>1</v>
      </c>
      <c r="AL82" s="11">
        <v>1</v>
      </c>
      <c r="AM82" s="11">
        <v>1</v>
      </c>
    </row>
    <row r="83" spans="1:39" outlineLevel="1"/>
    <row r="84" spans="1:39" outlineLevel="1">
      <c r="B84" t="s">
        <v>1348</v>
      </c>
      <c r="E84" t="s">
        <v>910</v>
      </c>
      <c r="F84" t="s">
        <v>1735</v>
      </c>
      <c r="G84" t="s">
        <v>1736</v>
      </c>
    </row>
    <row r="85" spans="1:39" outlineLevel="1">
      <c r="B85" s="25" t="s">
        <v>1349</v>
      </c>
      <c r="C85">
        <f>INDEX(E85:G85,1,d.Region)</f>
        <v>0</v>
      </c>
    </row>
    <row r="87" spans="1:39">
      <c r="A87" s="14" t="s">
        <v>991</v>
      </c>
    </row>
    <row r="88" spans="1:39" ht="118.5" outlineLevel="1">
      <c r="B88" s="18" t="s">
        <v>401</v>
      </c>
      <c r="C88" s="23" t="s">
        <v>272</v>
      </c>
      <c r="D88" s="23" t="s">
        <v>271</v>
      </c>
      <c r="E88" s="23" t="s">
        <v>272</v>
      </c>
      <c r="F88" s="23" t="s">
        <v>271</v>
      </c>
      <c r="G88" s="23" t="s">
        <v>346</v>
      </c>
      <c r="H88" s="23" t="s">
        <v>347</v>
      </c>
      <c r="I88" s="23" t="s">
        <v>378</v>
      </c>
      <c r="J88" s="156" t="s">
        <v>361</v>
      </c>
      <c r="L88" s="156" t="s">
        <v>389</v>
      </c>
      <c r="M88" s="156" t="s">
        <v>389</v>
      </c>
      <c r="N88" s="156" t="s">
        <v>389</v>
      </c>
      <c r="O88" s="190" t="s">
        <v>905</v>
      </c>
      <c r="P88" s="190"/>
      <c r="Q88" s="190"/>
      <c r="R88" s="190"/>
      <c r="S88" s="155"/>
      <c r="T88" s="155"/>
      <c r="U88" s="155"/>
      <c r="V88" s="155"/>
      <c r="W88" s="155"/>
      <c r="X88" s="155"/>
      <c r="Y88" s="155"/>
      <c r="Z88" s="155"/>
      <c r="AA88" s="155"/>
      <c r="AB88" s="155"/>
      <c r="AC88" s="155"/>
      <c r="AD88" s="155"/>
    </row>
    <row r="89" spans="1:39" outlineLevel="1">
      <c r="C89" s="27"/>
      <c r="D89" s="27"/>
      <c r="E89" s="27"/>
      <c r="F89" s="27"/>
      <c r="G89" s="27"/>
      <c r="H89" s="27"/>
      <c r="I89" s="27"/>
      <c r="O89" s="137" t="s">
        <v>882</v>
      </c>
      <c r="P89" s="137"/>
      <c r="Q89" s="137"/>
      <c r="R89" s="137"/>
      <c r="S89" s="137" t="s">
        <v>882</v>
      </c>
      <c r="T89" s="137"/>
      <c r="U89" s="137"/>
      <c r="V89" s="137"/>
      <c r="W89" s="137" t="s">
        <v>882</v>
      </c>
      <c r="X89" s="137"/>
      <c r="Y89" s="137"/>
      <c r="Z89" s="137"/>
      <c r="AA89" s="137" t="s">
        <v>882</v>
      </c>
      <c r="AB89" s="137"/>
      <c r="AC89" s="137"/>
      <c r="AD89" s="137"/>
    </row>
    <row r="90" spans="1:39" outlineLevel="1">
      <c r="C90" s="27"/>
      <c r="D90" s="27"/>
      <c r="E90" s="27"/>
      <c r="F90" s="27"/>
      <c r="G90" s="27"/>
      <c r="H90" s="27"/>
      <c r="I90" s="27"/>
      <c r="J90" s="191" t="s">
        <v>490</v>
      </c>
      <c r="L90" s="192" t="s">
        <v>610</v>
      </c>
      <c r="M90" s="192" t="s">
        <v>611</v>
      </c>
      <c r="N90" s="192" t="s">
        <v>612</v>
      </c>
      <c r="O90" s="135">
        <v>1</v>
      </c>
      <c r="P90" s="135">
        <v>2</v>
      </c>
      <c r="Q90" s="135">
        <v>3</v>
      </c>
      <c r="R90" s="135">
        <v>4</v>
      </c>
      <c r="S90" s="44" t="s">
        <v>906</v>
      </c>
      <c r="T90" s="44" t="s">
        <v>907</v>
      </c>
      <c r="U90" s="44" t="s">
        <v>908</v>
      </c>
      <c r="V90" s="44" t="s">
        <v>940</v>
      </c>
      <c r="W90" s="44" t="s">
        <v>906</v>
      </c>
      <c r="X90" s="44" t="s">
        <v>907</v>
      </c>
      <c r="Y90" s="44" t="s">
        <v>908</v>
      </c>
      <c r="Z90" s="44" t="s">
        <v>940</v>
      </c>
      <c r="AA90" s="44" t="s">
        <v>906</v>
      </c>
      <c r="AB90" s="44" t="s">
        <v>907</v>
      </c>
      <c r="AC90" s="44" t="s">
        <v>908</v>
      </c>
      <c r="AD90" s="44" t="s">
        <v>940</v>
      </c>
    </row>
    <row r="91" spans="1:39" outlineLevel="1">
      <c r="A91" s="18">
        <v>1</v>
      </c>
      <c r="B91" s="41" t="s">
        <v>502</v>
      </c>
      <c r="C91" s="32" t="s">
        <v>30</v>
      </c>
      <c r="D91" s="32" t="s">
        <v>30</v>
      </c>
      <c r="E91" s="32" t="s">
        <v>30</v>
      </c>
      <c r="F91" s="32" t="s">
        <v>30</v>
      </c>
      <c r="G91" s="32" t="s">
        <v>30</v>
      </c>
      <c r="H91" s="32" t="s">
        <v>30</v>
      </c>
      <c r="I91" s="34" t="s">
        <v>30</v>
      </c>
      <c r="J91" s="155"/>
      <c r="L91" s="155">
        <v>0</v>
      </c>
      <c r="M91" s="193">
        <f>L91</f>
        <v>0</v>
      </c>
      <c r="N91" s="193">
        <f>M91</f>
        <v>0</v>
      </c>
      <c r="O91" s="177">
        <v>0</v>
      </c>
      <c r="P91" s="177">
        <v>0.5</v>
      </c>
      <c r="Q91" s="177">
        <v>0.5</v>
      </c>
      <c r="R91" s="177">
        <v>1</v>
      </c>
      <c r="T91" s="134"/>
    </row>
    <row r="92" spans="1:39" outlineLevel="1">
      <c r="A92" s="18">
        <v>2</v>
      </c>
      <c r="B92" s="42" t="s">
        <v>503</v>
      </c>
      <c r="C92" s="31" t="s">
        <v>30</v>
      </c>
      <c r="D92" s="31" t="b">
        <v>1</v>
      </c>
      <c r="E92" s="31" t="s">
        <v>30</v>
      </c>
      <c r="F92" s="31" t="b">
        <v>1</v>
      </c>
      <c r="G92" s="31" t="s">
        <v>30</v>
      </c>
      <c r="H92" s="31" t="s">
        <v>30</v>
      </c>
      <c r="I92" s="35" t="str">
        <f ca="1">OFFSET(I92,-1,0)</f>
        <v>-</v>
      </c>
      <c r="J92" s="155"/>
      <c r="L92" s="155">
        <v>0</v>
      </c>
      <c r="M92" s="193">
        <f t="shared" ref="M92:N94" si="31">L92</f>
        <v>0</v>
      </c>
      <c r="N92" s="193">
        <f t="shared" si="31"/>
        <v>0</v>
      </c>
      <c r="O92" s="181">
        <f t="shared" ref="O92:R94" ca="1" si="32">OFFSET(O92,-1,0)</f>
        <v>0</v>
      </c>
      <c r="P92" s="181">
        <f t="shared" ca="1" si="32"/>
        <v>0.5</v>
      </c>
      <c r="Q92" s="181">
        <f t="shared" ca="1" si="32"/>
        <v>0.5</v>
      </c>
      <c r="R92" s="181">
        <f t="shared" ca="1" si="32"/>
        <v>1</v>
      </c>
    </row>
    <row r="93" spans="1:39" outlineLevel="1">
      <c r="A93" s="18">
        <v>3</v>
      </c>
      <c r="B93" s="42" t="s">
        <v>504</v>
      </c>
      <c r="C93" s="31" t="b">
        <v>1</v>
      </c>
      <c r="D93" s="31" t="s">
        <v>30</v>
      </c>
      <c r="E93" s="31" t="b">
        <v>1</v>
      </c>
      <c r="F93" s="31" t="s">
        <v>30</v>
      </c>
      <c r="G93" s="31" t="s">
        <v>30</v>
      </c>
      <c r="H93" s="31" t="s">
        <v>30</v>
      </c>
      <c r="I93" s="35" t="str">
        <f ca="1">OFFSET(I93,-1,0)</f>
        <v>-</v>
      </c>
      <c r="J93" s="186">
        <f>1.25*J94</f>
        <v>1.2500000000000001E-2</v>
      </c>
      <c r="L93" s="194">
        <f>1.25*M94</f>
        <v>6.25E-2</v>
      </c>
      <c r="M93" s="193">
        <f t="shared" si="31"/>
        <v>6.25E-2</v>
      </c>
      <c r="N93" s="193">
        <f t="shared" si="31"/>
        <v>6.25E-2</v>
      </c>
      <c r="O93" s="181">
        <f t="shared" ca="1" si="32"/>
        <v>0</v>
      </c>
      <c r="P93" s="181">
        <f t="shared" ca="1" si="32"/>
        <v>0.5</v>
      </c>
      <c r="Q93" s="181">
        <f t="shared" ca="1" si="32"/>
        <v>0.5</v>
      </c>
      <c r="R93" s="181">
        <f t="shared" ca="1" si="32"/>
        <v>1</v>
      </c>
    </row>
    <row r="94" spans="1:39" outlineLevel="1">
      <c r="A94" s="18">
        <v>4</v>
      </c>
      <c r="B94" s="43" t="s">
        <v>505</v>
      </c>
      <c r="C94" s="33" t="s">
        <v>30</v>
      </c>
      <c r="D94" s="33" t="s">
        <v>30</v>
      </c>
      <c r="E94" s="33" t="s">
        <v>30</v>
      </c>
      <c r="F94" s="33" t="s">
        <v>30</v>
      </c>
      <c r="G94" s="33" t="b">
        <v>1</v>
      </c>
      <c r="H94" s="31" t="s">
        <v>30</v>
      </c>
      <c r="I94" s="36" t="str">
        <f ca="1">OFFSET(I94,-1,0)</f>
        <v>-</v>
      </c>
      <c r="J94" s="186">
        <v>0.01</v>
      </c>
      <c r="L94" s="155">
        <v>0</v>
      </c>
      <c r="M94" s="186">
        <v>0.05</v>
      </c>
      <c r="N94" s="193">
        <f t="shared" si="31"/>
        <v>0.05</v>
      </c>
      <c r="O94" s="185">
        <f t="shared" ca="1" si="32"/>
        <v>0</v>
      </c>
      <c r="P94" s="185">
        <f t="shared" ca="1" si="32"/>
        <v>0.5</v>
      </c>
      <c r="Q94" s="185">
        <f t="shared" ca="1" si="32"/>
        <v>0.5</v>
      </c>
      <c r="R94" s="185">
        <f t="shared" ca="1" si="32"/>
        <v>1</v>
      </c>
    </row>
    <row r="95" spans="1:39" outlineLevel="1">
      <c r="A95" s="163">
        <v>5</v>
      </c>
      <c r="B95" s="174" t="s">
        <v>506</v>
      </c>
      <c r="C95" s="175" t="str">
        <f t="shared" ref="C95:H98" si="33">C91</f>
        <v>-</v>
      </c>
      <c r="D95" s="175" t="str">
        <f t="shared" si="33"/>
        <v>-</v>
      </c>
      <c r="E95" s="175" t="str">
        <f t="shared" si="33"/>
        <v>-</v>
      </c>
      <c r="F95" s="175" t="str">
        <f t="shared" si="33"/>
        <v>-</v>
      </c>
      <c r="G95" s="175" t="str">
        <f t="shared" si="33"/>
        <v>-</v>
      </c>
      <c r="H95" s="176" t="str">
        <f t="shared" si="33"/>
        <v>-</v>
      </c>
      <c r="I95" s="177">
        <v>0</v>
      </c>
      <c r="J95" s="178">
        <f t="shared" ref="J95:J102" si="34">J91</f>
        <v>0</v>
      </c>
      <c r="L95" s="178">
        <f t="shared" ref="L95:N102" si="35">L91</f>
        <v>0</v>
      </c>
      <c r="M95" s="178">
        <f t="shared" si="35"/>
        <v>0</v>
      </c>
      <c r="N95" s="178">
        <f t="shared" si="35"/>
        <v>0</v>
      </c>
      <c r="O95" s="155"/>
      <c r="P95" s="155"/>
      <c r="Q95" s="155"/>
      <c r="R95" s="155"/>
      <c r="S95" s="155"/>
      <c r="T95" s="155"/>
      <c r="U95" s="155"/>
      <c r="V95" s="155"/>
      <c r="W95" s="155"/>
    </row>
    <row r="96" spans="1:39" outlineLevel="1">
      <c r="A96" s="163">
        <v>6</v>
      </c>
      <c r="B96" s="174" t="s">
        <v>402</v>
      </c>
      <c r="C96" s="179" t="str">
        <f t="shared" si="33"/>
        <v>-</v>
      </c>
      <c r="D96" s="179" t="b">
        <f t="shared" si="33"/>
        <v>1</v>
      </c>
      <c r="E96" s="179" t="str">
        <f t="shared" si="33"/>
        <v>-</v>
      </c>
      <c r="F96" s="179" t="b">
        <f t="shared" si="33"/>
        <v>1</v>
      </c>
      <c r="G96" s="179" t="str">
        <f t="shared" si="33"/>
        <v>-</v>
      </c>
      <c r="H96" s="180" t="str">
        <f t="shared" si="33"/>
        <v>-</v>
      </c>
      <c r="I96" s="181">
        <f ca="1">OFFSET(I96,-1,0)</f>
        <v>0</v>
      </c>
      <c r="J96" s="178">
        <f t="shared" si="34"/>
        <v>0</v>
      </c>
      <c r="L96" s="178">
        <f t="shared" si="35"/>
        <v>0</v>
      </c>
      <c r="M96" s="178">
        <f t="shared" si="35"/>
        <v>0</v>
      </c>
      <c r="N96" s="178">
        <f t="shared" si="35"/>
        <v>0</v>
      </c>
      <c r="O96" s="155"/>
      <c r="P96" s="155"/>
      <c r="Q96" s="155"/>
      <c r="R96" s="155"/>
      <c r="S96" s="155"/>
      <c r="T96" s="155"/>
      <c r="U96" s="155"/>
      <c r="V96" s="155"/>
      <c r="W96" s="155"/>
    </row>
    <row r="97" spans="1:30" outlineLevel="1">
      <c r="A97" s="163">
        <v>7</v>
      </c>
      <c r="B97" s="174" t="s">
        <v>403</v>
      </c>
      <c r="C97" s="179" t="b">
        <f t="shared" si="33"/>
        <v>1</v>
      </c>
      <c r="D97" s="179" t="str">
        <f t="shared" si="33"/>
        <v>-</v>
      </c>
      <c r="E97" s="179" t="b">
        <f t="shared" si="33"/>
        <v>1</v>
      </c>
      <c r="F97" s="179" t="str">
        <f t="shared" si="33"/>
        <v>-</v>
      </c>
      <c r="G97" s="179" t="str">
        <f t="shared" si="33"/>
        <v>-</v>
      </c>
      <c r="H97" s="180" t="str">
        <f t="shared" si="33"/>
        <v>-</v>
      </c>
      <c r="I97" s="181">
        <f ca="1">OFFSET(I97,-1,0)</f>
        <v>0</v>
      </c>
      <c r="J97" s="178">
        <f t="shared" si="34"/>
        <v>1.2500000000000001E-2</v>
      </c>
      <c r="L97" s="178">
        <f t="shared" si="35"/>
        <v>6.25E-2</v>
      </c>
      <c r="M97" s="178">
        <f t="shared" si="35"/>
        <v>6.25E-2</v>
      </c>
      <c r="N97" s="178">
        <f t="shared" si="35"/>
        <v>6.25E-2</v>
      </c>
      <c r="O97" s="155"/>
      <c r="P97" s="155"/>
      <c r="Q97" s="155"/>
      <c r="R97" s="155"/>
      <c r="S97" s="155"/>
      <c r="T97" s="155"/>
      <c r="U97" s="155"/>
      <c r="V97" s="155"/>
      <c r="W97" s="155"/>
    </row>
    <row r="98" spans="1:30" outlineLevel="1">
      <c r="A98" s="163">
        <v>8</v>
      </c>
      <c r="B98" s="182" t="s">
        <v>404</v>
      </c>
      <c r="C98" s="183" t="str">
        <f t="shared" si="33"/>
        <v>-</v>
      </c>
      <c r="D98" s="183" t="str">
        <f t="shared" si="33"/>
        <v>-</v>
      </c>
      <c r="E98" s="183" t="str">
        <f t="shared" si="33"/>
        <v>-</v>
      </c>
      <c r="F98" s="183" t="str">
        <f t="shared" si="33"/>
        <v>-</v>
      </c>
      <c r="G98" s="183" t="b">
        <f t="shared" si="33"/>
        <v>1</v>
      </c>
      <c r="H98" s="184" t="str">
        <f t="shared" si="33"/>
        <v>-</v>
      </c>
      <c r="I98" s="185">
        <f ca="1">OFFSET(I98,-1,0)</f>
        <v>0</v>
      </c>
      <c r="J98" s="178">
        <f t="shared" si="34"/>
        <v>0.01</v>
      </c>
      <c r="L98" s="178">
        <f t="shared" si="35"/>
        <v>0</v>
      </c>
      <c r="M98" s="178">
        <f t="shared" si="35"/>
        <v>0.05</v>
      </c>
      <c r="N98" s="178">
        <f t="shared" si="35"/>
        <v>0.05</v>
      </c>
      <c r="O98" s="155"/>
      <c r="P98" s="155"/>
      <c r="Q98" s="155"/>
      <c r="R98" s="155"/>
      <c r="S98" s="155"/>
      <c r="T98" s="155"/>
      <c r="U98" s="155"/>
      <c r="V98" s="155"/>
      <c r="W98" s="155"/>
    </row>
    <row r="99" spans="1:30" outlineLevel="1">
      <c r="A99" s="163">
        <v>9</v>
      </c>
      <c r="B99" s="174" t="s">
        <v>507</v>
      </c>
      <c r="C99" s="179" t="str">
        <f t="shared" ref="C99:D102" si="36">C95</f>
        <v>-</v>
      </c>
      <c r="D99" s="179" t="str">
        <f t="shared" si="36"/>
        <v>-</v>
      </c>
      <c r="E99" s="179" t="str">
        <f t="shared" ref="E99:F106" si="37">E95</f>
        <v>-</v>
      </c>
      <c r="F99" s="179" t="str">
        <f t="shared" si="37"/>
        <v>-</v>
      </c>
      <c r="G99" s="179" t="str">
        <f t="shared" ref="G99:H106" si="38">G95</f>
        <v>-</v>
      </c>
      <c r="H99" s="180" t="str">
        <f t="shared" si="38"/>
        <v>-</v>
      </c>
      <c r="I99" s="177">
        <v>0.92</v>
      </c>
      <c r="J99" s="178">
        <f t="shared" si="34"/>
        <v>0</v>
      </c>
      <c r="L99" s="178">
        <f t="shared" si="35"/>
        <v>0</v>
      </c>
      <c r="M99" s="178">
        <f t="shared" si="35"/>
        <v>0</v>
      </c>
      <c r="N99" s="178">
        <f t="shared" si="35"/>
        <v>0</v>
      </c>
      <c r="O99" s="155"/>
      <c r="P99" s="155"/>
      <c r="Q99" s="155"/>
      <c r="R99" s="155"/>
      <c r="S99" s="155"/>
      <c r="T99" s="155"/>
      <c r="U99" s="155"/>
      <c r="V99" s="155"/>
      <c r="W99" s="155"/>
    </row>
    <row r="100" spans="1:30" outlineLevel="1">
      <c r="A100" s="163">
        <v>10</v>
      </c>
      <c r="B100" s="174" t="s">
        <v>405</v>
      </c>
      <c r="C100" s="179" t="str">
        <f t="shared" si="36"/>
        <v>-</v>
      </c>
      <c r="D100" s="179" t="b">
        <f t="shared" si="36"/>
        <v>1</v>
      </c>
      <c r="E100" s="179" t="str">
        <f t="shared" si="37"/>
        <v>-</v>
      </c>
      <c r="F100" s="179" t="b">
        <f t="shared" si="37"/>
        <v>1</v>
      </c>
      <c r="G100" s="179" t="str">
        <f t="shared" si="38"/>
        <v>-</v>
      </c>
      <c r="H100" s="180" t="str">
        <f t="shared" si="38"/>
        <v>-</v>
      </c>
      <c r="I100" s="181">
        <f ca="1">OFFSET(I100,-1,0)</f>
        <v>0.92</v>
      </c>
      <c r="J100" s="178">
        <f t="shared" si="34"/>
        <v>0</v>
      </c>
      <c r="L100" s="178">
        <f t="shared" si="35"/>
        <v>0</v>
      </c>
      <c r="M100" s="178">
        <f t="shared" si="35"/>
        <v>0</v>
      </c>
      <c r="N100" s="178">
        <f t="shared" si="35"/>
        <v>0</v>
      </c>
      <c r="O100" s="155"/>
      <c r="P100" s="155"/>
      <c r="Q100" s="155"/>
      <c r="R100" s="155"/>
      <c r="S100" s="155"/>
      <c r="T100" s="155"/>
      <c r="U100" s="155"/>
      <c r="V100" s="155"/>
      <c r="W100" s="155"/>
    </row>
    <row r="101" spans="1:30" outlineLevel="1">
      <c r="A101" s="163">
        <v>11</v>
      </c>
      <c r="B101" s="174" t="s">
        <v>406</v>
      </c>
      <c r="C101" s="179" t="b">
        <f t="shared" si="36"/>
        <v>1</v>
      </c>
      <c r="D101" s="179" t="str">
        <f t="shared" si="36"/>
        <v>-</v>
      </c>
      <c r="E101" s="179" t="b">
        <f t="shared" si="37"/>
        <v>1</v>
      </c>
      <c r="F101" s="179" t="str">
        <f t="shared" si="37"/>
        <v>-</v>
      </c>
      <c r="G101" s="179" t="str">
        <f t="shared" si="38"/>
        <v>-</v>
      </c>
      <c r="H101" s="180" t="str">
        <f t="shared" si="38"/>
        <v>-</v>
      </c>
      <c r="I101" s="181">
        <f ca="1">OFFSET(I101,-1,0)</f>
        <v>0.92</v>
      </c>
      <c r="J101" s="178">
        <f t="shared" si="34"/>
        <v>1.2500000000000001E-2</v>
      </c>
      <c r="L101" s="178">
        <f t="shared" si="35"/>
        <v>6.25E-2</v>
      </c>
      <c r="M101" s="178">
        <f t="shared" si="35"/>
        <v>6.25E-2</v>
      </c>
      <c r="N101" s="178">
        <f t="shared" si="35"/>
        <v>6.25E-2</v>
      </c>
      <c r="O101" s="155"/>
      <c r="P101" s="155"/>
      <c r="Q101" s="155"/>
      <c r="R101" s="155"/>
      <c r="S101" s="155"/>
      <c r="T101" s="155"/>
      <c r="U101" s="155"/>
      <c r="V101" s="155"/>
      <c r="W101" s="155"/>
    </row>
    <row r="102" spans="1:30" outlineLevel="1">
      <c r="A102" s="163">
        <v>12</v>
      </c>
      <c r="B102" s="182" t="s">
        <v>407</v>
      </c>
      <c r="C102" s="183" t="str">
        <f t="shared" si="36"/>
        <v>-</v>
      </c>
      <c r="D102" s="183" t="str">
        <f t="shared" si="36"/>
        <v>-</v>
      </c>
      <c r="E102" s="183" t="str">
        <f t="shared" si="37"/>
        <v>-</v>
      </c>
      <c r="F102" s="183" t="str">
        <f t="shared" si="37"/>
        <v>-</v>
      </c>
      <c r="G102" s="183" t="b">
        <f t="shared" si="38"/>
        <v>1</v>
      </c>
      <c r="H102" s="184" t="str">
        <f t="shared" si="38"/>
        <v>-</v>
      </c>
      <c r="I102" s="185">
        <f ca="1">OFFSET(I102,-1,0)</f>
        <v>0.92</v>
      </c>
      <c r="J102" s="178">
        <f t="shared" si="34"/>
        <v>0.01</v>
      </c>
      <c r="L102" s="178">
        <f t="shared" si="35"/>
        <v>0</v>
      </c>
      <c r="M102" s="178">
        <f t="shared" si="35"/>
        <v>0.05</v>
      </c>
      <c r="N102" s="178">
        <f t="shared" si="35"/>
        <v>0.05</v>
      </c>
      <c r="O102" s="155"/>
      <c r="P102" s="155"/>
      <c r="Q102" s="155"/>
      <c r="R102" s="155"/>
      <c r="S102" s="155"/>
      <c r="T102" s="155"/>
      <c r="U102" s="155"/>
      <c r="V102" s="155"/>
      <c r="W102" s="155"/>
    </row>
    <row r="103" spans="1:30" outlineLevel="1">
      <c r="A103" s="163">
        <v>5</v>
      </c>
      <c r="B103" s="174" t="s">
        <v>508</v>
      </c>
      <c r="C103" s="179" t="str">
        <f t="shared" ref="C103:D106" si="39">C99</f>
        <v>-</v>
      </c>
      <c r="D103" s="179" t="str">
        <f t="shared" si="39"/>
        <v>-</v>
      </c>
      <c r="E103" s="179" t="str">
        <f t="shared" si="37"/>
        <v>-</v>
      </c>
      <c r="F103" s="179" t="str">
        <f t="shared" si="37"/>
        <v>-</v>
      </c>
      <c r="G103" s="179" t="str">
        <f t="shared" si="38"/>
        <v>-</v>
      </c>
      <c r="H103" s="180" t="str">
        <f t="shared" si="38"/>
        <v>-</v>
      </c>
      <c r="I103" s="177">
        <v>0.5</v>
      </c>
      <c r="J103" s="186">
        <v>0.01</v>
      </c>
      <c r="L103" s="178">
        <f t="shared" ref="L103:M106" si="40">L91</f>
        <v>0</v>
      </c>
      <c r="M103" s="178">
        <f t="shared" si="40"/>
        <v>0</v>
      </c>
      <c r="N103" s="186">
        <v>0.06</v>
      </c>
      <c r="O103" s="155"/>
      <c r="P103" s="155"/>
      <c r="Q103" s="155"/>
      <c r="R103" s="155"/>
      <c r="S103" s="187" t="s">
        <v>509</v>
      </c>
      <c r="T103" s="155" t="s">
        <v>510</v>
      </c>
      <c r="U103" s="155"/>
      <c r="V103" s="155"/>
      <c r="W103" s="155"/>
    </row>
    <row r="104" spans="1:30" outlineLevel="1">
      <c r="A104" s="163">
        <v>6</v>
      </c>
      <c r="B104" s="174" t="s">
        <v>408</v>
      </c>
      <c r="C104" s="179" t="str">
        <f t="shared" si="39"/>
        <v>-</v>
      </c>
      <c r="D104" s="179" t="b">
        <f t="shared" si="39"/>
        <v>1</v>
      </c>
      <c r="E104" s="179" t="str">
        <f t="shared" si="37"/>
        <v>-</v>
      </c>
      <c r="F104" s="179" t="b">
        <f t="shared" si="37"/>
        <v>1</v>
      </c>
      <c r="G104" s="179" t="str">
        <f t="shared" si="38"/>
        <v>-</v>
      </c>
      <c r="H104" s="180" t="str">
        <f t="shared" si="38"/>
        <v>-</v>
      </c>
      <c r="I104" s="181">
        <f ca="1">OFFSET(I104,-1,0)</f>
        <v>0.5</v>
      </c>
      <c r="J104" s="188">
        <f>J$103+J92</f>
        <v>0.01</v>
      </c>
      <c r="L104" s="178">
        <f t="shared" si="40"/>
        <v>0</v>
      </c>
      <c r="M104" s="178">
        <f t="shared" si="40"/>
        <v>0</v>
      </c>
      <c r="N104" s="189">
        <f>N$103+M104</f>
        <v>0.06</v>
      </c>
      <c r="O104" s="155"/>
      <c r="P104" s="155"/>
      <c r="Q104" s="155"/>
      <c r="R104" s="155"/>
      <c r="S104" s="155"/>
      <c r="T104" s="155" t="s">
        <v>950</v>
      </c>
      <c r="U104" s="155"/>
      <c r="V104" s="155"/>
      <c r="W104" s="155"/>
    </row>
    <row r="105" spans="1:30" outlineLevel="1">
      <c r="A105" s="163">
        <v>7</v>
      </c>
      <c r="B105" s="174" t="s">
        <v>409</v>
      </c>
      <c r="C105" s="179" t="b">
        <f t="shared" si="39"/>
        <v>1</v>
      </c>
      <c r="D105" s="179" t="str">
        <f t="shared" si="39"/>
        <v>-</v>
      </c>
      <c r="E105" s="179" t="b">
        <f t="shared" si="37"/>
        <v>1</v>
      </c>
      <c r="F105" s="179" t="str">
        <f t="shared" si="37"/>
        <v>-</v>
      </c>
      <c r="G105" s="179" t="str">
        <f t="shared" si="38"/>
        <v>-</v>
      </c>
      <c r="H105" s="180" t="str">
        <f t="shared" si="38"/>
        <v>-</v>
      </c>
      <c r="I105" s="181">
        <f ca="1">OFFSET(I105,-1,0)</f>
        <v>0.5</v>
      </c>
      <c r="J105" s="188">
        <f>J$103+J93</f>
        <v>2.2499999999999999E-2</v>
      </c>
      <c r="L105" s="178">
        <f t="shared" si="40"/>
        <v>6.25E-2</v>
      </c>
      <c r="M105" s="178">
        <f t="shared" si="40"/>
        <v>6.25E-2</v>
      </c>
      <c r="N105" s="189">
        <f>N$103+M105</f>
        <v>0.1225</v>
      </c>
      <c r="O105" s="155"/>
      <c r="P105" s="155"/>
      <c r="Q105" s="155"/>
      <c r="R105" s="155"/>
      <c r="S105" s="155"/>
      <c r="T105" s="155"/>
      <c r="U105" s="155"/>
      <c r="V105" s="155"/>
      <c r="W105" s="155"/>
    </row>
    <row r="106" spans="1:30" outlineLevel="1">
      <c r="A106" s="163">
        <v>8</v>
      </c>
      <c r="B106" s="182" t="s">
        <v>410</v>
      </c>
      <c r="C106" s="183" t="str">
        <f t="shared" si="39"/>
        <v>-</v>
      </c>
      <c r="D106" s="183" t="str">
        <f t="shared" si="39"/>
        <v>-</v>
      </c>
      <c r="E106" s="183" t="str">
        <f t="shared" si="37"/>
        <v>-</v>
      </c>
      <c r="F106" s="183" t="str">
        <f t="shared" si="37"/>
        <v>-</v>
      </c>
      <c r="G106" s="183" t="b">
        <f t="shared" si="38"/>
        <v>1</v>
      </c>
      <c r="H106" s="184" t="str">
        <f t="shared" si="38"/>
        <v>-</v>
      </c>
      <c r="I106" s="185">
        <f ca="1">OFFSET(I106,-1,0)</f>
        <v>0.5</v>
      </c>
      <c r="J106" s="188">
        <f>J$103+J94</f>
        <v>0.02</v>
      </c>
      <c r="L106" s="178">
        <f t="shared" si="40"/>
        <v>0</v>
      </c>
      <c r="M106" s="178">
        <f t="shared" si="40"/>
        <v>0.05</v>
      </c>
      <c r="N106" s="189">
        <f>N$103+M106</f>
        <v>0.11</v>
      </c>
      <c r="O106" s="155"/>
      <c r="P106" s="155"/>
      <c r="Q106" s="155"/>
      <c r="R106" s="155"/>
      <c r="S106" s="155"/>
      <c r="T106" s="155"/>
      <c r="U106" s="155"/>
      <c r="V106" s="155"/>
      <c r="W106" s="155"/>
    </row>
    <row r="107" spans="1:30" outlineLevel="1">
      <c r="A107" s="18"/>
      <c r="B107" s="42"/>
      <c r="C107" s="39"/>
      <c r="D107" s="39"/>
      <c r="G107" s="39"/>
      <c r="H107" s="39"/>
      <c r="I107" s="132"/>
      <c r="J107" s="52"/>
      <c r="L107" s="133"/>
      <c r="M107" s="133"/>
      <c r="N107" s="53"/>
    </row>
    <row r="108" spans="1:30" ht="17.25" outlineLevel="1">
      <c r="O108" s="111" t="s">
        <v>949</v>
      </c>
      <c r="P108" s="111"/>
      <c r="Q108" s="111"/>
      <c r="R108" s="111"/>
      <c r="S108" s="130" t="s">
        <v>910</v>
      </c>
      <c r="T108" s="130"/>
      <c r="U108" s="130"/>
      <c r="V108" s="130"/>
      <c r="W108" s="130" t="s">
        <v>1735</v>
      </c>
      <c r="X108" s="130"/>
      <c r="Y108" s="130"/>
      <c r="Z108" s="130"/>
      <c r="AA108" s="130" t="s">
        <v>1736</v>
      </c>
      <c r="AB108" s="130"/>
      <c r="AC108" s="130"/>
      <c r="AD108" s="130"/>
    </row>
    <row r="109" spans="1:30" outlineLevel="1">
      <c r="B109" t="s">
        <v>939</v>
      </c>
      <c r="O109">
        <f>INDEX($S$109:$AD$109,1,(d.Region-1)*4+O$90)</f>
        <v>4</v>
      </c>
      <c r="P109">
        <f>INDEX($S$109:$AD$109,1,(d.Region-1)*4+P$90)</f>
        <v>3</v>
      </c>
      <c r="Q109">
        <f>INDEX($S$109:$AD$109,1,(d.Region-1)*4+Q$90)</f>
        <v>3</v>
      </c>
      <c r="R109">
        <f>INDEX($S$109:$AD$109,1,(d.Region-1)*4+R$90)</f>
        <v>3</v>
      </c>
      <c r="S109" s="11">
        <v>4</v>
      </c>
      <c r="T109" s="11">
        <v>3</v>
      </c>
      <c r="U109" s="11">
        <v>3</v>
      </c>
      <c r="V109" s="11">
        <v>3</v>
      </c>
      <c r="W109" s="11">
        <v>4</v>
      </c>
      <c r="X109" s="11">
        <v>3</v>
      </c>
      <c r="Y109" s="11">
        <v>3</v>
      </c>
      <c r="Z109" s="11">
        <v>3</v>
      </c>
      <c r="AA109" s="11">
        <v>4</v>
      </c>
      <c r="AB109" s="11">
        <v>4</v>
      </c>
      <c r="AC109" s="11">
        <v>3</v>
      </c>
      <c r="AD109" s="11">
        <v>3</v>
      </c>
    </row>
    <row r="110" spans="1:30" outlineLevel="1">
      <c r="X110" t="s">
        <v>941</v>
      </c>
    </row>
    <row r="111" spans="1:30" outlineLevel="1">
      <c r="A111" s="155" t="s">
        <v>714</v>
      </c>
      <c r="B111" s="155"/>
      <c r="C111" s="155"/>
      <c r="D111" s="155"/>
      <c r="G111" s="155"/>
      <c r="H111" s="155"/>
      <c r="I111" s="155"/>
      <c r="J111" s="155"/>
      <c r="L111" s="155"/>
      <c r="M111" s="155"/>
      <c r="N111" s="155"/>
      <c r="O111" s="155"/>
      <c r="P111" s="155"/>
      <c r="Q111" s="155"/>
      <c r="R111" s="155"/>
      <c r="S111" s="155"/>
      <c r="T111" s="155"/>
      <c r="U111" s="155"/>
      <c r="V111" s="155"/>
      <c r="W111" s="155"/>
    </row>
    <row r="113" spans="1:11">
      <c r="A113" s="172" t="s">
        <v>385</v>
      </c>
    </row>
    <row r="114" spans="1:11" ht="81" customHeight="1" outlineLevel="1">
      <c r="C114" s="23" t="s">
        <v>69</v>
      </c>
      <c r="D114" s="23" t="s">
        <v>108</v>
      </c>
      <c r="E114" s="23" t="s">
        <v>70</v>
      </c>
      <c r="F114" s="23" t="s">
        <v>350</v>
      </c>
      <c r="G114" s="23"/>
      <c r="H114" s="23" t="s">
        <v>812</v>
      </c>
      <c r="I114" s="23" t="s">
        <v>813</v>
      </c>
      <c r="J114" s="23" t="s">
        <v>814</v>
      </c>
      <c r="K114" s="23" t="s">
        <v>1419</v>
      </c>
    </row>
    <row r="115" spans="1:11" outlineLevel="1">
      <c r="B115" t="s">
        <v>359</v>
      </c>
      <c r="C115" s="28">
        <v>70</v>
      </c>
      <c r="D115" s="28">
        <v>50</v>
      </c>
      <c r="E115" s="28">
        <v>75</v>
      </c>
      <c r="F115" s="28">
        <v>50</v>
      </c>
      <c r="H115" s="104">
        <v>1</v>
      </c>
      <c r="I115" s="104">
        <v>1</v>
      </c>
      <c r="J115" s="104">
        <v>1</v>
      </c>
      <c r="K115" s="104">
        <v>1</v>
      </c>
    </row>
    <row r="116" spans="1:11" outlineLevel="1">
      <c r="B116" t="s">
        <v>826</v>
      </c>
      <c r="H116" s="104">
        <v>0.75</v>
      </c>
      <c r="I116" s="104">
        <v>0.75</v>
      </c>
      <c r="J116" s="104">
        <v>0.75</v>
      </c>
      <c r="K116" s="104">
        <v>0.75</v>
      </c>
    </row>
    <row r="117" spans="1:11" outlineLevel="1">
      <c r="B117" t="s">
        <v>827</v>
      </c>
      <c r="H117" s="104">
        <v>1.25</v>
      </c>
      <c r="I117" s="104">
        <v>1.25</v>
      </c>
      <c r="J117" s="104">
        <v>1.25</v>
      </c>
      <c r="K117" s="104">
        <v>1.25</v>
      </c>
    </row>
    <row r="118" spans="1:11" outlineLevel="1">
      <c r="B118" t="s">
        <v>828</v>
      </c>
      <c r="H118" s="105"/>
      <c r="I118" s="104">
        <v>1.5</v>
      </c>
      <c r="J118" s="105"/>
      <c r="K118" s="104">
        <v>1.5</v>
      </c>
    </row>
    <row r="119" spans="1:11" outlineLevel="1"/>
    <row r="120" spans="1:11" collapsed="1"/>
    <row r="121" spans="1:11">
      <c r="A121" s="172" t="s">
        <v>815</v>
      </c>
      <c r="B121" s="14"/>
      <c r="C121" t="s">
        <v>893</v>
      </c>
    </row>
    <row r="122" spans="1:11">
      <c r="A122" s="172"/>
      <c r="B122" s="14"/>
      <c r="J122" t="s">
        <v>1735</v>
      </c>
    </row>
    <row r="123" spans="1:11" ht="38.25" outlineLevel="1">
      <c r="D123" s="23" t="s">
        <v>937</v>
      </c>
      <c r="E123" s="198" t="s">
        <v>1450</v>
      </c>
      <c r="F123" s="198" t="s">
        <v>1451</v>
      </c>
      <c r="G123" s="198" t="s">
        <v>1451</v>
      </c>
      <c r="H123" s="198" t="s">
        <v>1451</v>
      </c>
    </row>
    <row r="124" spans="1:11" outlineLevel="1">
      <c r="D124" s="23"/>
      <c r="E124" s="198"/>
      <c r="F124" s="495" t="s">
        <v>1653</v>
      </c>
      <c r="G124" s="495" t="s">
        <v>1654</v>
      </c>
      <c r="H124" s="495" t="s">
        <v>1655</v>
      </c>
    </row>
    <row r="125" spans="1:11" outlineLevel="1">
      <c r="A125">
        <v>1</v>
      </c>
      <c r="B125" t="s">
        <v>816</v>
      </c>
      <c r="D125" s="100">
        <v>19</v>
      </c>
      <c r="E125" s="460" t="str">
        <f>TEXT($D125,"0")&amp;":"&amp;TEXT($D125+1,"0")</f>
        <v>19:20</v>
      </c>
      <c r="F125" s="454" t="str">
        <f t="shared" ref="F125:H127" si="41">TEXT($D125-18,"0")&amp;":"&amp;TEXT($D125-17,"0")</f>
        <v>1:2</v>
      </c>
      <c r="G125" s="454" t="str">
        <f t="shared" si="41"/>
        <v>1:2</v>
      </c>
      <c r="H125" s="454" t="str">
        <f t="shared" si="41"/>
        <v>1:2</v>
      </c>
    </row>
    <row r="126" spans="1:11" outlineLevel="1">
      <c r="A126">
        <v>2</v>
      </c>
      <c r="B126" t="s">
        <v>817</v>
      </c>
      <c r="D126" s="102">
        <v>43</v>
      </c>
      <c r="E126" s="453" t="str">
        <f>TEXT($D126,"0")&amp;":"&amp;TEXT($D126+1,"0")</f>
        <v>43:44</v>
      </c>
      <c r="F126" s="455" t="str">
        <f t="shared" si="41"/>
        <v>25:26</v>
      </c>
      <c r="G126" s="455" t="str">
        <f t="shared" si="41"/>
        <v>25:26</v>
      </c>
      <c r="H126" s="455" t="str">
        <f t="shared" si="41"/>
        <v>25:26</v>
      </c>
    </row>
    <row r="127" spans="1:11" outlineLevel="1">
      <c r="A127">
        <v>3</v>
      </c>
      <c r="B127" t="s">
        <v>382</v>
      </c>
      <c r="D127" s="103">
        <v>67</v>
      </c>
      <c r="E127" s="461" t="str">
        <f>TEXT($D127,"0")&amp;":"&amp;TEXT($D127+1,"0")</f>
        <v>67:68</v>
      </c>
      <c r="F127" s="456" t="str">
        <f t="shared" si="41"/>
        <v>49:50</v>
      </c>
      <c r="G127" s="456" t="str">
        <f t="shared" si="41"/>
        <v>49:50</v>
      </c>
      <c r="H127" s="456" t="str">
        <f t="shared" si="41"/>
        <v>49:50</v>
      </c>
    </row>
    <row r="128" spans="1:11" outlineLevel="1"/>
    <row r="129" spans="1:192">
      <c r="A129" s="172" t="s">
        <v>894</v>
      </c>
      <c r="B129" s="14"/>
      <c r="C129" t="s">
        <v>893</v>
      </c>
    </row>
    <row r="130" spans="1:192" outlineLevel="1">
      <c r="C130" s="163" t="s">
        <v>1184</v>
      </c>
      <c r="D130" s="163" t="s">
        <v>837</v>
      </c>
      <c r="E130" s="160" t="s">
        <v>1184</v>
      </c>
      <c r="F130" s="160"/>
      <c r="G130" s="160"/>
      <c r="H130" s="160" t="s">
        <v>837</v>
      </c>
      <c r="I130" s="160"/>
      <c r="J130" s="160"/>
    </row>
    <row r="131" spans="1:192" ht="94.5" outlineLevel="1">
      <c r="C131" s="156" t="s">
        <v>821</v>
      </c>
      <c r="D131" s="155"/>
      <c r="E131" s="156" t="s">
        <v>823</v>
      </c>
      <c r="F131" s="156" t="s">
        <v>824</v>
      </c>
      <c r="G131" s="156" t="s">
        <v>825</v>
      </c>
      <c r="H131" s="156" t="s">
        <v>823</v>
      </c>
      <c r="I131" s="156" t="s">
        <v>824</v>
      </c>
      <c r="J131" s="156" t="s">
        <v>825</v>
      </c>
    </row>
    <row r="132" spans="1:192" outlineLevel="1">
      <c r="B132" s="25" t="s">
        <v>822</v>
      </c>
      <c r="C132" s="155"/>
      <c r="D132" s="155"/>
      <c r="E132" s="310">
        <v>0.5</v>
      </c>
      <c r="F132" s="310">
        <v>0.85</v>
      </c>
      <c r="G132" s="310">
        <v>1</v>
      </c>
      <c r="H132" s="310">
        <v>0.5</v>
      </c>
      <c r="I132" s="310">
        <v>0.85</v>
      </c>
      <c r="J132" s="310">
        <v>1</v>
      </c>
    </row>
    <row r="133" spans="1:192" outlineLevel="1">
      <c r="A133">
        <v>1</v>
      </c>
      <c r="B133" t="s">
        <v>818</v>
      </c>
      <c r="C133" s="311">
        <v>0.02</v>
      </c>
      <c r="D133" s="311">
        <v>0.11</v>
      </c>
      <c r="E133" s="312">
        <f t="shared" ref="E133:G135" si="42">$C133*E$132</f>
        <v>0.01</v>
      </c>
      <c r="F133" s="313">
        <f t="shared" si="42"/>
        <v>1.7000000000000001E-2</v>
      </c>
      <c r="G133" s="314">
        <f t="shared" si="42"/>
        <v>0.02</v>
      </c>
      <c r="H133" s="312">
        <f t="shared" ref="H133:J135" si="43">$D133*H$132</f>
        <v>5.5E-2</v>
      </c>
      <c r="I133" s="313">
        <f t="shared" si="43"/>
        <v>9.35E-2</v>
      </c>
      <c r="J133" s="314">
        <f t="shared" si="43"/>
        <v>0.11</v>
      </c>
    </row>
    <row r="134" spans="1:192" outlineLevel="1">
      <c r="A134">
        <v>2</v>
      </c>
      <c r="B134" t="s">
        <v>819</v>
      </c>
      <c r="C134" s="311">
        <v>-0.06</v>
      </c>
      <c r="D134" s="311">
        <v>0.01</v>
      </c>
      <c r="E134" s="315">
        <f t="shared" si="42"/>
        <v>-0.03</v>
      </c>
      <c r="F134" s="155">
        <f t="shared" si="42"/>
        <v>-5.0999999999999997E-2</v>
      </c>
      <c r="G134" s="316">
        <f t="shared" si="42"/>
        <v>-0.06</v>
      </c>
      <c r="H134" s="315">
        <f t="shared" si="43"/>
        <v>5.0000000000000001E-3</v>
      </c>
      <c r="I134" s="155">
        <f t="shared" si="43"/>
        <v>8.5000000000000006E-3</v>
      </c>
      <c r="J134" s="316">
        <f t="shared" si="43"/>
        <v>0.01</v>
      </c>
    </row>
    <row r="135" spans="1:192" outlineLevel="1">
      <c r="A135">
        <v>3</v>
      </c>
      <c r="B135" t="s">
        <v>820</v>
      </c>
      <c r="C135" s="311">
        <v>0.1</v>
      </c>
      <c r="D135" s="311">
        <v>0.2</v>
      </c>
      <c r="E135" s="317">
        <f t="shared" si="42"/>
        <v>0.05</v>
      </c>
      <c r="F135" s="318">
        <f t="shared" si="42"/>
        <v>8.5000000000000006E-2</v>
      </c>
      <c r="G135" s="319">
        <f t="shared" si="42"/>
        <v>0.1</v>
      </c>
      <c r="H135" s="317">
        <f t="shared" si="43"/>
        <v>0.1</v>
      </c>
      <c r="I135" s="318">
        <f t="shared" si="43"/>
        <v>0.17</v>
      </c>
      <c r="J135" s="319">
        <f t="shared" si="43"/>
        <v>0.2</v>
      </c>
    </row>
    <row r="136" spans="1:192" outlineLevel="1">
      <c r="C136" s="494"/>
      <c r="D136" s="494"/>
      <c r="E136" s="155"/>
      <c r="F136" s="155"/>
      <c r="G136" s="155"/>
      <c r="H136" s="155"/>
      <c r="I136" s="155"/>
      <c r="J136" s="155"/>
    </row>
    <row r="137" spans="1:192" outlineLevel="1"/>
    <row r="138" spans="1:192">
      <c r="BX138" t="s">
        <v>1127</v>
      </c>
      <c r="CE138" t="s">
        <v>1127</v>
      </c>
    </row>
    <row r="139" spans="1:192" ht="17.25">
      <c r="A139" s="207" t="s">
        <v>1133</v>
      </c>
      <c r="X139" s="14" t="str">
        <f>"Grazing Intensity (BBB &amp; Mat) for TOL:"&amp;D.TOLDesc</f>
        <v xml:space="preserve">Grazing Intensity (BBB &amp; Mat) for TOL:Spr </v>
      </c>
      <c r="AS139" s="14" t="str">
        <f>"GI (BBT) for TOL:"&amp;D.TOLDesc</f>
        <v xml:space="preserve">GI (BBT) for TOL:Spr </v>
      </c>
      <c r="BO139" s="151" t="str">
        <f>"GI - SW Victoria BBB (&amp;Mat) for TOL:"&amp;D.TOLDesc</f>
        <v xml:space="preserve">GI - SW Victoria BBB (&amp;Mat) for TOL:Spr </v>
      </c>
      <c r="BP139" s="130"/>
      <c r="BQ139" s="130"/>
      <c r="BR139" s="130"/>
      <c r="BS139" s="130"/>
      <c r="BT139" s="130"/>
      <c r="BU139" s="130"/>
      <c r="BV139" s="130"/>
      <c r="BW139" s="130"/>
      <c r="BX139" s="130"/>
      <c r="BY139" s="130"/>
      <c r="BZ139" s="130"/>
      <c r="CA139" s="130"/>
      <c r="CB139" s="152"/>
      <c r="CC139" s="130"/>
      <c r="CD139" s="130"/>
      <c r="CE139" s="130"/>
      <c r="CF139" s="130"/>
      <c r="CG139" s="130"/>
      <c r="CH139" s="130"/>
      <c r="CI139" s="152"/>
      <c r="CJ139" s="153" t="str">
        <f>"GI - SW Victoria BBT for TOL:"&amp;D.TOLDesc</f>
        <v xml:space="preserve">GI - SW Victoria BBT for TOL:Spr </v>
      </c>
      <c r="CK139" s="130"/>
      <c r="CL139" s="130"/>
      <c r="CM139" s="130"/>
      <c r="CN139" s="130"/>
      <c r="CO139" s="130"/>
      <c r="CP139" s="130"/>
      <c r="CQ139" s="130"/>
      <c r="CR139" s="130"/>
      <c r="CS139" s="130"/>
      <c r="CT139" s="130"/>
      <c r="CU139" s="130"/>
      <c r="CV139" s="130"/>
      <c r="CW139" s="154"/>
      <c r="CX139" s="130"/>
      <c r="CY139" s="130"/>
      <c r="CZ139" s="130"/>
      <c r="DA139" s="130"/>
      <c r="DB139" s="130"/>
      <c r="DC139" s="130"/>
      <c r="DD139" s="154"/>
      <c r="DE139" s="151" t="str">
        <f>"GI - Great Southern BBB (&amp;Mat) for TOL:"&amp;D.TOLDesc</f>
        <v xml:space="preserve">GI - Great Southern BBB (&amp;Mat) for TOL:Spr </v>
      </c>
      <c r="DF139" s="130"/>
      <c r="DG139" s="130"/>
      <c r="DH139" s="130"/>
      <c r="DI139" s="130"/>
      <c r="DJ139" s="130"/>
      <c r="DK139" s="130"/>
      <c r="DL139" s="130"/>
      <c r="DM139" s="130"/>
      <c r="DN139" s="130"/>
      <c r="DO139" s="130"/>
      <c r="DP139" s="130"/>
      <c r="DQ139" s="130"/>
      <c r="DR139" s="152"/>
      <c r="DS139" s="130"/>
      <c r="DT139" s="130"/>
      <c r="DU139" s="130"/>
      <c r="DV139" s="130"/>
      <c r="DW139" s="130"/>
      <c r="DX139" s="130"/>
      <c r="DY139" s="152"/>
      <c r="DZ139" s="153" t="str">
        <f>"GI - Great Southern BBT for TOL:"&amp;D.TOLDesc</f>
        <v xml:space="preserve">GI - Great Southern BBT for TOL:Spr </v>
      </c>
      <c r="EA139" s="130"/>
      <c r="EB139" s="130"/>
      <c r="EC139" s="130"/>
      <c r="ED139" s="130"/>
      <c r="EE139" s="130"/>
      <c r="EF139" s="130"/>
      <c r="EG139" s="130"/>
      <c r="EH139" s="130"/>
      <c r="EI139" s="130"/>
      <c r="EJ139" s="130"/>
      <c r="EK139" s="130"/>
      <c r="EL139" s="130"/>
      <c r="EM139" s="154"/>
      <c r="EN139" s="130"/>
      <c r="EO139" s="130"/>
      <c r="EP139" s="130"/>
      <c r="EQ139" s="130"/>
      <c r="ER139" s="130"/>
      <c r="ES139" s="130"/>
      <c r="ET139" s="154"/>
      <c r="EU139" s="151" t="str">
        <f>"GI - Central Wheatbelt BBB (&amp;Mat) for TOL:"&amp;D.TOLDesc</f>
        <v xml:space="preserve">GI - Central Wheatbelt BBB (&amp;Mat) for TOL:Spr </v>
      </c>
      <c r="EV139" s="130"/>
      <c r="EW139" s="130"/>
      <c r="EX139" s="130"/>
      <c r="EY139" s="130"/>
      <c r="EZ139" s="130"/>
      <c r="FA139" s="130"/>
      <c r="FB139" s="130"/>
      <c r="FC139" s="130"/>
      <c r="FD139" s="130"/>
      <c r="FE139" s="130"/>
      <c r="FF139" s="130"/>
      <c r="FG139" s="130"/>
      <c r="FH139" s="152"/>
      <c r="FI139" s="130"/>
      <c r="FJ139" s="130"/>
      <c r="FK139" s="130"/>
      <c r="FL139" s="130"/>
      <c r="FM139" s="130"/>
      <c r="FN139" s="130"/>
      <c r="FO139" s="152"/>
      <c r="FP139" s="151" t="str">
        <f>"GI - Central Wheatbelt BBT for TOL:"&amp;D.TOLDesc</f>
        <v xml:space="preserve">GI - Central Wheatbelt BBT for TOL:Spr </v>
      </c>
      <c r="FQ139" s="130"/>
      <c r="FR139" s="130"/>
      <c r="FS139" s="130"/>
      <c r="FT139" s="130"/>
      <c r="FU139" s="130"/>
      <c r="FV139" s="130"/>
      <c r="FW139" s="130"/>
      <c r="FX139" s="130"/>
      <c r="FY139" s="130"/>
      <c r="FZ139" s="130"/>
      <c r="GA139" s="130"/>
      <c r="GB139" s="130"/>
      <c r="GC139" s="154"/>
      <c r="GD139" s="130"/>
      <c r="GE139" s="130"/>
      <c r="GF139" s="130"/>
      <c r="GG139" s="130"/>
      <c r="GH139" s="130"/>
      <c r="GI139" s="130"/>
      <c r="GJ139" s="154"/>
    </row>
    <row r="140" spans="1:192" ht="132.75" outlineLevel="1">
      <c r="A140" s="155"/>
      <c r="B140" s="155"/>
      <c r="C140" s="156" t="s">
        <v>833</v>
      </c>
      <c r="D140" s="156" t="s">
        <v>834</v>
      </c>
      <c r="E140" s="156" t="s">
        <v>1190</v>
      </c>
      <c r="F140" s="156" t="s">
        <v>273</v>
      </c>
      <c r="G140" s="156" t="s">
        <v>274</v>
      </c>
      <c r="H140" s="156" t="s">
        <v>963</v>
      </c>
      <c r="I140" s="156" t="s">
        <v>958</v>
      </c>
      <c r="J140" s="156" t="s">
        <v>964</v>
      </c>
      <c r="K140" s="156" t="s">
        <v>962</v>
      </c>
      <c r="L140" s="156" t="s">
        <v>832</v>
      </c>
      <c r="M140" s="156" t="s">
        <v>1025</v>
      </c>
      <c r="N140" s="156" t="s">
        <v>378</v>
      </c>
      <c r="O140" s="156" t="s">
        <v>1588</v>
      </c>
      <c r="P140" s="156" t="s">
        <v>1589</v>
      </c>
      <c r="Q140" s="155"/>
      <c r="X140" s="23" t="s">
        <v>863</v>
      </c>
      <c r="Y140" s="23" t="s">
        <v>864</v>
      </c>
      <c r="Z140" s="23" t="s">
        <v>865</v>
      </c>
      <c r="AA140" s="23" t="s">
        <v>866</v>
      </c>
      <c r="AB140" s="23" t="s">
        <v>867</v>
      </c>
      <c r="AC140" s="23" t="s">
        <v>868</v>
      </c>
      <c r="AD140" s="23" t="s">
        <v>869</v>
      </c>
      <c r="AE140" s="23" t="s">
        <v>863</v>
      </c>
      <c r="AF140" s="23" t="s">
        <v>864</v>
      </c>
      <c r="AG140" s="23" t="s">
        <v>865</v>
      </c>
      <c r="AH140" s="23" t="s">
        <v>866</v>
      </c>
      <c r="AI140" s="23" t="s">
        <v>867</v>
      </c>
      <c r="AJ140" s="23" t="s">
        <v>868</v>
      </c>
      <c r="AK140" s="23" t="s">
        <v>869</v>
      </c>
      <c r="AL140" s="23" t="s">
        <v>863</v>
      </c>
      <c r="AM140" s="23" t="s">
        <v>864</v>
      </c>
      <c r="AN140" s="23" t="s">
        <v>865</v>
      </c>
      <c r="AO140" s="23" t="s">
        <v>866</v>
      </c>
      <c r="AP140" s="23" t="s">
        <v>867</v>
      </c>
      <c r="AQ140" s="23" t="s">
        <v>868</v>
      </c>
      <c r="AR140" s="23" t="s">
        <v>869</v>
      </c>
      <c r="AS140" s="23" t="s">
        <v>863</v>
      </c>
      <c r="AT140" s="23" t="s">
        <v>864</v>
      </c>
      <c r="AU140" s="23" t="s">
        <v>865</v>
      </c>
      <c r="AV140" s="23" t="s">
        <v>866</v>
      </c>
      <c r="AW140" s="23" t="s">
        <v>867</v>
      </c>
      <c r="AX140" s="23" t="s">
        <v>868</v>
      </c>
      <c r="AY140" s="23" t="s">
        <v>869</v>
      </c>
      <c r="AZ140" s="23" t="s">
        <v>863</v>
      </c>
      <c r="BA140" s="23" t="s">
        <v>864</v>
      </c>
      <c r="BB140" s="23" t="s">
        <v>865</v>
      </c>
      <c r="BC140" s="23" t="s">
        <v>866</v>
      </c>
      <c r="BD140" s="23" t="s">
        <v>867</v>
      </c>
      <c r="BE140" s="23" t="s">
        <v>868</v>
      </c>
      <c r="BF140" s="23" t="s">
        <v>869</v>
      </c>
      <c r="BG140" s="23" t="s">
        <v>863</v>
      </c>
      <c r="BH140" s="23" t="s">
        <v>864</v>
      </c>
      <c r="BI140" s="23" t="s">
        <v>865</v>
      </c>
      <c r="BJ140" s="23" t="s">
        <v>866</v>
      </c>
      <c r="BK140" s="23" t="s">
        <v>867</v>
      </c>
      <c r="BL140" s="23" t="s">
        <v>868</v>
      </c>
      <c r="BM140" s="23" t="s">
        <v>869</v>
      </c>
      <c r="BO140" s="140" t="s">
        <v>863</v>
      </c>
      <c r="BP140" s="23" t="s">
        <v>864</v>
      </c>
      <c r="BQ140" s="23" t="s">
        <v>865</v>
      </c>
      <c r="BR140" s="23" t="s">
        <v>866</v>
      </c>
      <c r="BS140" s="23" t="s">
        <v>867</v>
      </c>
      <c r="BT140" s="23" t="s">
        <v>868</v>
      </c>
      <c r="BU140" s="148" t="s">
        <v>869</v>
      </c>
      <c r="BV140" s="23" t="s">
        <v>863</v>
      </c>
      <c r="BW140" s="23" t="s">
        <v>864</v>
      </c>
      <c r="BX140" s="23" t="s">
        <v>865</v>
      </c>
      <c r="BY140" s="23" t="s">
        <v>866</v>
      </c>
      <c r="BZ140" s="23" t="s">
        <v>867</v>
      </c>
      <c r="CA140" s="23" t="s">
        <v>868</v>
      </c>
      <c r="CB140" s="148" t="s">
        <v>869</v>
      </c>
      <c r="CC140" s="23" t="s">
        <v>863</v>
      </c>
      <c r="CD140" s="23" t="s">
        <v>864</v>
      </c>
      <c r="CE140" s="23" t="s">
        <v>865</v>
      </c>
      <c r="CF140" s="23" t="s">
        <v>866</v>
      </c>
      <c r="CG140" s="23" t="s">
        <v>867</v>
      </c>
      <c r="CH140" s="23" t="s">
        <v>868</v>
      </c>
      <c r="CI140" s="144" t="s">
        <v>869</v>
      </c>
      <c r="CJ140" s="140" t="s">
        <v>863</v>
      </c>
      <c r="CK140" s="23" t="s">
        <v>864</v>
      </c>
      <c r="CL140" s="23" t="s">
        <v>865</v>
      </c>
      <c r="CM140" s="23" t="s">
        <v>866</v>
      </c>
      <c r="CN140" s="23" t="s">
        <v>867</v>
      </c>
      <c r="CO140" s="23" t="s">
        <v>868</v>
      </c>
      <c r="CP140" s="148" t="s">
        <v>869</v>
      </c>
      <c r="CQ140" s="23" t="s">
        <v>863</v>
      </c>
      <c r="CR140" s="23" t="s">
        <v>864</v>
      </c>
      <c r="CS140" s="23" t="s">
        <v>865</v>
      </c>
      <c r="CT140" s="23" t="s">
        <v>866</v>
      </c>
      <c r="CU140" s="23" t="s">
        <v>867</v>
      </c>
      <c r="CV140" s="23" t="s">
        <v>868</v>
      </c>
      <c r="CW140" s="148" t="s">
        <v>869</v>
      </c>
      <c r="CX140" s="23" t="s">
        <v>863</v>
      </c>
      <c r="CY140" s="23" t="s">
        <v>864</v>
      </c>
      <c r="CZ140" s="23" t="s">
        <v>865</v>
      </c>
      <c r="DA140" s="23" t="s">
        <v>866</v>
      </c>
      <c r="DB140" s="23" t="s">
        <v>867</v>
      </c>
      <c r="DC140" s="23" t="s">
        <v>868</v>
      </c>
      <c r="DD140" s="144" t="s">
        <v>869</v>
      </c>
      <c r="DE140" s="140" t="s">
        <v>863</v>
      </c>
      <c r="DF140" s="23" t="s">
        <v>864</v>
      </c>
      <c r="DG140" s="23" t="s">
        <v>865</v>
      </c>
      <c r="DH140" s="23" t="s">
        <v>866</v>
      </c>
      <c r="DI140" s="23" t="s">
        <v>867</v>
      </c>
      <c r="DJ140" s="23" t="s">
        <v>868</v>
      </c>
      <c r="DK140" s="148" t="s">
        <v>869</v>
      </c>
      <c r="DL140" s="23" t="s">
        <v>863</v>
      </c>
      <c r="DM140" s="23" t="s">
        <v>864</v>
      </c>
      <c r="DN140" s="23" t="s">
        <v>865</v>
      </c>
      <c r="DO140" s="23" t="s">
        <v>866</v>
      </c>
      <c r="DP140" s="23" t="s">
        <v>867</v>
      </c>
      <c r="DQ140" s="23" t="s">
        <v>868</v>
      </c>
      <c r="DR140" s="148" t="s">
        <v>869</v>
      </c>
      <c r="DS140" s="23" t="s">
        <v>863</v>
      </c>
      <c r="DT140" s="23" t="s">
        <v>864</v>
      </c>
      <c r="DU140" s="23" t="s">
        <v>865</v>
      </c>
      <c r="DV140" s="23" t="s">
        <v>866</v>
      </c>
      <c r="DW140" s="23" t="s">
        <v>867</v>
      </c>
      <c r="DX140" s="23" t="s">
        <v>868</v>
      </c>
      <c r="DY140" s="144" t="s">
        <v>869</v>
      </c>
      <c r="DZ140" s="140" t="s">
        <v>863</v>
      </c>
      <c r="EA140" s="23" t="s">
        <v>864</v>
      </c>
      <c r="EB140" s="23" t="s">
        <v>865</v>
      </c>
      <c r="EC140" s="23" t="s">
        <v>866</v>
      </c>
      <c r="ED140" s="23" t="s">
        <v>867</v>
      </c>
      <c r="EE140" s="23" t="s">
        <v>868</v>
      </c>
      <c r="EF140" s="148" t="s">
        <v>869</v>
      </c>
      <c r="EG140" s="23" t="s">
        <v>863</v>
      </c>
      <c r="EH140" s="23" t="s">
        <v>864</v>
      </c>
      <c r="EI140" s="23" t="s">
        <v>865</v>
      </c>
      <c r="EJ140" s="23" t="s">
        <v>866</v>
      </c>
      <c r="EK140" s="23" t="s">
        <v>867</v>
      </c>
      <c r="EL140" s="23" t="s">
        <v>868</v>
      </c>
      <c r="EM140" s="148" t="s">
        <v>869</v>
      </c>
      <c r="EN140" s="23" t="s">
        <v>863</v>
      </c>
      <c r="EO140" s="23" t="s">
        <v>864</v>
      </c>
      <c r="EP140" s="23" t="s">
        <v>865</v>
      </c>
      <c r="EQ140" s="23" t="s">
        <v>866</v>
      </c>
      <c r="ER140" s="23" t="s">
        <v>867</v>
      </c>
      <c r="ES140" s="23" t="s">
        <v>868</v>
      </c>
      <c r="ET140" s="144" t="s">
        <v>869</v>
      </c>
      <c r="EU140" s="140" t="s">
        <v>863</v>
      </c>
      <c r="EV140" s="23" t="s">
        <v>864</v>
      </c>
      <c r="EW140" s="23" t="s">
        <v>865</v>
      </c>
      <c r="EX140" s="23" t="s">
        <v>866</v>
      </c>
      <c r="EY140" s="23" t="s">
        <v>867</v>
      </c>
      <c r="EZ140" s="23" t="s">
        <v>868</v>
      </c>
      <c r="FA140" s="148" t="s">
        <v>869</v>
      </c>
      <c r="FB140" s="23" t="s">
        <v>863</v>
      </c>
      <c r="FC140" s="23" t="s">
        <v>864</v>
      </c>
      <c r="FD140" s="23" t="s">
        <v>865</v>
      </c>
      <c r="FE140" s="23" t="s">
        <v>866</v>
      </c>
      <c r="FF140" s="23" t="s">
        <v>867</v>
      </c>
      <c r="FG140" s="23" t="s">
        <v>868</v>
      </c>
      <c r="FH140" s="148" t="s">
        <v>869</v>
      </c>
      <c r="FI140" s="23" t="s">
        <v>863</v>
      </c>
      <c r="FJ140" s="23" t="s">
        <v>864</v>
      </c>
      <c r="FK140" s="23" t="s">
        <v>865</v>
      </c>
      <c r="FL140" s="23" t="s">
        <v>866</v>
      </c>
      <c r="FM140" s="23" t="s">
        <v>867</v>
      </c>
      <c r="FN140" s="23" t="s">
        <v>868</v>
      </c>
      <c r="FO140" s="144" t="s">
        <v>869</v>
      </c>
      <c r="FP140" s="140" t="s">
        <v>863</v>
      </c>
      <c r="FQ140" s="23" t="s">
        <v>864</v>
      </c>
      <c r="FR140" s="23" t="s">
        <v>865</v>
      </c>
      <c r="FS140" s="23" t="s">
        <v>866</v>
      </c>
      <c r="FT140" s="23" t="s">
        <v>867</v>
      </c>
      <c r="FU140" s="23" t="s">
        <v>868</v>
      </c>
      <c r="FV140" s="148" t="s">
        <v>869</v>
      </c>
      <c r="FW140" s="23" t="s">
        <v>863</v>
      </c>
      <c r="FX140" s="23" t="s">
        <v>864</v>
      </c>
      <c r="FY140" s="23" t="s">
        <v>865</v>
      </c>
      <c r="FZ140" s="23" t="s">
        <v>866</v>
      </c>
      <c r="GA140" s="23" t="s">
        <v>867</v>
      </c>
      <c r="GB140" s="23" t="s">
        <v>868</v>
      </c>
      <c r="GC140" s="148" t="s">
        <v>869</v>
      </c>
      <c r="GD140" s="23" t="s">
        <v>863</v>
      </c>
      <c r="GE140" s="23" t="s">
        <v>864</v>
      </c>
      <c r="GF140" s="23" t="s">
        <v>865</v>
      </c>
      <c r="GG140" s="23" t="s">
        <v>866</v>
      </c>
      <c r="GH140" s="23" t="s">
        <v>867</v>
      </c>
      <c r="GI140" s="23" t="s">
        <v>868</v>
      </c>
      <c r="GJ140" s="144" t="s">
        <v>869</v>
      </c>
    </row>
    <row r="141" spans="1:192" ht="36" outlineLevel="1">
      <c r="A141" s="155"/>
      <c r="B141" s="155"/>
      <c r="C141" s="157" t="s">
        <v>836</v>
      </c>
      <c r="D141" s="158" t="s">
        <v>835</v>
      </c>
      <c r="E141" s="158"/>
      <c r="F141" s="159"/>
      <c r="G141" s="159"/>
      <c r="H141" s="159"/>
      <c r="I141" s="159"/>
      <c r="J141" s="159"/>
      <c r="K141" s="159"/>
      <c r="L141" s="159"/>
      <c r="M141" s="159"/>
      <c r="N141" s="159"/>
      <c r="O141" s="160"/>
      <c r="P141" s="160"/>
      <c r="Q141" s="155"/>
      <c r="X141" s="113" t="s">
        <v>1128</v>
      </c>
      <c r="Y141" s="114"/>
      <c r="Z141" s="114"/>
      <c r="AA141" s="114"/>
      <c r="AB141" s="114"/>
      <c r="AC141" s="114"/>
      <c r="AD141" s="114"/>
      <c r="AE141" s="113" t="s">
        <v>1129</v>
      </c>
      <c r="AF141" s="114"/>
      <c r="AG141" s="114"/>
      <c r="AH141" s="114"/>
      <c r="AI141" s="114"/>
      <c r="AJ141" s="114"/>
      <c r="AK141" s="114"/>
      <c r="AL141" s="113" t="s">
        <v>1130</v>
      </c>
      <c r="AM141" s="114"/>
      <c r="AN141" s="114"/>
      <c r="AO141" s="114"/>
      <c r="AP141" s="114"/>
      <c r="AQ141" s="114"/>
      <c r="AR141" s="114"/>
      <c r="AS141" s="113" t="s">
        <v>1128</v>
      </c>
      <c r="AT141" s="114"/>
      <c r="AU141" s="114"/>
      <c r="AV141" s="114"/>
      <c r="AW141" s="114"/>
      <c r="AX141" s="114"/>
      <c r="AY141" s="114"/>
      <c r="AZ141" s="113" t="s">
        <v>1129</v>
      </c>
      <c r="BA141" s="114"/>
      <c r="BB141" s="114"/>
      <c r="BC141" s="114"/>
      <c r="BD141" s="114"/>
      <c r="BE141" s="114"/>
      <c r="BF141" s="114"/>
      <c r="BG141" s="113" t="s">
        <v>1130</v>
      </c>
      <c r="BH141" s="114"/>
      <c r="BI141" s="114"/>
      <c r="BJ141" s="114"/>
      <c r="BK141" s="114"/>
      <c r="BL141" s="114"/>
      <c r="BM141" s="114"/>
      <c r="BO141" s="141" t="s">
        <v>1128</v>
      </c>
      <c r="BP141" s="114"/>
      <c r="BQ141" s="114"/>
      <c r="BR141" s="114"/>
      <c r="BS141" s="114"/>
      <c r="BT141" s="114"/>
      <c r="BU141" s="149"/>
      <c r="BV141" s="113" t="s">
        <v>1129</v>
      </c>
      <c r="BW141" s="114"/>
      <c r="BX141" s="114"/>
      <c r="BY141" s="114"/>
      <c r="BZ141" s="114"/>
      <c r="CA141" s="114"/>
      <c r="CB141" s="149"/>
      <c r="CC141" s="113" t="s">
        <v>1130</v>
      </c>
      <c r="CD141" s="114"/>
      <c r="CE141" s="114"/>
      <c r="CF141" s="114"/>
      <c r="CG141" s="114"/>
      <c r="CH141" s="114"/>
      <c r="CI141" s="145"/>
      <c r="CJ141" s="141" t="s">
        <v>1128</v>
      </c>
      <c r="CK141" s="114"/>
      <c r="CL141" s="114"/>
      <c r="CM141" s="114"/>
      <c r="CN141" s="114"/>
      <c r="CO141" s="114"/>
      <c r="CP141" s="149"/>
      <c r="CQ141" s="113" t="s">
        <v>1129</v>
      </c>
      <c r="CR141" s="114"/>
      <c r="CS141" s="114"/>
      <c r="CT141" s="114"/>
      <c r="CU141" s="114"/>
      <c r="CV141" s="114"/>
      <c r="CW141" s="149"/>
      <c r="CX141" s="113" t="s">
        <v>1130</v>
      </c>
      <c r="CY141" s="114"/>
      <c r="CZ141" s="114"/>
      <c r="DA141" s="114"/>
      <c r="DB141" s="114"/>
      <c r="DC141" s="114"/>
      <c r="DD141" s="145"/>
      <c r="DE141" s="141" t="s">
        <v>1128</v>
      </c>
      <c r="DF141" s="114"/>
      <c r="DG141" s="114"/>
      <c r="DH141" s="114"/>
      <c r="DI141" s="114"/>
      <c r="DJ141" s="114"/>
      <c r="DK141" s="149"/>
      <c r="DL141" s="113" t="s">
        <v>1129</v>
      </c>
      <c r="DM141" s="114"/>
      <c r="DN141" s="114"/>
      <c r="DO141" s="114"/>
      <c r="DP141" s="114"/>
      <c r="DQ141" s="114"/>
      <c r="DR141" s="149"/>
      <c r="DS141" s="113" t="s">
        <v>1130</v>
      </c>
      <c r="DT141" s="114"/>
      <c r="DU141" s="114"/>
      <c r="DV141" s="114"/>
      <c r="DW141" s="114"/>
      <c r="DX141" s="114"/>
      <c r="DY141" s="145"/>
      <c r="DZ141" s="141" t="s">
        <v>1128</v>
      </c>
      <c r="EA141" s="114"/>
      <c r="EB141" s="114"/>
      <c r="EC141" s="114"/>
      <c r="ED141" s="114"/>
      <c r="EE141" s="114"/>
      <c r="EF141" s="149"/>
      <c r="EG141" s="113" t="s">
        <v>1129</v>
      </c>
      <c r="EH141" s="114"/>
      <c r="EI141" s="114"/>
      <c r="EJ141" s="114"/>
      <c r="EK141" s="114"/>
      <c r="EL141" s="114"/>
      <c r="EM141" s="149"/>
      <c r="EN141" s="113" t="s">
        <v>1130</v>
      </c>
      <c r="EO141" s="114"/>
      <c r="EP141" s="114"/>
      <c r="EQ141" s="114"/>
      <c r="ER141" s="114"/>
      <c r="ES141" s="114"/>
      <c r="ET141" s="145"/>
      <c r="EU141" s="141" t="s">
        <v>1128</v>
      </c>
      <c r="EV141" s="114"/>
      <c r="EW141" s="114"/>
      <c r="EX141" s="114"/>
      <c r="EY141" s="114"/>
      <c r="EZ141" s="114"/>
      <c r="FA141" s="149"/>
      <c r="FB141" s="113" t="s">
        <v>1129</v>
      </c>
      <c r="FC141" s="114"/>
      <c r="FD141" s="114"/>
      <c r="FE141" s="114"/>
      <c r="FF141" s="114"/>
      <c r="FG141" s="114"/>
      <c r="FH141" s="149"/>
      <c r="FI141" s="113" t="s">
        <v>1130</v>
      </c>
      <c r="FJ141" s="114"/>
      <c r="FK141" s="114"/>
      <c r="FL141" s="114"/>
      <c r="FM141" s="114"/>
      <c r="FN141" s="114"/>
      <c r="FO141" s="145"/>
      <c r="FP141" s="141" t="s">
        <v>1128</v>
      </c>
      <c r="FQ141" s="114"/>
      <c r="FR141" s="114"/>
      <c r="FS141" s="114"/>
      <c r="FT141" s="114"/>
      <c r="FU141" s="114"/>
      <c r="FV141" s="149"/>
      <c r="FW141" s="113" t="s">
        <v>1129</v>
      </c>
      <c r="FX141" s="114"/>
      <c r="FY141" s="114"/>
      <c r="FZ141" s="114"/>
      <c r="GA141" s="114"/>
      <c r="GB141" s="114"/>
      <c r="GC141" s="149"/>
      <c r="GD141" s="113" t="s">
        <v>1130</v>
      </c>
      <c r="GE141" s="114"/>
      <c r="GF141" s="114"/>
      <c r="GG141" s="114"/>
      <c r="GH141" s="114"/>
      <c r="GI141" s="114"/>
      <c r="GJ141" s="145"/>
    </row>
    <row r="142" spans="1:192" ht="165" outlineLevel="1">
      <c r="A142" s="155">
        <v>1</v>
      </c>
      <c r="B142" s="155"/>
      <c r="C142" s="309">
        <v>0</v>
      </c>
      <c r="D142" s="161" t="b">
        <v>0</v>
      </c>
      <c r="E142" s="161">
        <v>50</v>
      </c>
      <c r="F142" s="306" t="s">
        <v>1191</v>
      </c>
      <c r="G142" s="307">
        <f>IF(F143="","-",F143-1)</f>
        <v>329</v>
      </c>
      <c r="H142" s="307" t="s">
        <v>30</v>
      </c>
      <c r="I142" s="307">
        <v>0</v>
      </c>
      <c r="J142" s="307">
        <v>0</v>
      </c>
      <c r="K142" s="307">
        <v>0</v>
      </c>
      <c r="L142" s="161">
        <v>0</v>
      </c>
      <c r="M142" s="161">
        <f>15*30</f>
        <v>450</v>
      </c>
      <c r="N142" s="164">
        <v>1</v>
      </c>
      <c r="O142" s="155" t="s">
        <v>838</v>
      </c>
      <c r="P142" s="155" t="s">
        <v>841</v>
      </c>
      <c r="Q142" s="155"/>
      <c r="X142" s="166">
        <v>1</v>
      </c>
      <c r="Y142" s="166">
        <f t="shared" ref="Y142:AD142" si="44">X142+3</f>
        <v>4</v>
      </c>
      <c r="Z142" s="166">
        <f t="shared" si="44"/>
        <v>7</v>
      </c>
      <c r="AA142" s="166">
        <f t="shared" si="44"/>
        <v>10</v>
      </c>
      <c r="AB142" s="166">
        <f t="shared" si="44"/>
        <v>13</v>
      </c>
      <c r="AC142" s="166">
        <f t="shared" si="44"/>
        <v>16</v>
      </c>
      <c r="AD142" s="166">
        <f t="shared" si="44"/>
        <v>19</v>
      </c>
      <c r="AE142" s="167" t="s">
        <v>856</v>
      </c>
      <c r="AF142" s="167" t="s">
        <v>857</v>
      </c>
      <c r="AG142" s="167" t="s">
        <v>858</v>
      </c>
      <c r="AH142" s="167" t="s">
        <v>859</v>
      </c>
      <c r="AI142" s="167" t="s">
        <v>860</v>
      </c>
      <c r="AJ142" s="167" t="s">
        <v>861</v>
      </c>
      <c r="AK142" s="167" t="s">
        <v>862</v>
      </c>
      <c r="AL142" s="167" t="s">
        <v>856</v>
      </c>
      <c r="AM142" s="167" t="s">
        <v>857</v>
      </c>
      <c r="AN142" s="167" t="s">
        <v>858</v>
      </c>
      <c r="AO142" s="167" t="s">
        <v>859</v>
      </c>
      <c r="AP142" s="167" t="s">
        <v>860</v>
      </c>
      <c r="AQ142" s="167" t="s">
        <v>861</v>
      </c>
      <c r="AR142" s="167" t="s">
        <v>862</v>
      </c>
      <c r="AS142" s="166">
        <v>1</v>
      </c>
      <c r="AT142" s="166">
        <f t="shared" ref="AT142:AY142" si="45">AS142+3</f>
        <v>4</v>
      </c>
      <c r="AU142" s="166">
        <f t="shared" si="45"/>
        <v>7</v>
      </c>
      <c r="AV142" s="166">
        <f t="shared" si="45"/>
        <v>10</v>
      </c>
      <c r="AW142" s="166">
        <f t="shared" si="45"/>
        <v>13</v>
      </c>
      <c r="AX142" s="166">
        <f t="shared" si="45"/>
        <v>16</v>
      </c>
      <c r="AY142" s="166">
        <f t="shared" si="45"/>
        <v>19</v>
      </c>
      <c r="AZ142" s="167" t="s">
        <v>856</v>
      </c>
      <c r="BA142" s="167" t="s">
        <v>857</v>
      </c>
      <c r="BB142" s="167" t="s">
        <v>858</v>
      </c>
      <c r="BC142" s="167" t="s">
        <v>859</v>
      </c>
      <c r="BD142" s="167" t="s">
        <v>860</v>
      </c>
      <c r="BE142" s="167" t="s">
        <v>861</v>
      </c>
      <c r="BF142" s="167" t="s">
        <v>862</v>
      </c>
      <c r="BG142" s="167" t="s">
        <v>856</v>
      </c>
      <c r="BH142" s="167" t="s">
        <v>857</v>
      </c>
      <c r="BI142" s="167" t="s">
        <v>858</v>
      </c>
      <c r="BJ142" s="167" t="s">
        <v>859</v>
      </c>
      <c r="BK142" s="167" t="s">
        <v>860</v>
      </c>
      <c r="BL142" s="167" t="s">
        <v>861</v>
      </c>
      <c r="BM142" s="167" t="s">
        <v>862</v>
      </c>
      <c r="BO142" s="142">
        <v>1</v>
      </c>
      <c r="BP142" s="143">
        <v>4</v>
      </c>
      <c r="BQ142" s="143">
        <v>7</v>
      </c>
      <c r="BR142" s="143">
        <v>10</v>
      </c>
      <c r="BS142" s="143">
        <v>13</v>
      </c>
      <c r="BT142" s="143">
        <v>16</v>
      </c>
      <c r="BU142" s="150">
        <v>19</v>
      </c>
      <c r="BV142" s="143" t="s">
        <v>856</v>
      </c>
      <c r="BW142" s="143" t="s">
        <v>857</v>
      </c>
      <c r="BX142" s="143" t="s">
        <v>858</v>
      </c>
      <c r="BY142" s="143" t="s">
        <v>859</v>
      </c>
      <c r="BZ142" s="143" t="s">
        <v>860</v>
      </c>
      <c r="CA142" s="143" t="s">
        <v>861</v>
      </c>
      <c r="CB142" s="150" t="s">
        <v>862</v>
      </c>
      <c r="CC142" s="143" t="s">
        <v>856</v>
      </c>
      <c r="CD142" s="143" t="s">
        <v>857</v>
      </c>
      <c r="CE142" s="143" t="s">
        <v>858</v>
      </c>
      <c r="CF142" s="143" t="s">
        <v>859</v>
      </c>
      <c r="CG142" s="143" t="s">
        <v>860</v>
      </c>
      <c r="CH142" s="143" t="s">
        <v>861</v>
      </c>
      <c r="CI142" s="146" t="s">
        <v>862</v>
      </c>
      <c r="CJ142" s="142">
        <v>1</v>
      </c>
      <c r="CK142" s="143">
        <v>4</v>
      </c>
      <c r="CL142" s="143">
        <v>7</v>
      </c>
      <c r="CM142" s="143">
        <v>10</v>
      </c>
      <c r="CN142" s="143">
        <v>13</v>
      </c>
      <c r="CO142" s="143">
        <v>16</v>
      </c>
      <c r="CP142" s="150">
        <v>19</v>
      </c>
      <c r="CQ142" s="143" t="s">
        <v>856</v>
      </c>
      <c r="CR142" s="143" t="s">
        <v>857</v>
      </c>
      <c r="CS142" s="143" t="s">
        <v>858</v>
      </c>
      <c r="CT142" s="143" t="s">
        <v>859</v>
      </c>
      <c r="CU142" s="143" t="s">
        <v>860</v>
      </c>
      <c r="CV142" s="143" t="s">
        <v>861</v>
      </c>
      <c r="CW142" s="150" t="s">
        <v>862</v>
      </c>
      <c r="CX142" s="143" t="s">
        <v>856</v>
      </c>
      <c r="CY142" s="143" t="s">
        <v>857</v>
      </c>
      <c r="CZ142" s="143" t="s">
        <v>858</v>
      </c>
      <c r="DA142" s="143" t="s">
        <v>859</v>
      </c>
      <c r="DB142" s="143" t="s">
        <v>860</v>
      </c>
      <c r="DC142" s="143" t="s">
        <v>861</v>
      </c>
      <c r="DD142" s="146" t="s">
        <v>862</v>
      </c>
      <c r="DE142" s="142">
        <v>1</v>
      </c>
      <c r="DF142" s="143">
        <v>4</v>
      </c>
      <c r="DG142" s="143">
        <v>7</v>
      </c>
      <c r="DH142" s="143">
        <v>10</v>
      </c>
      <c r="DI142" s="143">
        <v>13</v>
      </c>
      <c r="DJ142" s="143">
        <v>16</v>
      </c>
      <c r="DK142" s="150">
        <v>19</v>
      </c>
      <c r="DL142" s="143" t="s">
        <v>856</v>
      </c>
      <c r="DM142" s="143" t="s">
        <v>857</v>
      </c>
      <c r="DN142" s="143" t="s">
        <v>858</v>
      </c>
      <c r="DO142" s="143" t="s">
        <v>859</v>
      </c>
      <c r="DP142" s="143" t="s">
        <v>860</v>
      </c>
      <c r="DQ142" s="143" t="s">
        <v>861</v>
      </c>
      <c r="DR142" s="150" t="s">
        <v>862</v>
      </c>
      <c r="DS142" s="143" t="s">
        <v>856</v>
      </c>
      <c r="DT142" s="143" t="s">
        <v>857</v>
      </c>
      <c r="DU142" s="143" t="s">
        <v>858</v>
      </c>
      <c r="DV142" s="143" t="s">
        <v>859</v>
      </c>
      <c r="DW142" s="143" t="s">
        <v>860</v>
      </c>
      <c r="DX142" s="143" t="s">
        <v>861</v>
      </c>
      <c r="DY142" s="146" t="s">
        <v>862</v>
      </c>
      <c r="DZ142" s="142">
        <v>1</v>
      </c>
      <c r="EA142" s="143">
        <v>4</v>
      </c>
      <c r="EB142" s="143">
        <v>7</v>
      </c>
      <c r="EC142" s="143">
        <v>10</v>
      </c>
      <c r="ED142" s="143">
        <v>13</v>
      </c>
      <c r="EE142" s="143">
        <v>16</v>
      </c>
      <c r="EF142" s="150">
        <v>19</v>
      </c>
      <c r="EG142" s="143" t="s">
        <v>856</v>
      </c>
      <c r="EH142" s="143" t="s">
        <v>857</v>
      </c>
      <c r="EI142" s="143" t="s">
        <v>858</v>
      </c>
      <c r="EJ142" s="143" t="s">
        <v>859</v>
      </c>
      <c r="EK142" s="143" t="s">
        <v>860</v>
      </c>
      <c r="EL142" s="143" t="s">
        <v>861</v>
      </c>
      <c r="EM142" s="150" t="s">
        <v>862</v>
      </c>
      <c r="EN142" s="143" t="s">
        <v>856</v>
      </c>
      <c r="EO142" s="143" t="s">
        <v>857</v>
      </c>
      <c r="EP142" s="143" t="s">
        <v>858</v>
      </c>
      <c r="EQ142" s="143" t="s">
        <v>859</v>
      </c>
      <c r="ER142" s="143" t="s">
        <v>860</v>
      </c>
      <c r="ES142" s="143" t="s">
        <v>861</v>
      </c>
      <c r="ET142" s="146" t="s">
        <v>862</v>
      </c>
      <c r="EU142" s="142">
        <v>1</v>
      </c>
      <c r="EV142" s="143">
        <v>4</v>
      </c>
      <c r="EW142" s="143">
        <v>7</v>
      </c>
      <c r="EX142" s="143">
        <v>10</v>
      </c>
      <c r="EY142" s="143">
        <v>13</v>
      </c>
      <c r="EZ142" s="143">
        <v>16</v>
      </c>
      <c r="FA142" s="150">
        <v>19</v>
      </c>
      <c r="FB142" s="143" t="s">
        <v>856</v>
      </c>
      <c r="FC142" s="143" t="s">
        <v>857</v>
      </c>
      <c r="FD142" s="143" t="s">
        <v>858</v>
      </c>
      <c r="FE142" s="143" t="s">
        <v>859</v>
      </c>
      <c r="FF142" s="143" t="s">
        <v>860</v>
      </c>
      <c r="FG142" s="143" t="s">
        <v>861</v>
      </c>
      <c r="FH142" s="150" t="s">
        <v>862</v>
      </c>
      <c r="FI142" s="143" t="s">
        <v>856</v>
      </c>
      <c r="FJ142" s="143" t="s">
        <v>857</v>
      </c>
      <c r="FK142" s="143" t="s">
        <v>858</v>
      </c>
      <c r="FL142" s="143" t="s">
        <v>859</v>
      </c>
      <c r="FM142" s="143" t="s">
        <v>860</v>
      </c>
      <c r="FN142" s="143" t="s">
        <v>861</v>
      </c>
      <c r="FO142" s="146" t="s">
        <v>862</v>
      </c>
      <c r="FP142" s="142">
        <v>1</v>
      </c>
      <c r="FQ142" s="143">
        <v>4</v>
      </c>
      <c r="FR142" s="143">
        <v>7</v>
      </c>
      <c r="FS142" s="143">
        <v>10</v>
      </c>
      <c r="FT142" s="143">
        <v>13</v>
      </c>
      <c r="FU142" s="143">
        <v>16</v>
      </c>
      <c r="FV142" s="150">
        <v>19</v>
      </c>
      <c r="FW142" s="143" t="s">
        <v>856</v>
      </c>
      <c r="FX142" s="143" t="s">
        <v>857</v>
      </c>
      <c r="FY142" s="143" t="s">
        <v>858</v>
      </c>
      <c r="FZ142" s="143" t="s">
        <v>859</v>
      </c>
      <c r="GA142" s="143" t="s">
        <v>860</v>
      </c>
      <c r="GB142" s="143" t="s">
        <v>861</v>
      </c>
      <c r="GC142" s="150" t="s">
        <v>862</v>
      </c>
      <c r="GD142" s="143" t="s">
        <v>856</v>
      </c>
      <c r="GE142" s="143" t="s">
        <v>857</v>
      </c>
      <c r="GF142" s="143" t="s">
        <v>858</v>
      </c>
      <c r="GG142" s="143" t="s">
        <v>859</v>
      </c>
      <c r="GH142" s="143" t="s">
        <v>860</v>
      </c>
      <c r="GI142" s="143" t="s">
        <v>861</v>
      </c>
      <c r="GJ142" s="146" t="s">
        <v>862</v>
      </c>
    </row>
    <row r="143" spans="1:192" outlineLevel="1">
      <c r="A143" s="155">
        <v>2</v>
      </c>
      <c r="B143" s="155"/>
      <c r="C143" s="161">
        <v>1</v>
      </c>
      <c r="D143" s="161" t="b">
        <v>0</v>
      </c>
      <c r="E143" s="161">
        <v>55</v>
      </c>
      <c r="F143" s="162">
        <v>330</v>
      </c>
      <c r="G143" s="163">
        <f>IF(F144="","-",F144-1)</f>
        <v>729</v>
      </c>
      <c r="H143" s="163" t="s">
        <v>30</v>
      </c>
      <c r="I143" s="163" t="s">
        <v>30</v>
      </c>
      <c r="J143" s="163">
        <v>0</v>
      </c>
      <c r="K143" s="163">
        <v>0</v>
      </c>
      <c r="L143" s="161">
        <v>500</v>
      </c>
      <c r="M143" s="161">
        <f>L143+365</f>
        <v>865</v>
      </c>
      <c r="N143" s="164">
        <v>0</v>
      </c>
      <c r="O143" s="155" t="s">
        <v>839</v>
      </c>
      <c r="P143" s="155" t="s">
        <v>840</v>
      </c>
      <c r="Q143" s="155"/>
      <c r="W143" s="25" t="s">
        <v>870</v>
      </c>
      <c r="X143" s="168" t="s">
        <v>8</v>
      </c>
      <c r="Y143" s="169" t="str">
        <f t="shared" ref="Y143:AD143" si="46">X143</f>
        <v>2:3</v>
      </c>
      <c r="Z143" s="169" t="str">
        <f t="shared" si="46"/>
        <v>2:3</v>
      </c>
      <c r="AA143" s="169" t="str">
        <f t="shared" si="46"/>
        <v>2:3</v>
      </c>
      <c r="AB143" s="169" t="str">
        <f t="shared" si="46"/>
        <v>2:3</v>
      </c>
      <c r="AC143" s="169" t="str">
        <f t="shared" si="46"/>
        <v>2:3</v>
      </c>
      <c r="AD143" s="169" t="str">
        <f t="shared" si="46"/>
        <v>2:3</v>
      </c>
      <c r="AE143" s="155"/>
      <c r="AF143" s="155"/>
      <c r="AG143" s="155"/>
      <c r="AH143" s="155"/>
      <c r="AI143" s="155"/>
      <c r="AJ143" s="155"/>
      <c r="AK143" s="155"/>
      <c r="AS143" s="169" t="str">
        <f t="shared" ref="AS143:AY144" si="47">X143</f>
        <v>2:3</v>
      </c>
      <c r="AT143" s="169" t="str">
        <f t="shared" si="47"/>
        <v>2:3</v>
      </c>
      <c r="AU143" s="169" t="str">
        <f t="shared" si="47"/>
        <v>2:3</v>
      </c>
      <c r="AV143" s="169" t="str">
        <f t="shared" si="47"/>
        <v>2:3</v>
      </c>
      <c r="AW143" s="169" t="str">
        <f t="shared" si="47"/>
        <v>2:3</v>
      </c>
      <c r="AX143" s="169" t="str">
        <f t="shared" si="47"/>
        <v>2:3</v>
      </c>
      <c r="AY143" s="169" t="str">
        <f t="shared" si="47"/>
        <v>2:3</v>
      </c>
      <c r="AZ143" s="155"/>
      <c r="BA143" s="155"/>
      <c r="BB143" s="155"/>
      <c r="BC143" s="155"/>
      <c r="BD143" s="155"/>
      <c r="BE143" s="155"/>
      <c r="BF143" s="155"/>
      <c r="BO143" s="97"/>
      <c r="BU143" s="147"/>
      <c r="CB143" s="147"/>
      <c r="CI143" s="98"/>
      <c r="CJ143" s="97"/>
      <c r="CP143" s="147"/>
      <c r="CW143" s="147"/>
      <c r="DD143" s="98"/>
      <c r="DE143" s="97"/>
      <c r="DK143" s="147"/>
      <c r="DR143" s="147"/>
      <c r="DY143" s="98"/>
      <c r="DZ143" s="97"/>
      <c r="EF143" s="147"/>
      <c r="EM143" s="147"/>
      <c r="ET143" s="98"/>
      <c r="EU143" s="97"/>
      <c r="FA143" s="147"/>
      <c r="FH143" s="147"/>
      <c r="FO143" s="98"/>
      <c r="FP143" s="97"/>
      <c r="FV143" s="147"/>
      <c r="GC143" s="147"/>
      <c r="GJ143" s="98"/>
    </row>
    <row r="144" spans="1:192" outlineLevel="1">
      <c r="A144" s="155">
        <v>3</v>
      </c>
      <c r="B144" s="155"/>
      <c r="C144" s="161">
        <v>1</v>
      </c>
      <c r="D144" s="161" t="b">
        <v>1</v>
      </c>
      <c r="E144" s="161">
        <v>55</v>
      </c>
      <c r="F144" s="162">
        <v>730</v>
      </c>
      <c r="G144" s="163" t="str">
        <f>IF(F145="","-",F145-1)</f>
        <v>-</v>
      </c>
      <c r="H144" s="163" t="s">
        <v>30</v>
      </c>
      <c r="I144" s="163" t="s">
        <v>30</v>
      </c>
      <c r="J144" s="163" t="s">
        <v>30</v>
      </c>
      <c r="K144" s="163" t="s">
        <v>30</v>
      </c>
      <c r="L144" s="155"/>
      <c r="M144" s="155"/>
      <c r="N144" s="155"/>
      <c r="O144" s="155"/>
      <c r="P144" s="155"/>
      <c r="Q144" s="155"/>
      <c r="W144" s="25" t="s">
        <v>852</v>
      </c>
      <c r="X144" s="168" t="str">
        <f>X142&amp;":"&amp;X142+1</f>
        <v>1:2</v>
      </c>
      <c r="Y144" s="170" t="str">
        <f t="shared" ref="Y144:AD144" si="48">Y142&amp;":"&amp;Y142+1</f>
        <v>4:5</v>
      </c>
      <c r="Z144" s="170" t="str">
        <f t="shared" si="48"/>
        <v>7:8</v>
      </c>
      <c r="AA144" s="170" t="str">
        <f t="shared" si="48"/>
        <v>10:11</v>
      </c>
      <c r="AB144" s="170" t="str">
        <f t="shared" si="48"/>
        <v>13:14</v>
      </c>
      <c r="AC144" s="170" t="str">
        <f t="shared" si="48"/>
        <v>16:17</v>
      </c>
      <c r="AD144" s="170" t="str">
        <f t="shared" si="48"/>
        <v>19:20</v>
      </c>
      <c r="AE144" s="155"/>
      <c r="AF144" s="155"/>
      <c r="AG144" s="155"/>
      <c r="AH144" s="155"/>
      <c r="AI144" s="155"/>
      <c r="AJ144" s="155"/>
      <c r="AK144" s="155"/>
      <c r="AS144" s="169" t="str">
        <f t="shared" si="47"/>
        <v>1:2</v>
      </c>
      <c r="AT144" s="169" t="str">
        <f t="shared" si="47"/>
        <v>4:5</v>
      </c>
      <c r="AU144" s="169" t="str">
        <f t="shared" si="47"/>
        <v>7:8</v>
      </c>
      <c r="AV144" s="169" t="str">
        <f t="shared" si="47"/>
        <v>10:11</v>
      </c>
      <c r="AW144" s="169" t="str">
        <f t="shared" si="47"/>
        <v>13:14</v>
      </c>
      <c r="AX144" s="169" t="str">
        <f t="shared" si="47"/>
        <v>16:17</v>
      </c>
      <c r="AY144" s="169" t="str">
        <f t="shared" si="47"/>
        <v>19:20</v>
      </c>
      <c r="AZ144" s="155"/>
      <c r="BA144" s="155"/>
      <c r="BB144" s="155"/>
      <c r="BC144" s="155"/>
      <c r="BD144" s="155"/>
      <c r="BE144" s="155"/>
      <c r="BF144" s="155"/>
      <c r="BO144" s="97"/>
      <c r="BU144" s="147"/>
      <c r="CB144" s="147"/>
      <c r="CI144" s="98"/>
      <c r="CJ144" s="97"/>
      <c r="CP144" s="147"/>
      <c r="CW144" s="147"/>
      <c r="DD144" s="98"/>
      <c r="DE144" s="97"/>
      <c r="DK144" s="147"/>
      <c r="DR144" s="147"/>
      <c r="DY144" s="98"/>
      <c r="DZ144" s="97"/>
      <c r="EF144" s="147"/>
      <c r="EM144" s="147"/>
      <c r="ET144" s="98"/>
      <c r="EU144" s="97"/>
      <c r="FA144" s="147"/>
      <c r="FH144" s="147"/>
      <c r="FO144" s="98"/>
      <c r="FP144" s="97"/>
      <c r="FV144" s="147"/>
      <c r="GC144" s="147"/>
      <c r="GJ144" s="98"/>
    </row>
    <row r="145" spans="1:192" outlineLevel="1">
      <c r="A145" s="155">
        <v>4</v>
      </c>
      <c r="B145" s="155"/>
      <c r="C145" s="161">
        <v>5</v>
      </c>
      <c r="D145" s="161" t="b">
        <v>0</v>
      </c>
      <c r="E145" s="161">
        <v>65</v>
      </c>
      <c r="F145" s="162"/>
      <c r="G145" s="163" t="str">
        <f>IF(F146="","-",F146-1)</f>
        <v>-</v>
      </c>
      <c r="H145" s="163" t="s">
        <v>30</v>
      </c>
      <c r="I145" s="163" t="s">
        <v>30</v>
      </c>
      <c r="J145" s="163" t="s">
        <v>30</v>
      </c>
      <c r="K145" s="163" t="s">
        <v>30</v>
      </c>
      <c r="L145" s="155"/>
      <c r="M145" s="155"/>
      <c r="N145" s="155"/>
      <c r="O145" s="155"/>
      <c r="P145" s="155"/>
      <c r="Q145" s="155"/>
      <c r="W145" s="25" t="s">
        <v>871</v>
      </c>
      <c r="X145" s="171" t="s">
        <v>6</v>
      </c>
      <c r="Y145" s="169" t="str">
        <f t="shared" ref="Y145:AD145" si="49">X145</f>
        <v>0:1</v>
      </c>
      <c r="Z145" s="169" t="str">
        <f t="shared" si="49"/>
        <v>0:1</v>
      </c>
      <c r="AA145" s="169" t="str">
        <f t="shared" si="49"/>
        <v>0:1</v>
      </c>
      <c r="AB145" s="169" t="str">
        <f t="shared" si="49"/>
        <v>0:1</v>
      </c>
      <c r="AC145" s="169" t="str">
        <f t="shared" si="49"/>
        <v>0:1</v>
      </c>
      <c r="AD145" s="169" t="str">
        <f t="shared" si="49"/>
        <v>0:1</v>
      </c>
      <c r="AE145" s="155"/>
      <c r="AF145" s="155"/>
      <c r="AG145" s="155"/>
      <c r="AH145" s="155"/>
      <c r="AI145" s="155"/>
      <c r="AJ145" s="155"/>
      <c r="AK145" s="155"/>
      <c r="AS145" s="171" t="s">
        <v>159</v>
      </c>
      <c r="AT145" s="169" t="str">
        <f t="shared" ref="AT145:AY145" si="50">AS145</f>
        <v>3:4</v>
      </c>
      <c r="AU145" s="169" t="str">
        <f t="shared" si="50"/>
        <v>3:4</v>
      </c>
      <c r="AV145" s="169" t="str">
        <f t="shared" si="50"/>
        <v>3:4</v>
      </c>
      <c r="AW145" s="169" t="str">
        <f t="shared" si="50"/>
        <v>3:4</v>
      </c>
      <c r="AX145" s="169" t="str">
        <f t="shared" si="50"/>
        <v>3:4</v>
      </c>
      <c r="AY145" s="169" t="str">
        <f t="shared" si="50"/>
        <v>3:4</v>
      </c>
      <c r="AZ145" s="155"/>
      <c r="BA145" s="155"/>
      <c r="BB145" s="155"/>
      <c r="BC145" s="155"/>
      <c r="BD145" s="155"/>
      <c r="BE145" s="155"/>
      <c r="BF145" s="155"/>
      <c r="BO145" s="97"/>
      <c r="BU145" s="147"/>
      <c r="CB145" s="147"/>
      <c r="CI145" s="98"/>
      <c r="CJ145" s="97"/>
      <c r="CP145" s="147"/>
      <c r="CW145" s="147"/>
      <c r="DD145" s="98"/>
      <c r="DE145" s="97"/>
      <c r="DK145" s="147"/>
      <c r="DR145" s="147"/>
      <c r="DY145" s="98"/>
      <c r="DZ145" s="97"/>
      <c r="EF145" s="147"/>
      <c r="EM145" s="147"/>
      <c r="ET145" s="98"/>
      <c r="EU145" s="97"/>
      <c r="FA145" s="147"/>
      <c r="FH145" s="147"/>
      <c r="FO145" s="98"/>
      <c r="FP145" s="97"/>
      <c r="FV145" s="147"/>
      <c r="GC145" s="147"/>
      <c r="GJ145" s="98"/>
    </row>
    <row r="146" spans="1:192" outlineLevel="1">
      <c r="A146" s="155"/>
      <c r="B146" s="155"/>
      <c r="C146" s="161"/>
      <c r="D146" s="161"/>
      <c r="E146" s="161"/>
      <c r="F146" s="162"/>
      <c r="G146" s="163"/>
      <c r="H146" s="163"/>
      <c r="I146" s="163"/>
      <c r="J146" s="163"/>
      <c r="K146" s="163"/>
      <c r="L146" s="155"/>
      <c r="M146" s="155"/>
      <c r="N146" s="155"/>
      <c r="O146" s="155"/>
      <c r="P146" s="155"/>
      <c r="Q146" s="155"/>
      <c r="W146" s="25"/>
      <c r="X146" s="171"/>
      <c r="Y146" s="169"/>
      <c r="Z146" s="169"/>
      <c r="AA146" s="169"/>
      <c r="AB146" s="169"/>
      <c r="AC146" s="169"/>
      <c r="AD146" s="169"/>
      <c r="AE146" s="155"/>
      <c r="AF146" s="155"/>
      <c r="AG146" s="155"/>
      <c r="AH146" s="155"/>
      <c r="AI146" s="155"/>
      <c r="AJ146" s="155"/>
      <c r="AK146" s="155"/>
      <c r="AS146" s="171"/>
      <c r="AT146" s="169"/>
      <c r="AU146" s="169"/>
      <c r="AV146" s="169"/>
      <c r="AW146" s="169"/>
      <c r="AX146" s="169"/>
      <c r="AY146" s="169"/>
      <c r="AZ146" s="155"/>
      <c r="BA146" s="155"/>
      <c r="BB146" s="155"/>
      <c r="BC146" s="155"/>
      <c r="BD146" s="155"/>
      <c r="BE146" s="155"/>
      <c r="BF146" s="155"/>
    </row>
    <row r="148" spans="1:192">
      <c r="A148" s="172" t="s">
        <v>916</v>
      </c>
    </row>
    <row r="149" spans="1:192" outlineLevel="1">
      <c r="C149" s="155"/>
      <c r="D149" s="155" t="s">
        <v>910</v>
      </c>
      <c r="E149" s="155" t="s">
        <v>1735</v>
      </c>
      <c r="F149" s="155" t="s">
        <v>1736</v>
      </c>
      <c r="G149" s="155"/>
      <c r="H149" s="155" t="s">
        <v>1074</v>
      </c>
      <c r="I149" s="155"/>
      <c r="J149" s="155"/>
      <c r="K149" s="155"/>
      <c r="L149" s="155"/>
      <c r="M149" s="155"/>
      <c r="N149" s="155"/>
    </row>
    <row r="150" spans="1:192" ht="67.5" outlineLevel="1">
      <c r="C150" s="190" t="s">
        <v>904</v>
      </c>
      <c r="D150" s="155"/>
      <c r="E150" s="155"/>
      <c r="F150" s="155"/>
      <c r="G150" s="155"/>
      <c r="H150" s="155" t="s">
        <v>1075</v>
      </c>
      <c r="I150" s="155"/>
      <c r="J150" s="155"/>
      <c r="K150" s="155"/>
      <c r="L150" s="155"/>
      <c r="M150" s="155"/>
      <c r="N150" s="155"/>
    </row>
    <row r="151" spans="1:192" outlineLevel="1">
      <c r="A151">
        <v>1</v>
      </c>
      <c r="B151" t="s">
        <v>1071</v>
      </c>
      <c r="C151" s="155">
        <f t="shared" ref="C151:C156" si="51">INDEX($D151:$F151,1,d.Region)</f>
        <v>0</v>
      </c>
      <c r="D151" s="161">
        <v>0</v>
      </c>
      <c r="E151" s="161">
        <v>0</v>
      </c>
      <c r="F151" s="161">
        <v>0</v>
      </c>
      <c r="G151" s="155"/>
      <c r="H151" s="397">
        <f t="shared" ref="H151:H156" si="52">ROUND(7*30.4+$C151,0)</f>
        <v>213</v>
      </c>
      <c r="I151" s="155"/>
      <c r="J151" s="155"/>
      <c r="K151" s="155"/>
      <c r="L151" s="155"/>
      <c r="M151" s="155"/>
      <c r="N151" s="155"/>
    </row>
    <row r="152" spans="1:192" outlineLevel="1">
      <c r="A152">
        <v>2</v>
      </c>
      <c r="B152" t="s">
        <v>1073</v>
      </c>
      <c r="C152" s="155">
        <f t="shared" si="51"/>
        <v>21</v>
      </c>
      <c r="D152" s="161">
        <v>21</v>
      </c>
      <c r="E152" s="161">
        <v>21</v>
      </c>
      <c r="F152" s="161">
        <v>21</v>
      </c>
      <c r="G152" s="155"/>
      <c r="H152" s="397">
        <f t="shared" si="52"/>
        <v>234</v>
      </c>
      <c r="I152" s="155"/>
      <c r="J152" s="155"/>
      <c r="K152" s="155"/>
      <c r="L152" s="155"/>
      <c r="M152" s="155"/>
      <c r="N152" s="155"/>
    </row>
    <row r="153" spans="1:192" outlineLevel="1">
      <c r="A153">
        <v>3</v>
      </c>
      <c r="B153" t="s">
        <v>1072</v>
      </c>
      <c r="C153" s="155">
        <f t="shared" si="51"/>
        <v>35</v>
      </c>
      <c r="D153" s="161">
        <v>35</v>
      </c>
      <c r="E153" s="161">
        <v>35</v>
      </c>
      <c r="F153" s="161">
        <v>35</v>
      </c>
      <c r="G153" s="155"/>
      <c r="H153" s="397">
        <f t="shared" si="52"/>
        <v>248</v>
      </c>
      <c r="I153" s="155"/>
      <c r="J153" s="155"/>
      <c r="K153" s="155"/>
      <c r="L153" s="155"/>
      <c r="M153" s="155"/>
      <c r="N153" s="155"/>
    </row>
    <row r="154" spans="1:192" outlineLevel="1">
      <c r="A154">
        <v>4</v>
      </c>
      <c r="B154" t="s">
        <v>909</v>
      </c>
      <c r="C154" s="155">
        <f t="shared" si="51"/>
        <v>49</v>
      </c>
      <c r="D154" s="161">
        <v>49</v>
      </c>
      <c r="E154" s="161">
        <v>49</v>
      </c>
      <c r="F154" s="161">
        <v>49</v>
      </c>
      <c r="G154" s="155" t="s">
        <v>936</v>
      </c>
      <c r="H154" s="397">
        <f t="shared" si="52"/>
        <v>262</v>
      </c>
      <c r="I154" s="155"/>
      <c r="J154" s="155"/>
      <c r="K154" s="155"/>
      <c r="L154" s="155"/>
      <c r="M154" s="155"/>
      <c r="N154" s="155"/>
    </row>
    <row r="155" spans="1:192" outlineLevel="1">
      <c r="A155">
        <v>5</v>
      </c>
      <c r="B155" t="s">
        <v>934</v>
      </c>
      <c r="C155" s="155">
        <f t="shared" si="51"/>
        <v>63</v>
      </c>
      <c r="D155" s="161">
        <v>63</v>
      </c>
      <c r="E155" s="161">
        <v>63</v>
      </c>
      <c r="F155" s="161">
        <v>63</v>
      </c>
      <c r="G155" s="155" t="s">
        <v>936</v>
      </c>
      <c r="H155" s="397">
        <f t="shared" si="52"/>
        <v>276</v>
      </c>
      <c r="I155" s="155"/>
      <c r="J155" s="155"/>
      <c r="K155" s="155"/>
      <c r="L155" s="155"/>
      <c r="M155" s="155"/>
      <c r="N155" s="155"/>
    </row>
    <row r="156" spans="1:192" outlineLevel="1">
      <c r="A156">
        <v>6</v>
      </c>
      <c r="B156" t="s">
        <v>1444</v>
      </c>
      <c r="C156" s="155">
        <f t="shared" si="51"/>
        <v>0</v>
      </c>
      <c r="D156" s="127">
        <f>D151</f>
        <v>0</v>
      </c>
      <c r="E156" s="127">
        <f>E151</f>
        <v>0</v>
      </c>
      <c r="F156" s="127">
        <f>F151</f>
        <v>0</v>
      </c>
      <c r="G156" s="155" t="s">
        <v>936</v>
      </c>
      <c r="H156" s="397">
        <f t="shared" si="52"/>
        <v>213</v>
      </c>
      <c r="I156" s="155"/>
      <c r="J156" s="155"/>
      <c r="K156" s="155"/>
      <c r="L156" s="155"/>
      <c r="M156" s="155"/>
      <c r="N156" s="155"/>
    </row>
    <row r="157" spans="1:192" outlineLevel="1">
      <c r="C157" s="155"/>
      <c r="D157" s="155"/>
      <c r="E157" s="155"/>
      <c r="F157" s="155"/>
      <c r="G157" s="155"/>
      <c r="H157" s="155"/>
      <c r="I157" s="155"/>
      <c r="J157" s="155"/>
      <c r="K157" s="155"/>
      <c r="L157" s="155"/>
      <c r="M157" s="155"/>
      <c r="N157" s="155"/>
    </row>
    <row r="158" spans="1:192">
      <c r="C158" s="155"/>
      <c r="D158" s="155"/>
      <c r="E158" s="155"/>
      <c r="F158" s="155"/>
      <c r="G158" s="155"/>
      <c r="H158" s="155"/>
      <c r="I158" s="155"/>
      <c r="J158" s="155"/>
      <c r="K158" s="155"/>
      <c r="L158" s="155"/>
      <c r="M158" s="155"/>
      <c r="N158" s="155"/>
    </row>
    <row r="159" spans="1:192">
      <c r="A159" s="172" t="s">
        <v>1016</v>
      </c>
      <c r="B159" s="155"/>
      <c r="C159" s="155"/>
      <c r="D159" s="155"/>
      <c r="E159" s="155"/>
      <c r="F159" s="155"/>
      <c r="G159" s="155"/>
      <c r="H159" s="155"/>
      <c r="I159" s="155"/>
      <c r="J159" s="155"/>
      <c r="K159" s="155"/>
      <c r="L159" s="155"/>
      <c r="M159" s="155"/>
      <c r="N159" s="155"/>
    </row>
    <row r="160" spans="1:192" outlineLevel="1">
      <c r="A160" s="155"/>
      <c r="B160" s="155"/>
      <c r="C160" s="155">
        <v>1</v>
      </c>
      <c r="D160" s="155">
        <v>2</v>
      </c>
      <c r="E160" s="155">
        <v>3</v>
      </c>
      <c r="F160" s="160" t="s">
        <v>910</v>
      </c>
      <c r="G160" s="160"/>
      <c r="H160" s="160"/>
      <c r="I160" s="160" t="s">
        <v>1735</v>
      </c>
      <c r="J160" s="160"/>
      <c r="K160" s="160"/>
      <c r="L160" s="160" t="s">
        <v>1736</v>
      </c>
      <c r="M160" s="160"/>
      <c r="N160" s="160"/>
    </row>
    <row r="161" spans="1:14" outlineLevel="1">
      <c r="A161" s="155"/>
      <c r="B161" s="155"/>
      <c r="C161" s="163" t="s">
        <v>928</v>
      </c>
      <c r="D161" s="163" t="s">
        <v>929</v>
      </c>
      <c r="E161" s="163" t="s">
        <v>930</v>
      </c>
      <c r="F161" s="163" t="s">
        <v>928</v>
      </c>
      <c r="G161" s="163" t="s">
        <v>929</v>
      </c>
      <c r="H161" s="163" t="s">
        <v>930</v>
      </c>
      <c r="I161" s="163" t="s">
        <v>928</v>
      </c>
      <c r="J161" s="163" t="s">
        <v>929</v>
      </c>
      <c r="K161" s="163" t="s">
        <v>930</v>
      </c>
      <c r="L161" s="163" t="s">
        <v>928</v>
      </c>
      <c r="M161" s="163" t="s">
        <v>929</v>
      </c>
      <c r="N161" s="163" t="s">
        <v>930</v>
      </c>
    </row>
    <row r="162" spans="1:14" ht="57.75" outlineLevel="1">
      <c r="A162" s="155"/>
      <c r="B162" s="155"/>
      <c r="C162" s="156" t="s">
        <v>776</v>
      </c>
      <c r="D162" s="156" t="s">
        <v>1207</v>
      </c>
      <c r="E162" s="156" t="s">
        <v>1207</v>
      </c>
      <c r="F162" s="155" t="s">
        <v>1207</v>
      </c>
      <c r="G162" s="155"/>
      <c r="H162" s="155"/>
      <c r="I162" s="155"/>
      <c r="J162" s="155"/>
      <c r="K162" s="155"/>
      <c r="L162" s="155"/>
      <c r="M162" s="155"/>
      <c r="N162" s="155"/>
    </row>
    <row r="163" spans="1:14" outlineLevel="1">
      <c r="A163" s="155">
        <v>1</v>
      </c>
      <c r="B163" s="155" t="s">
        <v>1017</v>
      </c>
      <c r="C163" s="208">
        <f t="shared" ref="C163:E165" si="53">INDEX($F163:$N163,$160:$160+(d.Region-1)*3)</f>
        <v>0</v>
      </c>
      <c r="D163" s="208">
        <f t="shared" si="53"/>
        <v>0</v>
      </c>
      <c r="E163" s="208">
        <f t="shared" si="53"/>
        <v>0</v>
      </c>
      <c r="F163" s="209">
        <v>0</v>
      </c>
      <c r="G163" s="209">
        <v>0</v>
      </c>
      <c r="H163" s="209">
        <v>0</v>
      </c>
      <c r="I163" s="209">
        <v>0</v>
      </c>
      <c r="J163" s="209">
        <v>0</v>
      </c>
      <c r="K163" s="209">
        <v>0</v>
      </c>
      <c r="L163" s="209">
        <v>0</v>
      </c>
      <c r="M163" s="209">
        <v>0</v>
      </c>
      <c r="N163" s="209">
        <v>0</v>
      </c>
    </row>
    <row r="164" spans="1:14" outlineLevel="1">
      <c r="A164" s="155">
        <v>2</v>
      </c>
      <c r="B164" s="155" t="s">
        <v>359</v>
      </c>
      <c r="C164" s="208">
        <f t="shared" si="53"/>
        <v>0.25</v>
      </c>
      <c r="D164" s="208">
        <f t="shared" si="53"/>
        <v>0.25</v>
      </c>
      <c r="E164" s="208">
        <f t="shared" si="53"/>
        <v>0.25</v>
      </c>
      <c r="F164" s="209">
        <v>0.25</v>
      </c>
      <c r="G164" s="209">
        <v>0.25</v>
      </c>
      <c r="H164" s="209">
        <v>0.25</v>
      </c>
      <c r="I164" s="209">
        <v>0.25</v>
      </c>
      <c r="J164" s="209">
        <v>0.25</v>
      </c>
      <c r="K164" s="209">
        <v>0.25</v>
      </c>
      <c r="L164" s="209">
        <v>0.25</v>
      </c>
      <c r="M164" s="209">
        <v>0.25</v>
      </c>
      <c r="N164" s="209">
        <v>0.25</v>
      </c>
    </row>
    <row r="165" spans="1:14" outlineLevel="1">
      <c r="A165" s="155">
        <v>3</v>
      </c>
      <c r="B165" s="155" t="s">
        <v>1018</v>
      </c>
      <c r="C165" s="208">
        <f t="shared" si="53"/>
        <v>0.5</v>
      </c>
      <c r="D165" s="208">
        <f t="shared" si="53"/>
        <v>0.5</v>
      </c>
      <c r="E165" s="208">
        <f t="shared" si="53"/>
        <v>0.5</v>
      </c>
      <c r="F165" s="209">
        <v>0.5</v>
      </c>
      <c r="G165" s="209">
        <v>0.5</v>
      </c>
      <c r="H165" s="209">
        <v>0.5</v>
      </c>
      <c r="I165" s="209">
        <v>0.5</v>
      </c>
      <c r="J165" s="209">
        <v>0.5</v>
      </c>
      <c r="K165" s="209">
        <v>0.5</v>
      </c>
      <c r="L165" s="209">
        <v>0.5</v>
      </c>
      <c r="M165" s="209">
        <v>0.5</v>
      </c>
      <c r="N165" s="209">
        <v>0.5</v>
      </c>
    </row>
    <row r="168" spans="1:14">
      <c r="A168" s="172" t="s">
        <v>1365</v>
      </c>
      <c r="C168" s="155"/>
      <c r="D168" s="155"/>
      <c r="E168" s="155"/>
      <c r="F168" s="155"/>
      <c r="G168" s="155"/>
      <c r="H168" s="155"/>
      <c r="I168" s="155"/>
      <c r="J168" s="155"/>
      <c r="K168" s="155"/>
      <c r="L168" s="155"/>
      <c r="M168" s="155"/>
      <c r="N168" s="155"/>
    </row>
    <row r="169" spans="1:14" outlineLevel="1">
      <c r="C169" s="163" t="s">
        <v>928</v>
      </c>
      <c r="D169" s="163" t="s">
        <v>929</v>
      </c>
      <c r="E169" s="163" t="s">
        <v>930</v>
      </c>
      <c r="F169" s="160" t="s">
        <v>910</v>
      </c>
      <c r="G169" s="160"/>
      <c r="H169" s="160"/>
      <c r="I169" s="160" t="s">
        <v>1735</v>
      </c>
      <c r="J169" s="160"/>
      <c r="K169" s="160"/>
      <c r="L169" s="160" t="s">
        <v>1736</v>
      </c>
      <c r="M169" s="160"/>
      <c r="N169" s="160"/>
    </row>
    <row r="170" spans="1:14" outlineLevel="1">
      <c r="C170" s="162">
        <v>287</v>
      </c>
      <c r="D170" s="398">
        <v>321</v>
      </c>
      <c r="E170" s="398">
        <v>356</v>
      </c>
      <c r="F170" s="163" t="s">
        <v>928</v>
      </c>
      <c r="G170" s="163" t="s">
        <v>929</v>
      </c>
      <c r="H170" s="163" t="s">
        <v>930</v>
      </c>
      <c r="I170" s="163" t="s">
        <v>928</v>
      </c>
      <c r="J170" s="163" t="s">
        <v>929</v>
      </c>
      <c r="K170" s="163" t="s">
        <v>930</v>
      </c>
      <c r="L170" s="163" t="s">
        <v>928</v>
      </c>
      <c r="M170" s="163" t="s">
        <v>929</v>
      </c>
      <c r="N170" s="163" t="s">
        <v>930</v>
      </c>
    </row>
    <row r="171" spans="1:14" outlineLevel="1">
      <c r="A171">
        <v>1</v>
      </c>
      <c r="B171" t="s">
        <v>1071</v>
      </c>
      <c r="C171" s="312">
        <f t="shared" ref="C171:E176" si="54">C$170+CHOOSE(d.Region,F171,I171,L171)</f>
        <v>287</v>
      </c>
      <c r="D171" s="313">
        <f t="shared" si="54"/>
        <v>321</v>
      </c>
      <c r="E171" s="314">
        <f t="shared" si="54"/>
        <v>356</v>
      </c>
      <c r="F171" s="395"/>
      <c r="G171" s="209"/>
      <c r="H171" s="209"/>
      <c r="I171" s="209"/>
      <c r="J171" s="209"/>
      <c r="K171" s="209"/>
      <c r="L171" s="209"/>
      <c r="M171" s="209"/>
      <c r="N171" s="209"/>
    </row>
    <row r="172" spans="1:14" outlineLevel="1">
      <c r="A172">
        <v>2</v>
      </c>
      <c r="B172" t="s">
        <v>1073</v>
      </c>
      <c r="C172" s="315">
        <f t="shared" si="54"/>
        <v>287</v>
      </c>
      <c r="D172" s="155">
        <f t="shared" si="54"/>
        <v>321</v>
      </c>
      <c r="E172" s="316">
        <f t="shared" si="54"/>
        <v>356</v>
      </c>
      <c r="F172" s="395"/>
      <c r="G172" s="209"/>
      <c r="H172" s="209"/>
      <c r="I172" s="209"/>
      <c r="J172" s="209"/>
      <c r="K172" s="209"/>
      <c r="L172" s="209"/>
      <c r="M172" s="209"/>
      <c r="N172" s="209"/>
    </row>
    <row r="173" spans="1:14" outlineLevel="1">
      <c r="A173">
        <v>3</v>
      </c>
      <c r="B173" t="s">
        <v>1072</v>
      </c>
      <c r="C173" s="315">
        <f t="shared" si="54"/>
        <v>287</v>
      </c>
      <c r="D173" s="155">
        <f t="shared" si="54"/>
        <v>321</v>
      </c>
      <c r="E173" s="316">
        <f t="shared" si="54"/>
        <v>356</v>
      </c>
      <c r="F173" s="395"/>
      <c r="G173" s="209"/>
      <c r="H173" s="209"/>
      <c r="I173" s="209"/>
      <c r="J173" s="209"/>
      <c r="K173" s="209"/>
      <c r="L173" s="209"/>
      <c r="M173" s="209"/>
      <c r="N173" s="209"/>
    </row>
    <row r="174" spans="1:14" outlineLevel="1">
      <c r="A174">
        <v>4</v>
      </c>
      <c r="B174" t="s">
        <v>909</v>
      </c>
      <c r="C174" s="315">
        <f t="shared" si="54"/>
        <v>287</v>
      </c>
      <c r="D174" s="155">
        <f t="shared" si="54"/>
        <v>321</v>
      </c>
      <c r="E174" s="316">
        <f t="shared" si="54"/>
        <v>356</v>
      </c>
      <c r="F174" s="395"/>
      <c r="G174" s="209"/>
      <c r="H174" s="209"/>
      <c r="I174" s="209"/>
      <c r="J174" s="209"/>
      <c r="K174" s="209"/>
      <c r="L174" s="209"/>
      <c r="M174" s="209"/>
      <c r="N174" s="209"/>
    </row>
    <row r="175" spans="1:14" outlineLevel="1">
      <c r="A175">
        <v>5</v>
      </c>
      <c r="B175" t="s">
        <v>934</v>
      </c>
      <c r="C175" s="315">
        <f t="shared" si="54"/>
        <v>287</v>
      </c>
      <c r="D175" s="155">
        <f t="shared" si="54"/>
        <v>321</v>
      </c>
      <c r="E175" s="316">
        <f t="shared" si="54"/>
        <v>356</v>
      </c>
      <c r="F175" s="395"/>
      <c r="G175" s="209"/>
      <c r="H175" s="209"/>
      <c r="I175" s="209"/>
      <c r="J175" s="209"/>
      <c r="K175" s="209"/>
      <c r="L175" s="209"/>
      <c r="M175" s="209"/>
      <c r="N175" s="209"/>
    </row>
    <row r="176" spans="1:14" outlineLevel="1">
      <c r="A176">
        <v>6</v>
      </c>
      <c r="B176" t="s">
        <v>1444</v>
      </c>
      <c r="C176" s="317">
        <f t="shared" si="54"/>
        <v>287</v>
      </c>
      <c r="D176" s="318">
        <f t="shared" si="54"/>
        <v>321</v>
      </c>
      <c r="E176" s="319">
        <f t="shared" si="54"/>
        <v>356</v>
      </c>
      <c r="F176" s="446">
        <f>F171</f>
        <v>0</v>
      </c>
      <c r="G176" s="446">
        <f t="shared" ref="G176:N176" si="55">G171</f>
        <v>0</v>
      </c>
      <c r="H176" s="446">
        <f t="shared" si="55"/>
        <v>0</v>
      </c>
      <c r="I176" s="446">
        <f t="shared" si="55"/>
        <v>0</v>
      </c>
      <c r="J176" s="446">
        <f t="shared" si="55"/>
        <v>0</v>
      </c>
      <c r="K176" s="446">
        <f t="shared" si="55"/>
        <v>0</v>
      </c>
      <c r="L176" s="446">
        <f t="shared" si="55"/>
        <v>0</v>
      </c>
      <c r="M176" s="446">
        <f t="shared" si="55"/>
        <v>0</v>
      </c>
      <c r="N176" s="446">
        <f t="shared" si="55"/>
        <v>0</v>
      </c>
    </row>
    <row r="177" spans="1:192" outlineLevel="1"/>
    <row r="178" spans="1:192">
      <c r="A178" s="610" t="s">
        <v>2356</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row>
    <row r="180" spans="1:192">
      <c r="A180" s="172" t="s">
        <v>878</v>
      </c>
    </row>
    <row r="181" spans="1:192" outlineLevel="1">
      <c r="A181" s="14"/>
      <c r="C181" s="27">
        <v>1</v>
      </c>
      <c r="D181" s="27">
        <v>2</v>
      </c>
      <c r="E181" s="27">
        <v>3</v>
      </c>
      <c r="F181" s="27">
        <v>4</v>
      </c>
      <c r="G181" s="27">
        <v>5</v>
      </c>
      <c r="H181" s="27">
        <v>6</v>
      </c>
      <c r="I181" s="27">
        <v>7</v>
      </c>
      <c r="J181" s="27">
        <v>8</v>
      </c>
      <c r="K181" s="27">
        <v>9</v>
      </c>
      <c r="L181" s="27">
        <v>10</v>
      </c>
      <c r="M181" s="27">
        <v>11</v>
      </c>
      <c r="N181" s="27">
        <v>12</v>
      </c>
      <c r="O181" s="27">
        <v>13</v>
      </c>
      <c r="P181" s="27">
        <v>14</v>
      </c>
      <c r="Q181" s="27">
        <v>15</v>
      </c>
      <c r="R181" s="27">
        <v>1</v>
      </c>
      <c r="S181" s="27">
        <v>2</v>
      </c>
      <c r="T181" s="27">
        <v>3</v>
      </c>
      <c r="U181" s="27">
        <v>4</v>
      </c>
      <c r="V181" s="27">
        <v>5</v>
      </c>
      <c r="W181" s="27">
        <v>6</v>
      </c>
      <c r="X181" s="27">
        <v>7</v>
      </c>
      <c r="Y181" s="27">
        <v>8</v>
      </c>
      <c r="Z181" s="27">
        <v>9</v>
      </c>
      <c r="AA181" s="27">
        <v>10</v>
      </c>
      <c r="AB181" s="27">
        <v>11</v>
      </c>
      <c r="AC181" s="27">
        <v>12</v>
      </c>
      <c r="AD181" s="27">
        <v>13</v>
      </c>
      <c r="AE181" s="27">
        <v>14</v>
      </c>
      <c r="AF181" s="27">
        <v>15</v>
      </c>
      <c r="AG181" s="27">
        <v>1</v>
      </c>
      <c r="AH181" s="27">
        <v>2</v>
      </c>
      <c r="AI181" s="27">
        <v>3</v>
      </c>
      <c r="AJ181" s="27">
        <v>4</v>
      </c>
      <c r="AK181" s="27">
        <v>5</v>
      </c>
      <c r="AL181" s="27">
        <v>6</v>
      </c>
      <c r="AM181" s="27">
        <v>7</v>
      </c>
      <c r="AN181" s="27">
        <v>8</v>
      </c>
      <c r="AO181" s="27">
        <v>9</v>
      </c>
      <c r="AP181" s="27">
        <v>10</v>
      </c>
      <c r="AQ181" s="27">
        <v>11</v>
      </c>
      <c r="AR181" s="27">
        <v>12</v>
      </c>
      <c r="AS181" s="27">
        <v>13</v>
      </c>
      <c r="AT181" s="27">
        <v>14</v>
      </c>
      <c r="AU181" s="27">
        <v>15</v>
      </c>
      <c r="AV181" s="27">
        <v>1</v>
      </c>
      <c r="AW181" s="27">
        <v>2</v>
      </c>
      <c r="AX181" s="27">
        <v>3</v>
      </c>
      <c r="AY181" s="27">
        <v>4</v>
      </c>
      <c r="AZ181" s="27">
        <v>5</v>
      </c>
      <c r="BA181" s="27">
        <v>6</v>
      </c>
      <c r="BB181" s="27">
        <v>7</v>
      </c>
      <c r="BC181" s="27">
        <v>8</v>
      </c>
      <c r="BD181" s="27">
        <v>9</v>
      </c>
      <c r="BE181" s="27">
        <v>10</v>
      </c>
      <c r="BF181" s="27">
        <v>11</v>
      </c>
      <c r="BG181" s="27">
        <v>12</v>
      </c>
      <c r="BH181" s="27">
        <v>13</v>
      </c>
      <c r="BI181" s="27">
        <v>14</v>
      </c>
      <c r="BJ181" s="27">
        <v>15</v>
      </c>
      <c r="BK181" s="27">
        <v>1</v>
      </c>
      <c r="BL181" s="27">
        <v>2</v>
      </c>
      <c r="BM181" s="27">
        <v>3</v>
      </c>
      <c r="BN181" s="27">
        <v>4</v>
      </c>
      <c r="BO181" s="27">
        <v>5</v>
      </c>
      <c r="BP181" s="27">
        <v>6</v>
      </c>
      <c r="BQ181" s="27">
        <v>7</v>
      </c>
      <c r="BR181" s="27">
        <v>8</v>
      </c>
      <c r="BS181" s="27">
        <v>9</v>
      </c>
      <c r="BT181" s="27">
        <v>10</v>
      </c>
      <c r="BU181" s="27">
        <v>11</v>
      </c>
      <c r="BV181" s="27">
        <v>12</v>
      </c>
      <c r="BW181" s="27">
        <v>13</v>
      </c>
      <c r="BX181" s="27">
        <v>14</v>
      </c>
      <c r="BY181" s="27">
        <v>15</v>
      </c>
      <c r="BZ181" s="27">
        <v>1</v>
      </c>
      <c r="CA181" s="27">
        <v>2</v>
      </c>
      <c r="CB181" s="27">
        <v>3</v>
      </c>
      <c r="CC181" s="27">
        <v>4</v>
      </c>
      <c r="CD181" s="27">
        <v>5</v>
      </c>
      <c r="CE181" s="27">
        <v>6</v>
      </c>
      <c r="CF181" s="27">
        <v>7</v>
      </c>
      <c r="CG181" s="27">
        <v>8</v>
      </c>
      <c r="CH181" s="27">
        <v>9</v>
      </c>
      <c r="CI181" s="27">
        <v>10</v>
      </c>
      <c r="CJ181" s="27">
        <v>11</v>
      </c>
      <c r="CK181" s="27">
        <v>12</v>
      </c>
      <c r="CL181" s="27">
        <v>13</v>
      </c>
      <c r="CM181" s="27">
        <v>14</v>
      </c>
      <c r="CN181" s="27">
        <v>15</v>
      </c>
      <c r="CO181" s="27">
        <v>1</v>
      </c>
      <c r="CP181" s="27">
        <v>2</v>
      </c>
      <c r="CQ181" s="27">
        <v>3</v>
      </c>
      <c r="CR181" s="27">
        <v>4</v>
      </c>
      <c r="CS181" s="27">
        <v>5</v>
      </c>
      <c r="CT181" s="27">
        <v>6</v>
      </c>
      <c r="CU181" s="27">
        <v>7</v>
      </c>
      <c r="CV181" s="27">
        <v>8</v>
      </c>
      <c r="CW181" s="27">
        <v>9</v>
      </c>
      <c r="CX181" s="27">
        <v>10</v>
      </c>
      <c r="CY181" s="27">
        <v>11</v>
      </c>
      <c r="CZ181" s="27">
        <v>12</v>
      </c>
      <c r="DA181" s="27">
        <v>13</v>
      </c>
      <c r="DB181" s="27">
        <v>14</v>
      </c>
      <c r="DC181" s="27">
        <v>15</v>
      </c>
      <c r="DD181" s="27">
        <v>1</v>
      </c>
      <c r="DE181" s="27">
        <v>2</v>
      </c>
      <c r="DF181" s="27">
        <v>3</v>
      </c>
      <c r="DG181" s="27">
        <v>4</v>
      </c>
      <c r="DH181" s="27">
        <v>5</v>
      </c>
      <c r="DI181" s="27">
        <v>6</v>
      </c>
      <c r="DJ181" s="27">
        <v>7</v>
      </c>
      <c r="DK181" s="27">
        <v>8</v>
      </c>
      <c r="DL181" s="27">
        <v>9</v>
      </c>
      <c r="DM181" s="27">
        <v>10</v>
      </c>
      <c r="DN181" s="27">
        <v>11</v>
      </c>
      <c r="DO181" s="27">
        <v>12</v>
      </c>
      <c r="DP181" s="27">
        <v>13</v>
      </c>
      <c r="DQ181" s="27">
        <v>14</v>
      </c>
      <c r="DR181" s="27">
        <v>15</v>
      </c>
    </row>
    <row r="182" spans="1:192" ht="33" outlineLevel="1">
      <c r="A182">
        <f>COUNTA($B$191:$B$195)</f>
        <v>5</v>
      </c>
      <c r="B182" t="s">
        <v>879</v>
      </c>
      <c r="C182" s="128">
        <v>0</v>
      </c>
      <c r="D182" s="128">
        <f>C182</f>
        <v>0</v>
      </c>
      <c r="E182" s="128">
        <f t="shared" ref="E182:BP182" si="56">D182</f>
        <v>0</v>
      </c>
      <c r="F182" s="128">
        <f t="shared" si="56"/>
        <v>0</v>
      </c>
      <c r="G182" s="128">
        <f t="shared" si="56"/>
        <v>0</v>
      </c>
      <c r="H182" s="128">
        <f t="shared" si="56"/>
        <v>0</v>
      </c>
      <c r="I182" s="128">
        <f t="shared" si="56"/>
        <v>0</v>
      </c>
      <c r="J182" s="128">
        <f t="shared" si="56"/>
        <v>0</v>
      </c>
      <c r="K182" s="128">
        <f t="shared" si="56"/>
        <v>0</v>
      </c>
      <c r="L182" s="128">
        <f t="shared" si="56"/>
        <v>0</v>
      </c>
      <c r="M182" s="128">
        <f t="shared" si="56"/>
        <v>0</v>
      </c>
      <c r="N182" s="128">
        <f t="shared" si="56"/>
        <v>0</v>
      </c>
      <c r="O182" s="128">
        <f t="shared" si="56"/>
        <v>0</v>
      </c>
      <c r="P182" s="128">
        <f t="shared" si="56"/>
        <v>0</v>
      </c>
      <c r="Q182" s="128">
        <f t="shared" si="56"/>
        <v>0</v>
      </c>
      <c r="R182" s="128">
        <v>1</v>
      </c>
      <c r="S182" s="128">
        <f>R182</f>
        <v>1</v>
      </c>
      <c r="T182" s="128">
        <f t="shared" si="56"/>
        <v>1</v>
      </c>
      <c r="U182" s="128">
        <f t="shared" si="56"/>
        <v>1</v>
      </c>
      <c r="V182" s="128">
        <f t="shared" si="56"/>
        <v>1</v>
      </c>
      <c r="W182" s="128">
        <f t="shared" si="56"/>
        <v>1</v>
      </c>
      <c r="X182" s="128">
        <f t="shared" si="56"/>
        <v>1</v>
      </c>
      <c r="Y182" s="128">
        <f t="shared" si="56"/>
        <v>1</v>
      </c>
      <c r="Z182" s="128">
        <f t="shared" si="56"/>
        <v>1</v>
      </c>
      <c r="AA182" s="128">
        <f t="shared" si="56"/>
        <v>1</v>
      </c>
      <c r="AB182" s="128">
        <f t="shared" si="56"/>
        <v>1</v>
      </c>
      <c r="AC182" s="128">
        <f t="shared" si="56"/>
        <v>1</v>
      </c>
      <c r="AD182" s="128">
        <f t="shared" si="56"/>
        <v>1</v>
      </c>
      <c r="AE182" s="128">
        <f t="shared" si="56"/>
        <v>1</v>
      </c>
      <c r="AF182" s="128">
        <f t="shared" si="56"/>
        <v>1</v>
      </c>
      <c r="AG182" s="128">
        <v>2</v>
      </c>
      <c r="AH182" s="128">
        <f>AG182</f>
        <v>2</v>
      </c>
      <c r="AI182" s="128">
        <f t="shared" si="56"/>
        <v>2</v>
      </c>
      <c r="AJ182" s="128">
        <f t="shared" si="56"/>
        <v>2</v>
      </c>
      <c r="AK182" s="128">
        <f t="shared" si="56"/>
        <v>2</v>
      </c>
      <c r="AL182" s="128">
        <f t="shared" si="56"/>
        <v>2</v>
      </c>
      <c r="AM182" s="128">
        <f t="shared" si="56"/>
        <v>2</v>
      </c>
      <c r="AN182" s="128">
        <f t="shared" si="56"/>
        <v>2</v>
      </c>
      <c r="AO182" s="128">
        <f t="shared" si="56"/>
        <v>2</v>
      </c>
      <c r="AP182" s="128">
        <f t="shared" si="56"/>
        <v>2</v>
      </c>
      <c r="AQ182" s="128">
        <f t="shared" si="56"/>
        <v>2</v>
      </c>
      <c r="AR182" s="128">
        <f t="shared" si="56"/>
        <v>2</v>
      </c>
      <c r="AS182" s="128">
        <f t="shared" si="56"/>
        <v>2</v>
      </c>
      <c r="AT182" s="128">
        <f t="shared" si="56"/>
        <v>2</v>
      </c>
      <c r="AU182" s="128">
        <f t="shared" si="56"/>
        <v>2</v>
      </c>
      <c r="AV182" s="128">
        <v>3</v>
      </c>
      <c r="AW182" s="128">
        <f>AV182</f>
        <v>3</v>
      </c>
      <c r="AX182" s="128">
        <f t="shared" si="56"/>
        <v>3</v>
      </c>
      <c r="AY182" s="128">
        <f t="shared" si="56"/>
        <v>3</v>
      </c>
      <c r="AZ182" s="128">
        <f t="shared" si="56"/>
        <v>3</v>
      </c>
      <c r="BA182" s="128">
        <f t="shared" si="56"/>
        <v>3</v>
      </c>
      <c r="BB182" s="128">
        <f t="shared" si="56"/>
        <v>3</v>
      </c>
      <c r="BC182" s="128">
        <f t="shared" si="56"/>
        <v>3</v>
      </c>
      <c r="BD182" s="128">
        <f t="shared" si="56"/>
        <v>3</v>
      </c>
      <c r="BE182" s="128">
        <f t="shared" si="56"/>
        <v>3</v>
      </c>
      <c r="BF182" s="128">
        <f t="shared" si="56"/>
        <v>3</v>
      </c>
      <c r="BG182" s="128">
        <f t="shared" si="56"/>
        <v>3</v>
      </c>
      <c r="BH182" s="128">
        <f t="shared" si="56"/>
        <v>3</v>
      </c>
      <c r="BI182" s="128">
        <f t="shared" si="56"/>
        <v>3</v>
      </c>
      <c r="BJ182" s="128">
        <f t="shared" si="56"/>
        <v>3</v>
      </c>
      <c r="BK182" s="128">
        <v>4</v>
      </c>
      <c r="BL182" s="128">
        <f>BK182</f>
        <v>4</v>
      </c>
      <c r="BM182" s="128">
        <f t="shared" si="56"/>
        <v>4</v>
      </c>
      <c r="BN182" s="128">
        <f t="shared" si="56"/>
        <v>4</v>
      </c>
      <c r="BO182" s="128">
        <f t="shared" si="56"/>
        <v>4</v>
      </c>
      <c r="BP182" s="128">
        <f t="shared" si="56"/>
        <v>4</v>
      </c>
      <c r="BQ182" s="128">
        <f t="shared" ref="BQ182:BY182" si="57">BP182</f>
        <v>4</v>
      </c>
      <c r="BR182" s="128">
        <f t="shared" si="57"/>
        <v>4</v>
      </c>
      <c r="BS182" s="128">
        <f t="shared" si="57"/>
        <v>4</v>
      </c>
      <c r="BT182" s="128">
        <f t="shared" si="57"/>
        <v>4</v>
      </c>
      <c r="BU182" s="128">
        <f t="shared" si="57"/>
        <v>4</v>
      </c>
      <c r="BV182" s="128">
        <f t="shared" si="57"/>
        <v>4</v>
      </c>
      <c r="BW182" s="128">
        <f t="shared" si="57"/>
        <v>4</v>
      </c>
      <c r="BX182" s="128">
        <f t="shared" si="57"/>
        <v>4</v>
      </c>
      <c r="BY182" s="128">
        <f t="shared" si="57"/>
        <v>4</v>
      </c>
      <c r="BZ182" s="128">
        <v>5</v>
      </c>
      <c r="CA182" s="128">
        <f>BZ182</f>
        <v>5</v>
      </c>
      <c r="CB182" s="128">
        <f t="shared" ref="CB182:CN182" si="58">CA182</f>
        <v>5</v>
      </c>
      <c r="CC182" s="128">
        <f t="shared" si="58"/>
        <v>5</v>
      </c>
      <c r="CD182" s="128">
        <f t="shared" si="58"/>
        <v>5</v>
      </c>
      <c r="CE182" s="128">
        <f t="shared" si="58"/>
        <v>5</v>
      </c>
      <c r="CF182" s="128">
        <f t="shared" si="58"/>
        <v>5</v>
      </c>
      <c r="CG182" s="128">
        <f t="shared" si="58"/>
        <v>5</v>
      </c>
      <c r="CH182" s="128">
        <f t="shared" si="58"/>
        <v>5</v>
      </c>
      <c r="CI182" s="128">
        <f t="shared" si="58"/>
        <v>5</v>
      </c>
      <c r="CJ182" s="128">
        <f t="shared" si="58"/>
        <v>5</v>
      </c>
      <c r="CK182" s="128">
        <f t="shared" si="58"/>
        <v>5</v>
      </c>
      <c r="CL182" s="128">
        <f t="shared" si="58"/>
        <v>5</v>
      </c>
      <c r="CM182" s="128">
        <f t="shared" si="58"/>
        <v>5</v>
      </c>
      <c r="CN182" s="128">
        <f t="shared" si="58"/>
        <v>5</v>
      </c>
      <c r="CO182" s="128">
        <v>6</v>
      </c>
      <c r="CP182" s="128">
        <f>CO182</f>
        <v>6</v>
      </c>
      <c r="CQ182" s="128">
        <f t="shared" ref="CQ182:DC182" si="59">CP182</f>
        <v>6</v>
      </c>
      <c r="CR182" s="128">
        <f t="shared" si="59"/>
        <v>6</v>
      </c>
      <c r="CS182" s="128">
        <f t="shared" si="59"/>
        <v>6</v>
      </c>
      <c r="CT182" s="128">
        <f t="shared" si="59"/>
        <v>6</v>
      </c>
      <c r="CU182" s="128">
        <f t="shared" si="59"/>
        <v>6</v>
      </c>
      <c r="CV182" s="128">
        <f t="shared" si="59"/>
        <v>6</v>
      </c>
      <c r="CW182" s="128">
        <f t="shared" si="59"/>
        <v>6</v>
      </c>
      <c r="CX182" s="128">
        <f t="shared" si="59"/>
        <v>6</v>
      </c>
      <c r="CY182" s="128">
        <f t="shared" si="59"/>
        <v>6</v>
      </c>
      <c r="CZ182" s="128">
        <f t="shared" si="59"/>
        <v>6</v>
      </c>
      <c r="DA182" s="128">
        <f t="shared" si="59"/>
        <v>6</v>
      </c>
      <c r="DB182" s="128">
        <f t="shared" si="59"/>
        <v>6</v>
      </c>
      <c r="DC182" s="128">
        <f t="shared" si="59"/>
        <v>6</v>
      </c>
      <c r="DD182" s="128">
        <v>7</v>
      </c>
      <c r="DE182" s="128">
        <f>DD182</f>
        <v>7</v>
      </c>
      <c r="DF182" s="128">
        <f t="shared" ref="DF182:DR182" si="60">DE182</f>
        <v>7</v>
      </c>
      <c r="DG182" s="128">
        <f t="shared" si="60"/>
        <v>7</v>
      </c>
      <c r="DH182" s="128">
        <f t="shared" si="60"/>
        <v>7</v>
      </c>
      <c r="DI182" s="128">
        <f t="shared" si="60"/>
        <v>7</v>
      </c>
      <c r="DJ182" s="128">
        <f t="shared" si="60"/>
        <v>7</v>
      </c>
      <c r="DK182" s="128">
        <f t="shared" si="60"/>
        <v>7</v>
      </c>
      <c r="DL182" s="128">
        <f t="shared" si="60"/>
        <v>7</v>
      </c>
      <c r="DM182" s="128">
        <f t="shared" si="60"/>
        <v>7</v>
      </c>
      <c r="DN182" s="128">
        <f t="shared" si="60"/>
        <v>7</v>
      </c>
      <c r="DO182" s="128">
        <f t="shared" si="60"/>
        <v>7</v>
      </c>
      <c r="DP182" s="128">
        <f t="shared" si="60"/>
        <v>7</v>
      </c>
      <c r="DQ182" s="128">
        <f t="shared" si="60"/>
        <v>7</v>
      </c>
      <c r="DR182" s="128">
        <f t="shared" si="60"/>
        <v>7</v>
      </c>
    </row>
    <row r="183" spans="1:192" outlineLevel="1">
      <c r="A183">
        <v>1</v>
      </c>
      <c r="B183" t="s">
        <v>880</v>
      </c>
      <c r="C183" s="131" t="str">
        <f t="shared" ref="C183:AH183" si="61">INDEX(LMU_Data,(C$182*$A$182)+$A183,(d.Region-1)*15+C$181)</f>
        <v>-</v>
      </c>
      <c r="D183" s="131" t="str">
        <f t="shared" si="61"/>
        <v>-</v>
      </c>
      <c r="E183" s="131" t="str">
        <f t="shared" si="61"/>
        <v>-</v>
      </c>
      <c r="F183" s="131" t="str">
        <f t="shared" si="61"/>
        <v>-</v>
      </c>
      <c r="G183" s="131" t="str">
        <f t="shared" si="61"/>
        <v>-</v>
      </c>
      <c r="H183" s="131" t="str">
        <f t="shared" si="61"/>
        <v>-</v>
      </c>
      <c r="I183" s="131" t="str">
        <f t="shared" si="61"/>
        <v>-</v>
      </c>
      <c r="J183" s="131" t="str">
        <f t="shared" si="61"/>
        <v>-</v>
      </c>
      <c r="K183" s="131" t="str">
        <f t="shared" si="61"/>
        <v>-</v>
      </c>
      <c r="L183" s="131" t="str">
        <f t="shared" si="61"/>
        <v>-</v>
      </c>
      <c r="M183" s="131" t="str">
        <f t="shared" si="61"/>
        <v>-</v>
      </c>
      <c r="N183" s="131" t="str">
        <f t="shared" si="61"/>
        <v>-</v>
      </c>
      <c r="O183" s="131" t="str">
        <f t="shared" si="61"/>
        <v>-</v>
      </c>
      <c r="P183" s="131" t="str">
        <f t="shared" si="61"/>
        <v>-</v>
      </c>
      <c r="Q183" s="131" t="str">
        <f t="shared" si="61"/>
        <v>-</v>
      </c>
      <c r="R183" s="131" t="str">
        <f t="shared" si="61"/>
        <v>-</v>
      </c>
      <c r="S183" s="131" t="str">
        <f t="shared" si="61"/>
        <v>-</v>
      </c>
      <c r="T183" s="131" t="str">
        <f t="shared" si="61"/>
        <v>-</v>
      </c>
      <c r="U183" s="131" t="str">
        <f t="shared" si="61"/>
        <v>-</v>
      </c>
      <c r="V183" s="131" t="str">
        <f t="shared" si="61"/>
        <v>-</v>
      </c>
      <c r="W183" s="131" t="str">
        <f t="shared" si="61"/>
        <v>-</v>
      </c>
      <c r="X183" s="131" t="str">
        <f t="shared" si="61"/>
        <v>-</v>
      </c>
      <c r="Y183" s="131" t="str">
        <f t="shared" si="61"/>
        <v>-</v>
      </c>
      <c r="Z183" s="131" t="str">
        <f t="shared" si="61"/>
        <v>-</v>
      </c>
      <c r="AA183" s="131" t="str">
        <f t="shared" si="61"/>
        <v>-</v>
      </c>
      <c r="AB183" s="131" t="str">
        <f t="shared" si="61"/>
        <v>-</v>
      </c>
      <c r="AC183" s="131" t="str">
        <f t="shared" si="61"/>
        <v>-</v>
      </c>
      <c r="AD183" s="131" t="str">
        <f t="shared" si="61"/>
        <v>-</v>
      </c>
      <c r="AE183" s="131" t="str">
        <f t="shared" si="61"/>
        <v>-</v>
      </c>
      <c r="AF183" s="131" t="str">
        <f t="shared" si="61"/>
        <v>-</v>
      </c>
      <c r="AG183" s="131">
        <f t="shared" si="61"/>
        <v>1</v>
      </c>
      <c r="AH183" s="131">
        <f t="shared" si="61"/>
        <v>14</v>
      </c>
      <c r="AI183" s="131">
        <f t="shared" ref="AI183:BN183" si="62">INDEX(LMU_Data,(AI$182*$A$182)+$A183,(d.Region-1)*15+AI$181)</f>
        <v>15</v>
      </c>
      <c r="AJ183" s="131">
        <f t="shared" si="62"/>
        <v>28</v>
      </c>
      <c r="AK183" s="131">
        <f t="shared" si="62"/>
        <v>34</v>
      </c>
      <c r="AL183" s="131">
        <f t="shared" si="62"/>
        <v>16</v>
      </c>
      <c r="AM183" s="131">
        <f t="shared" si="62"/>
        <v>27</v>
      </c>
      <c r="AN183" s="131">
        <f t="shared" si="62"/>
        <v>33</v>
      </c>
      <c r="AO183" s="131">
        <f t="shared" si="62"/>
        <v>17</v>
      </c>
      <c r="AP183" s="131">
        <f t="shared" si="62"/>
        <v>26</v>
      </c>
      <c r="AQ183" s="131">
        <f t="shared" si="62"/>
        <v>31</v>
      </c>
      <c r="AR183" s="131">
        <f t="shared" si="62"/>
        <v>4</v>
      </c>
      <c r="AS183" s="131">
        <f t="shared" si="62"/>
        <v>5</v>
      </c>
      <c r="AT183" s="131">
        <f t="shared" si="62"/>
        <v>7</v>
      </c>
      <c r="AU183" s="131">
        <f t="shared" si="62"/>
        <v>32</v>
      </c>
      <c r="AV183" s="131">
        <f t="shared" si="62"/>
        <v>23</v>
      </c>
      <c r="AW183" s="131">
        <f t="shared" si="62"/>
        <v>24</v>
      </c>
      <c r="AX183" s="131">
        <f t="shared" si="62"/>
        <v>25</v>
      </c>
      <c r="AY183" s="131">
        <f t="shared" si="62"/>
        <v>26</v>
      </c>
      <c r="AZ183" s="131">
        <f t="shared" si="62"/>
        <v>27</v>
      </c>
      <c r="BA183" s="131">
        <f t="shared" si="62"/>
        <v>28</v>
      </c>
      <c r="BB183" s="131">
        <f t="shared" si="62"/>
        <v>29</v>
      </c>
      <c r="BC183" s="131">
        <f t="shared" si="62"/>
        <v>30</v>
      </c>
      <c r="BD183" s="131">
        <f t="shared" si="62"/>
        <v>12</v>
      </c>
      <c r="BE183" s="131">
        <f t="shared" si="62"/>
        <v>13</v>
      </c>
      <c r="BF183" s="131">
        <f t="shared" si="62"/>
        <v>11</v>
      </c>
      <c r="BG183" s="131">
        <f t="shared" si="62"/>
        <v>1</v>
      </c>
      <c r="BH183" s="131">
        <f t="shared" si="62"/>
        <v>28</v>
      </c>
      <c r="BI183" s="131">
        <f t="shared" si="62"/>
        <v>34</v>
      </c>
      <c r="BJ183" s="131">
        <f t="shared" si="62"/>
        <v>27</v>
      </c>
      <c r="BK183" s="131">
        <f t="shared" si="62"/>
        <v>23</v>
      </c>
      <c r="BL183" s="131">
        <f t="shared" si="62"/>
        <v>24</v>
      </c>
      <c r="BM183" s="131">
        <f t="shared" si="62"/>
        <v>25</v>
      </c>
      <c r="BN183" s="131">
        <f t="shared" si="62"/>
        <v>26</v>
      </c>
      <c r="BO183" s="131">
        <f t="shared" ref="BO183:CT183" si="63">INDEX(LMU_Data,(BO$182*$A$182)+$A183,(d.Region-1)*15+BO$181)</f>
        <v>27</v>
      </c>
      <c r="BP183" s="131">
        <f t="shared" si="63"/>
        <v>28</v>
      </c>
      <c r="BQ183" s="131">
        <f t="shared" si="63"/>
        <v>29</v>
      </c>
      <c r="BR183" s="131">
        <f t="shared" si="63"/>
        <v>30</v>
      </c>
      <c r="BS183" s="131">
        <f t="shared" si="63"/>
        <v>12</v>
      </c>
      <c r="BT183" s="131">
        <f t="shared" si="63"/>
        <v>13</v>
      </c>
      <c r="BU183" s="131">
        <f t="shared" si="63"/>
        <v>27</v>
      </c>
      <c r="BV183" s="131">
        <f t="shared" si="63"/>
        <v>17</v>
      </c>
      <c r="BW183" s="131">
        <f t="shared" si="63"/>
        <v>26</v>
      </c>
      <c r="BX183" s="131">
        <f t="shared" si="63"/>
        <v>31</v>
      </c>
      <c r="BY183" s="131">
        <f t="shared" si="63"/>
        <v>4</v>
      </c>
      <c r="BZ183" s="131" t="str">
        <f t="shared" si="63"/>
        <v>-</v>
      </c>
      <c r="CA183" s="131" t="str">
        <f t="shared" si="63"/>
        <v>-</v>
      </c>
      <c r="CB183" s="131" t="str">
        <f t="shared" si="63"/>
        <v>-</v>
      </c>
      <c r="CC183" s="131" t="str">
        <f t="shared" si="63"/>
        <v>-</v>
      </c>
      <c r="CD183" s="131" t="str">
        <f t="shared" si="63"/>
        <v>-</v>
      </c>
      <c r="CE183" s="131" t="str">
        <f t="shared" si="63"/>
        <v>-</v>
      </c>
      <c r="CF183" s="131" t="str">
        <f t="shared" si="63"/>
        <v>-</v>
      </c>
      <c r="CG183" s="131" t="str">
        <f t="shared" si="63"/>
        <v>-</v>
      </c>
      <c r="CH183" s="131" t="str">
        <f t="shared" si="63"/>
        <v>-</v>
      </c>
      <c r="CI183" s="131" t="str">
        <f t="shared" si="63"/>
        <v>-</v>
      </c>
      <c r="CJ183" s="131" t="str">
        <f t="shared" si="63"/>
        <v>-</v>
      </c>
      <c r="CK183" s="131" t="str">
        <f t="shared" si="63"/>
        <v>-</v>
      </c>
      <c r="CL183" s="131" t="str">
        <f t="shared" si="63"/>
        <v>-</v>
      </c>
      <c r="CM183" s="131" t="str">
        <f t="shared" si="63"/>
        <v>-</v>
      </c>
      <c r="CN183" s="131" t="str">
        <f t="shared" si="63"/>
        <v>-</v>
      </c>
      <c r="CO183" s="131" t="str">
        <f t="shared" si="63"/>
        <v>-</v>
      </c>
      <c r="CP183" s="131" t="str">
        <f t="shared" si="63"/>
        <v>-</v>
      </c>
      <c r="CQ183" s="131" t="str">
        <f t="shared" si="63"/>
        <v>-</v>
      </c>
      <c r="CR183" s="131" t="str">
        <f t="shared" si="63"/>
        <v>-</v>
      </c>
      <c r="CS183" s="131" t="str">
        <f t="shared" si="63"/>
        <v>-</v>
      </c>
      <c r="CT183" s="131" t="str">
        <f t="shared" si="63"/>
        <v>-</v>
      </c>
      <c r="CU183" s="131" t="str">
        <f t="shared" ref="CU183:DR183" si="64">INDEX(LMU_Data,(CU$182*$A$182)+$A183,(d.Region-1)*15+CU$181)</f>
        <v>-</v>
      </c>
      <c r="CV183" s="131" t="str">
        <f t="shared" si="64"/>
        <v>-</v>
      </c>
      <c r="CW183" s="131" t="str">
        <f t="shared" si="64"/>
        <v>-</v>
      </c>
      <c r="CX183" s="131" t="str">
        <f t="shared" si="64"/>
        <v>-</v>
      </c>
      <c r="CY183" s="131" t="str">
        <f t="shared" si="64"/>
        <v>-</v>
      </c>
      <c r="CZ183" s="131" t="str">
        <f t="shared" si="64"/>
        <v>-</v>
      </c>
      <c r="DA183" s="131" t="str">
        <f t="shared" si="64"/>
        <v>-</v>
      </c>
      <c r="DB183" s="131" t="str">
        <f t="shared" si="64"/>
        <v>-</v>
      </c>
      <c r="DC183" s="131" t="str">
        <f t="shared" si="64"/>
        <v>-</v>
      </c>
      <c r="DD183" s="131" t="str">
        <f t="shared" si="64"/>
        <v>-</v>
      </c>
      <c r="DE183" s="131" t="str">
        <f t="shared" si="64"/>
        <v>-</v>
      </c>
      <c r="DF183" s="131" t="str">
        <f t="shared" si="64"/>
        <v>-</v>
      </c>
      <c r="DG183" s="131" t="str">
        <f t="shared" si="64"/>
        <v>-</v>
      </c>
      <c r="DH183" s="131" t="str">
        <f t="shared" si="64"/>
        <v>-</v>
      </c>
      <c r="DI183" s="131" t="str">
        <f t="shared" si="64"/>
        <v>-</v>
      </c>
      <c r="DJ183" s="131" t="str">
        <f t="shared" si="64"/>
        <v>-</v>
      </c>
      <c r="DK183" s="131" t="str">
        <f t="shared" si="64"/>
        <v>-</v>
      </c>
      <c r="DL183" s="131" t="str">
        <f t="shared" si="64"/>
        <v>-</v>
      </c>
      <c r="DM183" s="131" t="str">
        <f t="shared" si="64"/>
        <v>-</v>
      </c>
      <c r="DN183" s="131" t="str">
        <f t="shared" si="64"/>
        <v>-</v>
      </c>
      <c r="DO183" s="131" t="str">
        <f t="shared" si="64"/>
        <v>-</v>
      </c>
      <c r="DP183" s="131" t="str">
        <f t="shared" si="64"/>
        <v>-</v>
      </c>
      <c r="DQ183" s="131" t="str">
        <f t="shared" si="64"/>
        <v>-</v>
      </c>
      <c r="DR183" s="131" t="str">
        <f t="shared" si="64"/>
        <v>-</v>
      </c>
    </row>
    <row r="184" spans="1:192" outlineLevel="1">
      <c r="B184" t="s">
        <v>881</v>
      </c>
      <c r="C184" s="106" t="str">
        <f>IF(C$183="-",":",TEXT(C$183,"0")&amp;":"&amp;TEXT(C$183+1,"0"))&amp;","&amp;TEXT(C$182,"0")&amp;":"&amp;TEXT(C$182+1,"0")</f>
        <v>:,0:1</v>
      </c>
      <c r="D184" s="106" t="str">
        <f t="shared" ref="D184:BO184" si="65">IF(D$183="-",":",TEXT(D$183,"0")&amp;":"&amp;TEXT(D$183+1,"0"))&amp;","&amp;TEXT(D$182,"0")&amp;":"&amp;TEXT(D$182+1,"0")</f>
        <v>:,0:1</v>
      </c>
      <c r="E184" s="106" t="str">
        <f t="shared" si="65"/>
        <v>:,0:1</v>
      </c>
      <c r="F184" s="106" t="str">
        <f t="shared" si="65"/>
        <v>:,0:1</v>
      </c>
      <c r="G184" s="106" t="str">
        <f t="shared" si="65"/>
        <v>:,0:1</v>
      </c>
      <c r="H184" s="106" t="str">
        <f t="shared" si="65"/>
        <v>:,0:1</v>
      </c>
      <c r="I184" s="106" t="str">
        <f t="shared" si="65"/>
        <v>:,0:1</v>
      </c>
      <c r="J184" s="106" t="str">
        <f t="shared" si="65"/>
        <v>:,0:1</v>
      </c>
      <c r="K184" s="106" t="str">
        <f t="shared" si="65"/>
        <v>:,0:1</v>
      </c>
      <c r="L184" s="106" t="str">
        <f t="shared" si="65"/>
        <v>:,0:1</v>
      </c>
      <c r="M184" s="106" t="str">
        <f t="shared" si="65"/>
        <v>:,0:1</v>
      </c>
      <c r="N184" s="106" t="str">
        <f t="shared" si="65"/>
        <v>:,0:1</v>
      </c>
      <c r="O184" s="106" t="str">
        <f t="shared" si="65"/>
        <v>:,0:1</v>
      </c>
      <c r="P184" s="106" t="str">
        <f t="shared" si="65"/>
        <v>:,0:1</v>
      </c>
      <c r="Q184" s="106" t="str">
        <f t="shared" si="65"/>
        <v>:,0:1</v>
      </c>
      <c r="R184" s="106" t="str">
        <f t="shared" si="65"/>
        <v>:,1:2</v>
      </c>
      <c r="S184" s="106" t="str">
        <f t="shared" si="65"/>
        <v>:,1:2</v>
      </c>
      <c r="T184" s="106" t="str">
        <f t="shared" si="65"/>
        <v>:,1:2</v>
      </c>
      <c r="U184" s="106" t="str">
        <f t="shared" si="65"/>
        <v>:,1:2</v>
      </c>
      <c r="V184" s="106" t="str">
        <f t="shared" si="65"/>
        <v>:,1:2</v>
      </c>
      <c r="W184" s="106" t="str">
        <f t="shared" si="65"/>
        <v>:,1:2</v>
      </c>
      <c r="X184" s="106" t="str">
        <f t="shared" si="65"/>
        <v>:,1:2</v>
      </c>
      <c r="Y184" s="106" t="str">
        <f t="shared" si="65"/>
        <v>:,1:2</v>
      </c>
      <c r="Z184" s="106" t="str">
        <f t="shared" si="65"/>
        <v>:,1:2</v>
      </c>
      <c r="AA184" s="106" t="str">
        <f t="shared" si="65"/>
        <v>:,1:2</v>
      </c>
      <c r="AB184" s="106" t="str">
        <f t="shared" si="65"/>
        <v>:,1:2</v>
      </c>
      <c r="AC184" s="106" t="str">
        <f t="shared" si="65"/>
        <v>:,1:2</v>
      </c>
      <c r="AD184" s="106" t="str">
        <f t="shared" si="65"/>
        <v>:,1:2</v>
      </c>
      <c r="AE184" s="106" t="str">
        <f t="shared" si="65"/>
        <v>:,1:2</v>
      </c>
      <c r="AF184" s="106" t="str">
        <f t="shared" si="65"/>
        <v>:,1:2</v>
      </c>
      <c r="AG184" s="106" t="str">
        <f t="shared" si="65"/>
        <v>1:2,2:3</v>
      </c>
      <c r="AH184" s="106" t="str">
        <f t="shared" si="65"/>
        <v>14:15,2:3</v>
      </c>
      <c r="AI184" s="106" t="str">
        <f t="shared" si="65"/>
        <v>15:16,2:3</v>
      </c>
      <c r="AJ184" s="106" t="str">
        <f t="shared" si="65"/>
        <v>28:29,2:3</v>
      </c>
      <c r="AK184" s="106" t="str">
        <f t="shared" si="65"/>
        <v>34:35,2:3</v>
      </c>
      <c r="AL184" s="106" t="str">
        <f t="shared" si="65"/>
        <v>16:17,2:3</v>
      </c>
      <c r="AM184" s="106" t="str">
        <f t="shared" si="65"/>
        <v>27:28,2:3</v>
      </c>
      <c r="AN184" s="106" t="str">
        <f t="shared" si="65"/>
        <v>33:34,2:3</v>
      </c>
      <c r="AO184" s="106" t="str">
        <f t="shared" si="65"/>
        <v>17:18,2:3</v>
      </c>
      <c r="AP184" s="106" t="str">
        <f t="shared" si="65"/>
        <v>26:27,2:3</v>
      </c>
      <c r="AQ184" s="106" t="str">
        <f t="shared" si="65"/>
        <v>31:32,2:3</v>
      </c>
      <c r="AR184" s="106" t="str">
        <f t="shared" si="65"/>
        <v>4:5,2:3</v>
      </c>
      <c r="AS184" s="106" t="str">
        <f t="shared" si="65"/>
        <v>5:6,2:3</v>
      </c>
      <c r="AT184" s="106" t="str">
        <f t="shared" si="65"/>
        <v>7:8,2:3</v>
      </c>
      <c r="AU184" s="106" t="str">
        <f t="shared" si="65"/>
        <v>32:33,2:3</v>
      </c>
      <c r="AV184" s="106" t="str">
        <f t="shared" si="65"/>
        <v>23:24,3:4</v>
      </c>
      <c r="AW184" s="106" t="str">
        <f t="shared" si="65"/>
        <v>24:25,3:4</v>
      </c>
      <c r="AX184" s="106" t="str">
        <f t="shared" si="65"/>
        <v>25:26,3:4</v>
      </c>
      <c r="AY184" s="106" t="str">
        <f t="shared" si="65"/>
        <v>26:27,3:4</v>
      </c>
      <c r="AZ184" s="106" t="str">
        <f t="shared" si="65"/>
        <v>27:28,3:4</v>
      </c>
      <c r="BA184" s="106" t="str">
        <f t="shared" si="65"/>
        <v>28:29,3:4</v>
      </c>
      <c r="BB184" s="106" t="str">
        <f t="shared" si="65"/>
        <v>29:30,3:4</v>
      </c>
      <c r="BC184" s="106" t="str">
        <f t="shared" si="65"/>
        <v>30:31,3:4</v>
      </c>
      <c r="BD184" s="106" t="str">
        <f t="shared" si="65"/>
        <v>12:13,3:4</v>
      </c>
      <c r="BE184" s="106" t="str">
        <f t="shared" si="65"/>
        <v>13:14,3:4</v>
      </c>
      <c r="BF184" s="106" t="str">
        <f t="shared" si="65"/>
        <v>11:12,3:4</v>
      </c>
      <c r="BG184" s="106" t="str">
        <f t="shared" si="65"/>
        <v>1:2,3:4</v>
      </c>
      <c r="BH184" s="106" t="str">
        <f t="shared" si="65"/>
        <v>28:29,3:4</v>
      </c>
      <c r="BI184" s="106" t="str">
        <f t="shared" si="65"/>
        <v>34:35,3:4</v>
      </c>
      <c r="BJ184" s="106" t="str">
        <f t="shared" si="65"/>
        <v>27:28,3:4</v>
      </c>
      <c r="BK184" s="106" t="str">
        <f t="shared" si="65"/>
        <v>23:24,4:5</v>
      </c>
      <c r="BL184" s="106" t="str">
        <f t="shared" si="65"/>
        <v>24:25,4:5</v>
      </c>
      <c r="BM184" s="106" t="str">
        <f t="shared" si="65"/>
        <v>25:26,4:5</v>
      </c>
      <c r="BN184" s="106" t="str">
        <f t="shared" si="65"/>
        <v>26:27,4:5</v>
      </c>
      <c r="BO184" s="106" t="str">
        <f t="shared" si="65"/>
        <v>27:28,4:5</v>
      </c>
      <c r="BP184" s="106" t="str">
        <f t="shared" ref="BP184:DR184" si="66">IF(BP$183="-",":",TEXT(BP$183,"0")&amp;":"&amp;TEXT(BP$183+1,"0"))&amp;","&amp;TEXT(BP$182,"0")&amp;":"&amp;TEXT(BP$182+1,"0")</f>
        <v>28:29,4:5</v>
      </c>
      <c r="BQ184" s="106" t="str">
        <f t="shared" si="66"/>
        <v>29:30,4:5</v>
      </c>
      <c r="BR184" s="106" t="str">
        <f t="shared" si="66"/>
        <v>30:31,4:5</v>
      </c>
      <c r="BS184" s="106" t="str">
        <f t="shared" si="66"/>
        <v>12:13,4:5</v>
      </c>
      <c r="BT184" s="106" t="str">
        <f t="shared" si="66"/>
        <v>13:14,4:5</v>
      </c>
      <c r="BU184" s="106" t="str">
        <f t="shared" si="66"/>
        <v>27:28,4:5</v>
      </c>
      <c r="BV184" s="106" t="str">
        <f t="shared" si="66"/>
        <v>17:18,4:5</v>
      </c>
      <c r="BW184" s="106" t="str">
        <f t="shared" si="66"/>
        <v>26:27,4:5</v>
      </c>
      <c r="BX184" s="106" t="str">
        <f t="shared" si="66"/>
        <v>31:32,4:5</v>
      </c>
      <c r="BY184" s="106" t="str">
        <f t="shared" si="66"/>
        <v>4:5,4:5</v>
      </c>
      <c r="BZ184" s="106" t="str">
        <f t="shared" si="66"/>
        <v>:,5:6</v>
      </c>
      <c r="CA184" s="106" t="str">
        <f t="shared" si="66"/>
        <v>:,5:6</v>
      </c>
      <c r="CB184" s="106" t="str">
        <f t="shared" si="66"/>
        <v>:,5:6</v>
      </c>
      <c r="CC184" s="106" t="str">
        <f t="shared" si="66"/>
        <v>:,5:6</v>
      </c>
      <c r="CD184" s="106" t="str">
        <f t="shared" si="66"/>
        <v>:,5:6</v>
      </c>
      <c r="CE184" s="106" t="str">
        <f t="shared" si="66"/>
        <v>:,5:6</v>
      </c>
      <c r="CF184" s="106" t="str">
        <f t="shared" si="66"/>
        <v>:,5:6</v>
      </c>
      <c r="CG184" s="106" t="str">
        <f t="shared" si="66"/>
        <v>:,5:6</v>
      </c>
      <c r="CH184" s="106" t="str">
        <f t="shared" si="66"/>
        <v>:,5:6</v>
      </c>
      <c r="CI184" s="106" t="str">
        <f t="shared" si="66"/>
        <v>:,5:6</v>
      </c>
      <c r="CJ184" s="106" t="str">
        <f t="shared" si="66"/>
        <v>:,5:6</v>
      </c>
      <c r="CK184" s="106" t="str">
        <f t="shared" si="66"/>
        <v>:,5:6</v>
      </c>
      <c r="CL184" s="106" t="str">
        <f t="shared" si="66"/>
        <v>:,5:6</v>
      </c>
      <c r="CM184" s="106" t="str">
        <f t="shared" si="66"/>
        <v>:,5:6</v>
      </c>
      <c r="CN184" s="106" t="str">
        <f t="shared" si="66"/>
        <v>:,5:6</v>
      </c>
      <c r="CO184" s="106" t="str">
        <f t="shared" si="66"/>
        <v>:,6:7</v>
      </c>
      <c r="CP184" s="106" t="str">
        <f t="shared" si="66"/>
        <v>:,6:7</v>
      </c>
      <c r="CQ184" s="106" t="str">
        <f t="shared" si="66"/>
        <v>:,6:7</v>
      </c>
      <c r="CR184" s="106" t="str">
        <f t="shared" si="66"/>
        <v>:,6:7</v>
      </c>
      <c r="CS184" s="106" t="str">
        <f t="shared" si="66"/>
        <v>:,6:7</v>
      </c>
      <c r="CT184" s="106" t="str">
        <f t="shared" si="66"/>
        <v>:,6:7</v>
      </c>
      <c r="CU184" s="106" t="str">
        <f t="shared" si="66"/>
        <v>:,6:7</v>
      </c>
      <c r="CV184" s="106" t="str">
        <f t="shared" si="66"/>
        <v>:,6:7</v>
      </c>
      <c r="CW184" s="106" t="str">
        <f t="shared" si="66"/>
        <v>:,6:7</v>
      </c>
      <c r="CX184" s="106" t="str">
        <f t="shared" si="66"/>
        <v>:,6:7</v>
      </c>
      <c r="CY184" s="106" t="str">
        <f t="shared" si="66"/>
        <v>:,6:7</v>
      </c>
      <c r="CZ184" s="106" t="str">
        <f t="shared" si="66"/>
        <v>:,6:7</v>
      </c>
      <c r="DA184" s="106" t="str">
        <f t="shared" si="66"/>
        <v>:,6:7</v>
      </c>
      <c r="DB184" s="106" t="str">
        <f t="shared" si="66"/>
        <v>:,6:7</v>
      </c>
      <c r="DC184" s="106" t="str">
        <f t="shared" si="66"/>
        <v>:,6:7</v>
      </c>
      <c r="DD184" s="106" t="str">
        <f t="shared" si="66"/>
        <v>:,7:8</v>
      </c>
      <c r="DE184" s="106" t="str">
        <f t="shared" si="66"/>
        <v>:,7:8</v>
      </c>
      <c r="DF184" s="106" t="str">
        <f t="shared" si="66"/>
        <v>:,7:8</v>
      </c>
      <c r="DG184" s="106" t="str">
        <f t="shared" si="66"/>
        <v>:,7:8</v>
      </c>
      <c r="DH184" s="106" t="str">
        <f t="shared" si="66"/>
        <v>:,7:8</v>
      </c>
      <c r="DI184" s="106" t="str">
        <f t="shared" si="66"/>
        <v>:,7:8</v>
      </c>
      <c r="DJ184" s="106" t="str">
        <f t="shared" si="66"/>
        <v>:,7:8</v>
      </c>
      <c r="DK184" s="106" t="str">
        <f t="shared" si="66"/>
        <v>:,7:8</v>
      </c>
      <c r="DL184" s="106" t="str">
        <f t="shared" si="66"/>
        <v>:,7:8</v>
      </c>
      <c r="DM184" s="106" t="str">
        <f t="shared" si="66"/>
        <v>:,7:8</v>
      </c>
      <c r="DN184" s="106" t="str">
        <f t="shared" si="66"/>
        <v>:,7:8</v>
      </c>
      <c r="DO184" s="106" t="str">
        <f t="shared" si="66"/>
        <v>:,7:8</v>
      </c>
      <c r="DP184" s="106" t="str">
        <f t="shared" si="66"/>
        <v>:,7:8</v>
      </c>
      <c r="DQ184" s="106" t="str">
        <f t="shared" si="66"/>
        <v>:,7:8</v>
      </c>
      <c r="DR184" s="106" t="str">
        <f t="shared" si="66"/>
        <v>:,7:8</v>
      </c>
    </row>
    <row r="185" spans="1:192" outlineLevel="1">
      <c r="A185">
        <v>2</v>
      </c>
      <c r="B185" t="s">
        <v>883</v>
      </c>
      <c r="C185" s="131" t="str">
        <f t="shared" ref="C185:L188" si="67">INDEX(LMU_Data,(C$182*$A$182)+$A185,(d.Region-1)*15+C$181)</f>
        <v>-</v>
      </c>
      <c r="D185" s="131" t="str">
        <f t="shared" si="67"/>
        <v>-</v>
      </c>
      <c r="E185" s="131" t="str">
        <f t="shared" si="67"/>
        <v>-</v>
      </c>
      <c r="F185" s="131" t="str">
        <f t="shared" si="67"/>
        <v>-</v>
      </c>
      <c r="G185" s="131" t="str">
        <f t="shared" si="67"/>
        <v>-</v>
      </c>
      <c r="H185" s="131" t="str">
        <f t="shared" si="67"/>
        <v>-</v>
      </c>
      <c r="I185" s="131" t="str">
        <f t="shared" si="67"/>
        <v>-</v>
      </c>
      <c r="J185" s="131" t="str">
        <f t="shared" si="67"/>
        <v>-</v>
      </c>
      <c r="K185" s="131" t="str">
        <f t="shared" si="67"/>
        <v>-</v>
      </c>
      <c r="L185" s="131" t="str">
        <f t="shared" si="67"/>
        <v>-</v>
      </c>
      <c r="M185" s="131" t="str">
        <f t="shared" ref="M185:V188" si="68">INDEX(LMU_Data,(M$182*$A$182)+$A185,(d.Region-1)*15+M$181)</f>
        <v>-</v>
      </c>
      <c r="N185" s="131" t="str">
        <f t="shared" si="68"/>
        <v>-</v>
      </c>
      <c r="O185" s="131" t="str">
        <f t="shared" si="68"/>
        <v>-</v>
      </c>
      <c r="P185" s="131" t="str">
        <f t="shared" si="68"/>
        <v>-</v>
      </c>
      <c r="Q185" s="131" t="str">
        <f t="shared" si="68"/>
        <v>-</v>
      </c>
      <c r="R185" s="131" t="str">
        <f t="shared" si="68"/>
        <v>-</v>
      </c>
      <c r="S185" s="131" t="str">
        <f t="shared" si="68"/>
        <v>-</v>
      </c>
      <c r="T185" s="131" t="str">
        <f t="shared" si="68"/>
        <v>-</v>
      </c>
      <c r="U185" s="131" t="str">
        <f t="shared" si="68"/>
        <v>-</v>
      </c>
      <c r="V185" s="131" t="str">
        <f t="shared" si="68"/>
        <v>-</v>
      </c>
      <c r="W185" s="131" t="str">
        <f t="shared" ref="W185:AF188" si="69">INDEX(LMU_Data,(W$182*$A$182)+$A185,(d.Region-1)*15+W$181)</f>
        <v>-</v>
      </c>
      <c r="X185" s="131" t="str">
        <f t="shared" si="69"/>
        <v>-</v>
      </c>
      <c r="Y185" s="131" t="str">
        <f t="shared" si="69"/>
        <v>-</v>
      </c>
      <c r="Z185" s="131" t="str">
        <f t="shared" si="69"/>
        <v>-</v>
      </c>
      <c r="AA185" s="131" t="str">
        <f t="shared" si="69"/>
        <v>-</v>
      </c>
      <c r="AB185" s="131" t="str">
        <f t="shared" si="69"/>
        <v>-</v>
      </c>
      <c r="AC185" s="131" t="str">
        <f t="shared" si="69"/>
        <v>-</v>
      </c>
      <c r="AD185" s="131" t="str">
        <f t="shared" si="69"/>
        <v>-</v>
      </c>
      <c r="AE185" s="131" t="str">
        <f t="shared" si="69"/>
        <v>-</v>
      </c>
      <c r="AF185" s="131" t="str">
        <f t="shared" si="69"/>
        <v>-</v>
      </c>
      <c r="AG185" s="131">
        <f t="shared" ref="AG185:AP188" si="70">INDEX(LMU_Data,(AG$182*$A$182)+$A185,(d.Region-1)*15+AG$181)</f>
        <v>150</v>
      </c>
      <c r="AH185" s="131" t="str">
        <f t="shared" si="70"/>
        <v>-</v>
      </c>
      <c r="AI185" s="131" t="str">
        <f t="shared" si="70"/>
        <v>-</v>
      </c>
      <c r="AJ185" s="131" t="str">
        <f t="shared" si="70"/>
        <v>-</v>
      </c>
      <c r="AK185" s="131" t="str">
        <f t="shared" si="70"/>
        <v>-</v>
      </c>
      <c r="AL185" s="131" t="str">
        <f t="shared" si="70"/>
        <v>-</v>
      </c>
      <c r="AM185" s="131" t="str">
        <f t="shared" si="70"/>
        <v>-</v>
      </c>
      <c r="AN185" s="131" t="str">
        <f t="shared" si="70"/>
        <v>-</v>
      </c>
      <c r="AO185" s="131" t="str">
        <f t="shared" si="70"/>
        <v>-</v>
      </c>
      <c r="AP185" s="131" t="str">
        <f t="shared" si="70"/>
        <v>-</v>
      </c>
      <c r="AQ185" s="131" t="str">
        <f t="shared" ref="AQ185:AZ188" si="71">INDEX(LMU_Data,(AQ$182*$A$182)+$A185,(d.Region-1)*15+AQ$181)</f>
        <v>-</v>
      </c>
      <c r="AR185" s="131" t="str">
        <f t="shared" si="71"/>
        <v>-</v>
      </c>
      <c r="AS185" s="131" t="str">
        <f t="shared" si="71"/>
        <v>-</v>
      </c>
      <c r="AT185" s="131" t="str">
        <f t="shared" si="71"/>
        <v>-</v>
      </c>
      <c r="AU185" s="131" t="str">
        <f t="shared" si="71"/>
        <v>-</v>
      </c>
      <c r="AV185" s="131">
        <f t="shared" si="71"/>
        <v>153.75</v>
      </c>
      <c r="AW185" s="131">
        <f t="shared" si="71"/>
        <v>153.75</v>
      </c>
      <c r="AX185" s="131">
        <f t="shared" si="71"/>
        <v>153.75</v>
      </c>
      <c r="AY185" s="131">
        <f t="shared" si="71"/>
        <v>153.75</v>
      </c>
      <c r="AZ185" s="131">
        <f t="shared" si="71"/>
        <v>153.75</v>
      </c>
      <c r="BA185" s="131">
        <f t="shared" ref="BA185:BJ188" si="72">INDEX(LMU_Data,(BA$182*$A$182)+$A185,(d.Region-1)*15+BA$181)</f>
        <v>153.75</v>
      </c>
      <c r="BB185" s="131">
        <f t="shared" si="72"/>
        <v>153.75</v>
      </c>
      <c r="BC185" s="131">
        <f t="shared" si="72"/>
        <v>153.75</v>
      </c>
      <c r="BD185" s="131" t="str">
        <f t="shared" si="72"/>
        <v>-</v>
      </c>
      <c r="BE185" s="131" t="str">
        <f t="shared" si="72"/>
        <v>-</v>
      </c>
      <c r="BF185" s="131" t="str">
        <f t="shared" si="72"/>
        <v>-</v>
      </c>
      <c r="BG185" s="131" t="str">
        <f t="shared" si="72"/>
        <v>-</v>
      </c>
      <c r="BH185" s="131" t="str">
        <f t="shared" si="72"/>
        <v>-</v>
      </c>
      <c r="BI185" s="131" t="str">
        <f t="shared" si="72"/>
        <v>-</v>
      </c>
      <c r="BJ185" s="131" t="str">
        <f t="shared" si="72"/>
        <v>-</v>
      </c>
      <c r="BK185" s="131">
        <f t="shared" ref="BK185:BT188" si="73">INDEX(LMU_Data,(BK$182*$A$182)+$A185,(d.Region-1)*15+BK$181)</f>
        <v>93.75</v>
      </c>
      <c r="BL185" s="131">
        <f t="shared" si="73"/>
        <v>93.75</v>
      </c>
      <c r="BM185" s="131">
        <f t="shared" si="73"/>
        <v>93.75</v>
      </c>
      <c r="BN185" s="131">
        <f t="shared" si="73"/>
        <v>93.75</v>
      </c>
      <c r="BO185" s="131">
        <f t="shared" si="73"/>
        <v>93.75</v>
      </c>
      <c r="BP185" s="131">
        <f t="shared" si="73"/>
        <v>93.75</v>
      </c>
      <c r="BQ185" s="131">
        <f t="shared" si="73"/>
        <v>93.75</v>
      </c>
      <c r="BR185" s="131">
        <f t="shared" si="73"/>
        <v>93.75</v>
      </c>
      <c r="BS185" s="131" t="str">
        <f t="shared" si="73"/>
        <v>-</v>
      </c>
      <c r="BT185" s="131" t="str">
        <f t="shared" si="73"/>
        <v>-</v>
      </c>
      <c r="BU185" s="131" t="str">
        <f t="shared" ref="BU185:CD188" si="74">INDEX(LMU_Data,(BU$182*$A$182)+$A185,(d.Region-1)*15+BU$181)</f>
        <v>-</v>
      </c>
      <c r="BV185" s="131" t="str">
        <f t="shared" si="74"/>
        <v>-</v>
      </c>
      <c r="BW185" s="131" t="str">
        <f t="shared" si="74"/>
        <v>-</v>
      </c>
      <c r="BX185" s="131" t="str">
        <f t="shared" si="74"/>
        <v>-</v>
      </c>
      <c r="BY185" s="131" t="str">
        <f t="shared" si="74"/>
        <v>-</v>
      </c>
      <c r="BZ185" s="131" t="str">
        <f t="shared" si="74"/>
        <v>-</v>
      </c>
      <c r="CA185" s="131" t="str">
        <f t="shared" si="74"/>
        <v>-</v>
      </c>
      <c r="CB185" s="131" t="str">
        <f t="shared" si="74"/>
        <v>-</v>
      </c>
      <c r="CC185" s="131" t="str">
        <f t="shared" si="74"/>
        <v>-</v>
      </c>
      <c r="CD185" s="131" t="str">
        <f t="shared" si="74"/>
        <v>-</v>
      </c>
      <c r="CE185" s="131" t="str">
        <f t="shared" ref="CE185:CN188" si="75">INDEX(LMU_Data,(CE$182*$A$182)+$A185,(d.Region-1)*15+CE$181)</f>
        <v>-</v>
      </c>
      <c r="CF185" s="131" t="str">
        <f t="shared" si="75"/>
        <v>-</v>
      </c>
      <c r="CG185" s="131" t="str">
        <f t="shared" si="75"/>
        <v>-</v>
      </c>
      <c r="CH185" s="131" t="str">
        <f t="shared" si="75"/>
        <v>-</v>
      </c>
      <c r="CI185" s="131" t="str">
        <f t="shared" si="75"/>
        <v>-</v>
      </c>
      <c r="CJ185" s="131" t="str">
        <f t="shared" si="75"/>
        <v>-</v>
      </c>
      <c r="CK185" s="131" t="str">
        <f t="shared" si="75"/>
        <v>-</v>
      </c>
      <c r="CL185" s="131" t="str">
        <f t="shared" si="75"/>
        <v>-</v>
      </c>
      <c r="CM185" s="131" t="str">
        <f t="shared" si="75"/>
        <v>-</v>
      </c>
      <c r="CN185" s="131" t="str">
        <f t="shared" si="75"/>
        <v>-</v>
      </c>
      <c r="CO185" s="131" t="str">
        <f t="shared" ref="CO185:CX188" si="76">INDEX(LMU_Data,(CO$182*$A$182)+$A185,(d.Region-1)*15+CO$181)</f>
        <v>-</v>
      </c>
      <c r="CP185" s="131" t="str">
        <f t="shared" si="76"/>
        <v>-</v>
      </c>
      <c r="CQ185" s="131" t="str">
        <f t="shared" si="76"/>
        <v>-</v>
      </c>
      <c r="CR185" s="131" t="str">
        <f t="shared" si="76"/>
        <v>-</v>
      </c>
      <c r="CS185" s="131" t="str">
        <f t="shared" si="76"/>
        <v>-</v>
      </c>
      <c r="CT185" s="131" t="str">
        <f t="shared" si="76"/>
        <v>-</v>
      </c>
      <c r="CU185" s="131" t="str">
        <f t="shared" si="76"/>
        <v>-</v>
      </c>
      <c r="CV185" s="131" t="str">
        <f t="shared" si="76"/>
        <v>-</v>
      </c>
      <c r="CW185" s="131" t="str">
        <f t="shared" si="76"/>
        <v>-</v>
      </c>
      <c r="CX185" s="131" t="str">
        <f t="shared" si="76"/>
        <v>-</v>
      </c>
      <c r="CY185" s="131" t="str">
        <f t="shared" ref="CY185:DH188" si="77">INDEX(LMU_Data,(CY$182*$A$182)+$A185,(d.Region-1)*15+CY$181)</f>
        <v>-</v>
      </c>
      <c r="CZ185" s="131" t="str">
        <f t="shared" si="77"/>
        <v>-</v>
      </c>
      <c r="DA185" s="131" t="str">
        <f t="shared" si="77"/>
        <v>-</v>
      </c>
      <c r="DB185" s="131" t="str">
        <f t="shared" si="77"/>
        <v>-</v>
      </c>
      <c r="DC185" s="131" t="str">
        <f t="shared" si="77"/>
        <v>-</v>
      </c>
      <c r="DD185" s="131" t="str">
        <f t="shared" si="77"/>
        <v>-</v>
      </c>
      <c r="DE185" s="131" t="str">
        <f t="shared" si="77"/>
        <v>-</v>
      </c>
      <c r="DF185" s="131" t="str">
        <f t="shared" si="77"/>
        <v>-</v>
      </c>
      <c r="DG185" s="131" t="str">
        <f t="shared" si="77"/>
        <v>-</v>
      </c>
      <c r="DH185" s="131" t="str">
        <f t="shared" si="77"/>
        <v>-</v>
      </c>
      <c r="DI185" s="131" t="str">
        <f t="shared" ref="DI185:DR188" si="78">INDEX(LMU_Data,(DI$182*$A$182)+$A185,(d.Region-1)*15+DI$181)</f>
        <v>-</v>
      </c>
      <c r="DJ185" s="131" t="str">
        <f t="shared" si="78"/>
        <v>-</v>
      </c>
      <c r="DK185" s="131" t="str">
        <f t="shared" si="78"/>
        <v>-</v>
      </c>
      <c r="DL185" s="131" t="str">
        <f t="shared" si="78"/>
        <v>-</v>
      </c>
      <c r="DM185" s="131" t="str">
        <f t="shared" si="78"/>
        <v>-</v>
      </c>
      <c r="DN185" s="131" t="str">
        <f t="shared" si="78"/>
        <v>-</v>
      </c>
      <c r="DO185" s="131" t="str">
        <f t="shared" si="78"/>
        <v>-</v>
      </c>
      <c r="DP185" s="131" t="str">
        <f t="shared" si="78"/>
        <v>-</v>
      </c>
      <c r="DQ185" s="131" t="str">
        <f t="shared" si="78"/>
        <v>-</v>
      </c>
      <c r="DR185" s="131" t="str">
        <f t="shared" si="78"/>
        <v>-</v>
      </c>
    </row>
    <row r="186" spans="1:192" outlineLevel="1">
      <c r="A186">
        <v>3</v>
      </c>
      <c r="B186" t="s">
        <v>884</v>
      </c>
      <c r="C186" s="131" t="str">
        <f t="shared" si="67"/>
        <v>-</v>
      </c>
      <c r="D186" s="131" t="str">
        <f t="shared" si="67"/>
        <v>-</v>
      </c>
      <c r="E186" s="131" t="str">
        <f t="shared" si="67"/>
        <v>-</v>
      </c>
      <c r="F186" s="131" t="str">
        <f t="shared" si="67"/>
        <v>-</v>
      </c>
      <c r="G186" s="131" t="str">
        <f t="shared" si="67"/>
        <v>-</v>
      </c>
      <c r="H186" s="131" t="str">
        <f t="shared" si="67"/>
        <v>-</v>
      </c>
      <c r="I186" s="131" t="str">
        <f t="shared" si="67"/>
        <v>-</v>
      </c>
      <c r="J186" s="131" t="str">
        <f t="shared" si="67"/>
        <v>-</v>
      </c>
      <c r="K186" s="131" t="str">
        <f t="shared" si="67"/>
        <v>-</v>
      </c>
      <c r="L186" s="131" t="str">
        <f t="shared" si="67"/>
        <v>-</v>
      </c>
      <c r="M186" s="131" t="str">
        <f t="shared" si="68"/>
        <v>-</v>
      </c>
      <c r="N186" s="131" t="str">
        <f t="shared" si="68"/>
        <v>-</v>
      </c>
      <c r="O186" s="131" t="str">
        <f t="shared" si="68"/>
        <v>-</v>
      </c>
      <c r="P186" s="131" t="str">
        <f t="shared" si="68"/>
        <v>-</v>
      </c>
      <c r="Q186" s="131" t="str">
        <f t="shared" si="68"/>
        <v>-</v>
      </c>
      <c r="R186" s="131" t="str">
        <f t="shared" si="68"/>
        <v>-</v>
      </c>
      <c r="S186" s="131" t="str">
        <f t="shared" si="68"/>
        <v>-</v>
      </c>
      <c r="T186" s="131" t="str">
        <f t="shared" si="68"/>
        <v>-</v>
      </c>
      <c r="U186" s="131" t="str">
        <f t="shared" si="68"/>
        <v>-</v>
      </c>
      <c r="V186" s="131" t="str">
        <f t="shared" si="68"/>
        <v>-</v>
      </c>
      <c r="W186" s="131" t="str">
        <f t="shared" si="69"/>
        <v>-</v>
      </c>
      <c r="X186" s="131" t="str">
        <f t="shared" si="69"/>
        <v>-</v>
      </c>
      <c r="Y186" s="131" t="str">
        <f t="shared" si="69"/>
        <v>-</v>
      </c>
      <c r="Z186" s="131" t="str">
        <f t="shared" si="69"/>
        <v>-</v>
      </c>
      <c r="AA186" s="131" t="str">
        <f t="shared" si="69"/>
        <v>-</v>
      </c>
      <c r="AB186" s="131" t="str">
        <f t="shared" si="69"/>
        <v>-</v>
      </c>
      <c r="AC186" s="131" t="str">
        <f t="shared" si="69"/>
        <v>-</v>
      </c>
      <c r="AD186" s="131" t="str">
        <f t="shared" si="69"/>
        <v>-</v>
      </c>
      <c r="AE186" s="131" t="str">
        <f t="shared" si="69"/>
        <v>-</v>
      </c>
      <c r="AF186" s="131" t="str">
        <f t="shared" si="69"/>
        <v>-</v>
      </c>
      <c r="AG186" s="131">
        <f t="shared" si="70"/>
        <v>150</v>
      </c>
      <c r="AH186" s="131" t="str">
        <f t="shared" si="70"/>
        <v>-</v>
      </c>
      <c r="AI186" s="131" t="str">
        <f t="shared" si="70"/>
        <v>-</v>
      </c>
      <c r="AJ186" s="131" t="str">
        <f t="shared" si="70"/>
        <v>-</v>
      </c>
      <c r="AK186" s="131" t="str">
        <f t="shared" si="70"/>
        <v>-</v>
      </c>
      <c r="AL186" s="131" t="str">
        <f t="shared" si="70"/>
        <v>-</v>
      </c>
      <c r="AM186" s="131" t="str">
        <f t="shared" si="70"/>
        <v>-</v>
      </c>
      <c r="AN186" s="131" t="str">
        <f t="shared" si="70"/>
        <v>-</v>
      </c>
      <c r="AO186" s="131" t="str">
        <f t="shared" si="70"/>
        <v>-</v>
      </c>
      <c r="AP186" s="131" t="str">
        <f t="shared" si="70"/>
        <v>-</v>
      </c>
      <c r="AQ186" s="131" t="str">
        <f t="shared" si="71"/>
        <v>-</v>
      </c>
      <c r="AR186" s="131" t="str">
        <f t="shared" si="71"/>
        <v>-</v>
      </c>
      <c r="AS186" s="131" t="str">
        <f t="shared" si="71"/>
        <v>-</v>
      </c>
      <c r="AT186" s="131" t="str">
        <f t="shared" si="71"/>
        <v>-</v>
      </c>
      <c r="AU186" s="131" t="str">
        <f t="shared" si="71"/>
        <v>-</v>
      </c>
      <c r="AV186" s="131">
        <f t="shared" si="71"/>
        <v>153.75</v>
      </c>
      <c r="AW186" s="131">
        <f t="shared" si="71"/>
        <v>153.75</v>
      </c>
      <c r="AX186" s="131">
        <f t="shared" si="71"/>
        <v>153.75</v>
      </c>
      <c r="AY186" s="131">
        <f t="shared" si="71"/>
        <v>153.75</v>
      </c>
      <c r="AZ186" s="131">
        <f t="shared" si="71"/>
        <v>153.75</v>
      </c>
      <c r="BA186" s="131">
        <f t="shared" si="72"/>
        <v>153.75</v>
      </c>
      <c r="BB186" s="131">
        <f t="shared" si="72"/>
        <v>153.75</v>
      </c>
      <c r="BC186" s="131">
        <f t="shared" si="72"/>
        <v>153.75</v>
      </c>
      <c r="BD186" s="131" t="str">
        <f t="shared" si="72"/>
        <v>-</v>
      </c>
      <c r="BE186" s="131" t="str">
        <f t="shared" si="72"/>
        <v>-</v>
      </c>
      <c r="BF186" s="131" t="str">
        <f t="shared" si="72"/>
        <v>-</v>
      </c>
      <c r="BG186" s="131" t="str">
        <f t="shared" si="72"/>
        <v>-</v>
      </c>
      <c r="BH186" s="131" t="str">
        <f t="shared" si="72"/>
        <v>-</v>
      </c>
      <c r="BI186" s="131" t="str">
        <f t="shared" si="72"/>
        <v>-</v>
      </c>
      <c r="BJ186" s="131" t="str">
        <f t="shared" si="72"/>
        <v>-</v>
      </c>
      <c r="BK186" s="131">
        <f t="shared" si="73"/>
        <v>93.75</v>
      </c>
      <c r="BL186" s="131">
        <f t="shared" si="73"/>
        <v>93.75</v>
      </c>
      <c r="BM186" s="131">
        <f t="shared" si="73"/>
        <v>93.75</v>
      </c>
      <c r="BN186" s="131">
        <f t="shared" si="73"/>
        <v>93.75</v>
      </c>
      <c r="BO186" s="131">
        <f t="shared" si="73"/>
        <v>93.75</v>
      </c>
      <c r="BP186" s="131">
        <f t="shared" si="73"/>
        <v>93.75</v>
      </c>
      <c r="BQ186" s="131">
        <f t="shared" si="73"/>
        <v>93.75</v>
      </c>
      <c r="BR186" s="131">
        <f t="shared" si="73"/>
        <v>93.75</v>
      </c>
      <c r="BS186" s="131" t="str">
        <f t="shared" si="73"/>
        <v>-</v>
      </c>
      <c r="BT186" s="131" t="str">
        <f t="shared" si="73"/>
        <v>-</v>
      </c>
      <c r="BU186" s="131" t="str">
        <f t="shared" si="74"/>
        <v>-</v>
      </c>
      <c r="BV186" s="131" t="str">
        <f t="shared" si="74"/>
        <v>-</v>
      </c>
      <c r="BW186" s="131" t="str">
        <f t="shared" si="74"/>
        <v>-</v>
      </c>
      <c r="BX186" s="131" t="str">
        <f t="shared" si="74"/>
        <v>-</v>
      </c>
      <c r="BY186" s="131" t="str">
        <f t="shared" si="74"/>
        <v>-</v>
      </c>
      <c r="BZ186" s="131" t="str">
        <f t="shared" si="74"/>
        <v>-</v>
      </c>
      <c r="CA186" s="131" t="str">
        <f t="shared" si="74"/>
        <v>-</v>
      </c>
      <c r="CB186" s="131" t="str">
        <f t="shared" si="74"/>
        <v>-</v>
      </c>
      <c r="CC186" s="131" t="str">
        <f t="shared" si="74"/>
        <v>-</v>
      </c>
      <c r="CD186" s="131" t="str">
        <f t="shared" si="74"/>
        <v>-</v>
      </c>
      <c r="CE186" s="131" t="str">
        <f t="shared" si="75"/>
        <v>-</v>
      </c>
      <c r="CF186" s="131" t="str">
        <f t="shared" si="75"/>
        <v>-</v>
      </c>
      <c r="CG186" s="131" t="str">
        <f t="shared" si="75"/>
        <v>-</v>
      </c>
      <c r="CH186" s="131" t="str">
        <f t="shared" si="75"/>
        <v>-</v>
      </c>
      <c r="CI186" s="131" t="str">
        <f t="shared" si="75"/>
        <v>-</v>
      </c>
      <c r="CJ186" s="131" t="str">
        <f t="shared" si="75"/>
        <v>-</v>
      </c>
      <c r="CK186" s="131" t="str">
        <f t="shared" si="75"/>
        <v>-</v>
      </c>
      <c r="CL186" s="131" t="str">
        <f t="shared" si="75"/>
        <v>-</v>
      </c>
      <c r="CM186" s="131" t="str">
        <f t="shared" si="75"/>
        <v>-</v>
      </c>
      <c r="CN186" s="131" t="str">
        <f t="shared" si="75"/>
        <v>-</v>
      </c>
      <c r="CO186" s="131" t="str">
        <f t="shared" si="76"/>
        <v>-</v>
      </c>
      <c r="CP186" s="131" t="str">
        <f t="shared" si="76"/>
        <v>-</v>
      </c>
      <c r="CQ186" s="131" t="str">
        <f t="shared" si="76"/>
        <v>-</v>
      </c>
      <c r="CR186" s="131" t="str">
        <f t="shared" si="76"/>
        <v>-</v>
      </c>
      <c r="CS186" s="131" t="str">
        <f t="shared" si="76"/>
        <v>-</v>
      </c>
      <c r="CT186" s="131" t="str">
        <f t="shared" si="76"/>
        <v>-</v>
      </c>
      <c r="CU186" s="131" t="str">
        <f t="shared" si="76"/>
        <v>-</v>
      </c>
      <c r="CV186" s="131" t="str">
        <f t="shared" si="76"/>
        <v>-</v>
      </c>
      <c r="CW186" s="131" t="str">
        <f t="shared" si="76"/>
        <v>-</v>
      </c>
      <c r="CX186" s="131" t="str">
        <f t="shared" si="76"/>
        <v>-</v>
      </c>
      <c r="CY186" s="131" t="str">
        <f t="shared" si="77"/>
        <v>-</v>
      </c>
      <c r="CZ186" s="131" t="str">
        <f t="shared" si="77"/>
        <v>-</v>
      </c>
      <c r="DA186" s="131" t="str">
        <f t="shared" si="77"/>
        <v>-</v>
      </c>
      <c r="DB186" s="131" t="str">
        <f t="shared" si="77"/>
        <v>-</v>
      </c>
      <c r="DC186" s="131" t="str">
        <f t="shared" si="77"/>
        <v>-</v>
      </c>
      <c r="DD186" s="131" t="str">
        <f t="shared" si="77"/>
        <v>-</v>
      </c>
      <c r="DE186" s="131" t="str">
        <f t="shared" si="77"/>
        <v>-</v>
      </c>
      <c r="DF186" s="131" t="str">
        <f t="shared" si="77"/>
        <v>-</v>
      </c>
      <c r="DG186" s="131" t="str">
        <f t="shared" si="77"/>
        <v>-</v>
      </c>
      <c r="DH186" s="131" t="str">
        <f t="shared" si="77"/>
        <v>-</v>
      </c>
      <c r="DI186" s="131" t="str">
        <f t="shared" si="78"/>
        <v>-</v>
      </c>
      <c r="DJ186" s="131" t="str">
        <f t="shared" si="78"/>
        <v>-</v>
      </c>
      <c r="DK186" s="131" t="str">
        <f t="shared" si="78"/>
        <v>-</v>
      </c>
      <c r="DL186" s="131" t="str">
        <f t="shared" si="78"/>
        <v>-</v>
      </c>
      <c r="DM186" s="131" t="str">
        <f t="shared" si="78"/>
        <v>-</v>
      </c>
      <c r="DN186" s="131" t="str">
        <f t="shared" si="78"/>
        <v>-</v>
      </c>
      <c r="DO186" s="131" t="str">
        <f t="shared" si="78"/>
        <v>-</v>
      </c>
      <c r="DP186" s="131" t="str">
        <f t="shared" si="78"/>
        <v>-</v>
      </c>
      <c r="DQ186" s="131" t="str">
        <f t="shared" si="78"/>
        <v>-</v>
      </c>
      <c r="DR186" s="131" t="str">
        <f t="shared" si="78"/>
        <v>-</v>
      </c>
    </row>
    <row r="187" spans="1:192" outlineLevel="1">
      <c r="A187">
        <v>4</v>
      </c>
      <c r="B187" t="s">
        <v>885</v>
      </c>
      <c r="C187" s="131" t="str">
        <f t="shared" si="67"/>
        <v>-</v>
      </c>
      <c r="D187" s="131" t="str">
        <f t="shared" si="67"/>
        <v>-</v>
      </c>
      <c r="E187" s="131" t="str">
        <f t="shared" si="67"/>
        <v>-</v>
      </c>
      <c r="F187" s="131" t="str">
        <f t="shared" si="67"/>
        <v>-</v>
      </c>
      <c r="G187" s="131" t="str">
        <f t="shared" si="67"/>
        <v>-</v>
      </c>
      <c r="H187" s="131" t="str">
        <f t="shared" si="67"/>
        <v>-</v>
      </c>
      <c r="I187" s="131" t="str">
        <f t="shared" si="67"/>
        <v>-</v>
      </c>
      <c r="J187" s="131" t="str">
        <f t="shared" si="67"/>
        <v>-</v>
      </c>
      <c r="K187" s="131" t="str">
        <f t="shared" si="67"/>
        <v>-</v>
      </c>
      <c r="L187" s="131" t="str">
        <f t="shared" si="67"/>
        <v>-</v>
      </c>
      <c r="M187" s="131" t="str">
        <f t="shared" si="68"/>
        <v>-</v>
      </c>
      <c r="N187" s="131" t="str">
        <f t="shared" si="68"/>
        <v>-</v>
      </c>
      <c r="O187" s="131" t="str">
        <f t="shared" si="68"/>
        <v>-</v>
      </c>
      <c r="P187" s="131" t="str">
        <f t="shared" si="68"/>
        <v>-</v>
      </c>
      <c r="Q187" s="131" t="str">
        <f t="shared" si="68"/>
        <v>-</v>
      </c>
      <c r="R187" s="131" t="str">
        <f t="shared" si="68"/>
        <v>-</v>
      </c>
      <c r="S187" s="131" t="str">
        <f t="shared" si="68"/>
        <v>-</v>
      </c>
      <c r="T187" s="131" t="str">
        <f t="shared" si="68"/>
        <v>-</v>
      </c>
      <c r="U187" s="131" t="str">
        <f t="shared" si="68"/>
        <v>-</v>
      </c>
      <c r="V187" s="131" t="str">
        <f t="shared" si="68"/>
        <v>-</v>
      </c>
      <c r="W187" s="131" t="str">
        <f t="shared" si="69"/>
        <v>-</v>
      </c>
      <c r="X187" s="131" t="str">
        <f t="shared" si="69"/>
        <v>-</v>
      </c>
      <c r="Y187" s="131" t="str">
        <f t="shared" si="69"/>
        <v>-</v>
      </c>
      <c r="Z187" s="131" t="str">
        <f t="shared" si="69"/>
        <v>-</v>
      </c>
      <c r="AA187" s="131" t="str">
        <f t="shared" si="69"/>
        <v>-</v>
      </c>
      <c r="AB187" s="131" t="str">
        <f t="shared" si="69"/>
        <v>-</v>
      </c>
      <c r="AC187" s="131" t="str">
        <f t="shared" si="69"/>
        <v>-</v>
      </c>
      <c r="AD187" s="131" t="str">
        <f t="shared" si="69"/>
        <v>-</v>
      </c>
      <c r="AE187" s="131" t="str">
        <f t="shared" si="69"/>
        <v>-</v>
      </c>
      <c r="AF187" s="131" t="str">
        <f t="shared" si="69"/>
        <v>-</v>
      </c>
      <c r="AG187" s="131">
        <f t="shared" si="70"/>
        <v>150</v>
      </c>
      <c r="AH187" s="131" t="str">
        <f t="shared" si="70"/>
        <v>-</v>
      </c>
      <c r="AI187" s="131" t="str">
        <f t="shared" si="70"/>
        <v>-</v>
      </c>
      <c r="AJ187" s="131" t="str">
        <f t="shared" si="70"/>
        <v>-</v>
      </c>
      <c r="AK187" s="131" t="str">
        <f t="shared" si="70"/>
        <v>-</v>
      </c>
      <c r="AL187" s="131" t="str">
        <f t="shared" si="70"/>
        <v>-</v>
      </c>
      <c r="AM187" s="131" t="str">
        <f t="shared" si="70"/>
        <v>-</v>
      </c>
      <c r="AN187" s="131" t="str">
        <f t="shared" si="70"/>
        <v>-</v>
      </c>
      <c r="AO187" s="131" t="str">
        <f t="shared" si="70"/>
        <v>-</v>
      </c>
      <c r="AP187" s="131" t="str">
        <f t="shared" si="70"/>
        <v>-</v>
      </c>
      <c r="AQ187" s="131" t="str">
        <f t="shared" si="71"/>
        <v>-</v>
      </c>
      <c r="AR187" s="131" t="str">
        <f t="shared" si="71"/>
        <v>-</v>
      </c>
      <c r="AS187" s="131" t="str">
        <f t="shared" si="71"/>
        <v>-</v>
      </c>
      <c r="AT187" s="131" t="str">
        <f t="shared" si="71"/>
        <v>-</v>
      </c>
      <c r="AU187" s="131" t="str">
        <f t="shared" si="71"/>
        <v>-</v>
      </c>
      <c r="AV187" s="131">
        <f t="shared" si="71"/>
        <v>153.75</v>
      </c>
      <c r="AW187" s="131">
        <f t="shared" si="71"/>
        <v>153.75</v>
      </c>
      <c r="AX187" s="131">
        <f t="shared" si="71"/>
        <v>153.75</v>
      </c>
      <c r="AY187" s="131">
        <f t="shared" si="71"/>
        <v>153.75</v>
      </c>
      <c r="AZ187" s="131">
        <f t="shared" si="71"/>
        <v>153.75</v>
      </c>
      <c r="BA187" s="131">
        <f t="shared" si="72"/>
        <v>153.75</v>
      </c>
      <c r="BB187" s="131">
        <f t="shared" si="72"/>
        <v>153.75</v>
      </c>
      <c r="BC187" s="131">
        <f t="shared" si="72"/>
        <v>153.75</v>
      </c>
      <c r="BD187" s="131" t="str">
        <f t="shared" si="72"/>
        <v>-</v>
      </c>
      <c r="BE187" s="131" t="str">
        <f t="shared" si="72"/>
        <v>-</v>
      </c>
      <c r="BF187" s="131" t="str">
        <f t="shared" si="72"/>
        <v>-</v>
      </c>
      <c r="BG187" s="131" t="str">
        <f t="shared" si="72"/>
        <v>-</v>
      </c>
      <c r="BH187" s="131" t="str">
        <f t="shared" si="72"/>
        <v>-</v>
      </c>
      <c r="BI187" s="131" t="str">
        <f t="shared" si="72"/>
        <v>-</v>
      </c>
      <c r="BJ187" s="131" t="str">
        <f t="shared" si="72"/>
        <v>-</v>
      </c>
      <c r="BK187" s="131">
        <f t="shared" si="73"/>
        <v>93.75</v>
      </c>
      <c r="BL187" s="131">
        <f t="shared" si="73"/>
        <v>93.75</v>
      </c>
      <c r="BM187" s="131">
        <f t="shared" si="73"/>
        <v>93.75</v>
      </c>
      <c r="BN187" s="131">
        <f t="shared" si="73"/>
        <v>93.75</v>
      </c>
      <c r="BO187" s="131">
        <f t="shared" si="73"/>
        <v>93.75</v>
      </c>
      <c r="BP187" s="131">
        <f t="shared" si="73"/>
        <v>93.75</v>
      </c>
      <c r="BQ187" s="131">
        <f t="shared" si="73"/>
        <v>93.75</v>
      </c>
      <c r="BR187" s="131">
        <f t="shared" si="73"/>
        <v>93.75</v>
      </c>
      <c r="BS187" s="131" t="str">
        <f t="shared" si="73"/>
        <v>-</v>
      </c>
      <c r="BT187" s="131" t="str">
        <f t="shared" si="73"/>
        <v>-</v>
      </c>
      <c r="BU187" s="131" t="str">
        <f t="shared" si="74"/>
        <v>-</v>
      </c>
      <c r="BV187" s="131" t="str">
        <f t="shared" si="74"/>
        <v>-</v>
      </c>
      <c r="BW187" s="131" t="str">
        <f t="shared" si="74"/>
        <v>-</v>
      </c>
      <c r="BX187" s="131" t="str">
        <f t="shared" si="74"/>
        <v>-</v>
      </c>
      <c r="BY187" s="131" t="str">
        <f t="shared" si="74"/>
        <v>-</v>
      </c>
      <c r="BZ187" s="131" t="str">
        <f t="shared" si="74"/>
        <v>-</v>
      </c>
      <c r="CA187" s="131" t="str">
        <f t="shared" si="74"/>
        <v>-</v>
      </c>
      <c r="CB187" s="131" t="str">
        <f t="shared" si="74"/>
        <v>-</v>
      </c>
      <c r="CC187" s="131" t="str">
        <f t="shared" si="74"/>
        <v>-</v>
      </c>
      <c r="CD187" s="131" t="str">
        <f t="shared" si="74"/>
        <v>-</v>
      </c>
      <c r="CE187" s="131" t="str">
        <f t="shared" si="75"/>
        <v>-</v>
      </c>
      <c r="CF187" s="131" t="str">
        <f t="shared" si="75"/>
        <v>-</v>
      </c>
      <c r="CG187" s="131" t="str">
        <f t="shared" si="75"/>
        <v>-</v>
      </c>
      <c r="CH187" s="131" t="str">
        <f t="shared" si="75"/>
        <v>-</v>
      </c>
      <c r="CI187" s="131" t="str">
        <f t="shared" si="75"/>
        <v>-</v>
      </c>
      <c r="CJ187" s="131" t="str">
        <f t="shared" si="75"/>
        <v>-</v>
      </c>
      <c r="CK187" s="131" t="str">
        <f t="shared" si="75"/>
        <v>-</v>
      </c>
      <c r="CL187" s="131" t="str">
        <f t="shared" si="75"/>
        <v>-</v>
      </c>
      <c r="CM187" s="131" t="str">
        <f t="shared" si="75"/>
        <v>-</v>
      </c>
      <c r="CN187" s="131" t="str">
        <f t="shared" si="75"/>
        <v>-</v>
      </c>
      <c r="CO187" s="131" t="str">
        <f t="shared" si="76"/>
        <v>-</v>
      </c>
      <c r="CP187" s="131" t="str">
        <f t="shared" si="76"/>
        <v>-</v>
      </c>
      <c r="CQ187" s="131" t="str">
        <f t="shared" si="76"/>
        <v>-</v>
      </c>
      <c r="CR187" s="131" t="str">
        <f t="shared" si="76"/>
        <v>-</v>
      </c>
      <c r="CS187" s="131" t="str">
        <f t="shared" si="76"/>
        <v>-</v>
      </c>
      <c r="CT187" s="131" t="str">
        <f t="shared" si="76"/>
        <v>-</v>
      </c>
      <c r="CU187" s="131" t="str">
        <f t="shared" si="76"/>
        <v>-</v>
      </c>
      <c r="CV187" s="131" t="str">
        <f t="shared" si="76"/>
        <v>-</v>
      </c>
      <c r="CW187" s="131" t="str">
        <f t="shared" si="76"/>
        <v>-</v>
      </c>
      <c r="CX187" s="131" t="str">
        <f t="shared" si="76"/>
        <v>-</v>
      </c>
      <c r="CY187" s="131" t="str">
        <f t="shared" si="77"/>
        <v>-</v>
      </c>
      <c r="CZ187" s="131" t="str">
        <f t="shared" si="77"/>
        <v>-</v>
      </c>
      <c r="DA187" s="131" t="str">
        <f t="shared" si="77"/>
        <v>-</v>
      </c>
      <c r="DB187" s="131" t="str">
        <f t="shared" si="77"/>
        <v>-</v>
      </c>
      <c r="DC187" s="131" t="str">
        <f t="shared" si="77"/>
        <v>-</v>
      </c>
      <c r="DD187" s="131" t="str">
        <f t="shared" si="77"/>
        <v>-</v>
      </c>
      <c r="DE187" s="131" t="str">
        <f t="shared" si="77"/>
        <v>-</v>
      </c>
      <c r="DF187" s="131" t="str">
        <f t="shared" si="77"/>
        <v>-</v>
      </c>
      <c r="DG187" s="131" t="str">
        <f t="shared" si="77"/>
        <v>-</v>
      </c>
      <c r="DH187" s="131" t="str">
        <f t="shared" si="77"/>
        <v>-</v>
      </c>
      <c r="DI187" s="131" t="str">
        <f t="shared" si="78"/>
        <v>-</v>
      </c>
      <c r="DJ187" s="131" t="str">
        <f t="shared" si="78"/>
        <v>-</v>
      </c>
      <c r="DK187" s="131" t="str">
        <f t="shared" si="78"/>
        <v>-</v>
      </c>
      <c r="DL187" s="131" t="str">
        <f t="shared" si="78"/>
        <v>-</v>
      </c>
      <c r="DM187" s="131" t="str">
        <f t="shared" si="78"/>
        <v>-</v>
      </c>
      <c r="DN187" s="131" t="str">
        <f t="shared" si="78"/>
        <v>-</v>
      </c>
      <c r="DO187" s="131" t="str">
        <f t="shared" si="78"/>
        <v>-</v>
      </c>
      <c r="DP187" s="131" t="str">
        <f t="shared" si="78"/>
        <v>-</v>
      </c>
      <c r="DQ187" s="131" t="str">
        <f t="shared" si="78"/>
        <v>-</v>
      </c>
      <c r="DR187" s="131" t="str">
        <f t="shared" si="78"/>
        <v>-</v>
      </c>
    </row>
    <row r="188" spans="1:192" outlineLevel="1">
      <c r="A188">
        <v>5</v>
      </c>
      <c r="B188" t="s">
        <v>886</v>
      </c>
      <c r="C188" s="131" t="str">
        <f t="shared" si="67"/>
        <v>-</v>
      </c>
      <c r="D188" s="131" t="str">
        <f t="shared" si="67"/>
        <v>-</v>
      </c>
      <c r="E188" s="131" t="str">
        <f t="shared" si="67"/>
        <v>-</v>
      </c>
      <c r="F188" s="131" t="str">
        <f t="shared" si="67"/>
        <v>-</v>
      </c>
      <c r="G188" s="131" t="str">
        <f t="shared" si="67"/>
        <v>-</v>
      </c>
      <c r="H188" s="131" t="str">
        <f t="shared" si="67"/>
        <v>-</v>
      </c>
      <c r="I188" s="131" t="str">
        <f t="shared" si="67"/>
        <v>-</v>
      </c>
      <c r="J188" s="131" t="str">
        <f t="shared" si="67"/>
        <v>-</v>
      </c>
      <c r="K188" s="131" t="str">
        <f t="shared" si="67"/>
        <v>-</v>
      </c>
      <c r="L188" s="131" t="str">
        <f t="shared" si="67"/>
        <v>-</v>
      </c>
      <c r="M188" s="131" t="str">
        <f t="shared" si="68"/>
        <v>-</v>
      </c>
      <c r="N188" s="131" t="str">
        <f t="shared" si="68"/>
        <v>-</v>
      </c>
      <c r="O188" s="131" t="str">
        <f t="shared" si="68"/>
        <v>-</v>
      </c>
      <c r="P188" s="131" t="str">
        <f t="shared" si="68"/>
        <v>-</v>
      </c>
      <c r="Q188" s="131" t="str">
        <f t="shared" si="68"/>
        <v>-</v>
      </c>
      <c r="R188" s="131" t="str">
        <f t="shared" si="68"/>
        <v>-</v>
      </c>
      <c r="S188" s="131" t="str">
        <f t="shared" si="68"/>
        <v>-</v>
      </c>
      <c r="T188" s="131" t="str">
        <f t="shared" si="68"/>
        <v>-</v>
      </c>
      <c r="U188" s="131" t="str">
        <f t="shared" si="68"/>
        <v>-</v>
      </c>
      <c r="V188" s="131" t="str">
        <f t="shared" si="68"/>
        <v>-</v>
      </c>
      <c r="W188" s="131" t="str">
        <f t="shared" si="69"/>
        <v>-</v>
      </c>
      <c r="X188" s="131" t="str">
        <f t="shared" si="69"/>
        <v>-</v>
      </c>
      <c r="Y188" s="131" t="str">
        <f t="shared" si="69"/>
        <v>-</v>
      </c>
      <c r="Z188" s="131" t="str">
        <f t="shared" si="69"/>
        <v>-</v>
      </c>
      <c r="AA188" s="131" t="str">
        <f t="shared" si="69"/>
        <v>-</v>
      </c>
      <c r="AB188" s="131" t="str">
        <f t="shared" si="69"/>
        <v>-</v>
      </c>
      <c r="AC188" s="131" t="str">
        <f t="shared" si="69"/>
        <v>-</v>
      </c>
      <c r="AD188" s="131" t="str">
        <f t="shared" si="69"/>
        <v>-</v>
      </c>
      <c r="AE188" s="131" t="str">
        <f t="shared" si="69"/>
        <v>-</v>
      </c>
      <c r="AF188" s="131" t="str">
        <f t="shared" si="69"/>
        <v>-</v>
      </c>
      <c r="AG188" s="131">
        <f t="shared" si="70"/>
        <v>150</v>
      </c>
      <c r="AH188" s="131" t="str">
        <f t="shared" si="70"/>
        <v>-</v>
      </c>
      <c r="AI188" s="131" t="str">
        <f t="shared" si="70"/>
        <v>-</v>
      </c>
      <c r="AJ188" s="131" t="str">
        <f t="shared" si="70"/>
        <v>-</v>
      </c>
      <c r="AK188" s="131" t="str">
        <f t="shared" si="70"/>
        <v>-</v>
      </c>
      <c r="AL188" s="131" t="str">
        <f t="shared" si="70"/>
        <v>-</v>
      </c>
      <c r="AM188" s="131" t="str">
        <f t="shared" si="70"/>
        <v>-</v>
      </c>
      <c r="AN188" s="131" t="str">
        <f t="shared" si="70"/>
        <v>-</v>
      </c>
      <c r="AO188" s="131" t="str">
        <f t="shared" si="70"/>
        <v>-</v>
      </c>
      <c r="AP188" s="131" t="str">
        <f t="shared" si="70"/>
        <v>-</v>
      </c>
      <c r="AQ188" s="131" t="str">
        <f t="shared" si="71"/>
        <v>-</v>
      </c>
      <c r="AR188" s="131" t="str">
        <f t="shared" si="71"/>
        <v>-</v>
      </c>
      <c r="AS188" s="131" t="str">
        <f t="shared" si="71"/>
        <v>-</v>
      </c>
      <c r="AT188" s="131" t="str">
        <f t="shared" si="71"/>
        <v>-</v>
      </c>
      <c r="AU188" s="131" t="str">
        <f t="shared" si="71"/>
        <v>-</v>
      </c>
      <c r="AV188" s="131">
        <f t="shared" si="71"/>
        <v>153.75</v>
      </c>
      <c r="AW188" s="131">
        <f t="shared" si="71"/>
        <v>153.75</v>
      </c>
      <c r="AX188" s="131">
        <f t="shared" si="71"/>
        <v>153.75</v>
      </c>
      <c r="AY188" s="131">
        <f t="shared" si="71"/>
        <v>153.75</v>
      </c>
      <c r="AZ188" s="131">
        <f t="shared" si="71"/>
        <v>153.75</v>
      </c>
      <c r="BA188" s="131">
        <f t="shared" si="72"/>
        <v>153.75</v>
      </c>
      <c r="BB188" s="131">
        <f t="shared" si="72"/>
        <v>153.75</v>
      </c>
      <c r="BC188" s="131">
        <f t="shared" si="72"/>
        <v>153.75</v>
      </c>
      <c r="BD188" s="131" t="str">
        <f t="shared" si="72"/>
        <v>-</v>
      </c>
      <c r="BE188" s="131" t="str">
        <f t="shared" si="72"/>
        <v>-</v>
      </c>
      <c r="BF188" s="131" t="str">
        <f t="shared" si="72"/>
        <v>-</v>
      </c>
      <c r="BG188" s="131" t="str">
        <f t="shared" si="72"/>
        <v>-</v>
      </c>
      <c r="BH188" s="131" t="str">
        <f t="shared" si="72"/>
        <v>-</v>
      </c>
      <c r="BI188" s="131" t="str">
        <f t="shared" si="72"/>
        <v>-</v>
      </c>
      <c r="BJ188" s="131" t="str">
        <f t="shared" si="72"/>
        <v>-</v>
      </c>
      <c r="BK188" s="131">
        <f t="shared" si="73"/>
        <v>93.75</v>
      </c>
      <c r="BL188" s="131">
        <f t="shared" si="73"/>
        <v>93.75</v>
      </c>
      <c r="BM188" s="131">
        <f t="shared" si="73"/>
        <v>93.75</v>
      </c>
      <c r="BN188" s="131">
        <f t="shared" si="73"/>
        <v>93.75</v>
      </c>
      <c r="BO188" s="131">
        <f t="shared" si="73"/>
        <v>93.75</v>
      </c>
      <c r="BP188" s="131">
        <f t="shared" si="73"/>
        <v>93.75</v>
      </c>
      <c r="BQ188" s="131">
        <f t="shared" si="73"/>
        <v>93.75</v>
      </c>
      <c r="BR188" s="131">
        <f t="shared" si="73"/>
        <v>93.75</v>
      </c>
      <c r="BS188" s="131" t="str">
        <f t="shared" si="73"/>
        <v>-</v>
      </c>
      <c r="BT188" s="131" t="str">
        <f t="shared" si="73"/>
        <v>-</v>
      </c>
      <c r="BU188" s="131" t="str">
        <f t="shared" si="74"/>
        <v>-</v>
      </c>
      <c r="BV188" s="131" t="str">
        <f t="shared" si="74"/>
        <v>-</v>
      </c>
      <c r="BW188" s="131" t="str">
        <f t="shared" si="74"/>
        <v>-</v>
      </c>
      <c r="BX188" s="131" t="str">
        <f t="shared" si="74"/>
        <v>-</v>
      </c>
      <c r="BY188" s="131" t="str">
        <f t="shared" si="74"/>
        <v>-</v>
      </c>
      <c r="BZ188" s="131" t="str">
        <f t="shared" si="74"/>
        <v>-</v>
      </c>
      <c r="CA188" s="131" t="str">
        <f t="shared" si="74"/>
        <v>-</v>
      </c>
      <c r="CB188" s="131" t="str">
        <f t="shared" si="74"/>
        <v>-</v>
      </c>
      <c r="CC188" s="131" t="str">
        <f t="shared" si="74"/>
        <v>-</v>
      </c>
      <c r="CD188" s="131" t="str">
        <f t="shared" si="74"/>
        <v>-</v>
      </c>
      <c r="CE188" s="131" t="str">
        <f t="shared" si="75"/>
        <v>-</v>
      </c>
      <c r="CF188" s="131" t="str">
        <f t="shared" si="75"/>
        <v>-</v>
      </c>
      <c r="CG188" s="131" t="str">
        <f t="shared" si="75"/>
        <v>-</v>
      </c>
      <c r="CH188" s="131" t="str">
        <f t="shared" si="75"/>
        <v>-</v>
      </c>
      <c r="CI188" s="131" t="str">
        <f t="shared" si="75"/>
        <v>-</v>
      </c>
      <c r="CJ188" s="131" t="str">
        <f t="shared" si="75"/>
        <v>-</v>
      </c>
      <c r="CK188" s="131" t="str">
        <f t="shared" si="75"/>
        <v>-</v>
      </c>
      <c r="CL188" s="131" t="str">
        <f t="shared" si="75"/>
        <v>-</v>
      </c>
      <c r="CM188" s="131" t="str">
        <f t="shared" si="75"/>
        <v>-</v>
      </c>
      <c r="CN188" s="131" t="str">
        <f t="shared" si="75"/>
        <v>-</v>
      </c>
      <c r="CO188" s="131" t="str">
        <f t="shared" si="76"/>
        <v>-</v>
      </c>
      <c r="CP188" s="131" t="str">
        <f t="shared" si="76"/>
        <v>-</v>
      </c>
      <c r="CQ188" s="131" t="str">
        <f t="shared" si="76"/>
        <v>-</v>
      </c>
      <c r="CR188" s="131" t="str">
        <f t="shared" si="76"/>
        <v>-</v>
      </c>
      <c r="CS188" s="131" t="str">
        <f t="shared" si="76"/>
        <v>-</v>
      </c>
      <c r="CT188" s="131" t="str">
        <f t="shared" si="76"/>
        <v>-</v>
      </c>
      <c r="CU188" s="131" t="str">
        <f t="shared" si="76"/>
        <v>-</v>
      </c>
      <c r="CV188" s="131" t="str">
        <f t="shared" si="76"/>
        <v>-</v>
      </c>
      <c r="CW188" s="131" t="str">
        <f t="shared" si="76"/>
        <v>-</v>
      </c>
      <c r="CX188" s="131" t="str">
        <f t="shared" si="76"/>
        <v>-</v>
      </c>
      <c r="CY188" s="131" t="str">
        <f t="shared" si="77"/>
        <v>-</v>
      </c>
      <c r="CZ188" s="131" t="str">
        <f t="shared" si="77"/>
        <v>-</v>
      </c>
      <c r="DA188" s="131" t="str">
        <f t="shared" si="77"/>
        <v>-</v>
      </c>
      <c r="DB188" s="131" t="str">
        <f t="shared" si="77"/>
        <v>-</v>
      </c>
      <c r="DC188" s="131" t="str">
        <f t="shared" si="77"/>
        <v>-</v>
      </c>
      <c r="DD188" s="131" t="str">
        <f t="shared" si="77"/>
        <v>-</v>
      </c>
      <c r="DE188" s="131" t="str">
        <f t="shared" si="77"/>
        <v>-</v>
      </c>
      <c r="DF188" s="131" t="str">
        <f t="shared" si="77"/>
        <v>-</v>
      </c>
      <c r="DG188" s="131" t="str">
        <f t="shared" si="77"/>
        <v>-</v>
      </c>
      <c r="DH188" s="131" t="str">
        <f t="shared" si="77"/>
        <v>-</v>
      </c>
      <c r="DI188" s="131" t="str">
        <f t="shared" si="78"/>
        <v>-</v>
      </c>
      <c r="DJ188" s="131" t="str">
        <f t="shared" si="78"/>
        <v>-</v>
      </c>
      <c r="DK188" s="131" t="str">
        <f t="shared" si="78"/>
        <v>-</v>
      </c>
      <c r="DL188" s="131" t="str">
        <f t="shared" si="78"/>
        <v>-</v>
      </c>
      <c r="DM188" s="131" t="str">
        <f t="shared" si="78"/>
        <v>-</v>
      </c>
      <c r="DN188" s="131" t="str">
        <f t="shared" si="78"/>
        <v>-</v>
      </c>
      <c r="DO188" s="131" t="str">
        <f t="shared" si="78"/>
        <v>-</v>
      </c>
      <c r="DP188" s="131" t="str">
        <f t="shared" si="78"/>
        <v>-</v>
      </c>
      <c r="DQ188" s="131" t="str">
        <f t="shared" si="78"/>
        <v>-</v>
      </c>
      <c r="DR188" s="131" t="str">
        <f t="shared" si="78"/>
        <v>-</v>
      </c>
    </row>
    <row r="189" spans="1:192" outlineLevel="1"/>
    <row r="190" spans="1:192" ht="17.25" outlineLevel="1">
      <c r="B190" s="14" t="s">
        <v>887</v>
      </c>
      <c r="C190" s="129" t="s">
        <v>608</v>
      </c>
      <c r="D190" s="129"/>
      <c r="E190" s="129"/>
      <c r="F190" s="129"/>
      <c r="G190" s="129"/>
      <c r="H190" s="129"/>
      <c r="I190" s="129"/>
      <c r="J190" s="129"/>
      <c r="K190" s="129"/>
      <c r="L190" s="129"/>
      <c r="M190" s="129"/>
      <c r="N190" s="129"/>
      <c r="O190" s="129"/>
      <c r="P190" s="129"/>
      <c r="Q190" s="129"/>
      <c r="R190" s="129" t="s">
        <v>609</v>
      </c>
      <c r="S190" s="129"/>
      <c r="T190" s="129"/>
      <c r="U190" s="129"/>
      <c r="V190" s="129"/>
      <c r="W190" s="129"/>
      <c r="X190" s="129"/>
      <c r="Y190" s="129"/>
      <c r="Z190" s="129"/>
      <c r="AA190" s="129"/>
      <c r="AB190" s="129"/>
      <c r="AC190" s="129"/>
      <c r="AD190" s="129"/>
      <c r="AE190" s="129"/>
      <c r="AF190" s="129"/>
      <c r="AG190" s="129" t="s">
        <v>647</v>
      </c>
      <c r="AH190" s="130"/>
      <c r="AI190" s="130"/>
      <c r="AJ190" s="130"/>
      <c r="AK190" s="130"/>
      <c r="AL190" s="130"/>
      <c r="AM190" s="130"/>
      <c r="AN190" s="130"/>
      <c r="AO190" s="130"/>
      <c r="AP190" s="130"/>
      <c r="AQ190" s="130"/>
      <c r="AR190" s="130"/>
      <c r="AS190" s="130"/>
      <c r="AT190" s="130"/>
      <c r="AU190" s="130"/>
    </row>
    <row r="191" spans="1:192" outlineLevel="1">
      <c r="B191" s="25" t="s">
        <v>888</v>
      </c>
      <c r="C191" s="28" t="s">
        <v>30</v>
      </c>
      <c r="D191" s="28" t="s">
        <v>30</v>
      </c>
      <c r="E191" s="28" t="s">
        <v>30</v>
      </c>
      <c r="F191" s="28" t="s">
        <v>30</v>
      </c>
      <c r="G191" s="28" t="s">
        <v>30</v>
      </c>
      <c r="H191" s="28" t="s">
        <v>30</v>
      </c>
      <c r="I191" s="28" t="s">
        <v>30</v>
      </c>
      <c r="J191" s="28" t="s">
        <v>30</v>
      </c>
      <c r="K191" s="28" t="s">
        <v>30</v>
      </c>
      <c r="L191" s="28" t="s">
        <v>30</v>
      </c>
      <c r="M191" s="28" t="s">
        <v>30</v>
      </c>
      <c r="N191" s="28" t="s">
        <v>30</v>
      </c>
      <c r="O191" s="28" t="s">
        <v>30</v>
      </c>
      <c r="P191" s="28" t="s">
        <v>30</v>
      </c>
      <c r="Q191" s="28" t="s">
        <v>30</v>
      </c>
      <c r="R191" s="28" t="s">
        <v>30</v>
      </c>
      <c r="S191" s="28" t="s">
        <v>30</v>
      </c>
      <c r="T191" s="28" t="s">
        <v>30</v>
      </c>
      <c r="U191" s="28" t="s">
        <v>30</v>
      </c>
      <c r="V191" s="28" t="s">
        <v>30</v>
      </c>
      <c r="W191" s="28" t="s">
        <v>30</v>
      </c>
      <c r="X191" s="28" t="s">
        <v>30</v>
      </c>
      <c r="Y191" s="28" t="s">
        <v>30</v>
      </c>
      <c r="Z191" s="28" t="s">
        <v>30</v>
      </c>
      <c r="AA191" s="28" t="s">
        <v>30</v>
      </c>
      <c r="AB191" s="28" t="s">
        <v>30</v>
      </c>
      <c r="AC191" s="28" t="s">
        <v>30</v>
      </c>
      <c r="AD191" s="28" t="s">
        <v>30</v>
      </c>
      <c r="AE191" s="28" t="s">
        <v>30</v>
      </c>
      <c r="AF191" s="28" t="s">
        <v>30</v>
      </c>
      <c r="AG191" s="28" t="s">
        <v>30</v>
      </c>
      <c r="AH191" s="28" t="s">
        <v>30</v>
      </c>
      <c r="AI191" s="28" t="s">
        <v>30</v>
      </c>
      <c r="AJ191" s="28" t="s">
        <v>30</v>
      </c>
      <c r="AK191" s="28" t="s">
        <v>30</v>
      </c>
      <c r="AL191" s="28" t="s">
        <v>30</v>
      </c>
      <c r="AM191" s="28" t="s">
        <v>30</v>
      </c>
      <c r="AN191" s="28" t="s">
        <v>30</v>
      </c>
      <c r="AO191" s="28" t="s">
        <v>30</v>
      </c>
      <c r="AP191" s="28" t="s">
        <v>30</v>
      </c>
      <c r="AQ191" s="28" t="s">
        <v>30</v>
      </c>
      <c r="AR191" s="28" t="s">
        <v>30</v>
      </c>
      <c r="AS191" s="28" t="s">
        <v>30</v>
      </c>
      <c r="AT191" s="28" t="s">
        <v>30</v>
      </c>
      <c r="AU191" s="28" t="s">
        <v>30</v>
      </c>
    </row>
    <row r="192" spans="1:192" outlineLevel="1">
      <c r="B192" s="25" t="s">
        <v>889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row>
    <row r="193" spans="2:47" outlineLevel="1">
      <c r="B193" s="25" t="s">
        <v>890</v>
      </c>
      <c r="C193" s="27">
        <f>C192</f>
        <v>0</v>
      </c>
      <c r="D193" s="27">
        <f t="shared" ref="D193:R195" si="79">D192</f>
        <v>0</v>
      </c>
      <c r="E193" s="27">
        <f t="shared" si="79"/>
        <v>0</v>
      </c>
      <c r="F193" s="27">
        <f t="shared" si="79"/>
        <v>0</v>
      </c>
      <c r="G193" s="27">
        <f t="shared" si="79"/>
        <v>0</v>
      </c>
      <c r="H193" s="27">
        <f t="shared" si="79"/>
        <v>0</v>
      </c>
      <c r="I193" s="27">
        <f t="shared" si="79"/>
        <v>0</v>
      </c>
      <c r="J193" s="27">
        <f t="shared" si="79"/>
        <v>0</v>
      </c>
      <c r="K193" s="27">
        <f t="shared" si="79"/>
        <v>0</v>
      </c>
      <c r="L193" s="27">
        <f t="shared" si="79"/>
        <v>0</v>
      </c>
      <c r="M193" s="27">
        <f t="shared" si="79"/>
        <v>0</v>
      </c>
      <c r="N193" s="27">
        <f t="shared" si="79"/>
        <v>0</v>
      </c>
      <c r="O193" s="27">
        <f t="shared" si="79"/>
        <v>0</v>
      </c>
      <c r="P193" s="27">
        <f t="shared" si="79"/>
        <v>0</v>
      </c>
      <c r="Q193" s="27">
        <f t="shared" si="79"/>
        <v>0</v>
      </c>
      <c r="R193" s="27">
        <f>R192</f>
        <v>0</v>
      </c>
      <c r="S193" s="27">
        <f t="shared" ref="S193:AG195" si="80">S192</f>
        <v>0</v>
      </c>
      <c r="T193" s="27">
        <f t="shared" si="80"/>
        <v>0</v>
      </c>
      <c r="U193" s="27">
        <f t="shared" si="80"/>
        <v>0</v>
      </c>
      <c r="V193" s="27">
        <f t="shared" si="80"/>
        <v>0</v>
      </c>
      <c r="W193" s="27">
        <f t="shared" si="80"/>
        <v>0</v>
      </c>
      <c r="X193" s="27">
        <f t="shared" si="80"/>
        <v>0</v>
      </c>
      <c r="Y193" s="27">
        <f t="shared" si="80"/>
        <v>0</v>
      </c>
      <c r="Z193" s="27">
        <f t="shared" si="80"/>
        <v>0</v>
      </c>
      <c r="AA193" s="27">
        <f t="shared" si="80"/>
        <v>0</v>
      </c>
      <c r="AB193" s="27">
        <f t="shared" si="80"/>
        <v>0</v>
      </c>
      <c r="AC193" s="27">
        <f t="shared" si="80"/>
        <v>0</v>
      </c>
      <c r="AD193" s="27">
        <f t="shared" si="80"/>
        <v>0</v>
      </c>
      <c r="AE193" s="27">
        <f t="shared" si="80"/>
        <v>0</v>
      </c>
      <c r="AF193" s="27">
        <f t="shared" si="80"/>
        <v>0</v>
      </c>
      <c r="AG193" s="27">
        <f>AG192</f>
        <v>0</v>
      </c>
      <c r="AH193" s="27">
        <f t="shared" ref="AH193:AU195" si="81">AH192</f>
        <v>0</v>
      </c>
      <c r="AI193" s="27">
        <f t="shared" si="81"/>
        <v>0</v>
      </c>
      <c r="AJ193" s="27">
        <f t="shared" si="81"/>
        <v>0</v>
      </c>
      <c r="AK193" s="27">
        <f t="shared" si="81"/>
        <v>0</v>
      </c>
      <c r="AL193" s="27">
        <f t="shared" si="81"/>
        <v>0</v>
      </c>
      <c r="AM193" s="27">
        <f t="shared" si="81"/>
        <v>0</v>
      </c>
      <c r="AN193" s="27">
        <f t="shared" si="81"/>
        <v>0</v>
      </c>
      <c r="AO193" s="27">
        <f t="shared" si="81"/>
        <v>0</v>
      </c>
      <c r="AP193" s="27">
        <f t="shared" si="81"/>
        <v>0</v>
      </c>
      <c r="AQ193" s="27">
        <f t="shared" si="81"/>
        <v>0</v>
      </c>
      <c r="AR193" s="27">
        <f t="shared" si="81"/>
        <v>0</v>
      </c>
      <c r="AS193" s="27">
        <f t="shared" si="81"/>
        <v>0</v>
      </c>
      <c r="AT193" s="27">
        <f t="shared" si="81"/>
        <v>0</v>
      </c>
      <c r="AU193" s="27">
        <f t="shared" si="81"/>
        <v>0</v>
      </c>
    </row>
    <row r="194" spans="2:47" outlineLevel="1">
      <c r="B194" s="25" t="s">
        <v>891</v>
      </c>
      <c r="C194" s="27">
        <f>C193</f>
        <v>0</v>
      </c>
      <c r="D194" s="27">
        <f t="shared" si="79"/>
        <v>0</v>
      </c>
      <c r="E194" s="27">
        <f t="shared" si="79"/>
        <v>0</v>
      </c>
      <c r="F194" s="27">
        <f t="shared" si="79"/>
        <v>0</v>
      </c>
      <c r="G194" s="27">
        <f t="shared" si="79"/>
        <v>0</v>
      </c>
      <c r="H194" s="27">
        <f t="shared" si="79"/>
        <v>0</v>
      </c>
      <c r="I194" s="27">
        <f t="shared" si="79"/>
        <v>0</v>
      </c>
      <c r="J194" s="27">
        <f t="shared" si="79"/>
        <v>0</v>
      </c>
      <c r="K194" s="27">
        <f t="shared" si="79"/>
        <v>0</v>
      </c>
      <c r="L194" s="27">
        <f t="shared" si="79"/>
        <v>0</v>
      </c>
      <c r="M194" s="27">
        <f t="shared" si="79"/>
        <v>0</v>
      </c>
      <c r="N194" s="27">
        <f t="shared" si="79"/>
        <v>0</v>
      </c>
      <c r="O194" s="27">
        <f t="shared" si="79"/>
        <v>0</v>
      </c>
      <c r="P194" s="27">
        <f t="shared" si="79"/>
        <v>0</v>
      </c>
      <c r="Q194" s="27">
        <f t="shared" si="79"/>
        <v>0</v>
      </c>
      <c r="R194" s="27">
        <f t="shared" si="79"/>
        <v>0</v>
      </c>
      <c r="S194" s="27">
        <f t="shared" si="80"/>
        <v>0</v>
      </c>
      <c r="T194" s="27">
        <f t="shared" si="80"/>
        <v>0</v>
      </c>
      <c r="U194" s="27">
        <f t="shared" si="80"/>
        <v>0</v>
      </c>
      <c r="V194" s="27">
        <f t="shared" si="80"/>
        <v>0</v>
      </c>
      <c r="W194" s="27">
        <f t="shared" si="80"/>
        <v>0</v>
      </c>
      <c r="X194" s="27">
        <f t="shared" si="80"/>
        <v>0</v>
      </c>
      <c r="Y194" s="27">
        <f t="shared" si="80"/>
        <v>0</v>
      </c>
      <c r="Z194" s="27">
        <f t="shared" si="80"/>
        <v>0</v>
      </c>
      <c r="AA194" s="27">
        <f t="shared" si="80"/>
        <v>0</v>
      </c>
      <c r="AB194" s="27">
        <f t="shared" si="80"/>
        <v>0</v>
      </c>
      <c r="AC194" s="27">
        <f t="shared" si="80"/>
        <v>0</v>
      </c>
      <c r="AD194" s="27">
        <f t="shared" si="80"/>
        <v>0</v>
      </c>
      <c r="AE194" s="27">
        <f t="shared" si="80"/>
        <v>0</v>
      </c>
      <c r="AF194" s="27">
        <f t="shared" si="80"/>
        <v>0</v>
      </c>
      <c r="AG194" s="27">
        <f t="shared" si="80"/>
        <v>0</v>
      </c>
      <c r="AH194" s="27">
        <f t="shared" si="81"/>
        <v>0</v>
      </c>
      <c r="AI194" s="27">
        <f t="shared" si="81"/>
        <v>0</v>
      </c>
      <c r="AJ194" s="27">
        <f t="shared" si="81"/>
        <v>0</v>
      </c>
      <c r="AK194" s="27">
        <f t="shared" si="81"/>
        <v>0</v>
      </c>
      <c r="AL194" s="27">
        <f t="shared" si="81"/>
        <v>0</v>
      </c>
      <c r="AM194" s="27">
        <f t="shared" si="81"/>
        <v>0</v>
      </c>
      <c r="AN194" s="27">
        <f t="shared" si="81"/>
        <v>0</v>
      </c>
      <c r="AO194" s="27">
        <f t="shared" si="81"/>
        <v>0</v>
      </c>
      <c r="AP194" s="27">
        <f t="shared" si="81"/>
        <v>0</v>
      </c>
      <c r="AQ194" s="27">
        <f t="shared" si="81"/>
        <v>0</v>
      </c>
      <c r="AR194" s="27">
        <f t="shared" si="81"/>
        <v>0</v>
      </c>
      <c r="AS194" s="27">
        <f t="shared" si="81"/>
        <v>0</v>
      </c>
      <c r="AT194" s="27">
        <f t="shared" si="81"/>
        <v>0</v>
      </c>
      <c r="AU194" s="27">
        <f t="shared" si="81"/>
        <v>0</v>
      </c>
    </row>
    <row r="195" spans="2:47" outlineLevel="1">
      <c r="B195" s="25" t="s">
        <v>892</v>
      </c>
      <c r="C195" s="27">
        <f>C194</f>
        <v>0</v>
      </c>
      <c r="D195" s="27">
        <f t="shared" si="79"/>
        <v>0</v>
      </c>
      <c r="E195" s="27">
        <f t="shared" si="79"/>
        <v>0</v>
      </c>
      <c r="F195" s="27">
        <f t="shared" si="79"/>
        <v>0</v>
      </c>
      <c r="G195" s="27">
        <f t="shared" si="79"/>
        <v>0</v>
      </c>
      <c r="H195" s="27">
        <f t="shared" si="79"/>
        <v>0</v>
      </c>
      <c r="I195" s="27">
        <f t="shared" si="79"/>
        <v>0</v>
      </c>
      <c r="J195" s="27">
        <f t="shared" si="79"/>
        <v>0</v>
      </c>
      <c r="K195" s="27">
        <f t="shared" si="79"/>
        <v>0</v>
      </c>
      <c r="L195" s="27">
        <f t="shared" si="79"/>
        <v>0</v>
      </c>
      <c r="M195" s="27">
        <f t="shared" si="79"/>
        <v>0</v>
      </c>
      <c r="N195" s="27">
        <f t="shared" si="79"/>
        <v>0</v>
      </c>
      <c r="O195" s="27">
        <f t="shared" si="79"/>
        <v>0</v>
      </c>
      <c r="P195" s="27">
        <f t="shared" si="79"/>
        <v>0</v>
      </c>
      <c r="Q195" s="27">
        <f t="shared" si="79"/>
        <v>0</v>
      </c>
      <c r="R195" s="27">
        <f t="shared" si="79"/>
        <v>0</v>
      </c>
      <c r="S195" s="27">
        <f t="shared" si="80"/>
        <v>0</v>
      </c>
      <c r="T195" s="27">
        <f t="shared" si="80"/>
        <v>0</v>
      </c>
      <c r="U195" s="27">
        <f t="shared" si="80"/>
        <v>0</v>
      </c>
      <c r="V195" s="27">
        <f t="shared" si="80"/>
        <v>0</v>
      </c>
      <c r="W195" s="27">
        <f t="shared" si="80"/>
        <v>0</v>
      </c>
      <c r="X195" s="27">
        <f t="shared" si="80"/>
        <v>0</v>
      </c>
      <c r="Y195" s="27">
        <f t="shared" si="80"/>
        <v>0</v>
      </c>
      <c r="Z195" s="27">
        <f t="shared" si="80"/>
        <v>0</v>
      </c>
      <c r="AA195" s="27">
        <f t="shared" si="80"/>
        <v>0</v>
      </c>
      <c r="AB195" s="27">
        <f t="shared" si="80"/>
        <v>0</v>
      </c>
      <c r="AC195" s="27">
        <f t="shared" si="80"/>
        <v>0</v>
      </c>
      <c r="AD195" s="27">
        <f t="shared" si="80"/>
        <v>0</v>
      </c>
      <c r="AE195" s="27">
        <f t="shared" si="80"/>
        <v>0</v>
      </c>
      <c r="AF195" s="27">
        <f t="shared" si="80"/>
        <v>0</v>
      </c>
      <c r="AG195" s="27">
        <f t="shared" si="80"/>
        <v>0</v>
      </c>
      <c r="AH195" s="27">
        <f t="shared" si="81"/>
        <v>0</v>
      </c>
      <c r="AI195" s="27">
        <f t="shared" si="81"/>
        <v>0</v>
      </c>
      <c r="AJ195" s="27">
        <f t="shared" si="81"/>
        <v>0</v>
      </c>
      <c r="AK195" s="27">
        <f t="shared" si="81"/>
        <v>0</v>
      </c>
      <c r="AL195" s="27">
        <f t="shared" si="81"/>
        <v>0</v>
      </c>
      <c r="AM195" s="27">
        <f t="shared" si="81"/>
        <v>0</v>
      </c>
      <c r="AN195" s="27">
        <f t="shared" si="81"/>
        <v>0</v>
      </c>
      <c r="AO195" s="27">
        <f t="shared" si="81"/>
        <v>0</v>
      </c>
      <c r="AP195" s="27">
        <f t="shared" si="81"/>
        <v>0</v>
      </c>
      <c r="AQ195" s="27">
        <f t="shared" si="81"/>
        <v>0</v>
      </c>
      <c r="AR195" s="27">
        <f t="shared" si="81"/>
        <v>0</v>
      </c>
      <c r="AS195" s="27">
        <f t="shared" si="81"/>
        <v>0</v>
      </c>
      <c r="AT195" s="27">
        <f t="shared" si="81"/>
        <v>0</v>
      </c>
      <c r="AU195" s="27">
        <f t="shared" si="81"/>
        <v>0</v>
      </c>
    </row>
    <row r="196" spans="2:47" outlineLevel="1">
      <c r="B196" s="25" t="s">
        <v>888</v>
      </c>
      <c r="C196" s="28" t="s">
        <v>30</v>
      </c>
      <c r="D196" s="28" t="s">
        <v>30</v>
      </c>
      <c r="E196" s="28" t="s">
        <v>30</v>
      </c>
      <c r="F196" s="28" t="s">
        <v>30</v>
      </c>
      <c r="G196" s="28" t="s">
        <v>30</v>
      </c>
      <c r="H196" s="28" t="s">
        <v>30</v>
      </c>
      <c r="I196" s="28" t="s">
        <v>30</v>
      </c>
      <c r="J196" s="28" t="s">
        <v>30</v>
      </c>
      <c r="K196" s="28" t="s">
        <v>30</v>
      </c>
      <c r="L196" s="28" t="s">
        <v>30</v>
      </c>
      <c r="M196" s="28" t="s">
        <v>30</v>
      </c>
      <c r="N196" s="28" t="s">
        <v>30</v>
      </c>
      <c r="O196" s="28" t="s">
        <v>30</v>
      </c>
      <c r="P196" s="28" t="s">
        <v>30</v>
      </c>
      <c r="Q196" s="28" t="s">
        <v>30</v>
      </c>
      <c r="R196" s="28" t="s">
        <v>30</v>
      </c>
      <c r="S196" s="28" t="s">
        <v>30</v>
      </c>
      <c r="T196" s="28" t="s">
        <v>30</v>
      </c>
      <c r="U196" s="28" t="s">
        <v>30</v>
      </c>
      <c r="V196" s="28" t="s">
        <v>30</v>
      </c>
      <c r="W196" s="28" t="s">
        <v>30</v>
      </c>
      <c r="X196" s="28" t="s">
        <v>30</v>
      </c>
      <c r="Y196" s="28" t="s">
        <v>30</v>
      </c>
      <c r="Z196" s="28" t="s">
        <v>30</v>
      </c>
      <c r="AA196" s="28" t="s">
        <v>30</v>
      </c>
      <c r="AB196" s="28" t="s">
        <v>30</v>
      </c>
      <c r="AC196" s="28" t="s">
        <v>30</v>
      </c>
      <c r="AD196" s="28" t="s">
        <v>30</v>
      </c>
      <c r="AE196" s="28" t="s">
        <v>30</v>
      </c>
      <c r="AF196" s="28" t="s">
        <v>30</v>
      </c>
      <c r="AG196" s="28" t="s">
        <v>30</v>
      </c>
      <c r="AH196" s="28" t="s">
        <v>30</v>
      </c>
      <c r="AI196" s="28" t="s">
        <v>30</v>
      </c>
      <c r="AJ196" s="28" t="s">
        <v>30</v>
      </c>
      <c r="AK196" s="28" t="s">
        <v>30</v>
      </c>
      <c r="AL196" s="28" t="s">
        <v>30</v>
      </c>
      <c r="AM196" s="28" t="s">
        <v>30</v>
      </c>
      <c r="AN196" s="28" t="s">
        <v>30</v>
      </c>
      <c r="AO196" s="28" t="s">
        <v>30</v>
      </c>
      <c r="AP196" s="28" t="s">
        <v>30</v>
      </c>
      <c r="AQ196" s="28" t="s">
        <v>30</v>
      </c>
      <c r="AR196" s="28" t="s">
        <v>30</v>
      </c>
      <c r="AS196" s="28" t="s">
        <v>30</v>
      </c>
      <c r="AT196" s="28" t="s">
        <v>30</v>
      </c>
      <c r="AU196" s="28" t="s">
        <v>30</v>
      </c>
    </row>
    <row r="197" spans="2:47" outlineLevel="1">
      <c r="B197" s="25" t="s">
        <v>895</v>
      </c>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row>
    <row r="198" spans="2:47" outlineLevel="1">
      <c r="B198" s="25" t="s">
        <v>890</v>
      </c>
      <c r="C198" s="27">
        <f t="shared" ref="C198:R200" si="82">C197</f>
        <v>0</v>
      </c>
      <c r="D198" s="27">
        <f t="shared" si="82"/>
        <v>0</v>
      </c>
      <c r="E198" s="27">
        <f t="shared" si="82"/>
        <v>0</v>
      </c>
      <c r="F198" s="27">
        <f t="shared" si="82"/>
        <v>0</v>
      </c>
      <c r="G198" s="27">
        <f t="shared" si="82"/>
        <v>0</v>
      </c>
      <c r="H198" s="27">
        <f t="shared" si="82"/>
        <v>0</v>
      </c>
      <c r="I198" s="27">
        <f t="shared" si="82"/>
        <v>0</v>
      </c>
      <c r="J198" s="27">
        <f t="shared" si="82"/>
        <v>0</v>
      </c>
      <c r="K198" s="27">
        <f t="shared" si="82"/>
        <v>0</v>
      </c>
      <c r="L198" s="27">
        <f t="shared" si="82"/>
        <v>0</v>
      </c>
      <c r="M198" s="27">
        <f t="shared" si="82"/>
        <v>0</v>
      </c>
      <c r="N198" s="27">
        <f t="shared" si="82"/>
        <v>0</v>
      </c>
      <c r="O198" s="27">
        <f t="shared" si="82"/>
        <v>0</v>
      </c>
      <c r="P198" s="27">
        <f t="shared" si="82"/>
        <v>0</v>
      </c>
      <c r="Q198" s="27">
        <f t="shared" si="82"/>
        <v>0</v>
      </c>
      <c r="R198" s="27">
        <f t="shared" si="82"/>
        <v>0</v>
      </c>
      <c r="S198" s="27">
        <f t="shared" ref="S198:AH200" si="83">S197</f>
        <v>0</v>
      </c>
      <c r="T198" s="27">
        <f t="shared" si="83"/>
        <v>0</v>
      </c>
      <c r="U198" s="27">
        <f t="shared" si="83"/>
        <v>0</v>
      </c>
      <c r="V198" s="27">
        <f t="shared" si="83"/>
        <v>0</v>
      </c>
      <c r="W198" s="27">
        <f t="shared" si="83"/>
        <v>0</v>
      </c>
      <c r="X198" s="27">
        <f t="shared" si="83"/>
        <v>0</v>
      </c>
      <c r="Y198" s="27">
        <f t="shared" si="83"/>
        <v>0</v>
      </c>
      <c r="Z198" s="27">
        <f t="shared" si="83"/>
        <v>0</v>
      </c>
      <c r="AA198" s="27">
        <f t="shared" si="83"/>
        <v>0</v>
      </c>
      <c r="AB198" s="27">
        <f t="shared" si="83"/>
        <v>0</v>
      </c>
      <c r="AC198" s="27">
        <f t="shared" si="83"/>
        <v>0</v>
      </c>
      <c r="AD198" s="27">
        <f t="shared" si="83"/>
        <v>0</v>
      </c>
      <c r="AE198" s="27">
        <f t="shared" si="83"/>
        <v>0</v>
      </c>
      <c r="AF198" s="27">
        <f t="shared" si="83"/>
        <v>0</v>
      </c>
      <c r="AG198" s="27">
        <f t="shared" si="83"/>
        <v>0</v>
      </c>
      <c r="AH198" s="27">
        <f t="shared" si="83"/>
        <v>0</v>
      </c>
      <c r="AI198" s="27">
        <f t="shared" ref="AI198:AU200" si="84">AI197</f>
        <v>0</v>
      </c>
      <c r="AJ198" s="27">
        <f t="shared" si="84"/>
        <v>0</v>
      </c>
      <c r="AK198" s="27">
        <f t="shared" si="84"/>
        <v>0</v>
      </c>
      <c r="AL198" s="27">
        <f t="shared" si="84"/>
        <v>0</v>
      </c>
      <c r="AM198" s="27">
        <f t="shared" si="84"/>
        <v>0</v>
      </c>
      <c r="AN198" s="27">
        <f t="shared" si="84"/>
        <v>0</v>
      </c>
      <c r="AO198" s="27">
        <f t="shared" si="84"/>
        <v>0</v>
      </c>
      <c r="AP198" s="27">
        <f t="shared" si="84"/>
        <v>0</v>
      </c>
      <c r="AQ198" s="27">
        <f t="shared" si="84"/>
        <v>0</v>
      </c>
      <c r="AR198" s="27">
        <f t="shared" si="84"/>
        <v>0</v>
      </c>
      <c r="AS198" s="27">
        <f t="shared" si="84"/>
        <v>0</v>
      </c>
      <c r="AT198" s="27">
        <f t="shared" si="84"/>
        <v>0</v>
      </c>
      <c r="AU198" s="27">
        <f t="shared" si="84"/>
        <v>0</v>
      </c>
    </row>
    <row r="199" spans="2:47" outlineLevel="1">
      <c r="B199" s="25" t="s">
        <v>891</v>
      </c>
      <c r="C199" s="27">
        <f t="shared" si="82"/>
        <v>0</v>
      </c>
      <c r="D199" s="27">
        <f t="shared" si="82"/>
        <v>0</v>
      </c>
      <c r="E199" s="27">
        <f t="shared" si="82"/>
        <v>0</v>
      </c>
      <c r="F199" s="27">
        <f t="shared" si="82"/>
        <v>0</v>
      </c>
      <c r="G199" s="27">
        <f t="shared" si="82"/>
        <v>0</v>
      </c>
      <c r="H199" s="27">
        <f t="shared" si="82"/>
        <v>0</v>
      </c>
      <c r="I199" s="27">
        <f t="shared" si="82"/>
        <v>0</v>
      </c>
      <c r="J199" s="27">
        <f t="shared" si="82"/>
        <v>0</v>
      </c>
      <c r="K199" s="27">
        <f t="shared" si="82"/>
        <v>0</v>
      </c>
      <c r="L199" s="27">
        <f t="shared" si="82"/>
        <v>0</v>
      </c>
      <c r="M199" s="27">
        <f t="shared" si="82"/>
        <v>0</v>
      </c>
      <c r="N199" s="27">
        <f t="shared" si="82"/>
        <v>0</v>
      </c>
      <c r="O199" s="27">
        <f t="shared" si="82"/>
        <v>0</v>
      </c>
      <c r="P199" s="27">
        <f t="shared" si="82"/>
        <v>0</v>
      </c>
      <c r="Q199" s="27">
        <f t="shared" si="82"/>
        <v>0</v>
      </c>
      <c r="R199" s="27">
        <f t="shared" si="82"/>
        <v>0</v>
      </c>
      <c r="S199" s="27">
        <f t="shared" si="83"/>
        <v>0</v>
      </c>
      <c r="T199" s="27">
        <f t="shared" si="83"/>
        <v>0</v>
      </c>
      <c r="U199" s="27">
        <f t="shared" si="83"/>
        <v>0</v>
      </c>
      <c r="V199" s="27">
        <f t="shared" si="83"/>
        <v>0</v>
      </c>
      <c r="W199" s="27">
        <f t="shared" si="83"/>
        <v>0</v>
      </c>
      <c r="X199" s="27">
        <f t="shared" si="83"/>
        <v>0</v>
      </c>
      <c r="Y199" s="27">
        <f t="shared" si="83"/>
        <v>0</v>
      </c>
      <c r="Z199" s="27">
        <f t="shared" si="83"/>
        <v>0</v>
      </c>
      <c r="AA199" s="27">
        <f t="shared" si="83"/>
        <v>0</v>
      </c>
      <c r="AB199" s="27">
        <f t="shared" si="83"/>
        <v>0</v>
      </c>
      <c r="AC199" s="27">
        <f t="shared" si="83"/>
        <v>0</v>
      </c>
      <c r="AD199" s="27">
        <f t="shared" si="83"/>
        <v>0</v>
      </c>
      <c r="AE199" s="27">
        <f t="shared" si="83"/>
        <v>0</v>
      </c>
      <c r="AF199" s="27">
        <f t="shared" si="83"/>
        <v>0</v>
      </c>
      <c r="AG199" s="27">
        <f t="shared" si="83"/>
        <v>0</v>
      </c>
      <c r="AH199" s="27">
        <f t="shared" si="83"/>
        <v>0</v>
      </c>
      <c r="AI199" s="27">
        <f t="shared" si="84"/>
        <v>0</v>
      </c>
      <c r="AJ199" s="27">
        <f t="shared" si="84"/>
        <v>0</v>
      </c>
      <c r="AK199" s="27">
        <f t="shared" si="84"/>
        <v>0</v>
      </c>
      <c r="AL199" s="27">
        <f t="shared" si="84"/>
        <v>0</v>
      </c>
      <c r="AM199" s="27">
        <f t="shared" si="84"/>
        <v>0</v>
      </c>
      <c r="AN199" s="27">
        <f t="shared" si="84"/>
        <v>0</v>
      </c>
      <c r="AO199" s="27">
        <f t="shared" si="84"/>
        <v>0</v>
      </c>
      <c r="AP199" s="27">
        <f t="shared" si="84"/>
        <v>0</v>
      </c>
      <c r="AQ199" s="27">
        <f t="shared" si="84"/>
        <v>0</v>
      </c>
      <c r="AR199" s="27">
        <f t="shared" si="84"/>
        <v>0</v>
      </c>
      <c r="AS199" s="27">
        <f t="shared" si="84"/>
        <v>0</v>
      </c>
      <c r="AT199" s="27">
        <f t="shared" si="84"/>
        <v>0</v>
      </c>
      <c r="AU199" s="27">
        <f t="shared" si="84"/>
        <v>0</v>
      </c>
    </row>
    <row r="200" spans="2:47" outlineLevel="1">
      <c r="B200" s="25" t="s">
        <v>892</v>
      </c>
      <c r="C200" s="27">
        <f t="shared" si="82"/>
        <v>0</v>
      </c>
      <c r="D200" s="27">
        <f t="shared" si="82"/>
        <v>0</v>
      </c>
      <c r="E200" s="27">
        <f t="shared" si="82"/>
        <v>0</v>
      </c>
      <c r="F200" s="27">
        <f t="shared" si="82"/>
        <v>0</v>
      </c>
      <c r="G200" s="27">
        <f t="shared" si="82"/>
        <v>0</v>
      </c>
      <c r="H200" s="27">
        <f t="shared" si="82"/>
        <v>0</v>
      </c>
      <c r="I200" s="27">
        <f t="shared" si="82"/>
        <v>0</v>
      </c>
      <c r="J200" s="27">
        <f t="shared" si="82"/>
        <v>0</v>
      </c>
      <c r="K200" s="27">
        <f t="shared" si="82"/>
        <v>0</v>
      </c>
      <c r="L200" s="27">
        <f t="shared" si="82"/>
        <v>0</v>
      </c>
      <c r="M200" s="27">
        <f t="shared" si="82"/>
        <v>0</v>
      </c>
      <c r="N200" s="27">
        <f t="shared" si="82"/>
        <v>0</v>
      </c>
      <c r="O200" s="27">
        <f t="shared" si="82"/>
        <v>0</v>
      </c>
      <c r="P200" s="27">
        <f t="shared" si="82"/>
        <v>0</v>
      </c>
      <c r="Q200" s="27">
        <f t="shared" si="82"/>
        <v>0</v>
      </c>
      <c r="R200" s="27">
        <f t="shared" si="82"/>
        <v>0</v>
      </c>
      <c r="S200" s="27">
        <f t="shared" si="83"/>
        <v>0</v>
      </c>
      <c r="T200" s="27">
        <f t="shared" si="83"/>
        <v>0</v>
      </c>
      <c r="U200" s="27">
        <f t="shared" si="83"/>
        <v>0</v>
      </c>
      <c r="V200" s="27">
        <f t="shared" si="83"/>
        <v>0</v>
      </c>
      <c r="W200" s="27">
        <f t="shared" si="83"/>
        <v>0</v>
      </c>
      <c r="X200" s="27">
        <f t="shared" si="83"/>
        <v>0</v>
      </c>
      <c r="Y200" s="27">
        <f t="shared" si="83"/>
        <v>0</v>
      </c>
      <c r="Z200" s="27">
        <f t="shared" si="83"/>
        <v>0</v>
      </c>
      <c r="AA200" s="27">
        <f t="shared" si="83"/>
        <v>0</v>
      </c>
      <c r="AB200" s="27">
        <f t="shared" si="83"/>
        <v>0</v>
      </c>
      <c r="AC200" s="27">
        <f t="shared" si="83"/>
        <v>0</v>
      </c>
      <c r="AD200" s="27">
        <f t="shared" si="83"/>
        <v>0</v>
      </c>
      <c r="AE200" s="27">
        <f t="shared" si="83"/>
        <v>0</v>
      </c>
      <c r="AF200" s="27">
        <f t="shared" si="83"/>
        <v>0</v>
      </c>
      <c r="AG200" s="27">
        <f t="shared" si="83"/>
        <v>0</v>
      </c>
      <c r="AH200" s="27">
        <f t="shared" si="83"/>
        <v>0</v>
      </c>
      <c r="AI200" s="27">
        <f t="shared" si="84"/>
        <v>0</v>
      </c>
      <c r="AJ200" s="27">
        <f t="shared" si="84"/>
        <v>0</v>
      </c>
      <c r="AK200" s="27">
        <f t="shared" si="84"/>
        <v>0</v>
      </c>
      <c r="AL200" s="27">
        <f t="shared" si="84"/>
        <v>0</v>
      </c>
      <c r="AM200" s="27">
        <f t="shared" si="84"/>
        <v>0</v>
      </c>
      <c r="AN200" s="27">
        <f t="shared" si="84"/>
        <v>0</v>
      </c>
      <c r="AO200" s="27">
        <f t="shared" si="84"/>
        <v>0</v>
      </c>
      <c r="AP200" s="27">
        <f t="shared" si="84"/>
        <v>0</v>
      </c>
      <c r="AQ200" s="27">
        <f t="shared" si="84"/>
        <v>0</v>
      </c>
      <c r="AR200" s="27">
        <f t="shared" si="84"/>
        <v>0</v>
      </c>
      <c r="AS200" s="27">
        <f t="shared" si="84"/>
        <v>0</v>
      </c>
      <c r="AT200" s="27">
        <f t="shared" si="84"/>
        <v>0</v>
      </c>
      <c r="AU200" s="27">
        <f t="shared" si="84"/>
        <v>0</v>
      </c>
    </row>
    <row r="201" spans="2:47" outlineLevel="1">
      <c r="B201" s="25" t="s">
        <v>888</v>
      </c>
      <c r="C201" s="28" t="s">
        <v>30</v>
      </c>
      <c r="D201" s="28" t="s">
        <v>30</v>
      </c>
      <c r="E201" s="28" t="s">
        <v>30</v>
      </c>
      <c r="F201" s="28" t="s">
        <v>30</v>
      </c>
      <c r="G201" s="28" t="s">
        <v>30</v>
      </c>
      <c r="H201" s="28" t="s">
        <v>30</v>
      </c>
      <c r="I201" s="28" t="s">
        <v>30</v>
      </c>
      <c r="J201" s="28" t="s">
        <v>30</v>
      </c>
      <c r="K201" s="28" t="s">
        <v>30</v>
      </c>
      <c r="L201" s="28" t="s">
        <v>30</v>
      </c>
      <c r="M201" s="28" t="s">
        <v>30</v>
      </c>
      <c r="N201" s="28" t="s">
        <v>30</v>
      </c>
      <c r="O201" s="28" t="s">
        <v>30</v>
      </c>
      <c r="P201" s="28" t="s">
        <v>30</v>
      </c>
      <c r="Q201" s="28" t="s">
        <v>30</v>
      </c>
      <c r="R201" s="28">
        <v>1</v>
      </c>
      <c r="S201" s="28">
        <v>2</v>
      </c>
      <c r="T201" s="28">
        <v>3</v>
      </c>
      <c r="U201" s="28">
        <v>4</v>
      </c>
      <c r="V201" s="28">
        <v>5</v>
      </c>
      <c r="W201" s="28">
        <v>6</v>
      </c>
      <c r="X201" s="28">
        <v>7</v>
      </c>
      <c r="Y201" s="28">
        <v>8</v>
      </c>
      <c r="Z201" s="28">
        <v>9</v>
      </c>
      <c r="AA201" s="28">
        <v>10</v>
      </c>
      <c r="AB201" s="28">
        <v>11</v>
      </c>
      <c r="AC201" s="28">
        <v>12</v>
      </c>
      <c r="AD201" s="28">
        <v>13</v>
      </c>
      <c r="AE201" s="28">
        <v>14</v>
      </c>
      <c r="AF201" s="28">
        <v>15</v>
      </c>
      <c r="AG201" s="28" t="s">
        <v>30</v>
      </c>
      <c r="AH201" s="28" t="s">
        <v>30</v>
      </c>
      <c r="AI201" s="28" t="s">
        <v>30</v>
      </c>
      <c r="AJ201" s="28" t="s">
        <v>30</v>
      </c>
      <c r="AK201" s="28" t="s">
        <v>30</v>
      </c>
      <c r="AL201" s="28" t="s">
        <v>30</v>
      </c>
      <c r="AM201" s="28" t="s">
        <v>30</v>
      </c>
      <c r="AN201" s="28" t="s">
        <v>30</v>
      </c>
      <c r="AO201" s="28" t="s">
        <v>30</v>
      </c>
      <c r="AP201" s="28" t="s">
        <v>30</v>
      </c>
      <c r="AQ201" s="28" t="s">
        <v>30</v>
      </c>
      <c r="AR201" s="28" t="s">
        <v>30</v>
      </c>
      <c r="AS201" s="28" t="s">
        <v>30</v>
      </c>
      <c r="AT201" s="28" t="s">
        <v>30</v>
      </c>
      <c r="AU201" s="28" t="s">
        <v>30</v>
      </c>
    </row>
    <row r="202" spans="2:47" outlineLevel="1">
      <c r="B202" s="25" t="s">
        <v>896</v>
      </c>
      <c r="C202" s="28"/>
      <c r="D202" s="28"/>
      <c r="E202" s="28"/>
      <c r="F202" s="28"/>
      <c r="G202" s="28"/>
      <c r="H202" s="28"/>
      <c r="I202" s="28"/>
      <c r="J202" s="28"/>
      <c r="K202" s="28"/>
      <c r="L202" s="28"/>
      <c r="M202" s="28"/>
      <c r="N202" s="28"/>
      <c r="O202" s="28"/>
      <c r="P202" s="28"/>
      <c r="Q202" s="28"/>
      <c r="R202" s="28">
        <v>150</v>
      </c>
      <c r="S202" s="28">
        <v>0</v>
      </c>
      <c r="T202" s="28">
        <v>0</v>
      </c>
      <c r="U202" s="28">
        <v>0</v>
      </c>
      <c r="V202" s="28">
        <v>0</v>
      </c>
      <c r="W202" s="28">
        <v>0</v>
      </c>
      <c r="X202" s="28">
        <v>0</v>
      </c>
      <c r="Y202" s="28">
        <v>0</v>
      </c>
      <c r="Z202" s="28">
        <v>0</v>
      </c>
      <c r="AA202" s="28">
        <v>0</v>
      </c>
      <c r="AB202" s="28">
        <v>0</v>
      </c>
      <c r="AC202" s="28">
        <v>0</v>
      </c>
      <c r="AD202" s="28">
        <v>0</v>
      </c>
      <c r="AE202" s="28">
        <v>0</v>
      </c>
      <c r="AF202" s="28">
        <v>0</v>
      </c>
      <c r="AG202" s="28"/>
      <c r="AH202" s="28"/>
      <c r="AI202" s="28"/>
      <c r="AJ202" s="28"/>
      <c r="AK202" s="28"/>
      <c r="AL202" s="28"/>
      <c r="AM202" s="28"/>
      <c r="AN202" s="28"/>
      <c r="AO202" s="28"/>
      <c r="AP202" s="28"/>
      <c r="AQ202" s="28"/>
      <c r="AR202" s="28"/>
      <c r="AS202" s="28"/>
      <c r="AT202" s="28"/>
      <c r="AU202" s="28"/>
    </row>
    <row r="203" spans="2:47" outlineLevel="1">
      <c r="B203" s="25" t="s">
        <v>890</v>
      </c>
      <c r="C203" s="27">
        <f t="shared" ref="C203:R205" si="85">C202</f>
        <v>0</v>
      </c>
      <c r="D203" s="27">
        <f t="shared" si="85"/>
        <v>0</v>
      </c>
      <c r="E203" s="27">
        <f t="shared" si="85"/>
        <v>0</v>
      </c>
      <c r="F203" s="27">
        <f t="shared" si="85"/>
        <v>0</v>
      </c>
      <c r="G203" s="27">
        <f t="shared" si="85"/>
        <v>0</v>
      </c>
      <c r="H203" s="27">
        <f t="shared" si="85"/>
        <v>0</v>
      </c>
      <c r="I203" s="27">
        <f t="shared" si="85"/>
        <v>0</v>
      </c>
      <c r="J203" s="27">
        <f t="shared" si="85"/>
        <v>0</v>
      </c>
      <c r="K203" s="27">
        <f t="shared" si="85"/>
        <v>0</v>
      </c>
      <c r="L203" s="27">
        <f t="shared" si="85"/>
        <v>0</v>
      </c>
      <c r="M203" s="27">
        <f t="shared" si="85"/>
        <v>0</v>
      </c>
      <c r="N203" s="27">
        <f t="shared" si="85"/>
        <v>0</v>
      </c>
      <c r="O203" s="27">
        <f t="shared" si="85"/>
        <v>0</v>
      </c>
      <c r="P203" s="27">
        <f t="shared" si="85"/>
        <v>0</v>
      </c>
      <c r="Q203" s="27">
        <f t="shared" si="85"/>
        <v>0</v>
      </c>
      <c r="R203" s="27">
        <f t="shared" si="85"/>
        <v>150</v>
      </c>
      <c r="S203" s="27">
        <f t="shared" ref="S203:AH205" si="86">S202</f>
        <v>0</v>
      </c>
      <c r="T203" s="27">
        <f t="shared" si="86"/>
        <v>0</v>
      </c>
      <c r="U203" s="27">
        <f t="shared" si="86"/>
        <v>0</v>
      </c>
      <c r="V203" s="27">
        <f t="shared" si="86"/>
        <v>0</v>
      </c>
      <c r="W203" s="27">
        <f t="shared" si="86"/>
        <v>0</v>
      </c>
      <c r="X203" s="27">
        <f t="shared" si="86"/>
        <v>0</v>
      </c>
      <c r="Y203" s="27">
        <f t="shared" si="86"/>
        <v>0</v>
      </c>
      <c r="Z203" s="27">
        <f t="shared" si="86"/>
        <v>0</v>
      </c>
      <c r="AA203" s="27">
        <f t="shared" si="86"/>
        <v>0</v>
      </c>
      <c r="AB203" s="27">
        <f t="shared" si="86"/>
        <v>0</v>
      </c>
      <c r="AC203" s="27">
        <f t="shared" si="86"/>
        <v>0</v>
      </c>
      <c r="AD203" s="27">
        <f t="shared" si="86"/>
        <v>0</v>
      </c>
      <c r="AE203" s="27">
        <f t="shared" si="86"/>
        <v>0</v>
      </c>
      <c r="AF203" s="27">
        <f t="shared" si="86"/>
        <v>0</v>
      </c>
      <c r="AG203" s="27">
        <f t="shared" si="86"/>
        <v>0</v>
      </c>
      <c r="AH203" s="27">
        <f t="shared" si="86"/>
        <v>0</v>
      </c>
      <c r="AI203" s="27">
        <f t="shared" ref="AI203:AU205" si="87">AI202</f>
        <v>0</v>
      </c>
      <c r="AJ203" s="27">
        <f t="shared" si="87"/>
        <v>0</v>
      </c>
      <c r="AK203" s="27">
        <f t="shared" si="87"/>
        <v>0</v>
      </c>
      <c r="AL203" s="27">
        <f t="shared" si="87"/>
        <v>0</v>
      </c>
      <c r="AM203" s="27">
        <f t="shared" si="87"/>
        <v>0</v>
      </c>
      <c r="AN203" s="27">
        <f t="shared" si="87"/>
        <v>0</v>
      </c>
      <c r="AO203" s="27">
        <f t="shared" si="87"/>
        <v>0</v>
      </c>
      <c r="AP203" s="27">
        <f t="shared" si="87"/>
        <v>0</v>
      </c>
      <c r="AQ203" s="27">
        <f t="shared" si="87"/>
        <v>0</v>
      </c>
      <c r="AR203" s="27">
        <f t="shared" si="87"/>
        <v>0</v>
      </c>
      <c r="AS203" s="27">
        <f t="shared" si="87"/>
        <v>0</v>
      </c>
      <c r="AT203" s="27">
        <f t="shared" si="87"/>
        <v>0</v>
      </c>
      <c r="AU203" s="27">
        <f t="shared" si="87"/>
        <v>0</v>
      </c>
    </row>
    <row r="204" spans="2:47" outlineLevel="1">
      <c r="B204" s="25" t="s">
        <v>891</v>
      </c>
      <c r="C204" s="27">
        <f t="shared" si="85"/>
        <v>0</v>
      </c>
      <c r="D204" s="27">
        <f t="shared" si="85"/>
        <v>0</v>
      </c>
      <c r="E204" s="27">
        <f t="shared" si="85"/>
        <v>0</v>
      </c>
      <c r="F204" s="27">
        <f t="shared" si="85"/>
        <v>0</v>
      </c>
      <c r="G204" s="27">
        <f t="shared" si="85"/>
        <v>0</v>
      </c>
      <c r="H204" s="27">
        <f t="shared" si="85"/>
        <v>0</v>
      </c>
      <c r="I204" s="27">
        <f t="shared" si="85"/>
        <v>0</v>
      </c>
      <c r="J204" s="27">
        <f t="shared" si="85"/>
        <v>0</v>
      </c>
      <c r="K204" s="27">
        <f t="shared" si="85"/>
        <v>0</v>
      </c>
      <c r="L204" s="27">
        <f t="shared" si="85"/>
        <v>0</v>
      </c>
      <c r="M204" s="27">
        <f t="shared" si="85"/>
        <v>0</v>
      </c>
      <c r="N204" s="27">
        <f t="shared" si="85"/>
        <v>0</v>
      </c>
      <c r="O204" s="27">
        <f t="shared" si="85"/>
        <v>0</v>
      </c>
      <c r="P204" s="27">
        <f t="shared" si="85"/>
        <v>0</v>
      </c>
      <c r="Q204" s="27">
        <f t="shared" si="85"/>
        <v>0</v>
      </c>
      <c r="R204" s="27">
        <f t="shared" si="85"/>
        <v>150</v>
      </c>
      <c r="S204" s="27">
        <f t="shared" si="86"/>
        <v>0</v>
      </c>
      <c r="T204" s="27">
        <f t="shared" si="86"/>
        <v>0</v>
      </c>
      <c r="U204" s="27">
        <f t="shared" si="86"/>
        <v>0</v>
      </c>
      <c r="V204" s="27">
        <f t="shared" si="86"/>
        <v>0</v>
      </c>
      <c r="W204" s="27">
        <f t="shared" si="86"/>
        <v>0</v>
      </c>
      <c r="X204" s="27">
        <f t="shared" si="86"/>
        <v>0</v>
      </c>
      <c r="Y204" s="27">
        <f t="shared" si="86"/>
        <v>0</v>
      </c>
      <c r="Z204" s="27">
        <f t="shared" si="86"/>
        <v>0</v>
      </c>
      <c r="AA204" s="27">
        <f t="shared" si="86"/>
        <v>0</v>
      </c>
      <c r="AB204" s="27">
        <f t="shared" si="86"/>
        <v>0</v>
      </c>
      <c r="AC204" s="27">
        <f t="shared" si="86"/>
        <v>0</v>
      </c>
      <c r="AD204" s="27">
        <f t="shared" si="86"/>
        <v>0</v>
      </c>
      <c r="AE204" s="27">
        <f t="shared" si="86"/>
        <v>0</v>
      </c>
      <c r="AF204" s="27">
        <f t="shared" si="86"/>
        <v>0</v>
      </c>
      <c r="AG204" s="27">
        <f t="shared" si="86"/>
        <v>0</v>
      </c>
      <c r="AH204" s="27">
        <f t="shared" si="86"/>
        <v>0</v>
      </c>
      <c r="AI204" s="27">
        <f t="shared" si="87"/>
        <v>0</v>
      </c>
      <c r="AJ204" s="27">
        <f t="shared" si="87"/>
        <v>0</v>
      </c>
      <c r="AK204" s="27">
        <f t="shared" si="87"/>
        <v>0</v>
      </c>
      <c r="AL204" s="27">
        <f t="shared" si="87"/>
        <v>0</v>
      </c>
      <c r="AM204" s="27">
        <f t="shared" si="87"/>
        <v>0</v>
      </c>
      <c r="AN204" s="27">
        <f t="shared" si="87"/>
        <v>0</v>
      </c>
      <c r="AO204" s="27">
        <f t="shared" si="87"/>
        <v>0</v>
      </c>
      <c r="AP204" s="27">
        <f t="shared" si="87"/>
        <v>0</v>
      </c>
      <c r="AQ204" s="27">
        <f t="shared" si="87"/>
        <v>0</v>
      </c>
      <c r="AR204" s="27">
        <f t="shared" si="87"/>
        <v>0</v>
      </c>
      <c r="AS204" s="27">
        <f t="shared" si="87"/>
        <v>0</v>
      </c>
      <c r="AT204" s="27">
        <f t="shared" si="87"/>
        <v>0</v>
      </c>
      <c r="AU204" s="27">
        <f t="shared" si="87"/>
        <v>0</v>
      </c>
    </row>
    <row r="205" spans="2:47" outlineLevel="1">
      <c r="B205" s="25" t="s">
        <v>892</v>
      </c>
      <c r="C205" s="27">
        <f t="shared" si="85"/>
        <v>0</v>
      </c>
      <c r="D205" s="27">
        <f t="shared" si="85"/>
        <v>0</v>
      </c>
      <c r="E205" s="27">
        <f t="shared" si="85"/>
        <v>0</v>
      </c>
      <c r="F205" s="27">
        <f t="shared" si="85"/>
        <v>0</v>
      </c>
      <c r="G205" s="27">
        <f t="shared" si="85"/>
        <v>0</v>
      </c>
      <c r="H205" s="27">
        <f t="shared" si="85"/>
        <v>0</v>
      </c>
      <c r="I205" s="27">
        <f t="shared" si="85"/>
        <v>0</v>
      </c>
      <c r="J205" s="27">
        <f t="shared" si="85"/>
        <v>0</v>
      </c>
      <c r="K205" s="27">
        <f t="shared" si="85"/>
        <v>0</v>
      </c>
      <c r="L205" s="27">
        <f t="shared" si="85"/>
        <v>0</v>
      </c>
      <c r="M205" s="27">
        <f t="shared" si="85"/>
        <v>0</v>
      </c>
      <c r="N205" s="27">
        <f t="shared" si="85"/>
        <v>0</v>
      </c>
      <c r="O205" s="27">
        <f t="shared" si="85"/>
        <v>0</v>
      </c>
      <c r="P205" s="27">
        <f t="shared" si="85"/>
        <v>0</v>
      </c>
      <c r="Q205" s="27">
        <f t="shared" si="85"/>
        <v>0</v>
      </c>
      <c r="R205" s="27">
        <f t="shared" si="85"/>
        <v>150</v>
      </c>
      <c r="S205" s="27">
        <f t="shared" si="86"/>
        <v>0</v>
      </c>
      <c r="T205" s="27">
        <f t="shared" si="86"/>
        <v>0</v>
      </c>
      <c r="U205" s="27">
        <f t="shared" si="86"/>
        <v>0</v>
      </c>
      <c r="V205" s="27">
        <f t="shared" si="86"/>
        <v>0</v>
      </c>
      <c r="W205" s="27">
        <f t="shared" si="86"/>
        <v>0</v>
      </c>
      <c r="X205" s="27">
        <f t="shared" si="86"/>
        <v>0</v>
      </c>
      <c r="Y205" s="27">
        <f t="shared" si="86"/>
        <v>0</v>
      </c>
      <c r="Z205" s="27">
        <f t="shared" si="86"/>
        <v>0</v>
      </c>
      <c r="AA205" s="27">
        <f t="shared" si="86"/>
        <v>0</v>
      </c>
      <c r="AB205" s="27">
        <f t="shared" si="86"/>
        <v>0</v>
      </c>
      <c r="AC205" s="27">
        <f t="shared" si="86"/>
        <v>0</v>
      </c>
      <c r="AD205" s="27">
        <f t="shared" si="86"/>
        <v>0</v>
      </c>
      <c r="AE205" s="27">
        <f t="shared" si="86"/>
        <v>0</v>
      </c>
      <c r="AF205" s="27">
        <f t="shared" si="86"/>
        <v>0</v>
      </c>
      <c r="AG205" s="27">
        <f t="shared" si="86"/>
        <v>0</v>
      </c>
      <c r="AH205" s="27">
        <f t="shared" si="86"/>
        <v>0</v>
      </c>
      <c r="AI205" s="27">
        <f t="shared" si="87"/>
        <v>0</v>
      </c>
      <c r="AJ205" s="27">
        <f t="shared" si="87"/>
        <v>0</v>
      </c>
      <c r="AK205" s="27">
        <f t="shared" si="87"/>
        <v>0</v>
      </c>
      <c r="AL205" s="27">
        <f t="shared" si="87"/>
        <v>0</v>
      </c>
      <c r="AM205" s="27">
        <f t="shared" si="87"/>
        <v>0</v>
      </c>
      <c r="AN205" s="27">
        <f t="shared" si="87"/>
        <v>0</v>
      </c>
      <c r="AO205" s="27">
        <f t="shared" si="87"/>
        <v>0</v>
      </c>
      <c r="AP205" s="27">
        <f t="shared" si="87"/>
        <v>0</v>
      </c>
      <c r="AQ205" s="27">
        <f t="shared" si="87"/>
        <v>0</v>
      </c>
      <c r="AR205" s="27">
        <f t="shared" si="87"/>
        <v>0</v>
      </c>
      <c r="AS205" s="27">
        <f t="shared" si="87"/>
        <v>0</v>
      </c>
      <c r="AT205" s="27">
        <f t="shared" si="87"/>
        <v>0</v>
      </c>
      <c r="AU205" s="27">
        <f t="shared" si="87"/>
        <v>0</v>
      </c>
    </row>
    <row r="206" spans="2:47" outlineLevel="1">
      <c r="B206" s="25" t="s">
        <v>888</v>
      </c>
      <c r="C206" s="28" t="s">
        <v>30</v>
      </c>
      <c r="D206" s="28" t="s">
        <v>30</v>
      </c>
      <c r="E206" s="28" t="s">
        <v>30</v>
      </c>
      <c r="F206" s="28" t="s">
        <v>30</v>
      </c>
      <c r="G206" s="28" t="s">
        <v>30</v>
      </c>
      <c r="H206" s="28" t="s">
        <v>30</v>
      </c>
      <c r="I206" s="28" t="s">
        <v>30</v>
      </c>
      <c r="J206" s="28" t="s">
        <v>30</v>
      </c>
      <c r="K206" s="28" t="s">
        <v>30</v>
      </c>
      <c r="L206" s="28" t="s">
        <v>30</v>
      </c>
      <c r="M206" s="28" t="s">
        <v>30</v>
      </c>
      <c r="N206" s="28" t="s">
        <v>30</v>
      </c>
      <c r="O206" s="28" t="s">
        <v>30</v>
      </c>
      <c r="P206" s="28" t="s">
        <v>30</v>
      </c>
      <c r="Q206" s="28" t="s">
        <v>30</v>
      </c>
      <c r="R206" s="28">
        <v>12</v>
      </c>
      <c r="S206" s="28">
        <v>20</v>
      </c>
      <c r="T206" s="28">
        <v>2</v>
      </c>
      <c r="U206" s="28">
        <v>3</v>
      </c>
      <c r="V206" s="28">
        <v>6</v>
      </c>
      <c r="W206" s="28">
        <v>9</v>
      </c>
      <c r="X206" s="28">
        <v>16</v>
      </c>
      <c r="Y206" s="28">
        <v>17</v>
      </c>
      <c r="Z206" s="28">
        <v>22</v>
      </c>
      <c r="AA206" s="28">
        <v>23</v>
      </c>
      <c r="AB206" s="28">
        <v>24</v>
      </c>
      <c r="AC206" s="28">
        <v>25</v>
      </c>
      <c r="AD206" s="28">
        <v>30</v>
      </c>
      <c r="AE206" s="28">
        <v>1</v>
      </c>
      <c r="AF206" s="28">
        <v>4</v>
      </c>
      <c r="AG206" s="28" t="s">
        <v>30</v>
      </c>
      <c r="AH206" s="28" t="s">
        <v>30</v>
      </c>
      <c r="AI206" s="28" t="s">
        <v>30</v>
      </c>
      <c r="AJ206" s="28" t="s">
        <v>30</v>
      </c>
      <c r="AK206" s="28" t="s">
        <v>30</v>
      </c>
      <c r="AL206" s="28" t="s">
        <v>30</v>
      </c>
      <c r="AM206" s="28" t="s">
        <v>30</v>
      </c>
      <c r="AN206" s="28" t="s">
        <v>30</v>
      </c>
      <c r="AO206" s="28" t="s">
        <v>30</v>
      </c>
      <c r="AP206" s="28" t="s">
        <v>30</v>
      </c>
      <c r="AQ206" s="28" t="s">
        <v>30</v>
      </c>
      <c r="AR206" s="28" t="s">
        <v>30</v>
      </c>
      <c r="AS206" s="28" t="s">
        <v>30</v>
      </c>
      <c r="AT206" s="28" t="s">
        <v>30</v>
      </c>
      <c r="AU206" s="28" t="s">
        <v>30</v>
      </c>
    </row>
    <row r="207" spans="2:47" outlineLevel="1">
      <c r="B207" s="25" t="s">
        <v>897</v>
      </c>
      <c r="C207" s="28"/>
      <c r="D207" s="28"/>
      <c r="E207" s="28"/>
      <c r="F207" s="28"/>
      <c r="G207" s="28"/>
      <c r="H207" s="28"/>
      <c r="I207" s="28"/>
      <c r="J207" s="28"/>
      <c r="K207" s="28"/>
      <c r="L207" s="28"/>
      <c r="M207" s="28"/>
      <c r="N207" s="28"/>
      <c r="O207" s="28"/>
      <c r="P207" s="28"/>
      <c r="Q207" s="28"/>
      <c r="R207" s="28">
        <v>0</v>
      </c>
      <c r="S207" s="28">
        <v>0</v>
      </c>
      <c r="T207" s="28">
        <v>97</v>
      </c>
      <c r="U207" s="28">
        <v>97</v>
      </c>
      <c r="V207" s="28">
        <v>97</v>
      </c>
      <c r="W207" s="28">
        <v>97</v>
      </c>
      <c r="X207" s="28">
        <v>97</v>
      </c>
      <c r="Y207" s="28">
        <v>97</v>
      </c>
      <c r="Z207" s="28">
        <v>97</v>
      </c>
      <c r="AA207" s="28">
        <v>97</v>
      </c>
      <c r="AB207" s="28">
        <v>152</v>
      </c>
      <c r="AC207" s="28">
        <v>152</v>
      </c>
      <c r="AD207" s="28">
        <v>152</v>
      </c>
      <c r="AE207" s="28">
        <v>0</v>
      </c>
      <c r="AF207" s="28">
        <v>0</v>
      </c>
      <c r="AG207" s="28"/>
      <c r="AH207" s="28"/>
      <c r="AI207" s="28"/>
      <c r="AJ207" s="28"/>
      <c r="AK207" s="28"/>
      <c r="AL207" s="28"/>
      <c r="AM207" s="28"/>
      <c r="AN207" s="28"/>
      <c r="AO207" s="28"/>
      <c r="AP207" s="28"/>
      <c r="AQ207" s="28"/>
      <c r="AR207" s="28"/>
      <c r="AS207" s="28"/>
      <c r="AT207" s="28"/>
      <c r="AU207" s="28"/>
    </row>
    <row r="208" spans="2:47" outlineLevel="1">
      <c r="B208" s="25" t="s">
        <v>890</v>
      </c>
      <c r="C208" s="27">
        <f t="shared" ref="C208:R210" si="88">C207</f>
        <v>0</v>
      </c>
      <c r="D208" s="27">
        <f t="shared" si="88"/>
        <v>0</v>
      </c>
      <c r="E208" s="27">
        <f t="shared" si="88"/>
        <v>0</v>
      </c>
      <c r="F208" s="27">
        <f t="shared" si="88"/>
        <v>0</v>
      </c>
      <c r="G208" s="27">
        <f t="shared" si="88"/>
        <v>0</v>
      </c>
      <c r="H208" s="27">
        <f t="shared" si="88"/>
        <v>0</v>
      </c>
      <c r="I208" s="27">
        <f t="shared" si="88"/>
        <v>0</v>
      </c>
      <c r="J208" s="27">
        <f t="shared" si="88"/>
        <v>0</v>
      </c>
      <c r="K208" s="27">
        <f t="shared" si="88"/>
        <v>0</v>
      </c>
      <c r="L208" s="27">
        <f t="shared" si="88"/>
        <v>0</v>
      </c>
      <c r="M208" s="27">
        <f t="shared" si="88"/>
        <v>0</v>
      </c>
      <c r="N208" s="27">
        <f t="shared" si="88"/>
        <v>0</v>
      </c>
      <c r="O208" s="27">
        <f t="shared" si="88"/>
        <v>0</v>
      </c>
      <c r="P208" s="27">
        <f t="shared" si="88"/>
        <v>0</v>
      </c>
      <c r="Q208" s="27">
        <f t="shared" si="88"/>
        <v>0</v>
      </c>
      <c r="R208" s="27">
        <f t="shared" si="88"/>
        <v>0</v>
      </c>
      <c r="S208" s="27">
        <f t="shared" ref="S208:AH210" si="89">S207</f>
        <v>0</v>
      </c>
      <c r="T208" s="27">
        <f t="shared" si="89"/>
        <v>97</v>
      </c>
      <c r="U208" s="27">
        <f t="shared" si="89"/>
        <v>97</v>
      </c>
      <c r="V208" s="27">
        <f t="shared" si="89"/>
        <v>97</v>
      </c>
      <c r="W208" s="27">
        <f t="shared" si="89"/>
        <v>97</v>
      </c>
      <c r="X208" s="27">
        <f t="shared" si="89"/>
        <v>97</v>
      </c>
      <c r="Y208" s="27">
        <f t="shared" si="89"/>
        <v>97</v>
      </c>
      <c r="Z208" s="27">
        <f t="shared" si="89"/>
        <v>97</v>
      </c>
      <c r="AA208" s="27">
        <f t="shared" si="89"/>
        <v>97</v>
      </c>
      <c r="AB208" s="27">
        <f t="shared" si="89"/>
        <v>152</v>
      </c>
      <c r="AC208" s="27">
        <f t="shared" si="89"/>
        <v>152</v>
      </c>
      <c r="AD208" s="27">
        <f t="shared" si="89"/>
        <v>152</v>
      </c>
      <c r="AE208" s="27">
        <f t="shared" si="89"/>
        <v>0</v>
      </c>
      <c r="AF208" s="27">
        <f t="shared" si="89"/>
        <v>0</v>
      </c>
      <c r="AG208" s="27">
        <f t="shared" si="89"/>
        <v>0</v>
      </c>
      <c r="AH208" s="27">
        <f t="shared" si="89"/>
        <v>0</v>
      </c>
      <c r="AI208" s="27">
        <f t="shared" ref="AI208:AU210" si="90">AI207</f>
        <v>0</v>
      </c>
      <c r="AJ208" s="27">
        <f t="shared" si="90"/>
        <v>0</v>
      </c>
      <c r="AK208" s="27">
        <f t="shared" si="90"/>
        <v>0</v>
      </c>
      <c r="AL208" s="27">
        <f t="shared" si="90"/>
        <v>0</v>
      </c>
      <c r="AM208" s="27">
        <f t="shared" si="90"/>
        <v>0</v>
      </c>
      <c r="AN208" s="27">
        <f t="shared" si="90"/>
        <v>0</v>
      </c>
      <c r="AO208" s="27">
        <f t="shared" si="90"/>
        <v>0</v>
      </c>
      <c r="AP208" s="27">
        <f t="shared" si="90"/>
        <v>0</v>
      </c>
      <c r="AQ208" s="27">
        <f t="shared" si="90"/>
        <v>0</v>
      </c>
      <c r="AR208" s="27">
        <f t="shared" si="90"/>
        <v>0</v>
      </c>
      <c r="AS208" s="27">
        <f t="shared" si="90"/>
        <v>0</v>
      </c>
      <c r="AT208" s="27">
        <f t="shared" si="90"/>
        <v>0</v>
      </c>
      <c r="AU208" s="27">
        <f t="shared" si="90"/>
        <v>0</v>
      </c>
    </row>
    <row r="209" spans="2:47" outlineLevel="1">
      <c r="B209" s="25" t="s">
        <v>891</v>
      </c>
      <c r="C209" s="27">
        <f t="shared" si="88"/>
        <v>0</v>
      </c>
      <c r="D209" s="27">
        <f t="shared" si="88"/>
        <v>0</v>
      </c>
      <c r="E209" s="27">
        <f t="shared" si="88"/>
        <v>0</v>
      </c>
      <c r="F209" s="27">
        <f t="shared" si="88"/>
        <v>0</v>
      </c>
      <c r="G209" s="27">
        <f t="shared" si="88"/>
        <v>0</v>
      </c>
      <c r="H209" s="27">
        <f t="shared" si="88"/>
        <v>0</v>
      </c>
      <c r="I209" s="27">
        <f t="shared" si="88"/>
        <v>0</v>
      </c>
      <c r="J209" s="27">
        <f t="shared" si="88"/>
        <v>0</v>
      </c>
      <c r="K209" s="27">
        <f t="shared" si="88"/>
        <v>0</v>
      </c>
      <c r="L209" s="27">
        <f t="shared" si="88"/>
        <v>0</v>
      </c>
      <c r="M209" s="27">
        <f t="shared" si="88"/>
        <v>0</v>
      </c>
      <c r="N209" s="27">
        <f t="shared" si="88"/>
        <v>0</v>
      </c>
      <c r="O209" s="27">
        <f t="shared" si="88"/>
        <v>0</v>
      </c>
      <c r="P209" s="27">
        <f t="shared" si="88"/>
        <v>0</v>
      </c>
      <c r="Q209" s="27">
        <f t="shared" si="88"/>
        <v>0</v>
      </c>
      <c r="R209" s="27">
        <f t="shared" si="88"/>
        <v>0</v>
      </c>
      <c r="S209" s="27">
        <f t="shared" si="89"/>
        <v>0</v>
      </c>
      <c r="T209" s="27">
        <f t="shared" si="89"/>
        <v>97</v>
      </c>
      <c r="U209" s="27">
        <f t="shared" si="89"/>
        <v>97</v>
      </c>
      <c r="V209" s="27">
        <f t="shared" si="89"/>
        <v>97</v>
      </c>
      <c r="W209" s="27">
        <f t="shared" si="89"/>
        <v>97</v>
      </c>
      <c r="X209" s="27">
        <f t="shared" si="89"/>
        <v>97</v>
      </c>
      <c r="Y209" s="27">
        <f t="shared" si="89"/>
        <v>97</v>
      </c>
      <c r="Z209" s="27">
        <f t="shared" si="89"/>
        <v>97</v>
      </c>
      <c r="AA209" s="27">
        <f t="shared" si="89"/>
        <v>97</v>
      </c>
      <c r="AB209" s="27">
        <f t="shared" si="89"/>
        <v>152</v>
      </c>
      <c r="AC209" s="27">
        <f t="shared" si="89"/>
        <v>152</v>
      </c>
      <c r="AD209" s="27">
        <f t="shared" si="89"/>
        <v>152</v>
      </c>
      <c r="AE209" s="27">
        <f t="shared" si="89"/>
        <v>0</v>
      </c>
      <c r="AF209" s="27">
        <f t="shared" si="89"/>
        <v>0</v>
      </c>
      <c r="AG209" s="27">
        <f t="shared" si="89"/>
        <v>0</v>
      </c>
      <c r="AH209" s="27">
        <f t="shared" si="89"/>
        <v>0</v>
      </c>
      <c r="AI209" s="27">
        <f t="shared" si="90"/>
        <v>0</v>
      </c>
      <c r="AJ209" s="27">
        <f t="shared" si="90"/>
        <v>0</v>
      </c>
      <c r="AK209" s="27">
        <f t="shared" si="90"/>
        <v>0</v>
      </c>
      <c r="AL209" s="27">
        <f t="shared" si="90"/>
        <v>0</v>
      </c>
      <c r="AM209" s="27">
        <f t="shared" si="90"/>
        <v>0</v>
      </c>
      <c r="AN209" s="27">
        <f t="shared" si="90"/>
        <v>0</v>
      </c>
      <c r="AO209" s="27">
        <f t="shared" si="90"/>
        <v>0</v>
      </c>
      <c r="AP209" s="27">
        <f t="shared" si="90"/>
        <v>0</v>
      </c>
      <c r="AQ209" s="27">
        <f t="shared" si="90"/>
        <v>0</v>
      </c>
      <c r="AR209" s="27">
        <f t="shared" si="90"/>
        <v>0</v>
      </c>
      <c r="AS209" s="27">
        <f t="shared" si="90"/>
        <v>0</v>
      </c>
      <c r="AT209" s="27">
        <f t="shared" si="90"/>
        <v>0</v>
      </c>
      <c r="AU209" s="27">
        <f t="shared" si="90"/>
        <v>0</v>
      </c>
    </row>
    <row r="210" spans="2:47" outlineLevel="1">
      <c r="B210" s="25" t="s">
        <v>892</v>
      </c>
      <c r="C210" s="27">
        <f t="shared" si="88"/>
        <v>0</v>
      </c>
      <c r="D210" s="27">
        <f t="shared" si="88"/>
        <v>0</v>
      </c>
      <c r="E210" s="27">
        <f t="shared" si="88"/>
        <v>0</v>
      </c>
      <c r="F210" s="27">
        <f t="shared" si="88"/>
        <v>0</v>
      </c>
      <c r="G210" s="27">
        <f t="shared" si="88"/>
        <v>0</v>
      </c>
      <c r="H210" s="27">
        <f t="shared" si="88"/>
        <v>0</v>
      </c>
      <c r="I210" s="27">
        <f t="shared" si="88"/>
        <v>0</v>
      </c>
      <c r="J210" s="27">
        <f t="shared" si="88"/>
        <v>0</v>
      </c>
      <c r="K210" s="27">
        <f t="shared" si="88"/>
        <v>0</v>
      </c>
      <c r="L210" s="27">
        <f t="shared" si="88"/>
        <v>0</v>
      </c>
      <c r="M210" s="27">
        <f t="shared" si="88"/>
        <v>0</v>
      </c>
      <c r="N210" s="27">
        <f t="shared" si="88"/>
        <v>0</v>
      </c>
      <c r="O210" s="27">
        <f t="shared" si="88"/>
        <v>0</v>
      </c>
      <c r="P210" s="27">
        <f t="shared" si="88"/>
        <v>0</v>
      </c>
      <c r="Q210" s="27">
        <f t="shared" si="88"/>
        <v>0</v>
      </c>
      <c r="R210" s="27">
        <f t="shared" si="88"/>
        <v>0</v>
      </c>
      <c r="S210" s="27">
        <f t="shared" si="89"/>
        <v>0</v>
      </c>
      <c r="T210" s="27">
        <f t="shared" si="89"/>
        <v>97</v>
      </c>
      <c r="U210" s="27">
        <f t="shared" si="89"/>
        <v>97</v>
      </c>
      <c r="V210" s="27">
        <f t="shared" si="89"/>
        <v>97</v>
      </c>
      <c r="W210" s="27">
        <f t="shared" si="89"/>
        <v>97</v>
      </c>
      <c r="X210" s="27">
        <f t="shared" si="89"/>
        <v>97</v>
      </c>
      <c r="Y210" s="27">
        <f t="shared" si="89"/>
        <v>97</v>
      </c>
      <c r="Z210" s="27">
        <f t="shared" si="89"/>
        <v>97</v>
      </c>
      <c r="AA210" s="27">
        <f t="shared" si="89"/>
        <v>97</v>
      </c>
      <c r="AB210" s="27">
        <f t="shared" si="89"/>
        <v>152</v>
      </c>
      <c r="AC210" s="27">
        <f t="shared" si="89"/>
        <v>152</v>
      </c>
      <c r="AD210" s="27">
        <f t="shared" si="89"/>
        <v>152</v>
      </c>
      <c r="AE210" s="27">
        <f t="shared" si="89"/>
        <v>0</v>
      </c>
      <c r="AF210" s="27">
        <f t="shared" si="89"/>
        <v>0</v>
      </c>
      <c r="AG210" s="27">
        <f t="shared" si="89"/>
        <v>0</v>
      </c>
      <c r="AH210" s="27">
        <f t="shared" si="89"/>
        <v>0</v>
      </c>
      <c r="AI210" s="27">
        <f t="shared" si="90"/>
        <v>0</v>
      </c>
      <c r="AJ210" s="27">
        <f t="shared" si="90"/>
        <v>0</v>
      </c>
      <c r="AK210" s="27">
        <f t="shared" si="90"/>
        <v>0</v>
      </c>
      <c r="AL210" s="27">
        <f t="shared" si="90"/>
        <v>0</v>
      </c>
      <c r="AM210" s="27">
        <f t="shared" si="90"/>
        <v>0</v>
      </c>
      <c r="AN210" s="27">
        <f t="shared" si="90"/>
        <v>0</v>
      </c>
      <c r="AO210" s="27">
        <f t="shared" si="90"/>
        <v>0</v>
      </c>
      <c r="AP210" s="27">
        <f t="shared" si="90"/>
        <v>0</v>
      </c>
      <c r="AQ210" s="27">
        <f t="shared" si="90"/>
        <v>0</v>
      </c>
      <c r="AR210" s="27">
        <f t="shared" si="90"/>
        <v>0</v>
      </c>
      <c r="AS210" s="27">
        <f t="shared" si="90"/>
        <v>0</v>
      </c>
      <c r="AT210" s="27">
        <f t="shared" si="90"/>
        <v>0</v>
      </c>
      <c r="AU210" s="27">
        <f t="shared" si="90"/>
        <v>0</v>
      </c>
    </row>
    <row r="211" spans="2:47" outlineLevel="1">
      <c r="B211" s="25" t="s">
        <v>888</v>
      </c>
      <c r="C211" s="28" t="s">
        <v>30</v>
      </c>
      <c r="D211" s="28" t="s">
        <v>30</v>
      </c>
      <c r="E211" s="28" t="s">
        <v>30</v>
      </c>
      <c r="F211" s="28" t="s">
        <v>30</v>
      </c>
      <c r="G211" s="28" t="s">
        <v>30</v>
      </c>
      <c r="H211" s="28" t="s">
        <v>30</v>
      </c>
      <c r="I211" s="28" t="s">
        <v>30</v>
      </c>
      <c r="J211" s="28" t="s">
        <v>30</v>
      </c>
      <c r="K211" s="28" t="s">
        <v>30</v>
      </c>
      <c r="L211" s="28" t="s">
        <v>30</v>
      </c>
      <c r="M211" s="28" t="s">
        <v>30</v>
      </c>
      <c r="N211" s="28" t="s">
        <v>30</v>
      </c>
      <c r="O211" s="28" t="s">
        <v>30</v>
      </c>
      <c r="P211" s="28" t="s">
        <v>30</v>
      </c>
      <c r="Q211" s="28" t="s">
        <v>30</v>
      </c>
      <c r="R211" s="28">
        <v>12</v>
      </c>
      <c r="S211" s="28">
        <v>20</v>
      </c>
      <c r="T211" s="28">
        <v>2</v>
      </c>
      <c r="U211" s="28">
        <v>3</v>
      </c>
      <c r="V211" s="28">
        <v>17</v>
      </c>
      <c r="W211" s="28">
        <v>22</v>
      </c>
      <c r="X211" s="28">
        <v>6</v>
      </c>
      <c r="Y211" s="28">
        <v>9</v>
      </c>
      <c r="Z211" s="28">
        <v>16</v>
      </c>
      <c r="AA211" s="28">
        <v>23</v>
      </c>
      <c r="AB211" s="28">
        <v>5</v>
      </c>
      <c r="AC211" s="28">
        <v>8</v>
      </c>
      <c r="AD211" s="28">
        <v>15</v>
      </c>
      <c r="AE211" s="28">
        <v>1</v>
      </c>
      <c r="AF211" s="28">
        <v>4</v>
      </c>
      <c r="AG211" s="28" t="s">
        <v>30</v>
      </c>
      <c r="AH211" s="28" t="s">
        <v>30</v>
      </c>
      <c r="AI211" s="28" t="s">
        <v>30</v>
      </c>
      <c r="AJ211" s="28" t="s">
        <v>30</v>
      </c>
      <c r="AK211" s="28" t="s">
        <v>30</v>
      </c>
      <c r="AL211" s="28" t="s">
        <v>30</v>
      </c>
      <c r="AM211" s="28" t="s">
        <v>30</v>
      </c>
      <c r="AN211" s="28" t="s">
        <v>30</v>
      </c>
      <c r="AO211" s="28" t="s">
        <v>30</v>
      </c>
      <c r="AP211" s="28" t="s">
        <v>30</v>
      </c>
      <c r="AQ211" s="28" t="s">
        <v>30</v>
      </c>
      <c r="AR211" s="28" t="s">
        <v>30</v>
      </c>
      <c r="AS211" s="28" t="s">
        <v>30</v>
      </c>
      <c r="AT211" s="28" t="s">
        <v>30</v>
      </c>
      <c r="AU211" s="28" t="s">
        <v>30</v>
      </c>
    </row>
    <row r="212" spans="2:47" outlineLevel="1">
      <c r="B212" s="25" t="s">
        <v>898</v>
      </c>
      <c r="C212" s="28"/>
      <c r="D212" s="28"/>
      <c r="E212" s="28"/>
      <c r="F212" s="28"/>
      <c r="G212" s="28"/>
      <c r="H212" s="28"/>
      <c r="I212" s="28"/>
      <c r="J212" s="28"/>
      <c r="K212" s="28"/>
      <c r="L212" s="28"/>
      <c r="M212" s="28"/>
      <c r="N212" s="28"/>
      <c r="O212" s="28"/>
      <c r="P212" s="28"/>
      <c r="Q212" s="28"/>
      <c r="R212" s="28">
        <v>348</v>
      </c>
      <c r="S212" s="28">
        <v>348</v>
      </c>
      <c r="T212" s="28">
        <v>7</v>
      </c>
      <c r="U212" s="28">
        <v>7</v>
      </c>
      <c r="V212" s="28">
        <v>7</v>
      </c>
      <c r="W212" s="28">
        <v>7</v>
      </c>
      <c r="X212" s="28">
        <v>7</v>
      </c>
      <c r="Y212" s="28">
        <v>7</v>
      </c>
      <c r="Z212" s="28">
        <v>7</v>
      </c>
      <c r="AA212" s="28">
        <v>7</v>
      </c>
      <c r="AB212" s="28">
        <v>0</v>
      </c>
      <c r="AC212" s="28">
        <v>0</v>
      </c>
      <c r="AD212" s="28">
        <v>0</v>
      </c>
      <c r="AE212" s="28">
        <v>0</v>
      </c>
      <c r="AF212" s="28">
        <v>0</v>
      </c>
      <c r="AG212" s="28"/>
      <c r="AH212" s="28"/>
      <c r="AI212" s="28"/>
      <c r="AJ212" s="28"/>
      <c r="AK212" s="28"/>
      <c r="AL212" s="28"/>
      <c r="AM212" s="28"/>
      <c r="AN212" s="28"/>
      <c r="AO212" s="28"/>
      <c r="AP212" s="28"/>
      <c r="AQ212" s="28"/>
      <c r="AR212" s="28"/>
      <c r="AS212" s="28"/>
      <c r="AT212" s="28"/>
      <c r="AU212" s="28"/>
    </row>
    <row r="213" spans="2:47" outlineLevel="1">
      <c r="B213" s="25" t="s">
        <v>890</v>
      </c>
      <c r="C213" s="27">
        <f t="shared" ref="C213:R215" si="91">C212</f>
        <v>0</v>
      </c>
      <c r="D213" s="27">
        <f t="shared" si="91"/>
        <v>0</v>
      </c>
      <c r="E213" s="27">
        <f t="shared" si="91"/>
        <v>0</v>
      </c>
      <c r="F213" s="27">
        <f t="shared" si="91"/>
        <v>0</v>
      </c>
      <c r="G213" s="27">
        <f t="shared" si="91"/>
        <v>0</v>
      </c>
      <c r="H213" s="27">
        <f t="shared" si="91"/>
        <v>0</v>
      </c>
      <c r="I213" s="27">
        <f t="shared" si="91"/>
        <v>0</v>
      </c>
      <c r="J213" s="27">
        <f t="shared" si="91"/>
        <v>0</v>
      </c>
      <c r="K213" s="27">
        <f t="shared" si="91"/>
        <v>0</v>
      </c>
      <c r="L213" s="27">
        <f t="shared" si="91"/>
        <v>0</v>
      </c>
      <c r="M213" s="27">
        <f t="shared" si="91"/>
        <v>0</v>
      </c>
      <c r="N213" s="27">
        <f t="shared" si="91"/>
        <v>0</v>
      </c>
      <c r="O213" s="27">
        <f t="shared" si="91"/>
        <v>0</v>
      </c>
      <c r="P213" s="27">
        <f t="shared" si="91"/>
        <v>0</v>
      </c>
      <c r="Q213" s="27">
        <f t="shared" si="91"/>
        <v>0</v>
      </c>
      <c r="R213" s="27">
        <f t="shared" si="91"/>
        <v>348</v>
      </c>
      <c r="S213" s="27">
        <f t="shared" ref="S213:AH215" si="92">S212</f>
        <v>348</v>
      </c>
      <c r="T213" s="27">
        <f t="shared" si="92"/>
        <v>7</v>
      </c>
      <c r="U213" s="27">
        <f t="shared" si="92"/>
        <v>7</v>
      </c>
      <c r="V213" s="27">
        <f t="shared" si="92"/>
        <v>7</v>
      </c>
      <c r="W213" s="27">
        <f t="shared" si="92"/>
        <v>7</v>
      </c>
      <c r="X213" s="27">
        <f t="shared" si="92"/>
        <v>7</v>
      </c>
      <c r="Y213" s="27">
        <f t="shared" si="92"/>
        <v>7</v>
      </c>
      <c r="Z213" s="27">
        <f t="shared" si="92"/>
        <v>7</v>
      </c>
      <c r="AA213" s="27">
        <f t="shared" si="92"/>
        <v>7</v>
      </c>
      <c r="AB213" s="27">
        <f t="shared" si="92"/>
        <v>0</v>
      </c>
      <c r="AC213" s="27">
        <f t="shared" si="92"/>
        <v>0</v>
      </c>
      <c r="AD213" s="27">
        <f t="shared" si="92"/>
        <v>0</v>
      </c>
      <c r="AE213" s="27">
        <f t="shared" si="92"/>
        <v>0</v>
      </c>
      <c r="AF213" s="27">
        <f t="shared" si="92"/>
        <v>0</v>
      </c>
      <c r="AG213" s="27">
        <f t="shared" si="92"/>
        <v>0</v>
      </c>
      <c r="AH213" s="27">
        <f t="shared" si="92"/>
        <v>0</v>
      </c>
      <c r="AI213" s="27">
        <f t="shared" ref="AI213:AU215" si="93">AI212</f>
        <v>0</v>
      </c>
      <c r="AJ213" s="27">
        <f t="shared" si="93"/>
        <v>0</v>
      </c>
      <c r="AK213" s="27">
        <f t="shared" si="93"/>
        <v>0</v>
      </c>
      <c r="AL213" s="27">
        <f t="shared" si="93"/>
        <v>0</v>
      </c>
      <c r="AM213" s="27">
        <f t="shared" si="93"/>
        <v>0</v>
      </c>
      <c r="AN213" s="27">
        <f t="shared" si="93"/>
        <v>0</v>
      </c>
      <c r="AO213" s="27">
        <f t="shared" si="93"/>
        <v>0</v>
      </c>
      <c r="AP213" s="27">
        <f t="shared" si="93"/>
        <v>0</v>
      </c>
      <c r="AQ213" s="27">
        <f t="shared" si="93"/>
        <v>0</v>
      </c>
      <c r="AR213" s="27">
        <f t="shared" si="93"/>
        <v>0</v>
      </c>
      <c r="AS213" s="27">
        <f t="shared" si="93"/>
        <v>0</v>
      </c>
      <c r="AT213" s="27">
        <f t="shared" si="93"/>
        <v>0</v>
      </c>
      <c r="AU213" s="27">
        <f t="shared" si="93"/>
        <v>0</v>
      </c>
    </row>
    <row r="214" spans="2:47" outlineLevel="1">
      <c r="B214" s="25" t="s">
        <v>891</v>
      </c>
      <c r="C214" s="27">
        <f t="shared" si="91"/>
        <v>0</v>
      </c>
      <c r="D214" s="27">
        <f t="shared" si="91"/>
        <v>0</v>
      </c>
      <c r="E214" s="27">
        <f t="shared" si="91"/>
        <v>0</v>
      </c>
      <c r="F214" s="27">
        <f t="shared" si="91"/>
        <v>0</v>
      </c>
      <c r="G214" s="27">
        <f t="shared" si="91"/>
        <v>0</v>
      </c>
      <c r="H214" s="27">
        <f t="shared" si="91"/>
        <v>0</v>
      </c>
      <c r="I214" s="27">
        <f t="shared" si="91"/>
        <v>0</v>
      </c>
      <c r="J214" s="27">
        <f t="shared" si="91"/>
        <v>0</v>
      </c>
      <c r="K214" s="27">
        <f t="shared" si="91"/>
        <v>0</v>
      </c>
      <c r="L214" s="27">
        <f t="shared" si="91"/>
        <v>0</v>
      </c>
      <c r="M214" s="27">
        <f t="shared" si="91"/>
        <v>0</v>
      </c>
      <c r="N214" s="27">
        <f t="shared" si="91"/>
        <v>0</v>
      </c>
      <c r="O214" s="27">
        <f t="shared" si="91"/>
        <v>0</v>
      </c>
      <c r="P214" s="27">
        <f t="shared" si="91"/>
        <v>0</v>
      </c>
      <c r="Q214" s="27">
        <f t="shared" si="91"/>
        <v>0</v>
      </c>
      <c r="R214" s="27">
        <f t="shared" si="91"/>
        <v>348</v>
      </c>
      <c r="S214" s="27">
        <f t="shared" si="92"/>
        <v>348</v>
      </c>
      <c r="T214" s="27">
        <f t="shared" si="92"/>
        <v>7</v>
      </c>
      <c r="U214" s="27">
        <f t="shared" si="92"/>
        <v>7</v>
      </c>
      <c r="V214" s="27">
        <f t="shared" si="92"/>
        <v>7</v>
      </c>
      <c r="W214" s="27">
        <f t="shared" si="92"/>
        <v>7</v>
      </c>
      <c r="X214" s="27">
        <f t="shared" si="92"/>
        <v>7</v>
      </c>
      <c r="Y214" s="27">
        <f t="shared" si="92"/>
        <v>7</v>
      </c>
      <c r="Z214" s="27">
        <f t="shared" si="92"/>
        <v>7</v>
      </c>
      <c r="AA214" s="27">
        <f t="shared" si="92"/>
        <v>7</v>
      </c>
      <c r="AB214" s="27">
        <f t="shared" si="92"/>
        <v>0</v>
      </c>
      <c r="AC214" s="27">
        <f t="shared" si="92"/>
        <v>0</v>
      </c>
      <c r="AD214" s="27">
        <f t="shared" si="92"/>
        <v>0</v>
      </c>
      <c r="AE214" s="27">
        <f t="shared" si="92"/>
        <v>0</v>
      </c>
      <c r="AF214" s="27">
        <f t="shared" si="92"/>
        <v>0</v>
      </c>
      <c r="AG214" s="27">
        <f t="shared" si="92"/>
        <v>0</v>
      </c>
      <c r="AH214" s="27">
        <f t="shared" si="92"/>
        <v>0</v>
      </c>
      <c r="AI214" s="27">
        <f t="shared" si="93"/>
        <v>0</v>
      </c>
      <c r="AJ214" s="27">
        <f t="shared" si="93"/>
        <v>0</v>
      </c>
      <c r="AK214" s="27">
        <f t="shared" si="93"/>
        <v>0</v>
      </c>
      <c r="AL214" s="27">
        <f t="shared" si="93"/>
        <v>0</v>
      </c>
      <c r="AM214" s="27">
        <f t="shared" si="93"/>
        <v>0</v>
      </c>
      <c r="AN214" s="27">
        <f t="shared" si="93"/>
        <v>0</v>
      </c>
      <c r="AO214" s="27">
        <f t="shared" si="93"/>
        <v>0</v>
      </c>
      <c r="AP214" s="27">
        <f t="shared" si="93"/>
        <v>0</v>
      </c>
      <c r="AQ214" s="27">
        <f t="shared" si="93"/>
        <v>0</v>
      </c>
      <c r="AR214" s="27">
        <f t="shared" si="93"/>
        <v>0</v>
      </c>
      <c r="AS214" s="27">
        <f t="shared" si="93"/>
        <v>0</v>
      </c>
      <c r="AT214" s="27">
        <f t="shared" si="93"/>
        <v>0</v>
      </c>
      <c r="AU214" s="27">
        <f t="shared" si="93"/>
        <v>0</v>
      </c>
    </row>
    <row r="215" spans="2:47" outlineLevel="1">
      <c r="B215" s="25" t="s">
        <v>892</v>
      </c>
      <c r="C215" s="27">
        <f t="shared" si="91"/>
        <v>0</v>
      </c>
      <c r="D215" s="27">
        <f t="shared" si="91"/>
        <v>0</v>
      </c>
      <c r="E215" s="27">
        <f t="shared" si="91"/>
        <v>0</v>
      </c>
      <c r="F215" s="27">
        <f t="shared" si="91"/>
        <v>0</v>
      </c>
      <c r="G215" s="27">
        <f t="shared" si="91"/>
        <v>0</v>
      </c>
      <c r="H215" s="27">
        <f t="shared" si="91"/>
        <v>0</v>
      </c>
      <c r="I215" s="27">
        <f t="shared" si="91"/>
        <v>0</v>
      </c>
      <c r="J215" s="27">
        <f t="shared" si="91"/>
        <v>0</v>
      </c>
      <c r="K215" s="27">
        <f t="shared" si="91"/>
        <v>0</v>
      </c>
      <c r="L215" s="27">
        <f t="shared" si="91"/>
        <v>0</v>
      </c>
      <c r="M215" s="27">
        <f t="shared" si="91"/>
        <v>0</v>
      </c>
      <c r="N215" s="27">
        <f t="shared" si="91"/>
        <v>0</v>
      </c>
      <c r="O215" s="27">
        <f t="shared" si="91"/>
        <v>0</v>
      </c>
      <c r="P215" s="27">
        <f t="shared" si="91"/>
        <v>0</v>
      </c>
      <c r="Q215" s="27">
        <f t="shared" si="91"/>
        <v>0</v>
      </c>
      <c r="R215" s="27">
        <f t="shared" si="91"/>
        <v>348</v>
      </c>
      <c r="S215" s="27">
        <f t="shared" si="92"/>
        <v>348</v>
      </c>
      <c r="T215" s="27">
        <f t="shared" si="92"/>
        <v>7</v>
      </c>
      <c r="U215" s="27">
        <f t="shared" si="92"/>
        <v>7</v>
      </c>
      <c r="V215" s="27">
        <f t="shared" si="92"/>
        <v>7</v>
      </c>
      <c r="W215" s="27">
        <f t="shared" si="92"/>
        <v>7</v>
      </c>
      <c r="X215" s="27">
        <f t="shared" si="92"/>
        <v>7</v>
      </c>
      <c r="Y215" s="27">
        <f t="shared" si="92"/>
        <v>7</v>
      </c>
      <c r="Z215" s="27">
        <f t="shared" si="92"/>
        <v>7</v>
      </c>
      <c r="AA215" s="27">
        <f t="shared" si="92"/>
        <v>7</v>
      </c>
      <c r="AB215" s="27">
        <f t="shared" si="92"/>
        <v>0</v>
      </c>
      <c r="AC215" s="27">
        <f t="shared" si="92"/>
        <v>0</v>
      </c>
      <c r="AD215" s="27">
        <f t="shared" si="92"/>
        <v>0</v>
      </c>
      <c r="AE215" s="27">
        <f t="shared" si="92"/>
        <v>0</v>
      </c>
      <c r="AF215" s="27">
        <f t="shared" si="92"/>
        <v>0</v>
      </c>
      <c r="AG215" s="27">
        <f t="shared" si="92"/>
        <v>0</v>
      </c>
      <c r="AH215" s="27">
        <f t="shared" si="92"/>
        <v>0</v>
      </c>
      <c r="AI215" s="27">
        <f t="shared" si="93"/>
        <v>0</v>
      </c>
      <c r="AJ215" s="27">
        <f t="shared" si="93"/>
        <v>0</v>
      </c>
      <c r="AK215" s="27">
        <f t="shared" si="93"/>
        <v>0</v>
      </c>
      <c r="AL215" s="27">
        <f t="shared" si="93"/>
        <v>0</v>
      </c>
      <c r="AM215" s="27">
        <f t="shared" si="93"/>
        <v>0</v>
      </c>
      <c r="AN215" s="27">
        <f t="shared" si="93"/>
        <v>0</v>
      </c>
      <c r="AO215" s="27">
        <f t="shared" si="93"/>
        <v>0</v>
      </c>
      <c r="AP215" s="27">
        <f t="shared" si="93"/>
        <v>0</v>
      </c>
      <c r="AQ215" s="27">
        <f t="shared" si="93"/>
        <v>0</v>
      </c>
      <c r="AR215" s="27">
        <f t="shared" si="93"/>
        <v>0</v>
      </c>
      <c r="AS215" s="27">
        <f t="shared" si="93"/>
        <v>0</v>
      </c>
      <c r="AT215" s="27">
        <f t="shared" si="93"/>
        <v>0</v>
      </c>
      <c r="AU215" s="27">
        <f t="shared" si="93"/>
        <v>0</v>
      </c>
    </row>
    <row r="216" spans="2:47" outlineLevel="1">
      <c r="B216" s="25" t="s">
        <v>888</v>
      </c>
      <c r="C216" s="28" t="s">
        <v>30</v>
      </c>
      <c r="D216" s="28" t="s">
        <v>30</v>
      </c>
      <c r="E216" s="28" t="s">
        <v>30</v>
      </c>
      <c r="F216" s="28" t="s">
        <v>30</v>
      </c>
      <c r="G216" s="28" t="s">
        <v>30</v>
      </c>
      <c r="H216" s="28" t="s">
        <v>30</v>
      </c>
      <c r="I216" s="28" t="s">
        <v>30</v>
      </c>
      <c r="J216" s="28" t="s">
        <v>30</v>
      </c>
      <c r="K216" s="28" t="s">
        <v>30</v>
      </c>
      <c r="L216" s="28" t="s">
        <v>30</v>
      </c>
      <c r="M216" s="28" t="s">
        <v>30</v>
      </c>
      <c r="N216" s="28" t="s">
        <v>30</v>
      </c>
      <c r="O216" s="28" t="s">
        <v>30</v>
      </c>
      <c r="P216" s="28" t="s">
        <v>30</v>
      </c>
      <c r="Q216" s="28" t="s">
        <v>30</v>
      </c>
      <c r="R216" s="28" t="s">
        <v>30</v>
      </c>
      <c r="S216" s="28" t="s">
        <v>30</v>
      </c>
      <c r="T216" s="28" t="s">
        <v>30</v>
      </c>
      <c r="U216" s="28" t="s">
        <v>30</v>
      </c>
      <c r="V216" s="28" t="s">
        <v>30</v>
      </c>
      <c r="W216" s="28" t="s">
        <v>30</v>
      </c>
      <c r="X216" s="28" t="s">
        <v>30</v>
      </c>
      <c r="Y216" s="28" t="s">
        <v>30</v>
      </c>
      <c r="Z216" s="28" t="s">
        <v>30</v>
      </c>
      <c r="AA216" s="28" t="s">
        <v>30</v>
      </c>
      <c r="AB216" s="28" t="s">
        <v>30</v>
      </c>
      <c r="AC216" s="28" t="s">
        <v>30</v>
      </c>
      <c r="AD216" s="28" t="s">
        <v>30</v>
      </c>
      <c r="AE216" s="28" t="s">
        <v>30</v>
      </c>
      <c r="AF216" s="28" t="s">
        <v>30</v>
      </c>
      <c r="AG216" s="28" t="s">
        <v>30</v>
      </c>
      <c r="AH216" s="28" t="s">
        <v>30</v>
      </c>
      <c r="AI216" s="28" t="s">
        <v>30</v>
      </c>
      <c r="AJ216" s="28" t="s">
        <v>30</v>
      </c>
      <c r="AK216" s="28" t="s">
        <v>30</v>
      </c>
      <c r="AL216" s="28" t="s">
        <v>30</v>
      </c>
      <c r="AM216" s="28" t="s">
        <v>30</v>
      </c>
      <c r="AN216" s="28" t="s">
        <v>30</v>
      </c>
      <c r="AO216" s="28" t="s">
        <v>30</v>
      </c>
      <c r="AP216" s="28" t="s">
        <v>30</v>
      </c>
      <c r="AQ216" s="28" t="s">
        <v>30</v>
      </c>
      <c r="AR216" s="28" t="s">
        <v>30</v>
      </c>
      <c r="AS216" s="28" t="s">
        <v>30</v>
      </c>
      <c r="AT216" s="28" t="s">
        <v>30</v>
      </c>
      <c r="AU216" s="28" t="s">
        <v>30</v>
      </c>
    </row>
    <row r="217" spans="2:47" outlineLevel="1">
      <c r="B217" s="25" t="s">
        <v>899</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row>
    <row r="218" spans="2:47" outlineLevel="1">
      <c r="B218" s="25" t="s">
        <v>890</v>
      </c>
      <c r="C218" s="27">
        <f t="shared" ref="C218:R220" si="94">C217</f>
        <v>0</v>
      </c>
      <c r="D218" s="27">
        <f t="shared" si="94"/>
        <v>0</v>
      </c>
      <c r="E218" s="27">
        <f t="shared" si="94"/>
        <v>0</v>
      </c>
      <c r="F218" s="27">
        <f t="shared" si="94"/>
        <v>0</v>
      </c>
      <c r="G218" s="27">
        <f t="shared" si="94"/>
        <v>0</v>
      </c>
      <c r="H218" s="27">
        <f t="shared" si="94"/>
        <v>0</v>
      </c>
      <c r="I218" s="27">
        <f t="shared" si="94"/>
        <v>0</v>
      </c>
      <c r="J218" s="27">
        <f t="shared" si="94"/>
        <v>0</v>
      </c>
      <c r="K218" s="27">
        <f t="shared" si="94"/>
        <v>0</v>
      </c>
      <c r="L218" s="27">
        <f t="shared" si="94"/>
        <v>0</v>
      </c>
      <c r="M218" s="27">
        <f t="shared" si="94"/>
        <v>0</v>
      </c>
      <c r="N218" s="27">
        <f t="shared" si="94"/>
        <v>0</v>
      </c>
      <c r="O218" s="27">
        <f t="shared" si="94"/>
        <v>0</v>
      </c>
      <c r="P218" s="27">
        <f t="shared" si="94"/>
        <v>0</v>
      </c>
      <c r="Q218" s="27">
        <f t="shared" si="94"/>
        <v>0</v>
      </c>
      <c r="R218" s="27">
        <f t="shared" si="94"/>
        <v>0</v>
      </c>
      <c r="S218" s="27">
        <f t="shared" ref="S218:AH220" si="95">S217</f>
        <v>0</v>
      </c>
      <c r="T218" s="27">
        <f t="shared" si="95"/>
        <v>0</v>
      </c>
      <c r="U218" s="27">
        <f t="shared" si="95"/>
        <v>0</v>
      </c>
      <c r="V218" s="27">
        <f t="shared" si="95"/>
        <v>0</v>
      </c>
      <c r="W218" s="27">
        <f t="shared" si="95"/>
        <v>0</v>
      </c>
      <c r="X218" s="27">
        <f t="shared" si="95"/>
        <v>0</v>
      </c>
      <c r="Y218" s="27">
        <f t="shared" si="95"/>
        <v>0</v>
      </c>
      <c r="Z218" s="27">
        <f t="shared" si="95"/>
        <v>0</v>
      </c>
      <c r="AA218" s="27">
        <f t="shared" si="95"/>
        <v>0</v>
      </c>
      <c r="AB218" s="27">
        <f t="shared" si="95"/>
        <v>0</v>
      </c>
      <c r="AC218" s="27">
        <f t="shared" si="95"/>
        <v>0</v>
      </c>
      <c r="AD218" s="27">
        <f t="shared" si="95"/>
        <v>0</v>
      </c>
      <c r="AE218" s="27">
        <f t="shared" si="95"/>
        <v>0</v>
      </c>
      <c r="AF218" s="27">
        <f t="shared" si="95"/>
        <v>0</v>
      </c>
      <c r="AG218" s="27">
        <f t="shared" si="95"/>
        <v>0</v>
      </c>
      <c r="AH218" s="27">
        <f t="shared" si="95"/>
        <v>0</v>
      </c>
      <c r="AI218" s="27">
        <f t="shared" ref="AI218:AU220" si="96">AI217</f>
        <v>0</v>
      </c>
      <c r="AJ218" s="27">
        <f t="shared" si="96"/>
        <v>0</v>
      </c>
      <c r="AK218" s="27">
        <f t="shared" si="96"/>
        <v>0</v>
      </c>
      <c r="AL218" s="27">
        <f t="shared" si="96"/>
        <v>0</v>
      </c>
      <c r="AM218" s="27">
        <f t="shared" si="96"/>
        <v>0</v>
      </c>
      <c r="AN218" s="27">
        <f t="shared" si="96"/>
        <v>0</v>
      </c>
      <c r="AO218" s="27">
        <f t="shared" si="96"/>
        <v>0</v>
      </c>
      <c r="AP218" s="27">
        <f t="shared" si="96"/>
        <v>0</v>
      </c>
      <c r="AQ218" s="27">
        <f t="shared" si="96"/>
        <v>0</v>
      </c>
      <c r="AR218" s="27">
        <f t="shared" si="96"/>
        <v>0</v>
      </c>
      <c r="AS218" s="27">
        <f t="shared" si="96"/>
        <v>0</v>
      </c>
      <c r="AT218" s="27">
        <f t="shared" si="96"/>
        <v>0</v>
      </c>
      <c r="AU218" s="27">
        <f t="shared" si="96"/>
        <v>0</v>
      </c>
    </row>
    <row r="219" spans="2:47" outlineLevel="1">
      <c r="B219" s="25" t="s">
        <v>891</v>
      </c>
      <c r="C219" s="27">
        <f t="shared" si="94"/>
        <v>0</v>
      </c>
      <c r="D219" s="27">
        <f t="shared" si="94"/>
        <v>0</v>
      </c>
      <c r="E219" s="27">
        <f t="shared" si="94"/>
        <v>0</v>
      </c>
      <c r="F219" s="27">
        <f t="shared" si="94"/>
        <v>0</v>
      </c>
      <c r="G219" s="27">
        <f t="shared" si="94"/>
        <v>0</v>
      </c>
      <c r="H219" s="27">
        <f t="shared" si="94"/>
        <v>0</v>
      </c>
      <c r="I219" s="27">
        <f t="shared" si="94"/>
        <v>0</v>
      </c>
      <c r="J219" s="27">
        <f t="shared" si="94"/>
        <v>0</v>
      </c>
      <c r="K219" s="27">
        <f t="shared" si="94"/>
        <v>0</v>
      </c>
      <c r="L219" s="27">
        <f t="shared" si="94"/>
        <v>0</v>
      </c>
      <c r="M219" s="27">
        <f t="shared" si="94"/>
        <v>0</v>
      </c>
      <c r="N219" s="27">
        <f t="shared" si="94"/>
        <v>0</v>
      </c>
      <c r="O219" s="27">
        <f t="shared" si="94"/>
        <v>0</v>
      </c>
      <c r="P219" s="27">
        <f t="shared" si="94"/>
        <v>0</v>
      </c>
      <c r="Q219" s="27">
        <f t="shared" si="94"/>
        <v>0</v>
      </c>
      <c r="R219" s="27">
        <f t="shared" si="94"/>
        <v>0</v>
      </c>
      <c r="S219" s="27">
        <f t="shared" si="95"/>
        <v>0</v>
      </c>
      <c r="T219" s="27">
        <f t="shared" si="95"/>
        <v>0</v>
      </c>
      <c r="U219" s="27">
        <f t="shared" si="95"/>
        <v>0</v>
      </c>
      <c r="V219" s="27">
        <f t="shared" si="95"/>
        <v>0</v>
      </c>
      <c r="W219" s="27">
        <f t="shared" si="95"/>
        <v>0</v>
      </c>
      <c r="X219" s="27">
        <f t="shared" si="95"/>
        <v>0</v>
      </c>
      <c r="Y219" s="27">
        <f t="shared" si="95"/>
        <v>0</v>
      </c>
      <c r="Z219" s="27">
        <f t="shared" si="95"/>
        <v>0</v>
      </c>
      <c r="AA219" s="27">
        <f t="shared" si="95"/>
        <v>0</v>
      </c>
      <c r="AB219" s="27">
        <f t="shared" si="95"/>
        <v>0</v>
      </c>
      <c r="AC219" s="27">
        <f t="shared" si="95"/>
        <v>0</v>
      </c>
      <c r="AD219" s="27">
        <f t="shared" si="95"/>
        <v>0</v>
      </c>
      <c r="AE219" s="27">
        <f t="shared" si="95"/>
        <v>0</v>
      </c>
      <c r="AF219" s="27">
        <f t="shared" si="95"/>
        <v>0</v>
      </c>
      <c r="AG219" s="27">
        <f t="shared" si="95"/>
        <v>0</v>
      </c>
      <c r="AH219" s="27">
        <f t="shared" si="95"/>
        <v>0</v>
      </c>
      <c r="AI219" s="27">
        <f t="shared" si="96"/>
        <v>0</v>
      </c>
      <c r="AJ219" s="27">
        <f t="shared" si="96"/>
        <v>0</v>
      </c>
      <c r="AK219" s="27">
        <f t="shared" si="96"/>
        <v>0</v>
      </c>
      <c r="AL219" s="27">
        <f t="shared" si="96"/>
        <v>0</v>
      </c>
      <c r="AM219" s="27">
        <f t="shared" si="96"/>
        <v>0</v>
      </c>
      <c r="AN219" s="27">
        <f t="shared" si="96"/>
        <v>0</v>
      </c>
      <c r="AO219" s="27">
        <f t="shared" si="96"/>
        <v>0</v>
      </c>
      <c r="AP219" s="27">
        <f t="shared" si="96"/>
        <v>0</v>
      </c>
      <c r="AQ219" s="27">
        <f t="shared" si="96"/>
        <v>0</v>
      </c>
      <c r="AR219" s="27">
        <f t="shared" si="96"/>
        <v>0</v>
      </c>
      <c r="AS219" s="27">
        <f t="shared" si="96"/>
        <v>0</v>
      </c>
      <c r="AT219" s="27">
        <f t="shared" si="96"/>
        <v>0</v>
      </c>
      <c r="AU219" s="27">
        <f t="shared" si="96"/>
        <v>0</v>
      </c>
    </row>
    <row r="220" spans="2:47" outlineLevel="1">
      <c r="B220" s="25" t="s">
        <v>892</v>
      </c>
      <c r="C220" s="27">
        <f t="shared" si="94"/>
        <v>0</v>
      </c>
      <c r="D220" s="27">
        <f t="shared" si="94"/>
        <v>0</v>
      </c>
      <c r="E220" s="27">
        <f t="shared" si="94"/>
        <v>0</v>
      </c>
      <c r="F220" s="27">
        <f t="shared" si="94"/>
        <v>0</v>
      </c>
      <c r="G220" s="27">
        <f t="shared" si="94"/>
        <v>0</v>
      </c>
      <c r="H220" s="27">
        <f t="shared" si="94"/>
        <v>0</v>
      </c>
      <c r="I220" s="27">
        <f t="shared" si="94"/>
        <v>0</v>
      </c>
      <c r="J220" s="27">
        <f t="shared" si="94"/>
        <v>0</v>
      </c>
      <c r="K220" s="27">
        <f t="shared" si="94"/>
        <v>0</v>
      </c>
      <c r="L220" s="27">
        <f t="shared" si="94"/>
        <v>0</v>
      </c>
      <c r="M220" s="27">
        <f t="shared" si="94"/>
        <v>0</v>
      </c>
      <c r="N220" s="27">
        <f t="shared" si="94"/>
        <v>0</v>
      </c>
      <c r="O220" s="27">
        <f t="shared" si="94"/>
        <v>0</v>
      </c>
      <c r="P220" s="27">
        <f t="shared" si="94"/>
        <v>0</v>
      </c>
      <c r="Q220" s="27">
        <f t="shared" si="94"/>
        <v>0</v>
      </c>
      <c r="R220" s="27">
        <f t="shared" si="94"/>
        <v>0</v>
      </c>
      <c r="S220" s="27">
        <f t="shared" si="95"/>
        <v>0</v>
      </c>
      <c r="T220" s="27">
        <f t="shared" si="95"/>
        <v>0</v>
      </c>
      <c r="U220" s="27">
        <f t="shared" si="95"/>
        <v>0</v>
      </c>
      <c r="V220" s="27">
        <f t="shared" si="95"/>
        <v>0</v>
      </c>
      <c r="W220" s="27">
        <f t="shared" si="95"/>
        <v>0</v>
      </c>
      <c r="X220" s="27">
        <f t="shared" si="95"/>
        <v>0</v>
      </c>
      <c r="Y220" s="27">
        <f t="shared" si="95"/>
        <v>0</v>
      </c>
      <c r="Z220" s="27">
        <f t="shared" si="95"/>
        <v>0</v>
      </c>
      <c r="AA220" s="27">
        <f t="shared" si="95"/>
        <v>0</v>
      </c>
      <c r="AB220" s="27">
        <f t="shared" si="95"/>
        <v>0</v>
      </c>
      <c r="AC220" s="27">
        <f t="shared" si="95"/>
        <v>0</v>
      </c>
      <c r="AD220" s="27">
        <f t="shared" si="95"/>
        <v>0</v>
      </c>
      <c r="AE220" s="27">
        <f t="shared" si="95"/>
        <v>0</v>
      </c>
      <c r="AF220" s="27">
        <f t="shared" si="95"/>
        <v>0</v>
      </c>
      <c r="AG220" s="27">
        <f t="shared" si="95"/>
        <v>0</v>
      </c>
      <c r="AH220" s="27">
        <f t="shared" si="95"/>
        <v>0</v>
      </c>
      <c r="AI220" s="27">
        <f t="shared" si="96"/>
        <v>0</v>
      </c>
      <c r="AJ220" s="27">
        <f t="shared" si="96"/>
        <v>0</v>
      </c>
      <c r="AK220" s="27">
        <f t="shared" si="96"/>
        <v>0</v>
      </c>
      <c r="AL220" s="27">
        <f t="shared" si="96"/>
        <v>0</v>
      </c>
      <c r="AM220" s="27">
        <f t="shared" si="96"/>
        <v>0</v>
      </c>
      <c r="AN220" s="27">
        <f t="shared" si="96"/>
        <v>0</v>
      </c>
      <c r="AO220" s="27">
        <f t="shared" si="96"/>
        <v>0</v>
      </c>
      <c r="AP220" s="27">
        <f t="shared" si="96"/>
        <v>0</v>
      </c>
      <c r="AQ220" s="27">
        <f t="shared" si="96"/>
        <v>0</v>
      </c>
      <c r="AR220" s="27">
        <f t="shared" si="96"/>
        <v>0</v>
      </c>
      <c r="AS220" s="27">
        <f t="shared" si="96"/>
        <v>0</v>
      </c>
      <c r="AT220" s="27">
        <f t="shared" si="96"/>
        <v>0</v>
      </c>
      <c r="AU220" s="27">
        <f t="shared" si="96"/>
        <v>0</v>
      </c>
    </row>
    <row r="221" spans="2:47" outlineLevel="1">
      <c r="B221" s="25" t="s">
        <v>888</v>
      </c>
      <c r="C221" s="28" t="s">
        <v>30</v>
      </c>
      <c r="D221" s="28" t="s">
        <v>30</v>
      </c>
      <c r="E221" s="28" t="s">
        <v>30</v>
      </c>
      <c r="F221" s="28" t="s">
        <v>30</v>
      </c>
      <c r="G221" s="28" t="s">
        <v>30</v>
      </c>
      <c r="H221" s="28" t="s">
        <v>30</v>
      </c>
      <c r="I221" s="28" t="s">
        <v>30</v>
      </c>
      <c r="J221" s="28" t="s">
        <v>30</v>
      </c>
      <c r="K221" s="28" t="s">
        <v>30</v>
      </c>
      <c r="L221" s="28" t="s">
        <v>30</v>
      </c>
      <c r="M221" s="28" t="s">
        <v>30</v>
      </c>
      <c r="N221" s="28" t="s">
        <v>30</v>
      </c>
      <c r="O221" s="28" t="s">
        <v>30</v>
      </c>
      <c r="P221" s="28" t="s">
        <v>30</v>
      </c>
      <c r="Q221" s="28" t="s">
        <v>30</v>
      </c>
      <c r="R221" s="28" t="s">
        <v>30</v>
      </c>
      <c r="S221" s="28" t="s">
        <v>30</v>
      </c>
      <c r="T221" s="28" t="s">
        <v>30</v>
      </c>
      <c r="U221" s="28" t="s">
        <v>30</v>
      </c>
      <c r="V221" s="28" t="s">
        <v>30</v>
      </c>
      <c r="W221" s="28" t="s">
        <v>30</v>
      </c>
      <c r="X221" s="28" t="s">
        <v>30</v>
      </c>
      <c r="Y221" s="28" t="s">
        <v>30</v>
      </c>
      <c r="Z221" s="28" t="s">
        <v>30</v>
      </c>
      <c r="AA221" s="28" t="s">
        <v>30</v>
      </c>
      <c r="AB221" s="28" t="s">
        <v>30</v>
      </c>
      <c r="AC221" s="28" t="s">
        <v>30</v>
      </c>
      <c r="AD221" s="28" t="s">
        <v>30</v>
      </c>
      <c r="AE221" s="28" t="s">
        <v>30</v>
      </c>
      <c r="AF221" s="28" t="s">
        <v>30</v>
      </c>
      <c r="AG221" s="28" t="s">
        <v>30</v>
      </c>
      <c r="AH221" s="28" t="s">
        <v>30</v>
      </c>
      <c r="AI221" s="28" t="s">
        <v>30</v>
      </c>
      <c r="AJ221" s="28" t="s">
        <v>30</v>
      </c>
      <c r="AK221" s="28" t="s">
        <v>30</v>
      </c>
      <c r="AL221" s="28" t="s">
        <v>30</v>
      </c>
      <c r="AM221" s="28" t="s">
        <v>30</v>
      </c>
      <c r="AN221" s="28" t="s">
        <v>30</v>
      </c>
      <c r="AO221" s="28" t="s">
        <v>30</v>
      </c>
      <c r="AP221" s="28" t="s">
        <v>30</v>
      </c>
      <c r="AQ221" s="28" t="s">
        <v>30</v>
      </c>
      <c r="AR221" s="28" t="s">
        <v>30</v>
      </c>
      <c r="AS221" s="28" t="s">
        <v>30</v>
      </c>
      <c r="AT221" s="28" t="s">
        <v>30</v>
      </c>
      <c r="AU221" s="28" t="s">
        <v>30</v>
      </c>
    </row>
    <row r="222" spans="2:47" outlineLevel="1">
      <c r="B222" s="25" t="s">
        <v>900</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row>
    <row r="223" spans="2:47" outlineLevel="1">
      <c r="B223" s="25" t="s">
        <v>890</v>
      </c>
      <c r="C223" s="27">
        <f t="shared" ref="C223:R225" si="97">C222</f>
        <v>0</v>
      </c>
      <c r="D223" s="27">
        <f t="shared" si="97"/>
        <v>0</v>
      </c>
      <c r="E223" s="27">
        <f t="shared" si="97"/>
        <v>0</v>
      </c>
      <c r="F223" s="27">
        <f t="shared" si="97"/>
        <v>0</v>
      </c>
      <c r="G223" s="27">
        <f t="shared" si="97"/>
        <v>0</v>
      </c>
      <c r="H223" s="27">
        <f t="shared" si="97"/>
        <v>0</v>
      </c>
      <c r="I223" s="27">
        <f t="shared" si="97"/>
        <v>0</v>
      </c>
      <c r="J223" s="27">
        <f t="shared" si="97"/>
        <v>0</v>
      </c>
      <c r="K223" s="27">
        <f t="shared" si="97"/>
        <v>0</v>
      </c>
      <c r="L223" s="27">
        <f t="shared" si="97"/>
        <v>0</v>
      </c>
      <c r="M223" s="27">
        <f t="shared" si="97"/>
        <v>0</v>
      </c>
      <c r="N223" s="27">
        <f t="shared" si="97"/>
        <v>0</v>
      </c>
      <c r="O223" s="27">
        <f t="shared" si="97"/>
        <v>0</v>
      </c>
      <c r="P223" s="27">
        <f t="shared" si="97"/>
        <v>0</v>
      </c>
      <c r="Q223" s="27">
        <f t="shared" si="97"/>
        <v>0</v>
      </c>
      <c r="R223" s="27">
        <f t="shared" si="97"/>
        <v>0</v>
      </c>
      <c r="S223" s="27">
        <f t="shared" ref="S223:AH225" si="98">S222</f>
        <v>0</v>
      </c>
      <c r="T223" s="27">
        <f t="shared" si="98"/>
        <v>0</v>
      </c>
      <c r="U223" s="27">
        <f t="shared" si="98"/>
        <v>0</v>
      </c>
      <c r="V223" s="27">
        <f t="shared" si="98"/>
        <v>0</v>
      </c>
      <c r="W223" s="27">
        <f t="shared" si="98"/>
        <v>0</v>
      </c>
      <c r="X223" s="27">
        <f t="shared" si="98"/>
        <v>0</v>
      </c>
      <c r="Y223" s="27">
        <f t="shared" si="98"/>
        <v>0</v>
      </c>
      <c r="Z223" s="27">
        <f t="shared" si="98"/>
        <v>0</v>
      </c>
      <c r="AA223" s="27">
        <f t="shared" si="98"/>
        <v>0</v>
      </c>
      <c r="AB223" s="27">
        <f t="shared" si="98"/>
        <v>0</v>
      </c>
      <c r="AC223" s="27">
        <f t="shared" si="98"/>
        <v>0</v>
      </c>
      <c r="AD223" s="27">
        <f t="shared" si="98"/>
        <v>0</v>
      </c>
      <c r="AE223" s="27">
        <f t="shared" si="98"/>
        <v>0</v>
      </c>
      <c r="AF223" s="27">
        <f t="shared" si="98"/>
        <v>0</v>
      </c>
      <c r="AG223" s="27">
        <f t="shared" si="98"/>
        <v>0</v>
      </c>
      <c r="AH223" s="27">
        <f t="shared" si="98"/>
        <v>0</v>
      </c>
      <c r="AI223" s="27">
        <f t="shared" ref="AI223:AU225" si="99">AI222</f>
        <v>0</v>
      </c>
      <c r="AJ223" s="27">
        <f t="shared" si="99"/>
        <v>0</v>
      </c>
      <c r="AK223" s="27">
        <f t="shared" si="99"/>
        <v>0</v>
      </c>
      <c r="AL223" s="27">
        <f t="shared" si="99"/>
        <v>0</v>
      </c>
      <c r="AM223" s="27">
        <f t="shared" si="99"/>
        <v>0</v>
      </c>
      <c r="AN223" s="27">
        <f t="shared" si="99"/>
        <v>0</v>
      </c>
      <c r="AO223" s="27">
        <f t="shared" si="99"/>
        <v>0</v>
      </c>
      <c r="AP223" s="27">
        <f t="shared" si="99"/>
        <v>0</v>
      </c>
      <c r="AQ223" s="27">
        <f t="shared" si="99"/>
        <v>0</v>
      </c>
      <c r="AR223" s="27">
        <f t="shared" si="99"/>
        <v>0</v>
      </c>
      <c r="AS223" s="27">
        <f t="shared" si="99"/>
        <v>0</v>
      </c>
      <c r="AT223" s="27">
        <f t="shared" si="99"/>
        <v>0</v>
      </c>
      <c r="AU223" s="27">
        <f t="shared" si="99"/>
        <v>0</v>
      </c>
    </row>
    <row r="224" spans="2:47" outlineLevel="1">
      <c r="B224" s="25" t="s">
        <v>891</v>
      </c>
      <c r="C224" s="27">
        <f t="shared" si="97"/>
        <v>0</v>
      </c>
      <c r="D224" s="27">
        <f t="shared" si="97"/>
        <v>0</v>
      </c>
      <c r="E224" s="27">
        <f t="shared" si="97"/>
        <v>0</v>
      </c>
      <c r="F224" s="27">
        <f t="shared" si="97"/>
        <v>0</v>
      </c>
      <c r="G224" s="27">
        <f t="shared" si="97"/>
        <v>0</v>
      </c>
      <c r="H224" s="27">
        <f t="shared" si="97"/>
        <v>0</v>
      </c>
      <c r="I224" s="27">
        <f t="shared" si="97"/>
        <v>0</v>
      </c>
      <c r="J224" s="27">
        <f t="shared" si="97"/>
        <v>0</v>
      </c>
      <c r="K224" s="27">
        <f t="shared" si="97"/>
        <v>0</v>
      </c>
      <c r="L224" s="27">
        <f t="shared" si="97"/>
        <v>0</v>
      </c>
      <c r="M224" s="27">
        <f t="shared" si="97"/>
        <v>0</v>
      </c>
      <c r="N224" s="27">
        <f t="shared" si="97"/>
        <v>0</v>
      </c>
      <c r="O224" s="27">
        <f t="shared" si="97"/>
        <v>0</v>
      </c>
      <c r="P224" s="27">
        <f t="shared" si="97"/>
        <v>0</v>
      </c>
      <c r="Q224" s="27">
        <f t="shared" si="97"/>
        <v>0</v>
      </c>
      <c r="R224" s="27">
        <f t="shared" si="97"/>
        <v>0</v>
      </c>
      <c r="S224" s="27">
        <f t="shared" si="98"/>
        <v>0</v>
      </c>
      <c r="T224" s="27">
        <f t="shared" si="98"/>
        <v>0</v>
      </c>
      <c r="U224" s="27">
        <f t="shared" si="98"/>
        <v>0</v>
      </c>
      <c r="V224" s="27">
        <f t="shared" si="98"/>
        <v>0</v>
      </c>
      <c r="W224" s="27">
        <f t="shared" si="98"/>
        <v>0</v>
      </c>
      <c r="X224" s="27">
        <f t="shared" si="98"/>
        <v>0</v>
      </c>
      <c r="Y224" s="27">
        <f t="shared" si="98"/>
        <v>0</v>
      </c>
      <c r="Z224" s="27">
        <f t="shared" si="98"/>
        <v>0</v>
      </c>
      <c r="AA224" s="27">
        <f t="shared" si="98"/>
        <v>0</v>
      </c>
      <c r="AB224" s="27">
        <f t="shared" si="98"/>
        <v>0</v>
      </c>
      <c r="AC224" s="27">
        <f t="shared" si="98"/>
        <v>0</v>
      </c>
      <c r="AD224" s="27">
        <f t="shared" si="98"/>
        <v>0</v>
      </c>
      <c r="AE224" s="27">
        <f t="shared" si="98"/>
        <v>0</v>
      </c>
      <c r="AF224" s="27">
        <f t="shared" si="98"/>
        <v>0</v>
      </c>
      <c r="AG224" s="27">
        <f t="shared" si="98"/>
        <v>0</v>
      </c>
      <c r="AH224" s="27">
        <f t="shared" si="98"/>
        <v>0</v>
      </c>
      <c r="AI224" s="27">
        <f t="shared" si="99"/>
        <v>0</v>
      </c>
      <c r="AJ224" s="27">
        <f t="shared" si="99"/>
        <v>0</v>
      </c>
      <c r="AK224" s="27">
        <f t="shared" si="99"/>
        <v>0</v>
      </c>
      <c r="AL224" s="27">
        <f t="shared" si="99"/>
        <v>0</v>
      </c>
      <c r="AM224" s="27">
        <f t="shared" si="99"/>
        <v>0</v>
      </c>
      <c r="AN224" s="27">
        <f t="shared" si="99"/>
        <v>0</v>
      </c>
      <c r="AO224" s="27">
        <f t="shared" si="99"/>
        <v>0</v>
      </c>
      <c r="AP224" s="27">
        <f t="shared" si="99"/>
        <v>0</v>
      </c>
      <c r="AQ224" s="27">
        <f t="shared" si="99"/>
        <v>0</v>
      </c>
      <c r="AR224" s="27">
        <f t="shared" si="99"/>
        <v>0</v>
      </c>
      <c r="AS224" s="27">
        <f t="shared" si="99"/>
        <v>0</v>
      </c>
      <c r="AT224" s="27">
        <f t="shared" si="99"/>
        <v>0</v>
      </c>
      <c r="AU224" s="27">
        <f t="shared" si="99"/>
        <v>0</v>
      </c>
    </row>
    <row r="225" spans="1:64" outlineLevel="1">
      <c r="B225" s="25" t="s">
        <v>892</v>
      </c>
      <c r="C225" s="27">
        <f t="shared" si="97"/>
        <v>0</v>
      </c>
      <c r="D225" s="27">
        <f t="shared" si="97"/>
        <v>0</v>
      </c>
      <c r="E225" s="27">
        <f t="shared" si="97"/>
        <v>0</v>
      </c>
      <c r="F225" s="27">
        <f t="shared" si="97"/>
        <v>0</v>
      </c>
      <c r="G225" s="27">
        <f t="shared" si="97"/>
        <v>0</v>
      </c>
      <c r="H225" s="27">
        <f t="shared" si="97"/>
        <v>0</v>
      </c>
      <c r="I225" s="27">
        <f t="shared" si="97"/>
        <v>0</v>
      </c>
      <c r="J225" s="27">
        <f t="shared" si="97"/>
        <v>0</v>
      </c>
      <c r="K225" s="27">
        <f t="shared" si="97"/>
        <v>0</v>
      </c>
      <c r="L225" s="27">
        <f t="shared" si="97"/>
        <v>0</v>
      </c>
      <c r="M225" s="27">
        <f t="shared" si="97"/>
        <v>0</v>
      </c>
      <c r="N225" s="27">
        <f t="shared" si="97"/>
        <v>0</v>
      </c>
      <c r="O225" s="27">
        <f t="shared" si="97"/>
        <v>0</v>
      </c>
      <c r="P225" s="27">
        <f t="shared" si="97"/>
        <v>0</v>
      </c>
      <c r="Q225" s="27">
        <f t="shared" si="97"/>
        <v>0</v>
      </c>
      <c r="R225" s="27">
        <f t="shared" si="97"/>
        <v>0</v>
      </c>
      <c r="S225" s="27">
        <f t="shared" si="98"/>
        <v>0</v>
      </c>
      <c r="T225" s="27">
        <f t="shared" si="98"/>
        <v>0</v>
      </c>
      <c r="U225" s="27">
        <f t="shared" si="98"/>
        <v>0</v>
      </c>
      <c r="V225" s="27">
        <f t="shared" si="98"/>
        <v>0</v>
      </c>
      <c r="W225" s="27">
        <f t="shared" si="98"/>
        <v>0</v>
      </c>
      <c r="X225" s="27">
        <f t="shared" si="98"/>
        <v>0</v>
      </c>
      <c r="Y225" s="27">
        <f t="shared" si="98"/>
        <v>0</v>
      </c>
      <c r="Z225" s="27">
        <f t="shared" si="98"/>
        <v>0</v>
      </c>
      <c r="AA225" s="27">
        <f t="shared" si="98"/>
        <v>0</v>
      </c>
      <c r="AB225" s="27">
        <f t="shared" si="98"/>
        <v>0</v>
      </c>
      <c r="AC225" s="27">
        <f t="shared" si="98"/>
        <v>0</v>
      </c>
      <c r="AD225" s="27">
        <f t="shared" si="98"/>
        <v>0</v>
      </c>
      <c r="AE225" s="27">
        <f t="shared" si="98"/>
        <v>0</v>
      </c>
      <c r="AF225" s="27">
        <f t="shared" si="98"/>
        <v>0</v>
      </c>
      <c r="AG225" s="27">
        <f t="shared" si="98"/>
        <v>0</v>
      </c>
      <c r="AH225" s="27">
        <f t="shared" si="98"/>
        <v>0</v>
      </c>
      <c r="AI225" s="27">
        <f t="shared" si="99"/>
        <v>0</v>
      </c>
      <c r="AJ225" s="27">
        <f t="shared" si="99"/>
        <v>0</v>
      </c>
      <c r="AK225" s="27">
        <f t="shared" si="99"/>
        <v>0</v>
      </c>
      <c r="AL225" s="27">
        <f t="shared" si="99"/>
        <v>0</v>
      </c>
      <c r="AM225" s="27">
        <f t="shared" si="99"/>
        <v>0</v>
      </c>
      <c r="AN225" s="27">
        <f t="shared" si="99"/>
        <v>0</v>
      </c>
      <c r="AO225" s="27">
        <f t="shared" si="99"/>
        <v>0</v>
      </c>
      <c r="AP225" s="27">
        <f t="shared" si="99"/>
        <v>0</v>
      </c>
      <c r="AQ225" s="27">
        <f t="shared" si="99"/>
        <v>0</v>
      </c>
      <c r="AR225" s="27">
        <f t="shared" si="99"/>
        <v>0</v>
      </c>
      <c r="AS225" s="27">
        <f t="shared" si="99"/>
        <v>0</v>
      </c>
      <c r="AT225" s="27">
        <f t="shared" si="99"/>
        <v>0</v>
      </c>
      <c r="AU225" s="27">
        <f t="shared" si="99"/>
        <v>0</v>
      </c>
    </row>
    <row r="226" spans="1:64" outlineLevel="1">
      <c r="B226" s="25" t="s">
        <v>888</v>
      </c>
      <c r="C226" s="28" t="s">
        <v>30</v>
      </c>
      <c r="D226" s="28" t="s">
        <v>30</v>
      </c>
      <c r="E226" s="28" t="s">
        <v>30</v>
      </c>
      <c r="F226" s="28" t="s">
        <v>30</v>
      </c>
      <c r="G226" s="28" t="s">
        <v>30</v>
      </c>
      <c r="H226" s="28" t="s">
        <v>30</v>
      </c>
      <c r="I226" s="28" t="s">
        <v>30</v>
      </c>
      <c r="J226" s="28" t="s">
        <v>30</v>
      </c>
      <c r="K226" s="28" t="s">
        <v>30</v>
      </c>
      <c r="L226" s="28" t="s">
        <v>30</v>
      </c>
      <c r="M226" s="28" t="s">
        <v>30</v>
      </c>
      <c r="N226" s="28" t="s">
        <v>30</v>
      </c>
      <c r="O226" s="28" t="s">
        <v>30</v>
      </c>
      <c r="P226" s="28" t="s">
        <v>30</v>
      </c>
      <c r="Q226" s="28" t="s">
        <v>30</v>
      </c>
      <c r="R226" s="28" t="s">
        <v>30</v>
      </c>
      <c r="S226" s="28" t="s">
        <v>30</v>
      </c>
      <c r="T226" s="28" t="s">
        <v>30</v>
      </c>
      <c r="U226" s="28" t="s">
        <v>30</v>
      </c>
      <c r="V226" s="28" t="s">
        <v>30</v>
      </c>
      <c r="W226" s="28" t="s">
        <v>30</v>
      </c>
      <c r="X226" s="28" t="s">
        <v>30</v>
      </c>
      <c r="Y226" s="28" t="s">
        <v>30</v>
      </c>
      <c r="Z226" s="28" t="s">
        <v>30</v>
      </c>
      <c r="AA226" s="28" t="s">
        <v>30</v>
      </c>
      <c r="AB226" s="28" t="s">
        <v>30</v>
      </c>
      <c r="AC226" s="28" t="s">
        <v>30</v>
      </c>
      <c r="AD226" s="28" t="s">
        <v>30</v>
      </c>
      <c r="AE226" s="28" t="s">
        <v>30</v>
      </c>
      <c r="AF226" s="28" t="s">
        <v>30</v>
      </c>
      <c r="AG226" s="28" t="s">
        <v>30</v>
      </c>
      <c r="AH226" s="28" t="s">
        <v>30</v>
      </c>
      <c r="AI226" s="28" t="s">
        <v>30</v>
      </c>
      <c r="AJ226" s="28" t="s">
        <v>30</v>
      </c>
      <c r="AK226" s="28" t="s">
        <v>30</v>
      </c>
      <c r="AL226" s="28" t="s">
        <v>30</v>
      </c>
      <c r="AM226" s="28" t="s">
        <v>30</v>
      </c>
      <c r="AN226" s="28" t="s">
        <v>30</v>
      </c>
      <c r="AO226" s="28" t="s">
        <v>30</v>
      </c>
      <c r="AP226" s="28" t="s">
        <v>30</v>
      </c>
      <c r="AQ226" s="28" t="s">
        <v>30</v>
      </c>
      <c r="AR226" s="28" t="s">
        <v>30</v>
      </c>
      <c r="AS226" s="28" t="s">
        <v>30</v>
      </c>
      <c r="AT226" s="28" t="s">
        <v>30</v>
      </c>
      <c r="AU226" s="28" t="s">
        <v>30</v>
      </c>
    </row>
    <row r="227" spans="1:64" outlineLevel="1">
      <c r="B227" s="25" t="s">
        <v>901</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row>
    <row r="228" spans="1:64" outlineLevel="1">
      <c r="B228" s="25" t="s">
        <v>890</v>
      </c>
      <c r="C228" s="27">
        <f t="shared" ref="C228:R230" si="100">C227</f>
        <v>0</v>
      </c>
      <c r="D228" s="27">
        <f t="shared" si="100"/>
        <v>0</v>
      </c>
      <c r="E228" s="27">
        <f t="shared" si="100"/>
        <v>0</v>
      </c>
      <c r="F228" s="27">
        <f t="shared" si="100"/>
        <v>0</v>
      </c>
      <c r="G228" s="27">
        <f t="shared" si="100"/>
        <v>0</v>
      </c>
      <c r="H228" s="27">
        <f t="shared" si="100"/>
        <v>0</v>
      </c>
      <c r="I228" s="27">
        <f t="shared" si="100"/>
        <v>0</v>
      </c>
      <c r="J228" s="27">
        <f t="shared" si="100"/>
        <v>0</v>
      </c>
      <c r="K228" s="27">
        <f t="shared" si="100"/>
        <v>0</v>
      </c>
      <c r="L228" s="27">
        <f t="shared" si="100"/>
        <v>0</v>
      </c>
      <c r="M228" s="27">
        <f t="shared" si="100"/>
        <v>0</v>
      </c>
      <c r="N228" s="27">
        <f t="shared" si="100"/>
        <v>0</v>
      </c>
      <c r="O228" s="27">
        <f t="shared" si="100"/>
        <v>0</v>
      </c>
      <c r="P228" s="27">
        <f t="shared" si="100"/>
        <v>0</v>
      </c>
      <c r="Q228" s="27">
        <f t="shared" si="100"/>
        <v>0</v>
      </c>
      <c r="R228" s="27">
        <f t="shared" si="100"/>
        <v>0</v>
      </c>
      <c r="S228" s="27">
        <f t="shared" ref="S228:AH230" si="101">S227</f>
        <v>0</v>
      </c>
      <c r="T228" s="27">
        <f t="shared" si="101"/>
        <v>0</v>
      </c>
      <c r="U228" s="27">
        <f t="shared" si="101"/>
        <v>0</v>
      </c>
      <c r="V228" s="27">
        <f t="shared" si="101"/>
        <v>0</v>
      </c>
      <c r="W228" s="27">
        <f t="shared" si="101"/>
        <v>0</v>
      </c>
      <c r="X228" s="27">
        <f t="shared" si="101"/>
        <v>0</v>
      </c>
      <c r="Y228" s="27">
        <f t="shared" si="101"/>
        <v>0</v>
      </c>
      <c r="Z228" s="27">
        <f t="shared" si="101"/>
        <v>0</v>
      </c>
      <c r="AA228" s="27">
        <f t="shared" si="101"/>
        <v>0</v>
      </c>
      <c r="AB228" s="27">
        <f t="shared" si="101"/>
        <v>0</v>
      </c>
      <c r="AC228" s="27">
        <f t="shared" si="101"/>
        <v>0</v>
      </c>
      <c r="AD228" s="27">
        <f t="shared" si="101"/>
        <v>0</v>
      </c>
      <c r="AE228" s="27">
        <f t="shared" si="101"/>
        <v>0</v>
      </c>
      <c r="AF228" s="27">
        <f t="shared" si="101"/>
        <v>0</v>
      </c>
      <c r="AG228" s="27">
        <f t="shared" si="101"/>
        <v>0</v>
      </c>
      <c r="AH228" s="27">
        <f t="shared" si="101"/>
        <v>0</v>
      </c>
      <c r="AI228" s="27">
        <f t="shared" ref="AI228:AU230" si="102">AI227</f>
        <v>0</v>
      </c>
      <c r="AJ228" s="27">
        <f t="shared" si="102"/>
        <v>0</v>
      </c>
      <c r="AK228" s="27">
        <f t="shared" si="102"/>
        <v>0</v>
      </c>
      <c r="AL228" s="27">
        <f t="shared" si="102"/>
        <v>0</v>
      </c>
      <c r="AM228" s="27">
        <f t="shared" si="102"/>
        <v>0</v>
      </c>
      <c r="AN228" s="27">
        <f t="shared" si="102"/>
        <v>0</v>
      </c>
      <c r="AO228" s="27">
        <f t="shared" si="102"/>
        <v>0</v>
      </c>
      <c r="AP228" s="27">
        <f t="shared" si="102"/>
        <v>0</v>
      </c>
      <c r="AQ228" s="27">
        <f t="shared" si="102"/>
        <v>0</v>
      </c>
      <c r="AR228" s="27">
        <f t="shared" si="102"/>
        <v>0</v>
      </c>
      <c r="AS228" s="27">
        <f t="shared" si="102"/>
        <v>0</v>
      </c>
      <c r="AT228" s="27">
        <f t="shared" si="102"/>
        <v>0</v>
      </c>
      <c r="AU228" s="27">
        <f t="shared" si="102"/>
        <v>0</v>
      </c>
    </row>
    <row r="229" spans="1:64" outlineLevel="1">
      <c r="B229" s="25" t="s">
        <v>891</v>
      </c>
      <c r="C229" s="27">
        <f t="shared" si="100"/>
        <v>0</v>
      </c>
      <c r="D229" s="27">
        <f t="shared" si="100"/>
        <v>0</v>
      </c>
      <c r="E229" s="27">
        <f t="shared" si="100"/>
        <v>0</v>
      </c>
      <c r="F229" s="27">
        <f t="shared" si="100"/>
        <v>0</v>
      </c>
      <c r="G229" s="27">
        <f t="shared" si="100"/>
        <v>0</v>
      </c>
      <c r="H229" s="27">
        <f t="shared" si="100"/>
        <v>0</v>
      </c>
      <c r="I229" s="27">
        <f t="shared" si="100"/>
        <v>0</v>
      </c>
      <c r="J229" s="27">
        <f t="shared" si="100"/>
        <v>0</v>
      </c>
      <c r="K229" s="27">
        <f t="shared" si="100"/>
        <v>0</v>
      </c>
      <c r="L229" s="27">
        <f t="shared" si="100"/>
        <v>0</v>
      </c>
      <c r="M229" s="27">
        <f t="shared" si="100"/>
        <v>0</v>
      </c>
      <c r="N229" s="27">
        <f t="shared" si="100"/>
        <v>0</v>
      </c>
      <c r="O229" s="27">
        <f t="shared" si="100"/>
        <v>0</v>
      </c>
      <c r="P229" s="27">
        <f t="shared" si="100"/>
        <v>0</v>
      </c>
      <c r="Q229" s="27">
        <f t="shared" si="100"/>
        <v>0</v>
      </c>
      <c r="R229" s="27">
        <f t="shared" si="100"/>
        <v>0</v>
      </c>
      <c r="S229" s="27">
        <f t="shared" si="101"/>
        <v>0</v>
      </c>
      <c r="T229" s="27">
        <f t="shared" si="101"/>
        <v>0</v>
      </c>
      <c r="U229" s="27">
        <f t="shared" si="101"/>
        <v>0</v>
      </c>
      <c r="V229" s="27">
        <f t="shared" si="101"/>
        <v>0</v>
      </c>
      <c r="W229" s="27">
        <f t="shared" si="101"/>
        <v>0</v>
      </c>
      <c r="X229" s="27">
        <f t="shared" si="101"/>
        <v>0</v>
      </c>
      <c r="Y229" s="27">
        <f t="shared" si="101"/>
        <v>0</v>
      </c>
      <c r="Z229" s="27">
        <f t="shared" si="101"/>
        <v>0</v>
      </c>
      <c r="AA229" s="27">
        <f t="shared" si="101"/>
        <v>0</v>
      </c>
      <c r="AB229" s="27">
        <f t="shared" si="101"/>
        <v>0</v>
      </c>
      <c r="AC229" s="27">
        <f t="shared" si="101"/>
        <v>0</v>
      </c>
      <c r="AD229" s="27">
        <f t="shared" si="101"/>
        <v>0</v>
      </c>
      <c r="AE229" s="27">
        <f t="shared" si="101"/>
        <v>0</v>
      </c>
      <c r="AF229" s="27">
        <f t="shared" si="101"/>
        <v>0</v>
      </c>
      <c r="AG229" s="27">
        <f t="shared" si="101"/>
        <v>0</v>
      </c>
      <c r="AH229" s="27">
        <f t="shared" si="101"/>
        <v>0</v>
      </c>
      <c r="AI229" s="27">
        <f t="shared" si="102"/>
        <v>0</v>
      </c>
      <c r="AJ229" s="27">
        <f t="shared" si="102"/>
        <v>0</v>
      </c>
      <c r="AK229" s="27">
        <f t="shared" si="102"/>
        <v>0</v>
      </c>
      <c r="AL229" s="27">
        <f t="shared" si="102"/>
        <v>0</v>
      </c>
      <c r="AM229" s="27">
        <f t="shared" si="102"/>
        <v>0</v>
      </c>
      <c r="AN229" s="27">
        <f t="shared" si="102"/>
        <v>0</v>
      </c>
      <c r="AO229" s="27">
        <f t="shared" si="102"/>
        <v>0</v>
      </c>
      <c r="AP229" s="27">
        <f t="shared" si="102"/>
        <v>0</v>
      </c>
      <c r="AQ229" s="27">
        <f t="shared" si="102"/>
        <v>0</v>
      </c>
      <c r="AR229" s="27">
        <f t="shared" si="102"/>
        <v>0</v>
      </c>
      <c r="AS229" s="27">
        <f t="shared" si="102"/>
        <v>0</v>
      </c>
      <c r="AT229" s="27">
        <f t="shared" si="102"/>
        <v>0</v>
      </c>
      <c r="AU229" s="27">
        <f t="shared" si="102"/>
        <v>0</v>
      </c>
    </row>
    <row r="230" spans="1:64" outlineLevel="1">
      <c r="B230" s="25" t="s">
        <v>892</v>
      </c>
      <c r="C230" s="27">
        <f t="shared" si="100"/>
        <v>0</v>
      </c>
      <c r="D230" s="27">
        <f t="shared" si="100"/>
        <v>0</v>
      </c>
      <c r="E230" s="27">
        <f t="shared" si="100"/>
        <v>0</v>
      </c>
      <c r="F230" s="27">
        <f t="shared" si="100"/>
        <v>0</v>
      </c>
      <c r="G230" s="27">
        <f t="shared" si="100"/>
        <v>0</v>
      </c>
      <c r="H230" s="27">
        <f t="shared" si="100"/>
        <v>0</v>
      </c>
      <c r="I230" s="27">
        <f t="shared" si="100"/>
        <v>0</v>
      </c>
      <c r="J230" s="27">
        <f t="shared" si="100"/>
        <v>0</v>
      </c>
      <c r="K230" s="27">
        <f t="shared" si="100"/>
        <v>0</v>
      </c>
      <c r="L230" s="27">
        <f t="shared" si="100"/>
        <v>0</v>
      </c>
      <c r="M230" s="27">
        <f t="shared" si="100"/>
        <v>0</v>
      </c>
      <c r="N230" s="27">
        <f t="shared" si="100"/>
        <v>0</v>
      </c>
      <c r="O230" s="27">
        <f t="shared" si="100"/>
        <v>0</v>
      </c>
      <c r="P230" s="27">
        <f t="shared" si="100"/>
        <v>0</v>
      </c>
      <c r="Q230" s="27">
        <f t="shared" si="100"/>
        <v>0</v>
      </c>
      <c r="R230" s="27">
        <f t="shared" si="100"/>
        <v>0</v>
      </c>
      <c r="S230" s="27">
        <f t="shared" si="101"/>
        <v>0</v>
      </c>
      <c r="T230" s="27">
        <f t="shared" si="101"/>
        <v>0</v>
      </c>
      <c r="U230" s="27">
        <f t="shared" si="101"/>
        <v>0</v>
      </c>
      <c r="V230" s="27">
        <f t="shared" si="101"/>
        <v>0</v>
      </c>
      <c r="W230" s="27">
        <f t="shared" si="101"/>
        <v>0</v>
      </c>
      <c r="X230" s="27">
        <f t="shared" si="101"/>
        <v>0</v>
      </c>
      <c r="Y230" s="27">
        <f t="shared" si="101"/>
        <v>0</v>
      </c>
      <c r="Z230" s="27">
        <f t="shared" si="101"/>
        <v>0</v>
      </c>
      <c r="AA230" s="27">
        <f t="shared" si="101"/>
        <v>0</v>
      </c>
      <c r="AB230" s="27">
        <f t="shared" si="101"/>
        <v>0</v>
      </c>
      <c r="AC230" s="27">
        <f t="shared" si="101"/>
        <v>0</v>
      </c>
      <c r="AD230" s="27">
        <f t="shared" si="101"/>
        <v>0</v>
      </c>
      <c r="AE230" s="27">
        <f t="shared" si="101"/>
        <v>0</v>
      </c>
      <c r="AF230" s="27">
        <f t="shared" si="101"/>
        <v>0</v>
      </c>
      <c r="AG230" s="27">
        <f t="shared" si="101"/>
        <v>0</v>
      </c>
      <c r="AH230" s="27">
        <f t="shared" si="101"/>
        <v>0</v>
      </c>
      <c r="AI230" s="27">
        <f t="shared" si="102"/>
        <v>0</v>
      </c>
      <c r="AJ230" s="27">
        <f t="shared" si="102"/>
        <v>0</v>
      </c>
      <c r="AK230" s="27">
        <f t="shared" si="102"/>
        <v>0</v>
      </c>
      <c r="AL230" s="27">
        <f t="shared" si="102"/>
        <v>0</v>
      </c>
      <c r="AM230" s="27">
        <f t="shared" si="102"/>
        <v>0</v>
      </c>
      <c r="AN230" s="27">
        <f t="shared" si="102"/>
        <v>0</v>
      </c>
      <c r="AO230" s="27">
        <f t="shared" si="102"/>
        <v>0</v>
      </c>
      <c r="AP230" s="27">
        <f t="shared" si="102"/>
        <v>0</v>
      </c>
      <c r="AQ230" s="27">
        <f t="shared" si="102"/>
        <v>0</v>
      </c>
      <c r="AR230" s="27">
        <f t="shared" si="102"/>
        <v>0</v>
      </c>
      <c r="AS230" s="27">
        <f t="shared" si="102"/>
        <v>0</v>
      </c>
      <c r="AT230" s="27">
        <f t="shared" si="102"/>
        <v>0</v>
      </c>
      <c r="AU230" s="27">
        <f t="shared" si="102"/>
        <v>0</v>
      </c>
    </row>
    <row r="231" spans="1:64" outlineLevel="1"/>
    <row r="233" spans="1:64">
      <c r="A233" s="14" t="s">
        <v>1597</v>
      </c>
    </row>
    <row r="234" spans="1:64" outlineLevel="1">
      <c r="B234" t="s">
        <v>917</v>
      </c>
      <c r="C234">
        <v>1</v>
      </c>
      <c r="D234">
        <f>C234</f>
        <v>1</v>
      </c>
      <c r="E234">
        <f>D234</f>
        <v>1</v>
      </c>
      <c r="F234">
        <f>D234</f>
        <v>1</v>
      </c>
      <c r="G234">
        <f>F234</f>
        <v>1</v>
      </c>
      <c r="H234">
        <v>1</v>
      </c>
      <c r="I234">
        <f>C234+1</f>
        <v>2</v>
      </c>
      <c r="J234">
        <f>I234</f>
        <v>2</v>
      </c>
      <c r="K234">
        <f>J234</f>
        <v>2</v>
      </c>
      <c r="L234">
        <f>J234</f>
        <v>2</v>
      </c>
      <c r="M234">
        <f>L234</f>
        <v>2</v>
      </c>
      <c r="N234">
        <v>2</v>
      </c>
      <c r="O234">
        <f>I234+1</f>
        <v>3</v>
      </c>
      <c r="P234">
        <f>O234</f>
        <v>3</v>
      </c>
      <c r="Q234">
        <f>P234</f>
        <v>3</v>
      </c>
      <c r="R234">
        <f>P234</f>
        <v>3</v>
      </c>
      <c r="S234">
        <f>R234</f>
        <v>3</v>
      </c>
      <c r="T234">
        <v>3</v>
      </c>
      <c r="U234">
        <f>O234+1</f>
        <v>4</v>
      </c>
      <c r="V234">
        <f>U234</f>
        <v>4</v>
      </c>
      <c r="W234">
        <f>V234</f>
        <v>4</v>
      </c>
      <c r="X234">
        <f>V234</f>
        <v>4</v>
      </c>
      <c r="Y234">
        <f>X234</f>
        <v>4</v>
      </c>
      <c r="Z234">
        <v>4</v>
      </c>
      <c r="AA234">
        <f>U234+1</f>
        <v>5</v>
      </c>
      <c r="AB234">
        <f>AA234</f>
        <v>5</v>
      </c>
      <c r="AC234">
        <f>AB234</f>
        <v>5</v>
      </c>
      <c r="AD234">
        <f>AB234</f>
        <v>5</v>
      </c>
      <c r="AE234">
        <f>AD234</f>
        <v>5</v>
      </c>
      <c r="AF234">
        <v>5</v>
      </c>
      <c r="AG234">
        <f>AA234+1</f>
        <v>6</v>
      </c>
      <c r="AH234">
        <f>AG234</f>
        <v>6</v>
      </c>
      <c r="AI234">
        <f>AH234</f>
        <v>6</v>
      </c>
      <c r="AJ234">
        <f>AH234</f>
        <v>6</v>
      </c>
      <c r="AK234">
        <f>AJ234</f>
        <v>6</v>
      </c>
      <c r="AL234">
        <v>6</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row>
    <row r="235" spans="1:64" outlineLevel="1">
      <c r="B235" t="s">
        <v>1656</v>
      </c>
      <c r="C235" t="s">
        <v>1657</v>
      </c>
      <c r="D235" t="s">
        <v>1658</v>
      </c>
      <c r="E235" t="s">
        <v>1659</v>
      </c>
      <c r="F235" t="s">
        <v>1045</v>
      </c>
      <c r="G235" t="s">
        <v>1660</v>
      </c>
      <c r="H235" t="s">
        <v>1665</v>
      </c>
      <c r="I235" t="s">
        <v>1657</v>
      </c>
      <c r="J235" t="s">
        <v>1658</v>
      </c>
      <c r="K235" t="s">
        <v>1659</v>
      </c>
      <c r="L235" t="s">
        <v>1045</v>
      </c>
      <c r="M235" t="s">
        <v>1660</v>
      </c>
      <c r="N235" t="s">
        <v>1665</v>
      </c>
      <c r="O235" t="s">
        <v>1657</v>
      </c>
      <c r="P235" t="s">
        <v>1658</v>
      </c>
      <c r="Q235" t="s">
        <v>1659</v>
      </c>
      <c r="R235" t="s">
        <v>1045</v>
      </c>
      <c r="S235" t="s">
        <v>1660</v>
      </c>
      <c r="T235" t="s">
        <v>1665</v>
      </c>
      <c r="U235" t="s">
        <v>1657</v>
      </c>
      <c r="V235" t="s">
        <v>1658</v>
      </c>
      <c r="W235" t="s">
        <v>1659</v>
      </c>
      <c r="X235" t="s">
        <v>1045</v>
      </c>
      <c r="Y235" t="s">
        <v>1660</v>
      </c>
      <c r="Z235" t="s">
        <v>1665</v>
      </c>
      <c r="AA235" t="s">
        <v>1657</v>
      </c>
      <c r="AB235" t="s">
        <v>1658</v>
      </c>
      <c r="AC235" t="s">
        <v>1659</v>
      </c>
      <c r="AD235" t="s">
        <v>1045</v>
      </c>
      <c r="AE235" t="s">
        <v>1660</v>
      </c>
      <c r="AF235" t="s">
        <v>1665</v>
      </c>
      <c r="AG235" t="s">
        <v>1657</v>
      </c>
      <c r="AH235" t="s">
        <v>1658</v>
      </c>
      <c r="AI235" t="s">
        <v>1659</v>
      </c>
      <c r="AJ235" t="s">
        <v>1045</v>
      </c>
      <c r="AK235" t="s">
        <v>1660</v>
      </c>
      <c r="AL235" t="s">
        <v>1665</v>
      </c>
      <c r="AM235" t="s">
        <v>1666</v>
      </c>
      <c r="AN235" t="s">
        <v>1045</v>
      </c>
      <c r="AO235" t="s">
        <v>909</v>
      </c>
      <c r="AP235" t="s">
        <v>1667</v>
      </c>
      <c r="AQ235" t="s">
        <v>1657</v>
      </c>
      <c r="AR235" t="s">
        <v>1670</v>
      </c>
      <c r="AS235" t="s">
        <v>1045</v>
      </c>
      <c r="AT235" t="s">
        <v>909</v>
      </c>
      <c r="AU235" t="s">
        <v>1671</v>
      </c>
      <c r="AV235" t="s">
        <v>1657</v>
      </c>
      <c r="AW235" t="s">
        <v>1672</v>
      </c>
      <c r="AX235" t="s">
        <v>1045</v>
      </c>
      <c r="AY235" t="s">
        <v>909</v>
      </c>
      <c r="AZ235" t="s">
        <v>1673</v>
      </c>
      <c r="BA235" t="s">
        <v>1657</v>
      </c>
      <c r="BB235" t="s">
        <v>1674</v>
      </c>
      <c r="BC235" t="s">
        <v>1045</v>
      </c>
      <c r="BD235" t="s">
        <v>909</v>
      </c>
      <c r="BE235" t="s">
        <v>1675</v>
      </c>
      <c r="BF235" t="s">
        <v>1657</v>
      </c>
      <c r="BG235" t="s">
        <v>1676</v>
      </c>
      <c r="BH235" t="s">
        <v>1045</v>
      </c>
      <c r="BI235" t="s">
        <v>909</v>
      </c>
      <c r="BJ235" t="s">
        <v>1677</v>
      </c>
      <c r="BK235" t="s">
        <v>1657</v>
      </c>
    </row>
    <row r="236" spans="1:64" outlineLevel="1">
      <c r="B236" t="s">
        <v>1661</v>
      </c>
      <c r="C236" t="s">
        <v>918</v>
      </c>
      <c r="D236" t="s">
        <v>919</v>
      </c>
      <c r="E236" t="s">
        <v>1038</v>
      </c>
      <c r="F236" t="s">
        <v>1662</v>
      </c>
      <c r="G236" t="s">
        <v>1663</v>
      </c>
      <c r="H236" t="s">
        <v>1664</v>
      </c>
      <c r="I236" t="s">
        <v>918</v>
      </c>
      <c r="J236" t="s">
        <v>1658</v>
      </c>
      <c r="K236" t="s">
        <v>920</v>
      </c>
      <c r="L236" t="s">
        <v>1662</v>
      </c>
      <c r="M236" t="s">
        <v>1663</v>
      </c>
      <c r="N236" t="s">
        <v>1664</v>
      </c>
      <c r="O236" t="s">
        <v>918</v>
      </c>
      <c r="P236" t="s">
        <v>1658</v>
      </c>
      <c r="Q236" t="s">
        <v>920</v>
      </c>
      <c r="R236" t="s">
        <v>1662</v>
      </c>
      <c r="S236" t="s">
        <v>1663</v>
      </c>
      <c r="T236" t="s">
        <v>1664</v>
      </c>
      <c r="U236" t="s">
        <v>918</v>
      </c>
      <c r="V236" t="s">
        <v>1658</v>
      </c>
      <c r="W236" t="s">
        <v>920</v>
      </c>
      <c r="X236" t="s">
        <v>1662</v>
      </c>
      <c r="Y236" t="s">
        <v>1663</v>
      </c>
      <c r="Z236" t="s">
        <v>1664</v>
      </c>
      <c r="AA236" t="s">
        <v>918</v>
      </c>
      <c r="AB236" t="s">
        <v>1658</v>
      </c>
      <c r="AC236" t="s">
        <v>920</v>
      </c>
      <c r="AD236" t="s">
        <v>1662</v>
      </c>
      <c r="AE236" t="s">
        <v>1663</v>
      </c>
      <c r="AF236" t="s">
        <v>1664</v>
      </c>
      <c r="AG236" t="s">
        <v>918</v>
      </c>
      <c r="AH236" t="s">
        <v>1658</v>
      </c>
      <c r="AI236" t="s">
        <v>920</v>
      </c>
      <c r="AJ236" t="s">
        <v>1662</v>
      </c>
      <c r="AK236" t="s">
        <v>1663</v>
      </c>
      <c r="AL236" t="s">
        <v>1664</v>
      </c>
      <c r="AM236" t="s">
        <v>1073</v>
      </c>
      <c r="AN236" t="s">
        <v>1668</v>
      </c>
      <c r="AO236" t="s">
        <v>1669</v>
      </c>
      <c r="AP236" t="s">
        <v>1663</v>
      </c>
      <c r="AQ236" t="s">
        <v>918</v>
      </c>
      <c r="AR236" t="s">
        <v>1073</v>
      </c>
      <c r="AS236" t="s">
        <v>1668</v>
      </c>
      <c r="AT236" t="s">
        <v>1669</v>
      </c>
      <c r="AU236" t="s">
        <v>1663</v>
      </c>
      <c r="AV236" t="s">
        <v>918</v>
      </c>
      <c r="AW236" t="s">
        <v>1073</v>
      </c>
      <c r="AX236" t="s">
        <v>1668</v>
      </c>
      <c r="AY236" t="s">
        <v>1669</v>
      </c>
      <c r="AZ236" t="s">
        <v>1663</v>
      </c>
      <c r="BA236" t="s">
        <v>918</v>
      </c>
      <c r="BB236" t="s">
        <v>1073</v>
      </c>
      <c r="BC236" t="s">
        <v>1668</v>
      </c>
      <c r="BD236" t="s">
        <v>1669</v>
      </c>
      <c r="BE236" t="s">
        <v>1663</v>
      </c>
      <c r="BF236" t="s">
        <v>918</v>
      </c>
      <c r="BG236" t="s">
        <v>1073</v>
      </c>
      <c r="BH236" t="s">
        <v>1668</v>
      </c>
      <c r="BI236" t="s">
        <v>1669</v>
      </c>
      <c r="BJ236" t="s">
        <v>1663</v>
      </c>
      <c r="BK236" t="s">
        <v>918</v>
      </c>
    </row>
    <row r="237" spans="1:64" outlineLevel="1">
      <c r="B237" t="s">
        <v>1095</v>
      </c>
      <c r="C237">
        <v>1</v>
      </c>
      <c r="D237">
        <v>2</v>
      </c>
      <c r="E237">
        <v>4</v>
      </c>
      <c r="F237">
        <v>5</v>
      </c>
      <c r="G237">
        <v>6</v>
      </c>
      <c r="H237">
        <v>7</v>
      </c>
      <c r="I237">
        <f>C237</f>
        <v>1</v>
      </c>
      <c r="J237">
        <f t="shared" ref="J237:AK237" si="103">D237</f>
        <v>2</v>
      </c>
      <c r="K237">
        <f t="shared" si="103"/>
        <v>4</v>
      </c>
      <c r="L237">
        <f t="shared" si="103"/>
        <v>5</v>
      </c>
      <c r="M237">
        <f t="shared" si="103"/>
        <v>6</v>
      </c>
      <c r="N237">
        <f>H237</f>
        <v>7</v>
      </c>
      <c r="O237">
        <f t="shared" si="103"/>
        <v>1</v>
      </c>
      <c r="P237">
        <f t="shared" si="103"/>
        <v>2</v>
      </c>
      <c r="Q237">
        <f t="shared" si="103"/>
        <v>4</v>
      </c>
      <c r="R237">
        <f t="shared" si="103"/>
        <v>5</v>
      </c>
      <c r="S237">
        <f t="shared" si="103"/>
        <v>6</v>
      </c>
      <c r="T237">
        <f>N237</f>
        <v>7</v>
      </c>
      <c r="U237">
        <f t="shared" si="103"/>
        <v>1</v>
      </c>
      <c r="V237">
        <f t="shared" si="103"/>
        <v>2</v>
      </c>
      <c r="W237">
        <f t="shared" si="103"/>
        <v>4</v>
      </c>
      <c r="X237">
        <f t="shared" si="103"/>
        <v>5</v>
      </c>
      <c r="Y237">
        <f t="shared" si="103"/>
        <v>6</v>
      </c>
      <c r="Z237">
        <f>T237</f>
        <v>7</v>
      </c>
      <c r="AA237">
        <f t="shared" si="103"/>
        <v>1</v>
      </c>
      <c r="AB237">
        <f t="shared" si="103"/>
        <v>2</v>
      </c>
      <c r="AC237">
        <f t="shared" si="103"/>
        <v>4</v>
      </c>
      <c r="AD237">
        <f t="shared" si="103"/>
        <v>5</v>
      </c>
      <c r="AE237">
        <f t="shared" si="103"/>
        <v>6</v>
      </c>
      <c r="AF237">
        <f>Z237</f>
        <v>7</v>
      </c>
      <c r="AG237">
        <f t="shared" si="103"/>
        <v>1</v>
      </c>
      <c r="AH237">
        <f t="shared" si="103"/>
        <v>2</v>
      </c>
      <c r="AI237">
        <f t="shared" si="103"/>
        <v>4</v>
      </c>
      <c r="AJ237">
        <f t="shared" si="103"/>
        <v>5</v>
      </c>
      <c r="AK237">
        <f t="shared" si="103"/>
        <v>6</v>
      </c>
      <c r="AL237">
        <f>AF237</f>
        <v>7</v>
      </c>
      <c r="AM237">
        <v>8</v>
      </c>
      <c r="AN237">
        <f t="shared" ref="AN237:AV237" si="104">AM237+1</f>
        <v>9</v>
      </c>
      <c r="AO237">
        <f t="shared" si="104"/>
        <v>10</v>
      </c>
      <c r="AP237">
        <f t="shared" si="104"/>
        <v>11</v>
      </c>
      <c r="AQ237">
        <f t="shared" si="104"/>
        <v>12</v>
      </c>
      <c r="AR237">
        <f t="shared" si="104"/>
        <v>13</v>
      </c>
      <c r="AS237">
        <f t="shared" si="104"/>
        <v>14</v>
      </c>
      <c r="AT237">
        <f t="shared" si="104"/>
        <v>15</v>
      </c>
      <c r="AU237">
        <f t="shared" si="104"/>
        <v>16</v>
      </c>
      <c r="AV237">
        <f t="shared" si="104"/>
        <v>17</v>
      </c>
      <c r="AW237">
        <f t="shared" ref="AW237:BK237" si="105">AV237+1</f>
        <v>18</v>
      </c>
      <c r="AX237">
        <f t="shared" si="105"/>
        <v>19</v>
      </c>
      <c r="AY237">
        <f t="shared" si="105"/>
        <v>20</v>
      </c>
      <c r="AZ237">
        <f t="shared" si="105"/>
        <v>21</v>
      </c>
      <c r="BA237">
        <f t="shared" si="105"/>
        <v>22</v>
      </c>
      <c r="BB237">
        <f t="shared" si="105"/>
        <v>23</v>
      </c>
      <c r="BC237">
        <f t="shared" si="105"/>
        <v>24</v>
      </c>
      <c r="BD237">
        <f t="shared" si="105"/>
        <v>25</v>
      </c>
      <c r="BE237">
        <f t="shared" si="105"/>
        <v>26</v>
      </c>
      <c r="BF237">
        <f t="shared" si="105"/>
        <v>27</v>
      </c>
      <c r="BG237">
        <f t="shared" si="105"/>
        <v>28</v>
      </c>
      <c r="BH237">
        <f t="shared" si="105"/>
        <v>29</v>
      </c>
      <c r="BI237">
        <f t="shared" si="105"/>
        <v>30</v>
      </c>
      <c r="BJ237">
        <f t="shared" si="105"/>
        <v>31</v>
      </c>
      <c r="BK237">
        <f t="shared" si="105"/>
        <v>32</v>
      </c>
    </row>
    <row r="238" spans="1:64" outlineLevel="1">
      <c r="B238" t="s">
        <v>932</v>
      </c>
      <c r="C238" s="131">
        <f t="shared" ref="C238:H238" si="106">INDEX(i.Periods,C$237,1+d.TOL+(C$234-1)*3)</f>
        <v>43</v>
      </c>
      <c r="D238" s="131">
        <f t="shared" si="106"/>
        <v>59</v>
      </c>
      <c r="E238" s="131">
        <f t="shared" si="106"/>
        <v>72</v>
      </c>
      <c r="F238" s="131">
        <f t="shared" si="106"/>
        <v>79</v>
      </c>
      <c r="G238" s="131">
        <f t="shared" si="106"/>
        <v>83</v>
      </c>
      <c r="H238" s="131">
        <f t="shared" si="106"/>
        <v>94</v>
      </c>
      <c r="I238" s="131">
        <f t="shared" ref="I238:AK238" si="107">INDEX(i.Periods,I$237,1+d.TOL+(I$234-1)*3)</f>
        <v>43</v>
      </c>
      <c r="J238" s="131">
        <f t="shared" si="107"/>
        <v>61</v>
      </c>
      <c r="K238" s="131">
        <f t="shared" si="107"/>
        <v>74</v>
      </c>
      <c r="L238" s="131">
        <f t="shared" si="107"/>
        <v>81</v>
      </c>
      <c r="M238" s="131">
        <f t="shared" si="107"/>
        <v>85</v>
      </c>
      <c r="N238" s="131">
        <f t="shared" si="107"/>
        <v>96</v>
      </c>
      <c r="O238" s="131">
        <f t="shared" si="107"/>
        <v>43</v>
      </c>
      <c r="P238" s="131">
        <f t="shared" si="107"/>
        <v>64</v>
      </c>
      <c r="Q238" s="131">
        <f t="shared" si="107"/>
        <v>77</v>
      </c>
      <c r="R238" s="131">
        <f t="shared" si="107"/>
        <v>84</v>
      </c>
      <c r="S238" s="131">
        <f t="shared" si="107"/>
        <v>88</v>
      </c>
      <c r="T238" s="131">
        <f t="shared" si="107"/>
        <v>99</v>
      </c>
      <c r="U238" s="131">
        <f t="shared" si="107"/>
        <v>43</v>
      </c>
      <c r="V238" s="131">
        <f t="shared" si="107"/>
        <v>66</v>
      </c>
      <c r="W238" s="131">
        <f t="shared" si="107"/>
        <v>79</v>
      </c>
      <c r="X238" s="131">
        <f t="shared" si="107"/>
        <v>86</v>
      </c>
      <c r="Y238" s="131">
        <f t="shared" si="107"/>
        <v>90</v>
      </c>
      <c r="Z238" s="131">
        <f t="shared" si="107"/>
        <v>101</v>
      </c>
      <c r="AA238" s="131">
        <f t="shared" si="107"/>
        <v>43</v>
      </c>
      <c r="AB238" s="131">
        <f t="shared" si="107"/>
        <v>68</v>
      </c>
      <c r="AC238" s="131">
        <f t="shared" si="107"/>
        <v>81</v>
      </c>
      <c r="AD238" s="131">
        <f t="shared" si="107"/>
        <v>88</v>
      </c>
      <c r="AE238" s="131">
        <f t="shared" si="107"/>
        <v>92</v>
      </c>
      <c r="AF238" s="131">
        <f t="shared" si="107"/>
        <v>103</v>
      </c>
      <c r="AG238" s="131">
        <f t="shared" si="107"/>
        <v>43</v>
      </c>
      <c r="AH238" s="131">
        <f t="shared" si="107"/>
        <v>59</v>
      </c>
      <c r="AI238" s="131">
        <f t="shared" si="107"/>
        <v>72</v>
      </c>
      <c r="AJ238" s="131">
        <f t="shared" si="107"/>
        <v>79</v>
      </c>
      <c r="AK238" s="131">
        <f t="shared" si="107"/>
        <v>83</v>
      </c>
      <c r="AL238" s="131">
        <f t="shared" ref="AL238:AQ238" si="108">INDEX(i.Periods,AL$237,1+d.TOL+(AL$234-1)*3)</f>
        <v>94</v>
      </c>
      <c r="AM238" s="131">
        <f t="shared" si="108"/>
        <v>111</v>
      </c>
      <c r="AN238" s="131">
        <f t="shared" si="108"/>
        <v>124</v>
      </c>
      <c r="AO238" s="131">
        <f t="shared" si="108"/>
        <v>131</v>
      </c>
      <c r="AP238" s="131">
        <f t="shared" si="108"/>
        <v>135</v>
      </c>
      <c r="AQ238" s="131">
        <f t="shared" si="108"/>
        <v>146</v>
      </c>
      <c r="AR238" s="131">
        <f t="shared" ref="AR238:BK238" si="109">INDEX(i.Periods,AR$237,1+d.TOL+(AR$234-1)*3)</f>
        <v>163</v>
      </c>
      <c r="AS238" s="131">
        <f t="shared" si="109"/>
        <v>176</v>
      </c>
      <c r="AT238" s="131">
        <f t="shared" si="109"/>
        <v>183</v>
      </c>
      <c r="AU238" s="131">
        <f t="shared" si="109"/>
        <v>187</v>
      </c>
      <c r="AV238" s="131">
        <f t="shared" si="109"/>
        <v>198</v>
      </c>
      <c r="AW238" s="131">
        <f t="shared" si="109"/>
        <v>215</v>
      </c>
      <c r="AX238" s="131">
        <f t="shared" si="109"/>
        <v>228</v>
      </c>
      <c r="AY238" s="131">
        <f t="shared" si="109"/>
        <v>235</v>
      </c>
      <c r="AZ238" s="131">
        <f t="shared" si="109"/>
        <v>239</v>
      </c>
      <c r="BA238" s="131">
        <f t="shared" si="109"/>
        <v>250</v>
      </c>
      <c r="BB238" s="131">
        <f t="shared" si="109"/>
        <v>267</v>
      </c>
      <c r="BC238" s="131">
        <f t="shared" si="109"/>
        <v>280</v>
      </c>
      <c r="BD238" s="131">
        <f t="shared" si="109"/>
        <v>287</v>
      </c>
      <c r="BE238" s="131">
        <f t="shared" si="109"/>
        <v>291</v>
      </c>
      <c r="BF238" s="131">
        <f t="shared" si="109"/>
        <v>302</v>
      </c>
      <c r="BG238" s="131">
        <f t="shared" si="109"/>
        <v>319</v>
      </c>
      <c r="BH238" s="131">
        <f t="shared" si="109"/>
        <v>332</v>
      </c>
      <c r="BI238" s="131">
        <f t="shared" si="109"/>
        <v>339</v>
      </c>
      <c r="BJ238" s="131">
        <f t="shared" si="109"/>
        <v>343</v>
      </c>
      <c r="BK238" s="131">
        <f t="shared" si="109"/>
        <v>354</v>
      </c>
    </row>
    <row r="239" spans="1:64" outlineLevel="1">
      <c r="B239" t="s">
        <v>935</v>
      </c>
      <c r="C239" s="492">
        <f t="shared" ref="C239:H239" si="110">INDEX(i.Periods,C$237+1,1+d.TOL+(C$234-1)*3)</f>
        <v>59</v>
      </c>
      <c r="D239" s="492">
        <f t="shared" si="110"/>
        <v>64</v>
      </c>
      <c r="E239" s="492">
        <f t="shared" si="110"/>
        <v>79</v>
      </c>
      <c r="F239" s="492">
        <f t="shared" si="110"/>
        <v>83</v>
      </c>
      <c r="G239" s="492">
        <f t="shared" si="110"/>
        <v>94</v>
      </c>
      <c r="H239" s="492">
        <f t="shared" si="110"/>
        <v>111</v>
      </c>
      <c r="I239" s="492">
        <f t="shared" ref="I239:AK239" si="111">INDEX(i.Periods,I$237+1,1+d.TOL+(I$234-1)*3)</f>
        <v>61</v>
      </c>
      <c r="J239" s="492">
        <f t="shared" si="111"/>
        <v>66</v>
      </c>
      <c r="K239" s="492">
        <f t="shared" si="111"/>
        <v>81</v>
      </c>
      <c r="L239" s="492">
        <f t="shared" si="111"/>
        <v>85</v>
      </c>
      <c r="M239" s="492">
        <f t="shared" si="111"/>
        <v>96</v>
      </c>
      <c r="N239" s="492">
        <f t="shared" si="111"/>
        <v>111</v>
      </c>
      <c r="O239" s="492">
        <f t="shared" si="111"/>
        <v>64</v>
      </c>
      <c r="P239" s="492">
        <f t="shared" si="111"/>
        <v>69</v>
      </c>
      <c r="Q239" s="492">
        <f t="shared" si="111"/>
        <v>84</v>
      </c>
      <c r="R239" s="492">
        <f t="shared" si="111"/>
        <v>88</v>
      </c>
      <c r="S239" s="492">
        <f t="shared" si="111"/>
        <v>99</v>
      </c>
      <c r="T239" s="492">
        <f t="shared" si="111"/>
        <v>111</v>
      </c>
      <c r="U239" s="492">
        <f t="shared" si="111"/>
        <v>66</v>
      </c>
      <c r="V239" s="492">
        <f t="shared" si="111"/>
        <v>71</v>
      </c>
      <c r="W239" s="492">
        <f t="shared" si="111"/>
        <v>86</v>
      </c>
      <c r="X239" s="492">
        <f t="shared" si="111"/>
        <v>90</v>
      </c>
      <c r="Y239" s="492">
        <f t="shared" si="111"/>
        <v>101</v>
      </c>
      <c r="Z239" s="492">
        <f t="shared" si="111"/>
        <v>111</v>
      </c>
      <c r="AA239" s="492">
        <f t="shared" si="111"/>
        <v>68</v>
      </c>
      <c r="AB239" s="492">
        <f t="shared" si="111"/>
        <v>73</v>
      </c>
      <c r="AC239" s="492">
        <f t="shared" si="111"/>
        <v>88</v>
      </c>
      <c r="AD239" s="492">
        <f t="shared" si="111"/>
        <v>92</v>
      </c>
      <c r="AE239" s="492">
        <f t="shared" si="111"/>
        <v>103</v>
      </c>
      <c r="AF239" s="492">
        <f t="shared" si="111"/>
        <v>111</v>
      </c>
      <c r="AG239" s="492">
        <f t="shared" si="111"/>
        <v>59</v>
      </c>
      <c r="AH239" s="492">
        <f t="shared" si="111"/>
        <v>64</v>
      </c>
      <c r="AI239" s="492">
        <f t="shared" si="111"/>
        <v>79</v>
      </c>
      <c r="AJ239" s="492">
        <f t="shared" si="111"/>
        <v>83</v>
      </c>
      <c r="AK239" s="492">
        <f t="shared" si="111"/>
        <v>94</v>
      </c>
      <c r="AL239" s="492">
        <f t="shared" ref="AL239:AQ239" si="112">INDEX(i.Periods,AL$237+1,1+d.TOL+(AL$234-1)*3)</f>
        <v>111</v>
      </c>
      <c r="AM239" s="492">
        <f t="shared" si="112"/>
        <v>124</v>
      </c>
      <c r="AN239" s="492">
        <f t="shared" si="112"/>
        <v>131</v>
      </c>
      <c r="AO239" s="492">
        <f t="shared" si="112"/>
        <v>135</v>
      </c>
      <c r="AP239" s="492">
        <f t="shared" si="112"/>
        <v>146</v>
      </c>
      <c r="AQ239" s="492">
        <f t="shared" si="112"/>
        <v>163</v>
      </c>
      <c r="AR239" s="492">
        <f t="shared" ref="AR239:BK239" si="113">INDEX(i.Periods,AR$237+1,1+d.TOL+(AR$234-1)*3)</f>
        <v>176</v>
      </c>
      <c r="AS239" s="492">
        <f t="shared" si="113"/>
        <v>183</v>
      </c>
      <c r="AT239" s="492">
        <f t="shared" si="113"/>
        <v>187</v>
      </c>
      <c r="AU239" s="492">
        <f t="shared" si="113"/>
        <v>198</v>
      </c>
      <c r="AV239" s="492">
        <f t="shared" si="113"/>
        <v>215</v>
      </c>
      <c r="AW239" s="492">
        <f t="shared" si="113"/>
        <v>228</v>
      </c>
      <c r="AX239" s="492">
        <f t="shared" si="113"/>
        <v>235</v>
      </c>
      <c r="AY239" s="492">
        <f t="shared" si="113"/>
        <v>239</v>
      </c>
      <c r="AZ239" s="492">
        <f t="shared" si="113"/>
        <v>250</v>
      </c>
      <c r="BA239" s="492">
        <f t="shared" si="113"/>
        <v>267</v>
      </c>
      <c r="BB239" s="492">
        <f t="shared" si="113"/>
        <v>280</v>
      </c>
      <c r="BC239" s="492">
        <f t="shared" si="113"/>
        <v>287</v>
      </c>
      <c r="BD239" s="492">
        <f t="shared" si="113"/>
        <v>291</v>
      </c>
      <c r="BE239" s="492">
        <f t="shared" si="113"/>
        <v>302</v>
      </c>
      <c r="BF239" s="492">
        <f t="shared" si="113"/>
        <v>319</v>
      </c>
      <c r="BG239" s="492">
        <f t="shared" si="113"/>
        <v>332</v>
      </c>
      <c r="BH239" s="492">
        <f t="shared" si="113"/>
        <v>339</v>
      </c>
      <c r="BI239" s="492">
        <f t="shared" si="113"/>
        <v>343</v>
      </c>
      <c r="BJ239" s="492">
        <f t="shared" si="113"/>
        <v>354</v>
      </c>
      <c r="BK239" s="492">
        <f t="shared" si="113"/>
        <v>371</v>
      </c>
    </row>
    <row r="240" spans="1:64" ht="48.75" customHeight="1" outlineLevel="1">
      <c r="A240">
        <v>1</v>
      </c>
      <c r="B240" t="s">
        <v>1652</v>
      </c>
      <c r="C240" s="438" t="str">
        <f t="shared" ref="C240:Q249" si="114">INDEX(i.TOL_indices,d.TOL,$A240)&amp;", "&amp;TEXT(C$238,"0")&amp;":"&amp;TEXT(C$239,"0")</f>
        <v>67:68, 43:59</v>
      </c>
      <c r="D240" s="438" t="str">
        <f t="shared" si="114"/>
        <v>67:68, 59:64</v>
      </c>
      <c r="E240" s="438" t="str">
        <f t="shared" si="114"/>
        <v>67:68, 72:79</v>
      </c>
      <c r="F240" s="438" t="str">
        <f t="shared" si="114"/>
        <v>67:68, 79:83</v>
      </c>
      <c r="G240" s="438" t="str">
        <f t="shared" si="114"/>
        <v>67:68, 83:94</v>
      </c>
      <c r="H240" s="438" t="str">
        <f t="shared" si="114"/>
        <v>67:68, 94:111</v>
      </c>
      <c r="I240" s="438" t="str">
        <f t="shared" si="114"/>
        <v>67:68, 43:61</v>
      </c>
      <c r="J240" s="438" t="str">
        <f t="shared" si="114"/>
        <v>67:68, 61:66</v>
      </c>
      <c r="K240" s="438" t="str">
        <f t="shared" si="114"/>
        <v>67:68, 74:81</v>
      </c>
      <c r="L240" s="438" t="str">
        <f t="shared" si="114"/>
        <v>67:68, 81:85</v>
      </c>
      <c r="M240" s="438" t="str">
        <f t="shared" si="114"/>
        <v>67:68, 85:96</v>
      </c>
      <c r="N240" s="438" t="str">
        <f t="shared" si="114"/>
        <v>67:68, 96:111</v>
      </c>
      <c r="O240" s="438" t="str">
        <f t="shared" si="114"/>
        <v>67:68, 43:64</v>
      </c>
      <c r="P240" s="438" t="str">
        <f t="shared" si="114"/>
        <v>67:68, 64:69</v>
      </c>
      <c r="Q240" s="438" t="str">
        <f t="shared" si="114"/>
        <v>67:68, 77:84</v>
      </c>
      <c r="R240" s="438" t="str">
        <f t="shared" ref="R240:AT249" si="115">INDEX(i.TOL_indices,d.TOL,$A240)&amp;", "&amp;TEXT(R$238,"0")&amp;":"&amp;TEXT(R$239,"0")</f>
        <v>67:68, 84:88</v>
      </c>
      <c r="S240" s="438" t="str">
        <f t="shared" si="115"/>
        <v>67:68, 88:99</v>
      </c>
      <c r="T240" s="438" t="str">
        <f t="shared" si="115"/>
        <v>67:68, 99:111</v>
      </c>
      <c r="U240" s="438" t="str">
        <f t="shared" si="115"/>
        <v>67:68, 43:66</v>
      </c>
      <c r="V240" s="438" t="str">
        <f t="shared" si="115"/>
        <v>67:68, 66:71</v>
      </c>
      <c r="W240" s="438" t="str">
        <f t="shared" si="115"/>
        <v>67:68, 79:86</v>
      </c>
      <c r="X240" s="438" t="str">
        <f t="shared" si="115"/>
        <v>67:68, 86:90</v>
      </c>
      <c r="Y240" s="438" t="str">
        <f t="shared" si="115"/>
        <v>67:68, 90:101</v>
      </c>
      <c r="Z240" s="438" t="str">
        <f t="shared" si="115"/>
        <v>67:68, 101:111</v>
      </c>
      <c r="AA240" s="438" t="str">
        <f t="shared" si="115"/>
        <v>67:68, 43:68</v>
      </c>
      <c r="AB240" s="438" t="str">
        <f t="shared" si="115"/>
        <v>67:68, 68:73</v>
      </c>
      <c r="AC240" s="438" t="str">
        <f t="shared" si="115"/>
        <v>67:68, 81:88</v>
      </c>
      <c r="AD240" s="438" t="str">
        <f t="shared" si="115"/>
        <v>67:68, 88:92</v>
      </c>
      <c r="AE240" s="438" t="str">
        <f t="shared" si="115"/>
        <v>67:68, 92:103</v>
      </c>
      <c r="AF240" s="438" t="str">
        <f t="shared" si="115"/>
        <v>67:68, 103:111</v>
      </c>
      <c r="AG240" s="438" t="str">
        <f t="shared" si="115"/>
        <v>67:68, 43:59</v>
      </c>
      <c r="AH240" s="438" t="str">
        <f t="shared" si="115"/>
        <v>67:68, 59:64</v>
      </c>
      <c r="AI240" s="438" t="str">
        <f t="shared" si="115"/>
        <v>67:68, 72:79</v>
      </c>
      <c r="AJ240" s="438" t="str">
        <f t="shared" si="115"/>
        <v>67:68, 79:83</v>
      </c>
      <c r="AK240" s="438" t="str">
        <f t="shared" si="115"/>
        <v>67:68, 83:94</v>
      </c>
      <c r="AL240" s="438" t="str">
        <f t="shared" si="115"/>
        <v>67:68, 94:111</v>
      </c>
      <c r="AM240" s="438" t="str">
        <f t="shared" si="115"/>
        <v>67:68, 111:124</v>
      </c>
      <c r="AN240" s="438" t="str">
        <f t="shared" si="115"/>
        <v>67:68, 124:131</v>
      </c>
      <c r="AO240" s="438" t="str">
        <f t="shared" si="115"/>
        <v>67:68, 131:135</v>
      </c>
      <c r="AP240" s="438" t="str">
        <f t="shared" si="115"/>
        <v>67:68, 135:146</v>
      </c>
      <c r="AQ240" s="438" t="str">
        <f t="shared" ref="AM240:AQ249" si="116">INDEX(i.TOL_indices,d.TOL,$A240)&amp;", "&amp;TEXT(AQ$238,"0")&amp;":"&amp;TEXT(AQ$239,"0")</f>
        <v>67:68, 146:163</v>
      </c>
      <c r="AR240" s="438" t="str">
        <f t="shared" si="115"/>
        <v>67:68, 163:176</v>
      </c>
      <c r="AS240" s="438" t="str">
        <f t="shared" si="115"/>
        <v>67:68, 176:183</v>
      </c>
      <c r="AT240" s="438" t="str">
        <f t="shared" si="115"/>
        <v>67:68, 183:187</v>
      </c>
      <c r="AU240" s="438" t="str">
        <f t="shared" ref="AR240:BK249" si="117">INDEX(i.TOL_indices,d.TOL,$A240)&amp;", "&amp;TEXT(AU$238,"0")&amp;":"&amp;TEXT(AU$239,"0")</f>
        <v>67:68, 187:198</v>
      </c>
      <c r="AV240" s="438" t="str">
        <f t="shared" si="117"/>
        <v>67:68, 198:215</v>
      </c>
      <c r="AW240" s="438" t="str">
        <f t="shared" si="117"/>
        <v>67:68, 215:228</v>
      </c>
      <c r="AX240" s="438" t="str">
        <f t="shared" si="117"/>
        <v>67:68, 228:235</v>
      </c>
      <c r="AY240" s="438" t="str">
        <f t="shared" si="117"/>
        <v>67:68, 235:239</v>
      </c>
      <c r="AZ240" s="438" t="str">
        <f t="shared" si="117"/>
        <v>67:68, 239:250</v>
      </c>
      <c r="BA240" s="438" t="str">
        <f t="shared" si="117"/>
        <v>67:68, 250:267</v>
      </c>
      <c r="BB240" s="438" t="str">
        <f t="shared" si="117"/>
        <v>67:68, 267:280</v>
      </c>
      <c r="BC240" s="438" t="str">
        <f t="shared" si="117"/>
        <v>67:68, 280:287</v>
      </c>
      <c r="BD240" s="438" t="str">
        <f t="shared" si="117"/>
        <v>67:68, 287:291</v>
      </c>
      <c r="BE240" s="438" t="str">
        <f t="shared" si="117"/>
        <v>67:68, 291:302</v>
      </c>
      <c r="BF240" s="438" t="str">
        <f t="shared" si="117"/>
        <v>67:68, 302:319</v>
      </c>
      <c r="BG240" s="438" t="str">
        <f t="shared" si="117"/>
        <v>67:68, 319:332</v>
      </c>
      <c r="BH240" s="438" t="str">
        <f t="shared" si="117"/>
        <v>67:68, 332:339</v>
      </c>
      <c r="BI240" s="438" t="str">
        <f t="shared" si="117"/>
        <v>67:68, 339:343</v>
      </c>
      <c r="BJ240" s="438" t="str">
        <f t="shared" si="117"/>
        <v>67:68, 343:354</v>
      </c>
      <c r="BK240" s="438" t="str">
        <f t="shared" si="117"/>
        <v>67:68, 354:371</v>
      </c>
    </row>
    <row r="241" spans="1:63" ht="48.75" customHeight="1" outlineLevel="1">
      <c r="A241">
        <v>3</v>
      </c>
      <c r="B241" t="s">
        <v>2340</v>
      </c>
      <c r="C241" s="438" t="str">
        <f t="shared" si="114"/>
        <v>54:55, 43:59</v>
      </c>
      <c r="D241" s="438" t="str">
        <f t="shared" si="114"/>
        <v>54:55, 59:64</v>
      </c>
      <c r="E241" s="438" t="str">
        <f t="shared" si="114"/>
        <v>54:55, 72:79</v>
      </c>
      <c r="F241" s="438" t="str">
        <f t="shared" si="114"/>
        <v>54:55, 79:83</v>
      </c>
      <c r="G241" s="438" t="str">
        <f t="shared" si="114"/>
        <v>54:55, 83:94</v>
      </c>
      <c r="H241" s="438" t="str">
        <f t="shared" si="114"/>
        <v>54:55, 94:111</v>
      </c>
      <c r="I241" s="438" t="str">
        <f t="shared" si="114"/>
        <v>54:55, 43:61</v>
      </c>
      <c r="J241" s="438" t="str">
        <f t="shared" si="114"/>
        <v>54:55, 61:66</v>
      </c>
      <c r="K241" s="438" t="str">
        <f t="shared" si="114"/>
        <v>54:55, 74:81</v>
      </c>
      <c r="L241" s="438" t="str">
        <f t="shared" si="114"/>
        <v>54:55, 81:85</v>
      </c>
      <c r="M241" s="438" t="str">
        <f t="shared" si="114"/>
        <v>54:55, 85:96</v>
      </c>
      <c r="N241" s="438" t="str">
        <f t="shared" si="114"/>
        <v>54:55, 96:111</v>
      </c>
      <c r="O241" s="438" t="str">
        <f t="shared" si="114"/>
        <v>54:55, 43:64</v>
      </c>
      <c r="P241" s="438" t="str">
        <f t="shared" si="114"/>
        <v>54:55, 64:69</v>
      </c>
      <c r="Q241" s="438" t="str">
        <f t="shared" si="114"/>
        <v>54:55, 77:84</v>
      </c>
      <c r="R241" s="438" t="str">
        <f t="shared" si="115"/>
        <v>54:55, 84:88</v>
      </c>
      <c r="S241" s="438" t="str">
        <f t="shared" si="115"/>
        <v>54:55, 88:99</v>
      </c>
      <c r="T241" s="438" t="str">
        <f t="shared" si="115"/>
        <v>54:55, 99:111</v>
      </c>
      <c r="U241" s="438" t="str">
        <f t="shared" si="115"/>
        <v>54:55, 43:66</v>
      </c>
      <c r="V241" s="438" t="str">
        <f t="shared" si="115"/>
        <v>54:55, 66:71</v>
      </c>
      <c r="W241" s="438" t="str">
        <f t="shared" si="115"/>
        <v>54:55, 79:86</v>
      </c>
      <c r="X241" s="438" t="str">
        <f t="shared" si="115"/>
        <v>54:55, 86:90</v>
      </c>
      <c r="Y241" s="438" t="str">
        <f t="shared" si="115"/>
        <v>54:55, 90:101</v>
      </c>
      <c r="Z241" s="438" t="str">
        <f t="shared" si="115"/>
        <v>54:55, 101:111</v>
      </c>
      <c r="AA241" s="438" t="str">
        <f t="shared" si="115"/>
        <v>54:55, 43:68</v>
      </c>
      <c r="AB241" s="438" t="str">
        <f t="shared" si="115"/>
        <v>54:55, 68:73</v>
      </c>
      <c r="AC241" s="438" t="str">
        <f t="shared" si="115"/>
        <v>54:55, 81:88</v>
      </c>
      <c r="AD241" s="438" t="str">
        <f t="shared" si="115"/>
        <v>54:55, 88:92</v>
      </c>
      <c r="AE241" s="438" t="str">
        <f t="shared" si="115"/>
        <v>54:55, 92:103</v>
      </c>
      <c r="AF241" s="438" t="str">
        <f t="shared" si="115"/>
        <v>54:55, 103:111</v>
      </c>
      <c r="AG241" s="438" t="str">
        <f t="shared" si="115"/>
        <v>54:55, 43:59</v>
      </c>
      <c r="AH241" s="438" t="str">
        <f t="shared" si="115"/>
        <v>54:55, 59:64</v>
      </c>
      <c r="AI241" s="438" t="str">
        <f t="shared" si="115"/>
        <v>54:55, 72:79</v>
      </c>
      <c r="AJ241" s="438" t="str">
        <f t="shared" si="115"/>
        <v>54:55, 79:83</v>
      </c>
      <c r="AK241" s="438" t="str">
        <f t="shared" si="115"/>
        <v>54:55, 83:94</v>
      </c>
      <c r="AL241" s="438" t="str">
        <f t="shared" si="115"/>
        <v>54:55, 94:111</v>
      </c>
      <c r="AM241" s="438" t="str">
        <f t="shared" si="116"/>
        <v>54:55, 111:124</v>
      </c>
      <c r="AN241" s="438" t="str">
        <f t="shared" si="116"/>
        <v>54:55, 124:131</v>
      </c>
      <c r="AO241" s="438" t="str">
        <f t="shared" si="116"/>
        <v>54:55, 131:135</v>
      </c>
      <c r="AP241" s="438" t="str">
        <f t="shared" si="116"/>
        <v>54:55, 135:146</v>
      </c>
      <c r="AQ241" s="438" t="str">
        <f t="shared" si="116"/>
        <v>54:55, 146:163</v>
      </c>
      <c r="AR241" s="438" t="str">
        <f t="shared" si="117"/>
        <v>54:55, 163:176</v>
      </c>
      <c r="AS241" s="438" t="str">
        <f t="shared" si="117"/>
        <v>54:55, 176:183</v>
      </c>
      <c r="AT241" s="438" t="str">
        <f t="shared" si="117"/>
        <v>54:55, 183:187</v>
      </c>
      <c r="AU241" s="438" t="str">
        <f t="shared" si="117"/>
        <v>54:55, 187:198</v>
      </c>
      <c r="AV241" s="438" t="str">
        <f t="shared" si="117"/>
        <v>54:55, 198:215</v>
      </c>
      <c r="AW241" s="438" t="str">
        <f t="shared" si="117"/>
        <v>54:55, 215:228</v>
      </c>
      <c r="AX241" s="438" t="str">
        <f t="shared" si="117"/>
        <v>54:55, 228:235</v>
      </c>
      <c r="AY241" s="438" t="str">
        <f t="shared" si="117"/>
        <v>54:55, 235:239</v>
      </c>
      <c r="AZ241" s="438" t="str">
        <f t="shared" si="117"/>
        <v>54:55, 239:250</v>
      </c>
      <c r="BA241" s="438" t="str">
        <f t="shared" si="117"/>
        <v>54:55, 250:267</v>
      </c>
      <c r="BB241" s="438" t="str">
        <f t="shared" si="117"/>
        <v>54:55, 267:280</v>
      </c>
      <c r="BC241" s="438" t="str">
        <f t="shared" si="117"/>
        <v>54:55, 280:287</v>
      </c>
      <c r="BD241" s="438" t="str">
        <f t="shared" si="117"/>
        <v>54:55, 287:291</v>
      </c>
      <c r="BE241" s="438" t="str">
        <f t="shared" si="117"/>
        <v>54:55, 291:302</v>
      </c>
      <c r="BF241" s="438" t="str">
        <f t="shared" si="117"/>
        <v>54:55, 302:319</v>
      </c>
      <c r="BG241" s="438" t="str">
        <f t="shared" si="117"/>
        <v>54:55, 319:332</v>
      </c>
      <c r="BH241" s="438" t="str">
        <f t="shared" si="117"/>
        <v>54:55, 332:339</v>
      </c>
      <c r="BI241" s="438" t="str">
        <f t="shared" si="117"/>
        <v>54:55, 339:343</v>
      </c>
      <c r="BJ241" s="438" t="str">
        <f t="shared" si="117"/>
        <v>54:55, 343:354</v>
      </c>
      <c r="BK241" s="438" t="str">
        <f t="shared" si="117"/>
        <v>54:55, 354:371</v>
      </c>
    </row>
    <row r="242" spans="1:63" ht="48.75" customHeight="1" outlineLevel="1">
      <c r="A242">
        <v>4</v>
      </c>
      <c r="B242" s="155" t="s">
        <v>2341</v>
      </c>
      <c r="C242" s="609" t="str">
        <f t="shared" si="114"/>
        <v>58:59, 43:59</v>
      </c>
      <c r="D242" s="609" t="str">
        <f t="shared" si="114"/>
        <v>58:59, 59:64</v>
      </c>
      <c r="E242" s="609" t="str">
        <f t="shared" si="114"/>
        <v>58:59, 72:79</v>
      </c>
      <c r="F242" s="609" t="str">
        <f t="shared" si="114"/>
        <v>58:59, 79:83</v>
      </c>
      <c r="G242" s="609" t="str">
        <f t="shared" si="114"/>
        <v>58:59, 83:94</v>
      </c>
      <c r="H242" s="609" t="str">
        <f t="shared" si="114"/>
        <v>58:59, 94:111</v>
      </c>
      <c r="I242" s="609" t="str">
        <f t="shared" si="114"/>
        <v>58:59, 43:61</v>
      </c>
      <c r="J242" s="609" t="str">
        <f t="shared" si="114"/>
        <v>58:59, 61:66</v>
      </c>
      <c r="K242" s="609" t="str">
        <f t="shared" si="114"/>
        <v>58:59, 74:81</v>
      </c>
      <c r="L242" s="609" t="str">
        <f t="shared" si="114"/>
        <v>58:59, 81:85</v>
      </c>
      <c r="M242" s="609" t="str">
        <f t="shared" si="114"/>
        <v>58:59, 85:96</v>
      </c>
      <c r="N242" s="609" t="str">
        <f t="shared" si="114"/>
        <v>58:59, 96:111</v>
      </c>
      <c r="O242" s="609" t="str">
        <f t="shared" si="114"/>
        <v>58:59, 43:64</v>
      </c>
      <c r="P242" s="609" t="str">
        <f t="shared" si="114"/>
        <v>58:59, 64:69</v>
      </c>
      <c r="Q242" s="609" t="str">
        <f t="shared" si="114"/>
        <v>58:59, 77:84</v>
      </c>
      <c r="R242" s="609" t="str">
        <f t="shared" si="115"/>
        <v>58:59, 84:88</v>
      </c>
      <c r="S242" s="609" t="str">
        <f t="shared" si="115"/>
        <v>58:59, 88:99</v>
      </c>
      <c r="T242" s="609" t="str">
        <f t="shared" si="115"/>
        <v>58:59, 99:111</v>
      </c>
      <c r="U242" s="609" t="str">
        <f t="shared" si="115"/>
        <v>58:59, 43:66</v>
      </c>
      <c r="V242" s="609" t="str">
        <f t="shared" si="115"/>
        <v>58:59, 66:71</v>
      </c>
      <c r="W242" s="609" t="str">
        <f t="shared" si="115"/>
        <v>58:59, 79:86</v>
      </c>
      <c r="X242" s="609" t="str">
        <f t="shared" si="115"/>
        <v>58:59, 86:90</v>
      </c>
      <c r="Y242" s="609" t="str">
        <f t="shared" si="115"/>
        <v>58:59, 90:101</v>
      </c>
      <c r="Z242" s="609" t="str">
        <f t="shared" si="115"/>
        <v>58:59, 101:111</v>
      </c>
      <c r="AA242" s="609" t="str">
        <f t="shared" si="115"/>
        <v>58:59, 43:68</v>
      </c>
      <c r="AB242" s="609" t="str">
        <f t="shared" si="115"/>
        <v>58:59, 68:73</v>
      </c>
      <c r="AC242" s="609" t="str">
        <f t="shared" si="115"/>
        <v>58:59, 81:88</v>
      </c>
      <c r="AD242" s="609" t="str">
        <f t="shared" si="115"/>
        <v>58:59, 88:92</v>
      </c>
      <c r="AE242" s="609" t="str">
        <f t="shared" si="115"/>
        <v>58:59, 92:103</v>
      </c>
      <c r="AF242" s="609" t="str">
        <f t="shared" si="115"/>
        <v>58:59, 103:111</v>
      </c>
      <c r="AG242" s="609" t="str">
        <f t="shared" si="115"/>
        <v>58:59, 43:59</v>
      </c>
      <c r="AH242" s="609" t="str">
        <f t="shared" si="115"/>
        <v>58:59, 59:64</v>
      </c>
      <c r="AI242" s="609" t="str">
        <f t="shared" si="115"/>
        <v>58:59, 72:79</v>
      </c>
      <c r="AJ242" s="609" t="str">
        <f t="shared" si="115"/>
        <v>58:59, 79:83</v>
      </c>
      <c r="AK242" s="609" t="str">
        <f t="shared" si="115"/>
        <v>58:59, 83:94</v>
      </c>
      <c r="AL242" s="609" t="str">
        <f t="shared" si="115"/>
        <v>58:59, 94:111</v>
      </c>
      <c r="AM242" s="609" t="str">
        <f t="shared" si="116"/>
        <v>58:59, 111:124</v>
      </c>
      <c r="AN242" s="609" t="str">
        <f t="shared" si="116"/>
        <v>58:59, 124:131</v>
      </c>
      <c r="AO242" s="609" t="str">
        <f t="shared" si="116"/>
        <v>58:59, 131:135</v>
      </c>
      <c r="AP242" s="609" t="str">
        <f t="shared" si="116"/>
        <v>58:59, 135:146</v>
      </c>
      <c r="AQ242" s="609" t="str">
        <f t="shared" si="116"/>
        <v>58:59, 146:163</v>
      </c>
      <c r="AR242" s="609" t="str">
        <f t="shared" si="117"/>
        <v>58:59, 163:176</v>
      </c>
      <c r="AS242" s="609" t="str">
        <f t="shared" si="117"/>
        <v>58:59, 176:183</v>
      </c>
      <c r="AT242" s="609" t="str">
        <f t="shared" si="117"/>
        <v>58:59, 183:187</v>
      </c>
      <c r="AU242" s="609" t="str">
        <f t="shared" si="117"/>
        <v>58:59, 187:198</v>
      </c>
      <c r="AV242" s="609" t="str">
        <f t="shared" si="117"/>
        <v>58:59, 198:215</v>
      </c>
      <c r="AW242" s="609" t="str">
        <f t="shared" si="117"/>
        <v>58:59, 215:228</v>
      </c>
      <c r="AX242" s="609" t="str">
        <f t="shared" si="117"/>
        <v>58:59, 228:235</v>
      </c>
      <c r="AY242" s="609" t="str">
        <f t="shared" si="117"/>
        <v>58:59, 235:239</v>
      </c>
      <c r="AZ242" s="609" t="str">
        <f t="shared" si="117"/>
        <v>58:59, 239:250</v>
      </c>
      <c r="BA242" s="609" t="str">
        <f t="shared" si="117"/>
        <v>58:59, 250:267</v>
      </c>
      <c r="BB242" s="609" t="str">
        <f t="shared" si="117"/>
        <v>58:59, 267:280</v>
      </c>
      <c r="BC242" s="609" t="str">
        <f t="shared" si="117"/>
        <v>58:59, 280:287</v>
      </c>
      <c r="BD242" s="609" t="str">
        <f t="shared" si="117"/>
        <v>58:59, 287:291</v>
      </c>
      <c r="BE242" s="609" t="str">
        <f t="shared" si="117"/>
        <v>58:59, 291:302</v>
      </c>
      <c r="BF242" s="609" t="str">
        <f t="shared" si="117"/>
        <v>58:59, 302:319</v>
      </c>
      <c r="BG242" s="609" t="str">
        <f t="shared" si="117"/>
        <v>58:59, 319:332</v>
      </c>
      <c r="BH242" s="609" t="str">
        <f t="shared" si="117"/>
        <v>58:59, 332:339</v>
      </c>
      <c r="BI242" s="609" t="str">
        <f t="shared" si="117"/>
        <v>58:59, 339:343</v>
      </c>
      <c r="BJ242" s="609" t="str">
        <f t="shared" si="117"/>
        <v>58:59, 343:354</v>
      </c>
      <c r="BK242" s="609" t="str">
        <f t="shared" si="117"/>
        <v>58:59, 354:371</v>
      </c>
    </row>
    <row r="243" spans="1:63" ht="48.75" customHeight="1" outlineLevel="1">
      <c r="A243">
        <v>4</v>
      </c>
      <c r="B243" s="155" t="s">
        <v>2342</v>
      </c>
      <c r="C243" s="609" t="str">
        <f t="shared" si="114"/>
        <v>58:59, 43:59</v>
      </c>
      <c r="D243" s="609" t="str">
        <f t="shared" si="114"/>
        <v>58:59, 59:64</v>
      </c>
      <c r="E243" s="609" t="str">
        <f t="shared" si="114"/>
        <v>58:59, 72:79</v>
      </c>
      <c r="F243" s="609" t="str">
        <f t="shared" si="114"/>
        <v>58:59, 79:83</v>
      </c>
      <c r="G243" s="609" t="str">
        <f t="shared" si="114"/>
        <v>58:59, 83:94</v>
      </c>
      <c r="H243" s="609" t="str">
        <f t="shared" si="114"/>
        <v>58:59, 94:111</v>
      </c>
      <c r="I243" s="609" t="str">
        <f t="shared" si="114"/>
        <v>58:59, 43:61</v>
      </c>
      <c r="J243" s="609" t="str">
        <f t="shared" si="114"/>
        <v>58:59, 61:66</v>
      </c>
      <c r="K243" s="609" t="str">
        <f t="shared" si="114"/>
        <v>58:59, 74:81</v>
      </c>
      <c r="L243" s="609" t="str">
        <f t="shared" si="114"/>
        <v>58:59, 81:85</v>
      </c>
      <c r="M243" s="609" t="str">
        <f t="shared" si="114"/>
        <v>58:59, 85:96</v>
      </c>
      <c r="N243" s="609" t="str">
        <f t="shared" si="114"/>
        <v>58:59, 96:111</v>
      </c>
      <c r="O243" s="609" t="str">
        <f t="shared" si="114"/>
        <v>58:59, 43:64</v>
      </c>
      <c r="P243" s="609" t="str">
        <f t="shared" si="114"/>
        <v>58:59, 64:69</v>
      </c>
      <c r="Q243" s="609" t="str">
        <f t="shared" si="114"/>
        <v>58:59, 77:84</v>
      </c>
      <c r="R243" s="609" t="str">
        <f t="shared" si="115"/>
        <v>58:59, 84:88</v>
      </c>
      <c r="S243" s="609" t="str">
        <f t="shared" si="115"/>
        <v>58:59, 88:99</v>
      </c>
      <c r="T243" s="609" t="str">
        <f t="shared" si="115"/>
        <v>58:59, 99:111</v>
      </c>
      <c r="U243" s="609" t="str">
        <f t="shared" si="115"/>
        <v>58:59, 43:66</v>
      </c>
      <c r="V243" s="609" t="str">
        <f t="shared" si="115"/>
        <v>58:59, 66:71</v>
      </c>
      <c r="W243" s="609" t="str">
        <f t="shared" si="115"/>
        <v>58:59, 79:86</v>
      </c>
      <c r="X243" s="609" t="str">
        <f t="shared" si="115"/>
        <v>58:59, 86:90</v>
      </c>
      <c r="Y243" s="609" t="str">
        <f t="shared" si="115"/>
        <v>58:59, 90:101</v>
      </c>
      <c r="Z243" s="609" t="str">
        <f t="shared" si="115"/>
        <v>58:59, 101:111</v>
      </c>
      <c r="AA243" s="609" t="str">
        <f t="shared" si="115"/>
        <v>58:59, 43:68</v>
      </c>
      <c r="AB243" s="609" t="str">
        <f t="shared" si="115"/>
        <v>58:59, 68:73</v>
      </c>
      <c r="AC243" s="609" t="str">
        <f t="shared" si="115"/>
        <v>58:59, 81:88</v>
      </c>
      <c r="AD243" s="609" t="str">
        <f t="shared" si="115"/>
        <v>58:59, 88:92</v>
      </c>
      <c r="AE243" s="609" t="str">
        <f t="shared" si="115"/>
        <v>58:59, 92:103</v>
      </c>
      <c r="AF243" s="609" t="str">
        <f t="shared" si="115"/>
        <v>58:59, 103:111</v>
      </c>
      <c r="AG243" s="609" t="str">
        <f t="shared" si="115"/>
        <v>58:59, 43:59</v>
      </c>
      <c r="AH243" s="609" t="str">
        <f t="shared" si="115"/>
        <v>58:59, 59:64</v>
      </c>
      <c r="AI243" s="609" t="str">
        <f t="shared" si="115"/>
        <v>58:59, 72:79</v>
      </c>
      <c r="AJ243" s="609" t="str">
        <f t="shared" si="115"/>
        <v>58:59, 79:83</v>
      </c>
      <c r="AK243" s="609" t="str">
        <f t="shared" si="115"/>
        <v>58:59, 83:94</v>
      </c>
      <c r="AL243" s="609" t="str">
        <f t="shared" si="115"/>
        <v>58:59, 94:111</v>
      </c>
      <c r="AM243" s="609" t="str">
        <f t="shared" si="116"/>
        <v>58:59, 111:124</v>
      </c>
      <c r="AN243" s="609" t="str">
        <f t="shared" si="116"/>
        <v>58:59, 124:131</v>
      </c>
      <c r="AO243" s="609" t="str">
        <f t="shared" si="116"/>
        <v>58:59, 131:135</v>
      </c>
      <c r="AP243" s="609" t="str">
        <f t="shared" si="116"/>
        <v>58:59, 135:146</v>
      </c>
      <c r="AQ243" s="609" t="str">
        <f t="shared" si="116"/>
        <v>58:59, 146:163</v>
      </c>
      <c r="AR243" s="609" t="str">
        <f t="shared" si="117"/>
        <v>58:59, 163:176</v>
      </c>
      <c r="AS243" s="609" t="str">
        <f t="shared" si="117"/>
        <v>58:59, 176:183</v>
      </c>
      <c r="AT243" s="609" t="str">
        <f t="shared" si="117"/>
        <v>58:59, 183:187</v>
      </c>
      <c r="AU243" s="609" t="str">
        <f t="shared" si="117"/>
        <v>58:59, 187:198</v>
      </c>
      <c r="AV243" s="609" t="str">
        <f t="shared" si="117"/>
        <v>58:59, 198:215</v>
      </c>
      <c r="AW243" s="609" t="str">
        <f t="shared" si="117"/>
        <v>58:59, 215:228</v>
      </c>
      <c r="AX243" s="609" t="str">
        <f t="shared" si="117"/>
        <v>58:59, 228:235</v>
      </c>
      <c r="AY243" s="609" t="str">
        <f t="shared" si="117"/>
        <v>58:59, 235:239</v>
      </c>
      <c r="AZ243" s="609" t="str">
        <f t="shared" si="117"/>
        <v>58:59, 239:250</v>
      </c>
      <c r="BA243" s="609" t="str">
        <f t="shared" si="117"/>
        <v>58:59, 250:267</v>
      </c>
      <c r="BB243" s="609" t="str">
        <f t="shared" si="117"/>
        <v>58:59, 267:280</v>
      </c>
      <c r="BC243" s="609" t="str">
        <f t="shared" si="117"/>
        <v>58:59, 280:287</v>
      </c>
      <c r="BD243" s="609" t="str">
        <f t="shared" si="117"/>
        <v>58:59, 287:291</v>
      </c>
      <c r="BE243" s="609" t="str">
        <f t="shared" si="117"/>
        <v>58:59, 291:302</v>
      </c>
      <c r="BF243" s="609" t="str">
        <f t="shared" si="117"/>
        <v>58:59, 302:319</v>
      </c>
      <c r="BG243" s="609" t="str">
        <f t="shared" si="117"/>
        <v>58:59, 319:332</v>
      </c>
      <c r="BH243" s="609" t="str">
        <f t="shared" si="117"/>
        <v>58:59, 332:339</v>
      </c>
      <c r="BI243" s="609" t="str">
        <f t="shared" si="117"/>
        <v>58:59, 339:343</v>
      </c>
      <c r="BJ243" s="609" t="str">
        <f t="shared" si="117"/>
        <v>58:59, 343:354</v>
      </c>
      <c r="BK243" s="609" t="str">
        <f t="shared" si="117"/>
        <v>58:59, 354:371</v>
      </c>
    </row>
    <row r="244" spans="1:63" ht="48.75" customHeight="1" outlineLevel="1">
      <c r="A244">
        <v>4</v>
      </c>
      <c r="B244" t="s">
        <v>2343</v>
      </c>
      <c r="C244" s="438" t="str">
        <f t="shared" si="114"/>
        <v>58:59, 43:59</v>
      </c>
      <c r="D244" s="438" t="str">
        <f t="shared" si="114"/>
        <v>58:59, 59:64</v>
      </c>
      <c r="E244" s="438" t="str">
        <f t="shared" si="114"/>
        <v>58:59, 72:79</v>
      </c>
      <c r="F244" s="438" t="str">
        <f t="shared" si="114"/>
        <v>58:59, 79:83</v>
      </c>
      <c r="G244" s="438" t="str">
        <f t="shared" si="114"/>
        <v>58:59, 83:94</v>
      </c>
      <c r="H244" s="438" t="str">
        <f t="shared" si="114"/>
        <v>58:59, 94:111</v>
      </c>
      <c r="I244" s="438" t="str">
        <f t="shared" si="114"/>
        <v>58:59, 43:61</v>
      </c>
      <c r="J244" s="438" t="str">
        <f t="shared" si="114"/>
        <v>58:59, 61:66</v>
      </c>
      <c r="K244" s="438" t="str">
        <f t="shared" si="114"/>
        <v>58:59, 74:81</v>
      </c>
      <c r="L244" s="438" t="str">
        <f t="shared" si="114"/>
        <v>58:59, 81:85</v>
      </c>
      <c r="M244" s="438" t="str">
        <f t="shared" si="114"/>
        <v>58:59, 85:96</v>
      </c>
      <c r="N244" s="438" t="str">
        <f t="shared" si="114"/>
        <v>58:59, 96:111</v>
      </c>
      <c r="O244" s="438" t="str">
        <f t="shared" si="114"/>
        <v>58:59, 43:64</v>
      </c>
      <c r="P244" s="438" t="str">
        <f t="shared" si="114"/>
        <v>58:59, 64:69</v>
      </c>
      <c r="Q244" s="438" t="str">
        <f t="shared" si="114"/>
        <v>58:59, 77:84</v>
      </c>
      <c r="R244" s="438" t="str">
        <f t="shared" si="115"/>
        <v>58:59, 84:88</v>
      </c>
      <c r="S244" s="438" t="str">
        <f t="shared" si="115"/>
        <v>58:59, 88:99</v>
      </c>
      <c r="T244" s="438" t="str">
        <f t="shared" si="115"/>
        <v>58:59, 99:111</v>
      </c>
      <c r="U244" s="438" t="str">
        <f t="shared" si="115"/>
        <v>58:59, 43:66</v>
      </c>
      <c r="V244" s="438" t="str">
        <f t="shared" si="115"/>
        <v>58:59, 66:71</v>
      </c>
      <c r="W244" s="438" t="str">
        <f t="shared" si="115"/>
        <v>58:59, 79:86</v>
      </c>
      <c r="X244" s="438" t="str">
        <f t="shared" si="115"/>
        <v>58:59, 86:90</v>
      </c>
      <c r="Y244" s="438" t="str">
        <f t="shared" si="115"/>
        <v>58:59, 90:101</v>
      </c>
      <c r="Z244" s="438" t="str">
        <f t="shared" si="115"/>
        <v>58:59, 101:111</v>
      </c>
      <c r="AA244" s="438" t="str">
        <f t="shared" si="115"/>
        <v>58:59, 43:68</v>
      </c>
      <c r="AB244" s="438" t="str">
        <f t="shared" si="115"/>
        <v>58:59, 68:73</v>
      </c>
      <c r="AC244" s="438" t="str">
        <f t="shared" si="115"/>
        <v>58:59, 81:88</v>
      </c>
      <c r="AD244" s="438" t="str">
        <f t="shared" si="115"/>
        <v>58:59, 88:92</v>
      </c>
      <c r="AE244" s="438" t="str">
        <f t="shared" si="115"/>
        <v>58:59, 92:103</v>
      </c>
      <c r="AF244" s="438" t="str">
        <f t="shared" si="115"/>
        <v>58:59, 103:111</v>
      </c>
      <c r="AG244" s="438" t="str">
        <f t="shared" si="115"/>
        <v>58:59, 43:59</v>
      </c>
      <c r="AH244" s="438" t="str">
        <f t="shared" si="115"/>
        <v>58:59, 59:64</v>
      </c>
      <c r="AI244" s="438" t="str">
        <f t="shared" si="115"/>
        <v>58:59, 72:79</v>
      </c>
      <c r="AJ244" s="438" t="str">
        <f t="shared" si="115"/>
        <v>58:59, 79:83</v>
      </c>
      <c r="AK244" s="438" t="str">
        <f t="shared" si="115"/>
        <v>58:59, 83:94</v>
      </c>
      <c r="AL244" s="438" t="str">
        <f t="shared" si="115"/>
        <v>58:59, 94:111</v>
      </c>
      <c r="AM244" s="438" t="str">
        <f t="shared" si="116"/>
        <v>58:59, 111:124</v>
      </c>
      <c r="AN244" s="438" t="str">
        <f t="shared" si="116"/>
        <v>58:59, 124:131</v>
      </c>
      <c r="AO244" s="438" t="str">
        <f t="shared" si="116"/>
        <v>58:59, 131:135</v>
      </c>
      <c r="AP244" s="438" t="str">
        <f t="shared" si="116"/>
        <v>58:59, 135:146</v>
      </c>
      <c r="AQ244" s="438" t="str">
        <f t="shared" si="116"/>
        <v>58:59, 146:163</v>
      </c>
      <c r="AR244" s="438" t="str">
        <f t="shared" si="117"/>
        <v>58:59, 163:176</v>
      </c>
      <c r="AS244" s="438" t="str">
        <f t="shared" si="117"/>
        <v>58:59, 176:183</v>
      </c>
      <c r="AT244" s="438" t="str">
        <f t="shared" si="117"/>
        <v>58:59, 183:187</v>
      </c>
      <c r="AU244" s="438" t="str">
        <f t="shared" si="117"/>
        <v>58:59, 187:198</v>
      </c>
      <c r="AV244" s="438" t="str">
        <f t="shared" si="117"/>
        <v>58:59, 198:215</v>
      </c>
      <c r="AW244" s="438" t="str">
        <f t="shared" si="117"/>
        <v>58:59, 215:228</v>
      </c>
      <c r="AX244" s="438" t="str">
        <f t="shared" si="117"/>
        <v>58:59, 228:235</v>
      </c>
      <c r="AY244" s="438" t="str">
        <f t="shared" si="117"/>
        <v>58:59, 235:239</v>
      </c>
      <c r="AZ244" s="438" t="str">
        <f t="shared" si="117"/>
        <v>58:59, 239:250</v>
      </c>
      <c r="BA244" s="438" t="str">
        <f t="shared" si="117"/>
        <v>58:59, 250:267</v>
      </c>
      <c r="BB244" s="438" t="str">
        <f t="shared" si="117"/>
        <v>58:59, 267:280</v>
      </c>
      <c r="BC244" s="438" t="str">
        <f t="shared" si="117"/>
        <v>58:59, 280:287</v>
      </c>
      <c r="BD244" s="438" t="str">
        <f t="shared" si="117"/>
        <v>58:59, 287:291</v>
      </c>
      <c r="BE244" s="438" t="str">
        <f t="shared" si="117"/>
        <v>58:59, 291:302</v>
      </c>
      <c r="BF244" s="438" t="str">
        <f t="shared" si="117"/>
        <v>58:59, 302:319</v>
      </c>
      <c r="BG244" s="438" t="str">
        <f t="shared" si="117"/>
        <v>58:59, 319:332</v>
      </c>
      <c r="BH244" s="438" t="str">
        <f t="shared" si="117"/>
        <v>58:59, 332:339</v>
      </c>
      <c r="BI244" s="438" t="str">
        <f t="shared" si="117"/>
        <v>58:59, 339:343</v>
      </c>
      <c r="BJ244" s="438" t="str">
        <f t="shared" si="117"/>
        <v>58:59, 343:354</v>
      </c>
      <c r="BK244" s="438" t="str">
        <f t="shared" si="117"/>
        <v>58:59, 354:371</v>
      </c>
    </row>
    <row r="245" spans="1:63" ht="48.75" customHeight="1" outlineLevel="1">
      <c r="A245">
        <v>4</v>
      </c>
      <c r="B245" t="s">
        <v>2344</v>
      </c>
      <c r="C245" s="438" t="str">
        <f t="shared" si="114"/>
        <v>58:59, 43:59</v>
      </c>
      <c r="D245" s="438" t="str">
        <f t="shared" si="114"/>
        <v>58:59, 59:64</v>
      </c>
      <c r="E245" s="438" t="str">
        <f t="shared" si="114"/>
        <v>58:59, 72:79</v>
      </c>
      <c r="F245" s="438" t="str">
        <f t="shared" si="114"/>
        <v>58:59, 79:83</v>
      </c>
      <c r="G245" s="438" t="str">
        <f t="shared" si="114"/>
        <v>58:59, 83:94</v>
      </c>
      <c r="H245" s="438" t="str">
        <f t="shared" si="114"/>
        <v>58:59, 94:111</v>
      </c>
      <c r="I245" s="438" t="str">
        <f t="shared" si="114"/>
        <v>58:59, 43:61</v>
      </c>
      <c r="J245" s="438" t="str">
        <f t="shared" si="114"/>
        <v>58:59, 61:66</v>
      </c>
      <c r="K245" s="438" t="str">
        <f t="shared" si="114"/>
        <v>58:59, 74:81</v>
      </c>
      <c r="L245" s="438" t="str">
        <f t="shared" si="114"/>
        <v>58:59, 81:85</v>
      </c>
      <c r="M245" s="438" t="str">
        <f t="shared" si="114"/>
        <v>58:59, 85:96</v>
      </c>
      <c r="N245" s="438" t="str">
        <f t="shared" si="114"/>
        <v>58:59, 96:111</v>
      </c>
      <c r="O245" s="438" t="str">
        <f t="shared" si="114"/>
        <v>58:59, 43:64</v>
      </c>
      <c r="P245" s="438" t="str">
        <f t="shared" si="114"/>
        <v>58:59, 64:69</v>
      </c>
      <c r="Q245" s="438" t="str">
        <f t="shared" si="114"/>
        <v>58:59, 77:84</v>
      </c>
      <c r="R245" s="438" t="str">
        <f t="shared" si="115"/>
        <v>58:59, 84:88</v>
      </c>
      <c r="S245" s="438" t="str">
        <f t="shared" si="115"/>
        <v>58:59, 88:99</v>
      </c>
      <c r="T245" s="438" t="str">
        <f t="shared" si="115"/>
        <v>58:59, 99:111</v>
      </c>
      <c r="U245" s="438" t="str">
        <f t="shared" si="115"/>
        <v>58:59, 43:66</v>
      </c>
      <c r="V245" s="438" t="str">
        <f t="shared" si="115"/>
        <v>58:59, 66:71</v>
      </c>
      <c r="W245" s="438" t="str">
        <f t="shared" si="115"/>
        <v>58:59, 79:86</v>
      </c>
      <c r="X245" s="438" t="str">
        <f t="shared" si="115"/>
        <v>58:59, 86:90</v>
      </c>
      <c r="Y245" s="438" t="str">
        <f t="shared" si="115"/>
        <v>58:59, 90:101</v>
      </c>
      <c r="Z245" s="438" t="str">
        <f t="shared" si="115"/>
        <v>58:59, 101:111</v>
      </c>
      <c r="AA245" s="438" t="str">
        <f t="shared" si="115"/>
        <v>58:59, 43:68</v>
      </c>
      <c r="AB245" s="438" t="str">
        <f t="shared" si="115"/>
        <v>58:59, 68:73</v>
      </c>
      <c r="AC245" s="438" t="str">
        <f t="shared" si="115"/>
        <v>58:59, 81:88</v>
      </c>
      <c r="AD245" s="438" t="str">
        <f t="shared" si="115"/>
        <v>58:59, 88:92</v>
      </c>
      <c r="AE245" s="438" t="str">
        <f t="shared" si="115"/>
        <v>58:59, 92:103</v>
      </c>
      <c r="AF245" s="438" t="str">
        <f t="shared" si="115"/>
        <v>58:59, 103:111</v>
      </c>
      <c r="AG245" s="438" t="str">
        <f t="shared" si="115"/>
        <v>58:59, 43:59</v>
      </c>
      <c r="AH245" s="438" t="str">
        <f t="shared" si="115"/>
        <v>58:59, 59:64</v>
      </c>
      <c r="AI245" s="438" t="str">
        <f t="shared" si="115"/>
        <v>58:59, 72:79</v>
      </c>
      <c r="AJ245" s="438" t="str">
        <f t="shared" si="115"/>
        <v>58:59, 79:83</v>
      </c>
      <c r="AK245" s="438" t="str">
        <f t="shared" si="115"/>
        <v>58:59, 83:94</v>
      </c>
      <c r="AL245" s="438" t="str">
        <f t="shared" si="115"/>
        <v>58:59, 94:111</v>
      </c>
      <c r="AM245" s="438" t="str">
        <f t="shared" si="116"/>
        <v>58:59, 111:124</v>
      </c>
      <c r="AN245" s="438" t="str">
        <f t="shared" si="116"/>
        <v>58:59, 124:131</v>
      </c>
      <c r="AO245" s="438" t="str">
        <f t="shared" si="116"/>
        <v>58:59, 131:135</v>
      </c>
      <c r="AP245" s="438" t="str">
        <f t="shared" si="116"/>
        <v>58:59, 135:146</v>
      </c>
      <c r="AQ245" s="438" t="str">
        <f t="shared" si="116"/>
        <v>58:59, 146:163</v>
      </c>
      <c r="AR245" s="438" t="str">
        <f t="shared" si="117"/>
        <v>58:59, 163:176</v>
      </c>
      <c r="AS245" s="438" t="str">
        <f t="shared" si="117"/>
        <v>58:59, 176:183</v>
      </c>
      <c r="AT245" s="438" t="str">
        <f t="shared" si="117"/>
        <v>58:59, 183:187</v>
      </c>
      <c r="AU245" s="438" t="str">
        <f t="shared" si="117"/>
        <v>58:59, 187:198</v>
      </c>
      <c r="AV245" s="438" t="str">
        <f t="shared" si="117"/>
        <v>58:59, 198:215</v>
      </c>
      <c r="AW245" s="438" t="str">
        <f t="shared" si="117"/>
        <v>58:59, 215:228</v>
      </c>
      <c r="AX245" s="438" t="str">
        <f t="shared" si="117"/>
        <v>58:59, 228:235</v>
      </c>
      <c r="AY245" s="438" t="str">
        <f t="shared" si="117"/>
        <v>58:59, 235:239</v>
      </c>
      <c r="AZ245" s="438" t="str">
        <f t="shared" si="117"/>
        <v>58:59, 239:250</v>
      </c>
      <c r="BA245" s="438" t="str">
        <f t="shared" si="117"/>
        <v>58:59, 250:267</v>
      </c>
      <c r="BB245" s="438" t="str">
        <f t="shared" si="117"/>
        <v>58:59, 267:280</v>
      </c>
      <c r="BC245" s="438" t="str">
        <f t="shared" si="117"/>
        <v>58:59, 280:287</v>
      </c>
      <c r="BD245" s="438" t="str">
        <f t="shared" si="117"/>
        <v>58:59, 287:291</v>
      </c>
      <c r="BE245" s="438" t="str">
        <f t="shared" si="117"/>
        <v>58:59, 291:302</v>
      </c>
      <c r="BF245" s="438" t="str">
        <f t="shared" si="117"/>
        <v>58:59, 302:319</v>
      </c>
      <c r="BG245" s="438" t="str">
        <f t="shared" si="117"/>
        <v>58:59, 319:332</v>
      </c>
      <c r="BH245" s="438" t="str">
        <f t="shared" si="117"/>
        <v>58:59, 332:339</v>
      </c>
      <c r="BI245" s="438" t="str">
        <f t="shared" si="117"/>
        <v>58:59, 339:343</v>
      </c>
      <c r="BJ245" s="438" t="str">
        <f t="shared" si="117"/>
        <v>58:59, 343:354</v>
      </c>
      <c r="BK245" s="438" t="str">
        <f t="shared" si="117"/>
        <v>58:59, 354:371</v>
      </c>
    </row>
    <row r="246" spans="1:63" ht="48.75" customHeight="1" outlineLevel="1">
      <c r="A246">
        <v>4</v>
      </c>
      <c r="B246" s="155" t="s">
        <v>2345</v>
      </c>
      <c r="C246" s="609" t="str">
        <f t="shared" si="114"/>
        <v>58:59, 43:59</v>
      </c>
      <c r="D246" s="609" t="str">
        <f t="shared" si="114"/>
        <v>58:59, 59:64</v>
      </c>
      <c r="E246" s="609" t="str">
        <f t="shared" si="114"/>
        <v>58:59, 72:79</v>
      </c>
      <c r="F246" s="609" t="str">
        <f t="shared" si="114"/>
        <v>58:59, 79:83</v>
      </c>
      <c r="G246" s="609" t="str">
        <f t="shared" si="114"/>
        <v>58:59, 83:94</v>
      </c>
      <c r="H246" s="609" t="str">
        <f t="shared" si="114"/>
        <v>58:59, 94:111</v>
      </c>
      <c r="I246" s="609" t="str">
        <f t="shared" si="114"/>
        <v>58:59, 43:61</v>
      </c>
      <c r="J246" s="609" t="str">
        <f t="shared" si="114"/>
        <v>58:59, 61:66</v>
      </c>
      <c r="K246" s="609" t="str">
        <f t="shared" si="114"/>
        <v>58:59, 74:81</v>
      </c>
      <c r="L246" s="609" t="str">
        <f t="shared" si="114"/>
        <v>58:59, 81:85</v>
      </c>
      <c r="M246" s="609" t="str">
        <f t="shared" si="114"/>
        <v>58:59, 85:96</v>
      </c>
      <c r="N246" s="609" t="str">
        <f t="shared" si="114"/>
        <v>58:59, 96:111</v>
      </c>
      <c r="O246" s="609" t="str">
        <f t="shared" si="114"/>
        <v>58:59, 43:64</v>
      </c>
      <c r="P246" s="609" t="str">
        <f t="shared" si="114"/>
        <v>58:59, 64:69</v>
      </c>
      <c r="Q246" s="609" t="str">
        <f t="shared" si="114"/>
        <v>58:59, 77:84</v>
      </c>
      <c r="R246" s="609" t="str">
        <f t="shared" si="115"/>
        <v>58:59, 84:88</v>
      </c>
      <c r="S246" s="609" t="str">
        <f t="shared" si="115"/>
        <v>58:59, 88:99</v>
      </c>
      <c r="T246" s="609" t="str">
        <f t="shared" si="115"/>
        <v>58:59, 99:111</v>
      </c>
      <c r="U246" s="609" t="str">
        <f t="shared" si="115"/>
        <v>58:59, 43:66</v>
      </c>
      <c r="V246" s="609" t="str">
        <f t="shared" si="115"/>
        <v>58:59, 66:71</v>
      </c>
      <c r="W246" s="609" t="str">
        <f t="shared" si="115"/>
        <v>58:59, 79:86</v>
      </c>
      <c r="X246" s="609" t="str">
        <f t="shared" si="115"/>
        <v>58:59, 86:90</v>
      </c>
      <c r="Y246" s="609" t="str">
        <f t="shared" si="115"/>
        <v>58:59, 90:101</v>
      </c>
      <c r="Z246" s="609" t="str">
        <f t="shared" si="115"/>
        <v>58:59, 101:111</v>
      </c>
      <c r="AA246" s="609" t="str">
        <f t="shared" si="115"/>
        <v>58:59, 43:68</v>
      </c>
      <c r="AB246" s="609" t="str">
        <f t="shared" si="115"/>
        <v>58:59, 68:73</v>
      </c>
      <c r="AC246" s="609" t="str">
        <f t="shared" si="115"/>
        <v>58:59, 81:88</v>
      </c>
      <c r="AD246" s="609" t="str">
        <f t="shared" si="115"/>
        <v>58:59, 88:92</v>
      </c>
      <c r="AE246" s="609" t="str">
        <f t="shared" si="115"/>
        <v>58:59, 92:103</v>
      </c>
      <c r="AF246" s="609" t="str">
        <f t="shared" si="115"/>
        <v>58:59, 103:111</v>
      </c>
      <c r="AG246" s="609" t="str">
        <f t="shared" si="115"/>
        <v>58:59, 43:59</v>
      </c>
      <c r="AH246" s="609" t="str">
        <f t="shared" si="115"/>
        <v>58:59, 59:64</v>
      </c>
      <c r="AI246" s="609" t="str">
        <f t="shared" si="115"/>
        <v>58:59, 72:79</v>
      </c>
      <c r="AJ246" s="609" t="str">
        <f t="shared" si="115"/>
        <v>58:59, 79:83</v>
      </c>
      <c r="AK246" s="609" t="str">
        <f t="shared" si="115"/>
        <v>58:59, 83:94</v>
      </c>
      <c r="AL246" s="609" t="str">
        <f t="shared" si="115"/>
        <v>58:59, 94:111</v>
      </c>
      <c r="AM246" s="609" t="str">
        <f t="shared" si="116"/>
        <v>58:59, 111:124</v>
      </c>
      <c r="AN246" s="609" t="str">
        <f t="shared" si="116"/>
        <v>58:59, 124:131</v>
      </c>
      <c r="AO246" s="609" t="str">
        <f t="shared" si="116"/>
        <v>58:59, 131:135</v>
      </c>
      <c r="AP246" s="609" t="str">
        <f t="shared" si="116"/>
        <v>58:59, 135:146</v>
      </c>
      <c r="AQ246" s="609" t="str">
        <f t="shared" si="116"/>
        <v>58:59, 146:163</v>
      </c>
      <c r="AR246" s="609" t="str">
        <f t="shared" si="117"/>
        <v>58:59, 163:176</v>
      </c>
      <c r="AS246" s="609" t="str">
        <f t="shared" si="117"/>
        <v>58:59, 176:183</v>
      </c>
      <c r="AT246" s="609" t="str">
        <f t="shared" si="117"/>
        <v>58:59, 183:187</v>
      </c>
      <c r="AU246" s="609" t="str">
        <f t="shared" si="117"/>
        <v>58:59, 187:198</v>
      </c>
      <c r="AV246" s="609" t="str">
        <f t="shared" si="117"/>
        <v>58:59, 198:215</v>
      </c>
      <c r="AW246" s="609" t="str">
        <f t="shared" si="117"/>
        <v>58:59, 215:228</v>
      </c>
      <c r="AX246" s="609" t="str">
        <f t="shared" si="117"/>
        <v>58:59, 228:235</v>
      </c>
      <c r="AY246" s="609" t="str">
        <f t="shared" si="117"/>
        <v>58:59, 235:239</v>
      </c>
      <c r="AZ246" s="609" t="str">
        <f t="shared" si="117"/>
        <v>58:59, 239:250</v>
      </c>
      <c r="BA246" s="609" t="str">
        <f t="shared" si="117"/>
        <v>58:59, 250:267</v>
      </c>
      <c r="BB246" s="609" t="str">
        <f t="shared" si="117"/>
        <v>58:59, 267:280</v>
      </c>
      <c r="BC246" s="609" t="str">
        <f t="shared" si="117"/>
        <v>58:59, 280:287</v>
      </c>
      <c r="BD246" s="609" t="str">
        <f t="shared" si="117"/>
        <v>58:59, 287:291</v>
      </c>
      <c r="BE246" s="609" t="str">
        <f t="shared" si="117"/>
        <v>58:59, 291:302</v>
      </c>
      <c r="BF246" s="609" t="str">
        <f t="shared" si="117"/>
        <v>58:59, 302:319</v>
      </c>
      <c r="BG246" s="609" t="str">
        <f t="shared" si="117"/>
        <v>58:59, 319:332</v>
      </c>
      <c r="BH246" s="609" t="str">
        <f t="shared" si="117"/>
        <v>58:59, 332:339</v>
      </c>
      <c r="BI246" s="609" t="str">
        <f t="shared" si="117"/>
        <v>58:59, 339:343</v>
      </c>
      <c r="BJ246" s="609" t="str">
        <f t="shared" si="117"/>
        <v>58:59, 343:354</v>
      </c>
      <c r="BK246" s="609" t="str">
        <f t="shared" si="117"/>
        <v>58:59, 354:371</v>
      </c>
    </row>
    <row r="247" spans="1:63" ht="48.75" customHeight="1" outlineLevel="1">
      <c r="A247">
        <v>4</v>
      </c>
      <c r="B247" t="s">
        <v>2346</v>
      </c>
      <c r="C247" s="438" t="str">
        <f t="shared" si="114"/>
        <v>58:59, 43:59</v>
      </c>
      <c r="D247" s="438" t="str">
        <f t="shared" si="114"/>
        <v>58:59, 59:64</v>
      </c>
      <c r="E247" s="438" t="str">
        <f t="shared" si="114"/>
        <v>58:59, 72:79</v>
      </c>
      <c r="F247" s="438" t="str">
        <f t="shared" si="114"/>
        <v>58:59, 79:83</v>
      </c>
      <c r="G247" s="438" t="str">
        <f t="shared" si="114"/>
        <v>58:59, 83:94</v>
      </c>
      <c r="H247" s="438" t="str">
        <f t="shared" si="114"/>
        <v>58:59, 94:111</v>
      </c>
      <c r="I247" s="438" t="str">
        <f t="shared" si="114"/>
        <v>58:59, 43:61</v>
      </c>
      <c r="J247" s="438" t="str">
        <f t="shared" si="114"/>
        <v>58:59, 61:66</v>
      </c>
      <c r="K247" s="438" t="str">
        <f t="shared" si="114"/>
        <v>58:59, 74:81</v>
      </c>
      <c r="L247" s="438" t="str">
        <f t="shared" si="114"/>
        <v>58:59, 81:85</v>
      </c>
      <c r="M247" s="438" t="str">
        <f t="shared" si="114"/>
        <v>58:59, 85:96</v>
      </c>
      <c r="N247" s="438" t="str">
        <f t="shared" si="114"/>
        <v>58:59, 96:111</v>
      </c>
      <c r="O247" s="438" t="str">
        <f t="shared" si="114"/>
        <v>58:59, 43:64</v>
      </c>
      <c r="P247" s="438" t="str">
        <f t="shared" si="114"/>
        <v>58:59, 64:69</v>
      </c>
      <c r="Q247" s="438" t="str">
        <f t="shared" si="114"/>
        <v>58:59, 77:84</v>
      </c>
      <c r="R247" s="438" t="str">
        <f t="shared" si="115"/>
        <v>58:59, 84:88</v>
      </c>
      <c r="S247" s="438" t="str">
        <f t="shared" si="115"/>
        <v>58:59, 88:99</v>
      </c>
      <c r="T247" s="438" t="str">
        <f t="shared" si="115"/>
        <v>58:59, 99:111</v>
      </c>
      <c r="U247" s="438" t="str">
        <f t="shared" si="115"/>
        <v>58:59, 43:66</v>
      </c>
      <c r="V247" s="438" t="str">
        <f t="shared" si="115"/>
        <v>58:59, 66:71</v>
      </c>
      <c r="W247" s="438" t="str">
        <f t="shared" si="115"/>
        <v>58:59, 79:86</v>
      </c>
      <c r="X247" s="438" t="str">
        <f t="shared" si="115"/>
        <v>58:59, 86:90</v>
      </c>
      <c r="Y247" s="438" t="str">
        <f t="shared" si="115"/>
        <v>58:59, 90:101</v>
      </c>
      <c r="Z247" s="438" t="str">
        <f t="shared" si="115"/>
        <v>58:59, 101:111</v>
      </c>
      <c r="AA247" s="438" t="str">
        <f t="shared" si="115"/>
        <v>58:59, 43:68</v>
      </c>
      <c r="AB247" s="438" t="str">
        <f t="shared" si="115"/>
        <v>58:59, 68:73</v>
      </c>
      <c r="AC247" s="438" t="str">
        <f t="shared" si="115"/>
        <v>58:59, 81:88</v>
      </c>
      <c r="AD247" s="438" t="str">
        <f t="shared" si="115"/>
        <v>58:59, 88:92</v>
      </c>
      <c r="AE247" s="438" t="str">
        <f t="shared" si="115"/>
        <v>58:59, 92:103</v>
      </c>
      <c r="AF247" s="438" t="str">
        <f t="shared" si="115"/>
        <v>58:59, 103:111</v>
      </c>
      <c r="AG247" s="438" t="str">
        <f t="shared" si="115"/>
        <v>58:59, 43:59</v>
      </c>
      <c r="AH247" s="438" t="str">
        <f t="shared" si="115"/>
        <v>58:59, 59:64</v>
      </c>
      <c r="AI247" s="438" t="str">
        <f t="shared" si="115"/>
        <v>58:59, 72:79</v>
      </c>
      <c r="AJ247" s="438" t="str">
        <f t="shared" si="115"/>
        <v>58:59, 79:83</v>
      </c>
      <c r="AK247" s="438" t="str">
        <f t="shared" si="115"/>
        <v>58:59, 83:94</v>
      </c>
      <c r="AL247" s="438" t="str">
        <f t="shared" si="115"/>
        <v>58:59, 94:111</v>
      </c>
      <c r="AM247" s="438" t="str">
        <f t="shared" si="116"/>
        <v>58:59, 111:124</v>
      </c>
      <c r="AN247" s="438" t="str">
        <f t="shared" si="116"/>
        <v>58:59, 124:131</v>
      </c>
      <c r="AO247" s="438" t="str">
        <f t="shared" si="116"/>
        <v>58:59, 131:135</v>
      </c>
      <c r="AP247" s="438" t="str">
        <f t="shared" si="116"/>
        <v>58:59, 135:146</v>
      </c>
      <c r="AQ247" s="438" t="str">
        <f t="shared" si="116"/>
        <v>58:59, 146:163</v>
      </c>
      <c r="AR247" s="438" t="str">
        <f t="shared" si="117"/>
        <v>58:59, 163:176</v>
      </c>
      <c r="AS247" s="438" t="str">
        <f t="shared" si="117"/>
        <v>58:59, 176:183</v>
      </c>
      <c r="AT247" s="438" t="str">
        <f t="shared" si="117"/>
        <v>58:59, 183:187</v>
      </c>
      <c r="AU247" s="438" t="str">
        <f t="shared" si="117"/>
        <v>58:59, 187:198</v>
      </c>
      <c r="AV247" s="438" t="str">
        <f t="shared" si="117"/>
        <v>58:59, 198:215</v>
      </c>
      <c r="AW247" s="438" t="str">
        <f t="shared" si="117"/>
        <v>58:59, 215:228</v>
      </c>
      <c r="AX247" s="438" t="str">
        <f t="shared" si="117"/>
        <v>58:59, 228:235</v>
      </c>
      <c r="AY247" s="438" t="str">
        <f t="shared" si="117"/>
        <v>58:59, 235:239</v>
      </c>
      <c r="AZ247" s="438" t="str">
        <f t="shared" si="117"/>
        <v>58:59, 239:250</v>
      </c>
      <c r="BA247" s="438" t="str">
        <f t="shared" si="117"/>
        <v>58:59, 250:267</v>
      </c>
      <c r="BB247" s="438" t="str">
        <f t="shared" si="117"/>
        <v>58:59, 267:280</v>
      </c>
      <c r="BC247" s="438" t="str">
        <f t="shared" si="117"/>
        <v>58:59, 280:287</v>
      </c>
      <c r="BD247" s="438" t="str">
        <f t="shared" si="117"/>
        <v>58:59, 287:291</v>
      </c>
      <c r="BE247" s="438" t="str">
        <f t="shared" si="117"/>
        <v>58:59, 291:302</v>
      </c>
      <c r="BF247" s="438" t="str">
        <f t="shared" si="117"/>
        <v>58:59, 302:319</v>
      </c>
      <c r="BG247" s="438" t="str">
        <f t="shared" si="117"/>
        <v>58:59, 319:332</v>
      </c>
      <c r="BH247" s="438" t="str">
        <f t="shared" si="117"/>
        <v>58:59, 332:339</v>
      </c>
      <c r="BI247" s="438" t="str">
        <f t="shared" si="117"/>
        <v>58:59, 339:343</v>
      </c>
      <c r="BJ247" s="438" t="str">
        <f t="shared" si="117"/>
        <v>58:59, 343:354</v>
      </c>
      <c r="BK247" s="438" t="str">
        <f t="shared" si="117"/>
        <v>58:59, 354:371</v>
      </c>
    </row>
    <row r="248" spans="1:63" ht="48.75" customHeight="1" outlineLevel="1">
      <c r="A248">
        <v>4</v>
      </c>
      <c r="B248" t="s">
        <v>2348</v>
      </c>
      <c r="C248" s="438" t="str">
        <f t="shared" si="114"/>
        <v>58:59, 43:59</v>
      </c>
      <c r="D248" s="438" t="str">
        <f t="shared" si="114"/>
        <v>58:59, 59:64</v>
      </c>
      <c r="E248" s="438" t="str">
        <f t="shared" si="114"/>
        <v>58:59, 72:79</v>
      </c>
      <c r="F248" s="438" t="str">
        <f t="shared" si="114"/>
        <v>58:59, 79:83</v>
      </c>
      <c r="G248" s="438" t="str">
        <f t="shared" si="114"/>
        <v>58:59, 83:94</v>
      </c>
      <c r="H248" s="438" t="str">
        <f t="shared" si="114"/>
        <v>58:59, 94:111</v>
      </c>
      <c r="I248" s="438" t="str">
        <f t="shared" si="114"/>
        <v>58:59, 43:61</v>
      </c>
      <c r="J248" s="438" t="str">
        <f t="shared" si="114"/>
        <v>58:59, 61:66</v>
      </c>
      <c r="K248" s="438" t="str">
        <f t="shared" si="114"/>
        <v>58:59, 74:81</v>
      </c>
      <c r="L248" s="438" t="str">
        <f t="shared" si="114"/>
        <v>58:59, 81:85</v>
      </c>
      <c r="M248" s="438" t="str">
        <f t="shared" si="114"/>
        <v>58:59, 85:96</v>
      </c>
      <c r="N248" s="438" t="str">
        <f t="shared" si="114"/>
        <v>58:59, 96:111</v>
      </c>
      <c r="O248" s="438" t="str">
        <f t="shared" si="114"/>
        <v>58:59, 43:64</v>
      </c>
      <c r="P248" s="438" t="str">
        <f t="shared" si="114"/>
        <v>58:59, 64:69</v>
      </c>
      <c r="Q248" s="438" t="str">
        <f t="shared" si="114"/>
        <v>58:59, 77:84</v>
      </c>
      <c r="R248" s="438" t="str">
        <f t="shared" si="115"/>
        <v>58:59, 84:88</v>
      </c>
      <c r="S248" s="438" t="str">
        <f t="shared" si="115"/>
        <v>58:59, 88:99</v>
      </c>
      <c r="T248" s="438" t="str">
        <f t="shared" si="115"/>
        <v>58:59, 99:111</v>
      </c>
      <c r="U248" s="438" t="str">
        <f t="shared" si="115"/>
        <v>58:59, 43:66</v>
      </c>
      <c r="V248" s="438" t="str">
        <f t="shared" si="115"/>
        <v>58:59, 66:71</v>
      </c>
      <c r="W248" s="438" t="str">
        <f t="shared" si="115"/>
        <v>58:59, 79:86</v>
      </c>
      <c r="X248" s="438" t="str">
        <f t="shared" si="115"/>
        <v>58:59, 86:90</v>
      </c>
      <c r="Y248" s="438" t="str">
        <f t="shared" si="115"/>
        <v>58:59, 90:101</v>
      </c>
      <c r="Z248" s="438" t="str">
        <f t="shared" si="115"/>
        <v>58:59, 101:111</v>
      </c>
      <c r="AA248" s="438" t="str">
        <f t="shared" si="115"/>
        <v>58:59, 43:68</v>
      </c>
      <c r="AB248" s="438" t="str">
        <f t="shared" si="115"/>
        <v>58:59, 68:73</v>
      </c>
      <c r="AC248" s="438" t="str">
        <f t="shared" si="115"/>
        <v>58:59, 81:88</v>
      </c>
      <c r="AD248" s="438" t="str">
        <f t="shared" si="115"/>
        <v>58:59, 88:92</v>
      </c>
      <c r="AE248" s="438" t="str">
        <f t="shared" si="115"/>
        <v>58:59, 92:103</v>
      </c>
      <c r="AF248" s="438" t="str">
        <f t="shared" si="115"/>
        <v>58:59, 103:111</v>
      </c>
      <c r="AG248" s="438" t="str">
        <f t="shared" si="115"/>
        <v>58:59, 43:59</v>
      </c>
      <c r="AH248" s="438" t="str">
        <f t="shared" si="115"/>
        <v>58:59, 59:64</v>
      </c>
      <c r="AI248" s="438" t="str">
        <f t="shared" si="115"/>
        <v>58:59, 72:79</v>
      </c>
      <c r="AJ248" s="438" t="str">
        <f t="shared" si="115"/>
        <v>58:59, 79:83</v>
      </c>
      <c r="AK248" s="438" t="str">
        <f t="shared" si="115"/>
        <v>58:59, 83:94</v>
      </c>
      <c r="AL248" s="438" t="str">
        <f t="shared" si="115"/>
        <v>58:59, 94:111</v>
      </c>
      <c r="AM248" s="438" t="str">
        <f t="shared" si="116"/>
        <v>58:59, 111:124</v>
      </c>
      <c r="AN248" s="438" t="str">
        <f t="shared" si="116"/>
        <v>58:59, 124:131</v>
      </c>
      <c r="AO248" s="438" t="str">
        <f t="shared" si="116"/>
        <v>58:59, 131:135</v>
      </c>
      <c r="AP248" s="438" t="str">
        <f t="shared" si="116"/>
        <v>58:59, 135:146</v>
      </c>
      <c r="AQ248" s="438" t="str">
        <f t="shared" si="116"/>
        <v>58:59, 146:163</v>
      </c>
      <c r="AR248" s="438" t="str">
        <f t="shared" si="117"/>
        <v>58:59, 163:176</v>
      </c>
      <c r="AS248" s="438" t="str">
        <f t="shared" si="117"/>
        <v>58:59, 176:183</v>
      </c>
      <c r="AT248" s="438" t="str">
        <f t="shared" si="117"/>
        <v>58:59, 183:187</v>
      </c>
      <c r="AU248" s="438" t="str">
        <f t="shared" si="117"/>
        <v>58:59, 187:198</v>
      </c>
      <c r="AV248" s="438" t="str">
        <f t="shared" si="117"/>
        <v>58:59, 198:215</v>
      </c>
      <c r="AW248" s="438" t="str">
        <f t="shared" si="117"/>
        <v>58:59, 215:228</v>
      </c>
      <c r="AX248" s="438" t="str">
        <f t="shared" si="117"/>
        <v>58:59, 228:235</v>
      </c>
      <c r="AY248" s="438" t="str">
        <f t="shared" si="117"/>
        <v>58:59, 235:239</v>
      </c>
      <c r="AZ248" s="438" t="str">
        <f t="shared" si="117"/>
        <v>58:59, 239:250</v>
      </c>
      <c r="BA248" s="438" t="str">
        <f t="shared" si="117"/>
        <v>58:59, 250:267</v>
      </c>
      <c r="BB248" s="438" t="str">
        <f t="shared" si="117"/>
        <v>58:59, 267:280</v>
      </c>
      <c r="BC248" s="438" t="str">
        <f t="shared" si="117"/>
        <v>58:59, 280:287</v>
      </c>
      <c r="BD248" s="438" t="str">
        <f t="shared" si="117"/>
        <v>58:59, 287:291</v>
      </c>
      <c r="BE248" s="438" t="str">
        <f t="shared" si="117"/>
        <v>58:59, 291:302</v>
      </c>
      <c r="BF248" s="438" t="str">
        <f t="shared" si="117"/>
        <v>58:59, 302:319</v>
      </c>
      <c r="BG248" s="438" t="str">
        <f t="shared" si="117"/>
        <v>58:59, 319:332</v>
      </c>
      <c r="BH248" s="438" t="str">
        <f t="shared" si="117"/>
        <v>58:59, 332:339</v>
      </c>
      <c r="BI248" s="438" t="str">
        <f t="shared" si="117"/>
        <v>58:59, 339:343</v>
      </c>
      <c r="BJ248" s="438" t="str">
        <f t="shared" si="117"/>
        <v>58:59, 343:354</v>
      </c>
      <c r="BK248" s="438" t="str">
        <f t="shared" si="117"/>
        <v>58:59, 354:371</v>
      </c>
    </row>
    <row r="249" spans="1:63" ht="48.75" customHeight="1" outlineLevel="1">
      <c r="A249">
        <v>4</v>
      </c>
      <c r="B249" t="s">
        <v>2347</v>
      </c>
      <c r="C249" s="438" t="str">
        <f t="shared" si="114"/>
        <v>58:59, 43:59</v>
      </c>
      <c r="D249" s="438" t="str">
        <f t="shared" si="114"/>
        <v>58:59, 59:64</v>
      </c>
      <c r="E249" s="438" t="str">
        <f t="shared" si="114"/>
        <v>58:59, 72:79</v>
      </c>
      <c r="F249" s="438" t="str">
        <f t="shared" si="114"/>
        <v>58:59, 79:83</v>
      </c>
      <c r="G249" s="438" t="str">
        <f t="shared" si="114"/>
        <v>58:59, 83:94</v>
      </c>
      <c r="H249" s="438" t="str">
        <f t="shared" si="114"/>
        <v>58:59, 94:111</v>
      </c>
      <c r="I249" s="438" t="str">
        <f t="shared" si="114"/>
        <v>58:59, 43:61</v>
      </c>
      <c r="J249" s="438" t="str">
        <f t="shared" si="114"/>
        <v>58:59, 61:66</v>
      </c>
      <c r="K249" s="438" t="str">
        <f t="shared" si="114"/>
        <v>58:59, 74:81</v>
      </c>
      <c r="L249" s="438" t="str">
        <f t="shared" si="114"/>
        <v>58:59, 81:85</v>
      </c>
      <c r="M249" s="438" t="str">
        <f t="shared" si="114"/>
        <v>58:59, 85:96</v>
      </c>
      <c r="N249" s="438" t="str">
        <f t="shared" si="114"/>
        <v>58:59, 96:111</v>
      </c>
      <c r="O249" s="438" t="str">
        <f t="shared" si="114"/>
        <v>58:59, 43:64</v>
      </c>
      <c r="P249" s="438" t="str">
        <f t="shared" si="114"/>
        <v>58:59, 64:69</v>
      </c>
      <c r="Q249" s="438" t="str">
        <f t="shared" si="114"/>
        <v>58:59, 77:84</v>
      </c>
      <c r="R249" s="438" t="str">
        <f t="shared" si="115"/>
        <v>58:59, 84:88</v>
      </c>
      <c r="S249" s="438" t="str">
        <f t="shared" si="115"/>
        <v>58:59, 88:99</v>
      </c>
      <c r="T249" s="438" t="str">
        <f t="shared" si="115"/>
        <v>58:59, 99:111</v>
      </c>
      <c r="U249" s="438" t="str">
        <f t="shared" si="115"/>
        <v>58:59, 43:66</v>
      </c>
      <c r="V249" s="438" t="str">
        <f t="shared" si="115"/>
        <v>58:59, 66:71</v>
      </c>
      <c r="W249" s="438" t="str">
        <f t="shared" si="115"/>
        <v>58:59, 79:86</v>
      </c>
      <c r="X249" s="438" t="str">
        <f t="shared" si="115"/>
        <v>58:59, 86:90</v>
      </c>
      <c r="Y249" s="438" t="str">
        <f t="shared" si="115"/>
        <v>58:59, 90:101</v>
      </c>
      <c r="Z249" s="438" t="str">
        <f t="shared" si="115"/>
        <v>58:59, 101:111</v>
      </c>
      <c r="AA249" s="438" t="str">
        <f t="shared" si="115"/>
        <v>58:59, 43:68</v>
      </c>
      <c r="AB249" s="438" t="str">
        <f t="shared" si="115"/>
        <v>58:59, 68:73</v>
      </c>
      <c r="AC249" s="438" t="str">
        <f t="shared" si="115"/>
        <v>58:59, 81:88</v>
      </c>
      <c r="AD249" s="438" t="str">
        <f t="shared" si="115"/>
        <v>58:59, 88:92</v>
      </c>
      <c r="AE249" s="438" t="str">
        <f t="shared" si="115"/>
        <v>58:59, 92:103</v>
      </c>
      <c r="AF249" s="438" t="str">
        <f t="shared" si="115"/>
        <v>58:59, 103:111</v>
      </c>
      <c r="AG249" s="438" t="str">
        <f t="shared" si="115"/>
        <v>58:59, 43:59</v>
      </c>
      <c r="AH249" s="438" t="str">
        <f t="shared" si="115"/>
        <v>58:59, 59:64</v>
      </c>
      <c r="AI249" s="438" t="str">
        <f t="shared" si="115"/>
        <v>58:59, 72:79</v>
      </c>
      <c r="AJ249" s="438" t="str">
        <f t="shared" si="115"/>
        <v>58:59, 79:83</v>
      </c>
      <c r="AK249" s="438" t="str">
        <f t="shared" si="115"/>
        <v>58:59, 83:94</v>
      </c>
      <c r="AL249" s="438" t="str">
        <f t="shared" si="115"/>
        <v>58:59, 94:111</v>
      </c>
      <c r="AM249" s="438" t="str">
        <f t="shared" si="116"/>
        <v>58:59, 111:124</v>
      </c>
      <c r="AN249" s="438" t="str">
        <f t="shared" si="116"/>
        <v>58:59, 124:131</v>
      </c>
      <c r="AO249" s="438" t="str">
        <f t="shared" si="116"/>
        <v>58:59, 131:135</v>
      </c>
      <c r="AP249" s="438" t="str">
        <f t="shared" si="116"/>
        <v>58:59, 135:146</v>
      </c>
      <c r="AQ249" s="438" t="str">
        <f t="shared" si="116"/>
        <v>58:59, 146:163</v>
      </c>
      <c r="AR249" s="438" t="str">
        <f t="shared" si="117"/>
        <v>58:59, 163:176</v>
      </c>
      <c r="AS249" s="438" t="str">
        <f t="shared" si="117"/>
        <v>58:59, 176:183</v>
      </c>
      <c r="AT249" s="438" t="str">
        <f t="shared" si="117"/>
        <v>58:59, 183:187</v>
      </c>
      <c r="AU249" s="438" t="str">
        <f t="shared" si="117"/>
        <v>58:59, 187:198</v>
      </c>
      <c r="AV249" s="438" t="str">
        <f t="shared" si="117"/>
        <v>58:59, 198:215</v>
      </c>
      <c r="AW249" s="438" t="str">
        <f t="shared" si="117"/>
        <v>58:59, 215:228</v>
      </c>
      <c r="AX249" s="438" t="str">
        <f t="shared" si="117"/>
        <v>58:59, 228:235</v>
      </c>
      <c r="AY249" s="438" t="str">
        <f t="shared" si="117"/>
        <v>58:59, 235:239</v>
      </c>
      <c r="AZ249" s="438" t="str">
        <f t="shared" si="117"/>
        <v>58:59, 239:250</v>
      </c>
      <c r="BA249" s="438" t="str">
        <f t="shared" si="117"/>
        <v>58:59, 250:267</v>
      </c>
      <c r="BB249" s="438" t="str">
        <f t="shared" si="117"/>
        <v>58:59, 267:280</v>
      </c>
      <c r="BC249" s="438" t="str">
        <f t="shared" si="117"/>
        <v>58:59, 280:287</v>
      </c>
      <c r="BD249" s="438" t="str">
        <f t="shared" si="117"/>
        <v>58:59, 287:291</v>
      </c>
      <c r="BE249" s="438" t="str">
        <f t="shared" si="117"/>
        <v>58:59, 291:302</v>
      </c>
      <c r="BF249" s="438" t="str">
        <f t="shared" si="117"/>
        <v>58:59, 302:319</v>
      </c>
      <c r="BG249" s="438" t="str">
        <f t="shared" si="117"/>
        <v>58:59, 319:332</v>
      </c>
      <c r="BH249" s="438" t="str">
        <f t="shared" si="117"/>
        <v>58:59, 332:339</v>
      </c>
      <c r="BI249" s="438" t="str">
        <f t="shared" si="117"/>
        <v>58:59, 339:343</v>
      </c>
      <c r="BJ249" s="438" t="str">
        <f t="shared" si="117"/>
        <v>58:59, 343:354</v>
      </c>
      <c r="BK249" s="438" t="str">
        <f t="shared" si="117"/>
        <v>58:59, 354:371</v>
      </c>
    </row>
    <row r="250" spans="1:63" outlineLevel="1">
      <c r="B250" t="s">
        <v>1096</v>
      </c>
    </row>
    <row r="251" spans="1:63" outlineLevel="1">
      <c r="A251">
        <v>0</v>
      </c>
      <c r="C251" s="161">
        <v>0</v>
      </c>
      <c r="D251" s="161">
        <v>0</v>
      </c>
      <c r="E251" s="161">
        <v>0</v>
      </c>
      <c r="F251" s="161">
        <v>0</v>
      </c>
      <c r="G251" s="161">
        <v>0</v>
      </c>
      <c r="H251" s="161">
        <v>0</v>
      </c>
      <c r="I251" s="155">
        <f t="shared" ref="I251:R254" si="118">C251</f>
        <v>0</v>
      </c>
      <c r="J251" s="155">
        <f t="shared" si="118"/>
        <v>0</v>
      </c>
      <c r="K251" s="155">
        <f t="shared" si="118"/>
        <v>0</v>
      </c>
      <c r="L251" s="155">
        <f t="shared" si="118"/>
        <v>0</v>
      </c>
      <c r="M251" s="155">
        <f t="shared" si="118"/>
        <v>0</v>
      </c>
      <c r="N251" s="155">
        <f t="shared" si="118"/>
        <v>0</v>
      </c>
      <c r="O251" s="155">
        <f t="shared" si="118"/>
        <v>0</v>
      </c>
      <c r="P251" s="155">
        <f t="shared" si="118"/>
        <v>0</v>
      </c>
      <c r="Q251" s="155">
        <f t="shared" si="118"/>
        <v>0</v>
      </c>
      <c r="R251" s="155">
        <f t="shared" si="118"/>
        <v>0</v>
      </c>
      <c r="S251" s="155">
        <f t="shared" ref="S251:AB254" si="119">M251</f>
        <v>0</v>
      </c>
      <c r="T251" s="155">
        <f t="shared" si="119"/>
        <v>0</v>
      </c>
      <c r="U251" s="155">
        <f t="shared" si="119"/>
        <v>0</v>
      </c>
      <c r="V251" s="155">
        <f t="shared" si="119"/>
        <v>0</v>
      </c>
      <c r="W251" s="155">
        <f t="shared" si="119"/>
        <v>0</v>
      </c>
      <c r="X251" s="155">
        <f t="shared" si="119"/>
        <v>0</v>
      </c>
      <c r="Y251" s="155">
        <f t="shared" si="119"/>
        <v>0</v>
      </c>
      <c r="Z251" s="155">
        <f t="shared" si="119"/>
        <v>0</v>
      </c>
      <c r="AA251" s="155">
        <f t="shared" si="119"/>
        <v>0</v>
      </c>
      <c r="AB251" s="155">
        <f t="shared" si="119"/>
        <v>0</v>
      </c>
      <c r="AC251" s="155">
        <f t="shared" ref="AC251:AL254" si="120">W251</f>
        <v>0</v>
      </c>
      <c r="AD251" s="155">
        <f t="shared" si="120"/>
        <v>0</v>
      </c>
      <c r="AE251" s="155">
        <f t="shared" si="120"/>
        <v>0</v>
      </c>
      <c r="AF251" s="155">
        <f t="shared" si="120"/>
        <v>0</v>
      </c>
      <c r="AG251" s="155">
        <f t="shared" si="120"/>
        <v>0</v>
      </c>
      <c r="AH251" s="155">
        <f t="shared" si="120"/>
        <v>0</v>
      </c>
      <c r="AI251" s="155">
        <f t="shared" si="120"/>
        <v>0</v>
      </c>
      <c r="AJ251" s="155">
        <f t="shared" si="120"/>
        <v>0</v>
      </c>
      <c r="AK251" s="155">
        <f t="shared" si="120"/>
        <v>0</v>
      </c>
      <c r="AL251" s="155">
        <f t="shared" si="120"/>
        <v>0</v>
      </c>
      <c r="AM251" s="155">
        <f t="shared" ref="AM251:AO254" si="121">AG251</f>
        <v>0</v>
      </c>
      <c r="AN251" s="155">
        <f t="shared" si="121"/>
        <v>0</v>
      </c>
      <c r="AO251" s="155">
        <f t="shared" si="121"/>
        <v>0</v>
      </c>
      <c r="AP251" s="155">
        <f>AH251</f>
        <v>0</v>
      </c>
      <c r="AQ251" s="155">
        <f t="shared" ref="AQ251:AR254" si="122">AJ251</f>
        <v>0</v>
      </c>
      <c r="AR251" s="155">
        <f t="shared" si="122"/>
        <v>0</v>
      </c>
      <c r="AS251" s="155">
        <f t="shared" ref="AS251:AT254" si="123">AM251</f>
        <v>0</v>
      </c>
      <c r="AT251" s="155">
        <f t="shared" si="123"/>
        <v>0</v>
      </c>
      <c r="AU251" s="155">
        <f>AM251</f>
        <v>0</v>
      </c>
      <c r="AV251" s="155">
        <f t="shared" ref="AV251:AY254" si="124">AP251</f>
        <v>0</v>
      </c>
      <c r="AW251" s="155">
        <f t="shared" si="124"/>
        <v>0</v>
      </c>
      <c r="AX251" s="155">
        <f t="shared" si="124"/>
        <v>0</v>
      </c>
      <c r="AY251" s="155">
        <f t="shared" si="124"/>
        <v>0</v>
      </c>
      <c r="AZ251" s="155">
        <f>AR251</f>
        <v>0</v>
      </c>
      <c r="BA251" s="155">
        <f t="shared" ref="BA251:BD254" si="125">AU251</f>
        <v>0</v>
      </c>
      <c r="BB251" s="155">
        <f t="shared" si="125"/>
        <v>0</v>
      </c>
      <c r="BC251" s="155">
        <f t="shared" si="125"/>
        <v>0</v>
      </c>
      <c r="BD251" s="155">
        <f t="shared" si="125"/>
        <v>0</v>
      </c>
      <c r="BE251" s="155">
        <f>AW251</f>
        <v>0</v>
      </c>
      <c r="BF251" s="155">
        <f t="shared" ref="BF251:BI254" si="126">AZ251</f>
        <v>0</v>
      </c>
      <c r="BG251" s="155">
        <f t="shared" si="126"/>
        <v>0</v>
      </c>
      <c r="BH251" s="155">
        <f t="shared" si="126"/>
        <v>0</v>
      </c>
      <c r="BI251" s="155">
        <f t="shared" si="126"/>
        <v>0</v>
      </c>
      <c r="BJ251" s="155">
        <f>BB251</f>
        <v>0</v>
      </c>
      <c r="BK251" s="155">
        <f>BE251</f>
        <v>0</v>
      </c>
    </row>
    <row r="252" spans="1:63" outlineLevel="1">
      <c r="A252">
        <v>1</v>
      </c>
      <c r="C252" s="161">
        <v>-1</v>
      </c>
      <c r="D252" s="161">
        <v>0.5</v>
      </c>
      <c r="E252" s="161">
        <v>0.5</v>
      </c>
      <c r="F252" s="161">
        <v>0.5</v>
      </c>
      <c r="G252" s="161">
        <v>0.5</v>
      </c>
      <c r="H252" s="161">
        <v>0.5</v>
      </c>
      <c r="I252" s="155">
        <f t="shared" si="118"/>
        <v>-1</v>
      </c>
      <c r="J252" s="155">
        <f t="shared" si="118"/>
        <v>0.5</v>
      </c>
      <c r="K252" s="155">
        <f t="shared" si="118"/>
        <v>0.5</v>
      </c>
      <c r="L252" s="155">
        <f t="shared" si="118"/>
        <v>0.5</v>
      </c>
      <c r="M252" s="155">
        <f t="shared" si="118"/>
        <v>0.5</v>
      </c>
      <c r="N252" s="155">
        <f t="shared" si="118"/>
        <v>0.5</v>
      </c>
      <c r="O252" s="155">
        <f t="shared" si="118"/>
        <v>-1</v>
      </c>
      <c r="P252" s="155">
        <f t="shared" si="118"/>
        <v>0.5</v>
      </c>
      <c r="Q252" s="155">
        <f t="shared" si="118"/>
        <v>0.5</v>
      </c>
      <c r="R252" s="155">
        <f t="shared" si="118"/>
        <v>0.5</v>
      </c>
      <c r="S252" s="155">
        <f t="shared" si="119"/>
        <v>0.5</v>
      </c>
      <c r="T252" s="155">
        <f t="shared" si="119"/>
        <v>0.5</v>
      </c>
      <c r="U252" s="155">
        <f t="shared" si="119"/>
        <v>-1</v>
      </c>
      <c r="V252" s="155">
        <f t="shared" si="119"/>
        <v>0.5</v>
      </c>
      <c r="W252" s="155">
        <f t="shared" si="119"/>
        <v>0.5</v>
      </c>
      <c r="X252" s="155">
        <f t="shared" si="119"/>
        <v>0.5</v>
      </c>
      <c r="Y252" s="155">
        <f t="shared" si="119"/>
        <v>0.5</v>
      </c>
      <c r="Z252" s="155">
        <f t="shared" si="119"/>
        <v>0.5</v>
      </c>
      <c r="AA252" s="155">
        <f t="shared" si="119"/>
        <v>-1</v>
      </c>
      <c r="AB252" s="155">
        <f t="shared" si="119"/>
        <v>0.5</v>
      </c>
      <c r="AC252" s="155">
        <f t="shared" si="120"/>
        <v>0.5</v>
      </c>
      <c r="AD252" s="155">
        <f t="shared" si="120"/>
        <v>0.5</v>
      </c>
      <c r="AE252" s="155">
        <f t="shared" si="120"/>
        <v>0.5</v>
      </c>
      <c r="AF252" s="155">
        <f t="shared" si="120"/>
        <v>0.5</v>
      </c>
      <c r="AG252" s="155">
        <f t="shared" si="120"/>
        <v>-1</v>
      </c>
      <c r="AH252" s="155">
        <f t="shared" si="120"/>
        <v>0.5</v>
      </c>
      <c r="AI252" s="155">
        <f t="shared" si="120"/>
        <v>0.5</v>
      </c>
      <c r="AJ252" s="155">
        <f t="shared" si="120"/>
        <v>0.5</v>
      </c>
      <c r="AK252" s="155">
        <f t="shared" si="120"/>
        <v>0.5</v>
      </c>
      <c r="AL252" s="155">
        <f t="shared" si="120"/>
        <v>0.5</v>
      </c>
      <c r="AM252" s="155">
        <f t="shared" si="121"/>
        <v>-1</v>
      </c>
      <c r="AN252" s="155">
        <f t="shared" si="121"/>
        <v>0.5</v>
      </c>
      <c r="AO252" s="155">
        <f t="shared" si="121"/>
        <v>0.5</v>
      </c>
      <c r="AP252" s="155">
        <f>AH252</f>
        <v>0.5</v>
      </c>
      <c r="AQ252" s="155">
        <f t="shared" si="122"/>
        <v>0.5</v>
      </c>
      <c r="AR252" s="155">
        <f t="shared" si="122"/>
        <v>0.5</v>
      </c>
      <c r="AS252" s="155">
        <f t="shared" si="123"/>
        <v>-1</v>
      </c>
      <c r="AT252" s="155">
        <f t="shared" si="123"/>
        <v>0.5</v>
      </c>
      <c r="AU252" s="155">
        <f>AM252</f>
        <v>-1</v>
      </c>
      <c r="AV252" s="155">
        <f t="shared" si="124"/>
        <v>0.5</v>
      </c>
      <c r="AW252" s="155">
        <f t="shared" si="124"/>
        <v>0.5</v>
      </c>
      <c r="AX252" s="155">
        <f t="shared" si="124"/>
        <v>0.5</v>
      </c>
      <c r="AY252" s="155">
        <f t="shared" si="124"/>
        <v>-1</v>
      </c>
      <c r="AZ252" s="155">
        <f>AR252</f>
        <v>0.5</v>
      </c>
      <c r="BA252" s="155">
        <f t="shared" si="125"/>
        <v>-1</v>
      </c>
      <c r="BB252" s="155">
        <f t="shared" si="125"/>
        <v>0.5</v>
      </c>
      <c r="BC252" s="155">
        <f t="shared" si="125"/>
        <v>0.5</v>
      </c>
      <c r="BD252" s="155">
        <f t="shared" si="125"/>
        <v>0.5</v>
      </c>
      <c r="BE252" s="155">
        <f>AW252</f>
        <v>0.5</v>
      </c>
      <c r="BF252" s="155">
        <f t="shared" si="126"/>
        <v>0.5</v>
      </c>
      <c r="BG252" s="155">
        <f t="shared" si="126"/>
        <v>-1</v>
      </c>
      <c r="BH252" s="155">
        <f t="shared" si="126"/>
        <v>0.5</v>
      </c>
      <c r="BI252" s="155">
        <f t="shared" si="126"/>
        <v>0.5</v>
      </c>
      <c r="BJ252" s="155">
        <f>BB252</f>
        <v>0.5</v>
      </c>
      <c r="BK252" s="155">
        <f>BE252</f>
        <v>0.5</v>
      </c>
    </row>
    <row r="253" spans="1:63" outlineLevel="1">
      <c r="A253">
        <v>2</v>
      </c>
      <c r="C253" s="161">
        <v>-0.5</v>
      </c>
      <c r="D253" s="161">
        <v>1</v>
      </c>
      <c r="E253" s="161">
        <v>1</v>
      </c>
      <c r="F253" s="161">
        <v>1</v>
      </c>
      <c r="G253" s="161">
        <v>1</v>
      </c>
      <c r="H253" s="161">
        <v>1</v>
      </c>
      <c r="I253" s="155">
        <f t="shared" si="118"/>
        <v>-0.5</v>
      </c>
      <c r="J253" s="155">
        <f t="shared" si="118"/>
        <v>1</v>
      </c>
      <c r="K253" s="155">
        <f t="shared" si="118"/>
        <v>1</v>
      </c>
      <c r="L253" s="155">
        <f t="shared" si="118"/>
        <v>1</v>
      </c>
      <c r="M253" s="155">
        <f t="shared" si="118"/>
        <v>1</v>
      </c>
      <c r="N253" s="155">
        <f t="shared" si="118"/>
        <v>1</v>
      </c>
      <c r="O253" s="155">
        <f t="shared" si="118"/>
        <v>-0.5</v>
      </c>
      <c r="P253" s="155">
        <f t="shared" si="118"/>
        <v>1</v>
      </c>
      <c r="Q253" s="155">
        <f t="shared" si="118"/>
        <v>1</v>
      </c>
      <c r="R253" s="155">
        <f t="shared" si="118"/>
        <v>1</v>
      </c>
      <c r="S253" s="155">
        <f t="shared" si="119"/>
        <v>1</v>
      </c>
      <c r="T253" s="155">
        <f t="shared" si="119"/>
        <v>1</v>
      </c>
      <c r="U253" s="155">
        <f t="shared" si="119"/>
        <v>-0.5</v>
      </c>
      <c r="V253" s="155">
        <f t="shared" si="119"/>
        <v>1</v>
      </c>
      <c r="W253" s="155">
        <f t="shared" si="119"/>
        <v>1</v>
      </c>
      <c r="X253" s="155">
        <f t="shared" si="119"/>
        <v>1</v>
      </c>
      <c r="Y253" s="155">
        <f t="shared" si="119"/>
        <v>1</v>
      </c>
      <c r="Z253" s="155">
        <f t="shared" si="119"/>
        <v>1</v>
      </c>
      <c r="AA253" s="155">
        <f t="shared" si="119"/>
        <v>-0.5</v>
      </c>
      <c r="AB253" s="155">
        <f t="shared" si="119"/>
        <v>1</v>
      </c>
      <c r="AC253" s="155">
        <f t="shared" si="120"/>
        <v>1</v>
      </c>
      <c r="AD253" s="155">
        <f t="shared" si="120"/>
        <v>1</v>
      </c>
      <c r="AE253" s="155">
        <f t="shared" si="120"/>
        <v>1</v>
      </c>
      <c r="AF253" s="155">
        <f t="shared" si="120"/>
        <v>1</v>
      </c>
      <c r="AG253" s="155">
        <f t="shared" si="120"/>
        <v>-0.5</v>
      </c>
      <c r="AH253" s="155">
        <f t="shared" si="120"/>
        <v>1</v>
      </c>
      <c r="AI253" s="155">
        <f t="shared" si="120"/>
        <v>1</v>
      </c>
      <c r="AJ253" s="155">
        <f t="shared" si="120"/>
        <v>1</v>
      </c>
      <c r="AK253" s="155">
        <f t="shared" si="120"/>
        <v>1</v>
      </c>
      <c r="AL253" s="155">
        <f t="shared" si="120"/>
        <v>1</v>
      </c>
      <c r="AM253" s="155">
        <f t="shared" si="121"/>
        <v>-0.5</v>
      </c>
      <c r="AN253" s="155">
        <f t="shared" si="121"/>
        <v>1</v>
      </c>
      <c r="AO253" s="155">
        <f t="shared" si="121"/>
        <v>1</v>
      </c>
      <c r="AP253" s="155">
        <f>AH253</f>
        <v>1</v>
      </c>
      <c r="AQ253" s="155">
        <f t="shared" si="122"/>
        <v>1</v>
      </c>
      <c r="AR253" s="155">
        <f t="shared" si="122"/>
        <v>1</v>
      </c>
      <c r="AS253" s="155">
        <f t="shared" si="123"/>
        <v>-0.5</v>
      </c>
      <c r="AT253" s="155">
        <f t="shared" si="123"/>
        <v>1</v>
      </c>
      <c r="AU253" s="155">
        <f>AM253</f>
        <v>-0.5</v>
      </c>
      <c r="AV253" s="155">
        <f t="shared" si="124"/>
        <v>1</v>
      </c>
      <c r="AW253" s="155">
        <f t="shared" si="124"/>
        <v>1</v>
      </c>
      <c r="AX253" s="155">
        <f t="shared" si="124"/>
        <v>1</v>
      </c>
      <c r="AY253" s="155">
        <f t="shared" si="124"/>
        <v>-0.5</v>
      </c>
      <c r="AZ253" s="155">
        <f>AR253</f>
        <v>1</v>
      </c>
      <c r="BA253" s="155">
        <f t="shared" si="125"/>
        <v>-0.5</v>
      </c>
      <c r="BB253" s="155">
        <f t="shared" si="125"/>
        <v>1</v>
      </c>
      <c r="BC253" s="155">
        <f t="shared" si="125"/>
        <v>1</v>
      </c>
      <c r="BD253" s="155">
        <f t="shared" si="125"/>
        <v>1</v>
      </c>
      <c r="BE253" s="155">
        <f>AW253</f>
        <v>1</v>
      </c>
      <c r="BF253" s="155">
        <f t="shared" si="126"/>
        <v>1</v>
      </c>
      <c r="BG253" s="155">
        <f t="shared" si="126"/>
        <v>-0.5</v>
      </c>
      <c r="BH253" s="155">
        <f t="shared" si="126"/>
        <v>1</v>
      </c>
      <c r="BI253" s="155">
        <f t="shared" si="126"/>
        <v>1</v>
      </c>
      <c r="BJ253" s="155">
        <f>BB253</f>
        <v>1</v>
      </c>
      <c r="BK253" s="155">
        <f>BE253</f>
        <v>1</v>
      </c>
    </row>
    <row r="254" spans="1:63" outlineLevel="1">
      <c r="A254">
        <v>3</v>
      </c>
      <c r="C254" s="161">
        <v>0</v>
      </c>
      <c r="D254" s="161">
        <v>1.5</v>
      </c>
      <c r="E254" s="161">
        <v>1.5</v>
      </c>
      <c r="F254" s="161">
        <v>1.5</v>
      </c>
      <c r="G254" s="161">
        <v>1.5</v>
      </c>
      <c r="H254" s="161">
        <v>1.5</v>
      </c>
      <c r="I254" s="155">
        <f t="shared" si="118"/>
        <v>0</v>
      </c>
      <c r="J254" s="155">
        <f t="shared" si="118"/>
        <v>1.5</v>
      </c>
      <c r="K254" s="155">
        <f t="shared" si="118"/>
        <v>1.5</v>
      </c>
      <c r="L254" s="155">
        <f t="shared" si="118"/>
        <v>1.5</v>
      </c>
      <c r="M254" s="155">
        <f t="shared" si="118"/>
        <v>1.5</v>
      </c>
      <c r="N254" s="155">
        <f t="shared" si="118"/>
        <v>1.5</v>
      </c>
      <c r="O254" s="155">
        <f t="shared" si="118"/>
        <v>0</v>
      </c>
      <c r="P254" s="155">
        <f t="shared" si="118"/>
        <v>1.5</v>
      </c>
      <c r="Q254" s="155">
        <f t="shared" si="118"/>
        <v>1.5</v>
      </c>
      <c r="R254" s="155">
        <f t="shared" si="118"/>
        <v>1.5</v>
      </c>
      <c r="S254" s="155">
        <f t="shared" si="119"/>
        <v>1.5</v>
      </c>
      <c r="T254" s="155">
        <f t="shared" si="119"/>
        <v>1.5</v>
      </c>
      <c r="U254" s="155">
        <f t="shared" si="119"/>
        <v>0</v>
      </c>
      <c r="V254" s="155">
        <f t="shared" si="119"/>
        <v>1.5</v>
      </c>
      <c r="W254" s="155">
        <f t="shared" si="119"/>
        <v>1.5</v>
      </c>
      <c r="X254" s="155">
        <f t="shared" si="119"/>
        <v>1.5</v>
      </c>
      <c r="Y254" s="155">
        <f t="shared" si="119"/>
        <v>1.5</v>
      </c>
      <c r="Z254" s="155">
        <f t="shared" si="119"/>
        <v>1.5</v>
      </c>
      <c r="AA254" s="155">
        <f t="shared" si="119"/>
        <v>0</v>
      </c>
      <c r="AB254" s="155">
        <f t="shared" si="119"/>
        <v>1.5</v>
      </c>
      <c r="AC254" s="155">
        <f t="shared" si="120"/>
        <v>1.5</v>
      </c>
      <c r="AD254" s="155">
        <f t="shared" si="120"/>
        <v>1.5</v>
      </c>
      <c r="AE254" s="155">
        <f t="shared" si="120"/>
        <v>1.5</v>
      </c>
      <c r="AF254" s="155">
        <f t="shared" si="120"/>
        <v>1.5</v>
      </c>
      <c r="AG254" s="155">
        <f t="shared" si="120"/>
        <v>0</v>
      </c>
      <c r="AH254" s="155">
        <f t="shared" si="120"/>
        <v>1.5</v>
      </c>
      <c r="AI254" s="155">
        <f t="shared" si="120"/>
        <v>1.5</v>
      </c>
      <c r="AJ254" s="155">
        <f t="shared" si="120"/>
        <v>1.5</v>
      </c>
      <c r="AK254" s="155">
        <f t="shared" si="120"/>
        <v>1.5</v>
      </c>
      <c r="AL254" s="155">
        <f t="shared" si="120"/>
        <v>1.5</v>
      </c>
      <c r="AM254" s="155">
        <f t="shared" si="121"/>
        <v>0</v>
      </c>
      <c r="AN254" s="155">
        <f t="shared" si="121"/>
        <v>1.5</v>
      </c>
      <c r="AO254" s="155">
        <f t="shared" si="121"/>
        <v>1.5</v>
      </c>
      <c r="AP254" s="155">
        <f>AH254</f>
        <v>1.5</v>
      </c>
      <c r="AQ254" s="155">
        <f t="shared" si="122"/>
        <v>1.5</v>
      </c>
      <c r="AR254" s="155">
        <f t="shared" si="122"/>
        <v>1.5</v>
      </c>
      <c r="AS254" s="155">
        <f t="shared" si="123"/>
        <v>0</v>
      </c>
      <c r="AT254" s="155">
        <f t="shared" si="123"/>
        <v>1.5</v>
      </c>
      <c r="AU254" s="155">
        <f>AM254</f>
        <v>0</v>
      </c>
      <c r="AV254" s="155">
        <f t="shared" si="124"/>
        <v>1.5</v>
      </c>
      <c r="AW254" s="155">
        <f t="shared" si="124"/>
        <v>1.5</v>
      </c>
      <c r="AX254" s="155">
        <f t="shared" si="124"/>
        <v>1.5</v>
      </c>
      <c r="AY254" s="155">
        <f t="shared" si="124"/>
        <v>0</v>
      </c>
      <c r="AZ254" s="155">
        <f>AR254</f>
        <v>1.5</v>
      </c>
      <c r="BA254" s="155">
        <f t="shared" si="125"/>
        <v>0</v>
      </c>
      <c r="BB254" s="155">
        <f t="shared" si="125"/>
        <v>1.5</v>
      </c>
      <c r="BC254" s="155">
        <f t="shared" si="125"/>
        <v>1.5</v>
      </c>
      <c r="BD254" s="155">
        <f t="shared" si="125"/>
        <v>1.5</v>
      </c>
      <c r="BE254" s="155">
        <f>AW254</f>
        <v>1.5</v>
      </c>
      <c r="BF254" s="155">
        <f t="shared" si="126"/>
        <v>1.5</v>
      </c>
      <c r="BG254" s="155">
        <f t="shared" si="126"/>
        <v>0</v>
      </c>
      <c r="BH254" s="155">
        <f t="shared" si="126"/>
        <v>1.5</v>
      </c>
      <c r="BI254" s="155">
        <f t="shared" si="126"/>
        <v>1.5</v>
      </c>
      <c r="BJ254" s="155">
        <f>BB254</f>
        <v>1.5</v>
      </c>
      <c r="BK254" s="155">
        <f>BE254</f>
        <v>1.5</v>
      </c>
    </row>
    <row r="255" spans="1:63" outlineLevel="1">
      <c r="A255">
        <v>4</v>
      </c>
      <c r="C255" s="161">
        <v>0.5</v>
      </c>
      <c r="D255" s="155"/>
      <c r="E255" s="155"/>
      <c r="F255" s="155"/>
      <c r="G255" s="155"/>
      <c r="H255" s="155"/>
      <c r="I255" s="155">
        <f>C255</f>
        <v>0.5</v>
      </c>
      <c r="J255" s="155"/>
      <c r="K255" s="155"/>
      <c r="L255" s="155"/>
      <c r="M255" s="155"/>
      <c r="N255" s="155"/>
      <c r="O255" s="155"/>
      <c r="P255" s="155"/>
      <c r="Q255" s="155"/>
      <c r="R255" s="155"/>
      <c r="S255" s="155"/>
      <c r="T255" s="155"/>
      <c r="U255" s="155">
        <f>O255</f>
        <v>0</v>
      </c>
      <c r="V255" s="155"/>
      <c r="W255" s="155"/>
      <c r="X255" s="155"/>
      <c r="Y255" s="155"/>
      <c r="Z255" s="155"/>
      <c r="AA255" s="155">
        <f>U255</f>
        <v>0</v>
      </c>
      <c r="AB255" s="155"/>
      <c r="AC255" s="155"/>
      <c r="AD255" s="155"/>
      <c r="AE255" s="155"/>
      <c r="AF255" s="155"/>
      <c r="AG255" s="155">
        <f>AA255</f>
        <v>0</v>
      </c>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row>
    <row r="256" spans="1:63" outlineLevel="1">
      <c r="A256">
        <v>5</v>
      </c>
      <c r="C256" s="161">
        <v>1</v>
      </c>
      <c r="D256" s="155"/>
      <c r="E256" s="155"/>
      <c r="F256" s="155"/>
      <c r="G256" s="155"/>
      <c r="H256" s="155"/>
      <c r="I256" s="155">
        <f t="shared" ref="I256:I257" si="127">C256</f>
        <v>1</v>
      </c>
      <c r="J256" s="155"/>
      <c r="K256" s="155"/>
      <c r="L256" s="155"/>
      <c r="M256" s="155"/>
      <c r="N256" s="155"/>
      <c r="O256" s="155"/>
      <c r="P256" s="155"/>
      <c r="Q256" s="155"/>
      <c r="R256" s="155"/>
      <c r="S256" s="155"/>
      <c r="T256" s="155"/>
      <c r="U256" s="155">
        <f t="shared" ref="U256:U257" si="128">O256</f>
        <v>0</v>
      </c>
      <c r="V256" s="155"/>
      <c r="W256" s="155"/>
      <c r="X256" s="155"/>
      <c r="Y256" s="155"/>
      <c r="Z256" s="155"/>
      <c r="AA256" s="155">
        <f t="shared" ref="AA256:AA257" si="129">U256</f>
        <v>0</v>
      </c>
      <c r="AB256" s="155"/>
      <c r="AC256" s="155"/>
      <c r="AD256" s="155"/>
      <c r="AE256" s="155"/>
      <c r="AF256" s="155"/>
      <c r="AG256" s="155">
        <f t="shared" ref="AG256:AG257" si="130">AA256</f>
        <v>0</v>
      </c>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row>
    <row r="257" spans="1:67" outlineLevel="1">
      <c r="A257">
        <v>5</v>
      </c>
      <c r="C257" s="161">
        <v>1</v>
      </c>
      <c r="D257" s="155"/>
      <c r="E257" s="155"/>
      <c r="F257" s="155"/>
      <c r="G257" s="155"/>
      <c r="H257" s="155"/>
      <c r="I257" s="155">
        <f t="shared" si="127"/>
        <v>1</v>
      </c>
      <c r="J257" s="155"/>
      <c r="K257" s="155"/>
      <c r="L257" s="155"/>
      <c r="M257" s="155"/>
      <c r="N257" s="155"/>
      <c r="O257" s="155"/>
      <c r="P257" s="155"/>
      <c r="Q257" s="155"/>
      <c r="R257" s="155"/>
      <c r="S257" s="155"/>
      <c r="T257" s="155"/>
      <c r="U257" s="155">
        <f t="shared" si="128"/>
        <v>0</v>
      </c>
      <c r="V257" s="155"/>
      <c r="W257" s="155"/>
      <c r="X257" s="155"/>
      <c r="Y257" s="155"/>
      <c r="Z257" s="155"/>
      <c r="AA257" s="155">
        <f t="shared" si="129"/>
        <v>0</v>
      </c>
      <c r="AB257" s="155"/>
      <c r="AC257" s="155"/>
      <c r="AD257" s="155"/>
      <c r="AE257" s="155"/>
      <c r="AF257" s="155"/>
      <c r="AG257" s="155">
        <f t="shared" si="130"/>
        <v>0</v>
      </c>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row>
    <row r="258" spans="1:67" outlineLevel="1">
      <c r="A258">
        <v>5</v>
      </c>
      <c r="C258" s="161">
        <v>1</v>
      </c>
      <c r="D258" s="155"/>
      <c r="E258" s="155"/>
      <c r="F258" s="155"/>
      <c r="G258" s="155"/>
      <c r="H258" s="155"/>
      <c r="I258" s="155">
        <f>C258</f>
        <v>1</v>
      </c>
      <c r="J258" s="155"/>
      <c r="K258" s="155"/>
      <c r="L258" s="155"/>
      <c r="M258" s="155"/>
      <c r="N258" s="155"/>
      <c r="O258" s="155"/>
      <c r="P258" s="155"/>
      <c r="Q258" s="155"/>
      <c r="R258" s="155"/>
      <c r="S258" s="155"/>
      <c r="T258" s="155"/>
      <c r="U258" s="155">
        <f>O258</f>
        <v>0</v>
      </c>
      <c r="V258" s="155"/>
      <c r="W258" s="155"/>
      <c r="X258" s="155"/>
      <c r="Y258" s="155"/>
      <c r="Z258" s="155"/>
      <c r="AA258" s="155">
        <f>U258</f>
        <v>0</v>
      </c>
      <c r="AB258" s="155"/>
      <c r="AC258" s="155"/>
      <c r="AD258" s="155"/>
      <c r="AE258" s="155"/>
      <c r="AF258" s="155"/>
      <c r="AG258" s="155">
        <f>AA258</f>
        <v>0</v>
      </c>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row>
    <row r="259" spans="1:67" outlineLevel="1"/>
    <row r="261" spans="1:67">
      <c r="A261" s="230" t="s">
        <v>1124</v>
      </c>
    </row>
    <row r="262" spans="1:67">
      <c r="A262" s="230"/>
      <c r="B262" s="229"/>
      <c r="C262" s="111" t="str">
        <f>d.RegionName</f>
        <v>GSW</v>
      </c>
      <c r="D262" s="111"/>
      <c r="E262" s="111"/>
      <c r="F262" s="111"/>
      <c r="G262" s="111"/>
      <c r="H262" s="111"/>
      <c r="I262" s="111"/>
      <c r="J262" s="111"/>
      <c r="K262" s="111"/>
      <c r="L262" s="111"/>
      <c r="M262" s="111"/>
      <c r="N262" s="111"/>
      <c r="O262" s="111"/>
      <c r="P262" s="111"/>
      <c r="Q262" s="111"/>
      <c r="R262" s="111"/>
      <c r="S262" s="416" t="s">
        <v>910</v>
      </c>
      <c r="T262" s="111"/>
      <c r="U262" s="111"/>
      <c r="V262" s="111"/>
      <c r="W262" s="111"/>
      <c r="X262" s="111"/>
      <c r="Y262" s="111"/>
      <c r="Z262" s="111"/>
      <c r="AA262" s="111"/>
      <c r="AB262" s="111"/>
      <c r="AC262" s="111"/>
      <c r="AD262" s="111"/>
      <c r="AE262" s="111"/>
      <c r="AF262" s="111"/>
      <c r="AG262" s="111"/>
      <c r="AH262" s="428"/>
      <c r="AI262" s="416" t="s">
        <v>1735</v>
      </c>
      <c r="AJ262" s="111"/>
      <c r="AK262" s="111"/>
      <c r="AL262" s="111"/>
      <c r="AM262" s="111"/>
      <c r="AN262" s="111"/>
      <c r="AO262" s="111"/>
      <c r="AP262" s="111"/>
      <c r="AQ262" s="111"/>
      <c r="AR262" s="111"/>
      <c r="AS262" s="111"/>
      <c r="AT262" s="111"/>
      <c r="AU262" s="111"/>
      <c r="AV262" s="111"/>
      <c r="AW262" s="111"/>
      <c r="AX262" s="428"/>
      <c r="AY262" s="416" t="s">
        <v>1736</v>
      </c>
      <c r="AZ262" s="111"/>
      <c r="BA262" s="111"/>
      <c r="BB262" s="111"/>
      <c r="BC262" s="111"/>
      <c r="BD262" s="111"/>
      <c r="BE262" s="111"/>
      <c r="BF262" s="111"/>
      <c r="BG262" s="111"/>
      <c r="BH262" s="111"/>
      <c r="BI262" s="111"/>
      <c r="BJ262" s="111"/>
      <c r="BK262" s="111"/>
      <c r="BL262" s="111"/>
      <c r="BM262" s="111"/>
      <c r="BN262" s="428"/>
    </row>
    <row r="263" spans="1:67">
      <c r="A263" s="230"/>
      <c r="B263" s="229"/>
      <c r="C263" s="111" t="s">
        <v>1066</v>
      </c>
      <c r="D263" s="111"/>
      <c r="E263" s="111"/>
      <c r="F263" s="111"/>
      <c r="G263" s="111" t="s">
        <v>1067</v>
      </c>
      <c r="H263" s="111"/>
      <c r="I263" s="111"/>
      <c r="J263" s="111"/>
      <c r="K263" s="111" t="s">
        <v>1068</v>
      </c>
      <c r="L263" s="111"/>
      <c r="M263" s="111"/>
      <c r="N263" s="111"/>
      <c r="O263" s="111" t="s">
        <v>837</v>
      </c>
      <c r="P263" s="111"/>
      <c r="Q263" s="111"/>
      <c r="R263" s="111"/>
      <c r="S263" s="416" t="s">
        <v>1066</v>
      </c>
      <c r="T263" s="111"/>
      <c r="U263" s="111"/>
      <c r="V263" s="111"/>
      <c r="W263" s="111" t="s">
        <v>1067</v>
      </c>
      <c r="X263" s="111"/>
      <c r="Y263" s="111"/>
      <c r="Z263" s="111"/>
      <c r="AA263" s="111" t="s">
        <v>1068</v>
      </c>
      <c r="AB263" s="111"/>
      <c r="AC263" s="111"/>
      <c r="AD263" s="111"/>
      <c r="AE263" s="111" t="s">
        <v>837</v>
      </c>
      <c r="AF263" s="111"/>
      <c r="AG263" s="111"/>
      <c r="AH263" s="428"/>
      <c r="AI263" s="416" t="s">
        <v>1066</v>
      </c>
      <c r="AJ263" s="111"/>
      <c r="AK263" s="111"/>
      <c r="AL263" s="111"/>
      <c r="AM263" s="111" t="s">
        <v>1067</v>
      </c>
      <c r="AN263" s="111"/>
      <c r="AO263" s="111"/>
      <c r="AP263" s="111"/>
      <c r="AQ263" s="111" t="s">
        <v>1068</v>
      </c>
      <c r="AR263" s="111"/>
      <c r="AS263" s="111"/>
      <c r="AT263" s="111"/>
      <c r="AU263" s="111" t="s">
        <v>837</v>
      </c>
      <c r="AV263" s="111"/>
      <c r="AW263" s="111"/>
      <c r="AX263" s="428"/>
      <c r="AY263" s="416" t="s">
        <v>1066</v>
      </c>
      <c r="AZ263" s="111"/>
      <c r="BA263" s="111"/>
      <c r="BB263" s="111"/>
      <c r="BC263" s="111" t="s">
        <v>1067</v>
      </c>
      <c r="BD263" s="111"/>
      <c r="BE263" s="111"/>
      <c r="BF263" s="111"/>
      <c r="BG263" s="111" t="s">
        <v>1068</v>
      </c>
      <c r="BH263" s="111"/>
      <c r="BI263" s="111"/>
      <c r="BJ263" s="111"/>
      <c r="BK263" s="111" t="s">
        <v>837</v>
      </c>
      <c r="BL263" s="111"/>
      <c r="BM263" s="111"/>
      <c r="BN263" s="428"/>
    </row>
    <row r="264" spans="1:67">
      <c r="A264" s="230"/>
      <c r="B264" s="229"/>
      <c r="C264" s="497" t="s">
        <v>1359</v>
      </c>
      <c r="D264" s="480" t="s">
        <v>1360</v>
      </c>
      <c r="E264" s="480" t="s">
        <v>1361</v>
      </c>
      <c r="F264" s="480" t="s">
        <v>1362</v>
      </c>
      <c r="G264" s="480" t="s">
        <v>1359</v>
      </c>
      <c r="H264" s="480" t="s">
        <v>1360</v>
      </c>
      <c r="I264" s="480" t="s">
        <v>1361</v>
      </c>
      <c r="J264" s="480" t="s">
        <v>1362</v>
      </c>
      <c r="K264" s="480" t="s">
        <v>1359</v>
      </c>
      <c r="L264" s="480" t="s">
        <v>1360</v>
      </c>
      <c r="M264" s="480" t="s">
        <v>1361</v>
      </c>
      <c r="N264" s="480" t="s">
        <v>1362</v>
      </c>
      <c r="O264" s="480" t="s">
        <v>1359</v>
      </c>
      <c r="P264" s="480" t="s">
        <v>1360</v>
      </c>
      <c r="Q264" s="480" t="s">
        <v>1361</v>
      </c>
      <c r="R264" s="498" t="s">
        <v>1362</v>
      </c>
      <c r="S264" s="497" t="s">
        <v>1359</v>
      </c>
      <c r="T264" s="480" t="s">
        <v>1360</v>
      </c>
      <c r="U264" s="480" t="s">
        <v>1361</v>
      </c>
      <c r="V264" s="480" t="s">
        <v>1362</v>
      </c>
      <c r="W264" s="480" t="s">
        <v>1359</v>
      </c>
      <c r="X264" s="480" t="s">
        <v>1360</v>
      </c>
      <c r="Y264" s="480" t="s">
        <v>1361</v>
      </c>
      <c r="Z264" s="480" t="s">
        <v>1362</v>
      </c>
      <c r="AA264" s="480" t="s">
        <v>1359</v>
      </c>
      <c r="AB264" s="480" t="s">
        <v>1360</v>
      </c>
      <c r="AC264" s="480" t="s">
        <v>1361</v>
      </c>
      <c r="AD264" s="480" t="s">
        <v>1362</v>
      </c>
      <c r="AE264" s="480" t="s">
        <v>1359</v>
      </c>
      <c r="AF264" s="480" t="s">
        <v>1360</v>
      </c>
      <c r="AG264" s="480" t="s">
        <v>1361</v>
      </c>
      <c r="AH264" s="498" t="s">
        <v>1362</v>
      </c>
      <c r="AI264" s="497" t="s">
        <v>1359</v>
      </c>
      <c r="AJ264" s="480" t="s">
        <v>1360</v>
      </c>
      <c r="AK264" s="480" t="s">
        <v>1361</v>
      </c>
      <c r="AL264" s="480" t="s">
        <v>1362</v>
      </c>
      <c r="AM264" s="480" t="s">
        <v>1359</v>
      </c>
      <c r="AN264" s="480" t="s">
        <v>1360</v>
      </c>
      <c r="AO264" s="480" t="s">
        <v>1361</v>
      </c>
      <c r="AP264" s="480" t="s">
        <v>1362</v>
      </c>
      <c r="AQ264" s="480" t="s">
        <v>1359</v>
      </c>
      <c r="AR264" s="480" t="s">
        <v>1360</v>
      </c>
      <c r="AS264" s="480" t="s">
        <v>1361</v>
      </c>
      <c r="AT264" s="480" t="s">
        <v>1362</v>
      </c>
      <c r="AU264" s="480" t="s">
        <v>1359</v>
      </c>
      <c r="AV264" s="480" t="s">
        <v>1360</v>
      </c>
      <c r="AW264" s="480" t="s">
        <v>1361</v>
      </c>
      <c r="AX264" s="498" t="s">
        <v>1362</v>
      </c>
      <c r="AY264" s="497" t="s">
        <v>1359</v>
      </c>
      <c r="AZ264" s="480" t="s">
        <v>1360</v>
      </c>
      <c r="BA264" s="480" t="s">
        <v>1361</v>
      </c>
      <c r="BB264" s="480" t="s">
        <v>1362</v>
      </c>
      <c r="BC264" s="480" t="s">
        <v>1359</v>
      </c>
      <c r="BD264" s="480" t="s">
        <v>1360</v>
      </c>
      <c r="BE264" s="480" t="s">
        <v>1361</v>
      </c>
      <c r="BF264" s="480" t="s">
        <v>1362</v>
      </c>
      <c r="BG264" s="480" t="s">
        <v>1359</v>
      </c>
      <c r="BH264" s="480" t="s">
        <v>1360</v>
      </c>
      <c r="BI264" s="480" t="s">
        <v>1361</v>
      </c>
      <c r="BJ264" s="480" t="s">
        <v>1362</v>
      </c>
      <c r="BK264" s="480" t="s">
        <v>1359</v>
      </c>
      <c r="BL264" s="480" t="s">
        <v>1360</v>
      </c>
      <c r="BM264" s="480" t="s">
        <v>1361</v>
      </c>
      <c r="BN264" s="498" t="s">
        <v>1362</v>
      </c>
    </row>
    <row r="265" spans="1:67" ht="24.75" outlineLevel="1">
      <c r="A265" t="s">
        <v>1654</v>
      </c>
      <c r="B265" s="46" t="str">
        <f>"Timing 1 - Wean to Join
"&amp;$B$151&amp;""</f>
        <v>Timing 1 - Wean to Join
Standard (7mo)</v>
      </c>
      <c r="C265" s="391">
        <f t="shared" ref="C265:R288" si="131">CHOOSE(d.Region,S265,AI265,AY265)</f>
        <v>0</v>
      </c>
      <c r="D265" s="391">
        <f t="shared" si="131"/>
        <v>0</v>
      </c>
      <c r="E265" s="391">
        <f t="shared" si="131"/>
        <v>0</v>
      </c>
      <c r="F265" s="391">
        <f t="shared" si="131"/>
        <v>0</v>
      </c>
      <c r="G265" s="391">
        <f t="shared" si="131"/>
        <v>0</v>
      </c>
      <c r="H265" s="391">
        <f t="shared" si="131"/>
        <v>0</v>
      </c>
      <c r="I265" s="391">
        <f t="shared" si="131"/>
        <v>0</v>
      </c>
      <c r="J265" s="391">
        <f t="shared" si="131"/>
        <v>0</v>
      </c>
      <c r="K265" s="391">
        <f t="shared" si="131"/>
        <v>0</v>
      </c>
      <c r="L265" s="391">
        <f t="shared" si="131"/>
        <v>0</v>
      </c>
      <c r="M265" s="391">
        <f t="shared" si="131"/>
        <v>0</v>
      </c>
      <c r="N265" s="391">
        <f t="shared" si="131"/>
        <v>0</v>
      </c>
      <c r="O265" s="391">
        <f t="shared" si="131"/>
        <v>0</v>
      </c>
      <c r="P265" s="391">
        <f t="shared" si="131"/>
        <v>0</v>
      </c>
      <c r="Q265" s="391">
        <f t="shared" si="131"/>
        <v>0</v>
      </c>
      <c r="R265" s="407">
        <f t="shared" si="131"/>
        <v>0</v>
      </c>
      <c r="S265" s="417"/>
      <c r="T265" s="294"/>
      <c r="U265" s="294"/>
      <c r="V265" s="294"/>
      <c r="W265" s="294"/>
      <c r="X265" s="294"/>
      <c r="Y265" s="294"/>
      <c r="Z265" s="294"/>
      <c r="AA265" s="294"/>
      <c r="AB265" s="294"/>
      <c r="AC265" s="294"/>
      <c r="AD265" s="294"/>
      <c r="AE265" s="294"/>
      <c r="AF265" s="294"/>
      <c r="AG265" s="294"/>
      <c r="AH265" s="429"/>
      <c r="AI265" s="417"/>
      <c r="AJ265" s="294"/>
      <c r="AK265" s="294"/>
      <c r="AL265" s="294"/>
      <c r="AM265" s="294"/>
      <c r="AN265" s="294"/>
      <c r="AO265" s="294"/>
      <c r="AP265" s="294"/>
      <c r="AQ265" s="294"/>
      <c r="AR265" s="294"/>
      <c r="AS265" s="294"/>
      <c r="AT265" s="294"/>
      <c r="AU265" s="294"/>
      <c r="AV265" s="294"/>
      <c r="AW265" s="294"/>
      <c r="AX265" s="429"/>
      <c r="AY265" s="417"/>
      <c r="AZ265" s="294"/>
      <c r="BA265" s="294"/>
      <c r="BB265" s="294"/>
      <c r="BC265" s="294"/>
      <c r="BD265" s="294"/>
      <c r="BE265" s="294"/>
      <c r="BF265" s="294"/>
      <c r="BG265" s="294"/>
      <c r="BH265" s="294"/>
      <c r="BI265" s="294"/>
      <c r="BJ265" s="294"/>
      <c r="BK265" s="294"/>
      <c r="BL265" s="294"/>
      <c r="BM265" s="294"/>
      <c r="BN265" s="429"/>
      <c r="BO265" s="392" t="s">
        <v>1364</v>
      </c>
    </row>
    <row r="266" spans="1:67" outlineLevel="1">
      <c r="B266" s="47" t="str">
        <f>$B$152&amp;""</f>
        <v>Early</v>
      </c>
      <c r="C266" s="393">
        <f t="shared" si="131"/>
        <v>0</v>
      </c>
      <c r="D266" s="393">
        <f t="shared" si="131"/>
        <v>0</v>
      </c>
      <c r="E266" s="393">
        <f t="shared" si="131"/>
        <v>0</v>
      </c>
      <c r="F266" s="393">
        <f t="shared" si="131"/>
        <v>0</v>
      </c>
      <c r="G266" s="393">
        <f t="shared" si="131"/>
        <v>0</v>
      </c>
      <c r="H266" s="393">
        <f t="shared" si="131"/>
        <v>0</v>
      </c>
      <c r="I266" s="393">
        <f t="shared" si="131"/>
        <v>0</v>
      </c>
      <c r="J266" s="393">
        <f t="shared" si="131"/>
        <v>0</v>
      </c>
      <c r="K266" s="393">
        <f t="shared" si="131"/>
        <v>0</v>
      </c>
      <c r="L266" s="393">
        <f t="shared" si="131"/>
        <v>0</v>
      </c>
      <c r="M266" s="393">
        <f t="shared" si="131"/>
        <v>0</v>
      </c>
      <c r="N266" s="393">
        <f t="shared" si="131"/>
        <v>0</v>
      </c>
      <c r="O266" s="393">
        <f t="shared" si="131"/>
        <v>0</v>
      </c>
      <c r="P266" s="393">
        <f t="shared" si="131"/>
        <v>0</v>
      </c>
      <c r="Q266" s="393">
        <f t="shared" si="131"/>
        <v>0</v>
      </c>
      <c r="R266" s="408">
        <f t="shared" si="131"/>
        <v>0</v>
      </c>
      <c r="S266" s="418"/>
      <c r="T266" s="419"/>
      <c r="U266" s="419"/>
      <c r="V266" s="419"/>
      <c r="W266" s="419"/>
      <c r="X266" s="419"/>
      <c r="Y266" s="419"/>
      <c r="Z266" s="419"/>
      <c r="AA266" s="419"/>
      <c r="AB266" s="419"/>
      <c r="AC266" s="419"/>
      <c r="AD266" s="419"/>
      <c r="AE266" s="419"/>
      <c r="AF266" s="419"/>
      <c r="AG266" s="419"/>
      <c r="AH266" s="430"/>
      <c r="AI266" s="418"/>
      <c r="AJ266" s="419"/>
      <c r="AK266" s="419"/>
      <c r="AL266" s="419"/>
      <c r="AM266" s="419"/>
      <c r="AN266" s="419"/>
      <c r="AO266" s="419"/>
      <c r="AP266" s="419"/>
      <c r="AQ266" s="419"/>
      <c r="AR266" s="419"/>
      <c r="AS266" s="419"/>
      <c r="AT266" s="419"/>
      <c r="AU266" s="419"/>
      <c r="AV266" s="419"/>
      <c r="AW266" s="419"/>
      <c r="AX266" s="430"/>
      <c r="AY266" s="418"/>
      <c r="AZ266" s="419"/>
      <c r="BA266" s="419"/>
      <c r="BB266" s="419"/>
      <c r="BC266" s="419"/>
      <c r="BD266" s="419"/>
      <c r="BE266" s="419"/>
      <c r="BF266" s="419"/>
      <c r="BG266" s="419"/>
      <c r="BH266" s="419"/>
      <c r="BI266" s="419"/>
      <c r="BJ266" s="419"/>
      <c r="BK266" s="419"/>
      <c r="BL266" s="419"/>
      <c r="BM266" s="419"/>
      <c r="BN266" s="430"/>
      <c r="BO266" s="58"/>
    </row>
    <row r="267" spans="1:67" outlineLevel="1">
      <c r="B267" s="47" t="str">
        <f>$B$153&amp;""</f>
        <v>Middle</v>
      </c>
      <c r="C267" s="393">
        <f t="shared" si="131"/>
        <v>0</v>
      </c>
      <c r="D267" s="393">
        <f t="shared" si="131"/>
        <v>0</v>
      </c>
      <c r="E267" s="393">
        <f t="shared" si="131"/>
        <v>0</v>
      </c>
      <c r="F267" s="393">
        <f t="shared" si="131"/>
        <v>0</v>
      </c>
      <c r="G267" s="393">
        <f t="shared" si="131"/>
        <v>0</v>
      </c>
      <c r="H267" s="393">
        <f t="shared" si="131"/>
        <v>0</v>
      </c>
      <c r="I267" s="393">
        <f t="shared" si="131"/>
        <v>0</v>
      </c>
      <c r="J267" s="393">
        <f t="shared" si="131"/>
        <v>0</v>
      </c>
      <c r="K267" s="393">
        <f t="shared" si="131"/>
        <v>0</v>
      </c>
      <c r="L267" s="393">
        <f t="shared" si="131"/>
        <v>0</v>
      </c>
      <c r="M267" s="393">
        <f t="shared" si="131"/>
        <v>0</v>
      </c>
      <c r="N267" s="393">
        <f t="shared" si="131"/>
        <v>0</v>
      </c>
      <c r="O267" s="393">
        <f t="shared" si="131"/>
        <v>0</v>
      </c>
      <c r="P267" s="393">
        <f t="shared" si="131"/>
        <v>0</v>
      </c>
      <c r="Q267" s="393">
        <f t="shared" si="131"/>
        <v>0</v>
      </c>
      <c r="R267" s="408">
        <f t="shared" si="131"/>
        <v>0</v>
      </c>
      <c r="S267" s="418"/>
      <c r="T267" s="419"/>
      <c r="U267" s="419"/>
      <c r="V267" s="419"/>
      <c r="W267" s="419"/>
      <c r="X267" s="419"/>
      <c r="Y267" s="419"/>
      <c r="Z267" s="419"/>
      <c r="AA267" s="419"/>
      <c r="AB267" s="419"/>
      <c r="AC267" s="419"/>
      <c r="AD267" s="419"/>
      <c r="AE267" s="419"/>
      <c r="AF267" s="419"/>
      <c r="AG267" s="419"/>
      <c r="AH267" s="430"/>
      <c r="AI267" s="418"/>
      <c r="AJ267" s="419"/>
      <c r="AK267" s="419"/>
      <c r="AL267" s="419"/>
      <c r="AM267" s="419"/>
      <c r="AN267" s="419"/>
      <c r="AO267" s="419"/>
      <c r="AP267" s="419"/>
      <c r="AQ267" s="419"/>
      <c r="AR267" s="419"/>
      <c r="AS267" s="419"/>
      <c r="AT267" s="419"/>
      <c r="AU267" s="419"/>
      <c r="AV267" s="419"/>
      <c r="AW267" s="419"/>
      <c r="AX267" s="430"/>
      <c r="AY267" s="418"/>
      <c r="AZ267" s="419"/>
      <c r="BA267" s="419"/>
      <c r="BB267" s="419"/>
      <c r="BC267" s="419"/>
      <c r="BD267" s="419"/>
      <c r="BE267" s="419"/>
      <c r="BF267" s="419"/>
      <c r="BG267" s="419"/>
      <c r="BH267" s="419"/>
      <c r="BI267" s="419"/>
      <c r="BJ267" s="419"/>
      <c r="BK267" s="419"/>
      <c r="BL267" s="419"/>
      <c r="BM267" s="419"/>
      <c r="BN267" s="430"/>
      <c r="BO267" s="58"/>
    </row>
    <row r="268" spans="1:67" outlineLevel="1">
      <c r="B268" s="47" t="str">
        <f>$B$154&amp;""</f>
        <v>Late</v>
      </c>
      <c r="C268" s="393">
        <f t="shared" si="131"/>
        <v>0</v>
      </c>
      <c r="D268" s="393">
        <f t="shared" si="131"/>
        <v>0</v>
      </c>
      <c r="E268" s="393">
        <f t="shared" si="131"/>
        <v>0</v>
      </c>
      <c r="F268" s="393">
        <f t="shared" si="131"/>
        <v>0</v>
      </c>
      <c r="G268" s="393">
        <f t="shared" si="131"/>
        <v>0</v>
      </c>
      <c r="H268" s="393">
        <f t="shared" si="131"/>
        <v>0</v>
      </c>
      <c r="I268" s="393">
        <f t="shared" si="131"/>
        <v>0</v>
      </c>
      <c r="J268" s="393">
        <f t="shared" si="131"/>
        <v>0</v>
      </c>
      <c r="K268" s="393">
        <f t="shared" si="131"/>
        <v>0</v>
      </c>
      <c r="L268" s="393">
        <f t="shared" si="131"/>
        <v>0</v>
      </c>
      <c r="M268" s="393">
        <f t="shared" si="131"/>
        <v>0</v>
      </c>
      <c r="N268" s="393">
        <f t="shared" si="131"/>
        <v>0</v>
      </c>
      <c r="O268" s="393">
        <f t="shared" si="131"/>
        <v>0</v>
      </c>
      <c r="P268" s="393">
        <f t="shared" si="131"/>
        <v>0</v>
      </c>
      <c r="Q268" s="393">
        <f t="shared" si="131"/>
        <v>0</v>
      </c>
      <c r="R268" s="408">
        <f t="shared" si="131"/>
        <v>0</v>
      </c>
      <c r="S268" s="418"/>
      <c r="T268" s="419"/>
      <c r="U268" s="419"/>
      <c r="V268" s="419"/>
      <c r="W268" s="419"/>
      <c r="X268" s="419"/>
      <c r="Y268" s="419"/>
      <c r="Z268" s="419"/>
      <c r="AA268" s="419"/>
      <c r="AB268" s="419"/>
      <c r="AC268" s="419"/>
      <c r="AD268" s="419"/>
      <c r="AE268" s="419"/>
      <c r="AF268" s="419"/>
      <c r="AG268" s="419"/>
      <c r="AH268" s="430"/>
      <c r="AI268" s="418"/>
      <c r="AJ268" s="419"/>
      <c r="AK268" s="419"/>
      <c r="AL268" s="419"/>
      <c r="AM268" s="419"/>
      <c r="AN268" s="419"/>
      <c r="AO268" s="419"/>
      <c r="AP268" s="419"/>
      <c r="AQ268" s="419"/>
      <c r="AR268" s="419"/>
      <c r="AS268" s="419"/>
      <c r="AT268" s="419"/>
      <c r="AU268" s="419"/>
      <c r="AV268" s="419"/>
      <c r="AW268" s="419"/>
      <c r="AX268" s="430"/>
      <c r="AY268" s="418"/>
      <c r="AZ268" s="419"/>
      <c r="BA268" s="419"/>
      <c r="BB268" s="419"/>
      <c r="BC268" s="419"/>
      <c r="BD268" s="419"/>
      <c r="BE268" s="419"/>
      <c r="BF268" s="419"/>
      <c r="BG268" s="419"/>
      <c r="BH268" s="419"/>
      <c r="BI268" s="419"/>
      <c r="BJ268" s="419"/>
      <c r="BK268" s="419"/>
      <c r="BL268" s="419"/>
      <c r="BM268" s="419"/>
      <c r="BN268" s="430"/>
      <c r="BO268" s="58"/>
    </row>
    <row r="269" spans="1:67" outlineLevel="1">
      <c r="B269" s="47" t="s">
        <v>1498</v>
      </c>
      <c r="C269" s="393">
        <f t="shared" ref="C269:R271" si="132">CHOOSE(d.Region,S269,AI269,AY269)</f>
        <v>0</v>
      </c>
      <c r="D269" s="393">
        <f t="shared" si="132"/>
        <v>0</v>
      </c>
      <c r="E269" s="393">
        <f t="shared" si="132"/>
        <v>0</v>
      </c>
      <c r="F269" s="393">
        <f t="shared" si="132"/>
        <v>0</v>
      </c>
      <c r="G269" s="393">
        <f t="shared" si="132"/>
        <v>0</v>
      </c>
      <c r="H269" s="393">
        <f t="shared" si="132"/>
        <v>0</v>
      </c>
      <c r="I269" s="393">
        <f t="shared" si="132"/>
        <v>0</v>
      </c>
      <c r="J269" s="393">
        <f t="shared" si="132"/>
        <v>0</v>
      </c>
      <c r="K269" s="393">
        <f t="shared" si="132"/>
        <v>0</v>
      </c>
      <c r="L269" s="393">
        <f t="shared" si="132"/>
        <v>0</v>
      </c>
      <c r="M269" s="393">
        <f t="shared" si="132"/>
        <v>0</v>
      </c>
      <c r="N269" s="393">
        <f t="shared" si="132"/>
        <v>0</v>
      </c>
      <c r="O269" s="393">
        <f t="shared" si="132"/>
        <v>0</v>
      </c>
      <c r="P269" s="393">
        <f t="shared" si="132"/>
        <v>0</v>
      </c>
      <c r="Q269" s="393">
        <f t="shared" si="132"/>
        <v>0</v>
      </c>
      <c r="R269" s="408">
        <f t="shared" si="132"/>
        <v>0</v>
      </c>
      <c r="S269" s="450"/>
      <c r="T269" s="451"/>
      <c r="U269" s="451"/>
      <c r="V269" s="451"/>
      <c r="W269" s="451"/>
      <c r="X269" s="451"/>
      <c r="Y269" s="451"/>
      <c r="Z269" s="451"/>
      <c r="AA269" s="451"/>
      <c r="AB269" s="451"/>
      <c r="AC269" s="451"/>
      <c r="AD269" s="451"/>
      <c r="AE269" s="451"/>
      <c r="AF269" s="451"/>
      <c r="AG269" s="451"/>
      <c r="AH269" s="452"/>
      <c r="AI269" s="450"/>
      <c r="AJ269" s="451"/>
      <c r="AK269" s="451"/>
      <c r="AL269" s="451"/>
      <c r="AM269" s="451"/>
      <c r="AN269" s="451"/>
      <c r="AO269" s="451"/>
      <c r="AP269" s="451"/>
      <c r="AQ269" s="451"/>
      <c r="AR269" s="451"/>
      <c r="AS269" s="451"/>
      <c r="AT269" s="451"/>
      <c r="AU269" s="451"/>
      <c r="AV269" s="451"/>
      <c r="AW269" s="451"/>
      <c r="AX269" s="452"/>
      <c r="AY269" s="450"/>
      <c r="AZ269" s="451"/>
      <c r="BA269" s="451"/>
      <c r="BB269" s="451"/>
      <c r="BC269" s="451"/>
      <c r="BD269" s="451"/>
      <c r="BE269" s="451"/>
      <c r="BF269" s="451"/>
      <c r="BG269" s="451"/>
      <c r="BH269" s="451"/>
      <c r="BI269" s="451"/>
      <c r="BJ269" s="451"/>
      <c r="BK269" s="451"/>
      <c r="BL269" s="451"/>
      <c r="BM269" s="451"/>
      <c r="BN269" s="452"/>
      <c r="BO269" s="58"/>
    </row>
    <row r="270" spans="1:67" outlineLevel="1">
      <c r="B270" s="47" t="str">
        <f>$B$156&amp;""</f>
        <v>7mo with 0% mated</v>
      </c>
      <c r="C270" s="393">
        <f t="shared" si="132"/>
        <v>0</v>
      </c>
      <c r="D270" s="393">
        <f t="shared" si="132"/>
        <v>0</v>
      </c>
      <c r="E270" s="393">
        <f t="shared" si="132"/>
        <v>0</v>
      </c>
      <c r="F270" s="393">
        <f t="shared" si="132"/>
        <v>0</v>
      </c>
      <c r="G270" s="393">
        <f t="shared" si="132"/>
        <v>0</v>
      </c>
      <c r="H270" s="393">
        <f t="shared" si="132"/>
        <v>0</v>
      </c>
      <c r="I270" s="393">
        <f t="shared" si="132"/>
        <v>0</v>
      </c>
      <c r="J270" s="393">
        <f t="shared" si="132"/>
        <v>0</v>
      </c>
      <c r="K270" s="393">
        <f t="shared" si="132"/>
        <v>0</v>
      </c>
      <c r="L270" s="393">
        <f t="shared" si="132"/>
        <v>0</v>
      </c>
      <c r="M270" s="393">
        <f t="shared" si="132"/>
        <v>0</v>
      </c>
      <c r="N270" s="393">
        <f t="shared" si="132"/>
        <v>0</v>
      </c>
      <c r="O270" s="393">
        <f t="shared" si="132"/>
        <v>0</v>
      </c>
      <c r="P270" s="393">
        <f t="shared" si="132"/>
        <v>0</v>
      </c>
      <c r="Q270" s="393">
        <f t="shared" si="132"/>
        <v>0</v>
      </c>
      <c r="R270" s="408">
        <f t="shared" si="132"/>
        <v>0</v>
      </c>
      <c r="S270" s="450"/>
      <c r="T270" s="451"/>
      <c r="U270" s="451"/>
      <c r="V270" s="451"/>
      <c r="W270" s="451"/>
      <c r="X270" s="451"/>
      <c r="Y270" s="451"/>
      <c r="Z270" s="451"/>
      <c r="AA270" s="451"/>
      <c r="AB270" s="451"/>
      <c r="AC270" s="451"/>
      <c r="AD270" s="451"/>
      <c r="AE270" s="451"/>
      <c r="AF270" s="451"/>
      <c r="AG270" s="451"/>
      <c r="AH270" s="452"/>
      <c r="AI270" s="450"/>
      <c r="AJ270" s="451"/>
      <c r="AK270" s="451"/>
      <c r="AL270" s="451"/>
      <c r="AM270" s="451"/>
      <c r="AN270" s="451"/>
      <c r="AO270" s="451"/>
      <c r="AP270" s="451"/>
      <c r="AQ270" s="451"/>
      <c r="AR270" s="451"/>
      <c r="AS270" s="451"/>
      <c r="AT270" s="451"/>
      <c r="AU270" s="451"/>
      <c r="AV270" s="451"/>
      <c r="AW270" s="451"/>
      <c r="AX270" s="452"/>
      <c r="AY270" s="450"/>
      <c r="AZ270" s="451"/>
      <c r="BA270" s="451"/>
      <c r="BB270" s="451"/>
      <c r="BC270" s="451"/>
      <c r="BD270" s="451"/>
      <c r="BE270" s="451"/>
      <c r="BF270" s="451"/>
      <c r="BG270" s="451"/>
      <c r="BH270" s="451"/>
      <c r="BI270" s="451"/>
      <c r="BJ270" s="451"/>
      <c r="BK270" s="451"/>
      <c r="BL270" s="451"/>
      <c r="BM270" s="451"/>
      <c r="BN270" s="452"/>
      <c r="BO270" s="58"/>
    </row>
    <row r="271" spans="1:67" outlineLevel="1">
      <c r="B271" s="47" t="s">
        <v>1631</v>
      </c>
      <c r="C271" s="393">
        <f t="shared" si="132"/>
        <v>0</v>
      </c>
      <c r="D271" s="393">
        <f t="shared" si="132"/>
        <v>0</v>
      </c>
      <c r="E271" s="393">
        <f t="shared" si="132"/>
        <v>0</v>
      </c>
      <c r="F271" s="393">
        <f t="shared" si="132"/>
        <v>0</v>
      </c>
      <c r="G271" s="393">
        <f t="shared" si="132"/>
        <v>0</v>
      </c>
      <c r="H271" s="393">
        <f t="shared" si="132"/>
        <v>0</v>
      </c>
      <c r="I271" s="393">
        <f t="shared" si="132"/>
        <v>0</v>
      </c>
      <c r="J271" s="393">
        <f t="shared" si="132"/>
        <v>0</v>
      </c>
      <c r="K271" s="393">
        <f t="shared" si="132"/>
        <v>0</v>
      </c>
      <c r="L271" s="393">
        <f t="shared" si="132"/>
        <v>0</v>
      </c>
      <c r="M271" s="393">
        <f t="shared" si="132"/>
        <v>0</v>
      </c>
      <c r="N271" s="393">
        <f t="shared" si="132"/>
        <v>0</v>
      </c>
      <c r="O271" s="393">
        <f t="shared" si="132"/>
        <v>0</v>
      </c>
      <c r="P271" s="393">
        <f t="shared" si="132"/>
        <v>0</v>
      </c>
      <c r="Q271" s="393">
        <f t="shared" si="132"/>
        <v>0</v>
      </c>
      <c r="R271" s="408">
        <f t="shared" si="132"/>
        <v>0</v>
      </c>
      <c r="S271" s="450"/>
      <c r="T271" s="451"/>
      <c r="U271" s="451"/>
      <c r="V271" s="451"/>
      <c r="W271" s="451"/>
      <c r="X271" s="451"/>
      <c r="Y271" s="451"/>
      <c r="Z271" s="451"/>
      <c r="AA271" s="451"/>
      <c r="AB271" s="451"/>
      <c r="AC271" s="451"/>
      <c r="AD271" s="451"/>
      <c r="AE271" s="451"/>
      <c r="AF271" s="451"/>
      <c r="AG271" s="451"/>
      <c r="AH271" s="452"/>
      <c r="AI271" s="450"/>
      <c r="AJ271" s="451"/>
      <c r="AK271" s="451"/>
      <c r="AL271" s="451"/>
      <c r="AM271" s="451"/>
      <c r="AN271" s="451"/>
      <c r="AO271" s="451"/>
      <c r="AP271" s="451"/>
      <c r="AQ271" s="451"/>
      <c r="AR271" s="451"/>
      <c r="AS271" s="451"/>
      <c r="AT271" s="451"/>
      <c r="AU271" s="451"/>
      <c r="AV271" s="451"/>
      <c r="AW271" s="451"/>
      <c r="AX271" s="452"/>
      <c r="AY271" s="450"/>
      <c r="AZ271" s="451"/>
      <c r="BA271" s="451"/>
      <c r="BB271" s="451"/>
      <c r="BC271" s="451"/>
      <c r="BD271" s="451"/>
      <c r="BE271" s="451"/>
      <c r="BF271" s="451"/>
      <c r="BG271" s="451"/>
      <c r="BH271" s="451"/>
      <c r="BI271" s="451"/>
      <c r="BJ271" s="451"/>
      <c r="BK271" s="451"/>
      <c r="BL271" s="451"/>
      <c r="BM271" s="451"/>
      <c r="BN271" s="452"/>
      <c r="BO271" s="58"/>
    </row>
    <row r="272" spans="1:67" outlineLevel="1">
      <c r="B272" s="47" t="s">
        <v>1060</v>
      </c>
      <c r="C272" s="394">
        <f t="shared" si="131"/>
        <v>0</v>
      </c>
      <c r="D272" s="394">
        <f t="shared" si="131"/>
        <v>0</v>
      </c>
      <c r="E272" s="394">
        <f t="shared" si="131"/>
        <v>0</v>
      </c>
      <c r="F272" s="394">
        <f t="shared" si="131"/>
        <v>0</v>
      </c>
      <c r="G272" s="394">
        <f t="shared" si="131"/>
        <v>0</v>
      </c>
      <c r="H272" s="394">
        <f t="shared" si="131"/>
        <v>0</v>
      </c>
      <c r="I272" s="394">
        <f t="shared" si="131"/>
        <v>0</v>
      </c>
      <c r="J272" s="394">
        <f t="shared" si="131"/>
        <v>0</v>
      </c>
      <c r="K272" s="394">
        <f t="shared" si="131"/>
        <v>0</v>
      </c>
      <c r="L272" s="394">
        <f t="shared" si="131"/>
        <v>0</v>
      </c>
      <c r="M272" s="394">
        <f t="shared" si="131"/>
        <v>0</v>
      </c>
      <c r="N272" s="394">
        <f t="shared" si="131"/>
        <v>0</v>
      </c>
      <c r="O272" s="394">
        <f t="shared" si="131"/>
        <v>0</v>
      </c>
      <c r="P272" s="394">
        <f t="shared" si="131"/>
        <v>0</v>
      </c>
      <c r="Q272" s="394">
        <f t="shared" si="131"/>
        <v>0</v>
      </c>
      <c r="R272" s="409">
        <f t="shared" si="131"/>
        <v>0</v>
      </c>
      <c r="S272" s="471"/>
      <c r="T272" s="472"/>
      <c r="U272" s="472"/>
      <c r="V272" s="472"/>
      <c r="W272" s="472"/>
      <c r="X272" s="472"/>
      <c r="Y272" s="472"/>
      <c r="Z272" s="472"/>
      <c r="AA272" s="472"/>
      <c r="AB272" s="472"/>
      <c r="AC272" s="472"/>
      <c r="AD272" s="472"/>
      <c r="AE272" s="472"/>
      <c r="AF272" s="472"/>
      <c r="AG272" s="472"/>
      <c r="AH272" s="473"/>
      <c r="AI272" s="471"/>
      <c r="AJ272" s="472"/>
      <c r="AK272" s="472"/>
      <c r="AL272" s="472"/>
      <c r="AM272" s="472"/>
      <c r="AN272" s="472"/>
      <c r="AO272" s="472"/>
      <c r="AP272" s="472"/>
      <c r="AQ272" s="472"/>
      <c r="AR272" s="472"/>
      <c r="AS272" s="472"/>
      <c r="AT272" s="472"/>
      <c r="AU272" s="472"/>
      <c r="AV272" s="472"/>
      <c r="AW272" s="472"/>
      <c r="AX272" s="473"/>
      <c r="AY272" s="471"/>
      <c r="AZ272" s="472"/>
      <c r="BA272" s="472"/>
      <c r="BB272" s="472"/>
      <c r="BC272" s="472"/>
      <c r="BD272" s="472"/>
      <c r="BE272" s="472"/>
      <c r="BF272" s="472"/>
      <c r="BG272" s="472"/>
      <c r="BH272" s="472"/>
      <c r="BI272" s="472"/>
      <c r="BJ272" s="472"/>
      <c r="BK272" s="472"/>
      <c r="BL272" s="472"/>
      <c r="BM272" s="472"/>
      <c r="BN272" s="473"/>
      <c r="BO272" s="58"/>
    </row>
    <row r="273" spans="2:67" ht="24.75">
      <c r="B273" s="46" t="str">
        <f>"Timing 2 - Join to mid preg
"&amp;$B$151&amp;""</f>
        <v>Timing 2 - Join to mid preg
Standard (7mo)</v>
      </c>
      <c r="C273" s="391">
        <f t="shared" si="131"/>
        <v>0</v>
      </c>
      <c r="D273" s="391">
        <f t="shared" si="131"/>
        <v>0</v>
      </c>
      <c r="E273" s="391">
        <f t="shared" si="131"/>
        <v>0</v>
      </c>
      <c r="F273" s="391">
        <f t="shared" si="131"/>
        <v>0</v>
      </c>
      <c r="G273" s="391">
        <f t="shared" si="131"/>
        <v>0</v>
      </c>
      <c r="H273" s="391">
        <f t="shared" si="131"/>
        <v>0</v>
      </c>
      <c r="I273" s="391">
        <f t="shared" si="131"/>
        <v>0</v>
      </c>
      <c r="J273" s="391">
        <f t="shared" si="131"/>
        <v>0</v>
      </c>
      <c r="K273" s="391">
        <f t="shared" si="131"/>
        <v>0</v>
      </c>
      <c r="L273" s="391">
        <f t="shared" si="131"/>
        <v>0</v>
      </c>
      <c r="M273" s="391">
        <f t="shared" si="131"/>
        <v>0</v>
      </c>
      <c r="N273" s="391">
        <f t="shared" si="131"/>
        <v>0</v>
      </c>
      <c r="O273" s="391">
        <f t="shared" si="131"/>
        <v>0</v>
      </c>
      <c r="P273" s="391">
        <f t="shared" si="131"/>
        <v>0</v>
      </c>
      <c r="Q273" s="391">
        <f t="shared" si="131"/>
        <v>0</v>
      </c>
      <c r="R273" s="407">
        <f t="shared" si="131"/>
        <v>0</v>
      </c>
      <c r="S273" s="417"/>
      <c r="T273" s="294"/>
      <c r="U273" s="294"/>
      <c r="V273" s="294"/>
      <c r="W273" s="294"/>
      <c r="X273" s="294"/>
      <c r="Y273" s="294"/>
      <c r="Z273" s="294"/>
      <c r="AA273" s="294"/>
      <c r="AB273" s="294"/>
      <c r="AC273" s="294"/>
      <c r="AD273" s="294"/>
      <c r="AE273" s="294"/>
      <c r="AF273" s="294"/>
      <c r="AG273" s="294"/>
      <c r="AH273" s="429"/>
      <c r="AI273" s="417"/>
      <c r="AJ273" s="294"/>
      <c r="AK273" s="294"/>
      <c r="AL273" s="294"/>
      <c r="AM273" s="294"/>
      <c r="AN273" s="294"/>
      <c r="AO273" s="294"/>
      <c r="AP273" s="294"/>
      <c r="AQ273" s="294"/>
      <c r="AR273" s="294"/>
      <c r="AS273" s="294"/>
      <c r="AT273" s="294"/>
      <c r="AU273" s="294"/>
      <c r="AV273" s="294"/>
      <c r="AW273" s="294"/>
      <c r="AX273" s="429"/>
      <c r="AY273" s="417"/>
      <c r="AZ273" s="294"/>
      <c r="BA273" s="294"/>
      <c r="BB273" s="294"/>
      <c r="BC273" s="294"/>
      <c r="BD273" s="294"/>
      <c r="BE273" s="294"/>
      <c r="BF273" s="294"/>
      <c r="BG273" s="294"/>
      <c r="BH273" s="294"/>
      <c r="BI273" s="294"/>
      <c r="BJ273" s="294"/>
      <c r="BK273" s="294"/>
      <c r="BL273" s="294"/>
      <c r="BM273" s="294"/>
      <c r="BN273" s="429"/>
      <c r="BO273" s="392" t="s">
        <v>1364</v>
      </c>
    </row>
    <row r="274" spans="2:67">
      <c r="B274" s="47" t="str">
        <f>$B$152&amp;""</f>
        <v>Early</v>
      </c>
      <c r="C274" s="393">
        <f t="shared" si="131"/>
        <v>0</v>
      </c>
      <c r="D274" s="393">
        <f t="shared" si="131"/>
        <v>0</v>
      </c>
      <c r="E274" s="393">
        <f t="shared" si="131"/>
        <v>0</v>
      </c>
      <c r="F274" s="393">
        <f t="shared" si="131"/>
        <v>0</v>
      </c>
      <c r="G274" s="393">
        <f t="shared" si="131"/>
        <v>0</v>
      </c>
      <c r="H274" s="393">
        <f t="shared" si="131"/>
        <v>0</v>
      </c>
      <c r="I274" s="393">
        <f t="shared" si="131"/>
        <v>0</v>
      </c>
      <c r="J274" s="393">
        <f t="shared" si="131"/>
        <v>0</v>
      </c>
      <c r="K274" s="393">
        <f t="shared" si="131"/>
        <v>0</v>
      </c>
      <c r="L274" s="393">
        <f t="shared" si="131"/>
        <v>0</v>
      </c>
      <c r="M274" s="393">
        <f t="shared" si="131"/>
        <v>0</v>
      </c>
      <c r="N274" s="393">
        <f t="shared" si="131"/>
        <v>0</v>
      </c>
      <c r="O274" s="393">
        <f t="shared" si="131"/>
        <v>0</v>
      </c>
      <c r="P274" s="393">
        <f t="shared" si="131"/>
        <v>0</v>
      </c>
      <c r="Q274" s="393">
        <f t="shared" si="131"/>
        <v>0</v>
      </c>
      <c r="R274" s="408">
        <f t="shared" si="131"/>
        <v>0</v>
      </c>
      <c r="S274" s="418"/>
      <c r="T274" s="419"/>
      <c r="U274" s="419"/>
      <c r="V274" s="419"/>
      <c r="W274" s="419"/>
      <c r="X274" s="419"/>
      <c r="Y274" s="419"/>
      <c r="Z274" s="419"/>
      <c r="AA274" s="419"/>
      <c r="AB274" s="419"/>
      <c r="AC274" s="419"/>
      <c r="AD274" s="419"/>
      <c r="AE274" s="419"/>
      <c r="AF274" s="419"/>
      <c r="AG274" s="419"/>
      <c r="AH274" s="430"/>
      <c r="AI274" s="418"/>
      <c r="AJ274" s="419"/>
      <c r="AK274" s="419"/>
      <c r="AL274" s="419"/>
      <c r="AM274" s="419"/>
      <c r="AN274" s="419"/>
      <c r="AO274" s="419"/>
      <c r="AP274" s="419"/>
      <c r="AQ274" s="419"/>
      <c r="AR274" s="419"/>
      <c r="AS274" s="419"/>
      <c r="AT274" s="419"/>
      <c r="AU274" s="419"/>
      <c r="AV274" s="419"/>
      <c r="AW274" s="419"/>
      <c r="AX274" s="430"/>
      <c r="AY274" s="418"/>
      <c r="AZ274" s="419"/>
      <c r="BA274" s="419"/>
      <c r="BB274" s="419"/>
      <c r="BC274" s="419"/>
      <c r="BD274" s="419"/>
      <c r="BE274" s="419"/>
      <c r="BF274" s="419"/>
      <c r="BG274" s="419"/>
      <c r="BH274" s="419"/>
      <c r="BI274" s="419"/>
      <c r="BJ274" s="419"/>
      <c r="BK274" s="419"/>
      <c r="BL274" s="419"/>
      <c r="BM274" s="419"/>
      <c r="BN274" s="430"/>
      <c r="BO274" s="58"/>
    </row>
    <row r="275" spans="2:67">
      <c r="B275" s="47" t="str">
        <f>$B$153&amp;""</f>
        <v>Middle</v>
      </c>
      <c r="C275" s="393">
        <f t="shared" si="131"/>
        <v>0</v>
      </c>
      <c r="D275" s="393">
        <f t="shared" si="131"/>
        <v>0</v>
      </c>
      <c r="E275" s="393">
        <f t="shared" si="131"/>
        <v>0</v>
      </c>
      <c r="F275" s="393">
        <f t="shared" si="131"/>
        <v>0</v>
      </c>
      <c r="G275" s="393">
        <f t="shared" si="131"/>
        <v>0</v>
      </c>
      <c r="H275" s="393">
        <f t="shared" si="131"/>
        <v>0</v>
      </c>
      <c r="I275" s="393">
        <f t="shared" si="131"/>
        <v>0</v>
      </c>
      <c r="J275" s="393">
        <f t="shared" si="131"/>
        <v>0</v>
      </c>
      <c r="K275" s="393">
        <f t="shared" si="131"/>
        <v>0</v>
      </c>
      <c r="L275" s="393">
        <f t="shared" si="131"/>
        <v>0</v>
      </c>
      <c r="M275" s="393">
        <f t="shared" si="131"/>
        <v>0</v>
      </c>
      <c r="N275" s="393">
        <f t="shared" si="131"/>
        <v>0</v>
      </c>
      <c r="O275" s="393">
        <f t="shared" si="131"/>
        <v>0</v>
      </c>
      <c r="P275" s="393">
        <f t="shared" si="131"/>
        <v>0</v>
      </c>
      <c r="Q275" s="393">
        <f t="shared" si="131"/>
        <v>0</v>
      </c>
      <c r="R275" s="408">
        <f t="shared" si="131"/>
        <v>0</v>
      </c>
      <c r="S275" s="418"/>
      <c r="T275" s="419"/>
      <c r="U275" s="419"/>
      <c r="V275" s="419"/>
      <c r="W275" s="419"/>
      <c r="X275" s="419"/>
      <c r="Y275" s="419"/>
      <c r="Z275" s="419"/>
      <c r="AA275" s="419"/>
      <c r="AB275" s="419"/>
      <c r="AC275" s="419"/>
      <c r="AD275" s="419"/>
      <c r="AE275" s="419"/>
      <c r="AF275" s="419"/>
      <c r="AG275" s="419"/>
      <c r="AH275" s="430"/>
      <c r="AI275" s="418"/>
      <c r="AJ275" s="419"/>
      <c r="AK275" s="419"/>
      <c r="AL275" s="419"/>
      <c r="AM275" s="419"/>
      <c r="AN275" s="419"/>
      <c r="AO275" s="419"/>
      <c r="AP275" s="419"/>
      <c r="AQ275" s="419"/>
      <c r="AR275" s="419"/>
      <c r="AS275" s="419"/>
      <c r="AT275" s="419"/>
      <c r="AU275" s="419"/>
      <c r="AV275" s="419"/>
      <c r="AW275" s="419"/>
      <c r="AX275" s="430"/>
      <c r="AY275" s="418"/>
      <c r="AZ275" s="419"/>
      <c r="BA275" s="419"/>
      <c r="BB275" s="419"/>
      <c r="BC275" s="419"/>
      <c r="BD275" s="419"/>
      <c r="BE275" s="419"/>
      <c r="BF275" s="419"/>
      <c r="BG275" s="419"/>
      <c r="BH275" s="419"/>
      <c r="BI275" s="419"/>
      <c r="BJ275" s="419"/>
      <c r="BK275" s="419"/>
      <c r="BL275" s="419"/>
      <c r="BM275" s="419"/>
      <c r="BN275" s="430"/>
      <c r="BO275" s="58"/>
    </row>
    <row r="276" spans="2:67">
      <c r="B276" s="47" t="str">
        <f>$B$154&amp;""</f>
        <v>Late</v>
      </c>
      <c r="C276" s="393">
        <f t="shared" si="131"/>
        <v>0</v>
      </c>
      <c r="D276" s="393">
        <f t="shared" si="131"/>
        <v>0</v>
      </c>
      <c r="E276" s="393">
        <f t="shared" si="131"/>
        <v>0</v>
      </c>
      <c r="F276" s="393">
        <f t="shared" si="131"/>
        <v>0</v>
      </c>
      <c r="G276" s="393">
        <f t="shared" si="131"/>
        <v>0</v>
      </c>
      <c r="H276" s="393">
        <f t="shared" si="131"/>
        <v>0</v>
      </c>
      <c r="I276" s="393">
        <f t="shared" si="131"/>
        <v>0</v>
      </c>
      <c r="J276" s="393">
        <f t="shared" si="131"/>
        <v>0</v>
      </c>
      <c r="K276" s="393">
        <f t="shared" si="131"/>
        <v>0</v>
      </c>
      <c r="L276" s="393">
        <f t="shared" si="131"/>
        <v>0</v>
      </c>
      <c r="M276" s="393">
        <f t="shared" si="131"/>
        <v>0</v>
      </c>
      <c r="N276" s="393">
        <f t="shared" si="131"/>
        <v>0</v>
      </c>
      <c r="O276" s="393">
        <f t="shared" si="131"/>
        <v>0</v>
      </c>
      <c r="P276" s="393">
        <f t="shared" si="131"/>
        <v>0</v>
      </c>
      <c r="Q276" s="393">
        <f t="shared" si="131"/>
        <v>0</v>
      </c>
      <c r="R276" s="408">
        <f t="shared" si="131"/>
        <v>0</v>
      </c>
      <c r="S276" s="418"/>
      <c r="T276" s="419"/>
      <c r="U276" s="419"/>
      <c r="V276" s="419"/>
      <c r="W276" s="419"/>
      <c r="X276" s="419"/>
      <c r="Y276" s="419"/>
      <c r="Z276" s="419"/>
      <c r="AA276" s="419"/>
      <c r="AB276" s="419"/>
      <c r="AC276" s="419"/>
      <c r="AD276" s="419"/>
      <c r="AE276" s="419"/>
      <c r="AF276" s="419"/>
      <c r="AG276" s="419"/>
      <c r="AH276" s="430"/>
      <c r="AI276" s="418"/>
      <c r="AJ276" s="419"/>
      <c r="AK276" s="419"/>
      <c r="AL276" s="419"/>
      <c r="AM276" s="419"/>
      <c r="AN276" s="419"/>
      <c r="AO276" s="419"/>
      <c r="AP276" s="419"/>
      <c r="AQ276" s="419"/>
      <c r="AR276" s="419"/>
      <c r="AS276" s="419"/>
      <c r="AT276" s="419"/>
      <c r="AU276" s="419"/>
      <c r="AV276" s="419"/>
      <c r="AW276" s="419"/>
      <c r="AX276" s="430"/>
      <c r="AY276" s="418"/>
      <c r="AZ276" s="419"/>
      <c r="BA276" s="419"/>
      <c r="BB276" s="419"/>
      <c r="BC276" s="419"/>
      <c r="BD276" s="419"/>
      <c r="BE276" s="419"/>
      <c r="BF276" s="419"/>
      <c r="BG276" s="419"/>
      <c r="BH276" s="419"/>
      <c r="BI276" s="419"/>
      <c r="BJ276" s="419"/>
      <c r="BK276" s="419"/>
      <c r="BL276" s="419"/>
      <c r="BM276" s="419"/>
      <c r="BN276" s="430"/>
      <c r="BO276" s="58"/>
    </row>
    <row r="277" spans="2:67">
      <c r="B277" s="47" t="s">
        <v>934</v>
      </c>
      <c r="C277" s="393">
        <f t="shared" ref="C277:R279" si="133">CHOOSE(d.Region,S277,AI277,AY277)</f>
        <v>0</v>
      </c>
      <c r="D277" s="393">
        <f t="shared" si="133"/>
        <v>0</v>
      </c>
      <c r="E277" s="393">
        <f t="shared" si="133"/>
        <v>0</v>
      </c>
      <c r="F277" s="393">
        <f t="shared" si="133"/>
        <v>0</v>
      </c>
      <c r="G277" s="393">
        <f t="shared" si="133"/>
        <v>0</v>
      </c>
      <c r="H277" s="393">
        <f t="shared" si="133"/>
        <v>0</v>
      </c>
      <c r="I277" s="393">
        <f t="shared" si="133"/>
        <v>0</v>
      </c>
      <c r="J277" s="393">
        <f t="shared" si="133"/>
        <v>0</v>
      </c>
      <c r="K277" s="393">
        <f t="shared" si="133"/>
        <v>0</v>
      </c>
      <c r="L277" s="393">
        <f t="shared" si="133"/>
        <v>0</v>
      </c>
      <c r="M277" s="393">
        <f t="shared" si="133"/>
        <v>0</v>
      </c>
      <c r="N277" s="393">
        <f t="shared" si="133"/>
        <v>0</v>
      </c>
      <c r="O277" s="393">
        <f t="shared" si="133"/>
        <v>0</v>
      </c>
      <c r="P277" s="393">
        <f t="shared" si="133"/>
        <v>0</v>
      </c>
      <c r="Q277" s="393">
        <f t="shared" si="133"/>
        <v>0</v>
      </c>
      <c r="R277" s="408">
        <f t="shared" si="133"/>
        <v>0</v>
      </c>
      <c r="S277" s="450"/>
      <c r="T277" s="451"/>
      <c r="U277" s="451"/>
      <c r="V277" s="451"/>
      <c r="W277" s="451"/>
      <c r="X277" s="451"/>
      <c r="Y277" s="451"/>
      <c r="Z277" s="451"/>
      <c r="AA277" s="451"/>
      <c r="AB277" s="451"/>
      <c r="AC277" s="451"/>
      <c r="AD277" s="451"/>
      <c r="AE277" s="451"/>
      <c r="AF277" s="451"/>
      <c r="AG277" s="451"/>
      <c r="AH277" s="452"/>
      <c r="AI277" s="450"/>
      <c r="AJ277" s="451"/>
      <c r="AK277" s="451"/>
      <c r="AL277" s="451"/>
      <c r="AM277" s="451"/>
      <c r="AN277" s="451"/>
      <c r="AO277" s="451"/>
      <c r="AP277" s="451"/>
      <c r="AQ277" s="451"/>
      <c r="AR277" s="451"/>
      <c r="AS277" s="451"/>
      <c r="AT277" s="451"/>
      <c r="AU277" s="451"/>
      <c r="AV277" s="451"/>
      <c r="AW277" s="451"/>
      <c r="AX277" s="452"/>
      <c r="AY277" s="450"/>
      <c r="AZ277" s="451"/>
      <c r="BA277" s="451"/>
      <c r="BB277" s="451"/>
      <c r="BC277" s="451"/>
      <c r="BD277" s="451"/>
      <c r="BE277" s="451"/>
      <c r="BF277" s="451"/>
      <c r="BG277" s="451"/>
      <c r="BH277" s="451"/>
      <c r="BI277" s="451"/>
      <c r="BJ277" s="451"/>
      <c r="BK277" s="451"/>
      <c r="BL277" s="451"/>
      <c r="BM277" s="451"/>
      <c r="BN277" s="452"/>
      <c r="BO277" s="58"/>
    </row>
    <row r="278" spans="2:67">
      <c r="B278" s="47" t="str">
        <f>$B$156&amp;""</f>
        <v>7mo with 0% mated</v>
      </c>
      <c r="C278" s="393">
        <f t="shared" si="133"/>
        <v>0</v>
      </c>
      <c r="D278" s="393">
        <f t="shared" si="133"/>
        <v>0</v>
      </c>
      <c r="E278" s="393">
        <f t="shared" si="133"/>
        <v>0</v>
      </c>
      <c r="F278" s="393">
        <f t="shared" si="133"/>
        <v>0</v>
      </c>
      <c r="G278" s="393">
        <f t="shared" si="133"/>
        <v>0</v>
      </c>
      <c r="H278" s="393">
        <f t="shared" si="133"/>
        <v>0</v>
      </c>
      <c r="I278" s="393">
        <f t="shared" si="133"/>
        <v>0</v>
      </c>
      <c r="J278" s="393">
        <f t="shared" si="133"/>
        <v>0</v>
      </c>
      <c r="K278" s="393">
        <f t="shared" si="133"/>
        <v>0</v>
      </c>
      <c r="L278" s="393">
        <f t="shared" si="133"/>
        <v>0</v>
      </c>
      <c r="M278" s="393">
        <f t="shared" si="133"/>
        <v>0</v>
      </c>
      <c r="N278" s="393">
        <f t="shared" si="133"/>
        <v>0</v>
      </c>
      <c r="O278" s="393">
        <f t="shared" si="133"/>
        <v>0</v>
      </c>
      <c r="P278" s="393">
        <f t="shared" si="133"/>
        <v>0</v>
      </c>
      <c r="Q278" s="393">
        <f t="shared" si="133"/>
        <v>0</v>
      </c>
      <c r="R278" s="408">
        <f t="shared" si="133"/>
        <v>0</v>
      </c>
      <c r="S278" s="450"/>
      <c r="T278" s="451"/>
      <c r="U278" s="451"/>
      <c r="V278" s="451"/>
      <c r="W278" s="451"/>
      <c r="X278" s="451"/>
      <c r="Y278" s="451"/>
      <c r="Z278" s="451"/>
      <c r="AA278" s="451"/>
      <c r="AB278" s="451"/>
      <c r="AC278" s="451"/>
      <c r="AD278" s="451"/>
      <c r="AE278" s="451"/>
      <c r="AF278" s="451"/>
      <c r="AG278" s="451"/>
      <c r="AH278" s="452"/>
      <c r="AI278" s="450"/>
      <c r="AJ278" s="451"/>
      <c r="AK278" s="451"/>
      <c r="AL278" s="451"/>
      <c r="AM278" s="451"/>
      <c r="AN278" s="451"/>
      <c r="AO278" s="451"/>
      <c r="AP278" s="451"/>
      <c r="AQ278" s="451"/>
      <c r="AR278" s="451"/>
      <c r="AS278" s="451"/>
      <c r="AT278" s="451"/>
      <c r="AU278" s="451"/>
      <c r="AV278" s="451"/>
      <c r="AW278" s="451"/>
      <c r="AX278" s="452"/>
      <c r="AY278" s="450"/>
      <c r="AZ278" s="451"/>
      <c r="BA278" s="451"/>
      <c r="BB278" s="451"/>
      <c r="BC278" s="451"/>
      <c r="BD278" s="451"/>
      <c r="BE278" s="451"/>
      <c r="BF278" s="451"/>
      <c r="BG278" s="451"/>
      <c r="BH278" s="451"/>
      <c r="BI278" s="451"/>
      <c r="BJ278" s="451"/>
      <c r="BK278" s="451"/>
      <c r="BL278" s="451"/>
      <c r="BM278" s="451"/>
      <c r="BN278" s="452"/>
      <c r="BO278" s="58"/>
    </row>
    <row r="279" spans="2:67">
      <c r="B279" s="47" t="s">
        <v>1631</v>
      </c>
      <c r="C279" s="393">
        <f t="shared" si="133"/>
        <v>0</v>
      </c>
      <c r="D279" s="393">
        <f t="shared" si="133"/>
        <v>0</v>
      </c>
      <c r="E279" s="393">
        <f t="shared" si="133"/>
        <v>0</v>
      </c>
      <c r="F279" s="393">
        <f t="shared" si="133"/>
        <v>0</v>
      </c>
      <c r="G279" s="393">
        <f t="shared" si="133"/>
        <v>0</v>
      </c>
      <c r="H279" s="393">
        <f t="shared" si="133"/>
        <v>0</v>
      </c>
      <c r="I279" s="393">
        <f t="shared" si="133"/>
        <v>0</v>
      </c>
      <c r="J279" s="393">
        <f t="shared" si="133"/>
        <v>0</v>
      </c>
      <c r="K279" s="393">
        <f t="shared" si="133"/>
        <v>0</v>
      </c>
      <c r="L279" s="393">
        <f t="shared" si="133"/>
        <v>0</v>
      </c>
      <c r="M279" s="393">
        <f t="shared" si="133"/>
        <v>0</v>
      </c>
      <c r="N279" s="393">
        <f t="shared" si="133"/>
        <v>0</v>
      </c>
      <c r="O279" s="393">
        <f t="shared" si="133"/>
        <v>0</v>
      </c>
      <c r="P279" s="393">
        <f t="shared" si="133"/>
        <v>0</v>
      </c>
      <c r="Q279" s="393">
        <f t="shared" si="133"/>
        <v>0</v>
      </c>
      <c r="R279" s="408">
        <f t="shared" si="133"/>
        <v>0</v>
      </c>
      <c r="S279" s="450"/>
      <c r="T279" s="451"/>
      <c r="U279" s="451"/>
      <c r="V279" s="451"/>
      <c r="W279" s="451"/>
      <c r="X279" s="451"/>
      <c r="Y279" s="451"/>
      <c r="Z279" s="451"/>
      <c r="AA279" s="451"/>
      <c r="AB279" s="451"/>
      <c r="AC279" s="451"/>
      <c r="AD279" s="451"/>
      <c r="AE279" s="451"/>
      <c r="AF279" s="451"/>
      <c r="AG279" s="451"/>
      <c r="AH279" s="452"/>
      <c r="AI279" s="450"/>
      <c r="AJ279" s="451"/>
      <c r="AK279" s="451"/>
      <c r="AL279" s="451"/>
      <c r="AM279" s="451"/>
      <c r="AN279" s="451"/>
      <c r="AO279" s="451"/>
      <c r="AP279" s="451"/>
      <c r="AQ279" s="451"/>
      <c r="AR279" s="451"/>
      <c r="AS279" s="451"/>
      <c r="AT279" s="451"/>
      <c r="AU279" s="451"/>
      <c r="AV279" s="451"/>
      <c r="AW279" s="451"/>
      <c r="AX279" s="452"/>
      <c r="AY279" s="450"/>
      <c r="AZ279" s="451"/>
      <c r="BA279" s="451"/>
      <c r="BB279" s="451"/>
      <c r="BC279" s="451"/>
      <c r="BD279" s="451"/>
      <c r="BE279" s="451"/>
      <c r="BF279" s="451"/>
      <c r="BG279" s="451"/>
      <c r="BH279" s="451"/>
      <c r="BI279" s="451"/>
      <c r="BJ279" s="451"/>
      <c r="BK279" s="451"/>
      <c r="BL279" s="451"/>
      <c r="BM279" s="451"/>
      <c r="BN279" s="452"/>
      <c r="BO279" s="58"/>
    </row>
    <row r="280" spans="2:67">
      <c r="B280" s="47" t="s">
        <v>1060</v>
      </c>
      <c r="C280" s="394">
        <f t="shared" si="131"/>
        <v>0</v>
      </c>
      <c r="D280" s="394">
        <f t="shared" si="131"/>
        <v>0</v>
      </c>
      <c r="E280" s="394">
        <f t="shared" si="131"/>
        <v>0</v>
      </c>
      <c r="F280" s="394">
        <f t="shared" si="131"/>
        <v>0</v>
      </c>
      <c r="G280" s="394">
        <f t="shared" si="131"/>
        <v>0</v>
      </c>
      <c r="H280" s="394">
        <f t="shared" si="131"/>
        <v>0</v>
      </c>
      <c r="I280" s="394">
        <f t="shared" si="131"/>
        <v>0</v>
      </c>
      <c r="J280" s="394">
        <f t="shared" si="131"/>
        <v>0</v>
      </c>
      <c r="K280" s="394">
        <f t="shared" si="131"/>
        <v>0</v>
      </c>
      <c r="L280" s="394">
        <f t="shared" si="131"/>
        <v>0</v>
      </c>
      <c r="M280" s="394">
        <f t="shared" si="131"/>
        <v>0</v>
      </c>
      <c r="N280" s="394">
        <f t="shared" si="131"/>
        <v>0</v>
      </c>
      <c r="O280" s="394">
        <f t="shared" si="131"/>
        <v>0</v>
      </c>
      <c r="P280" s="394">
        <f t="shared" si="131"/>
        <v>0</v>
      </c>
      <c r="Q280" s="394">
        <f t="shared" si="131"/>
        <v>0</v>
      </c>
      <c r="R280" s="409">
        <f t="shared" si="131"/>
        <v>0</v>
      </c>
      <c r="S280" s="471"/>
      <c r="T280" s="472"/>
      <c r="U280" s="472"/>
      <c r="V280" s="472"/>
      <c r="W280" s="472"/>
      <c r="X280" s="472"/>
      <c r="Y280" s="472"/>
      <c r="Z280" s="472"/>
      <c r="AA280" s="472"/>
      <c r="AB280" s="472"/>
      <c r="AC280" s="472"/>
      <c r="AD280" s="472"/>
      <c r="AE280" s="472"/>
      <c r="AF280" s="472"/>
      <c r="AG280" s="472"/>
      <c r="AH280" s="473"/>
      <c r="AI280" s="471"/>
      <c r="AJ280" s="472"/>
      <c r="AK280" s="472"/>
      <c r="AL280" s="472"/>
      <c r="AM280" s="472"/>
      <c r="AN280" s="472"/>
      <c r="AO280" s="472"/>
      <c r="AP280" s="472"/>
      <c r="AQ280" s="472"/>
      <c r="AR280" s="472"/>
      <c r="AS280" s="472"/>
      <c r="AT280" s="472"/>
      <c r="AU280" s="472"/>
      <c r="AV280" s="472"/>
      <c r="AW280" s="472"/>
      <c r="AX280" s="473"/>
      <c r="AY280" s="471"/>
      <c r="AZ280" s="472"/>
      <c r="BA280" s="472"/>
      <c r="BB280" s="472"/>
      <c r="BC280" s="472"/>
      <c r="BD280" s="472"/>
      <c r="BE280" s="472"/>
      <c r="BF280" s="472"/>
      <c r="BG280" s="472"/>
      <c r="BH280" s="472"/>
      <c r="BI280" s="472"/>
      <c r="BJ280" s="472"/>
      <c r="BK280" s="472"/>
      <c r="BL280" s="472"/>
      <c r="BM280" s="472"/>
      <c r="BN280" s="473"/>
      <c r="BO280" s="58"/>
    </row>
    <row r="281" spans="2:67" ht="24.75" outlineLevel="1">
      <c r="B281" s="46" t="str">
        <f>"Timing 3 - mid preg to Birth
"&amp;$B$151&amp;""</f>
        <v>Timing 3 - mid preg to Birth
Standard (7mo)</v>
      </c>
      <c r="C281" s="391">
        <f t="shared" si="131"/>
        <v>0</v>
      </c>
      <c r="D281" s="391">
        <f t="shared" si="131"/>
        <v>0</v>
      </c>
      <c r="E281" s="391">
        <f t="shared" si="131"/>
        <v>0</v>
      </c>
      <c r="F281" s="391">
        <f t="shared" si="131"/>
        <v>0</v>
      </c>
      <c r="G281" s="391">
        <f t="shared" si="131"/>
        <v>0</v>
      </c>
      <c r="H281" s="391">
        <f t="shared" si="131"/>
        <v>0</v>
      </c>
      <c r="I281" s="391">
        <f t="shared" si="131"/>
        <v>0</v>
      </c>
      <c r="J281" s="391">
        <f t="shared" si="131"/>
        <v>0</v>
      </c>
      <c r="K281" s="391">
        <f t="shared" si="131"/>
        <v>0</v>
      </c>
      <c r="L281" s="391">
        <f t="shared" si="131"/>
        <v>0</v>
      </c>
      <c r="M281" s="391">
        <f t="shared" si="131"/>
        <v>0</v>
      </c>
      <c r="N281" s="391">
        <f t="shared" si="131"/>
        <v>0</v>
      </c>
      <c r="O281" s="391">
        <f t="shared" si="131"/>
        <v>0</v>
      </c>
      <c r="P281" s="391">
        <f t="shared" si="131"/>
        <v>0</v>
      </c>
      <c r="Q281" s="391">
        <f t="shared" si="131"/>
        <v>0</v>
      </c>
      <c r="R281" s="407">
        <f t="shared" si="131"/>
        <v>0</v>
      </c>
      <c r="S281" s="417"/>
      <c r="T281" s="294"/>
      <c r="U281" s="294"/>
      <c r="V281" s="294"/>
      <c r="W281" s="294"/>
      <c r="X281" s="294"/>
      <c r="Y281" s="294"/>
      <c r="Z281" s="294"/>
      <c r="AA281" s="294"/>
      <c r="AB281" s="294"/>
      <c r="AC281" s="294"/>
      <c r="AD281" s="294"/>
      <c r="AE281" s="294"/>
      <c r="AF281" s="294"/>
      <c r="AG281" s="294"/>
      <c r="AH281" s="429"/>
      <c r="AI281" s="417"/>
      <c r="AJ281" s="294"/>
      <c r="AK281" s="294"/>
      <c r="AL281" s="294"/>
      <c r="AM281" s="294"/>
      <c r="AN281" s="294"/>
      <c r="AO281" s="294"/>
      <c r="AP281" s="294"/>
      <c r="AQ281" s="294"/>
      <c r="AR281" s="294"/>
      <c r="AS281" s="294"/>
      <c r="AT281" s="294"/>
      <c r="AU281" s="294"/>
      <c r="AV281" s="294"/>
      <c r="AW281" s="294"/>
      <c r="AX281" s="429"/>
      <c r="AY281" s="417"/>
      <c r="AZ281" s="294"/>
      <c r="BA281" s="294"/>
      <c r="BB281" s="294"/>
      <c r="BC281" s="294"/>
      <c r="BD281" s="294"/>
      <c r="BE281" s="294"/>
      <c r="BF281" s="294"/>
      <c r="BG281" s="294"/>
      <c r="BH281" s="294"/>
      <c r="BI281" s="294"/>
      <c r="BJ281" s="294"/>
      <c r="BK281" s="294"/>
      <c r="BL281" s="294"/>
      <c r="BM281" s="294"/>
      <c r="BN281" s="429"/>
      <c r="BO281" s="392" t="s">
        <v>1364</v>
      </c>
    </row>
    <row r="282" spans="2:67" outlineLevel="1">
      <c r="B282" s="47" t="str">
        <f>$B$152&amp;""</f>
        <v>Early</v>
      </c>
      <c r="C282" s="393">
        <f t="shared" si="131"/>
        <v>0</v>
      </c>
      <c r="D282" s="393">
        <f t="shared" si="131"/>
        <v>0</v>
      </c>
      <c r="E282" s="393">
        <f t="shared" si="131"/>
        <v>0</v>
      </c>
      <c r="F282" s="393">
        <f t="shared" si="131"/>
        <v>0</v>
      </c>
      <c r="G282" s="393">
        <f t="shared" si="131"/>
        <v>0</v>
      </c>
      <c r="H282" s="393">
        <f t="shared" si="131"/>
        <v>0</v>
      </c>
      <c r="I282" s="393">
        <f t="shared" si="131"/>
        <v>0</v>
      </c>
      <c r="J282" s="393">
        <f t="shared" si="131"/>
        <v>0</v>
      </c>
      <c r="K282" s="393">
        <f t="shared" si="131"/>
        <v>0</v>
      </c>
      <c r="L282" s="393">
        <f t="shared" si="131"/>
        <v>0</v>
      </c>
      <c r="M282" s="393">
        <f t="shared" si="131"/>
        <v>0</v>
      </c>
      <c r="N282" s="393">
        <f t="shared" si="131"/>
        <v>0</v>
      </c>
      <c r="O282" s="393">
        <f t="shared" si="131"/>
        <v>0</v>
      </c>
      <c r="P282" s="393">
        <f t="shared" si="131"/>
        <v>0</v>
      </c>
      <c r="Q282" s="393">
        <f t="shared" si="131"/>
        <v>0</v>
      </c>
      <c r="R282" s="408">
        <f t="shared" si="131"/>
        <v>0</v>
      </c>
      <c r="S282" s="418"/>
      <c r="T282" s="419"/>
      <c r="U282" s="419"/>
      <c r="V282" s="419"/>
      <c r="W282" s="419"/>
      <c r="X282" s="419"/>
      <c r="Y282" s="419"/>
      <c r="Z282" s="419"/>
      <c r="AA282" s="419"/>
      <c r="AB282" s="419"/>
      <c r="AC282" s="419"/>
      <c r="AD282" s="419"/>
      <c r="AE282" s="419"/>
      <c r="AF282" s="419"/>
      <c r="AG282" s="419"/>
      <c r="AH282" s="430"/>
      <c r="AI282" s="418"/>
      <c r="AJ282" s="419"/>
      <c r="AK282" s="419"/>
      <c r="AL282" s="419"/>
      <c r="AM282" s="419"/>
      <c r="AN282" s="419"/>
      <c r="AO282" s="419"/>
      <c r="AP282" s="419"/>
      <c r="AQ282" s="419"/>
      <c r="AR282" s="419"/>
      <c r="AS282" s="419"/>
      <c r="AT282" s="419"/>
      <c r="AU282" s="419"/>
      <c r="AV282" s="419"/>
      <c r="AW282" s="419"/>
      <c r="AX282" s="430"/>
      <c r="AY282" s="418"/>
      <c r="AZ282" s="419"/>
      <c r="BA282" s="419"/>
      <c r="BB282" s="419"/>
      <c r="BC282" s="419"/>
      <c r="BD282" s="419"/>
      <c r="BE282" s="419"/>
      <c r="BF282" s="419"/>
      <c r="BG282" s="419"/>
      <c r="BH282" s="419"/>
      <c r="BI282" s="419"/>
      <c r="BJ282" s="419"/>
      <c r="BK282" s="419"/>
      <c r="BL282" s="419"/>
      <c r="BM282" s="419"/>
      <c r="BN282" s="430"/>
      <c r="BO282" s="58"/>
    </row>
    <row r="283" spans="2:67" outlineLevel="1">
      <c r="B283" s="47" t="str">
        <f>$B$153&amp;""</f>
        <v>Middle</v>
      </c>
      <c r="C283" s="393">
        <f t="shared" si="131"/>
        <v>0</v>
      </c>
      <c r="D283" s="393">
        <f t="shared" si="131"/>
        <v>0</v>
      </c>
      <c r="E283" s="393">
        <f t="shared" si="131"/>
        <v>0</v>
      </c>
      <c r="F283" s="393">
        <f t="shared" si="131"/>
        <v>0</v>
      </c>
      <c r="G283" s="393">
        <f t="shared" si="131"/>
        <v>0</v>
      </c>
      <c r="H283" s="393">
        <f t="shared" si="131"/>
        <v>0</v>
      </c>
      <c r="I283" s="393">
        <f t="shared" si="131"/>
        <v>0</v>
      </c>
      <c r="J283" s="393">
        <f t="shared" si="131"/>
        <v>0</v>
      </c>
      <c r="K283" s="393">
        <f t="shared" si="131"/>
        <v>0</v>
      </c>
      <c r="L283" s="393">
        <f t="shared" si="131"/>
        <v>0</v>
      </c>
      <c r="M283" s="393">
        <f t="shared" si="131"/>
        <v>0</v>
      </c>
      <c r="N283" s="393">
        <f t="shared" si="131"/>
        <v>0</v>
      </c>
      <c r="O283" s="393">
        <f t="shared" si="131"/>
        <v>0</v>
      </c>
      <c r="P283" s="393">
        <f t="shared" si="131"/>
        <v>0</v>
      </c>
      <c r="Q283" s="393">
        <f t="shared" si="131"/>
        <v>0</v>
      </c>
      <c r="R283" s="408">
        <f t="shared" si="131"/>
        <v>0</v>
      </c>
      <c r="S283" s="418"/>
      <c r="T283" s="419"/>
      <c r="U283" s="419"/>
      <c r="V283" s="419"/>
      <c r="W283" s="419"/>
      <c r="X283" s="419"/>
      <c r="Y283" s="419"/>
      <c r="Z283" s="419"/>
      <c r="AA283" s="419"/>
      <c r="AB283" s="419"/>
      <c r="AC283" s="419"/>
      <c r="AD283" s="419"/>
      <c r="AE283" s="419"/>
      <c r="AF283" s="419"/>
      <c r="AG283" s="419"/>
      <c r="AH283" s="430"/>
      <c r="AI283" s="418"/>
      <c r="AJ283" s="419"/>
      <c r="AK283" s="419"/>
      <c r="AL283" s="419"/>
      <c r="AM283" s="419"/>
      <c r="AN283" s="419"/>
      <c r="AO283" s="419"/>
      <c r="AP283" s="419"/>
      <c r="AQ283" s="419"/>
      <c r="AR283" s="419"/>
      <c r="AS283" s="419"/>
      <c r="AT283" s="419"/>
      <c r="AU283" s="419"/>
      <c r="AV283" s="419"/>
      <c r="AW283" s="419"/>
      <c r="AX283" s="430"/>
      <c r="AY283" s="418"/>
      <c r="AZ283" s="419"/>
      <c r="BA283" s="419"/>
      <c r="BB283" s="419"/>
      <c r="BC283" s="419"/>
      <c r="BD283" s="419"/>
      <c r="BE283" s="419"/>
      <c r="BF283" s="419"/>
      <c r="BG283" s="419"/>
      <c r="BH283" s="419"/>
      <c r="BI283" s="419"/>
      <c r="BJ283" s="419"/>
      <c r="BK283" s="419"/>
      <c r="BL283" s="419"/>
      <c r="BM283" s="419"/>
      <c r="BN283" s="430"/>
      <c r="BO283" s="58"/>
    </row>
    <row r="284" spans="2:67" outlineLevel="1">
      <c r="B284" s="47" t="str">
        <f>$B$154&amp;""</f>
        <v>Late</v>
      </c>
      <c r="C284" s="393">
        <f t="shared" si="131"/>
        <v>0</v>
      </c>
      <c r="D284" s="393">
        <f t="shared" si="131"/>
        <v>0</v>
      </c>
      <c r="E284" s="393">
        <f t="shared" si="131"/>
        <v>0</v>
      </c>
      <c r="F284" s="393">
        <f t="shared" si="131"/>
        <v>0</v>
      </c>
      <c r="G284" s="393">
        <f t="shared" si="131"/>
        <v>0</v>
      </c>
      <c r="H284" s="393">
        <f t="shared" si="131"/>
        <v>0</v>
      </c>
      <c r="I284" s="393">
        <f t="shared" si="131"/>
        <v>0</v>
      </c>
      <c r="J284" s="393">
        <f t="shared" si="131"/>
        <v>0</v>
      </c>
      <c r="K284" s="393">
        <f t="shared" si="131"/>
        <v>0</v>
      </c>
      <c r="L284" s="393">
        <f t="shared" si="131"/>
        <v>0</v>
      </c>
      <c r="M284" s="393">
        <f t="shared" si="131"/>
        <v>0</v>
      </c>
      <c r="N284" s="393">
        <f t="shared" si="131"/>
        <v>0</v>
      </c>
      <c r="O284" s="393">
        <f t="shared" si="131"/>
        <v>0</v>
      </c>
      <c r="P284" s="393">
        <f t="shared" si="131"/>
        <v>0</v>
      </c>
      <c r="Q284" s="393">
        <f t="shared" si="131"/>
        <v>0</v>
      </c>
      <c r="R284" s="408">
        <f t="shared" si="131"/>
        <v>0</v>
      </c>
      <c r="S284" s="418"/>
      <c r="T284" s="419"/>
      <c r="U284" s="419"/>
      <c r="V284" s="419"/>
      <c r="W284" s="419"/>
      <c r="X284" s="419"/>
      <c r="Y284" s="419"/>
      <c r="Z284" s="419"/>
      <c r="AA284" s="419"/>
      <c r="AB284" s="419"/>
      <c r="AC284" s="419"/>
      <c r="AD284" s="419"/>
      <c r="AE284" s="419"/>
      <c r="AF284" s="419"/>
      <c r="AG284" s="419"/>
      <c r="AH284" s="430"/>
      <c r="AI284" s="418"/>
      <c r="AJ284" s="419"/>
      <c r="AK284" s="419"/>
      <c r="AL284" s="419"/>
      <c r="AM284" s="419"/>
      <c r="AN284" s="419"/>
      <c r="AO284" s="419"/>
      <c r="AP284" s="419"/>
      <c r="AQ284" s="419"/>
      <c r="AR284" s="419"/>
      <c r="AS284" s="419"/>
      <c r="AT284" s="419"/>
      <c r="AU284" s="419"/>
      <c r="AV284" s="419"/>
      <c r="AW284" s="419"/>
      <c r="AX284" s="430"/>
      <c r="AY284" s="418"/>
      <c r="AZ284" s="419"/>
      <c r="BA284" s="419"/>
      <c r="BB284" s="419"/>
      <c r="BC284" s="419"/>
      <c r="BD284" s="419"/>
      <c r="BE284" s="419"/>
      <c r="BF284" s="419"/>
      <c r="BG284" s="419"/>
      <c r="BH284" s="419"/>
      <c r="BI284" s="419"/>
      <c r="BJ284" s="419"/>
      <c r="BK284" s="419"/>
      <c r="BL284" s="419"/>
      <c r="BM284" s="419"/>
      <c r="BN284" s="430"/>
      <c r="BO284" s="58"/>
    </row>
    <row r="285" spans="2:67" outlineLevel="1">
      <c r="B285" s="47" t="s">
        <v>934</v>
      </c>
      <c r="C285" s="393">
        <f t="shared" ref="C285:R287" si="134">CHOOSE(d.Region,S285,AI285,AY285)</f>
        <v>0</v>
      </c>
      <c r="D285" s="393">
        <f t="shared" si="134"/>
        <v>0</v>
      </c>
      <c r="E285" s="393">
        <f t="shared" si="134"/>
        <v>0</v>
      </c>
      <c r="F285" s="393">
        <f t="shared" si="134"/>
        <v>0</v>
      </c>
      <c r="G285" s="393">
        <f t="shared" si="134"/>
        <v>0</v>
      </c>
      <c r="H285" s="393">
        <f t="shared" si="134"/>
        <v>0</v>
      </c>
      <c r="I285" s="393">
        <f t="shared" si="134"/>
        <v>0</v>
      </c>
      <c r="J285" s="393">
        <f t="shared" si="134"/>
        <v>0</v>
      </c>
      <c r="K285" s="393">
        <f t="shared" si="134"/>
        <v>0</v>
      </c>
      <c r="L285" s="393">
        <f t="shared" si="134"/>
        <v>0</v>
      </c>
      <c r="M285" s="393">
        <f t="shared" si="134"/>
        <v>0</v>
      </c>
      <c r="N285" s="393">
        <f t="shared" si="134"/>
        <v>0</v>
      </c>
      <c r="O285" s="393">
        <f t="shared" si="134"/>
        <v>0</v>
      </c>
      <c r="P285" s="393">
        <f t="shared" si="134"/>
        <v>0</v>
      </c>
      <c r="Q285" s="393">
        <f t="shared" si="134"/>
        <v>0</v>
      </c>
      <c r="R285" s="408">
        <f t="shared" si="134"/>
        <v>0</v>
      </c>
      <c r="S285" s="450"/>
      <c r="T285" s="451"/>
      <c r="U285" s="451"/>
      <c r="V285" s="451"/>
      <c r="W285" s="451"/>
      <c r="X285" s="451"/>
      <c r="Y285" s="451"/>
      <c r="Z285" s="451"/>
      <c r="AA285" s="451"/>
      <c r="AB285" s="451"/>
      <c r="AC285" s="451"/>
      <c r="AD285" s="451"/>
      <c r="AE285" s="451"/>
      <c r="AF285" s="451"/>
      <c r="AG285" s="451"/>
      <c r="AH285" s="452"/>
      <c r="AI285" s="450"/>
      <c r="AJ285" s="451"/>
      <c r="AK285" s="451"/>
      <c r="AL285" s="451"/>
      <c r="AM285" s="451"/>
      <c r="AN285" s="451"/>
      <c r="AO285" s="451"/>
      <c r="AP285" s="451"/>
      <c r="AQ285" s="451"/>
      <c r="AR285" s="451"/>
      <c r="AS285" s="451"/>
      <c r="AT285" s="451"/>
      <c r="AU285" s="451"/>
      <c r="AV285" s="451"/>
      <c r="AW285" s="451"/>
      <c r="AX285" s="452"/>
      <c r="AY285" s="450"/>
      <c r="AZ285" s="451"/>
      <c r="BA285" s="451"/>
      <c r="BB285" s="451"/>
      <c r="BC285" s="451"/>
      <c r="BD285" s="451"/>
      <c r="BE285" s="451"/>
      <c r="BF285" s="451"/>
      <c r="BG285" s="451"/>
      <c r="BH285" s="451"/>
      <c r="BI285" s="451"/>
      <c r="BJ285" s="451"/>
      <c r="BK285" s="451"/>
      <c r="BL285" s="451"/>
      <c r="BM285" s="451"/>
      <c r="BN285" s="452"/>
      <c r="BO285" s="58"/>
    </row>
    <row r="286" spans="2:67" outlineLevel="1">
      <c r="B286" s="47" t="str">
        <f>$B$156&amp;""</f>
        <v>7mo with 0% mated</v>
      </c>
      <c r="C286" s="393">
        <f t="shared" si="134"/>
        <v>0</v>
      </c>
      <c r="D286" s="393">
        <f t="shared" si="134"/>
        <v>0</v>
      </c>
      <c r="E286" s="393">
        <f t="shared" si="134"/>
        <v>0</v>
      </c>
      <c r="F286" s="393">
        <f t="shared" si="134"/>
        <v>0</v>
      </c>
      <c r="G286" s="393">
        <f t="shared" si="134"/>
        <v>0</v>
      </c>
      <c r="H286" s="393">
        <f t="shared" si="134"/>
        <v>0</v>
      </c>
      <c r="I286" s="393">
        <f t="shared" si="134"/>
        <v>0</v>
      </c>
      <c r="J286" s="393">
        <f t="shared" si="134"/>
        <v>0</v>
      </c>
      <c r="K286" s="393">
        <f t="shared" si="134"/>
        <v>0</v>
      </c>
      <c r="L286" s="393">
        <f t="shared" si="134"/>
        <v>0</v>
      </c>
      <c r="M286" s="393">
        <f t="shared" si="134"/>
        <v>0</v>
      </c>
      <c r="N286" s="393">
        <f t="shared" si="134"/>
        <v>0</v>
      </c>
      <c r="O286" s="393">
        <f t="shared" si="134"/>
        <v>0</v>
      </c>
      <c r="P286" s="393">
        <f t="shared" si="134"/>
        <v>0</v>
      </c>
      <c r="Q286" s="393">
        <f t="shared" si="134"/>
        <v>0</v>
      </c>
      <c r="R286" s="408">
        <f t="shared" si="134"/>
        <v>0</v>
      </c>
      <c r="S286" s="450"/>
      <c r="T286" s="451"/>
      <c r="U286" s="451"/>
      <c r="V286" s="451"/>
      <c r="W286" s="451"/>
      <c r="X286" s="451"/>
      <c r="Y286" s="451"/>
      <c r="Z286" s="451"/>
      <c r="AA286" s="451"/>
      <c r="AB286" s="451"/>
      <c r="AC286" s="451"/>
      <c r="AD286" s="451"/>
      <c r="AE286" s="451"/>
      <c r="AF286" s="451"/>
      <c r="AG286" s="451"/>
      <c r="AH286" s="452"/>
      <c r="AI286" s="450"/>
      <c r="AJ286" s="451"/>
      <c r="AK286" s="451"/>
      <c r="AL286" s="451"/>
      <c r="AM286" s="451"/>
      <c r="AN286" s="451"/>
      <c r="AO286" s="451"/>
      <c r="AP286" s="451"/>
      <c r="AQ286" s="451"/>
      <c r="AR286" s="451"/>
      <c r="AS286" s="451"/>
      <c r="AT286" s="451"/>
      <c r="AU286" s="451"/>
      <c r="AV286" s="451"/>
      <c r="AW286" s="451"/>
      <c r="AX286" s="452"/>
      <c r="AY286" s="450"/>
      <c r="AZ286" s="451"/>
      <c r="BA286" s="451"/>
      <c r="BB286" s="451"/>
      <c r="BC286" s="451"/>
      <c r="BD286" s="451"/>
      <c r="BE286" s="451"/>
      <c r="BF286" s="451"/>
      <c r="BG286" s="451"/>
      <c r="BH286" s="451"/>
      <c r="BI286" s="451"/>
      <c r="BJ286" s="451"/>
      <c r="BK286" s="451"/>
      <c r="BL286" s="451"/>
      <c r="BM286" s="451"/>
      <c r="BN286" s="452"/>
      <c r="BO286" s="58"/>
    </row>
    <row r="287" spans="2:67" outlineLevel="1">
      <c r="B287" s="47" t="s">
        <v>1631</v>
      </c>
      <c r="C287" s="393">
        <f t="shared" si="134"/>
        <v>0</v>
      </c>
      <c r="D287" s="393">
        <f t="shared" si="134"/>
        <v>0</v>
      </c>
      <c r="E287" s="393">
        <f t="shared" si="134"/>
        <v>0</v>
      </c>
      <c r="F287" s="393">
        <f t="shared" si="134"/>
        <v>0</v>
      </c>
      <c r="G287" s="393">
        <f t="shared" si="134"/>
        <v>0</v>
      </c>
      <c r="H287" s="393">
        <f t="shared" si="134"/>
        <v>0</v>
      </c>
      <c r="I287" s="393">
        <f t="shared" si="134"/>
        <v>0</v>
      </c>
      <c r="J287" s="393">
        <f t="shared" si="134"/>
        <v>0</v>
      </c>
      <c r="K287" s="393">
        <f t="shared" si="134"/>
        <v>0</v>
      </c>
      <c r="L287" s="393">
        <f t="shared" si="134"/>
        <v>0</v>
      </c>
      <c r="M287" s="393">
        <f t="shared" si="134"/>
        <v>0</v>
      </c>
      <c r="N287" s="393">
        <f t="shared" si="134"/>
        <v>0</v>
      </c>
      <c r="O287" s="393">
        <f t="shared" si="134"/>
        <v>0</v>
      </c>
      <c r="P287" s="393">
        <f t="shared" si="134"/>
        <v>0</v>
      </c>
      <c r="Q287" s="393">
        <f t="shared" si="134"/>
        <v>0</v>
      </c>
      <c r="R287" s="408">
        <f t="shared" si="134"/>
        <v>0</v>
      </c>
      <c r="S287" s="450"/>
      <c r="T287" s="451"/>
      <c r="U287" s="451"/>
      <c r="V287" s="451"/>
      <c r="W287" s="451"/>
      <c r="X287" s="451"/>
      <c r="Y287" s="451"/>
      <c r="Z287" s="451"/>
      <c r="AA287" s="451"/>
      <c r="AB287" s="451"/>
      <c r="AC287" s="451"/>
      <c r="AD287" s="451"/>
      <c r="AE287" s="451"/>
      <c r="AF287" s="451"/>
      <c r="AG287" s="451"/>
      <c r="AH287" s="452"/>
      <c r="AI287" s="450"/>
      <c r="AJ287" s="451"/>
      <c r="AK287" s="451"/>
      <c r="AL287" s="451"/>
      <c r="AM287" s="451"/>
      <c r="AN287" s="451"/>
      <c r="AO287" s="451"/>
      <c r="AP287" s="451"/>
      <c r="AQ287" s="451"/>
      <c r="AR287" s="451"/>
      <c r="AS287" s="451"/>
      <c r="AT287" s="451"/>
      <c r="AU287" s="451"/>
      <c r="AV287" s="451"/>
      <c r="AW287" s="451"/>
      <c r="AX287" s="452"/>
      <c r="AY287" s="450"/>
      <c r="AZ287" s="451"/>
      <c r="BA287" s="451"/>
      <c r="BB287" s="451"/>
      <c r="BC287" s="451"/>
      <c r="BD287" s="451"/>
      <c r="BE287" s="451"/>
      <c r="BF287" s="451"/>
      <c r="BG287" s="451"/>
      <c r="BH287" s="451"/>
      <c r="BI287" s="451"/>
      <c r="BJ287" s="451"/>
      <c r="BK287" s="451"/>
      <c r="BL287" s="451"/>
      <c r="BM287" s="451"/>
      <c r="BN287" s="452"/>
      <c r="BO287" s="58"/>
    </row>
    <row r="288" spans="2:67" outlineLevel="1">
      <c r="B288" s="47" t="s">
        <v>1060</v>
      </c>
      <c r="C288" s="394">
        <f t="shared" si="131"/>
        <v>0</v>
      </c>
      <c r="D288" s="394">
        <f t="shared" si="131"/>
        <v>0</v>
      </c>
      <c r="E288" s="394">
        <f t="shared" si="131"/>
        <v>0</v>
      </c>
      <c r="F288" s="394">
        <f t="shared" si="131"/>
        <v>0</v>
      </c>
      <c r="G288" s="394">
        <f t="shared" si="131"/>
        <v>0</v>
      </c>
      <c r="H288" s="394">
        <f t="shared" si="131"/>
        <v>0</v>
      </c>
      <c r="I288" s="394">
        <f t="shared" si="131"/>
        <v>0</v>
      </c>
      <c r="J288" s="394">
        <f t="shared" si="131"/>
        <v>0</v>
      </c>
      <c r="K288" s="394">
        <f t="shared" si="131"/>
        <v>0</v>
      </c>
      <c r="L288" s="394">
        <f t="shared" si="131"/>
        <v>0</v>
      </c>
      <c r="M288" s="394">
        <f t="shared" si="131"/>
        <v>0</v>
      </c>
      <c r="N288" s="394">
        <f t="shared" si="131"/>
        <v>0</v>
      </c>
      <c r="O288" s="394">
        <f t="shared" si="131"/>
        <v>0</v>
      </c>
      <c r="P288" s="394">
        <f t="shared" si="131"/>
        <v>0</v>
      </c>
      <c r="Q288" s="394">
        <f t="shared" si="131"/>
        <v>0</v>
      </c>
      <c r="R288" s="409">
        <f t="shared" si="131"/>
        <v>0</v>
      </c>
      <c r="S288" s="471"/>
      <c r="T288" s="472"/>
      <c r="U288" s="472"/>
      <c r="V288" s="472"/>
      <c r="W288" s="472"/>
      <c r="X288" s="472"/>
      <c r="Y288" s="472"/>
      <c r="Z288" s="472"/>
      <c r="AA288" s="472"/>
      <c r="AB288" s="472"/>
      <c r="AC288" s="472"/>
      <c r="AD288" s="472"/>
      <c r="AE288" s="472"/>
      <c r="AF288" s="472"/>
      <c r="AG288" s="472"/>
      <c r="AH288" s="473"/>
      <c r="AI288" s="471"/>
      <c r="AJ288" s="472"/>
      <c r="AK288" s="472"/>
      <c r="AL288" s="472"/>
      <c r="AM288" s="472"/>
      <c r="AN288" s="472"/>
      <c r="AO288" s="472"/>
      <c r="AP288" s="472"/>
      <c r="AQ288" s="472"/>
      <c r="AR288" s="472"/>
      <c r="AS288" s="472"/>
      <c r="AT288" s="472"/>
      <c r="AU288" s="472"/>
      <c r="AV288" s="472"/>
      <c r="AW288" s="472"/>
      <c r="AX288" s="473"/>
      <c r="AY288" s="471"/>
      <c r="AZ288" s="472"/>
      <c r="BA288" s="472"/>
      <c r="BB288" s="472"/>
      <c r="BC288" s="472"/>
      <c r="BD288" s="472"/>
      <c r="BE288" s="472"/>
      <c r="BF288" s="472"/>
      <c r="BG288" s="472"/>
      <c r="BH288" s="472"/>
      <c r="BI288" s="472"/>
      <c r="BJ288" s="472"/>
      <c r="BK288" s="472"/>
      <c r="BL288" s="472"/>
      <c r="BM288" s="472"/>
      <c r="BN288" s="473"/>
      <c r="BO288" s="58"/>
    </row>
    <row r="289" spans="1:67" ht="24.75" outlineLevel="1">
      <c r="A289" t="s">
        <v>1655</v>
      </c>
      <c r="B289" s="46" t="str">
        <f>"Timing 1 - Wean to Join
"&amp;$B$151&amp;""</f>
        <v>Timing 1 - Wean to Join
Standard (7mo)</v>
      </c>
      <c r="C289" s="391">
        <f t="shared" ref="C289:C312" si="135">CHOOSE(d.Region,S289,AI289,AY289)</f>
        <v>0</v>
      </c>
      <c r="D289" s="391">
        <f t="shared" ref="D289:D312" si="136">CHOOSE(d.Region,T289,AJ289,AZ289)</f>
        <v>0</v>
      </c>
      <c r="E289" s="391">
        <f t="shared" ref="E289:E312" si="137">CHOOSE(d.Region,U289,AK289,BA289)</f>
        <v>0</v>
      </c>
      <c r="F289" s="391">
        <f t="shared" ref="F289:F312" si="138">CHOOSE(d.Region,V289,AL289,BB289)</f>
        <v>0</v>
      </c>
      <c r="G289" s="391">
        <f t="shared" ref="G289:G312" si="139">CHOOSE(d.Region,W289,AM289,BC289)</f>
        <v>0</v>
      </c>
      <c r="H289" s="391">
        <f t="shared" ref="H289:H312" si="140">CHOOSE(d.Region,X289,AN289,BD289)</f>
        <v>0</v>
      </c>
      <c r="I289" s="391">
        <f t="shared" ref="I289:I312" si="141">CHOOSE(d.Region,Y289,AO289,BE289)</f>
        <v>0</v>
      </c>
      <c r="J289" s="391">
        <f t="shared" ref="J289:J312" si="142">CHOOSE(d.Region,Z289,AP289,BF289)</f>
        <v>0</v>
      </c>
      <c r="K289" s="391">
        <f t="shared" ref="K289:K312" si="143">CHOOSE(d.Region,AA289,AQ289,BG289)</f>
        <v>0</v>
      </c>
      <c r="L289" s="391">
        <f t="shared" ref="L289:L312" si="144">CHOOSE(d.Region,AB289,AR289,BH289)</f>
        <v>0</v>
      </c>
      <c r="M289" s="391">
        <f t="shared" ref="M289:M312" si="145">CHOOSE(d.Region,AC289,AS289,BI289)</f>
        <v>0</v>
      </c>
      <c r="N289" s="391">
        <f t="shared" ref="N289:N312" si="146">CHOOSE(d.Region,AD289,AT289,BJ289)</f>
        <v>0</v>
      </c>
      <c r="O289" s="391">
        <f t="shared" ref="O289:O312" si="147">CHOOSE(d.Region,AE289,AU289,BK289)</f>
        <v>0</v>
      </c>
      <c r="P289" s="391">
        <f t="shared" ref="P289:P312" si="148">CHOOSE(d.Region,AF289,AV289,BL289)</f>
        <v>0</v>
      </c>
      <c r="Q289" s="391">
        <f t="shared" ref="Q289:Q312" si="149">CHOOSE(d.Region,AG289,AW289,BM289)</f>
        <v>0</v>
      </c>
      <c r="R289" s="407">
        <f t="shared" ref="R289:R312" si="150">CHOOSE(d.Region,AH289,AX289,BN289)</f>
        <v>0</v>
      </c>
      <c r="S289" s="417"/>
      <c r="T289" s="294"/>
      <c r="U289" s="294"/>
      <c r="V289" s="294"/>
      <c r="W289" s="294"/>
      <c r="X289" s="294"/>
      <c r="Y289" s="294"/>
      <c r="Z289" s="294"/>
      <c r="AA289" s="294"/>
      <c r="AB289" s="294"/>
      <c r="AC289" s="294"/>
      <c r="AD289" s="294"/>
      <c r="AE289" s="294"/>
      <c r="AF289" s="294"/>
      <c r="AG289" s="294"/>
      <c r="AH289" s="429"/>
      <c r="AI289" s="417"/>
      <c r="AJ289" s="294"/>
      <c r="AK289" s="294"/>
      <c r="AL289" s="294"/>
      <c r="AM289" s="294"/>
      <c r="AN289" s="294"/>
      <c r="AO289" s="294"/>
      <c r="AP289" s="294"/>
      <c r="AQ289" s="294"/>
      <c r="AR289" s="294"/>
      <c r="AS289" s="294"/>
      <c r="AT289" s="294"/>
      <c r="AU289" s="294"/>
      <c r="AV289" s="294"/>
      <c r="AW289" s="294"/>
      <c r="AX289" s="429"/>
      <c r="AY289" s="417"/>
      <c r="AZ289" s="294"/>
      <c r="BA289" s="294"/>
      <c r="BB289" s="294"/>
      <c r="BC289" s="294"/>
      <c r="BD289" s="294"/>
      <c r="BE289" s="294"/>
      <c r="BF289" s="294"/>
      <c r="BG289" s="294"/>
      <c r="BH289" s="294"/>
      <c r="BI289" s="294"/>
      <c r="BJ289" s="294"/>
      <c r="BK289" s="294"/>
      <c r="BL289" s="294"/>
      <c r="BM289" s="294"/>
      <c r="BN289" s="429"/>
      <c r="BO289" s="392" t="s">
        <v>1364</v>
      </c>
    </row>
    <row r="290" spans="1:67" outlineLevel="1">
      <c r="B290" s="47" t="str">
        <f>$B$152&amp;""</f>
        <v>Early</v>
      </c>
      <c r="C290" s="393">
        <f t="shared" si="135"/>
        <v>0</v>
      </c>
      <c r="D290" s="393">
        <f t="shared" si="136"/>
        <v>0</v>
      </c>
      <c r="E290" s="393">
        <f t="shared" si="137"/>
        <v>0</v>
      </c>
      <c r="F290" s="393">
        <f t="shared" si="138"/>
        <v>0</v>
      </c>
      <c r="G290" s="393">
        <f t="shared" si="139"/>
        <v>0</v>
      </c>
      <c r="H290" s="393">
        <f t="shared" si="140"/>
        <v>0</v>
      </c>
      <c r="I290" s="393">
        <f t="shared" si="141"/>
        <v>0</v>
      </c>
      <c r="J290" s="393">
        <f t="shared" si="142"/>
        <v>0</v>
      </c>
      <c r="K290" s="393">
        <f t="shared" si="143"/>
        <v>0</v>
      </c>
      <c r="L290" s="393">
        <f t="shared" si="144"/>
        <v>0</v>
      </c>
      <c r="M290" s="393">
        <f t="shared" si="145"/>
        <v>0</v>
      </c>
      <c r="N290" s="393">
        <f t="shared" si="146"/>
        <v>0</v>
      </c>
      <c r="O290" s="393">
        <f t="shared" si="147"/>
        <v>0</v>
      </c>
      <c r="P290" s="393">
        <f t="shared" si="148"/>
        <v>0</v>
      </c>
      <c r="Q290" s="393">
        <f t="shared" si="149"/>
        <v>0</v>
      </c>
      <c r="R290" s="408">
        <f t="shared" si="150"/>
        <v>0</v>
      </c>
      <c r="S290" s="418"/>
      <c r="T290" s="419"/>
      <c r="U290" s="419"/>
      <c r="V290" s="419"/>
      <c r="W290" s="419"/>
      <c r="X290" s="419"/>
      <c r="Y290" s="419"/>
      <c r="Z290" s="419"/>
      <c r="AA290" s="419"/>
      <c r="AB290" s="419"/>
      <c r="AC290" s="419"/>
      <c r="AD290" s="419"/>
      <c r="AE290" s="419"/>
      <c r="AF290" s="419"/>
      <c r="AG290" s="419"/>
      <c r="AH290" s="430"/>
      <c r="AI290" s="418"/>
      <c r="AJ290" s="419"/>
      <c r="AK290" s="419"/>
      <c r="AL290" s="419"/>
      <c r="AM290" s="419"/>
      <c r="AN290" s="419"/>
      <c r="AO290" s="419"/>
      <c r="AP290" s="419"/>
      <c r="AQ290" s="419"/>
      <c r="AR290" s="419"/>
      <c r="AS290" s="419"/>
      <c r="AT290" s="419"/>
      <c r="AU290" s="419"/>
      <c r="AV290" s="419"/>
      <c r="AW290" s="419"/>
      <c r="AX290" s="430"/>
      <c r="AY290" s="418"/>
      <c r="AZ290" s="419"/>
      <c r="BA290" s="419"/>
      <c r="BB290" s="419"/>
      <c r="BC290" s="419"/>
      <c r="BD290" s="419"/>
      <c r="BE290" s="419"/>
      <c r="BF290" s="419"/>
      <c r="BG290" s="419"/>
      <c r="BH290" s="419"/>
      <c r="BI290" s="419"/>
      <c r="BJ290" s="419"/>
      <c r="BK290" s="419"/>
      <c r="BL290" s="419"/>
      <c r="BM290" s="419"/>
      <c r="BN290" s="430"/>
      <c r="BO290" s="58"/>
    </row>
    <row r="291" spans="1:67" outlineLevel="1">
      <c r="B291" s="47" t="str">
        <f>$B$153&amp;""</f>
        <v>Middle</v>
      </c>
      <c r="C291" s="393">
        <f t="shared" si="135"/>
        <v>0</v>
      </c>
      <c r="D291" s="393">
        <f t="shared" si="136"/>
        <v>0</v>
      </c>
      <c r="E291" s="393">
        <f t="shared" si="137"/>
        <v>0</v>
      </c>
      <c r="F291" s="393">
        <f t="shared" si="138"/>
        <v>0</v>
      </c>
      <c r="G291" s="393">
        <f t="shared" si="139"/>
        <v>0</v>
      </c>
      <c r="H291" s="393">
        <f t="shared" si="140"/>
        <v>0</v>
      </c>
      <c r="I291" s="393">
        <f t="shared" si="141"/>
        <v>0</v>
      </c>
      <c r="J291" s="393">
        <f t="shared" si="142"/>
        <v>0</v>
      </c>
      <c r="K291" s="393">
        <f t="shared" si="143"/>
        <v>0</v>
      </c>
      <c r="L291" s="393">
        <f t="shared" si="144"/>
        <v>0</v>
      </c>
      <c r="M291" s="393">
        <f t="shared" si="145"/>
        <v>0</v>
      </c>
      <c r="N291" s="393">
        <f t="shared" si="146"/>
        <v>0</v>
      </c>
      <c r="O291" s="393">
        <f t="shared" si="147"/>
        <v>0</v>
      </c>
      <c r="P291" s="393">
        <f t="shared" si="148"/>
        <v>0</v>
      </c>
      <c r="Q291" s="393">
        <f t="shared" si="149"/>
        <v>0</v>
      </c>
      <c r="R291" s="408">
        <f t="shared" si="150"/>
        <v>0</v>
      </c>
      <c r="S291" s="418"/>
      <c r="T291" s="419"/>
      <c r="U291" s="419"/>
      <c r="V291" s="419"/>
      <c r="W291" s="419"/>
      <c r="X291" s="419"/>
      <c r="Y291" s="419"/>
      <c r="Z291" s="419"/>
      <c r="AA291" s="419"/>
      <c r="AB291" s="419"/>
      <c r="AC291" s="419"/>
      <c r="AD291" s="419"/>
      <c r="AE291" s="419"/>
      <c r="AF291" s="419"/>
      <c r="AG291" s="419"/>
      <c r="AH291" s="430"/>
      <c r="AI291" s="418"/>
      <c r="AJ291" s="419"/>
      <c r="AK291" s="419"/>
      <c r="AL291" s="419"/>
      <c r="AM291" s="419"/>
      <c r="AN291" s="419"/>
      <c r="AO291" s="419"/>
      <c r="AP291" s="419"/>
      <c r="AQ291" s="419"/>
      <c r="AR291" s="419"/>
      <c r="AS291" s="419"/>
      <c r="AT291" s="419"/>
      <c r="AU291" s="419"/>
      <c r="AV291" s="419"/>
      <c r="AW291" s="419"/>
      <c r="AX291" s="430"/>
      <c r="AY291" s="418"/>
      <c r="AZ291" s="419"/>
      <c r="BA291" s="419"/>
      <c r="BB291" s="419"/>
      <c r="BC291" s="419"/>
      <c r="BD291" s="419"/>
      <c r="BE291" s="419"/>
      <c r="BF291" s="419"/>
      <c r="BG291" s="419"/>
      <c r="BH291" s="419"/>
      <c r="BI291" s="419"/>
      <c r="BJ291" s="419"/>
      <c r="BK291" s="419"/>
      <c r="BL291" s="419"/>
      <c r="BM291" s="419"/>
      <c r="BN291" s="430"/>
      <c r="BO291" s="58"/>
    </row>
    <row r="292" spans="1:67" outlineLevel="1">
      <c r="B292" s="47" t="str">
        <f>$B$154&amp;""</f>
        <v>Late</v>
      </c>
      <c r="C292" s="393">
        <f t="shared" si="135"/>
        <v>0</v>
      </c>
      <c r="D292" s="393">
        <f t="shared" si="136"/>
        <v>0</v>
      </c>
      <c r="E292" s="393">
        <f t="shared" si="137"/>
        <v>0</v>
      </c>
      <c r="F292" s="393">
        <f t="shared" si="138"/>
        <v>0</v>
      </c>
      <c r="G292" s="393">
        <f t="shared" si="139"/>
        <v>0</v>
      </c>
      <c r="H292" s="393">
        <f t="shared" si="140"/>
        <v>0</v>
      </c>
      <c r="I292" s="393">
        <f t="shared" si="141"/>
        <v>0</v>
      </c>
      <c r="J292" s="393">
        <f t="shared" si="142"/>
        <v>0</v>
      </c>
      <c r="K292" s="393">
        <f t="shared" si="143"/>
        <v>0</v>
      </c>
      <c r="L292" s="393">
        <f t="shared" si="144"/>
        <v>0</v>
      </c>
      <c r="M292" s="393">
        <f t="shared" si="145"/>
        <v>0</v>
      </c>
      <c r="N292" s="393">
        <f t="shared" si="146"/>
        <v>0</v>
      </c>
      <c r="O292" s="393">
        <f t="shared" si="147"/>
        <v>0</v>
      </c>
      <c r="P292" s="393">
        <f t="shared" si="148"/>
        <v>0</v>
      </c>
      <c r="Q292" s="393">
        <f t="shared" si="149"/>
        <v>0</v>
      </c>
      <c r="R292" s="408">
        <f t="shared" si="150"/>
        <v>0</v>
      </c>
      <c r="S292" s="418"/>
      <c r="T292" s="419"/>
      <c r="U292" s="419"/>
      <c r="V292" s="419"/>
      <c r="W292" s="419"/>
      <c r="X292" s="419"/>
      <c r="Y292" s="419"/>
      <c r="Z292" s="419"/>
      <c r="AA292" s="419"/>
      <c r="AB292" s="419"/>
      <c r="AC292" s="419"/>
      <c r="AD292" s="419"/>
      <c r="AE292" s="419"/>
      <c r="AF292" s="419"/>
      <c r="AG292" s="419"/>
      <c r="AH292" s="430"/>
      <c r="AI292" s="418"/>
      <c r="AJ292" s="419"/>
      <c r="AK292" s="419"/>
      <c r="AL292" s="419"/>
      <c r="AM292" s="419"/>
      <c r="AN292" s="419"/>
      <c r="AO292" s="419"/>
      <c r="AP292" s="419"/>
      <c r="AQ292" s="419"/>
      <c r="AR292" s="419"/>
      <c r="AS292" s="419"/>
      <c r="AT292" s="419"/>
      <c r="AU292" s="419"/>
      <c r="AV292" s="419"/>
      <c r="AW292" s="419"/>
      <c r="AX292" s="430"/>
      <c r="AY292" s="418"/>
      <c r="AZ292" s="419"/>
      <c r="BA292" s="419"/>
      <c r="BB292" s="419"/>
      <c r="BC292" s="419"/>
      <c r="BD292" s="419"/>
      <c r="BE292" s="419"/>
      <c r="BF292" s="419"/>
      <c r="BG292" s="419"/>
      <c r="BH292" s="419"/>
      <c r="BI292" s="419"/>
      <c r="BJ292" s="419"/>
      <c r="BK292" s="419"/>
      <c r="BL292" s="419"/>
      <c r="BM292" s="419"/>
      <c r="BN292" s="430"/>
      <c r="BO292" s="58"/>
    </row>
    <row r="293" spans="1:67" outlineLevel="1">
      <c r="B293" s="47" t="s">
        <v>1498</v>
      </c>
      <c r="C293" s="393">
        <f t="shared" si="135"/>
        <v>0</v>
      </c>
      <c r="D293" s="393">
        <f t="shared" si="136"/>
        <v>0</v>
      </c>
      <c r="E293" s="393">
        <f t="shared" si="137"/>
        <v>0</v>
      </c>
      <c r="F293" s="393">
        <f t="shared" si="138"/>
        <v>0</v>
      </c>
      <c r="G293" s="393">
        <f t="shared" si="139"/>
        <v>0</v>
      </c>
      <c r="H293" s="393">
        <f t="shared" si="140"/>
        <v>0</v>
      </c>
      <c r="I293" s="393">
        <f t="shared" si="141"/>
        <v>0</v>
      </c>
      <c r="J293" s="393">
        <f t="shared" si="142"/>
        <v>0</v>
      </c>
      <c r="K293" s="393">
        <f t="shared" si="143"/>
        <v>0</v>
      </c>
      <c r="L293" s="393">
        <f t="shared" si="144"/>
        <v>0</v>
      </c>
      <c r="M293" s="393">
        <f t="shared" si="145"/>
        <v>0</v>
      </c>
      <c r="N293" s="393">
        <f t="shared" si="146"/>
        <v>0</v>
      </c>
      <c r="O293" s="393">
        <f t="shared" si="147"/>
        <v>0</v>
      </c>
      <c r="P293" s="393">
        <f t="shared" si="148"/>
        <v>0</v>
      </c>
      <c r="Q293" s="393">
        <f t="shared" si="149"/>
        <v>0</v>
      </c>
      <c r="R293" s="408">
        <f t="shared" si="150"/>
        <v>0</v>
      </c>
      <c r="S293" s="450"/>
      <c r="T293" s="451"/>
      <c r="U293" s="451"/>
      <c r="V293" s="451"/>
      <c r="W293" s="451"/>
      <c r="X293" s="451"/>
      <c r="Y293" s="451"/>
      <c r="Z293" s="451"/>
      <c r="AA293" s="451"/>
      <c r="AB293" s="451"/>
      <c r="AC293" s="451"/>
      <c r="AD293" s="451"/>
      <c r="AE293" s="451"/>
      <c r="AF293" s="451"/>
      <c r="AG293" s="451"/>
      <c r="AH293" s="452"/>
      <c r="AI293" s="450"/>
      <c r="AJ293" s="451"/>
      <c r="AK293" s="451"/>
      <c r="AL293" s="451"/>
      <c r="AM293" s="451"/>
      <c r="AN293" s="451"/>
      <c r="AO293" s="451"/>
      <c r="AP293" s="451"/>
      <c r="AQ293" s="451"/>
      <c r="AR293" s="451"/>
      <c r="AS293" s="451"/>
      <c r="AT293" s="451"/>
      <c r="AU293" s="451"/>
      <c r="AV293" s="451"/>
      <c r="AW293" s="451"/>
      <c r="AX293" s="452"/>
      <c r="AY293" s="450"/>
      <c r="AZ293" s="451"/>
      <c r="BA293" s="451"/>
      <c r="BB293" s="451"/>
      <c r="BC293" s="451"/>
      <c r="BD293" s="451"/>
      <c r="BE293" s="451"/>
      <c r="BF293" s="451"/>
      <c r="BG293" s="451"/>
      <c r="BH293" s="451"/>
      <c r="BI293" s="451"/>
      <c r="BJ293" s="451"/>
      <c r="BK293" s="451"/>
      <c r="BL293" s="451"/>
      <c r="BM293" s="451"/>
      <c r="BN293" s="452"/>
      <c r="BO293" s="58"/>
    </row>
    <row r="294" spans="1:67" outlineLevel="1">
      <c r="B294" s="47" t="str">
        <f>$B$156&amp;""</f>
        <v>7mo with 0% mated</v>
      </c>
      <c r="C294" s="393">
        <f t="shared" si="135"/>
        <v>0</v>
      </c>
      <c r="D294" s="393">
        <f t="shared" si="136"/>
        <v>0</v>
      </c>
      <c r="E294" s="393">
        <f t="shared" si="137"/>
        <v>0</v>
      </c>
      <c r="F294" s="393">
        <f t="shared" si="138"/>
        <v>0</v>
      </c>
      <c r="G294" s="393">
        <f t="shared" si="139"/>
        <v>0</v>
      </c>
      <c r="H294" s="393">
        <f t="shared" si="140"/>
        <v>0</v>
      </c>
      <c r="I294" s="393">
        <f t="shared" si="141"/>
        <v>0</v>
      </c>
      <c r="J294" s="393">
        <f t="shared" si="142"/>
        <v>0</v>
      </c>
      <c r="K294" s="393">
        <f t="shared" si="143"/>
        <v>0</v>
      </c>
      <c r="L294" s="393">
        <f t="shared" si="144"/>
        <v>0</v>
      </c>
      <c r="M294" s="393">
        <f t="shared" si="145"/>
        <v>0</v>
      </c>
      <c r="N294" s="393">
        <f t="shared" si="146"/>
        <v>0</v>
      </c>
      <c r="O294" s="393">
        <f t="shared" si="147"/>
        <v>0</v>
      </c>
      <c r="P294" s="393">
        <f t="shared" si="148"/>
        <v>0</v>
      </c>
      <c r="Q294" s="393">
        <f t="shared" si="149"/>
        <v>0</v>
      </c>
      <c r="R294" s="408">
        <f t="shared" si="150"/>
        <v>0</v>
      </c>
      <c r="S294" s="450"/>
      <c r="T294" s="451"/>
      <c r="U294" s="451"/>
      <c r="V294" s="451"/>
      <c r="W294" s="451"/>
      <c r="X294" s="451"/>
      <c r="Y294" s="451"/>
      <c r="Z294" s="451"/>
      <c r="AA294" s="451"/>
      <c r="AB294" s="451"/>
      <c r="AC294" s="451"/>
      <c r="AD294" s="451"/>
      <c r="AE294" s="451"/>
      <c r="AF294" s="451"/>
      <c r="AG294" s="451"/>
      <c r="AH294" s="452"/>
      <c r="AI294" s="450"/>
      <c r="AJ294" s="451"/>
      <c r="AK294" s="451"/>
      <c r="AL294" s="451"/>
      <c r="AM294" s="451"/>
      <c r="AN294" s="451"/>
      <c r="AO294" s="451"/>
      <c r="AP294" s="451"/>
      <c r="AQ294" s="451"/>
      <c r="AR294" s="451"/>
      <c r="AS294" s="451"/>
      <c r="AT294" s="451"/>
      <c r="AU294" s="451"/>
      <c r="AV294" s="451"/>
      <c r="AW294" s="451"/>
      <c r="AX294" s="452"/>
      <c r="AY294" s="450"/>
      <c r="AZ294" s="451"/>
      <c r="BA294" s="451"/>
      <c r="BB294" s="451"/>
      <c r="BC294" s="451"/>
      <c r="BD294" s="451"/>
      <c r="BE294" s="451"/>
      <c r="BF294" s="451"/>
      <c r="BG294" s="451"/>
      <c r="BH294" s="451"/>
      <c r="BI294" s="451"/>
      <c r="BJ294" s="451"/>
      <c r="BK294" s="451"/>
      <c r="BL294" s="451"/>
      <c r="BM294" s="451"/>
      <c r="BN294" s="452"/>
      <c r="BO294" s="58"/>
    </row>
    <row r="295" spans="1:67" outlineLevel="1">
      <c r="B295" s="47" t="s">
        <v>1631</v>
      </c>
      <c r="C295" s="393">
        <f t="shared" si="135"/>
        <v>0</v>
      </c>
      <c r="D295" s="393">
        <f t="shared" si="136"/>
        <v>0</v>
      </c>
      <c r="E295" s="393">
        <f t="shared" si="137"/>
        <v>0</v>
      </c>
      <c r="F295" s="393">
        <f t="shared" si="138"/>
        <v>0</v>
      </c>
      <c r="G295" s="393">
        <f t="shared" si="139"/>
        <v>0</v>
      </c>
      <c r="H295" s="393">
        <f t="shared" si="140"/>
        <v>0</v>
      </c>
      <c r="I295" s="393">
        <f t="shared" si="141"/>
        <v>0</v>
      </c>
      <c r="J295" s="393">
        <f t="shared" si="142"/>
        <v>0</v>
      </c>
      <c r="K295" s="393">
        <f t="shared" si="143"/>
        <v>0</v>
      </c>
      <c r="L295" s="393">
        <f t="shared" si="144"/>
        <v>0</v>
      </c>
      <c r="M295" s="393">
        <f t="shared" si="145"/>
        <v>0</v>
      </c>
      <c r="N295" s="393">
        <f t="shared" si="146"/>
        <v>0</v>
      </c>
      <c r="O295" s="393">
        <f t="shared" si="147"/>
        <v>0</v>
      </c>
      <c r="P295" s="393">
        <f t="shared" si="148"/>
        <v>0</v>
      </c>
      <c r="Q295" s="393">
        <f t="shared" si="149"/>
        <v>0</v>
      </c>
      <c r="R295" s="408">
        <f t="shared" si="150"/>
        <v>0</v>
      </c>
      <c r="S295" s="450"/>
      <c r="T295" s="451"/>
      <c r="U295" s="451"/>
      <c r="V295" s="451"/>
      <c r="W295" s="451"/>
      <c r="X295" s="451"/>
      <c r="Y295" s="451"/>
      <c r="Z295" s="451"/>
      <c r="AA295" s="451"/>
      <c r="AB295" s="451"/>
      <c r="AC295" s="451"/>
      <c r="AD295" s="451"/>
      <c r="AE295" s="451"/>
      <c r="AF295" s="451"/>
      <c r="AG295" s="451"/>
      <c r="AH295" s="452"/>
      <c r="AI295" s="450"/>
      <c r="AJ295" s="451"/>
      <c r="AK295" s="451"/>
      <c r="AL295" s="451"/>
      <c r="AM295" s="451"/>
      <c r="AN295" s="451"/>
      <c r="AO295" s="451"/>
      <c r="AP295" s="451"/>
      <c r="AQ295" s="451"/>
      <c r="AR295" s="451"/>
      <c r="AS295" s="451"/>
      <c r="AT295" s="451"/>
      <c r="AU295" s="451"/>
      <c r="AV295" s="451"/>
      <c r="AW295" s="451"/>
      <c r="AX295" s="452"/>
      <c r="AY295" s="450"/>
      <c r="AZ295" s="451"/>
      <c r="BA295" s="451"/>
      <c r="BB295" s="451"/>
      <c r="BC295" s="451"/>
      <c r="BD295" s="451"/>
      <c r="BE295" s="451"/>
      <c r="BF295" s="451"/>
      <c r="BG295" s="451"/>
      <c r="BH295" s="451"/>
      <c r="BI295" s="451"/>
      <c r="BJ295" s="451"/>
      <c r="BK295" s="451"/>
      <c r="BL295" s="451"/>
      <c r="BM295" s="451"/>
      <c r="BN295" s="452"/>
      <c r="BO295" s="58"/>
    </row>
    <row r="296" spans="1:67" outlineLevel="1">
      <c r="B296" s="47" t="s">
        <v>1060</v>
      </c>
      <c r="C296" s="394">
        <f t="shared" si="135"/>
        <v>0</v>
      </c>
      <c r="D296" s="394">
        <f t="shared" si="136"/>
        <v>0</v>
      </c>
      <c r="E296" s="394">
        <f t="shared" si="137"/>
        <v>0</v>
      </c>
      <c r="F296" s="394">
        <f t="shared" si="138"/>
        <v>0</v>
      </c>
      <c r="G296" s="394">
        <f t="shared" si="139"/>
        <v>0</v>
      </c>
      <c r="H296" s="394">
        <f t="shared" si="140"/>
        <v>0</v>
      </c>
      <c r="I296" s="394">
        <f t="shared" si="141"/>
        <v>0</v>
      </c>
      <c r="J296" s="394">
        <f t="shared" si="142"/>
        <v>0</v>
      </c>
      <c r="K296" s="394">
        <f t="shared" si="143"/>
        <v>0</v>
      </c>
      <c r="L296" s="394">
        <f t="shared" si="144"/>
        <v>0</v>
      </c>
      <c r="M296" s="394">
        <f t="shared" si="145"/>
        <v>0</v>
      </c>
      <c r="N296" s="394">
        <f t="shared" si="146"/>
        <v>0</v>
      </c>
      <c r="O296" s="394">
        <f t="shared" si="147"/>
        <v>0</v>
      </c>
      <c r="P296" s="394">
        <f t="shared" si="148"/>
        <v>0</v>
      </c>
      <c r="Q296" s="394">
        <f t="shared" si="149"/>
        <v>0</v>
      </c>
      <c r="R296" s="409">
        <f t="shared" si="150"/>
        <v>0</v>
      </c>
      <c r="S296" s="471"/>
      <c r="T296" s="472"/>
      <c r="U296" s="472"/>
      <c r="V296" s="472"/>
      <c r="W296" s="472"/>
      <c r="X296" s="472"/>
      <c r="Y296" s="472"/>
      <c r="Z296" s="472"/>
      <c r="AA296" s="472"/>
      <c r="AB296" s="472"/>
      <c r="AC296" s="472"/>
      <c r="AD296" s="472"/>
      <c r="AE296" s="472"/>
      <c r="AF296" s="472"/>
      <c r="AG296" s="472"/>
      <c r="AH296" s="473"/>
      <c r="AI296" s="471"/>
      <c r="AJ296" s="472"/>
      <c r="AK296" s="472"/>
      <c r="AL296" s="472"/>
      <c r="AM296" s="472"/>
      <c r="AN296" s="472"/>
      <c r="AO296" s="472"/>
      <c r="AP296" s="472"/>
      <c r="AQ296" s="472"/>
      <c r="AR296" s="472"/>
      <c r="AS296" s="472"/>
      <c r="AT296" s="472"/>
      <c r="AU296" s="472"/>
      <c r="AV296" s="472"/>
      <c r="AW296" s="472"/>
      <c r="AX296" s="473"/>
      <c r="AY296" s="471"/>
      <c r="AZ296" s="472"/>
      <c r="BA296" s="472"/>
      <c r="BB296" s="472"/>
      <c r="BC296" s="472"/>
      <c r="BD296" s="472"/>
      <c r="BE296" s="472"/>
      <c r="BF296" s="472"/>
      <c r="BG296" s="472"/>
      <c r="BH296" s="472"/>
      <c r="BI296" s="472"/>
      <c r="BJ296" s="472"/>
      <c r="BK296" s="472"/>
      <c r="BL296" s="472"/>
      <c r="BM296" s="472"/>
      <c r="BN296" s="473"/>
      <c r="BO296" s="58"/>
    </row>
    <row r="297" spans="1:67" ht="24.75">
      <c r="B297" s="46" t="str">
        <f>"Timing 2 - Join to mid preg
"&amp;$B$151&amp;""</f>
        <v>Timing 2 - Join to mid preg
Standard (7mo)</v>
      </c>
      <c r="C297" s="391">
        <f t="shared" si="135"/>
        <v>0</v>
      </c>
      <c r="D297" s="391">
        <f t="shared" si="136"/>
        <v>0</v>
      </c>
      <c r="E297" s="391">
        <f t="shared" si="137"/>
        <v>0</v>
      </c>
      <c r="F297" s="391">
        <f t="shared" si="138"/>
        <v>0</v>
      </c>
      <c r="G297" s="391">
        <f t="shared" si="139"/>
        <v>0</v>
      </c>
      <c r="H297" s="391">
        <f t="shared" si="140"/>
        <v>0</v>
      </c>
      <c r="I297" s="391">
        <f t="shared" si="141"/>
        <v>0</v>
      </c>
      <c r="J297" s="391">
        <f t="shared" si="142"/>
        <v>0</v>
      </c>
      <c r="K297" s="391">
        <f t="shared" si="143"/>
        <v>0</v>
      </c>
      <c r="L297" s="391">
        <f t="shared" si="144"/>
        <v>0</v>
      </c>
      <c r="M297" s="391">
        <f t="shared" si="145"/>
        <v>0</v>
      </c>
      <c r="N297" s="391">
        <f t="shared" si="146"/>
        <v>0</v>
      </c>
      <c r="O297" s="391">
        <f t="shared" si="147"/>
        <v>0</v>
      </c>
      <c r="P297" s="391">
        <f t="shared" si="148"/>
        <v>0</v>
      </c>
      <c r="Q297" s="391">
        <f t="shared" si="149"/>
        <v>0</v>
      </c>
      <c r="R297" s="407">
        <f t="shared" si="150"/>
        <v>0</v>
      </c>
      <c r="S297" s="417"/>
      <c r="T297" s="294"/>
      <c r="U297" s="294"/>
      <c r="V297" s="294"/>
      <c r="W297" s="294"/>
      <c r="X297" s="294"/>
      <c r="Y297" s="294"/>
      <c r="Z297" s="294"/>
      <c r="AA297" s="294"/>
      <c r="AB297" s="294"/>
      <c r="AC297" s="294"/>
      <c r="AD297" s="294"/>
      <c r="AE297" s="294"/>
      <c r="AF297" s="294"/>
      <c r="AG297" s="294"/>
      <c r="AH297" s="429"/>
      <c r="AI297" s="417"/>
      <c r="AJ297" s="294"/>
      <c r="AK297" s="294"/>
      <c r="AL297" s="294"/>
      <c r="AM297" s="294"/>
      <c r="AN297" s="294"/>
      <c r="AO297" s="294"/>
      <c r="AP297" s="294"/>
      <c r="AQ297" s="294"/>
      <c r="AR297" s="294"/>
      <c r="AS297" s="294"/>
      <c r="AT297" s="294"/>
      <c r="AU297" s="294"/>
      <c r="AV297" s="294"/>
      <c r="AW297" s="294"/>
      <c r="AX297" s="429"/>
      <c r="AY297" s="417"/>
      <c r="AZ297" s="294"/>
      <c r="BA297" s="294"/>
      <c r="BB297" s="294"/>
      <c r="BC297" s="294"/>
      <c r="BD297" s="294"/>
      <c r="BE297" s="294"/>
      <c r="BF297" s="294"/>
      <c r="BG297" s="294"/>
      <c r="BH297" s="294"/>
      <c r="BI297" s="294"/>
      <c r="BJ297" s="294"/>
      <c r="BK297" s="294"/>
      <c r="BL297" s="294"/>
      <c r="BM297" s="294"/>
      <c r="BN297" s="429"/>
      <c r="BO297" s="392" t="s">
        <v>1364</v>
      </c>
    </row>
    <row r="298" spans="1:67">
      <c r="B298" s="47" t="str">
        <f>$B$152&amp;""</f>
        <v>Early</v>
      </c>
      <c r="C298" s="393">
        <f t="shared" si="135"/>
        <v>0</v>
      </c>
      <c r="D298" s="393">
        <f t="shared" si="136"/>
        <v>0</v>
      </c>
      <c r="E298" s="393">
        <f t="shared" si="137"/>
        <v>0</v>
      </c>
      <c r="F298" s="393">
        <f t="shared" si="138"/>
        <v>0</v>
      </c>
      <c r="G298" s="393">
        <f t="shared" si="139"/>
        <v>0</v>
      </c>
      <c r="H298" s="393">
        <f t="shared" si="140"/>
        <v>0</v>
      </c>
      <c r="I298" s="393">
        <f t="shared" si="141"/>
        <v>0</v>
      </c>
      <c r="J298" s="393">
        <f t="shared" si="142"/>
        <v>0</v>
      </c>
      <c r="K298" s="393">
        <f t="shared" si="143"/>
        <v>0</v>
      </c>
      <c r="L298" s="393">
        <f t="shared" si="144"/>
        <v>0</v>
      </c>
      <c r="M298" s="393">
        <f t="shared" si="145"/>
        <v>0</v>
      </c>
      <c r="N298" s="393">
        <f t="shared" si="146"/>
        <v>0</v>
      </c>
      <c r="O298" s="393">
        <f t="shared" si="147"/>
        <v>0</v>
      </c>
      <c r="P298" s="393">
        <f t="shared" si="148"/>
        <v>0</v>
      </c>
      <c r="Q298" s="393">
        <f t="shared" si="149"/>
        <v>0</v>
      </c>
      <c r="R298" s="408">
        <f t="shared" si="150"/>
        <v>0</v>
      </c>
      <c r="S298" s="418"/>
      <c r="T298" s="419"/>
      <c r="U298" s="419"/>
      <c r="V298" s="419"/>
      <c r="W298" s="419"/>
      <c r="X298" s="419"/>
      <c r="Y298" s="419"/>
      <c r="Z298" s="419"/>
      <c r="AA298" s="419"/>
      <c r="AB298" s="419"/>
      <c r="AC298" s="419"/>
      <c r="AD298" s="419"/>
      <c r="AE298" s="419"/>
      <c r="AF298" s="419"/>
      <c r="AG298" s="419"/>
      <c r="AH298" s="430"/>
      <c r="AI298" s="418"/>
      <c r="AJ298" s="419"/>
      <c r="AK298" s="419"/>
      <c r="AL298" s="419"/>
      <c r="AM298" s="419"/>
      <c r="AN298" s="419"/>
      <c r="AO298" s="419"/>
      <c r="AP298" s="419"/>
      <c r="AQ298" s="419"/>
      <c r="AR298" s="419"/>
      <c r="AS298" s="419"/>
      <c r="AT298" s="419"/>
      <c r="AU298" s="419"/>
      <c r="AV298" s="419"/>
      <c r="AW298" s="419"/>
      <c r="AX298" s="430"/>
      <c r="AY298" s="418"/>
      <c r="AZ298" s="419"/>
      <c r="BA298" s="419"/>
      <c r="BB298" s="419"/>
      <c r="BC298" s="419"/>
      <c r="BD298" s="419"/>
      <c r="BE298" s="419"/>
      <c r="BF298" s="419"/>
      <c r="BG298" s="419"/>
      <c r="BH298" s="419"/>
      <c r="BI298" s="419"/>
      <c r="BJ298" s="419"/>
      <c r="BK298" s="419"/>
      <c r="BL298" s="419"/>
      <c r="BM298" s="419"/>
      <c r="BN298" s="430"/>
      <c r="BO298" s="58"/>
    </row>
    <row r="299" spans="1:67">
      <c r="B299" s="47" t="str">
        <f>$B$153&amp;""</f>
        <v>Middle</v>
      </c>
      <c r="C299" s="393">
        <f t="shared" si="135"/>
        <v>0</v>
      </c>
      <c r="D299" s="393">
        <f t="shared" si="136"/>
        <v>0</v>
      </c>
      <c r="E299" s="393">
        <f t="shared" si="137"/>
        <v>0</v>
      </c>
      <c r="F299" s="393">
        <f t="shared" si="138"/>
        <v>0</v>
      </c>
      <c r="G299" s="393">
        <f t="shared" si="139"/>
        <v>0</v>
      </c>
      <c r="H299" s="393">
        <f t="shared" si="140"/>
        <v>0</v>
      </c>
      <c r="I299" s="393">
        <f t="shared" si="141"/>
        <v>0</v>
      </c>
      <c r="J299" s="393">
        <f t="shared" si="142"/>
        <v>0</v>
      </c>
      <c r="K299" s="393">
        <f t="shared" si="143"/>
        <v>0</v>
      </c>
      <c r="L299" s="393">
        <f t="shared" si="144"/>
        <v>0</v>
      </c>
      <c r="M299" s="393">
        <f t="shared" si="145"/>
        <v>0</v>
      </c>
      <c r="N299" s="393">
        <f t="shared" si="146"/>
        <v>0</v>
      </c>
      <c r="O299" s="393">
        <f t="shared" si="147"/>
        <v>0</v>
      </c>
      <c r="P299" s="393">
        <f t="shared" si="148"/>
        <v>0</v>
      </c>
      <c r="Q299" s="393">
        <f t="shared" si="149"/>
        <v>0</v>
      </c>
      <c r="R299" s="408">
        <f t="shared" si="150"/>
        <v>0</v>
      </c>
      <c r="S299" s="418"/>
      <c r="T299" s="419"/>
      <c r="U299" s="419"/>
      <c r="V299" s="419"/>
      <c r="W299" s="419"/>
      <c r="X299" s="419"/>
      <c r="Y299" s="419"/>
      <c r="Z299" s="419"/>
      <c r="AA299" s="419"/>
      <c r="AB299" s="419"/>
      <c r="AC299" s="419"/>
      <c r="AD299" s="419"/>
      <c r="AE299" s="419"/>
      <c r="AF299" s="419"/>
      <c r="AG299" s="419"/>
      <c r="AH299" s="430"/>
      <c r="AI299" s="418"/>
      <c r="AJ299" s="419"/>
      <c r="AK299" s="419"/>
      <c r="AL299" s="419"/>
      <c r="AM299" s="419"/>
      <c r="AN299" s="419"/>
      <c r="AO299" s="419"/>
      <c r="AP299" s="419"/>
      <c r="AQ299" s="419"/>
      <c r="AR299" s="419"/>
      <c r="AS299" s="419"/>
      <c r="AT299" s="419"/>
      <c r="AU299" s="419"/>
      <c r="AV299" s="419"/>
      <c r="AW299" s="419"/>
      <c r="AX299" s="430"/>
      <c r="AY299" s="418"/>
      <c r="AZ299" s="419"/>
      <c r="BA299" s="419"/>
      <c r="BB299" s="419"/>
      <c r="BC299" s="419"/>
      <c r="BD299" s="419"/>
      <c r="BE299" s="419"/>
      <c r="BF299" s="419"/>
      <c r="BG299" s="419"/>
      <c r="BH299" s="419"/>
      <c r="BI299" s="419"/>
      <c r="BJ299" s="419"/>
      <c r="BK299" s="419"/>
      <c r="BL299" s="419"/>
      <c r="BM299" s="419"/>
      <c r="BN299" s="430"/>
      <c r="BO299" s="58"/>
    </row>
    <row r="300" spans="1:67">
      <c r="B300" s="47" t="str">
        <f>$B$154&amp;""</f>
        <v>Late</v>
      </c>
      <c r="C300" s="393">
        <f t="shared" si="135"/>
        <v>0</v>
      </c>
      <c r="D300" s="393">
        <f t="shared" si="136"/>
        <v>0</v>
      </c>
      <c r="E300" s="393">
        <f t="shared" si="137"/>
        <v>0</v>
      </c>
      <c r="F300" s="393">
        <f t="shared" si="138"/>
        <v>0</v>
      </c>
      <c r="G300" s="393">
        <f t="shared" si="139"/>
        <v>0</v>
      </c>
      <c r="H300" s="393">
        <f t="shared" si="140"/>
        <v>0</v>
      </c>
      <c r="I300" s="393">
        <f t="shared" si="141"/>
        <v>0</v>
      </c>
      <c r="J300" s="393">
        <f t="shared" si="142"/>
        <v>0</v>
      </c>
      <c r="K300" s="393">
        <f t="shared" si="143"/>
        <v>0</v>
      </c>
      <c r="L300" s="393">
        <f t="shared" si="144"/>
        <v>0</v>
      </c>
      <c r="M300" s="393">
        <f t="shared" si="145"/>
        <v>0</v>
      </c>
      <c r="N300" s="393">
        <f t="shared" si="146"/>
        <v>0</v>
      </c>
      <c r="O300" s="393">
        <f t="shared" si="147"/>
        <v>0</v>
      </c>
      <c r="P300" s="393">
        <f t="shared" si="148"/>
        <v>0</v>
      </c>
      <c r="Q300" s="393">
        <f t="shared" si="149"/>
        <v>0</v>
      </c>
      <c r="R300" s="408">
        <f t="shared" si="150"/>
        <v>0</v>
      </c>
      <c r="S300" s="418"/>
      <c r="T300" s="419"/>
      <c r="U300" s="419"/>
      <c r="V300" s="419"/>
      <c r="W300" s="419"/>
      <c r="X300" s="419"/>
      <c r="Y300" s="419"/>
      <c r="Z300" s="419"/>
      <c r="AA300" s="419"/>
      <c r="AB300" s="419"/>
      <c r="AC300" s="419"/>
      <c r="AD300" s="419"/>
      <c r="AE300" s="419"/>
      <c r="AF300" s="419"/>
      <c r="AG300" s="419"/>
      <c r="AH300" s="430"/>
      <c r="AI300" s="418"/>
      <c r="AJ300" s="419"/>
      <c r="AK300" s="419"/>
      <c r="AL300" s="419"/>
      <c r="AM300" s="419"/>
      <c r="AN300" s="419"/>
      <c r="AO300" s="419"/>
      <c r="AP300" s="419"/>
      <c r="AQ300" s="419"/>
      <c r="AR300" s="419"/>
      <c r="AS300" s="419"/>
      <c r="AT300" s="419"/>
      <c r="AU300" s="419"/>
      <c r="AV300" s="419"/>
      <c r="AW300" s="419"/>
      <c r="AX300" s="430"/>
      <c r="AY300" s="418"/>
      <c r="AZ300" s="419"/>
      <c r="BA300" s="419"/>
      <c r="BB300" s="419"/>
      <c r="BC300" s="419"/>
      <c r="BD300" s="419"/>
      <c r="BE300" s="419"/>
      <c r="BF300" s="419"/>
      <c r="BG300" s="419"/>
      <c r="BH300" s="419"/>
      <c r="BI300" s="419"/>
      <c r="BJ300" s="419"/>
      <c r="BK300" s="419"/>
      <c r="BL300" s="419"/>
      <c r="BM300" s="419"/>
      <c r="BN300" s="430"/>
      <c r="BO300" s="58"/>
    </row>
    <row r="301" spans="1:67">
      <c r="B301" s="47" t="s">
        <v>934</v>
      </c>
      <c r="C301" s="393">
        <f t="shared" si="135"/>
        <v>0</v>
      </c>
      <c r="D301" s="393">
        <f t="shared" si="136"/>
        <v>0</v>
      </c>
      <c r="E301" s="393">
        <f t="shared" si="137"/>
        <v>0</v>
      </c>
      <c r="F301" s="393">
        <f t="shared" si="138"/>
        <v>0</v>
      </c>
      <c r="G301" s="393">
        <f t="shared" si="139"/>
        <v>0</v>
      </c>
      <c r="H301" s="393">
        <f t="shared" si="140"/>
        <v>0</v>
      </c>
      <c r="I301" s="393">
        <f t="shared" si="141"/>
        <v>0</v>
      </c>
      <c r="J301" s="393">
        <f t="shared" si="142"/>
        <v>0</v>
      </c>
      <c r="K301" s="393">
        <f t="shared" si="143"/>
        <v>0</v>
      </c>
      <c r="L301" s="393">
        <f t="shared" si="144"/>
        <v>0</v>
      </c>
      <c r="M301" s="393">
        <f t="shared" si="145"/>
        <v>0</v>
      </c>
      <c r="N301" s="393">
        <f t="shared" si="146"/>
        <v>0</v>
      </c>
      <c r="O301" s="393">
        <f t="shared" si="147"/>
        <v>0</v>
      </c>
      <c r="P301" s="393">
        <f t="shared" si="148"/>
        <v>0</v>
      </c>
      <c r="Q301" s="393">
        <f t="shared" si="149"/>
        <v>0</v>
      </c>
      <c r="R301" s="408">
        <f t="shared" si="150"/>
        <v>0</v>
      </c>
      <c r="S301" s="450"/>
      <c r="T301" s="451"/>
      <c r="U301" s="451"/>
      <c r="V301" s="451"/>
      <c r="W301" s="451"/>
      <c r="X301" s="451"/>
      <c r="Y301" s="451"/>
      <c r="Z301" s="451"/>
      <c r="AA301" s="451"/>
      <c r="AB301" s="451"/>
      <c r="AC301" s="451"/>
      <c r="AD301" s="451"/>
      <c r="AE301" s="451"/>
      <c r="AF301" s="451"/>
      <c r="AG301" s="451"/>
      <c r="AH301" s="452"/>
      <c r="AI301" s="450"/>
      <c r="AJ301" s="451"/>
      <c r="AK301" s="451"/>
      <c r="AL301" s="451"/>
      <c r="AM301" s="451"/>
      <c r="AN301" s="451"/>
      <c r="AO301" s="451"/>
      <c r="AP301" s="451"/>
      <c r="AQ301" s="451"/>
      <c r="AR301" s="451"/>
      <c r="AS301" s="451"/>
      <c r="AT301" s="451"/>
      <c r="AU301" s="451"/>
      <c r="AV301" s="451"/>
      <c r="AW301" s="451"/>
      <c r="AX301" s="452"/>
      <c r="AY301" s="450"/>
      <c r="AZ301" s="451"/>
      <c r="BA301" s="451"/>
      <c r="BB301" s="451"/>
      <c r="BC301" s="451"/>
      <c r="BD301" s="451"/>
      <c r="BE301" s="451"/>
      <c r="BF301" s="451"/>
      <c r="BG301" s="451"/>
      <c r="BH301" s="451"/>
      <c r="BI301" s="451"/>
      <c r="BJ301" s="451"/>
      <c r="BK301" s="451"/>
      <c r="BL301" s="451"/>
      <c r="BM301" s="451"/>
      <c r="BN301" s="452"/>
      <c r="BO301" s="58"/>
    </row>
    <row r="302" spans="1:67">
      <c r="B302" s="47" t="str">
        <f>$B$156&amp;""</f>
        <v>7mo with 0% mated</v>
      </c>
      <c r="C302" s="393">
        <f t="shared" si="135"/>
        <v>0</v>
      </c>
      <c r="D302" s="393">
        <f t="shared" si="136"/>
        <v>0</v>
      </c>
      <c r="E302" s="393">
        <f t="shared" si="137"/>
        <v>0</v>
      </c>
      <c r="F302" s="393">
        <f t="shared" si="138"/>
        <v>0</v>
      </c>
      <c r="G302" s="393">
        <f t="shared" si="139"/>
        <v>0</v>
      </c>
      <c r="H302" s="393">
        <f t="shared" si="140"/>
        <v>0</v>
      </c>
      <c r="I302" s="393">
        <f t="shared" si="141"/>
        <v>0</v>
      </c>
      <c r="J302" s="393">
        <f t="shared" si="142"/>
        <v>0</v>
      </c>
      <c r="K302" s="393">
        <f t="shared" si="143"/>
        <v>0</v>
      </c>
      <c r="L302" s="393">
        <f t="shared" si="144"/>
        <v>0</v>
      </c>
      <c r="M302" s="393">
        <f t="shared" si="145"/>
        <v>0</v>
      </c>
      <c r="N302" s="393">
        <f t="shared" si="146"/>
        <v>0</v>
      </c>
      <c r="O302" s="393">
        <f t="shared" si="147"/>
        <v>0</v>
      </c>
      <c r="P302" s="393">
        <f t="shared" si="148"/>
        <v>0</v>
      </c>
      <c r="Q302" s="393">
        <f t="shared" si="149"/>
        <v>0</v>
      </c>
      <c r="R302" s="408">
        <f t="shared" si="150"/>
        <v>0</v>
      </c>
      <c r="S302" s="450"/>
      <c r="T302" s="451"/>
      <c r="U302" s="451"/>
      <c r="V302" s="451"/>
      <c r="W302" s="451"/>
      <c r="X302" s="451"/>
      <c r="Y302" s="451"/>
      <c r="Z302" s="451"/>
      <c r="AA302" s="451"/>
      <c r="AB302" s="451"/>
      <c r="AC302" s="451"/>
      <c r="AD302" s="451"/>
      <c r="AE302" s="451"/>
      <c r="AF302" s="451"/>
      <c r="AG302" s="451"/>
      <c r="AH302" s="452"/>
      <c r="AI302" s="450"/>
      <c r="AJ302" s="451"/>
      <c r="AK302" s="451"/>
      <c r="AL302" s="451"/>
      <c r="AM302" s="451"/>
      <c r="AN302" s="451"/>
      <c r="AO302" s="451"/>
      <c r="AP302" s="451"/>
      <c r="AQ302" s="451"/>
      <c r="AR302" s="451"/>
      <c r="AS302" s="451"/>
      <c r="AT302" s="451"/>
      <c r="AU302" s="451"/>
      <c r="AV302" s="451"/>
      <c r="AW302" s="451"/>
      <c r="AX302" s="452"/>
      <c r="AY302" s="450"/>
      <c r="AZ302" s="451"/>
      <c r="BA302" s="451"/>
      <c r="BB302" s="451"/>
      <c r="BC302" s="451"/>
      <c r="BD302" s="451"/>
      <c r="BE302" s="451"/>
      <c r="BF302" s="451"/>
      <c r="BG302" s="451"/>
      <c r="BH302" s="451"/>
      <c r="BI302" s="451"/>
      <c r="BJ302" s="451"/>
      <c r="BK302" s="451"/>
      <c r="BL302" s="451"/>
      <c r="BM302" s="451"/>
      <c r="BN302" s="452"/>
      <c r="BO302" s="58"/>
    </row>
    <row r="303" spans="1:67">
      <c r="B303" s="47" t="s">
        <v>1631</v>
      </c>
      <c r="C303" s="393">
        <f t="shared" si="135"/>
        <v>0</v>
      </c>
      <c r="D303" s="393">
        <f t="shared" si="136"/>
        <v>0</v>
      </c>
      <c r="E303" s="393">
        <f t="shared" si="137"/>
        <v>0</v>
      </c>
      <c r="F303" s="393">
        <f t="shared" si="138"/>
        <v>0</v>
      </c>
      <c r="G303" s="393">
        <f t="shared" si="139"/>
        <v>0</v>
      </c>
      <c r="H303" s="393">
        <f t="shared" si="140"/>
        <v>0</v>
      </c>
      <c r="I303" s="393">
        <f t="shared" si="141"/>
        <v>0</v>
      </c>
      <c r="J303" s="393">
        <f t="shared" si="142"/>
        <v>0</v>
      </c>
      <c r="K303" s="393">
        <f t="shared" si="143"/>
        <v>0</v>
      </c>
      <c r="L303" s="393">
        <f t="shared" si="144"/>
        <v>0</v>
      </c>
      <c r="M303" s="393">
        <f t="shared" si="145"/>
        <v>0</v>
      </c>
      <c r="N303" s="393">
        <f t="shared" si="146"/>
        <v>0</v>
      </c>
      <c r="O303" s="393">
        <f t="shared" si="147"/>
        <v>0</v>
      </c>
      <c r="P303" s="393">
        <f t="shared" si="148"/>
        <v>0</v>
      </c>
      <c r="Q303" s="393">
        <f t="shared" si="149"/>
        <v>0</v>
      </c>
      <c r="R303" s="408">
        <f t="shared" si="150"/>
        <v>0</v>
      </c>
      <c r="S303" s="450"/>
      <c r="T303" s="451"/>
      <c r="U303" s="451"/>
      <c r="V303" s="451"/>
      <c r="W303" s="451"/>
      <c r="X303" s="451"/>
      <c r="Y303" s="451"/>
      <c r="Z303" s="451"/>
      <c r="AA303" s="451"/>
      <c r="AB303" s="451"/>
      <c r="AC303" s="451"/>
      <c r="AD303" s="451"/>
      <c r="AE303" s="451"/>
      <c r="AF303" s="451"/>
      <c r="AG303" s="451"/>
      <c r="AH303" s="452"/>
      <c r="AI303" s="450"/>
      <c r="AJ303" s="451"/>
      <c r="AK303" s="451"/>
      <c r="AL303" s="451"/>
      <c r="AM303" s="451"/>
      <c r="AN303" s="451"/>
      <c r="AO303" s="451"/>
      <c r="AP303" s="451"/>
      <c r="AQ303" s="451"/>
      <c r="AR303" s="451"/>
      <c r="AS303" s="451"/>
      <c r="AT303" s="451"/>
      <c r="AU303" s="451"/>
      <c r="AV303" s="451"/>
      <c r="AW303" s="451"/>
      <c r="AX303" s="452"/>
      <c r="AY303" s="450"/>
      <c r="AZ303" s="451"/>
      <c r="BA303" s="451"/>
      <c r="BB303" s="451"/>
      <c r="BC303" s="451"/>
      <c r="BD303" s="451"/>
      <c r="BE303" s="451"/>
      <c r="BF303" s="451"/>
      <c r="BG303" s="451"/>
      <c r="BH303" s="451"/>
      <c r="BI303" s="451"/>
      <c r="BJ303" s="451"/>
      <c r="BK303" s="451"/>
      <c r="BL303" s="451"/>
      <c r="BM303" s="451"/>
      <c r="BN303" s="452"/>
      <c r="BO303" s="58"/>
    </row>
    <row r="304" spans="1:67">
      <c r="B304" s="47" t="s">
        <v>1060</v>
      </c>
      <c r="C304" s="394">
        <f t="shared" si="135"/>
        <v>0</v>
      </c>
      <c r="D304" s="394">
        <f t="shared" si="136"/>
        <v>0</v>
      </c>
      <c r="E304" s="394">
        <f t="shared" si="137"/>
        <v>0</v>
      </c>
      <c r="F304" s="394">
        <f t="shared" si="138"/>
        <v>0</v>
      </c>
      <c r="G304" s="394">
        <f t="shared" si="139"/>
        <v>0</v>
      </c>
      <c r="H304" s="394">
        <f t="shared" si="140"/>
        <v>0</v>
      </c>
      <c r="I304" s="394">
        <f t="shared" si="141"/>
        <v>0</v>
      </c>
      <c r="J304" s="394">
        <f t="shared" si="142"/>
        <v>0</v>
      </c>
      <c r="K304" s="394">
        <f t="shared" si="143"/>
        <v>0</v>
      </c>
      <c r="L304" s="394">
        <f t="shared" si="144"/>
        <v>0</v>
      </c>
      <c r="M304" s="394">
        <f t="shared" si="145"/>
        <v>0</v>
      </c>
      <c r="N304" s="394">
        <f t="shared" si="146"/>
        <v>0</v>
      </c>
      <c r="O304" s="394">
        <f t="shared" si="147"/>
        <v>0</v>
      </c>
      <c r="P304" s="394">
        <f t="shared" si="148"/>
        <v>0</v>
      </c>
      <c r="Q304" s="394">
        <f t="shared" si="149"/>
        <v>0</v>
      </c>
      <c r="R304" s="409">
        <f t="shared" si="150"/>
        <v>0</v>
      </c>
      <c r="S304" s="471"/>
      <c r="T304" s="472"/>
      <c r="U304" s="472"/>
      <c r="V304" s="472"/>
      <c r="W304" s="472"/>
      <c r="X304" s="472"/>
      <c r="Y304" s="472"/>
      <c r="Z304" s="472"/>
      <c r="AA304" s="472"/>
      <c r="AB304" s="472"/>
      <c r="AC304" s="472"/>
      <c r="AD304" s="472"/>
      <c r="AE304" s="472"/>
      <c r="AF304" s="472"/>
      <c r="AG304" s="472"/>
      <c r="AH304" s="473"/>
      <c r="AI304" s="471"/>
      <c r="AJ304" s="472"/>
      <c r="AK304" s="472"/>
      <c r="AL304" s="472"/>
      <c r="AM304" s="472"/>
      <c r="AN304" s="472"/>
      <c r="AO304" s="472"/>
      <c r="AP304" s="472"/>
      <c r="AQ304" s="472"/>
      <c r="AR304" s="472"/>
      <c r="AS304" s="472"/>
      <c r="AT304" s="472"/>
      <c r="AU304" s="472"/>
      <c r="AV304" s="472"/>
      <c r="AW304" s="472"/>
      <c r="AX304" s="473"/>
      <c r="AY304" s="471"/>
      <c r="AZ304" s="472"/>
      <c r="BA304" s="472"/>
      <c r="BB304" s="472"/>
      <c r="BC304" s="472"/>
      <c r="BD304" s="472"/>
      <c r="BE304" s="472"/>
      <c r="BF304" s="472"/>
      <c r="BG304" s="472"/>
      <c r="BH304" s="472"/>
      <c r="BI304" s="472"/>
      <c r="BJ304" s="472"/>
      <c r="BK304" s="472"/>
      <c r="BL304" s="472"/>
      <c r="BM304" s="472"/>
      <c r="BN304" s="473"/>
      <c r="BO304" s="58"/>
    </row>
    <row r="305" spans="1:67" ht="24.75" outlineLevel="1">
      <c r="B305" s="46" t="str">
        <f>"Timing 3 - mid preg to Birth
"&amp;$B$151&amp;""</f>
        <v>Timing 3 - mid preg to Birth
Standard (7mo)</v>
      </c>
      <c r="C305" s="391">
        <f t="shared" si="135"/>
        <v>0</v>
      </c>
      <c r="D305" s="391">
        <f t="shared" si="136"/>
        <v>0</v>
      </c>
      <c r="E305" s="391">
        <f t="shared" si="137"/>
        <v>0</v>
      </c>
      <c r="F305" s="391">
        <f t="shared" si="138"/>
        <v>0</v>
      </c>
      <c r="G305" s="391">
        <f t="shared" si="139"/>
        <v>0</v>
      </c>
      <c r="H305" s="391">
        <f t="shared" si="140"/>
        <v>0</v>
      </c>
      <c r="I305" s="391">
        <f t="shared" si="141"/>
        <v>0</v>
      </c>
      <c r="J305" s="391">
        <f t="shared" si="142"/>
        <v>0</v>
      </c>
      <c r="K305" s="391">
        <f t="shared" si="143"/>
        <v>0</v>
      </c>
      <c r="L305" s="391">
        <f t="shared" si="144"/>
        <v>0</v>
      </c>
      <c r="M305" s="391">
        <f t="shared" si="145"/>
        <v>0</v>
      </c>
      <c r="N305" s="391">
        <f t="shared" si="146"/>
        <v>0</v>
      </c>
      <c r="O305" s="391">
        <f t="shared" si="147"/>
        <v>0</v>
      </c>
      <c r="P305" s="391">
        <f t="shared" si="148"/>
        <v>0</v>
      </c>
      <c r="Q305" s="391">
        <f t="shared" si="149"/>
        <v>0</v>
      </c>
      <c r="R305" s="407">
        <f t="shared" si="150"/>
        <v>0</v>
      </c>
      <c r="S305" s="417"/>
      <c r="T305" s="294"/>
      <c r="U305" s="294"/>
      <c r="V305" s="294"/>
      <c r="W305" s="294"/>
      <c r="X305" s="294"/>
      <c r="Y305" s="294"/>
      <c r="Z305" s="294"/>
      <c r="AA305" s="294"/>
      <c r="AB305" s="294"/>
      <c r="AC305" s="294"/>
      <c r="AD305" s="294"/>
      <c r="AE305" s="294"/>
      <c r="AF305" s="294"/>
      <c r="AG305" s="294"/>
      <c r="AH305" s="429"/>
      <c r="AI305" s="417"/>
      <c r="AJ305" s="294"/>
      <c r="AK305" s="294"/>
      <c r="AL305" s="294"/>
      <c r="AM305" s="294"/>
      <c r="AN305" s="294"/>
      <c r="AO305" s="294"/>
      <c r="AP305" s="294"/>
      <c r="AQ305" s="294"/>
      <c r="AR305" s="294"/>
      <c r="AS305" s="294"/>
      <c r="AT305" s="294"/>
      <c r="AU305" s="294"/>
      <c r="AV305" s="294"/>
      <c r="AW305" s="294"/>
      <c r="AX305" s="429"/>
      <c r="AY305" s="417"/>
      <c r="AZ305" s="294"/>
      <c r="BA305" s="294"/>
      <c r="BB305" s="294"/>
      <c r="BC305" s="294"/>
      <c r="BD305" s="294"/>
      <c r="BE305" s="294"/>
      <c r="BF305" s="294"/>
      <c r="BG305" s="294"/>
      <c r="BH305" s="294"/>
      <c r="BI305" s="294"/>
      <c r="BJ305" s="294"/>
      <c r="BK305" s="294"/>
      <c r="BL305" s="294"/>
      <c r="BM305" s="294"/>
      <c r="BN305" s="429"/>
      <c r="BO305" s="392" t="s">
        <v>1364</v>
      </c>
    </row>
    <row r="306" spans="1:67" outlineLevel="1">
      <c r="B306" s="47" t="str">
        <f>$B$152&amp;""</f>
        <v>Early</v>
      </c>
      <c r="C306" s="393">
        <f t="shared" si="135"/>
        <v>0</v>
      </c>
      <c r="D306" s="393">
        <f t="shared" si="136"/>
        <v>0</v>
      </c>
      <c r="E306" s="393">
        <f t="shared" si="137"/>
        <v>0</v>
      </c>
      <c r="F306" s="393">
        <f t="shared" si="138"/>
        <v>0</v>
      </c>
      <c r="G306" s="393">
        <f t="shared" si="139"/>
        <v>0</v>
      </c>
      <c r="H306" s="393">
        <f t="shared" si="140"/>
        <v>0</v>
      </c>
      <c r="I306" s="393">
        <f t="shared" si="141"/>
        <v>0</v>
      </c>
      <c r="J306" s="393">
        <f t="shared" si="142"/>
        <v>0</v>
      </c>
      <c r="K306" s="393">
        <f t="shared" si="143"/>
        <v>0</v>
      </c>
      <c r="L306" s="393">
        <f t="shared" si="144"/>
        <v>0</v>
      </c>
      <c r="M306" s="393">
        <f t="shared" si="145"/>
        <v>0</v>
      </c>
      <c r="N306" s="393">
        <f t="shared" si="146"/>
        <v>0</v>
      </c>
      <c r="O306" s="393">
        <f t="shared" si="147"/>
        <v>0</v>
      </c>
      <c r="P306" s="393">
        <f t="shared" si="148"/>
        <v>0</v>
      </c>
      <c r="Q306" s="393">
        <f t="shared" si="149"/>
        <v>0</v>
      </c>
      <c r="R306" s="408">
        <f t="shared" si="150"/>
        <v>0</v>
      </c>
      <c r="S306" s="418"/>
      <c r="T306" s="419"/>
      <c r="U306" s="419"/>
      <c r="V306" s="419"/>
      <c r="W306" s="419"/>
      <c r="X306" s="419"/>
      <c r="Y306" s="419"/>
      <c r="Z306" s="419"/>
      <c r="AA306" s="419"/>
      <c r="AB306" s="419"/>
      <c r="AC306" s="419"/>
      <c r="AD306" s="419"/>
      <c r="AE306" s="419"/>
      <c r="AF306" s="419"/>
      <c r="AG306" s="419"/>
      <c r="AH306" s="430"/>
      <c r="AI306" s="418"/>
      <c r="AJ306" s="419"/>
      <c r="AK306" s="419"/>
      <c r="AL306" s="419"/>
      <c r="AM306" s="419"/>
      <c r="AN306" s="419"/>
      <c r="AO306" s="419"/>
      <c r="AP306" s="419"/>
      <c r="AQ306" s="419"/>
      <c r="AR306" s="419"/>
      <c r="AS306" s="419"/>
      <c r="AT306" s="419"/>
      <c r="AU306" s="419"/>
      <c r="AV306" s="419"/>
      <c r="AW306" s="419"/>
      <c r="AX306" s="430"/>
      <c r="AY306" s="418"/>
      <c r="AZ306" s="419"/>
      <c r="BA306" s="419"/>
      <c r="BB306" s="419"/>
      <c r="BC306" s="419"/>
      <c r="BD306" s="419"/>
      <c r="BE306" s="419"/>
      <c r="BF306" s="419"/>
      <c r="BG306" s="419"/>
      <c r="BH306" s="419"/>
      <c r="BI306" s="419"/>
      <c r="BJ306" s="419"/>
      <c r="BK306" s="419"/>
      <c r="BL306" s="419"/>
      <c r="BM306" s="419"/>
      <c r="BN306" s="430"/>
      <c r="BO306" s="58"/>
    </row>
    <row r="307" spans="1:67" outlineLevel="1">
      <c r="B307" s="47" t="str">
        <f>$B$153&amp;""</f>
        <v>Middle</v>
      </c>
      <c r="C307" s="393">
        <f t="shared" si="135"/>
        <v>0</v>
      </c>
      <c r="D307" s="393">
        <f t="shared" si="136"/>
        <v>0</v>
      </c>
      <c r="E307" s="393">
        <f t="shared" si="137"/>
        <v>0</v>
      </c>
      <c r="F307" s="393">
        <f t="shared" si="138"/>
        <v>0</v>
      </c>
      <c r="G307" s="393">
        <f t="shared" si="139"/>
        <v>0</v>
      </c>
      <c r="H307" s="393">
        <f t="shared" si="140"/>
        <v>0</v>
      </c>
      <c r="I307" s="393">
        <f t="shared" si="141"/>
        <v>0</v>
      </c>
      <c r="J307" s="393">
        <f t="shared" si="142"/>
        <v>0</v>
      </c>
      <c r="K307" s="393">
        <f t="shared" si="143"/>
        <v>0</v>
      </c>
      <c r="L307" s="393">
        <f t="shared" si="144"/>
        <v>0</v>
      </c>
      <c r="M307" s="393">
        <f t="shared" si="145"/>
        <v>0</v>
      </c>
      <c r="N307" s="393">
        <f t="shared" si="146"/>
        <v>0</v>
      </c>
      <c r="O307" s="393">
        <f t="shared" si="147"/>
        <v>0</v>
      </c>
      <c r="P307" s="393">
        <f t="shared" si="148"/>
        <v>0</v>
      </c>
      <c r="Q307" s="393">
        <f t="shared" si="149"/>
        <v>0</v>
      </c>
      <c r="R307" s="408">
        <f t="shared" si="150"/>
        <v>0</v>
      </c>
      <c r="S307" s="418"/>
      <c r="T307" s="419"/>
      <c r="U307" s="419"/>
      <c r="V307" s="419"/>
      <c r="W307" s="419"/>
      <c r="X307" s="419"/>
      <c r="Y307" s="419"/>
      <c r="Z307" s="419"/>
      <c r="AA307" s="419"/>
      <c r="AB307" s="419"/>
      <c r="AC307" s="419"/>
      <c r="AD307" s="419"/>
      <c r="AE307" s="419"/>
      <c r="AF307" s="419"/>
      <c r="AG307" s="419"/>
      <c r="AH307" s="430"/>
      <c r="AI307" s="418"/>
      <c r="AJ307" s="419"/>
      <c r="AK307" s="419"/>
      <c r="AL307" s="419"/>
      <c r="AM307" s="419"/>
      <c r="AN307" s="419"/>
      <c r="AO307" s="419"/>
      <c r="AP307" s="419"/>
      <c r="AQ307" s="419"/>
      <c r="AR307" s="419"/>
      <c r="AS307" s="419"/>
      <c r="AT307" s="419"/>
      <c r="AU307" s="419"/>
      <c r="AV307" s="419"/>
      <c r="AW307" s="419"/>
      <c r="AX307" s="430"/>
      <c r="AY307" s="418"/>
      <c r="AZ307" s="419"/>
      <c r="BA307" s="419"/>
      <c r="BB307" s="419"/>
      <c r="BC307" s="419"/>
      <c r="BD307" s="419"/>
      <c r="BE307" s="419"/>
      <c r="BF307" s="419"/>
      <c r="BG307" s="419"/>
      <c r="BH307" s="419"/>
      <c r="BI307" s="419"/>
      <c r="BJ307" s="419"/>
      <c r="BK307" s="419"/>
      <c r="BL307" s="419"/>
      <c r="BM307" s="419"/>
      <c r="BN307" s="430"/>
      <c r="BO307" s="58"/>
    </row>
    <row r="308" spans="1:67" outlineLevel="1">
      <c r="B308" s="47" t="str">
        <f>$B$154&amp;""</f>
        <v>Late</v>
      </c>
      <c r="C308" s="393">
        <f t="shared" si="135"/>
        <v>0</v>
      </c>
      <c r="D308" s="393">
        <f t="shared" si="136"/>
        <v>0</v>
      </c>
      <c r="E308" s="393">
        <f t="shared" si="137"/>
        <v>0</v>
      </c>
      <c r="F308" s="393">
        <f t="shared" si="138"/>
        <v>0</v>
      </c>
      <c r="G308" s="393">
        <f t="shared" si="139"/>
        <v>0</v>
      </c>
      <c r="H308" s="393">
        <f t="shared" si="140"/>
        <v>0</v>
      </c>
      <c r="I308" s="393">
        <f t="shared" si="141"/>
        <v>0</v>
      </c>
      <c r="J308" s="393">
        <f t="shared" si="142"/>
        <v>0</v>
      </c>
      <c r="K308" s="393">
        <f t="shared" si="143"/>
        <v>0</v>
      </c>
      <c r="L308" s="393">
        <f t="shared" si="144"/>
        <v>0</v>
      </c>
      <c r="M308" s="393">
        <f t="shared" si="145"/>
        <v>0</v>
      </c>
      <c r="N308" s="393">
        <f t="shared" si="146"/>
        <v>0</v>
      </c>
      <c r="O308" s="393">
        <f t="shared" si="147"/>
        <v>0</v>
      </c>
      <c r="P308" s="393">
        <f t="shared" si="148"/>
        <v>0</v>
      </c>
      <c r="Q308" s="393">
        <f t="shared" si="149"/>
        <v>0</v>
      </c>
      <c r="R308" s="408">
        <f t="shared" si="150"/>
        <v>0</v>
      </c>
      <c r="S308" s="418"/>
      <c r="T308" s="419"/>
      <c r="U308" s="419"/>
      <c r="V308" s="419"/>
      <c r="W308" s="419"/>
      <c r="X308" s="419"/>
      <c r="Y308" s="419"/>
      <c r="Z308" s="419"/>
      <c r="AA308" s="419"/>
      <c r="AB308" s="419"/>
      <c r="AC308" s="419"/>
      <c r="AD308" s="419"/>
      <c r="AE308" s="419"/>
      <c r="AF308" s="419"/>
      <c r="AG308" s="419"/>
      <c r="AH308" s="430"/>
      <c r="AI308" s="418"/>
      <c r="AJ308" s="419"/>
      <c r="AK308" s="419"/>
      <c r="AL308" s="419"/>
      <c r="AM308" s="419"/>
      <c r="AN308" s="419"/>
      <c r="AO308" s="419"/>
      <c r="AP308" s="419"/>
      <c r="AQ308" s="419"/>
      <c r="AR308" s="419"/>
      <c r="AS308" s="419"/>
      <c r="AT308" s="419"/>
      <c r="AU308" s="419"/>
      <c r="AV308" s="419"/>
      <c r="AW308" s="419"/>
      <c r="AX308" s="430"/>
      <c r="AY308" s="418"/>
      <c r="AZ308" s="419"/>
      <c r="BA308" s="419"/>
      <c r="BB308" s="419"/>
      <c r="BC308" s="419"/>
      <c r="BD308" s="419"/>
      <c r="BE308" s="419"/>
      <c r="BF308" s="419"/>
      <c r="BG308" s="419"/>
      <c r="BH308" s="419"/>
      <c r="BI308" s="419"/>
      <c r="BJ308" s="419"/>
      <c r="BK308" s="419"/>
      <c r="BL308" s="419"/>
      <c r="BM308" s="419"/>
      <c r="BN308" s="430"/>
      <c r="BO308" s="58"/>
    </row>
    <row r="309" spans="1:67" outlineLevel="1">
      <c r="B309" s="47" t="s">
        <v>934</v>
      </c>
      <c r="C309" s="393">
        <f t="shared" si="135"/>
        <v>0</v>
      </c>
      <c r="D309" s="393">
        <f t="shared" si="136"/>
        <v>0</v>
      </c>
      <c r="E309" s="393">
        <f t="shared" si="137"/>
        <v>0</v>
      </c>
      <c r="F309" s="393">
        <f t="shared" si="138"/>
        <v>0</v>
      </c>
      <c r="G309" s="393">
        <f t="shared" si="139"/>
        <v>0</v>
      </c>
      <c r="H309" s="393">
        <f t="shared" si="140"/>
        <v>0</v>
      </c>
      <c r="I309" s="393">
        <f t="shared" si="141"/>
        <v>0</v>
      </c>
      <c r="J309" s="393">
        <f t="shared" si="142"/>
        <v>0</v>
      </c>
      <c r="K309" s="393">
        <f t="shared" si="143"/>
        <v>0</v>
      </c>
      <c r="L309" s="393">
        <f t="shared" si="144"/>
        <v>0</v>
      </c>
      <c r="M309" s="393">
        <f t="shared" si="145"/>
        <v>0</v>
      </c>
      <c r="N309" s="393">
        <f t="shared" si="146"/>
        <v>0</v>
      </c>
      <c r="O309" s="393">
        <f t="shared" si="147"/>
        <v>0</v>
      </c>
      <c r="P309" s="393">
        <f t="shared" si="148"/>
        <v>0</v>
      </c>
      <c r="Q309" s="393">
        <f t="shared" si="149"/>
        <v>0</v>
      </c>
      <c r="R309" s="408">
        <f t="shared" si="150"/>
        <v>0</v>
      </c>
      <c r="S309" s="450"/>
      <c r="T309" s="451"/>
      <c r="U309" s="451"/>
      <c r="V309" s="451"/>
      <c r="W309" s="451"/>
      <c r="X309" s="451"/>
      <c r="Y309" s="451"/>
      <c r="Z309" s="451"/>
      <c r="AA309" s="451"/>
      <c r="AB309" s="451"/>
      <c r="AC309" s="451"/>
      <c r="AD309" s="451"/>
      <c r="AE309" s="451"/>
      <c r="AF309" s="451"/>
      <c r="AG309" s="451"/>
      <c r="AH309" s="452"/>
      <c r="AI309" s="450"/>
      <c r="AJ309" s="451"/>
      <c r="AK309" s="451"/>
      <c r="AL309" s="451"/>
      <c r="AM309" s="451"/>
      <c r="AN309" s="451"/>
      <c r="AO309" s="451"/>
      <c r="AP309" s="451"/>
      <c r="AQ309" s="451"/>
      <c r="AR309" s="451"/>
      <c r="AS309" s="451"/>
      <c r="AT309" s="451"/>
      <c r="AU309" s="451"/>
      <c r="AV309" s="451"/>
      <c r="AW309" s="451"/>
      <c r="AX309" s="452"/>
      <c r="AY309" s="450"/>
      <c r="AZ309" s="451"/>
      <c r="BA309" s="451"/>
      <c r="BB309" s="451"/>
      <c r="BC309" s="451"/>
      <c r="BD309" s="451"/>
      <c r="BE309" s="451"/>
      <c r="BF309" s="451"/>
      <c r="BG309" s="451"/>
      <c r="BH309" s="451"/>
      <c r="BI309" s="451"/>
      <c r="BJ309" s="451"/>
      <c r="BK309" s="451"/>
      <c r="BL309" s="451"/>
      <c r="BM309" s="451"/>
      <c r="BN309" s="452"/>
      <c r="BO309" s="58"/>
    </row>
    <row r="310" spans="1:67" outlineLevel="1">
      <c r="B310" s="47" t="str">
        <f>$B$156&amp;""</f>
        <v>7mo with 0% mated</v>
      </c>
      <c r="C310" s="393">
        <f t="shared" si="135"/>
        <v>0</v>
      </c>
      <c r="D310" s="393">
        <f t="shared" si="136"/>
        <v>0</v>
      </c>
      <c r="E310" s="393">
        <f t="shared" si="137"/>
        <v>0</v>
      </c>
      <c r="F310" s="393">
        <f t="shared" si="138"/>
        <v>0</v>
      </c>
      <c r="G310" s="393">
        <f t="shared" si="139"/>
        <v>0</v>
      </c>
      <c r="H310" s="393">
        <f t="shared" si="140"/>
        <v>0</v>
      </c>
      <c r="I310" s="393">
        <f t="shared" si="141"/>
        <v>0</v>
      </c>
      <c r="J310" s="393">
        <f t="shared" si="142"/>
        <v>0</v>
      </c>
      <c r="K310" s="393">
        <f t="shared" si="143"/>
        <v>0</v>
      </c>
      <c r="L310" s="393">
        <f t="shared" si="144"/>
        <v>0</v>
      </c>
      <c r="M310" s="393">
        <f t="shared" si="145"/>
        <v>0</v>
      </c>
      <c r="N310" s="393">
        <f t="shared" si="146"/>
        <v>0</v>
      </c>
      <c r="O310" s="393">
        <f t="shared" si="147"/>
        <v>0</v>
      </c>
      <c r="P310" s="393">
        <f t="shared" si="148"/>
        <v>0</v>
      </c>
      <c r="Q310" s="393">
        <f t="shared" si="149"/>
        <v>0</v>
      </c>
      <c r="R310" s="408">
        <f t="shared" si="150"/>
        <v>0</v>
      </c>
      <c r="S310" s="450"/>
      <c r="T310" s="451"/>
      <c r="U310" s="451"/>
      <c r="V310" s="451"/>
      <c r="W310" s="451"/>
      <c r="X310" s="451"/>
      <c r="Y310" s="451"/>
      <c r="Z310" s="451"/>
      <c r="AA310" s="451"/>
      <c r="AB310" s="451"/>
      <c r="AC310" s="451"/>
      <c r="AD310" s="451"/>
      <c r="AE310" s="451"/>
      <c r="AF310" s="451"/>
      <c r="AG310" s="451"/>
      <c r="AH310" s="452"/>
      <c r="AI310" s="450"/>
      <c r="AJ310" s="451"/>
      <c r="AK310" s="451"/>
      <c r="AL310" s="451"/>
      <c r="AM310" s="451"/>
      <c r="AN310" s="451"/>
      <c r="AO310" s="451"/>
      <c r="AP310" s="451"/>
      <c r="AQ310" s="451"/>
      <c r="AR310" s="451"/>
      <c r="AS310" s="451"/>
      <c r="AT310" s="451"/>
      <c r="AU310" s="451"/>
      <c r="AV310" s="451"/>
      <c r="AW310" s="451"/>
      <c r="AX310" s="452"/>
      <c r="AY310" s="450"/>
      <c r="AZ310" s="451"/>
      <c r="BA310" s="451"/>
      <c r="BB310" s="451"/>
      <c r="BC310" s="451"/>
      <c r="BD310" s="451"/>
      <c r="BE310" s="451"/>
      <c r="BF310" s="451"/>
      <c r="BG310" s="451"/>
      <c r="BH310" s="451"/>
      <c r="BI310" s="451"/>
      <c r="BJ310" s="451"/>
      <c r="BK310" s="451"/>
      <c r="BL310" s="451"/>
      <c r="BM310" s="451"/>
      <c r="BN310" s="452"/>
      <c r="BO310" s="58"/>
    </row>
    <row r="311" spans="1:67" outlineLevel="1">
      <c r="B311" s="47" t="s">
        <v>1631</v>
      </c>
      <c r="C311" s="393">
        <f t="shared" si="135"/>
        <v>0</v>
      </c>
      <c r="D311" s="393">
        <f t="shared" si="136"/>
        <v>0</v>
      </c>
      <c r="E311" s="393">
        <f t="shared" si="137"/>
        <v>0</v>
      </c>
      <c r="F311" s="393">
        <f t="shared" si="138"/>
        <v>0</v>
      </c>
      <c r="G311" s="393">
        <f t="shared" si="139"/>
        <v>0</v>
      </c>
      <c r="H311" s="393">
        <f t="shared" si="140"/>
        <v>0</v>
      </c>
      <c r="I311" s="393">
        <f t="shared" si="141"/>
        <v>0</v>
      </c>
      <c r="J311" s="393">
        <f t="shared" si="142"/>
        <v>0</v>
      </c>
      <c r="K311" s="393">
        <f t="shared" si="143"/>
        <v>0</v>
      </c>
      <c r="L311" s="393">
        <f t="shared" si="144"/>
        <v>0</v>
      </c>
      <c r="M311" s="393">
        <f t="shared" si="145"/>
        <v>0</v>
      </c>
      <c r="N311" s="393">
        <f t="shared" si="146"/>
        <v>0</v>
      </c>
      <c r="O311" s="393">
        <f t="shared" si="147"/>
        <v>0</v>
      </c>
      <c r="P311" s="393">
        <f t="shared" si="148"/>
        <v>0</v>
      </c>
      <c r="Q311" s="393">
        <f t="shared" si="149"/>
        <v>0</v>
      </c>
      <c r="R311" s="408">
        <f t="shared" si="150"/>
        <v>0</v>
      </c>
      <c r="S311" s="450"/>
      <c r="T311" s="451"/>
      <c r="U311" s="451"/>
      <c r="V311" s="451"/>
      <c r="W311" s="451"/>
      <c r="X311" s="451"/>
      <c r="Y311" s="451"/>
      <c r="Z311" s="451"/>
      <c r="AA311" s="451"/>
      <c r="AB311" s="451"/>
      <c r="AC311" s="451"/>
      <c r="AD311" s="451"/>
      <c r="AE311" s="451"/>
      <c r="AF311" s="451"/>
      <c r="AG311" s="451"/>
      <c r="AH311" s="452"/>
      <c r="AI311" s="450"/>
      <c r="AJ311" s="451"/>
      <c r="AK311" s="451"/>
      <c r="AL311" s="451"/>
      <c r="AM311" s="451"/>
      <c r="AN311" s="451"/>
      <c r="AO311" s="451"/>
      <c r="AP311" s="451"/>
      <c r="AQ311" s="451"/>
      <c r="AR311" s="451"/>
      <c r="AS311" s="451"/>
      <c r="AT311" s="451"/>
      <c r="AU311" s="451"/>
      <c r="AV311" s="451"/>
      <c r="AW311" s="451"/>
      <c r="AX311" s="452"/>
      <c r="AY311" s="450"/>
      <c r="AZ311" s="451"/>
      <c r="BA311" s="451"/>
      <c r="BB311" s="451"/>
      <c r="BC311" s="451"/>
      <c r="BD311" s="451"/>
      <c r="BE311" s="451"/>
      <c r="BF311" s="451"/>
      <c r="BG311" s="451"/>
      <c r="BH311" s="451"/>
      <c r="BI311" s="451"/>
      <c r="BJ311" s="451"/>
      <c r="BK311" s="451"/>
      <c r="BL311" s="451"/>
      <c r="BM311" s="451"/>
      <c r="BN311" s="452"/>
      <c r="BO311" s="58"/>
    </row>
    <row r="312" spans="1:67" outlineLevel="1">
      <c r="B312" s="47" t="s">
        <v>1060</v>
      </c>
      <c r="C312" s="394">
        <f t="shared" si="135"/>
        <v>0</v>
      </c>
      <c r="D312" s="394">
        <f t="shared" si="136"/>
        <v>0</v>
      </c>
      <c r="E312" s="394">
        <f t="shared" si="137"/>
        <v>0</v>
      </c>
      <c r="F312" s="394">
        <f t="shared" si="138"/>
        <v>0</v>
      </c>
      <c r="G312" s="394">
        <f t="shared" si="139"/>
        <v>0</v>
      </c>
      <c r="H312" s="394">
        <f t="shared" si="140"/>
        <v>0</v>
      </c>
      <c r="I312" s="394">
        <f t="shared" si="141"/>
        <v>0</v>
      </c>
      <c r="J312" s="394">
        <f t="shared" si="142"/>
        <v>0</v>
      </c>
      <c r="K312" s="394">
        <f t="shared" si="143"/>
        <v>0</v>
      </c>
      <c r="L312" s="394">
        <f t="shared" si="144"/>
        <v>0</v>
      </c>
      <c r="M312" s="394">
        <f t="shared" si="145"/>
        <v>0</v>
      </c>
      <c r="N312" s="394">
        <f t="shared" si="146"/>
        <v>0</v>
      </c>
      <c r="O312" s="394">
        <f t="shared" si="147"/>
        <v>0</v>
      </c>
      <c r="P312" s="394">
        <f t="shared" si="148"/>
        <v>0</v>
      </c>
      <c r="Q312" s="394">
        <f t="shared" si="149"/>
        <v>0</v>
      </c>
      <c r="R312" s="409">
        <f t="shared" si="150"/>
        <v>0</v>
      </c>
      <c r="S312" s="471"/>
      <c r="T312" s="472"/>
      <c r="U312" s="472"/>
      <c r="V312" s="472"/>
      <c r="W312" s="472"/>
      <c r="X312" s="472"/>
      <c r="Y312" s="472"/>
      <c r="Z312" s="472"/>
      <c r="AA312" s="472"/>
      <c r="AB312" s="472"/>
      <c r="AC312" s="472"/>
      <c r="AD312" s="472"/>
      <c r="AE312" s="472"/>
      <c r="AF312" s="472"/>
      <c r="AG312" s="472"/>
      <c r="AH312" s="473"/>
      <c r="AI312" s="471"/>
      <c r="AJ312" s="472"/>
      <c r="AK312" s="472"/>
      <c r="AL312" s="472"/>
      <c r="AM312" s="472"/>
      <c r="AN312" s="472"/>
      <c r="AO312" s="472"/>
      <c r="AP312" s="472"/>
      <c r="AQ312" s="472"/>
      <c r="AR312" s="472"/>
      <c r="AS312" s="472"/>
      <c r="AT312" s="472"/>
      <c r="AU312" s="472"/>
      <c r="AV312" s="472"/>
      <c r="AW312" s="472"/>
      <c r="AX312" s="473"/>
      <c r="AY312" s="471"/>
      <c r="AZ312" s="472"/>
      <c r="BA312" s="472"/>
      <c r="BB312" s="472"/>
      <c r="BC312" s="472"/>
      <c r="BD312" s="472"/>
      <c r="BE312" s="472"/>
      <c r="BF312" s="472"/>
      <c r="BG312" s="472"/>
      <c r="BH312" s="472"/>
      <c r="BI312" s="472"/>
      <c r="BJ312" s="472"/>
      <c r="BK312" s="472"/>
      <c r="BL312" s="472"/>
      <c r="BM312" s="472"/>
      <c r="BN312" s="473"/>
      <c r="BO312" s="58"/>
    </row>
    <row r="313" spans="1:67">
      <c r="B313" s="96"/>
      <c r="C313" s="96"/>
      <c r="D313" s="96"/>
      <c r="E313" s="96"/>
      <c r="F313" s="96"/>
      <c r="G313" s="96"/>
      <c r="H313" s="96"/>
      <c r="I313" s="96"/>
      <c r="J313" s="96"/>
      <c r="K313" s="96"/>
      <c r="L313" s="96"/>
      <c r="M313" s="96"/>
      <c r="N313" s="96"/>
      <c r="O313" s="96"/>
      <c r="P313" s="96"/>
      <c r="Q313" s="96"/>
      <c r="R313" s="96"/>
    </row>
    <row r="315" spans="1:67">
      <c r="A315" s="230" t="s">
        <v>1079</v>
      </c>
      <c r="B315" s="229"/>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row>
    <row r="316" spans="1:67" outlineLevel="1">
      <c r="A316" s="230"/>
      <c r="B316" s="229"/>
      <c r="C316" s="111" t="str">
        <f>d.RegionName</f>
        <v>GSW</v>
      </c>
      <c r="D316" s="111"/>
      <c r="E316" s="111"/>
      <c r="F316" s="111"/>
      <c r="G316" s="111"/>
      <c r="H316" s="111"/>
      <c r="I316" s="111"/>
      <c r="J316" s="111"/>
      <c r="K316" s="111"/>
      <c r="L316" s="111"/>
      <c r="M316" s="111"/>
      <c r="N316" s="111"/>
      <c r="O316" s="111"/>
      <c r="P316" s="111"/>
      <c r="Q316" s="111"/>
      <c r="R316" s="111"/>
      <c r="S316" s="416" t="s">
        <v>910</v>
      </c>
      <c r="T316" s="111"/>
      <c r="U316" s="111"/>
      <c r="V316" s="111"/>
      <c r="W316" s="111"/>
      <c r="X316" s="111"/>
      <c r="Y316" s="111"/>
      <c r="Z316" s="111"/>
      <c r="AA316" s="111"/>
      <c r="AB316" s="111"/>
      <c r="AC316" s="111"/>
      <c r="AD316" s="111"/>
      <c r="AE316" s="111"/>
      <c r="AF316" s="111"/>
      <c r="AG316" s="111"/>
      <c r="AH316" s="428"/>
      <c r="AI316" s="416" t="s">
        <v>1735</v>
      </c>
      <c r="AJ316" s="111"/>
      <c r="AK316" s="111"/>
      <c r="AL316" s="111"/>
      <c r="AM316" s="111"/>
      <c r="AN316" s="111"/>
      <c r="AO316" s="111"/>
      <c r="AP316" s="111"/>
      <c r="AQ316" s="111"/>
      <c r="AR316" s="111"/>
      <c r="AS316" s="111"/>
      <c r="AT316" s="111"/>
      <c r="AU316" s="111"/>
      <c r="AV316" s="111"/>
      <c r="AW316" s="111"/>
      <c r="AX316" s="428"/>
      <c r="AY316" s="416" t="s">
        <v>1736</v>
      </c>
      <c r="AZ316" s="111"/>
      <c r="BA316" s="111"/>
      <c r="BB316" s="111"/>
      <c r="BC316" s="111"/>
      <c r="BD316" s="111"/>
      <c r="BE316" s="111"/>
      <c r="BF316" s="111"/>
      <c r="BG316" s="111"/>
      <c r="BH316" s="111"/>
      <c r="BI316" s="111"/>
      <c r="BJ316" s="111"/>
      <c r="BK316" s="111"/>
      <c r="BL316" s="111"/>
      <c r="BM316" s="111"/>
      <c r="BN316" s="428"/>
    </row>
    <row r="317" spans="1:67" outlineLevel="1" collapsed="1">
      <c r="A317" s="230"/>
      <c r="B317" s="229"/>
      <c r="C317" s="111" t="s">
        <v>1066</v>
      </c>
      <c r="D317" s="111"/>
      <c r="E317" s="111"/>
      <c r="F317" s="111"/>
      <c r="G317" s="111" t="s">
        <v>1067</v>
      </c>
      <c r="H317" s="111"/>
      <c r="I317" s="111"/>
      <c r="J317" s="111"/>
      <c r="K317" s="111" t="s">
        <v>1068</v>
      </c>
      <c r="L317" s="111"/>
      <c r="M317" s="111"/>
      <c r="N317" s="111"/>
      <c r="O317" s="111" t="s">
        <v>837</v>
      </c>
      <c r="P317" s="111"/>
      <c r="Q317" s="111"/>
      <c r="R317" s="111"/>
      <c r="S317" s="416" t="s">
        <v>1066</v>
      </c>
      <c r="T317" s="111"/>
      <c r="U317" s="111"/>
      <c r="V317" s="111"/>
      <c r="W317" s="111" t="s">
        <v>1067</v>
      </c>
      <c r="X317" s="111"/>
      <c r="Y317" s="111"/>
      <c r="Z317" s="111"/>
      <c r="AA317" s="111" t="s">
        <v>1068</v>
      </c>
      <c r="AB317" s="111"/>
      <c r="AC317" s="111"/>
      <c r="AD317" s="111"/>
      <c r="AE317" s="111" t="s">
        <v>837</v>
      </c>
      <c r="AF317" s="111"/>
      <c r="AG317" s="111"/>
      <c r="AH317" s="428"/>
      <c r="AI317" s="416" t="s">
        <v>1066</v>
      </c>
      <c r="AJ317" s="111"/>
      <c r="AK317" s="111"/>
      <c r="AL317" s="111"/>
      <c r="AM317" s="111" t="s">
        <v>1067</v>
      </c>
      <c r="AN317" s="111"/>
      <c r="AO317" s="111"/>
      <c r="AP317" s="111"/>
      <c r="AQ317" s="111" t="s">
        <v>1068</v>
      </c>
      <c r="AR317" s="111"/>
      <c r="AS317" s="111"/>
      <c r="AT317" s="111"/>
      <c r="AU317" s="111" t="s">
        <v>837</v>
      </c>
      <c r="AV317" s="111"/>
      <c r="AW317" s="111"/>
      <c r="AX317" s="428"/>
      <c r="AY317" s="416" t="s">
        <v>1066</v>
      </c>
      <c r="AZ317" s="111"/>
      <c r="BA317" s="111"/>
      <c r="BB317" s="111"/>
      <c r="BC317" s="111" t="s">
        <v>1067</v>
      </c>
      <c r="BD317" s="111"/>
      <c r="BE317" s="111"/>
      <c r="BF317" s="111"/>
      <c r="BG317" s="111" t="s">
        <v>1068</v>
      </c>
      <c r="BH317" s="111"/>
      <c r="BI317" s="111"/>
      <c r="BJ317" s="111"/>
      <c r="BK317" s="111" t="s">
        <v>837</v>
      </c>
      <c r="BL317" s="111"/>
      <c r="BM317" s="111"/>
      <c r="BN317" s="428"/>
    </row>
    <row r="318" spans="1:67" outlineLevel="1">
      <c r="A318" s="230"/>
      <c r="B318" s="229"/>
      <c r="C318" s="18" t="s">
        <v>1359</v>
      </c>
      <c r="D318" s="18" t="s">
        <v>1360</v>
      </c>
      <c r="E318" s="18" t="s">
        <v>1361</v>
      </c>
      <c r="F318" s="18" t="s">
        <v>1362</v>
      </c>
      <c r="G318" s="18" t="s">
        <v>1359</v>
      </c>
      <c r="H318" s="18" t="s">
        <v>1360</v>
      </c>
      <c r="I318" s="18" t="s">
        <v>1361</v>
      </c>
      <c r="J318" s="18" t="s">
        <v>1362</v>
      </c>
      <c r="K318" s="18" t="s">
        <v>1359</v>
      </c>
      <c r="L318" s="18" t="s">
        <v>1360</v>
      </c>
      <c r="M318" s="18" t="s">
        <v>1361</v>
      </c>
      <c r="N318" s="18" t="s">
        <v>1362</v>
      </c>
      <c r="O318" s="18" t="s">
        <v>1359</v>
      </c>
      <c r="P318" s="18" t="s">
        <v>1360</v>
      </c>
      <c r="Q318" s="18" t="s">
        <v>1361</v>
      </c>
      <c r="R318" s="18" t="s">
        <v>1362</v>
      </c>
      <c r="S318" s="420" t="s">
        <v>1359</v>
      </c>
      <c r="T318" s="18" t="s">
        <v>1360</v>
      </c>
      <c r="U318" s="18" t="s">
        <v>1361</v>
      </c>
      <c r="V318" s="18" t="s">
        <v>1362</v>
      </c>
      <c r="W318" s="18" t="s">
        <v>1359</v>
      </c>
      <c r="X318" s="18" t="s">
        <v>1360</v>
      </c>
      <c r="Y318" s="18" t="s">
        <v>1361</v>
      </c>
      <c r="Z318" s="18" t="s">
        <v>1362</v>
      </c>
      <c r="AA318" s="18" t="s">
        <v>1359</v>
      </c>
      <c r="AB318" s="18" t="s">
        <v>1360</v>
      </c>
      <c r="AC318" s="18" t="s">
        <v>1361</v>
      </c>
      <c r="AD318" s="18" t="s">
        <v>1362</v>
      </c>
      <c r="AE318" s="18" t="s">
        <v>1359</v>
      </c>
      <c r="AF318" s="18" t="s">
        <v>1360</v>
      </c>
      <c r="AG318" s="18" t="s">
        <v>1361</v>
      </c>
      <c r="AH318" s="431" t="s">
        <v>1362</v>
      </c>
      <c r="AI318" s="420" t="s">
        <v>1359</v>
      </c>
      <c r="AJ318" s="18" t="s">
        <v>1360</v>
      </c>
      <c r="AK318" s="18" t="s">
        <v>1361</v>
      </c>
      <c r="AL318" s="18" t="s">
        <v>1362</v>
      </c>
      <c r="AM318" s="18" t="s">
        <v>1359</v>
      </c>
      <c r="AN318" s="18" t="s">
        <v>1360</v>
      </c>
      <c r="AO318" s="18" t="s">
        <v>1361</v>
      </c>
      <c r="AP318" s="18" t="s">
        <v>1362</v>
      </c>
      <c r="AQ318" s="18" t="s">
        <v>1359</v>
      </c>
      <c r="AR318" s="18" t="s">
        <v>1360</v>
      </c>
      <c r="AS318" s="18" t="s">
        <v>1361</v>
      </c>
      <c r="AT318" s="18" t="s">
        <v>1362</v>
      </c>
      <c r="AU318" s="18" t="s">
        <v>1359</v>
      </c>
      <c r="AV318" s="18" t="s">
        <v>1360</v>
      </c>
      <c r="AW318" s="18" t="s">
        <v>1361</v>
      </c>
      <c r="AX318" s="431" t="s">
        <v>1362</v>
      </c>
      <c r="AY318" s="420" t="s">
        <v>1359</v>
      </c>
      <c r="AZ318" s="18" t="s">
        <v>1360</v>
      </c>
      <c r="BA318" s="18" t="s">
        <v>1361</v>
      </c>
      <c r="BB318" s="18" t="s">
        <v>1362</v>
      </c>
      <c r="BC318" s="18" t="s">
        <v>1359</v>
      </c>
      <c r="BD318" s="18" t="s">
        <v>1360</v>
      </c>
      <c r="BE318" s="18" t="s">
        <v>1361</v>
      </c>
      <c r="BF318" s="18" t="s">
        <v>1362</v>
      </c>
      <c r="BG318" s="18" t="s">
        <v>1359</v>
      </c>
      <c r="BH318" s="18" t="s">
        <v>1360</v>
      </c>
      <c r="BI318" s="18" t="s">
        <v>1361</v>
      </c>
      <c r="BJ318" s="18" t="s">
        <v>1362</v>
      </c>
      <c r="BK318" s="18" t="s">
        <v>1359</v>
      </c>
      <c r="BL318" s="18" t="s">
        <v>1360</v>
      </c>
      <c r="BM318" s="18" t="s">
        <v>1361</v>
      </c>
      <c r="BN318" s="431" t="s">
        <v>1362</v>
      </c>
    </row>
    <row r="319" spans="1:67" ht="24.75" outlineLevel="2">
      <c r="B319" s="46" t="str">
        <f>"Grazing Intensity 1
"&amp;$B$151&amp;": Ewe Lambs"</f>
        <v>Grazing Intensity 1
Standard (7mo): Ewe Lambs</v>
      </c>
      <c r="C319" s="54">
        <f t="shared" ref="C319:C372" si="151">CHOOSE(d.Region,S319,AI319,AY319)</f>
        <v>0</v>
      </c>
      <c r="D319" s="54">
        <f t="shared" ref="D319:D372" si="152">CHOOSE(d.Region,T319,AJ319,AZ319)</f>
        <v>0</v>
      </c>
      <c r="E319" s="54">
        <f t="shared" ref="E319:E372" si="153">CHOOSE(d.Region,U319,AK319,BA319)</f>
        <v>0</v>
      </c>
      <c r="F319" s="54">
        <f t="shared" ref="F319:F372" si="154">CHOOSE(d.Region,V319,AL319,BB319)</f>
        <v>0</v>
      </c>
      <c r="G319" s="54">
        <f t="shared" ref="G319:G372" si="155">CHOOSE(d.Region,W319,AM319,BC319)</f>
        <v>0</v>
      </c>
      <c r="H319" s="54">
        <f t="shared" ref="H319:H372" si="156">CHOOSE(d.Region,X319,AN319,BD319)</f>
        <v>0</v>
      </c>
      <c r="I319" s="54">
        <f t="shared" ref="I319:I372" si="157">CHOOSE(d.Region,Y319,AO319,BE319)</f>
        <v>0</v>
      </c>
      <c r="J319" s="54">
        <f t="shared" ref="J319:J372" si="158">CHOOSE(d.Region,Z319,AP319,BF319)</f>
        <v>0</v>
      </c>
      <c r="K319" s="54">
        <f t="shared" ref="K319:K372" si="159">CHOOSE(d.Region,AA319,AQ319,BG319)</f>
        <v>0</v>
      </c>
      <c r="L319" s="54">
        <f t="shared" ref="L319:L372" si="160">CHOOSE(d.Region,AB319,AR319,BH319)</f>
        <v>0</v>
      </c>
      <c r="M319" s="54">
        <f t="shared" ref="M319:M372" si="161">CHOOSE(d.Region,AC319,AS319,BI319)</f>
        <v>0</v>
      </c>
      <c r="N319" s="54">
        <f t="shared" ref="N319:N372" si="162">CHOOSE(d.Region,AD319,AT319,BJ319)</f>
        <v>0</v>
      </c>
      <c r="O319" s="54">
        <f t="shared" ref="O319:O372" si="163">CHOOSE(d.Region,AE319,AU319,BK319)</f>
        <v>0</v>
      </c>
      <c r="P319" s="54">
        <f t="shared" ref="P319:P372" si="164">CHOOSE(d.Region,AF319,AV319,BL319)</f>
        <v>0</v>
      </c>
      <c r="Q319" s="54">
        <f t="shared" ref="Q319:Q372" si="165">CHOOSE(d.Region,AG319,AW319,BM319)</f>
        <v>0</v>
      </c>
      <c r="R319" s="410">
        <f t="shared" ref="R319:R372" si="166">CHOOSE(d.Region,AH319,AX319,BN319)</f>
        <v>0</v>
      </c>
      <c r="S319" s="421"/>
      <c r="T319" s="228"/>
      <c r="U319" s="228"/>
      <c r="V319" s="228"/>
      <c r="W319" s="228"/>
      <c r="X319" s="228"/>
      <c r="Y319" s="228"/>
      <c r="Z319" s="228"/>
      <c r="AA319" s="228"/>
      <c r="AB319" s="228"/>
      <c r="AC319" s="228"/>
      <c r="AD319" s="228"/>
      <c r="AE319" s="228"/>
      <c r="AF319" s="228"/>
      <c r="AG319" s="228"/>
      <c r="AH319" s="432"/>
      <c r="AI319" s="421"/>
      <c r="AJ319" s="228"/>
      <c r="AK319" s="228"/>
      <c r="AL319" s="228"/>
      <c r="AM319" s="228"/>
      <c r="AN319" s="228"/>
      <c r="AO319" s="228"/>
      <c r="AP319" s="228"/>
      <c r="AQ319" s="228"/>
      <c r="AR319" s="228"/>
      <c r="AS319" s="228"/>
      <c r="AT319" s="228"/>
      <c r="AU319" s="228"/>
      <c r="AV319" s="228"/>
      <c r="AW319" s="228"/>
      <c r="AX319" s="432"/>
      <c r="AY319" s="421"/>
      <c r="AZ319" s="228"/>
      <c r="BA319" s="228"/>
      <c r="BB319" s="228"/>
      <c r="BC319" s="228"/>
      <c r="BD319" s="228"/>
      <c r="BE319" s="228"/>
      <c r="BF319" s="228"/>
      <c r="BG319" s="228"/>
      <c r="BH319" s="228"/>
      <c r="BI319" s="228"/>
      <c r="BJ319" s="228"/>
      <c r="BK319" s="228"/>
      <c r="BL319" s="228"/>
      <c r="BM319" s="228"/>
      <c r="BN319" s="432"/>
      <c r="BO319" s="27" t="s">
        <v>1046</v>
      </c>
    </row>
    <row r="320" spans="1:67" outlineLevel="2">
      <c r="B320" s="47" t="s">
        <v>1077</v>
      </c>
      <c r="C320" s="227">
        <f t="shared" si="151"/>
        <v>0</v>
      </c>
      <c r="D320" s="227">
        <f t="shared" si="152"/>
        <v>0</v>
      </c>
      <c r="E320" s="227">
        <f t="shared" si="153"/>
        <v>0</v>
      </c>
      <c r="F320" s="227">
        <f t="shared" si="154"/>
        <v>0</v>
      </c>
      <c r="G320" s="227">
        <f t="shared" si="155"/>
        <v>0</v>
      </c>
      <c r="H320" s="227">
        <f t="shared" si="156"/>
        <v>0</v>
      </c>
      <c r="I320" s="227">
        <f t="shared" si="157"/>
        <v>0</v>
      </c>
      <c r="J320" s="227">
        <f t="shared" si="158"/>
        <v>0</v>
      </c>
      <c r="K320" s="227">
        <f t="shared" si="159"/>
        <v>0</v>
      </c>
      <c r="L320" s="227">
        <f t="shared" si="160"/>
        <v>0</v>
      </c>
      <c r="M320" s="227">
        <f t="shared" si="161"/>
        <v>0</v>
      </c>
      <c r="N320" s="227">
        <f t="shared" si="162"/>
        <v>0</v>
      </c>
      <c r="O320" s="227">
        <f t="shared" si="163"/>
        <v>0</v>
      </c>
      <c r="P320" s="227">
        <f t="shared" si="164"/>
        <v>0</v>
      </c>
      <c r="Q320" s="227">
        <f t="shared" si="165"/>
        <v>0</v>
      </c>
      <c r="R320" s="411">
        <f t="shared" si="166"/>
        <v>0</v>
      </c>
      <c r="S320" s="422"/>
      <c r="T320" s="226"/>
      <c r="U320" s="226"/>
      <c r="V320" s="226"/>
      <c r="W320" s="226"/>
      <c r="X320" s="226"/>
      <c r="Y320" s="226"/>
      <c r="Z320" s="226"/>
      <c r="AA320" s="226"/>
      <c r="AB320" s="226"/>
      <c r="AC320" s="226"/>
      <c r="AD320" s="226"/>
      <c r="AE320" s="226"/>
      <c r="AF320" s="226"/>
      <c r="AG320" s="226"/>
      <c r="AH320" s="433"/>
      <c r="AI320" s="422"/>
      <c r="AJ320" s="226"/>
      <c r="AK320" s="226"/>
      <c r="AL320" s="226"/>
      <c r="AM320" s="226"/>
      <c r="AN320" s="226"/>
      <c r="AO320" s="226"/>
      <c r="AP320" s="226"/>
      <c r="AQ320" s="226"/>
      <c r="AR320" s="226"/>
      <c r="AS320" s="226"/>
      <c r="AT320" s="226"/>
      <c r="AU320" s="226"/>
      <c r="AV320" s="226"/>
      <c r="AW320" s="226"/>
      <c r="AX320" s="433"/>
      <c r="AY320" s="422"/>
      <c r="AZ320" s="226"/>
      <c r="BA320" s="226"/>
      <c r="BB320" s="226"/>
      <c r="BC320" s="226"/>
      <c r="BD320" s="226"/>
      <c r="BE320" s="226"/>
      <c r="BF320" s="226"/>
      <c r="BG320" s="226"/>
      <c r="BH320" s="226"/>
      <c r="BI320" s="226"/>
      <c r="BJ320" s="226"/>
      <c r="BK320" s="226"/>
      <c r="BL320" s="226"/>
      <c r="BM320" s="226"/>
      <c r="BN320" s="433"/>
    </row>
    <row r="321" spans="2:67" outlineLevel="2">
      <c r="B321" s="48" t="s">
        <v>1078</v>
      </c>
      <c r="C321" s="55">
        <f t="shared" si="151"/>
        <v>0</v>
      </c>
      <c r="D321" s="55">
        <f t="shared" si="152"/>
        <v>0</v>
      </c>
      <c r="E321" s="55">
        <f t="shared" si="153"/>
        <v>0</v>
      </c>
      <c r="F321" s="55">
        <f t="shared" si="154"/>
        <v>0</v>
      </c>
      <c r="G321" s="55">
        <f t="shared" si="155"/>
        <v>0</v>
      </c>
      <c r="H321" s="55">
        <f t="shared" si="156"/>
        <v>0</v>
      </c>
      <c r="I321" s="55">
        <f t="shared" si="157"/>
        <v>0</v>
      </c>
      <c r="J321" s="55">
        <f t="shared" si="158"/>
        <v>0</v>
      </c>
      <c r="K321" s="55">
        <f t="shared" si="159"/>
        <v>0</v>
      </c>
      <c r="L321" s="55">
        <f t="shared" si="160"/>
        <v>0</v>
      </c>
      <c r="M321" s="55">
        <f t="shared" si="161"/>
        <v>0</v>
      </c>
      <c r="N321" s="55">
        <f t="shared" si="162"/>
        <v>0</v>
      </c>
      <c r="O321" s="55">
        <f t="shared" si="163"/>
        <v>0</v>
      </c>
      <c r="P321" s="55">
        <f t="shared" si="164"/>
        <v>0</v>
      </c>
      <c r="Q321" s="55">
        <f t="shared" si="165"/>
        <v>0</v>
      </c>
      <c r="R321" s="412">
        <f t="shared" si="166"/>
        <v>0</v>
      </c>
      <c r="S321" s="423"/>
      <c r="T321" s="225"/>
      <c r="U321" s="225"/>
      <c r="V321" s="225"/>
      <c r="W321" s="225"/>
      <c r="X321" s="225"/>
      <c r="Y321" s="225"/>
      <c r="Z321" s="225"/>
      <c r="AA321" s="225"/>
      <c r="AB321" s="225"/>
      <c r="AC321" s="225"/>
      <c r="AD321" s="225"/>
      <c r="AE321" s="225"/>
      <c r="AF321" s="225"/>
      <c r="AG321" s="225"/>
      <c r="AH321" s="434"/>
      <c r="AI321" s="423"/>
      <c r="AJ321" s="225"/>
      <c r="AK321" s="225"/>
      <c r="AL321" s="225"/>
      <c r="AM321" s="225"/>
      <c r="AN321" s="225"/>
      <c r="AO321" s="225"/>
      <c r="AP321" s="225"/>
      <c r="AQ321" s="225"/>
      <c r="AR321" s="225"/>
      <c r="AS321" s="225"/>
      <c r="AT321" s="225"/>
      <c r="AU321" s="225"/>
      <c r="AV321" s="225"/>
      <c r="AW321" s="225"/>
      <c r="AX321" s="434"/>
      <c r="AY321" s="423"/>
      <c r="AZ321" s="225"/>
      <c r="BA321" s="225"/>
      <c r="BB321" s="225"/>
      <c r="BC321" s="225"/>
      <c r="BD321" s="225"/>
      <c r="BE321" s="225"/>
      <c r="BF321" s="225"/>
      <c r="BG321" s="225"/>
      <c r="BH321" s="225"/>
      <c r="BI321" s="225"/>
      <c r="BJ321" s="225"/>
      <c r="BK321" s="225"/>
      <c r="BL321" s="225"/>
      <c r="BM321" s="225"/>
      <c r="BN321" s="434"/>
    </row>
    <row r="322" spans="2:67" outlineLevel="2">
      <c r="B322" s="46" t="str">
        <f>$B$152&amp;": Ewe Lambs"</f>
        <v>Early: Ewe Lambs</v>
      </c>
      <c r="C322" s="54">
        <f t="shared" si="151"/>
        <v>0</v>
      </c>
      <c r="D322" s="54">
        <f t="shared" si="152"/>
        <v>0</v>
      </c>
      <c r="E322" s="54">
        <f t="shared" si="153"/>
        <v>0</v>
      </c>
      <c r="F322" s="54">
        <f t="shared" si="154"/>
        <v>0</v>
      </c>
      <c r="G322" s="54">
        <f t="shared" si="155"/>
        <v>0</v>
      </c>
      <c r="H322" s="54">
        <f t="shared" si="156"/>
        <v>0</v>
      </c>
      <c r="I322" s="54">
        <f t="shared" si="157"/>
        <v>0</v>
      </c>
      <c r="J322" s="54">
        <f t="shared" si="158"/>
        <v>0</v>
      </c>
      <c r="K322" s="54">
        <f t="shared" si="159"/>
        <v>0</v>
      </c>
      <c r="L322" s="54">
        <f t="shared" si="160"/>
        <v>0</v>
      </c>
      <c r="M322" s="54">
        <f t="shared" si="161"/>
        <v>0</v>
      </c>
      <c r="N322" s="54">
        <f t="shared" si="162"/>
        <v>0</v>
      </c>
      <c r="O322" s="54">
        <f t="shared" si="163"/>
        <v>0</v>
      </c>
      <c r="P322" s="54">
        <f t="shared" si="164"/>
        <v>0</v>
      </c>
      <c r="Q322" s="54">
        <f t="shared" si="165"/>
        <v>0</v>
      </c>
      <c r="R322" s="410">
        <f t="shared" si="166"/>
        <v>0</v>
      </c>
      <c r="S322" s="421"/>
      <c r="T322" s="228"/>
      <c r="U322" s="228"/>
      <c r="V322" s="228"/>
      <c r="W322" s="228"/>
      <c r="X322" s="228"/>
      <c r="Y322" s="228"/>
      <c r="Z322" s="228"/>
      <c r="AA322" s="228"/>
      <c r="AB322" s="228"/>
      <c r="AC322" s="228"/>
      <c r="AD322" s="228"/>
      <c r="AE322" s="228"/>
      <c r="AF322" s="228"/>
      <c r="AG322" s="228"/>
      <c r="AH322" s="432"/>
      <c r="AI322" s="421"/>
      <c r="AJ322" s="228"/>
      <c r="AK322" s="228"/>
      <c r="AL322" s="228"/>
      <c r="AM322" s="228"/>
      <c r="AN322" s="228"/>
      <c r="AO322" s="228"/>
      <c r="AP322" s="228"/>
      <c r="AQ322" s="228"/>
      <c r="AR322" s="228"/>
      <c r="AS322" s="228"/>
      <c r="AT322" s="228"/>
      <c r="AU322" s="228"/>
      <c r="AV322" s="228"/>
      <c r="AW322" s="228"/>
      <c r="AX322" s="432"/>
      <c r="AY322" s="421"/>
      <c r="AZ322" s="228"/>
      <c r="BA322" s="228"/>
      <c r="BB322" s="228"/>
      <c r="BC322" s="228"/>
      <c r="BD322" s="228"/>
      <c r="BE322" s="228"/>
      <c r="BF322" s="228"/>
      <c r="BG322" s="228"/>
      <c r="BH322" s="228"/>
      <c r="BI322" s="228"/>
      <c r="BJ322" s="228"/>
      <c r="BK322" s="228"/>
      <c r="BL322" s="228"/>
      <c r="BM322" s="228"/>
      <c r="BN322" s="432"/>
      <c r="BO322" s="27" t="s">
        <v>1046</v>
      </c>
    </row>
    <row r="323" spans="2:67" outlineLevel="2">
      <c r="B323" s="47" t="s">
        <v>1077</v>
      </c>
      <c r="C323" s="227">
        <f t="shared" si="151"/>
        <v>0</v>
      </c>
      <c r="D323" s="227">
        <f t="shared" si="152"/>
        <v>0</v>
      </c>
      <c r="E323" s="227">
        <f t="shared" si="153"/>
        <v>0</v>
      </c>
      <c r="F323" s="227">
        <f t="shared" si="154"/>
        <v>0</v>
      </c>
      <c r="G323" s="227">
        <f t="shared" si="155"/>
        <v>0</v>
      </c>
      <c r="H323" s="227">
        <f t="shared" si="156"/>
        <v>0</v>
      </c>
      <c r="I323" s="227">
        <f t="shared" si="157"/>
        <v>0</v>
      </c>
      <c r="J323" s="227">
        <f t="shared" si="158"/>
        <v>0</v>
      </c>
      <c r="K323" s="227">
        <f t="shared" si="159"/>
        <v>0</v>
      </c>
      <c r="L323" s="227">
        <f t="shared" si="160"/>
        <v>0</v>
      </c>
      <c r="M323" s="227">
        <f t="shared" si="161"/>
        <v>0</v>
      </c>
      <c r="N323" s="227">
        <f t="shared" si="162"/>
        <v>0</v>
      </c>
      <c r="O323" s="227">
        <f t="shared" si="163"/>
        <v>0</v>
      </c>
      <c r="P323" s="227">
        <f t="shared" si="164"/>
        <v>0</v>
      </c>
      <c r="Q323" s="227">
        <f t="shared" si="165"/>
        <v>0</v>
      </c>
      <c r="R323" s="411">
        <f t="shared" si="166"/>
        <v>0</v>
      </c>
      <c r="S323" s="422"/>
      <c r="T323" s="226"/>
      <c r="U323" s="226"/>
      <c r="V323" s="226"/>
      <c r="W323" s="226"/>
      <c r="X323" s="226"/>
      <c r="Y323" s="226"/>
      <c r="Z323" s="226"/>
      <c r="AA323" s="226"/>
      <c r="AB323" s="226"/>
      <c r="AC323" s="226"/>
      <c r="AD323" s="226"/>
      <c r="AE323" s="226"/>
      <c r="AF323" s="226"/>
      <c r="AG323" s="226"/>
      <c r="AH323" s="433"/>
      <c r="AI323" s="422"/>
      <c r="AJ323" s="226"/>
      <c r="AK323" s="226"/>
      <c r="AL323" s="226"/>
      <c r="AM323" s="226"/>
      <c r="AN323" s="226"/>
      <c r="AO323" s="226"/>
      <c r="AP323" s="226"/>
      <c r="AQ323" s="226"/>
      <c r="AR323" s="226"/>
      <c r="AS323" s="226"/>
      <c r="AT323" s="226"/>
      <c r="AU323" s="226"/>
      <c r="AV323" s="226"/>
      <c r="AW323" s="226"/>
      <c r="AX323" s="433"/>
      <c r="AY323" s="422"/>
      <c r="AZ323" s="226"/>
      <c r="BA323" s="226"/>
      <c r="BB323" s="226"/>
      <c r="BC323" s="226"/>
      <c r="BD323" s="226"/>
      <c r="BE323" s="226"/>
      <c r="BF323" s="226"/>
      <c r="BG323" s="226"/>
      <c r="BH323" s="226"/>
      <c r="BI323" s="226"/>
      <c r="BJ323" s="226"/>
      <c r="BK323" s="226"/>
      <c r="BL323" s="226"/>
      <c r="BM323" s="226"/>
      <c r="BN323" s="433"/>
    </row>
    <row r="324" spans="2:67" outlineLevel="2">
      <c r="B324" s="48" t="s">
        <v>1078</v>
      </c>
      <c r="C324" s="55">
        <f t="shared" si="151"/>
        <v>0</v>
      </c>
      <c r="D324" s="55">
        <f t="shared" si="152"/>
        <v>0</v>
      </c>
      <c r="E324" s="55">
        <f t="shared" si="153"/>
        <v>0</v>
      </c>
      <c r="F324" s="55">
        <f t="shared" si="154"/>
        <v>0</v>
      </c>
      <c r="G324" s="55">
        <f t="shared" si="155"/>
        <v>0</v>
      </c>
      <c r="H324" s="55">
        <f t="shared" si="156"/>
        <v>0</v>
      </c>
      <c r="I324" s="55">
        <f t="shared" si="157"/>
        <v>0</v>
      </c>
      <c r="J324" s="55">
        <f t="shared" si="158"/>
        <v>0</v>
      </c>
      <c r="K324" s="55">
        <f t="shared" si="159"/>
        <v>0</v>
      </c>
      <c r="L324" s="55">
        <f t="shared" si="160"/>
        <v>0</v>
      </c>
      <c r="M324" s="55">
        <f t="shared" si="161"/>
        <v>0</v>
      </c>
      <c r="N324" s="55">
        <f t="shared" si="162"/>
        <v>0</v>
      </c>
      <c r="O324" s="55">
        <f t="shared" si="163"/>
        <v>0</v>
      </c>
      <c r="P324" s="55">
        <f t="shared" si="164"/>
        <v>0</v>
      </c>
      <c r="Q324" s="55">
        <f t="shared" si="165"/>
        <v>0</v>
      </c>
      <c r="R324" s="412">
        <f t="shared" si="166"/>
        <v>0</v>
      </c>
      <c r="S324" s="423"/>
      <c r="T324" s="225"/>
      <c r="U324" s="225"/>
      <c r="V324" s="225"/>
      <c r="W324" s="225"/>
      <c r="X324" s="225"/>
      <c r="Y324" s="225"/>
      <c r="Z324" s="225"/>
      <c r="AA324" s="225"/>
      <c r="AB324" s="225"/>
      <c r="AC324" s="225"/>
      <c r="AD324" s="225"/>
      <c r="AE324" s="225"/>
      <c r="AF324" s="225"/>
      <c r="AG324" s="225"/>
      <c r="AH324" s="434"/>
      <c r="AI324" s="423"/>
      <c r="AJ324" s="225"/>
      <c r="AK324" s="225"/>
      <c r="AL324" s="225"/>
      <c r="AM324" s="225"/>
      <c r="AN324" s="225"/>
      <c r="AO324" s="225"/>
      <c r="AP324" s="225"/>
      <c r="AQ324" s="225"/>
      <c r="AR324" s="225"/>
      <c r="AS324" s="225"/>
      <c r="AT324" s="225"/>
      <c r="AU324" s="225"/>
      <c r="AV324" s="225"/>
      <c r="AW324" s="225"/>
      <c r="AX324" s="434"/>
      <c r="AY324" s="423"/>
      <c r="AZ324" s="225"/>
      <c r="BA324" s="225"/>
      <c r="BB324" s="225"/>
      <c r="BC324" s="225"/>
      <c r="BD324" s="225"/>
      <c r="BE324" s="225"/>
      <c r="BF324" s="225"/>
      <c r="BG324" s="225"/>
      <c r="BH324" s="225"/>
      <c r="BI324" s="225"/>
      <c r="BJ324" s="225"/>
      <c r="BK324" s="225"/>
      <c r="BL324" s="225"/>
      <c r="BM324" s="225"/>
      <c r="BN324" s="434"/>
    </row>
    <row r="325" spans="2:67" outlineLevel="2">
      <c r="B325" s="46" t="str">
        <f>$B$153&amp;": Ewe Lambs"</f>
        <v>Middle: Ewe Lambs</v>
      </c>
      <c r="C325" s="54">
        <f t="shared" si="151"/>
        <v>0</v>
      </c>
      <c r="D325" s="54">
        <f t="shared" si="152"/>
        <v>0</v>
      </c>
      <c r="E325" s="54">
        <f t="shared" si="153"/>
        <v>0</v>
      </c>
      <c r="F325" s="54">
        <f t="shared" si="154"/>
        <v>0</v>
      </c>
      <c r="G325" s="54">
        <f t="shared" si="155"/>
        <v>0</v>
      </c>
      <c r="H325" s="54">
        <f t="shared" si="156"/>
        <v>0</v>
      </c>
      <c r="I325" s="54">
        <f t="shared" si="157"/>
        <v>0</v>
      </c>
      <c r="J325" s="54">
        <f t="shared" si="158"/>
        <v>0</v>
      </c>
      <c r="K325" s="54">
        <f t="shared" si="159"/>
        <v>0</v>
      </c>
      <c r="L325" s="54">
        <f t="shared" si="160"/>
        <v>0</v>
      </c>
      <c r="M325" s="54">
        <f t="shared" si="161"/>
        <v>0</v>
      </c>
      <c r="N325" s="54">
        <f t="shared" si="162"/>
        <v>0</v>
      </c>
      <c r="O325" s="54">
        <f t="shared" si="163"/>
        <v>0</v>
      </c>
      <c r="P325" s="54">
        <f t="shared" si="164"/>
        <v>0</v>
      </c>
      <c r="Q325" s="54">
        <f t="shared" si="165"/>
        <v>0</v>
      </c>
      <c r="R325" s="410">
        <f t="shared" si="166"/>
        <v>0</v>
      </c>
      <c r="S325" s="421"/>
      <c r="T325" s="228"/>
      <c r="U325" s="228"/>
      <c r="V325" s="228"/>
      <c r="W325" s="228"/>
      <c r="X325" s="228"/>
      <c r="Y325" s="228"/>
      <c r="Z325" s="228"/>
      <c r="AA325" s="228"/>
      <c r="AB325" s="228"/>
      <c r="AC325" s="228"/>
      <c r="AD325" s="228"/>
      <c r="AE325" s="228"/>
      <c r="AF325" s="228"/>
      <c r="AG325" s="228"/>
      <c r="AH325" s="432"/>
      <c r="AI325" s="421"/>
      <c r="AJ325" s="228"/>
      <c r="AK325" s="228"/>
      <c r="AL325" s="228"/>
      <c r="AM325" s="228"/>
      <c r="AN325" s="228"/>
      <c r="AO325" s="228"/>
      <c r="AP325" s="228"/>
      <c r="AQ325" s="228"/>
      <c r="AR325" s="228"/>
      <c r="AS325" s="228"/>
      <c r="AT325" s="228"/>
      <c r="AU325" s="228"/>
      <c r="AV325" s="228"/>
      <c r="AW325" s="228"/>
      <c r="AX325" s="432"/>
      <c r="AY325" s="421"/>
      <c r="AZ325" s="228"/>
      <c r="BA325" s="228"/>
      <c r="BB325" s="228"/>
      <c r="BC325" s="228"/>
      <c r="BD325" s="228"/>
      <c r="BE325" s="228"/>
      <c r="BF325" s="228"/>
      <c r="BG325" s="228"/>
      <c r="BH325" s="228"/>
      <c r="BI325" s="228"/>
      <c r="BJ325" s="228"/>
      <c r="BK325" s="228"/>
      <c r="BL325" s="228"/>
      <c r="BM325" s="228"/>
      <c r="BN325" s="432"/>
      <c r="BO325" s="27" t="s">
        <v>1046</v>
      </c>
    </row>
    <row r="326" spans="2:67" outlineLevel="2">
      <c r="B326" s="47" t="s">
        <v>1077</v>
      </c>
      <c r="C326" s="227">
        <f t="shared" si="151"/>
        <v>0</v>
      </c>
      <c r="D326" s="227">
        <f t="shared" si="152"/>
        <v>0</v>
      </c>
      <c r="E326" s="227">
        <f t="shared" si="153"/>
        <v>0</v>
      </c>
      <c r="F326" s="227">
        <f t="shared" si="154"/>
        <v>0</v>
      </c>
      <c r="G326" s="227">
        <f t="shared" si="155"/>
        <v>0</v>
      </c>
      <c r="H326" s="227">
        <f t="shared" si="156"/>
        <v>0</v>
      </c>
      <c r="I326" s="227">
        <f t="shared" si="157"/>
        <v>0</v>
      </c>
      <c r="J326" s="227">
        <f t="shared" si="158"/>
        <v>0</v>
      </c>
      <c r="K326" s="227">
        <f t="shared" si="159"/>
        <v>0</v>
      </c>
      <c r="L326" s="227">
        <f t="shared" si="160"/>
        <v>0</v>
      </c>
      <c r="M326" s="227">
        <f t="shared" si="161"/>
        <v>0</v>
      </c>
      <c r="N326" s="227">
        <f t="shared" si="162"/>
        <v>0</v>
      </c>
      <c r="O326" s="227">
        <f t="shared" si="163"/>
        <v>0</v>
      </c>
      <c r="P326" s="227">
        <f t="shared" si="164"/>
        <v>0</v>
      </c>
      <c r="Q326" s="227">
        <f t="shared" si="165"/>
        <v>0</v>
      </c>
      <c r="R326" s="411">
        <f t="shared" si="166"/>
        <v>0</v>
      </c>
      <c r="S326" s="422"/>
      <c r="T326" s="226"/>
      <c r="U326" s="226"/>
      <c r="V326" s="226"/>
      <c r="W326" s="226"/>
      <c r="X326" s="226"/>
      <c r="Y326" s="226"/>
      <c r="Z326" s="226"/>
      <c r="AA326" s="226"/>
      <c r="AB326" s="226"/>
      <c r="AC326" s="226"/>
      <c r="AD326" s="226"/>
      <c r="AE326" s="226"/>
      <c r="AF326" s="226"/>
      <c r="AG326" s="226"/>
      <c r="AH326" s="433"/>
      <c r="AI326" s="422"/>
      <c r="AJ326" s="226"/>
      <c r="AK326" s="226"/>
      <c r="AL326" s="226"/>
      <c r="AM326" s="226"/>
      <c r="AN326" s="226"/>
      <c r="AO326" s="226"/>
      <c r="AP326" s="226"/>
      <c r="AQ326" s="226"/>
      <c r="AR326" s="226"/>
      <c r="AS326" s="226"/>
      <c r="AT326" s="226"/>
      <c r="AU326" s="226"/>
      <c r="AV326" s="226"/>
      <c r="AW326" s="226"/>
      <c r="AX326" s="433"/>
      <c r="AY326" s="422"/>
      <c r="AZ326" s="226"/>
      <c r="BA326" s="226"/>
      <c r="BB326" s="226"/>
      <c r="BC326" s="226"/>
      <c r="BD326" s="226"/>
      <c r="BE326" s="226"/>
      <c r="BF326" s="226"/>
      <c r="BG326" s="226"/>
      <c r="BH326" s="226"/>
      <c r="BI326" s="226"/>
      <c r="BJ326" s="226"/>
      <c r="BK326" s="226"/>
      <c r="BL326" s="226"/>
      <c r="BM326" s="226"/>
      <c r="BN326" s="433"/>
    </row>
    <row r="327" spans="2:67" outlineLevel="2">
      <c r="B327" s="48" t="s">
        <v>1078</v>
      </c>
      <c r="C327" s="55">
        <f t="shared" si="151"/>
        <v>0</v>
      </c>
      <c r="D327" s="55">
        <f t="shared" si="152"/>
        <v>0</v>
      </c>
      <c r="E327" s="55">
        <f t="shared" si="153"/>
        <v>0</v>
      </c>
      <c r="F327" s="55">
        <f t="shared" si="154"/>
        <v>0</v>
      </c>
      <c r="G327" s="55">
        <f t="shared" si="155"/>
        <v>0</v>
      </c>
      <c r="H327" s="55">
        <f t="shared" si="156"/>
        <v>0</v>
      </c>
      <c r="I327" s="55">
        <f t="shared" si="157"/>
        <v>0</v>
      </c>
      <c r="J327" s="55">
        <f t="shared" si="158"/>
        <v>0</v>
      </c>
      <c r="K327" s="55">
        <f t="shared" si="159"/>
        <v>0</v>
      </c>
      <c r="L327" s="55">
        <f t="shared" si="160"/>
        <v>0</v>
      </c>
      <c r="M327" s="55">
        <f t="shared" si="161"/>
        <v>0</v>
      </c>
      <c r="N327" s="55">
        <f t="shared" si="162"/>
        <v>0</v>
      </c>
      <c r="O327" s="55">
        <f t="shared" si="163"/>
        <v>0</v>
      </c>
      <c r="P327" s="55">
        <f t="shared" si="164"/>
        <v>0</v>
      </c>
      <c r="Q327" s="55">
        <f t="shared" si="165"/>
        <v>0</v>
      </c>
      <c r="R327" s="412">
        <f t="shared" si="166"/>
        <v>0</v>
      </c>
      <c r="S327" s="423"/>
      <c r="T327" s="225"/>
      <c r="U327" s="225"/>
      <c r="V327" s="225"/>
      <c r="W327" s="225"/>
      <c r="X327" s="225"/>
      <c r="Y327" s="225"/>
      <c r="Z327" s="225"/>
      <c r="AA327" s="225"/>
      <c r="AB327" s="225"/>
      <c r="AC327" s="225"/>
      <c r="AD327" s="225"/>
      <c r="AE327" s="225"/>
      <c r="AF327" s="225"/>
      <c r="AG327" s="225"/>
      <c r="AH327" s="434"/>
      <c r="AI327" s="423"/>
      <c r="AJ327" s="225"/>
      <c r="AK327" s="225"/>
      <c r="AL327" s="225"/>
      <c r="AM327" s="225"/>
      <c r="AN327" s="225"/>
      <c r="AO327" s="225"/>
      <c r="AP327" s="225"/>
      <c r="AQ327" s="225"/>
      <c r="AR327" s="225"/>
      <c r="AS327" s="225"/>
      <c r="AT327" s="225"/>
      <c r="AU327" s="225"/>
      <c r="AV327" s="225"/>
      <c r="AW327" s="225"/>
      <c r="AX327" s="434"/>
      <c r="AY327" s="423"/>
      <c r="AZ327" s="225"/>
      <c r="BA327" s="225"/>
      <c r="BB327" s="225"/>
      <c r="BC327" s="225"/>
      <c r="BD327" s="225"/>
      <c r="BE327" s="225"/>
      <c r="BF327" s="225"/>
      <c r="BG327" s="225"/>
      <c r="BH327" s="225"/>
      <c r="BI327" s="225"/>
      <c r="BJ327" s="225"/>
      <c r="BK327" s="225"/>
      <c r="BL327" s="225"/>
      <c r="BM327" s="225"/>
      <c r="BN327" s="434"/>
    </row>
    <row r="328" spans="2:67" outlineLevel="2">
      <c r="B328" s="46" t="str">
        <f>$B$154&amp;": Ewe Lambs"</f>
        <v>Late: Ewe Lambs</v>
      </c>
      <c r="C328" s="54">
        <f t="shared" si="151"/>
        <v>0</v>
      </c>
      <c r="D328" s="54">
        <f t="shared" si="152"/>
        <v>0</v>
      </c>
      <c r="E328" s="54">
        <f t="shared" si="153"/>
        <v>0</v>
      </c>
      <c r="F328" s="54">
        <f t="shared" si="154"/>
        <v>0</v>
      </c>
      <c r="G328" s="54">
        <f t="shared" si="155"/>
        <v>0</v>
      </c>
      <c r="H328" s="54">
        <f t="shared" si="156"/>
        <v>0</v>
      </c>
      <c r="I328" s="54">
        <f t="shared" si="157"/>
        <v>0</v>
      </c>
      <c r="J328" s="54">
        <f t="shared" si="158"/>
        <v>0</v>
      </c>
      <c r="K328" s="54">
        <f t="shared" si="159"/>
        <v>0</v>
      </c>
      <c r="L328" s="54">
        <f t="shared" si="160"/>
        <v>0</v>
      </c>
      <c r="M328" s="54">
        <f t="shared" si="161"/>
        <v>0</v>
      </c>
      <c r="N328" s="54">
        <f t="shared" si="162"/>
        <v>0</v>
      </c>
      <c r="O328" s="54">
        <f t="shared" si="163"/>
        <v>0</v>
      </c>
      <c r="P328" s="54">
        <f t="shared" si="164"/>
        <v>0</v>
      </c>
      <c r="Q328" s="54">
        <f t="shared" si="165"/>
        <v>0</v>
      </c>
      <c r="R328" s="410">
        <f t="shared" si="166"/>
        <v>0</v>
      </c>
      <c r="S328" s="421"/>
      <c r="T328" s="228"/>
      <c r="U328" s="228"/>
      <c r="V328" s="228"/>
      <c r="W328" s="228"/>
      <c r="X328" s="228"/>
      <c r="Y328" s="228"/>
      <c r="Z328" s="228"/>
      <c r="AA328" s="228"/>
      <c r="AB328" s="228"/>
      <c r="AC328" s="228"/>
      <c r="AD328" s="228"/>
      <c r="AE328" s="228"/>
      <c r="AF328" s="228"/>
      <c r="AG328" s="228"/>
      <c r="AH328" s="432"/>
      <c r="AI328" s="421"/>
      <c r="AJ328" s="228"/>
      <c r="AK328" s="228"/>
      <c r="AL328" s="228"/>
      <c r="AM328" s="228"/>
      <c r="AN328" s="228"/>
      <c r="AO328" s="228"/>
      <c r="AP328" s="228"/>
      <c r="AQ328" s="228"/>
      <c r="AR328" s="228"/>
      <c r="AS328" s="228"/>
      <c r="AT328" s="228"/>
      <c r="AU328" s="228"/>
      <c r="AV328" s="228"/>
      <c r="AW328" s="228"/>
      <c r="AX328" s="432"/>
      <c r="AY328" s="421"/>
      <c r="AZ328" s="228"/>
      <c r="BA328" s="228"/>
      <c r="BB328" s="228"/>
      <c r="BC328" s="228"/>
      <c r="BD328" s="228"/>
      <c r="BE328" s="228"/>
      <c r="BF328" s="228"/>
      <c r="BG328" s="228"/>
      <c r="BH328" s="228"/>
      <c r="BI328" s="228"/>
      <c r="BJ328" s="228"/>
      <c r="BK328" s="228"/>
      <c r="BL328" s="228"/>
      <c r="BM328" s="228"/>
      <c r="BN328" s="432"/>
      <c r="BO328" s="27" t="s">
        <v>1046</v>
      </c>
    </row>
    <row r="329" spans="2:67" outlineLevel="2">
      <c r="B329" s="47" t="s">
        <v>1077</v>
      </c>
      <c r="C329" s="227">
        <f t="shared" si="151"/>
        <v>0</v>
      </c>
      <c r="D329" s="227">
        <f t="shared" si="152"/>
        <v>0</v>
      </c>
      <c r="E329" s="227">
        <f t="shared" si="153"/>
        <v>0</v>
      </c>
      <c r="F329" s="227">
        <f t="shared" si="154"/>
        <v>0</v>
      </c>
      <c r="G329" s="227">
        <f t="shared" si="155"/>
        <v>0</v>
      </c>
      <c r="H329" s="227">
        <f t="shared" si="156"/>
        <v>0</v>
      </c>
      <c r="I329" s="227">
        <f t="shared" si="157"/>
        <v>0</v>
      </c>
      <c r="J329" s="227">
        <f t="shared" si="158"/>
        <v>0</v>
      </c>
      <c r="K329" s="227">
        <f t="shared" si="159"/>
        <v>0</v>
      </c>
      <c r="L329" s="227">
        <f t="shared" si="160"/>
        <v>0</v>
      </c>
      <c r="M329" s="227">
        <f t="shared" si="161"/>
        <v>0</v>
      </c>
      <c r="N329" s="227">
        <f t="shared" si="162"/>
        <v>0</v>
      </c>
      <c r="O329" s="227">
        <f t="shared" si="163"/>
        <v>0</v>
      </c>
      <c r="P329" s="227">
        <f t="shared" si="164"/>
        <v>0</v>
      </c>
      <c r="Q329" s="227">
        <f t="shared" si="165"/>
        <v>0</v>
      </c>
      <c r="R329" s="411">
        <f t="shared" si="166"/>
        <v>0</v>
      </c>
      <c r="S329" s="422"/>
      <c r="T329" s="226"/>
      <c r="U329" s="226"/>
      <c r="V329" s="226"/>
      <c r="W329" s="226"/>
      <c r="X329" s="226"/>
      <c r="Y329" s="226"/>
      <c r="Z329" s="226"/>
      <c r="AA329" s="226"/>
      <c r="AB329" s="226"/>
      <c r="AC329" s="226"/>
      <c r="AD329" s="226"/>
      <c r="AE329" s="226"/>
      <c r="AF329" s="226"/>
      <c r="AG329" s="226"/>
      <c r="AH329" s="433"/>
      <c r="AI329" s="422"/>
      <c r="AJ329" s="226"/>
      <c r="AK329" s="226"/>
      <c r="AL329" s="226"/>
      <c r="AM329" s="226"/>
      <c r="AN329" s="226"/>
      <c r="AO329" s="226"/>
      <c r="AP329" s="226"/>
      <c r="AQ329" s="226"/>
      <c r="AR329" s="226"/>
      <c r="AS329" s="226"/>
      <c r="AT329" s="226"/>
      <c r="AU329" s="226"/>
      <c r="AV329" s="226"/>
      <c r="AW329" s="226"/>
      <c r="AX329" s="433"/>
      <c r="AY329" s="422"/>
      <c r="AZ329" s="226"/>
      <c r="BA329" s="226"/>
      <c r="BB329" s="226"/>
      <c r="BC329" s="226"/>
      <c r="BD329" s="226"/>
      <c r="BE329" s="226"/>
      <c r="BF329" s="226"/>
      <c r="BG329" s="226"/>
      <c r="BH329" s="226"/>
      <c r="BI329" s="226"/>
      <c r="BJ329" s="226"/>
      <c r="BK329" s="226"/>
      <c r="BL329" s="226"/>
      <c r="BM329" s="226"/>
      <c r="BN329" s="433"/>
    </row>
    <row r="330" spans="2:67" outlineLevel="2">
      <c r="B330" s="48" t="s">
        <v>1078</v>
      </c>
      <c r="C330" s="55">
        <f t="shared" si="151"/>
        <v>0</v>
      </c>
      <c r="D330" s="55">
        <f t="shared" si="152"/>
        <v>0</v>
      </c>
      <c r="E330" s="55">
        <f t="shared" si="153"/>
        <v>0</v>
      </c>
      <c r="F330" s="55">
        <f t="shared" si="154"/>
        <v>0</v>
      </c>
      <c r="G330" s="55">
        <f t="shared" si="155"/>
        <v>0</v>
      </c>
      <c r="H330" s="55">
        <f t="shared" si="156"/>
        <v>0</v>
      </c>
      <c r="I330" s="55">
        <f t="shared" si="157"/>
        <v>0</v>
      </c>
      <c r="J330" s="55">
        <f t="shared" si="158"/>
        <v>0</v>
      </c>
      <c r="K330" s="55">
        <f t="shared" si="159"/>
        <v>0</v>
      </c>
      <c r="L330" s="55">
        <f t="shared" si="160"/>
        <v>0</v>
      </c>
      <c r="M330" s="55">
        <f t="shared" si="161"/>
        <v>0</v>
      </c>
      <c r="N330" s="55">
        <f t="shared" si="162"/>
        <v>0</v>
      </c>
      <c r="O330" s="55">
        <f t="shared" si="163"/>
        <v>0</v>
      </c>
      <c r="P330" s="55">
        <f t="shared" si="164"/>
        <v>0</v>
      </c>
      <c r="Q330" s="55">
        <f t="shared" si="165"/>
        <v>0</v>
      </c>
      <c r="R330" s="412">
        <f t="shared" si="166"/>
        <v>0</v>
      </c>
      <c r="S330" s="423"/>
      <c r="T330" s="225"/>
      <c r="U330" s="225"/>
      <c r="V330" s="225"/>
      <c r="W330" s="225"/>
      <c r="X330" s="225"/>
      <c r="Y330" s="225"/>
      <c r="Z330" s="225"/>
      <c r="AA330" s="225"/>
      <c r="AB330" s="225"/>
      <c r="AC330" s="225"/>
      <c r="AD330" s="225"/>
      <c r="AE330" s="225"/>
      <c r="AF330" s="225"/>
      <c r="AG330" s="225"/>
      <c r="AH330" s="434"/>
      <c r="AI330" s="423"/>
      <c r="AJ330" s="225"/>
      <c r="AK330" s="225"/>
      <c r="AL330" s="225"/>
      <c r="AM330" s="225"/>
      <c r="AN330" s="225"/>
      <c r="AO330" s="225"/>
      <c r="AP330" s="225"/>
      <c r="AQ330" s="225"/>
      <c r="AR330" s="225"/>
      <c r="AS330" s="225"/>
      <c r="AT330" s="225"/>
      <c r="AU330" s="225"/>
      <c r="AV330" s="225"/>
      <c r="AW330" s="225"/>
      <c r="AX330" s="434"/>
      <c r="AY330" s="423"/>
      <c r="AZ330" s="225"/>
      <c r="BA330" s="225"/>
      <c r="BB330" s="225"/>
      <c r="BC330" s="225"/>
      <c r="BD330" s="225"/>
      <c r="BE330" s="225"/>
      <c r="BF330" s="225"/>
      <c r="BG330" s="225"/>
      <c r="BH330" s="225"/>
      <c r="BI330" s="225"/>
      <c r="BJ330" s="225"/>
      <c r="BK330" s="225"/>
      <c r="BL330" s="225"/>
      <c r="BM330" s="225"/>
      <c r="BN330" s="434"/>
    </row>
    <row r="331" spans="2:67" outlineLevel="2">
      <c r="B331" s="46" t="str">
        <f>$B$155&amp;": Ewe Lambs"</f>
        <v>V. Late: Ewe Lambs</v>
      </c>
      <c r="C331" s="54">
        <f t="shared" ref="C331:R333" si="167">CHOOSE(d.Region,S331,AI331,AY331)</f>
        <v>0</v>
      </c>
      <c r="D331" s="54">
        <f t="shared" si="167"/>
        <v>0</v>
      </c>
      <c r="E331" s="54">
        <f t="shared" si="167"/>
        <v>0</v>
      </c>
      <c r="F331" s="54">
        <f t="shared" si="167"/>
        <v>0</v>
      </c>
      <c r="G331" s="54">
        <f t="shared" si="167"/>
        <v>0</v>
      </c>
      <c r="H331" s="54">
        <f t="shared" si="167"/>
        <v>0</v>
      </c>
      <c r="I331" s="54">
        <f t="shared" si="167"/>
        <v>0</v>
      </c>
      <c r="J331" s="54">
        <f t="shared" si="167"/>
        <v>0</v>
      </c>
      <c r="K331" s="54">
        <f t="shared" si="167"/>
        <v>0</v>
      </c>
      <c r="L331" s="54">
        <f t="shared" si="167"/>
        <v>0</v>
      </c>
      <c r="M331" s="54">
        <f t="shared" si="167"/>
        <v>0</v>
      </c>
      <c r="N331" s="54">
        <f t="shared" si="167"/>
        <v>0</v>
      </c>
      <c r="O331" s="54">
        <f t="shared" si="167"/>
        <v>0</v>
      </c>
      <c r="P331" s="54">
        <f t="shared" si="167"/>
        <v>0</v>
      </c>
      <c r="Q331" s="54">
        <f t="shared" si="167"/>
        <v>0</v>
      </c>
      <c r="R331" s="410">
        <f t="shared" si="167"/>
        <v>0</v>
      </c>
      <c r="S331" s="421"/>
      <c r="T331" s="228"/>
      <c r="U331" s="228"/>
      <c r="V331" s="228"/>
      <c r="W331" s="228"/>
      <c r="X331" s="228"/>
      <c r="Y331" s="228"/>
      <c r="Z331" s="228"/>
      <c r="AA331" s="228"/>
      <c r="AB331" s="228"/>
      <c r="AC331" s="228"/>
      <c r="AD331" s="228"/>
      <c r="AE331" s="228"/>
      <c r="AF331" s="228"/>
      <c r="AG331" s="228"/>
      <c r="AH331" s="432"/>
      <c r="AI331" s="421"/>
      <c r="AJ331" s="228"/>
      <c r="AK331" s="228"/>
      <c r="AL331" s="228"/>
      <c r="AM331" s="228"/>
      <c r="AN331" s="228"/>
      <c r="AO331" s="228"/>
      <c r="AP331" s="228"/>
      <c r="AQ331" s="228"/>
      <c r="AR331" s="228"/>
      <c r="AS331" s="228"/>
      <c r="AT331" s="228"/>
      <c r="AU331" s="228"/>
      <c r="AV331" s="228"/>
      <c r="AW331" s="228"/>
      <c r="AX331" s="432"/>
      <c r="AY331" s="421"/>
      <c r="AZ331" s="228"/>
      <c r="BA331" s="228"/>
      <c r="BB331" s="228"/>
      <c r="BC331" s="228"/>
      <c r="BD331" s="228"/>
      <c r="BE331" s="228"/>
      <c r="BF331" s="228"/>
      <c r="BG331" s="228"/>
      <c r="BH331" s="228"/>
      <c r="BI331" s="228"/>
      <c r="BJ331" s="228"/>
      <c r="BK331" s="228"/>
      <c r="BL331" s="228"/>
      <c r="BM331" s="228"/>
      <c r="BN331" s="432"/>
      <c r="BO331" s="27" t="s">
        <v>1046</v>
      </c>
    </row>
    <row r="332" spans="2:67" outlineLevel="2">
      <c r="B332" s="47" t="s">
        <v>1077</v>
      </c>
      <c r="C332" s="227">
        <f t="shared" si="167"/>
        <v>0</v>
      </c>
      <c r="D332" s="227">
        <f t="shared" si="167"/>
        <v>0</v>
      </c>
      <c r="E332" s="227">
        <f t="shared" si="167"/>
        <v>0</v>
      </c>
      <c r="F332" s="227">
        <f t="shared" si="167"/>
        <v>0</v>
      </c>
      <c r="G332" s="227">
        <f t="shared" si="167"/>
        <v>0</v>
      </c>
      <c r="H332" s="227">
        <f t="shared" si="167"/>
        <v>0</v>
      </c>
      <c r="I332" s="227">
        <f t="shared" si="167"/>
        <v>0</v>
      </c>
      <c r="J332" s="227">
        <f t="shared" si="167"/>
        <v>0</v>
      </c>
      <c r="K332" s="227">
        <f t="shared" si="167"/>
        <v>0</v>
      </c>
      <c r="L332" s="227">
        <f t="shared" si="167"/>
        <v>0</v>
      </c>
      <c r="M332" s="227">
        <f t="shared" si="167"/>
        <v>0</v>
      </c>
      <c r="N332" s="227">
        <f t="shared" si="167"/>
        <v>0</v>
      </c>
      <c r="O332" s="227">
        <f t="shared" si="167"/>
        <v>0</v>
      </c>
      <c r="P332" s="227">
        <f t="shared" si="167"/>
        <v>0</v>
      </c>
      <c r="Q332" s="227">
        <f t="shared" si="167"/>
        <v>0</v>
      </c>
      <c r="R332" s="411">
        <f t="shared" si="167"/>
        <v>0</v>
      </c>
      <c r="S332" s="422"/>
      <c r="T332" s="226"/>
      <c r="U332" s="226"/>
      <c r="V332" s="226"/>
      <c r="W332" s="226"/>
      <c r="X332" s="226"/>
      <c r="Y332" s="226"/>
      <c r="Z332" s="226"/>
      <c r="AA332" s="226"/>
      <c r="AB332" s="226"/>
      <c r="AC332" s="226"/>
      <c r="AD332" s="226"/>
      <c r="AE332" s="226"/>
      <c r="AF332" s="226"/>
      <c r="AG332" s="226"/>
      <c r="AH332" s="433"/>
      <c r="AI332" s="422"/>
      <c r="AJ332" s="226"/>
      <c r="AK332" s="226"/>
      <c r="AL332" s="226"/>
      <c r="AM332" s="226"/>
      <c r="AN332" s="226"/>
      <c r="AO332" s="226"/>
      <c r="AP332" s="226"/>
      <c r="AQ332" s="226"/>
      <c r="AR332" s="226"/>
      <c r="AS332" s="226"/>
      <c r="AT332" s="226"/>
      <c r="AU332" s="226"/>
      <c r="AV332" s="226"/>
      <c r="AW332" s="226"/>
      <c r="AX332" s="433"/>
      <c r="AY332" s="422"/>
      <c r="AZ332" s="226"/>
      <c r="BA332" s="226"/>
      <c r="BB332" s="226"/>
      <c r="BC332" s="226"/>
      <c r="BD332" s="226"/>
      <c r="BE332" s="226"/>
      <c r="BF332" s="226"/>
      <c r="BG332" s="226"/>
      <c r="BH332" s="226"/>
      <c r="BI332" s="226"/>
      <c r="BJ332" s="226"/>
      <c r="BK332" s="226"/>
      <c r="BL332" s="226"/>
      <c r="BM332" s="226"/>
      <c r="BN332" s="433"/>
    </row>
    <row r="333" spans="2:67" outlineLevel="2">
      <c r="B333" s="48" t="s">
        <v>1078</v>
      </c>
      <c r="C333" s="55">
        <f t="shared" si="167"/>
        <v>0</v>
      </c>
      <c r="D333" s="55">
        <f t="shared" si="167"/>
        <v>0</v>
      </c>
      <c r="E333" s="55">
        <f t="shared" si="167"/>
        <v>0</v>
      </c>
      <c r="F333" s="55">
        <f t="shared" si="167"/>
        <v>0</v>
      </c>
      <c r="G333" s="55">
        <f t="shared" si="167"/>
        <v>0</v>
      </c>
      <c r="H333" s="55">
        <f t="shared" si="167"/>
        <v>0</v>
      </c>
      <c r="I333" s="55">
        <f t="shared" si="167"/>
        <v>0</v>
      </c>
      <c r="J333" s="55">
        <f t="shared" si="167"/>
        <v>0</v>
      </c>
      <c r="K333" s="55">
        <f t="shared" si="167"/>
        <v>0</v>
      </c>
      <c r="L333" s="55">
        <f t="shared" si="167"/>
        <v>0</v>
      </c>
      <c r="M333" s="55">
        <f t="shared" si="167"/>
        <v>0</v>
      </c>
      <c r="N333" s="55">
        <f t="shared" si="167"/>
        <v>0</v>
      </c>
      <c r="O333" s="55">
        <f t="shared" si="167"/>
        <v>0</v>
      </c>
      <c r="P333" s="55">
        <f t="shared" si="167"/>
        <v>0</v>
      </c>
      <c r="Q333" s="55">
        <f t="shared" si="167"/>
        <v>0</v>
      </c>
      <c r="R333" s="412">
        <f t="shared" si="167"/>
        <v>0</v>
      </c>
      <c r="S333" s="423"/>
      <c r="T333" s="225"/>
      <c r="U333" s="225"/>
      <c r="V333" s="225"/>
      <c r="W333" s="225"/>
      <c r="X333" s="225"/>
      <c r="Y333" s="225"/>
      <c r="Z333" s="225"/>
      <c r="AA333" s="225"/>
      <c r="AB333" s="225"/>
      <c r="AC333" s="225"/>
      <c r="AD333" s="225"/>
      <c r="AE333" s="225"/>
      <c r="AF333" s="225"/>
      <c r="AG333" s="225"/>
      <c r="AH333" s="434"/>
      <c r="AI333" s="423"/>
      <c r="AJ333" s="225"/>
      <c r="AK333" s="225"/>
      <c r="AL333" s="225"/>
      <c r="AM333" s="225"/>
      <c r="AN333" s="225"/>
      <c r="AO333" s="225"/>
      <c r="AP333" s="225"/>
      <c r="AQ333" s="225"/>
      <c r="AR333" s="225"/>
      <c r="AS333" s="225"/>
      <c r="AT333" s="225"/>
      <c r="AU333" s="225"/>
      <c r="AV333" s="225"/>
      <c r="AW333" s="225"/>
      <c r="AX333" s="434"/>
      <c r="AY333" s="423"/>
      <c r="AZ333" s="225"/>
      <c r="BA333" s="225"/>
      <c r="BB333" s="225"/>
      <c r="BC333" s="225"/>
      <c r="BD333" s="225"/>
      <c r="BE333" s="225"/>
      <c r="BF333" s="225"/>
      <c r="BG333" s="225"/>
      <c r="BH333" s="225"/>
      <c r="BI333" s="225"/>
      <c r="BJ333" s="225"/>
      <c r="BK333" s="225"/>
      <c r="BL333" s="225"/>
      <c r="BM333" s="225"/>
      <c r="BN333" s="434"/>
    </row>
    <row r="334" spans="2:67" outlineLevel="2">
      <c r="B334" s="46" t="str">
        <f>$B$156&amp;": Ewe Lambs"</f>
        <v>7mo with 0% mated: Ewe Lambs</v>
      </c>
      <c r="C334" s="54">
        <f t="shared" si="151"/>
        <v>0</v>
      </c>
      <c r="D334" s="54">
        <f t="shared" si="152"/>
        <v>0</v>
      </c>
      <c r="E334" s="54">
        <f t="shared" si="153"/>
        <v>0</v>
      </c>
      <c r="F334" s="54">
        <f t="shared" si="154"/>
        <v>0</v>
      </c>
      <c r="G334" s="54">
        <f t="shared" si="155"/>
        <v>0</v>
      </c>
      <c r="H334" s="54">
        <f t="shared" si="156"/>
        <v>0</v>
      </c>
      <c r="I334" s="54">
        <f t="shared" si="157"/>
        <v>0</v>
      </c>
      <c r="J334" s="54">
        <f t="shared" si="158"/>
        <v>0</v>
      </c>
      <c r="K334" s="54">
        <f t="shared" si="159"/>
        <v>0</v>
      </c>
      <c r="L334" s="54">
        <f t="shared" si="160"/>
        <v>0</v>
      </c>
      <c r="M334" s="54">
        <f t="shared" si="161"/>
        <v>0</v>
      </c>
      <c r="N334" s="54">
        <f t="shared" si="162"/>
        <v>0</v>
      </c>
      <c r="O334" s="54">
        <f t="shared" si="163"/>
        <v>0</v>
      </c>
      <c r="P334" s="54">
        <f t="shared" si="164"/>
        <v>0</v>
      </c>
      <c r="Q334" s="54">
        <f t="shared" si="165"/>
        <v>0</v>
      </c>
      <c r="R334" s="410">
        <f t="shared" si="166"/>
        <v>0</v>
      </c>
      <c r="S334" s="327">
        <f>S319</f>
        <v>0</v>
      </c>
      <c r="T334" s="327">
        <f t="shared" ref="T334:BN334" si="168">T319</f>
        <v>0</v>
      </c>
      <c r="U334" s="327">
        <f t="shared" si="168"/>
        <v>0</v>
      </c>
      <c r="V334" s="327">
        <f t="shared" si="168"/>
        <v>0</v>
      </c>
      <c r="W334" s="327">
        <f t="shared" si="168"/>
        <v>0</v>
      </c>
      <c r="X334" s="327">
        <f t="shared" si="168"/>
        <v>0</v>
      </c>
      <c r="Y334" s="327">
        <f t="shared" si="168"/>
        <v>0</v>
      </c>
      <c r="Z334" s="327">
        <f t="shared" si="168"/>
        <v>0</v>
      </c>
      <c r="AA334" s="327">
        <f t="shared" si="168"/>
        <v>0</v>
      </c>
      <c r="AB334" s="327">
        <f t="shared" si="168"/>
        <v>0</v>
      </c>
      <c r="AC334" s="327">
        <f t="shared" si="168"/>
        <v>0</v>
      </c>
      <c r="AD334" s="327">
        <f t="shared" si="168"/>
        <v>0</v>
      </c>
      <c r="AE334" s="327">
        <f t="shared" si="168"/>
        <v>0</v>
      </c>
      <c r="AF334" s="327">
        <f t="shared" si="168"/>
        <v>0</v>
      </c>
      <c r="AG334" s="327">
        <f t="shared" si="168"/>
        <v>0</v>
      </c>
      <c r="AH334" s="327">
        <f t="shared" si="168"/>
        <v>0</v>
      </c>
      <c r="AI334" s="327">
        <f t="shared" si="168"/>
        <v>0</v>
      </c>
      <c r="AJ334" s="327">
        <f t="shared" si="168"/>
        <v>0</v>
      </c>
      <c r="AK334" s="327">
        <f t="shared" si="168"/>
        <v>0</v>
      </c>
      <c r="AL334" s="327">
        <f t="shared" si="168"/>
        <v>0</v>
      </c>
      <c r="AM334" s="327">
        <f t="shared" si="168"/>
        <v>0</v>
      </c>
      <c r="AN334" s="327">
        <f t="shared" si="168"/>
        <v>0</v>
      </c>
      <c r="AO334" s="327">
        <f t="shared" si="168"/>
        <v>0</v>
      </c>
      <c r="AP334" s="327">
        <f t="shared" si="168"/>
        <v>0</v>
      </c>
      <c r="AQ334" s="327">
        <f t="shared" si="168"/>
        <v>0</v>
      </c>
      <c r="AR334" s="327">
        <f t="shared" si="168"/>
        <v>0</v>
      </c>
      <c r="AS334" s="327">
        <f t="shared" si="168"/>
        <v>0</v>
      </c>
      <c r="AT334" s="327">
        <f t="shared" si="168"/>
        <v>0</v>
      </c>
      <c r="AU334" s="327">
        <f t="shared" si="168"/>
        <v>0</v>
      </c>
      <c r="AV334" s="327">
        <f t="shared" si="168"/>
        <v>0</v>
      </c>
      <c r="AW334" s="327">
        <f t="shared" si="168"/>
        <v>0</v>
      </c>
      <c r="AX334" s="327">
        <f t="shared" si="168"/>
        <v>0</v>
      </c>
      <c r="AY334" s="327">
        <f t="shared" si="168"/>
        <v>0</v>
      </c>
      <c r="AZ334" s="327">
        <f t="shared" si="168"/>
        <v>0</v>
      </c>
      <c r="BA334" s="327">
        <f t="shared" si="168"/>
        <v>0</v>
      </c>
      <c r="BB334" s="327">
        <f t="shared" si="168"/>
        <v>0</v>
      </c>
      <c r="BC334" s="327">
        <f t="shared" si="168"/>
        <v>0</v>
      </c>
      <c r="BD334" s="327">
        <f t="shared" si="168"/>
        <v>0</v>
      </c>
      <c r="BE334" s="327">
        <f t="shared" si="168"/>
        <v>0</v>
      </c>
      <c r="BF334" s="327">
        <f t="shared" si="168"/>
        <v>0</v>
      </c>
      <c r="BG334" s="327">
        <f t="shared" si="168"/>
        <v>0</v>
      </c>
      <c r="BH334" s="327">
        <f t="shared" si="168"/>
        <v>0</v>
      </c>
      <c r="BI334" s="327">
        <f t="shared" si="168"/>
        <v>0</v>
      </c>
      <c r="BJ334" s="327">
        <f t="shared" si="168"/>
        <v>0</v>
      </c>
      <c r="BK334" s="327">
        <f t="shared" si="168"/>
        <v>0</v>
      </c>
      <c r="BL334" s="327">
        <f t="shared" si="168"/>
        <v>0</v>
      </c>
      <c r="BM334" s="327">
        <f t="shared" si="168"/>
        <v>0</v>
      </c>
      <c r="BN334" s="327">
        <f t="shared" si="168"/>
        <v>0</v>
      </c>
      <c r="BO334" s="27" t="s">
        <v>1046</v>
      </c>
    </row>
    <row r="335" spans="2:67" outlineLevel="2">
      <c r="B335" s="47" t="s">
        <v>1077</v>
      </c>
      <c r="C335" s="227">
        <f t="shared" si="151"/>
        <v>0</v>
      </c>
      <c r="D335" s="227">
        <f t="shared" si="152"/>
        <v>0</v>
      </c>
      <c r="E335" s="227">
        <f t="shared" si="153"/>
        <v>0</v>
      </c>
      <c r="F335" s="227">
        <f t="shared" si="154"/>
        <v>0</v>
      </c>
      <c r="G335" s="227">
        <f t="shared" si="155"/>
        <v>0</v>
      </c>
      <c r="H335" s="227">
        <f t="shared" si="156"/>
        <v>0</v>
      </c>
      <c r="I335" s="227">
        <f t="shared" si="157"/>
        <v>0</v>
      </c>
      <c r="J335" s="227">
        <f t="shared" si="158"/>
        <v>0</v>
      </c>
      <c r="K335" s="227">
        <f t="shared" si="159"/>
        <v>0</v>
      </c>
      <c r="L335" s="227">
        <f t="shared" si="160"/>
        <v>0</v>
      </c>
      <c r="M335" s="227">
        <f t="shared" si="161"/>
        <v>0</v>
      </c>
      <c r="N335" s="227">
        <f t="shared" si="162"/>
        <v>0</v>
      </c>
      <c r="O335" s="227">
        <f t="shared" si="163"/>
        <v>0</v>
      </c>
      <c r="P335" s="227">
        <f t="shared" si="164"/>
        <v>0</v>
      </c>
      <c r="Q335" s="227">
        <f t="shared" si="165"/>
        <v>0</v>
      </c>
      <c r="R335" s="411">
        <f t="shared" si="166"/>
        <v>0</v>
      </c>
      <c r="S335" s="327">
        <f t="shared" ref="S335:BN335" si="169">S320</f>
        <v>0</v>
      </c>
      <c r="T335" s="327">
        <f t="shared" si="169"/>
        <v>0</v>
      </c>
      <c r="U335" s="327">
        <f t="shared" si="169"/>
        <v>0</v>
      </c>
      <c r="V335" s="327">
        <f t="shared" si="169"/>
        <v>0</v>
      </c>
      <c r="W335" s="327">
        <f t="shared" si="169"/>
        <v>0</v>
      </c>
      <c r="X335" s="327">
        <f t="shared" si="169"/>
        <v>0</v>
      </c>
      <c r="Y335" s="327">
        <f t="shared" si="169"/>
        <v>0</v>
      </c>
      <c r="Z335" s="327">
        <f t="shared" si="169"/>
        <v>0</v>
      </c>
      <c r="AA335" s="327">
        <f t="shared" si="169"/>
        <v>0</v>
      </c>
      <c r="AB335" s="327">
        <f t="shared" si="169"/>
        <v>0</v>
      </c>
      <c r="AC335" s="327">
        <f t="shared" si="169"/>
        <v>0</v>
      </c>
      <c r="AD335" s="327">
        <f t="shared" si="169"/>
        <v>0</v>
      </c>
      <c r="AE335" s="327">
        <f t="shared" si="169"/>
        <v>0</v>
      </c>
      <c r="AF335" s="327">
        <f t="shared" si="169"/>
        <v>0</v>
      </c>
      <c r="AG335" s="327">
        <f t="shared" si="169"/>
        <v>0</v>
      </c>
      <c r="AH335" s="327">
        <f t="shared" si="169"/>
        <v>0</v>
      </c>
      <c r="AI335" s="327">
        <f t="shared" si="169"/>
        <v>0</v>
      </c>
      <c r="AJ335" s="327">
        <f t="shared" si="169"/>
        <v>0</v>
      </c>
      <c r="AK335" s="327">
        <f t="shared" si="169"/>
        <v>0</v>
      </c>
      <c r="AL335" s="327">
        <f t="shared" si="169"/>
        <v>0</v>
      </c>
      <c r="AM335" s="327">
        <f t="shared" si="169"/>
        <v>0</v>
      </c>
      <c r="AN335" s="327">
        <f t="shared" si="169"/>
        <v>0</v>
      </c>
      <c r="AO335" s="327">
        <f t="shared" si="169"/>
        <v>0</v>
      </c>
      <c r="AP335" s="327">
        <f t="shared" si="169"/>
        <v>0</v>
      </c>
      <c r="AQ335" s="327">
        <f t="shared" si="169"/>
        <v>0</v>
      </c>
      <c r="AR335" s="327">
        <f t="shared" si="169"/>
        <v>0</v>
      </c>
      <c r="AS335" s="327">
        <f t="shared" si="169"/>
        <v>0</v>
      </c>
      <c r="AT335" s="327">
        <f t="shared" si="169"/>
        <v>0</v>
      </c>
      <c r="AU335" s="327">
        <f t="shared" si="169"/>
        <v>0</v>
      </c>
      <c r="AV335" s="327">
        <f t="shared" si="169"/>
        <v>0</v>
      </c>
      <c r="AW335" s="327">
        <f t="shared" si="169"/>
        <v>0</v>
      </c>
      <c r="AX335" s="327">
        <f t="shared" si="169"/>
        <v>0</v>
      </c>
      <c r="AY335" s="327">
        <f t="shared" si="169"/>
        <v>0</v>
      </c>
      <c r="AZ335" s="327">
        <f t="shared" si="169"/>
        <v>0</v>
      </c>
      <c r="BA335" s="327">
        <f t="shared" si="169"/>
        <v>0</v>
      </c>
      <c r="BB335" s="327">
        <f t="shared" si="169"/>
        <v>0</v>
      </c>
      <c r="BC335" s="327">
        <f t="shared" si="169"/>
        <v>0</v>
      </c>
      <c r="BD335" s="327">
        <f t="shared" si="169"/>
        <v>0</v>
      </c>
      <c r="BE335" s="327">
        <f t="shared" si="169"/>
        <v>0</v>
      </c>
      <c r="BF335" s="327">
        <f t="shared" si="169"/>
        <v>0</v>
      </c>
      <c r="BG335" s="327">
        <f t="shared" si="169"/>
        <v>0</v>
      </c>
      <c r="BH335" s="327">
        <f t="shared" si="169"/>
        <v>0</v>
      </c>
      <c r="BI335" s="327">
        <f t="shared" si="169"/>
        <v>0</v>
      </c>
      <c r="BJ335" s="327">
        <f t="shared" si="169"/>
        <v>0</v>
      </c>
      <c r="BK335" s="327">
        <f t="shared" si="169"/>
        <v>0</v>
      </c>
      <c r="BL335" s="327">
        <f t="shared" si="169"/>
        <v>0</v>
      </c>
      <c r="BM335" s="327">
        <f t="shared" si="169"/>
        <v>0</v>
      </c>
      <c r="BN335" s="327">
        <f t="shared" si="169"/>
        <v>0</v>
      </c>
    </row>
    <row r="336" spans="2:67" outlineLevel="2">
      <c r="B336" s="48" t="s">
        <v>1078</v>
      </c>
      <c r="C336" s="55">
        <f t="shared" si="151"/>
        <v>0</v>
      </c>
      <c r="D336" s="55">
        <f t="shared" si="152"/>
        <v>0</v>
      </c>
      <c r="E336" s="55">
        <f t="shared" si="153"/>
        <v>0</v>
      </c>
      <c r="F336" s="55">
        <f t="shared" si="154"/>
        <v>0</v>
      </c>
      <c r="G336" s="55">
        <f t="shared" si="155"/>
        <v>0</v>
      </c>
      <c r="H336" s="55">
        <f t="shared" si="156"/>
        <v>0</v>
      </c>
      <c r="I336" s="55">
        <f t="shared" si="157"/>
        <v>0</v>
      </c>
      <c r="J336" s="55">
        <f t="shared" si="158"/>
        <v>0</v>
      </c>
      <c r="K336" s="55">
        <f t="shared" si="159"/>
        <v>0</v>
      </c>
      <c r="L336" s="55">
        <f t="shared" si="160"/>
        <v>0</v>
      </c>
      <c r="M336" s="55">
        <f t="shared" si="161"/>
        <v>0</v>
      </c>
      <c r="N336" s="55">
        <f t="shared" si="162"/>
        <v>0</v>
      </c>
      <c r="O336" s="55">
        <f t="shared" si="163"/>
        <v>0</v>
      </c>
      <c r="P336" s="55">
        <f t="shared" si="164"/>
        <v>0</v>
      </c>
      <c r="Q336" s="55">
        <f t="shared" si="165"/>
        <v>0</v>
      </c>
      <c r="R336" s="412">
        <f t="shared" si="166"/>
        <v>0</v>
      </c>
      <c r="S336" s="327">
        <f t="shared" ref="S336:BN336" si="170">S321</f>
        <v>0</v>
      </c>
      <c r="T336" s="327">
        <f t="shared" si="170"/>
        <v>0</v>
      </c>
      <c r="U336" s="327">
        <f t="shared" si="170"/>
        <v>0</v>
      </c>
      <c r="V336" s="327">
        <f t="shared" si="170"/>
        <v>0</v>
      </c>
      <c r="W336" s="327">
        <f t="shared" si="170"/>
        <v>0</v>
      </c>
      <c r="X336" s="327">
        <f t="shared" si="170"/>
        <v>0</v>
      </c>
      <c r="Y336" s="327">
        <f t="shared" si="170"/>
        <v>0</v>
      </c>
      <c r="Z336" s="327">
        <f t="shared" si="170"/>
        <v>0</v>
      </c>
      <c r="AA336" s="327">
        <f t="shared" si="170"/>
        <v>0</v>
      </c>
      <c r="AB336" s="327">
        <f t="shared" si="170"/>
        <v>0</v>
      </c>
      <c r="AC336" s="327">
        <f t="shared" si="170"/>
        <v>0</v>
      </c>
      <c r="AD336" s="327">
        <f t="shared" si="170"/>
        <v>0</v>
      </c>
      <c r="AE336" s="327">
        <f t="shared" si="170"/>
        <v>0</v>
      </c>
      <c r="AF336" s="327">
        <f t="shared" si="170"/>
        <v>0</v>
      </c>
      <c r="AG336" s="327">
        <f t="shared" si="170"/>
        <v>0</v>
      </c>
      <c r="AH336" s="327">
        <f t="shared" si="170"/>
        <v>0</v>
      </c>
      <c r="AI336" s="327">
        <f t="shared" si="170"/>
        <v>0</v>
      </c>
      <c r="AJ336" s="327">
        <f t="shared" si="170"/>
        <v>0</v>
      </c>
      <c r="AK336" s="327">
        <f t="shared" si="170"/>
        <v>0</v>
      </c>
      <c r="AL336" s="327">
        <f t="shared" si="170"/>
        <v>0</v>
      </c>
      <c r="AM336" s="327">
        <f t="shared" si="170"/>
        <v>0</v>
      </c>
      <c r="AN336" s="327">
        <f t="shared" si="170"/>
        <v>0</v>
      </c>
      <c r="AO336" s="327">
        <f t="shared" si="170"/>
        <v>0</v>
      </c>
      <c r="AP336" s="327">
        <f t="shared" si="170"/>
        <v>0</v>
      </c>
      <c r="AQ336" s="327">
        <f t="shared" si="170"/>
        <v>0</v>
      </c>
      <c r="AR336" s="327">
        <f t="shared" si="170"/>
        <v>0</v>
      </c>
      <c r="AS336" s="327">
        <f t="shared" si="170"/>
        <v>0</v>
      </c>
      <c r="AT336" s="327">
        <f t="shared" si="170"/>
        <v>0</v>
      </c>
      <c r="AU336" s="327">
        <f t="shared" si="170"/>
        <v>0</v>
      </c>
      <c r="AV336" s="327">
        <f t="shared" si="170"/>
        <v>0</v>
      </c>
      <c r="AW336" s="327">
        <f t="shared" si="170"/>
        <v>0</v>
      </c>
      <c r="AX336" s="327">
        <f t="shared" si="170"/>
        <v>0</v>
      </c>
      <c r="AY336" s="327">
        <f t="shared" si="170"/>
        <v>0</v>
      </c>
      <c r="AZ336" s="327">
        <f t="shared" si="170"/>
        <v>0</v>
      </c>
      <c r="BA336" s="327">
        <f t="shared" si="170"/>
        <v>0</v>
      </c>
      <c r="BB336" s="327">
        <f t="shared" si="170"/>
        <v>0</v>
      </c>
      <c r="BC336" s="327">
        <f t="shared" si="170"/>
        <v>0</v>
      </c>
      <c r="BD336" s="327">
        <f t="shared" si="170"/>
        <v>0</v>
      </c>
      <c r="BE336" s="327">
        <f t="shared" si="170"/>
        <v>0</v>
      </c>
      <c r="BF336" s="327">
        <f t="shared" si="170"/>
        <v>0</v>
      </c>
      <c r="BG336" s="327">
        <f t="shared" si="170"/>
        <v>0</v>
      </c>
      <c r="BH336" s="327">
        <f t="shared" si="170"/>
        <v>0</v>
      </c>
      <c r="BI336" s="327">
        <f t="shared" si="170"/>
        <v>0</v>
      </c>
      <c r="BJ336" s="327">
        <f t="shared" si="170"/>
        <v>0</v>
      </c>
      <c r="BK336" s="327">
        <f t="shared" si="170"/>
        <v>0</v>
      </c>
      <c r="BL336" s="327">
        <f t="shared" si="170"/>
        <v>0</v>
      </c>
      <c r="BM336" s="327">
        <f t="shared" si="170"/>
        <v>0</v>
      </c>
      <c r="BN336" s="327">
        <f t="shared" si="170"/>
        <v>0</v>
      </c>
    </row>
    <row r="337" spans="2:67" ht="24.75" outlineLevel="1">
      <c r="B337" s="46" t="str">
        <f>"Grazing Intensity 2
"&amp;$B$151&amp;": Ewe Lambs"</f>
        <v>Grazing Intensity 2
Standard (7mo): Ewe Lambs</v>
      </c>
      <c r="C337" s="54">
        <f>CHOOSE(d.Region,S337,AI337,AY337)</f>
        <v>0</v>
      </c>
      <c r="D337" s="54">
        <f>CHOOSE(d.Region,T337,AJ337,AZ337)</f>
        <v>0</v>
      </c>
      <c r="E337" s="54">
        <f>CHOOSE(d.Region,U337,AK337,BA337)</f>
        <v>0</v>
      </c>
      <c r="F337" s="54">
        <f>CHOOSE(d.Region,V337,AL337,BB337)</f>
        <v>0</v>
      </c>
      <c r="G337" s="54">
        <f t="shared" si="155"/>
        <v>0</v>
      </c>
      <c r="H337" s="54">
        <f t="shared" si="156"/>
        <v>0</v>
      </c>
      <c r="I337" s="54">
        <f t="shared" si="157"/>
        <v>0</v>
      </c>
      <c r="J337" s="54">
        <f t="shared" si="158"/>
        <v>0</v>
      </c>
      <c r="K337" s="54">
        <f t="shared" si="159"/>
        <v>0</v>
      </c>
      <c r="L337" s="54">
        <f t="shared" si="160"/>
        <v>0</v>
      </c>
      <c r="M337" s="54">
        <f t="shared" si="161"/>
        <v>0</v>
      </c>
      <c r="N337" s="54">
        <f t="shared" si="162"/>
        <v>0</v>
      </c>
      <c r="O337" s="54">
        <f t="shared" si="163"/>
        <v>0</v>
      </c>
      <c r="P337" s="54">
        <f t="shared" si="164"/>
        <v>0</v>
      </c>
      <c r="Q337" s="54">
        <f t="shared" si="165"/>
        <v>0</v>
      </c>
      <c r="R337" s="410">
        <f t="shared" si="166"/>
        <v>0</v>
      </c>
      <c r="S337" s="421"/>
      <c r="T337" s="228"/>
      <c r="U337" s="228"/>
      <c r="V337" s="228"/>
      <c r="W337" s="228"/>
      <c r="X337" s="228"/>
      <c r="Y337" s="228"/>
      <c r="Z337" s="228"/>
      <c r="AA337" s="228"/>
      <c r="AB337" s="228"/>
      <c r="AC337" s="228"/>
      <c r="AD337" s="228"/>
      <c r="AE337" s="228"/>
      <c r="AF337" s="228"/>
      <c r="AG337" s="228"/>
      <c r="AH337" s="432"/>
      <c r="AI337" s="421"/>
      <c r="AJ337" s="228"/>
      <c r="AK337" s="228"/>
      <c r="AL337" s="228"/>
      <c r="AM337" s="228"/>
      <c r="AN337" s="228"/>
      <c r="AO337" s="228"/>
      <c r="AP337" s="228"/>
      <c r="AQ337" s="228"/>
      <c r="AR337" s="228"/>
      <c r="AS337" s="228"/>
      <c r="AT337" s="228"/>
      <c r="AU337" s="228"/>
      <c r="AV337" s="228"/>
      <c r="AW337" s="228"/>
      <c r="AX337" s="432"/>
      <c r="AY337" s="421"/>
      <c r="AZ337" s="228"/>
      <c r="BA337" s="228"/>
      <c r="BB337" s="228"/>
      <c r="BC337" s="228"/>
      <c r="BD337" s="228"/>
      <c r="BE337" s="228"/>
      <c r="BF337" s="228"/>
      <c r="BG337" s="228"/>
      <c r="BH337" s="228"/>
      <c r="BI337" s="228"/>
      <c r="BJ337" s="228"/>
      <c r="BK337" s="228"/>
      <c r="BL337" s="228"/>
      <c r="BM337" s="228"/>
      <c r="BN337" s="432"/>
      <c r="BO337" s="27" t="s">
        <v>1046</v>
      </c>
    </row>
    <row r="338" spans="2:67" outlineLevel="1">
      <c r="B338" s="47" t="s">
        <v>1077</v>
      </c>
      <c r="C338" s="227">
        <f t="shared" si="151"/>
        <v>0</v>
      </c>
      <c r="D338" s="227">
        <f t="shared" si="152"/>
        <v>0</v>
      </c>
      <c r="E338" s="227">
        <f t="shared" si="153"/>
        <v>0</v>
      </c>
      <c r="F338" s="227">
        <f t="shared" si="154"/>
        <v>0</v>
      </c>
      <c r="G338" s="227">
        <f t="shared" si="155"/>
        <v>0</v>
      </c>
      <c r="H338" s="227">
        <f t="shared" si="156"/>
        <v>0</v>
      </c>
      <c r="I338" s="227">
        <f t="shared" si="157"/>
        <v>0</v>
      </c>
      <c r="J338" s="227">
        <f t="shared" si="158"/>
        <v>0</v>
      </c>
      <c r="K338" s="227">
        <f t="shared" si="159"/>
        <v>0</v>
      </c>
      <c r="L338" s="227">
        <f t="shared" si="160"/>
        <v>0</v>
      </c>
      <c r="M338" s="227">
        <f t="shared" si="161"/>
        <v>0</v>
      </c>
      <c r="N338" s="227">
        <f t="shared" si="162"/>
        <v>0</v>
      </c>
      <c r="O338" s="227">
        <f t="shared" si="163"/>
        <v>0</v>
      </c>
      <c r="P338" s="227">
        <f t="shared" si="164"/>
        <v>0</v>
      </c>
      <c r="Q338" s="227">
        <f t="shared" si="165"/>
        <v>0</v>
      </c>
      <c r="R338" s="411">
        <f t="shared" si="166"/>
        <v>0</v>
      </c>
      <c r="S338" s="422"/>
      <c r="T338" s="226"/>
      <c r="U338" s="226"/>
      <c r="V338" s="226"/>
      <c r="W338" s="226"/>
      <c r="X338" s="226"/>
      <c r="Y338" s="226"/>
      <c r="Z338" s="226"/>
      <c r="AA338" s="226"/>
      <c r="AB338" s="226"/>
      <c r="AC338" s="226"/>
      <c r="AD338" s="226"/>
      <c r="AE338" s="226"/>
      <c r="AF338" s="226"/>
      <c r="AG338" s="226"/>
      <c r="AH338" s="433"/>
      <c r="AI338" s="422"/>
      <c r="AJ338" s="226"/>
      <c r="AK338" s="226"/>
      <c r="AL338" s="226"/>
      <c r="AM338" s="226"/>
      <c r="AN338" s="226"/>
      <c r="AO338" s="226"/>
      <c r="AP338" s="226"/>
      <c r="AQ338" s="226"/>
      <c r="AR338" s="226"/>
      <c r="AS338" s="226"/>
      <c r="AT338" s="226"/>
      <c r="AU338" s="226"/>
      <c r="AV338" s="226"/>
      <c r="AW338" s="226"/>
      <c r="AX338" s="433"/>
      <c r="AY338" s="422"/>
      <c r="AZ338" s="226"/>
      <c r="BA338" s="226"/>
      <c r="BB338" s="226"/>
      <c r="BC338" s="226"/>
      <c r="BD338" s="226"/>
      <c r="BE338" s="226"/>
      <c r="BF338" s="226"/>
      <c r="BG338" s="226"/>
      <c r="BH338" s="226"/>
      <c r="BI338" s="226"/>
      <c r="BJ338" s="226"/>
      <c r="BK338" s="226"/>
      <c r="BL338" s="226"/>
      <c r="BM338" s="226"/>
      <c r="BN338" s="433"/>
    </row>
    <row r="339" spans="2:67" outlineLevel="1">
      <c r="B339" s="48" t="s">
        <v>1078</v>
      </c>
      <c r="C339" s="55">
        <f t="shared" si="151"/>
        <v>0</v>
      </c>
      <c r="D339" s="55">
        <f t="shared" si="152"/>
        <v>0</v>
      </c>
      <c r="E339" s="55">
        <f t="shared" si="153"/>
        <v>0</v>
      </c>
      <c r="F339" s="55">
        <f t="shared" si="154"/>
        <v>0</v>
      </c>
      <c r="G339" s="55">
        <f t="shared" si="155"/>
        <v>0</v>
      </c>
      <c r="H339" s="55">
        <f t="shared" si="156"/>
        <v>0</v>
      </c>
      <c r="I339" s="55">
        <f t="shared" si="157"/>
        <v>0</v>
      </c>
      <c r="J339" s="55">
        <f t="shared" si="158"/>
        <v>0</v>
      </c>
      <c r="K339" s="55">
        <f t="shared" si="159"/>
        <v>0</v>
      </c>
      <c r="L339" s="55">
        <f t="shared" si="160"/>
        <v>0</v>
      </c>
      <c r="M339" s="55">
        <f t="shared" si="161"/>
        <v>0</v>
      </c>
      <c r="N339" s="55">
        <f t="shared" si="162"/>
        <v>0</v>
      </c>
      <c r="O339" s="55">
        <f t="shared" si="163"/>
        <v>0</v>
      </c>
      <c r="P339" s="55">
        <f t="shared" si="164"/>
        <v>0</v>
      </c>
      <c r="Q339" s="55">
        <f t="shared" si="165"/>
        <v>0</v>
      </c>
      <c r="R339" s="412">
        <f t="shared" si="166"/>
        <v>0</v>
      </c>
      <c r="S339" s="423"/>
      <c r="T339" s="225"/>
      <c r="U339" s="225"/>
      <c r="V339" s="225"/>
      <c r="W339" s="225"/>
      <c r="X339" s="225"/>
      <c r="Y339" s="225"/>
      <c r="Z339" s="225"/>
      <c r="AA339" s="225"/>
      <c r="AB339" s="225"/>
      <c r="AC339" s="225"/>
      <c r="AD339" s="225"/>
      <c r="AE339" s="225"/>
      <c r="AF339" s="225"/>
      <c r="AG339" s="225"/>
      <c r="AH339" s="434"/>
      <c r="AI339" s="423"/>
      <c r="AJ339" s="225"/>
      <c r="AK339" s="225"/>
      <c r="AL339" s="225"/>
      <c r="AM339" s="225"/>
      <c r="AN339" s="225"/>
      <c r="AO339" s="225"/>
      <c r="AP339" s="225"/>
      <c r="AQ339" s="225"/>
      <c r="AR339" s="225"/>
      <c r="AS339" s="225"/>
      <c r="AT339" s="225"/>
      <c r="AU339" s="225"/>
      <c r="AV339" s="225"/>
      <c r="AW339" s="225"/>
      <c r="AX339" s="434"/>
      <c r="AY339" s="423"/>
      <c r="AZ339" s="225"/>
      <c r="BA339" s="225"/>
      <c r="BB339" s="225"/>
      <c r="BC339" s="225"/>
      <c r="BD339" s="225"/>
      <c r="BE339" s="225"/>
      <c r="BF339" s="225"/>
      <c r="BG339" s="225"/>
      <c r="BH339" s="225"/>
      <c r="BI339" s="225"/>
      <c r="BJ339" s="225"/>
      <c r="BK339" s="225"/>
      <c r="BL339" s="225"/>
      <c r="BM339" s="225"/>
      <c r="BN339" s="434"/>
    </row>
    <row r="340" spans="2:67" outlineLevel="1">
      <c r="B340" s="46" t="str">
        <f>$B$152&amp;": Ewe Lambs"</f>
        <v>Early: Ewe Lambs</v>
      </c>
      <c r="C340" s="54">
        <f t="shared" si="151"/>
        <v>0</v>
      </c>
      <c r="D340" s="54">
        <f t="shared" si="152"/>
        <v>0</v>
      </c>
      <c r="E340" s="54">
        <f t="shared" si="153"/>
        <v>0</v>
      </c>
      <c r="F340" s="54">
        <f t="shared" si="154"/>
        <v>0</v>
      </c>
      <c r="G340" s="54">
        <f t="shared" si="155"/>
        <v>0</v>
      </c>
      <c r="H340" s="54">
        <f t="shared" si="156"/>
        <v>0</v>
      </c>
      <c r="I340" s="54">
        <f t="shared" si="157"/>
        <v>0</v>
      </c>
      <c r="J340" s="54">
        <f t="shared" si="158"/>
        <v>0</v>
      </c>
      <c r="K340" s="54">
        <f t="shared" si="159"/>
        <v>0</v>
      </c>
      <c r="L340" s="54">
        <f t="shared" si="160"/>
        <v>0</v>
      </c>
      <c r="M340" s="54">
        <f t="shared" si="161"/>
        <v>0</v>
      </c>
      <c r="N340" s="54">
        <f t="shared" si="162"/>
        <v>0</v>
      </c>
      <c r="O340" s="54">
        <f t="shared" si="163"/>
        <v>0</v>
      </c>
      <c r="P340" s="54">
        <f t="shared" si="164"/>
        <v>0</v>
      </c>
      <c r="Q340" s="54">
        <f t="shared" si="165"/>
        <v>0</v>
      </c>
      <c r="R340" s="410">
        <f t="shared" si="166"/>
        <v>0</v>
      </c>
      <c r="S340" s="421"/>
      <c r="T340" s="228"/>
      <c r="U340" s="228"/>
      <c r="V340" s="228"/>
      <c r="W340" s="228"/>
      <c r="X340" s="228"/>
      <c r="Y340" s="228"/>
      <c r="Z340" s="228"/>
      <c r="AA340" s="228"/>
      <c r="AB340" s="228"/>
      <c r="AC340" s="228"/>
      <c r="AD340" s="228"/>
      <c r="AE340" s="228"/>
      <c r="AF340" s="228"/>
      <c r="AG340" s="228"/>
      <c r="AH340" s="432"/>
      <c r="AI340" s="421"/>
      <c r="AJ340" s="228"/>
      <c r="AK340" s="228"/>
      <c r="AL340" s="228"/>
      <c r="AM340" s="228"/>
      <c r="AN340" s="228"/>
      <c r="AO340" s="228"/>
      <c r="AP340" s="228"/>
      <c r="AQ340" s="228"/>
      <c r="AR340" s="228"/>
      <c r="AS340" s="228"/>
      <c r="AT340" s="228"/>
      <c r="AU340" s="228"/>
      <c r="AV340" s="228"/>
      <c r="AW340" s="228"/>
      <c r="AX340" s="432"/>
      <c r="AY340" s="421"/>
      <c r="AZ340" s="228"/>
      <c r="BA340" s="228"/>
      <c r="BB340" s="228"/>
      <c r="BC340" s="228"/>
      <c r="BD340" s="228"/>
      <c r="BE340" s="228"/>
      <c r="BF340" s="228"/>
      <c r="BG340" s="228"/>
      <c r="BH340" s="228"/>
      <c r="BI340" s="228"/>
      <c r="BJ340" s="228"/>
      <c r="BK340" s="228"/>
      <c r="BL340" s="228"/>
      <c r="BM340" s="228"/>
      <c r="BN340" s="432"/>
      <c r="BO340" s="27" t="s">
        <v>1046</v>
      </c>
    </row>
    <row r="341" spans="2:67" outlineLevel="1">
      <c r="B341" s="47" t="s">
        <v>1077</v>
      </c>
      <c r="C341" s="227">
        <f t="shared" si="151"/>
        <v>0</v>
      </c>
      <c r="D341" s="227">
        <f t="shared" si="152"/>
        <v>0</v>
      </c>
      <c r="E341" s="227">
        <f t="shared" si="153"/>
        <v>0</v>
      </c>
      <c r="F341" s="227">
        <f t="shared" si="154"/>
        <v>0</v>
      </c>
      <c r="G341" s="227">
        <f t="shared" si="155"/>
        <v>0</v>
      </c>
      <c r="H341" s="227">
        <f t="shared" si="156"/>
        <v>0</v>
      </c>
      <c r="I341" s="227">
        <f t="shared" si="157"/>
        <v>0</v>
      </c>
      <c r="J341" s="227">
        <f t="shared" si="158"/>
        <v>0</v>
      </c>
      <c r="K341" s="227">
        <f t="shared" si="159"/>
        <v>0</v>
      </c>
      <c r="L341" s="227">
        <f t="shared" si="160"/>
        <v>0</v>
      </c>
      <c r="M341" s="227">
        <f t="shared" si="161"/>
        <v>0</v>
      </c>
      <c r="N341" s="227">
        <f t="shared" si="162"/>
        <v>0</v>
      </c>
      <c r="O341" s="227">
        <f t="shared" si="163"/>
        <v>0</v>
      </c>
      <c r="P341" s="227">
        <f t="shared" si="164"/>
        <v>0</v>
      </c>
      <c r="Q341" s="227">
        <f t="shared" si="165"/>
        <v>0</v>
      </c>
      <c r="R341" s="411">
        <f t="shared" si="166"/>
        <v>0</v>
      </c>
      <c r="S341" s="422"/>
      <c r="T341" s="226"/>
      <c r="U341" s="226"/>
      <c r="V341" s="226"/>
      <c r="W341" s="226"/>
      <c r="X341" s="226"/>
      <c r="Y341" s="226"/>
      <c r="Z341" s="226"/>
      <c r="AA341" s="226"/>
      <c r="AB341" s="226"/>
      <c r="AC341" s="226"/>
      <c r="AD341" s="226"/>
      <c r="AE341" s="226"/>
      <c r="AF341" s="226"/>
      <c r="AG341" s="226"/>
      <c r="AH341" s="433"/>
      <c r="AI341" s="422"/>
      <c r="AJ341" s="226"/>
      <c r="AK341" s="226"/>
      <c r="AL341" s="226"/>
      <c r="AM341" s="226"/>
      <c r="AN341" s="226"/>
      <c r="AO341" s="226"/>
      <c r="AP341" s="226"/>
      <c r="AQ341" s="226"/>
      <c r="AR341" s="226"/>
      <c r="AS341" s="226"/>
      <c r="AT341" s="226"/>
      <c r="AU341" s="226"/>
      <c r="AV341" s="226"/>
      <c r="AW341" s="226"/>
      <c r="AX341" s="433"/>
      <c r="AY341" s="422"/>
      <c r="AZ341" s="226"/>
      <c r="BA341" s="226"/>
      <c r="BB341" s="226"/>
      <c r="BC341" s="226"/>
      <c r="BD341" s="226"/>
      <c r="BE341" s="226"/>
      <c r="BF341" s="226"/>
      <c r="BG341" s="226"/>
      <c r="BH341" s="226"/>
      <c r="BI341" s="226"/>
      <c r="BJ341" s="226"/>
      <c r="BK341" s="226"/>
      <c r="BL341" s="226"/>
      <c r="BM341" s="226"/>
      <c r="BN341" s="433"/>
    </row>
    <row r="342" spans="2:67" outlineLevel="1">
      <c r="B342" s="48" t="s">
        <v>1078</v>
      </c>
      <c r="C342" s="55">
        <f>CHOOSE(d.Region,S342,AI342,AY342)</f>
        <v>0</v>
      </c>
      <c r="D342" s="55">
        <f>CHOOSE(d.Region,T342,AJ342,AZ342)</f>
        <v>0</v>
      </c>
      <c r="E342" s="55">
        <f>CHOOSE(d.Region,U342,AK342,BA342)</f>
        <v>0</v>
      </c>
      <c r="F342" s="55">
        <f>CHOOSE(d.Region,V342,AL342,BB342)</f>
        <v>0</v>
      </c>
      <c r="G342" s="55">
        <f>CHOOSE(d.Region,W342,AM342,BC342)</f>
        <v>0</v>
      </c>
      <c r="H342" s="55">
        <f t="shared" si="156"/>
        <v>0</v>
      </c>
      <c r="I342" s="55">
        <f t="shared" si="157"/>
        <v>0</v>
      </c>
      <c r="J342" s="55">
        <f t="shared" si="158"/>
        <v>0</v>
      </c>
      <c r="K342" s="55">
        <f t="shared" si="159"/>
        <v>0</v>
      </c>
      <c r="L342" s="55">
        <f t="shared" si="160"/>
        <v>0</v>
      </c>
      <c r="M342" s="55">
        <f t="shared" si="161"/>
        <v>0</v>
      </c>
      <c r="N342" s="55">
        <f t="shared" si="162"/>
        <v>0</v>
      </c>
      <c r="O342" s="55">
        <f t="shared" si="163"/>
        <v>0</v>
      </c>
      <c r="P342" s="55">
        <f t="shared" si="164"/>
        <v>0</v>
      </c>
      <c r="Q342" s="55">
        <f t="shared" si="165"/>
        <v>0</v>
      </c>
      <c r="R342" s="412">
        <f t="shared" si="166"/>
        <v>0</v>
      </c>
      <c r="S342" s="423"/>
      <c r="T342" s="225"/>
      <c r="U342" s="225"/>
      <c r="V342" s="225"/>
      <c r="W342" s="225"/>
      <c r="X342" s="225"/>
      <c r="Y342" s="225"/>
      <c r="Z342" s="225"/>
      <c r="AA342" s="225"/>
      <c r="AB342" s="225"/>
      <c r="AC342" s="225"/>
      <c r="AD342" s="225"/>
      <c r="AE342" s="225"/>
      <c r="AF342" s="225"/>
      <c r="AG342" s="225"/>
      <c r="AH342" s="434"/>
      <c r="AI342" s="423"/>
      <c r="AJ342" s="225"/>
      <c r="AK342" s="225"/>
      <c r="AL342" s="225"/>
      <c r="AM342" s="225"/>
      <c r="AN342" s="225"/>
      <c r="AO342" s="225"/>
      <c r="AP342" s="225"/>
      <c r="AQ342" s="225"/>
      <c r="AR342" s="225"/>
      <c r="AS342" s="225"/>
      <c r="AT342" s="225"/>
      <c r="AU342" s="225"/>
      <c r="AV342" s="225"/>
      <c r="AW342" s="225"/>
      <c r="AX342" s="434"/>
      <c r="AY342" s="423"/>
      <c r="AZ342" s="225"/>
      <c r="BA342" s="225"/>
      <c r="BB342" s="225"/>
      <c r="BC342" s="225"/>
      <c r="BD342" s="225"/>
      <c r="BE342" s="225"/>
      <c r="BF342" s="225"/>
      <c r="BG342" s="225"/>
      <c r="BH342" s="225"/>
      <c r="BI342" s="225"/>
      <c r="BJ342" s="225"/>
      <c r="BK342" s="225"/>
      <c r="BL342" s="225"/>
      <c r="BM342" s="225"/>
      <c r="BN342" s="434"/>
    </row>
    <row r="343" spans="2:67" outlineLevel="1">
      <c r="B343" s="46" t="str">
        <f>$B$153&amp;": Ewe Lambs"</f>
        <v>Middle: Ewe Lambs</v>
      </c>
      <c r="C343" s="54">
        <f t="shared" si="151"/>
        <v>0</v>
      </c>
      <c r="D343" s="54">
        <f t="shared" si="152"/>
        <v>0</v>
      </c>
      <c r="E343" s="54">
        <f t="shared" si="153"/>
        <v>0</v>
      </c>
      <c r="F343" s="54">
        <f t="shared" si="154"/>
        <v>0</v>
      </c>
      <c r="G343" s="54">
        <f t="shared" si="155"/>
        <v>0</v>
      </c>
      <c r="H343" s="54">
        <f t="shared" si="156"/>
        <v>0</v>
      </c>
      <c r="I343" s="54">
        <f t="shared" si="157"/>
        <v>0</v>
      </c>
      <c r="J343" s="54">
        <f t="shared" si="158"/>
        <v>0</v>
      </c>
      <c r="K343" s="54">
        <f t="shared" si="159"/>
        <v>0</v>
      </c>
      <c r="L343" s="54">
        <f t="shared" si="160"/>
        <v>0</v>
      </c>
      <c r="M343" s="54">
        <f t="shared" si="161"/>
        <v>0</v>
      </c>
      <c r="N343" s="54">
        <f t="shared" si="162"/>
        <v>0</v>
      </c>
      <c r="O343" s="54">
        <f t="shared" si="163"/>
        <v>0</v>
      </c>
      <c r="P343" s="54">
        <f t="shared" si="164"/>
        <v>0</v>
      </c>
      <c r="Q343" s="54">
        <f t="shared" si="165"/>
        <v>0</v>
      </c>
      <c r="R343" s="410">
        <f t="shared" si="166"/>
        <v>0</v>
      </c>
      <c r="S343" s="421"/>
      <c r="T343" s="228"/>
      <c r="U343" s="228"/>
      <c r="V343" s="228"/>
      <c r="W343" s="228"/>
      <c r="X343" s="228"/>
      <c r="Y343" s="228"/>
      <c r="Z343" s="228"/>
      <c r="AA343" s="228"/>
      <c r="AB343" s="228"/>
      <c r="AC343" s="228"/>
      <c r="AD343" s="228"/>
      <c r="AE343" s="228"/>
      <c r="AF343" s="228"/>
      <c r="AG343" s="228"/>
      <c r="AH343" s="432"/>
      <c r="AI343" s="421"/>
      <c r="AJ343" s="228"/>
      <c r="AK343" s="228"/>
      <c r="AL343" s="228"/>
      <c r="AM343" s="228"/>
      <c r="AN343" s="228"/>
      <c r="AO343" s="228"/>
      <c r="AP343" s="228"/>
      <c r="AQ343" s="228"/>
      <c r="AR343" s="228"/>
      <c r="AS343" s="228"/>
      <c r="AT343" s="228"/>
      <c r="AU343" s="228"/>
      <c r="AV343" s="228"/>
      <c r="AW343" s="228"/>
      <c r="AX343" s="432"/>
      <c r="AY343" s="421"/>
      <c r="AZ343" s="228"/>
      <c r="BA343" s="228"/>
      <c r="BB343" s="228"/>
      <c r="BC343" s="228"/>
      <c r="BD343" s="228"/>
      <c r="BE343" s="228"/>
      <c r="BF343" s="228"/>
      <c r="BG343" s="228"/>
      <c r="BH343" s="228"/>
      <c r="BI343" s="228"/>
      <c r="BJ343" s="228"/>
      <c r="BK343" s="228"/>
      <c r="BL343" s="228"/>
      <c r="BM343" s="228"/>
      <c r="BN343" s="432"/>
      <c r="BO343" s="27" t="s">
        <v>1046</v>
      </c>
    </row>
    <row r="344" spans="2:67" outlineLevel="1">
      <c r="B344" s="47" t="s">
        <v>1077</v>
      </c>
      <c r="C344" s="227">
        <f t="shared" si="151"/>
        <v>0</v>
      </c>
      <c r="D344" s="227">
        <f t="shared" si="152"/>
        <v>0</v>
      </c>
      <c r="E344" s="227">
        <f t="shared" si="153"/>
        <v>0</v>
      </c>
      <c r="F344" s="227">
        <f t="shared" si="154"/>
        <v>0</v>
      </c>
      <c r="G344" s="227">
        <f t="shared" si="155"/>
        <v>0</v>
      </c>
      <c r="H344" s="227">
        <f t="shared" si="156"/>
        <v>0</v>
      </c>
      <c r="I344" s="227">
        <f t="shared" si="157"/>
        <v>0</v>
      </c>
      <c r="J344" s="227">
        <f t="shared" si="158"/>
        <v>0</v>
      </c>
      <c r="K344" s="227">
        <f t="shared" si="159"/>
        <v>0</v>
      </c>
      <c r="L344" s="227">
        <f t="shared" si="160"/>
        <v>0</v>
      </c>
      <c r="M344" s="227">
        <f t="shared" si="161"/>
        <v>0</v>
      </c>
      <c r="N344" s="227">
        <f t="shared" si="162"/>
        <v>0</v>
      </c>
      <c r="O344" s="227">
        <f t="shared" si="163"/>
        <v>0</v>
      </c>
      <c r="P344" s="227">
        <f t="shared" si="164"/>
        <v>0</v>
      </c>
      <c r="Q344" s="227">
        <f t="shared" si="165"/>
        <v>0</v>
      </c>
      <c r="R344" s="411">
        <f t="shared" si="166"/>
        <v>0</v>
      </c>
      <c r="S344" s="422"/>
      <c r="T344" s="226"/>
      <c r="U344" s="226"/>
      <c r="V344" s="226"/>
      <c r="W344" s="226"/>
      <c r="X344" s="226"/>
      <c r="Y344" s="226"/>
      <c r="Z344" s="226"/>
      <c r="AA344" s="226"/>
      <c r="AB344" s="226"/>
      <c r="AC344" s="226"/>
      <c r="AD344" s="226"/>
      <c r="AE344" s="226"/>
      <c r="AF344" s="226"/>
      <c r="AG344" s="226"/>
      <c r="AH344" s="433"/>
      <c r="AI344" s="422"/>
      <c r="AJ344" s="226"/>
      <c r="AK344" s="226"/>
      <c r="AL344" s="226"/>
      <c r="AM344" s="226"/>
      <c r="AN344" s="226"/>
      <c r="AO344" s="226"/>
      <c r="AP344" s="226"/>
      <c r="AQ344" s="226"/>
      <c r="AR344" s="226"/>
      <c r="AS344" s="226"/>
      <c r="AT344" s="226"/>
      <c r="AU344" s="226"/>
      <c r="AV344" s="226"/>
      <c r="AW344" s="226"/>
      <c r="AX344" s="433"/>
      <c r="AY344" s="422"/>
      <c r="AZ344" s="226"/>
      <c r="BA344" s="226"/>
      <c r="BB344" s="226"/>
      <c r="BC344" s="226"/>
      <c r="BD344" s="226"/>
      <c r="BE344" s="226"/>
      <c r="BF344" s="226"/>
      <c r="BG344" s="226"/>
      <c r="BH344" s="226"/>
      <c r="BI344" s="226"/>
      <c r="BJ344" s="226"/>
      <c r="BK344" s="226"/>
      <c r="BL344" s="226"/>
      <c r="BM344" s="226"/>
      <c r="BN344" s="433"/>
    </row>
    <row r="345" spans="2:67" outlineLevel="1">
      <c r="B345" s="48" t="s">
        <v>1078</v>
      </c>
      <c r="C345" s="55">
        <f t="shared" si="151"/>
        <v>0</v>
      </c>
      <c r="D345" s="55">
        <f t="shared" si="152"/>
        <v>0</v>
      </c>
      <c r="E345" s="55">
        <f t="shared" si="153"/>
        <v>0</v>
      </c>
      <c r="F345" s="55">
        <f t="shared" si="154"/>
        <v>0</v>
      </c>
      <c r="G345" s="55">
        <f t="shared" si="155"/>
        <v>0</v>
      </c>
      <c r="H345" s="55">
        <f t="shared" si="156"/>
        <v>0</v>
      </c>
      <c r="I345" s="55">
        <f t="shared" si="157"/>
        <v>0</v>
      </c>
      <c r="J345" s="55">
        <f t="shared" si="158"/>
        <v>0</v>
      </c>
      <c r="K345" s="55">
        <f t="shared" si="159"/>
        <v>0</v>
      </c>
      <c r="L345" s="55">
        <f t="shared" si="160"/>
        <v>0</v>
      </c>
      <c r="M345" s="55">
        <f t="shared" si="161"/>
        <v>0</v>
      </c>
      <c r="N345" s="55">
        <f t="shared" si="162"/>
        <v>0</v>
      </c>
      <c r="O345" s="55">
        <f t="shared" si="163"/>
        <v>0</v>
      </c>
      <c r="P345" s="55">
        <f t="shared" si="164"/>
        <v>0</v>
      </c>
      <c r="Q345" s="55">
        <f t="shared" si="165"/>
        <v>0</v>
      </c>
      <c r="R345" s="412">
        <f t="shared" si="166"/>
        <v>0</v>
      </c>
      <c r="S345" s="423"/>
      <c r="T345" s="225"/>
      <c r="U345" s="225"/>
      <c r="V345" s="225"/>
      <c r="W345" s="225"/>
      <c r="X345" s="225"/>
      <c r="Y345" s="225"/>
      <c r="Z345" s="225"/>
      <c r="AA345" s="225"/>
      <c r="AB345" s="225"/>
      <c r="AC345" s="225"/>
      <c r="AD345" s="225"/>
      <c r="AE345" s="225"/>
      <c r="AF345" s="225"/>
      <c r="AG345" s="225"/>
      <c r="AH345" s="434"/>
      <c r="AI345" s="423"/>
      <c r="AJ345" s="225"/>
      <c r="AK345" s="225"/>
      <c r="AL345" s="225"/>
      <c r="AM345" s="225"/>
      <c r="AN345" s="225"/>
      <c r="AO345" s="225"/>
      <c r="AP345" s="225"/>
      <c r="AQ345" s="225"/>
      <c r="AR345" s="225"/>
      <c r="AS345" s="225"/>
      <c r="AT345" s="225"/>
      <c r="AU345" s="225"/>
      <c r="AV345" s="225"/>
      <c r="AW345" s="225"/>
      <c r="AX345" s="434"/>
      <c r="AY345" s="423"/>
      <c r="AZ345" s="225"/>
      <c r="BA345" s="225"/>
      <c r="BB345" s="225"/>
      <c r="BC345" s="225"/>
      <c r="BD345" s="225"/>
      <c r="BE345" s="225"/>
      <c r="BF345" s="225"/>
      <c r="BG345" s="225"/>
      <c r="BH345" s="225"/>
      <c r="BI345" s="225"/>
      <c r="BJ345" s="225"/>
      <c r="BK345" s="225"/>
      <c r="BL345" s="225"/>
      <c r="BM345" s="225"/>
      <c r="BN345" s="434"/>
    </row>
    <row r="346" spans="2:67" outlineLevel="1">
      <c r="B346" s="46" t="str">
        <f>$B$154&amp;": Ewe Lambs"</f>
        <v>Late: Ewe Lambs</v>
      </c>
      <c r="C346" s="54">
        <f t="shared" si="151"/>
        <v>0</v>
      </c>
      <c r="D346" s="54">
        <f t="shared" si="152"/>
        <v>0</v>
      </c>
      <c r="E346" s="54">
        <f t="shared" si="153"/>
        <v>0</v>
      </c>
      <c r="F346" s="54">
        <f t="shared" si="154"/>
        <v>0</v>
      </c>
      <c r="G346" s="54">
        <f t="shared" si="155"/>
        <v>0</v>
      </c>
      <c r="H346" s="54">
        <f t="shared" si="156"/>
        <v>0</v>
      </c>
      <c r="I346" s="54">
        <f t="shared" si="157"/>
        <v>0</v>
      </c>
      <c r="J346" s="54">
        <f t="shared" si="158"/>
        <v>0</v>
      </c>
      <c r="K346" s="54">
        <f t="shared" si="159"/>
        <v>0</v>
      </c>
      <c r="L346" s="54">
        <f t="shared" si="160"/>
        <v>0</v>
      </c>
      <c r="M346" s="54">
        <f t="shared" si="161"/>
        <v>0</v>
      </c>
      <c r="N346" s="54">
        <f t="shared" si="162"/>
        <v>0</v>
      </c>
      <c r="O346" s="54">
        <f t="shared" si="163"/>
        <v>0</v>
      </c>
      <c r="P346" s="54">
        <f t="shared" si="164"/>
        <v>0</v>
      </c>
      <c r="Q346" s="54">
        <f t="shared" si="165"/>
        <v>0</v>
      </c>
      <c r="R346" s="410">
        <f t="shared" si="166"/>
        <v>0</v>
      </c>
      <c r="S346" s="421"/>
      <c r="T346" s="228"/>
      <c r="U346" s="228"/>
      <c r="V346" s="228"/>
      <c r="W346" s="228"/>
      <c r="X346" s="228"/>
      <c r="Y346" s="228"/>
      <c r="Z346" s="228"/>
      <c r="AA346" s="228"/>
      <c r="AB346" s="228"/>
      <c r="AC346" s="228"/>
      <c r="AD346" s="228"/>
      <c r="AE346" s="228"/>
      <c r="AF346" s="228"/>
      <c r="AG346" s="228"/>
      <c r="AH346" s="432"/>
      <c r="AI346" s="421"/>
      <c r="AJ346" s="228"/>
      <c r="AK346" s="228"/>
      <c r="AL346" s="228"/>
      <c r="AM346" s="228"/>
      <c r="AN346" s="228"/>
      <c r="AO346" s="228"/>
      <c r="AP346" s="228"/>
      <c r="AQ346" s="228"/>
      <c r="AR346" s="228"/>
      <c r="AS346" s="228"/>
      <c r="AT346" s="228"/>
      <c r="AU346" s="228"/>
      <c r="AV346" s="228"/>
      <c r="AW346" s="228"/>
      <c r="AX346" s="432"/>
      <c r="AY346" s="421"/>
      <c r="AZ346" s="228"/>
      <c r="BA346" s="228"/>
      <c r="BB346" s="228"/>
      <c r="BC346" s="228"/>
      <c r="BD346" s="228"/>
      <c r="BE346" s="228"/>
      <c r="BF346" s="228"/>
      <c r="BG346" s="228"/>
      <c r="BH346" s="228"/>
      <c r="BI346" s="228"/>
      <c r="BJ346" s="228"/>
      <c r="BK346" s="228"/>
      <c r="BL346" s="228"/>
      <c r="BM346" s="228"/>
      <c r="BN346" s="432"/>
      <c r="BO346" s="27" t="s">
        <v>1046</v>
      </c>
    </row>
    <row r="347" spans="2:67" outlineLevel="1">
      <c r="B347" s="47" t="s">
        <v>1077</v>
      </c>
      <c r="C347" s="227">
        <f t="shared" si="151"/>
        <v>0</v>
      </c>
      <c r="D347" s="227">
        <f t="shared" si="152"/>
        <v>0</v>
      </c>
      <c r="E347" s="227">
        <f t="shared" si="153"/>
        <v>0</v>
      </c>
      <c r="F347" s="227">
        <f t="shared" si="154"/>
        <v>0</v>
      </c>
      <c r="G347" s="227">
        <f t="shared" si="155"/>
        <v>0</v>
      </c>
      <c r="H347" s="227">
        <f t="shared" si="156"/>
        <v>0</v>
      </c>
      <c r="I347" s="227">
        <f t="shared" si="157"/>
        <v>0</v>
      </c>
      <c r="J347" s="227">
        <f t="shared" si="158"/>
        <v>0</v>
      </c>
      <c r="K347" s="227">
        <f t="shared" si="159"/>
        <v>0</v>
      </c>
      <c r="L347" s="227">
        <f t="shared" si="160"/>
        <v>0</v>
      </c>
      <c r="M347" s="227">
        <f t="shared" si="161"/>
        <v>0</v>
      </c>
      <c r="N347" s="227">
        <f t="shared" si="162"/>
        <v>0</v>
      </c>
      <c r="O347" s="227">
        <f t="shared" si="163"/>
        <v>0</v>
      </c>
      <c r="P347" s="227">
        <f t="shared" si="164"/>
        <v>0</v>
      </c>
      <c r="Q347" s="227">
        <f t="shared" si="165"/>
        <v>0</v>
      </c>
      <c r="R347" s="411">
        <f t="shared" si="166"/>
        <v>0</v>
      </c>
      <c r="S347" s="422"/>
      <c r="T347" s="226"/>
      <c r="U347" s="226"/>
      <c r="V347" s="226"/>
      <c r="W347" s="226"/>
      <c r="X347" s="226"/>
      <c r="Y347" s="226"/>
      <c r="Z347" s="226"/>
      <c r="AA347" s="226"/>
      <c r="AB347" s="226"/>
      <c r="AC347" s="226"/>
      <c r="AD347" s="226"/>
      <c r="AE347" s="226"/>
      <c r="AF347" s="226"/>
      <c r="AG347" s="226"/>
      <c r="AH347" s="433"/>
      <c r="AI347" s="422"/>
      <c r="AJ347" s="226"/>
      <c r="AK347" s="226"/>
      <c r="AL347" s="226"/>
      <c r="AM347" s="226"/>
      <c r="AN347" s="226"/>
      <c r="AO347" s="226"/>
      <c r="AP347" s="226"/>
      <c r="AQ347" s="226"/>
      <c r="AR347" s="226"/>
      <c r="AS347" s="226"/>
      <c r="AT347" s="226"/>
      <c r="AU347" s="226"/>
      <c r="AV347" s="226"/>
      <c r="AW347" s="226"/>
      <c r="AX347" s="433"/>
      <c r="AY347" s="422"/>
      <c r="AZ347" s="226"/>
      <c r="BA347" s="226"/>
      <c r="BB347" s="226"/>
      <c r="BC347" s="226"/>
      <c r="BD347" s="226"/>
      <c r="BE347" s="226"/>
      <c r="BF347" s="226"/>
      <c r="BG347" s="226"/>
      <c r="BH347" s="226"/>
      <c r="BI347" s="226"/>
      <c r="BJ347" s="226"/>
      <c r="BK347" s="226"/>
      <c r="BL347" s="226"/>
      <c r="BM347" s="226"/>
      <c r="BN347" s="433"/>
    </row>
    <row r="348" spans="2:67" outlineLevel="1">
      <c r="B348" s="48" t="s">
        <v>1078</v>
      </c>
      <c r="C348" s="55">
        <f t="shared" si="151"/>
        <v>0</v>
      </c>
      <c r="D348" s="55">
        <f t="shared" si="152"/>
        <v>0</v>
      </c>
      <c r="E348" s="55">
        <f t="shared" si="153"/>
        <v>0</v>
      </c>
      <c r="F348" s="55">
        <f t="shared" si="154"/>
        <v>0</v>
      </c>
      <c r="G348" s="55">
        <f t="shared" si="155"/>
        <v>0</v>
      </c>
      <c r="H348" s="55">
        <f t="shared" si="156"/>
        <v>0</v>
      </c>
      <c r="I348" s="55">
        <f t="shared" si="157"/>
        <v>0</v>
      </c>
      <c r="J348" s="55">
        <f t="shared" si="158"/>
        <v>0</v>
      </c>
      <c r="K348" s="55">
        <f t="shared" si="159"/>
        <v>0</v>
      </c>
      <c r="L348" s="55">
        <f t="shared" si="160"/>
        <v>0</v>
      </c>
      <c r="M348" s="55">
        <f t="shared" si="161"/>
        <v>0</v>
      </c>
      <c r="N348" s="55">
        <f t="shared" si="162"/>
        <v>0</v>
      </c>
      <c r="O348" s="55">
        <f t="shared" si="163"/>
        <v>0</v>
      </c>
      <c r="P348" s="55">
        <f t="shared" si="164"/>
        <v>0</v>
      </c>
      <c r="Q348" s="55">
        <f t="shared" si="165"/>
        <v>0</v>
      </c>
      <c r="R348" s="412">
        <f t="shared" si="166"/>
        <v>0</v>
      </c>
      <c r="S348" s="423"/>
      <c r="T348" s="225"/>
      <c r="U348" s="225"/>
      <c r="V348" s="225"/>
      <c r="W348" s="225"/>
      <c r="X348" s="225"/>
      <c r="Y348" s="225"/>
      <c r="Z348" s="225"/>
      <c r="AA348" s="225"/>
      <c r="AB348" s="225"/>
      <c r="AC348" s="225"/>
      <c r="AD348" s="225"/>
      <c r="AE348" s="225"/>
      <c r="AF348" s="225"/>
      <c r="AG348" s="225"/>
      <c r="AH348" s="434"/>
      <c r="AI348" s="423"/>
      <c r="AJ348" s="225"/>
      <c r="AK348" s="225"/>
      <c r="AL348" s="225"/>
      <c r="AM348" s="225"/>
      <c r="AN348" s="225"/>
      <c r="AO348" s="225"/>
      <c r="AP348" s="225"/>
      <c r="AQ348" s="225"/>
      <c r="AR348" s="225"/>
      <c r="AS348" s="225"/>
      <c r="AT348" s="225"/>
      <c r="AU348" s="225"/>
      <c r="AV348" s="225"/>
      <c r="AW348" s="225"/>
      <c r="AX348" s="434"/>
      <c r="AY348" s="423"/>
      <c r="AZ348" s="225"/>
      <c r="BA348" s="225"/>
      <c r="BB348" s="225"/>
      <c r="BC348" s="225"/>
      <c r="BD348" s="225"/>
      <c r="BE348" s="225"/>
      <c r="BF348" s="225"/>
      <c r="BG348" s="225"/>
      <c r="BH348" s="225"/>
      <c r="BI348" s="225"/>
      <c r="BJ348" s="225"/>
      <c r="BK348" s="225"/>
      <c r="BL348" s="225"/>
      <c r="BM348" s="225"/>
      <c r="BN348" s="434"/>
    </row>
    <row r="349" spans="2:67" outlineLevel="1">
      <c r="B349" s="46" t="str">
        <f>$B$155&amp;": Ewe Lambs"</f>
        <v>V. Late: Ewe Lambs</v>
      </c>
      <c r="C349" s="54">
        <f t="shared" ref="C349:R351" si="171">CHOOSE(d.Region,S349,AI349,AY349)</f>
        <v>0</v>
      </c>
      <c r="D349" s="54">
        <f t="shared" si="171"/>
        <v>0</v>
      </c>
      <c r="E349" s="54">
        <f t="shared" si="171"/>
        <v>0</v>
      </c>
      <c r="F349" s="54">
        <f t="shared" si="171"/>
        <v>0</v>
      </c>
      <c r="G349" s="54">
        <f t="shared" si="171"/>
        <v>0</v>
      </c>
      <c r="H349" s="54">
        <f t="shared" si="171"/>
        <v>0</v>
      </c>
      <c r="I349" s="54">
        <f t="shared" si="171"/>
        <v>0</v>
      </c>
      <c r="J349" s="54">
        <f t="shared" si="171"/>
        <v>0</v>
      </c>
      <c r="K349" s="54">
        <f t="shared" si="171"/>
        <v>0</v>
      </c>
      <c r="L349" s="54">
        <f t="shared" si="171"/>
        <v>0</v>
      </c>
      <c r="M349" s="54">
        <f t="shared" si="171"/>
        <v>0</v>
      </c>
      <c r="N349" s="54">
        <f t="shared" si="171"/>
        <v>0</v>
      </c>
      <c r="O349" s="54">
        <f t="shared" si="171"/>
        <v>0</v>
      </c>
      <c r="P349" s="54">
        <f t="shared" si="171"/>
        <v>0</v>
      </c>
      <c r="Q349" s="54">
        <f t="shared" si="171"/>
        <v>0</v>
      </c>
      <c r="R349" s="410">
        <f t="shared" si="171"/>
        <v>0</v>
      </c>
      <c r="S349" s="421"/>
      <c r="T349" s="228"/>
      <c r="U349" s="228"/>
      <c r="V349" s="228"/>
      <c r="W349" s="228"/>
      <c r="X349" s="228"/>
      <c r="Y349" s="228"/>
      <c r="Z349" s="228"/>
      <c r="AA349" s="228"/>
      <c r="AB349" s="228"/>
      <c r="AC349" s="228"/>
      <c r="AD349" s="228"/>
      <c r="AE349" s="228"/>
      <c r="AF349" s="228"/>
      <c r="AG349" s="228"/>
      <c r="AH349" s="432"/>
      <c r="AI349" s="421"/>
      <c r="AJ349" s="228"/>
      <c r="AK349" s="228"/>
      <c r="AL349" s="228"/>
      <c r="AM349" s="228"/>
      <c r="AN349" s="228"/>
      <c r="AO349" s="228"/>
      <c r="AP349" s="228"/>
      <c r="AQ349" s="228"/>
      <c r="AR349" s="228"/>
      <c r="AS349" s="228"/>
      <c r="AT349" s="228"/>
      <c r="AU349" s="228"/>
      <c r="AV349" s="228"/>
      <c r="AW349" s="228"/>
      <c r="AX349" s="432"/>
      <c r="AY349" s="421"/>
      <c r="AZ349" s="228"/>
      <c r="BA349" s="228"/>
      <c r="BB349" s="228"/>
      <c r="BC349" s="228"/>
      <c r="BD349" s="228"/>
      <c r="BE349" s="228"/>
      <c r="BF349" s="228"/>
      <c r="BG349" s="228"/>
      <c r="BH349" s="228"/>
      <c r="BI349" s="228"/>
      <c r="BJ349" s="228"/>
      <c r="BK349" s="228"/>
      <c r="BL349" s="228"/>
      <c r="BM349" s="228"/>
      <c r="BN349" s="432"/>
      <c r="BO349" s="27" t="s">
        <v>1046</v>
      </c>
    </row>
    <row r="350" spans="2:67" outlineLevel="1">
      <c r="B350" s="47" t="s">
        <v>1077</v>
      </c>
      <c r="C350" s="227">
        <f t="shared" si="171"/>
        <v>0</v>
      </c>
      <c r="D350" s="227">
        <f t="shared" si="171"/>
        <v>0</v>
      </c>
      <c r="E350" s="227">
        <f t="shared" si="171"/>
        <v>0</v>
      </c>
      <c r="F350" s="227">
        <f t="shared" si="171"/>
        <v>0</v>
      </c>
      <c r="G350" s="227">
        <f t="shared" si="171"/>
        <v>0</v>
      </c>
      <c r="H350" s="227">
        <f t="shared" si="171"/>
        <v>0</v>
      </c>
      <c r="I350" s="227">
        <f t="shared" si="171"/>
        <v>0</v>
      </c>
      <c r="J350" s="227">
        <f t="shared" si="171"/>
        <v>0</v>
      </c>
      <c r="K350" s="227">
        <f t="shared" si="171"/>
        <v>0</v>
      </c>
      <c r="L350" s="227">
        <f t="shared" si="171"/>
        <v>0</v>
      </c>
      <c r="M350" s="227">
        <f t="shared" si="171"/>
        <v>0</v>
      </c>
      <c r="N350" s="227">
        <f t="shared" si="171"/>
        <v>0</v>
      </c>
      <c r="O350" s="227">
        <f t="shared" si="171"/>
        <v>0</v>
      </c>
      <c r="P350" s="227">
        <f t="shared" si="171"/>
        <v>0</v>
      </c>
      <c r="Q350" s="227">
        <f t="shared" si="171"/>
        <v>0</v>
      </c>
      <c r="R350" s="411">
        <f t="shared" si="171"/>
        <v>0</v>
      </c>
      <c r="S350" s="422"/>
      <c r="T350" s="226"/>
      <c r="U350" s="226"/>
      <c r="V350" s="226"/>
      <c r="W350" s="226"/>
      <c r="X350" s="226"/>
      <c r="Y350" s="226"/>
      <c r="Z350" s="226"/>
      <c r="AA350" s="226"/>
      <c r="AB350" s="226"/>
      <c r="AC350" s="226"/>
      <c r="AD350" s="226"/>
      <c r="AE350" s="226"/>
      <c r="AF350" s="226"/>
      <c r="AG350" s="226"/>
      <c r="AH350" s="433"/>
      <c r="AI350" s="422"/>
      <c r="AJ350" s="226"/>
      <c r="AK350" s="226"/>
      <c r="AL350" s="226"/>
      <c r="AM350" s="226"/>
      <c r="AN350" s="226"/>
      <c r="AO350" s="226"/>
      <c r="AP350" s="226"/>
      <c r="AQ350" s="226"/>
      <c r="AR350" s="226"/>
      <c r="AS350" s="226"/>
      <c r="AT350" s="226"/>
      <c r="AU350" s="226"/>
      <c r="AV350" s="226"/>
      <c r="AW350" s="226"/>
      <c r="AX350" s="433"/>
      <c r="AY350" s="422"/>
      <c r="AZ350" s="226"/>
      <c r="BA350" s="226"/>
      <c r="BB350" s="226"/>
      <c r="BC350" s="226"/>
      <c r="BD350" s="226"/>
      <c r="BE350" s="226"/>
      <c r="BF350" s="226"/>
      <c r="BG350" s="226"/>
      <c r="BH350" s="226"/>
      <c r="BI350" s="226"/>
      <c r="BJ350" s="226"/>
      <c r="BK350" s="226"/>
      <c r="BL350" s="226"/>
      <c r="BM350" s="226"/>
      <c r="BN350" s="433"/>
    </row>
    <row r="351" spans="2:67" outlineLevel="1">
      <c r="B351" s="48" t="s">
        <v>1078</v>
      </c>
      <c r="C351" s="55">
        <f t="shared" si="171"/>
        <v>0</v>
      </c>
      <c r="D351" s="55">
        <f t="shared" si="171"/>
        <v>0</v>
      </c>
      <c r="E351" s="55">
        <f t="shared" si="171"/>
        <v>0</v>
      </c>
      <c r="F351" s="55">
        <f t="shared" si="171"/>
        <v>0</v>
      </c>
      <c r="G351" s="55">
        <f t="shared" si="171"/>
        <v>0</v>
      </c>
      <c r="H351" s="55">
        <f t="shared" si="171"/>
        <v>0</v>
      </c>
      <c r="I351" s="55">
        <f t="shared" si="171"/>
        <v>0</v>
      </c>
      <c r="J351" s="55">
        <f t="shared" si="171"/>
        <v>0</v>
      </c>
      <c r="K351" s="55">
        <f t="shared" si="171"/>
        <v>0</v>
      </c>
      <c r="L351" s="55">
        <f t="shared" si="171"/>
        <v>0</v>
      </c>
      <c r="M351" s="55">
        <f t="shared" si="171"/>
        <v>0</v>
      </c>
      <c r="N351" s="55">
        <f t="shared" si="171"/>
        <v>0</v>
      </c>
      <c r="O351" s="55">
        <f t="shared" si="171"/>
        <v>0</v>
      </c>
      <c r="P351" s="55">
        <f t="shared" si="171"/>
        <v>0</v>
      </c>
      <c r="Q351" s="55">
        <f t="shared" si="171"/>
        <v>0</v>
      </c>
      <c r="R351" s="412">
        <f t="shared" si="171"/>
        <v>0</v>
      </c>
      <c r="S351" s="423"/>
      <c r="T351" s="225"/>
      <c r="U351" s="225"/>
      <c r="V351" s="225"/>
      <c r="W351" s="225"/>
      <c r="X351" s="225"/>
      <c r="Y351" s="225"/>
      <c r="Z351" s="225"/>
      <c r="AA351" s="225"/>
      <c r="AB351" s="225"/>
      <c r="AC351" s="225"/>
      <c r="AD351" s="225"/>
      <c r="AE351" s="225"/>
      <c r="AF351" s="225"/>
      <c r="AG351" s="225"/>
      <c r="AH351" s="434"/>
      <c r="AI351" s="423"/>
      <c r="AJ351" s="225"/>
      <c r="AK351" s="225"/>
      <c r="AL351" s="225"/>
      <c r="AM351" s="225"/>
      <c r="AN351" s="225"/>
      <c r="AO351" s="225"/>
      <c r="AP351" s="225"/>
      <c r="AQ351" s="225"/>
      <c r="AR351" s="225"/>
      <c r="AS351" s="225"/>
      <c r="AT351" s="225"/>
      <c r="AU351" s="225"/>
      <c r="AV351" s="225"/>
      <c r="AW351" s="225"/>
      <c r="AX351" s="434"/>
      <c r="AY351" s="423"/>
      <c r="AZ351" s="225"/>
      <c r="BA351" s="225"/>
      <c r="BB351" s="225"/>
      <c r="BC351" s="225"/>
      <c r="BD351" s="225"/>
      <c r="BE351" s="225"/>
      <c r="BF351" s="225"/>
      <c r="BG351" s="225"/>
      <c r="BH351" s="225"/>
      <c r="BI351" s="225"/>
      <c r="BJ351" s="225"/>
      <c r="BK351" s="225"/>
      <c r="BL351" s="225"/>
      <c r="BM351" s="225"/>
      <c r="BN351" s="434"/>
    </row>
    <row r="352" spans="2:67" outlineLevel="1">
      <c r="B352" s="46" t="str">
        <f>$B$156&amp;": Ewe Lambs"</f>
        <v>7mo with 0% mated: Ewe Lambs</v>
      </c>
      <c r="C352" s="54">
        <f t="shared" si="151"/>
        <v>0</v>
      </c>
      <c r="D352" s="54">
        <f t="shared" si="152"/>
        <v>0</v>
      </c>
      <c r="E352" s="54">
        <f t="shared" si="153"/>
        <v>0</v>
      </c>
      <c r="F352" s="54">
        <f t="shared" si="154"/>
        <v>0</v>
      </c>
      <c r="G352" s="54">
        <f t="shared" si="155"/>
        <v>0</v>
      </c>
      <c r="H352" s="54">
        <f t="shared" si="156"/>
        <v>0</v>
      </c>
      <c r="I352" s="54">
        <f t="shared" si="157"/>
        <v>0</v>
      </c>
      <c r="J352" s="54">
        <f t="shared" si="158"/>
        <v>0</v>
      </c>
      <c r="K352" s="54">
        <f t="shared" si="159"/>
        <v>0</v>
      </c>
      <c r="L352" s="54">
        <f t="shared" si="160"/>
        <v>0</v>
      </c>
      <c r="M352" s="54">
        <f t="shared" si="161"/>
        <v>0</v>
      </c>
      <c r="N352" s="54">
        <f t="shared" si="162"/>
        <v>0</v>
      </c>
      <c r="O352" s="54">
        <f t="shared" si="163"/>
        <v>0</v>
      </c>
      <c r="P352" s="54">
        <f t="shared" si="164"/>
        <v>0</v>
      </c>
      <c r="Q352" s="54">
        <f t="shared" si="165"/>
        <v>0</v>
      </c>
      <c r="R352" s="410">
        <f t="shared" si="166"/>
        <v>0</v>
      </c>
      <c r="S352" s="421"/>
      <c r="T352" s="228"/>
      <c r="U352" s="228"/>
      <c r="V352" s="228"/>
      <c r="W352" s="228"/>
      <c r="X352" s="228"/>
      <c r="Y352" s="228"/>
      <c r="Z352" s="228"/>
      <c r="AA352" s="228"/>
      <c r="AB352" s="228"/>
      <c r="AC352" s="228"/>
      <c r="AD352" s="228"/>
      <c r="AE352" s="228"/>
      <c r="AF352" s="228"/>
      <c r="AG352" s="228"/>
      <c r="AH352" s="432"/>
      <c r="AI352" s="421"/>
      <c r="AJ352" s="228"/>
      <c r="AK352" s="228"/>
      <c r="AL352" s="228"/>
      <c r="AM352" s="228"/>
      <c r="AN352" s="228"/>
      <c r="AO352" s="228"/>
      <c r="AP352" s="228"/>
      <c r="AQ352" s="228"/>
      <c r="AR352" s="228"/>
      <c r="AS352" s="228"/>
      <c r="AT352" s="228"/>
      <c r="AU352" s="228"/>
      <c r="AV352" s="228"/>
      <c r="AW352" s="228"/>
      <c r="AX352" s="432"/>
      <c r="AY352" s="421"/>
      <c r="AZ352" s="228"/>
      <c r="BA352" s="228"/>
      <c r="BB352" s="228"/>
      <c r="BC352" s="228"/>
      <c r="BD352" s="228"/>
      <c r="BE352" s="228"/>
      <c r="BF352" s="228"/>
      <c r="BG352" s="228"/>
      <c r="BH352" s="228"/>
      <c r="BI352" s="228"/>
      <c r="BJ352" s="228"/>
      <c r="BK352" s="228"/>
      <c r="BL352" s="228"/>
      <c r="BM352" s="228"/>
      <c r="BN352" s="432"/>
      <c r="BO352" s="27" t="s">
        <v>1046</v>
      </c>
    </row>
    <row r="353" spans="2:67" outlineLevel="1">
      <c r="B353" s="47" t="s">
        <v>1077</v>
      </c>
      <c r="C353" s="227">
        <f t="shared" si="151"/>
        <v>0</v>
      </c>
      <c r="D353" s="227">
        <f t="shared" si="152"/>
        <v>0</v>
      </c>
      <c r="E353" s="227">
        <f t="shared" si="153"/>
        <v>0</v>
      </c>
      <c r="F353" s="227">
        <f t="shared" si="154"/>
        <v>0</v>
      </c>
      <c r="G353" s="227">
        <f t="shared" si="155"/>
        <v>0</v>
      </c>
      <c r="H353" s="227">
        <f t="shared" si="156"/>
        <v>0</v>
      </c>
      <c r="I353" s="227">
        <f t="shared" si="157"/>
        <v>0</v>
      </c>
      <c r="J353" s="227">
        <f t="shared" si="158"/>
        <v>0</v>
      </c>
      <c r="K353" s="227">
        <f t="shared" si="159"/>
        <v>0</v>
      </c>
      <c r="L353" s="227">
        <f t="shared" si="160"/>
        <v>0</v>
      </c>
      <c r="M353" s="227">
        <f t="shared" si="161"/>
        <v>0</v>
      </c>
      <c r="N353" s="227">
        <f t="shared" si="162"/>
        <v>0</v>
      </c>
      <c r="O353" s="227">
        <f t="shared" si="163"/>
        <v>0</v>
      </c>
      <c r="P353" s="227">
        <f t="shared" si="164"/>
        <v>0</v>
      </c>
      <c r="Q353" s="227">
        <f t="shared" si="165"/>
        <v>0</v>
      </c>
      <c r="R353" s="411">
        <f t="shared" si="166"/>
        <v>0</v>
      </c>
      <c r="S353" s="422"/>
      <c r="T353" s="226"/>
      <c r="U353" s="226"/>
      <c r="V353" s="226"/>
      <c r="W353" s="226"/>
      <c r="X353" s="226"/>
      <c r="Y353" s="226"/>
      <c r="Z353" s="226"/>
      <c r="AA353" s="226"/>
      <c r="AB353" s="226"/>
      <c r="AC353" s="226"/>
      <c r="AD353" s="226"/>
      <c r="AE353" s="226"/>
      <c r="AF353" s="226"/>
      <c r="AG353" s="226"/>
      <c r="AH353" s="433"/>
      <c r="AI353" s="422"/>
      <c r="AJ353" s="226"/>
      <c r="AK353" s="226"/>
      <c r="AL353" s="226"/>
      <c r="AM353" s="226"/>
      <c r="AN353" s="226"/>
      <c r="AO353" s="226"/>
      <c r="AP353" s="226"/>
      <c r="AQ353" s="226"/>
      <c r="AR353" s="226"/>
      <c r="AS353" s="226"/>
      <c r="AT353" s="226"/>
      <c r="AU353" s="226"/>
      <c r="AV353" s="226"/>
      <c r="AW353" s="226"/>
      <c r="AX353" s="433"/>
      <c r="AY353" s="422"/>
      <c r="AZ353" s="226"/>
      <c r="BA353" s="226"/>
      <c r="BB353" s="226"/>
      <c r="BC353" s="226"/>
      <c r="BD353" s="226"/>
      <c r="BE353" s="226"/>
      <c r="BF353" s="226"/>
      <c r="BG353" s="226"/>
      <c r="BH353" s="226"/>
      <c r="BI353" s="226"/>
      <c r="BJ353" s="226"/>
      <c r="BK353" s="226"/>
      <c r="BL353" s="226"/>
      <c r="BM353" s="226"/>
      <c r="BN353" s="433"/>
    </row>
    <row r="354" spans="2:67" outlineLevel="1">
      <c r="B354" s="48" t="s">
        <v>1078</v>
      </c>
      <c r="C354" s="55">
        <f t="shared" si="151"/>
        <v>0</v>
      </c>
      <c r="D354" s="55">
        <f t="shared" si="152"/>
        <v>0</v>
      </c>
      <c r="E354" s="55">
        <f t="shared" si="153"/>
        <v>0</v>
      </c>
      <c r="F354" s="55">
        <f t="shared" si="154"/>
        <v>0</v>
      </c>
      <c r="G354" s="55">
        <f t="shared" si="155"/>
        <v>0</v>
      </c>
      <c r="H354" s="55">
        <f t="shared" si="156"/>
        <v>0</v>
      </c>
      <c r="I354" s="55">
        <f t="shared" si="157"/>
        <v>0</v>
      </c>
      <c r="J354" s="55">
        <f t="shared" si="158"/>
        <v>0</v>
      </c>
      <c r="K354" s="55">
        <f t="shared" si="159"/>
        <v>0</v>
      </c>
      <c r="L354" s="55">
        <f t="shared" si="160"/>
        <v>0</v>
      </c>
      <c r="M354" s="55">
        <f t="shared" si="161"/>
        <v>0</v>
      </c>
      <c r="N354" s="55">
        <f t="shared" si="162"/>
        <v>0</v>
      </c>
      <c r="O354" s="55">
        <f t="shared" si="163"/>
        <v>0</v>
      </c>
      <c r="P354" s="55">
        <f t="shared" si="164"/>
        <v>0</v>
      </c>
      <c r="Q354" s="55">
        <f t="shared" si="165"/>
        <v>0</v>
      </c>
      <c r="R354" s="412">
        <f t="shared" si="166"/>
        <v>0</v>
      </c>
      <c r="S354" s="423"/>
      <c r="T354" s="225"/>
      <c r="U354" s="225"/>
      <c r="V354" s="225"/>
      <c r="W354" s="225"/>
      <c r="X354" s="225"/>
      <c r="Y354" s="225"/>
      <c r="Z354" s="225"/>
      <c r="AA354" s="225"/>
      <c r="AB354" s="225"/>
      <c r="AC354" s="225"/>
      <c r="AD354" s="225"/>
      <c r="AE354" s="225"/>
      <c r="AF354" s="225"/>
      <c r="AG354" s="225"/>
      <c r="AH354" s="434"/>
      <c r="AI354" s="423"/>
      <c r="AJ354" s="225"/>
      <c r="AK354" s="225"/>
      <c r="AL354" s="225"/>
      <c r="AM354" s="225"/>
      <c r="AN354" s="225"/>
      <c r="AO354" s="225"/>
      <c r="AP354" s="225"/>
      <c r="AQ354" s="225"/>
      <c r="AR354" s="225"/>
      <c r="AS354" s="225"/>
      <c r="AT354" s="225"/>
      <c r="AU354" s="225"/>
      <c r="AV354" s="225"/>
      <c r="AW354" s="225"/>
      <c r="AX354" s="434"/>
      <c r="AY354" s="423"/>
      <c r="AZ354" s="225"/>
      <c r="BA354" s="225"/>
      <c r="BB354" s="225"/>
      <c r="BC354" s="225"/>
      <c r="BD354" s="225"/>
      <c r="BE354" s="225"/>
      <c r="BF354" s="225"/>
      <c r="BG354" s="225"/>
      <c r="BH354" s="225"/>
      <c r="BI354" s="225"/>
      <c r="BJ354" s="225"/>
      <c r="BK354" s="225"/>
      <c r="BL354" s="225"/>
      <c r="BM354" s="225"/>
      <c r="BN354" s="434"/>
    </row>
    <row r="355" spans="2:67" ht="24.75" outlineLevel="2">
      <c r="B355" s="46" t="str">
        <f>"Grazing Intensity 3
"&amp;$B$151&amp;": Ewe Lambs"</f>
        <v>Grazing Intensity 3
Standard (7mo): Ewe Lambs</v>
      </c>
      <c r="C355" s="54">
        <f t="shared" si="151"/>
        <v>0</v>
      </c>
      <c r="D355" s="54">
        <f t="shared" si="152"/>
        <v>0</v>
      </c>
      <c r="E355" s="54">
        <f t="shared" si="153"/>
        <v>0</v>
      </c>
      <c r="F355" s="54">
        <f t="shared" si="154"/>
        <v>0</v>
      </c>
      <c r="G355" s="54">
        <f t="shared" si="155"/>
        <v>0</v>
      </c>
      <c r="H355" s="54">
        <f t="shared" si="156"/>
        <v>0</v>
      </c>
      <c r="I355" s="54">
        <f t="shared" si="157"/>
        <v>0</v>
      </c>
      <c r="J355" s="54">
        <f t="shared" si="158"/>
        <v>0</v>
      </c>
      <c r="K355" s="54">
        <f t="shared" si="159"/>
        <v>0</v>
      </c>
      <c r="L355" s="54">
        <f t="shared" si="160"/>
        <v>0</v>
      </c>
      <c r="M355" s="54">
        <f t="shared" si="161"/>
        <v>0</v>
      </c>
      <c r="N355" s="54">
        <f t="shared" si="162"/>
        <v>0</v>
      </c>
      <c r="O355" s="54">
        <f t="shared" si="163"/>
        <v>0</v>
      </c>
      <c r="P355" s="54">
        <f t="shared" si="164"/>
        <v>0</v>
      </c>
      <c r="Q355" s="54">
        <f t="shared" si="165"/>
        <v>0</v>
      </c>
      <c r="R355" s="410">
        <f t="shared" si="166"/>
        <v>0</v>
      </c>
      <c r="S355" s="421"/>
      <c r="T355" s="228"/>
      <c r="U355" s="228"/>
      <c r="V355" s="228"/>
      <c r="W355" s="228"/>
      <c r="X355" s="228"/>
      <c r="Y355" s="228"/>
      <c r="Z355" s="228"/>
      <c r="AA355" s="228"/>
      <c r="AB355" s="228"/>
      <c r="AC355" s="228"/>
      <c r="AD355" s="228"/>
      <c r="AE355" s="228"/>
      <c r="AF355" s="228"/>
      <c r="AG355" s="228"/>
      <c r="AH355" s="432"/>
      <c r="AI355" s="421"/>
      <c r="AJ355" s="228"/>
      <c r="AK355" s="228"/>
      <c r="AL355" s="228"/>
      <c r="AM355" s="228"/>
      <c r="AN355" s="228"/>
      <c r="AO355" s="228"/>
      <c r="AP355" s="228"/>
      <c r="AQ355" s="228"/>
      <c r="AR355" s="228"/>
      <c r="AS355" s="228"/>
      <c r="AT355" s="228"/>
      <c r="AU355" s="228"/>
      <c r="AV355" s="228"/>
      <c r="AW355" s="228"/>
      <c r="AX355" s="432"/>
      <c r="AY355" s="421"/>
      <c r="AZ355" s="228"/>
      <c r="BA355" s="228"/>
      <c r="BB355" s="228"/>
      <c r="BC355" s="228"/>
      <c r="BD355" s="228"/>
      <c r="BE355" s="228"/>
      <c r="BF355" s="228"/>
      <c r="BG355" s="228"/>
      <c r="BH355" s="228"/>
      <c r="BI355" s="228"/>
      <c r="BJ355" s="228"/>
      <c r="BK355" s="228"/>
      <c r="BL355" s="228"/>
      <c r="BM355" s="228"/>
      <c r="BN355" s="432"/>
      <c r="BO355" s="27" t="s">
        <v>1046</v>
      </c>
    </row>
    <row r="356" spans="2:67" outlineLevel="2">
      <c r="B356" s="47" t="s">
        <v>1077</v>
      </c>
      <c r="C356" s="227">
        <f t="shared" si="151"/>
        <v>0</v>
      </c>
      <c r="D356" s="227">
        <f t="shared" si="152"/>
        <v>0</v>
      </c>
      <c r="E356" s="227">
        <f t="shared" si="153"/>
        <v>0</v>
      </c>
      <c r="F356" s="227">
        <f t="shared" si="154"/>
        <v>0</v>
      </c>
      <c r="G356" s="227">
        <f t="shared" si="155"/>
        <v>0</v>
      </c>
      <c r="H356" s="227">
        <f t="shared" si="156"/>
        <v>0</v>
      </c>
      <c r="I356" s="227">
        <f t="shared" si="157"/>
        <v>0</v>
      </c>
      <c r="J356" s="227">
        <f t="shared" si="158"/>
        <v>0</v>
      </c>
      <c r="K356" s="227">
        <f t="shared" si="159"/>
        <v>0</v>
      </c>
      <c r="L356" s="227">
        <f t="shared" si="160"/>
        <v>0</v>
      </c>
      <c r="M356" s="227">
        <f t="shared" si="161"/>
        <v>0</v>
      </c>
      <c r="N356" s="227">
        <f t="shared" si="162"/>
        <v>0</v>
      </c>
      <c r="O356" s="227">
        <f t="shared" si="163"/>
        <v>0</v>
      </c>
      <c r="P356" s="227">
        <f t="shared" si="164"/>
        <v>0</v>
      </c>
      <c r="Q356" s="227">
        <f t="shared" si="165"/>
        <v>0</v>
      </c>
      <c r="R356" s="411">
        <f t="shared" si="166"/>
        <v>0</v>
      </c>
      <c r="S356" s="422"/>
      <c r="T356" s="226"/>
      <c r="U356" s="226"/>
      <c r="V356" s="226"/>
      <c r="W356" s="226"/>
      <c r="X356" s="226"/>
      <c r="Y356" s="226"/>
      <c r="Z356" s="226"/>
      <c r="AA356" s="226"/>
      <c r="AB356" s="226"/>
      <c r="AC356" s="226"/>
      <c r="AD356" s="226"/>
      <c r="AE356" s="226"/>
      <c r="AF356" s="226"/>
      <c r="AG356" s="226"/>
      <c r="AH356" s="433"/>
      <c r="AI356" s="422"/>
      <c r="AJ356" s="226"/>
      <c r="AK356" s="226"/>
      <c r="AL356" s="226"/>
      <c r="AM356" s="226"/>
      <c r="AN356" s="226"/>
      <c r="AO356" s="226"/>
      <c r="AP356" s="226"/>
      <c r="AQ356" s="226"/>
      <c r="AR356" s="226"/>
      <c r="AS356" s="226"/>
      <c r="AT356" s="226"/>
      <c r="AU356" s="226"/>
      <c r="AV356" s="226"/>
      <c r="AW356" s="226"/>
      <c r="AX356" s="433"/>
      <c r="AY356" s="422"/>
      <c r="AZ356" s="226"/>
      <c r="BA356" s="226"/>
      <c r="BB356" s="226"/>
      <c r="BC356" s="226"/>
      <c r="BD356" s="226"/>
      <c r="BE356" s="226"/>
      <c r="BF356" s="226"/>
      <c r="BG356" s="226"/>
      <c r="BH356" s="226"/>
      <c r="BI356" s="226"/>
      <c r="BJ356" s="226"/>
      <c r="BK356" s="226"/>
      <c r="BL356" s="226"/>
      <c r="BM356" s="226"/>
      <c r="BN356" s="433"/>
    </row>
    <row r="357" spans="2:67" outlineLevel="2">
      <c r="B357" s="48" t="s">
        <v>1078</v>
      </c>
      <c r="C357" s="55">
        <f t="shared" si="151"/>
        <v>0</v>
      </c>
      <c r="D357" s="55">
        <f t="shared" si="152"/>
        <v>0</v>
      </c>
      <c r="E357" s="55">
        <f t="shared" si="153"/>
        <v>0</v>
      </c>
      <c r="F357" s="55">
        <f t="shared" si="154"/>
        <v>0</v>
      </c>
      <c r="G357" s="55">
        <f t="shared" si="155"/>
        <v>0</v>
      </c>
      <c r="H357" s="55">
        <f t="shared" si="156"/>
        <v>0</v>
      </c>
      <c r="I357" s="55">
        <f t="shared" si="157"/>
        <v>0</v>
      </c>
      <c r="J357" s="55">
        <f t="shared" si="158"/>
        <v>0</v>
      </c>
      <c r="K357" s="55">
        <f t="shared" si="159"/>
        <v>0</v>
      </c>
      <c r="L357" s="55">
        <f t="shared" si="160"/>
        <v>0</v>
      </c>
      <c r="M357" s="55">
        <f t="shared" si="161"/>
        <v>0</v>
      </c>
      <c r="N357" s="55">
        <f t="shared" si="162"/>
        <v>0</v>
      </c>
      <c r="O357" s="55">
        <f t="shared" si="163"/>
        <v>0</v>
      </c>
      <c r="P357" s="55">
        <f t="shared" si="164"/>
        <v>0</v>
      </c>
      <c r="Q357" s="55">
        <f t="shared" si="165"/>
        <v>0</v>
      </c>
      <c r="R357" s="412">
        <f t="shared" si="166"/>
        <v>0</v>
      </c>
      <c r="S357" s="423"/>
      <c r="T357" s="225"/>
      <c r="U357" s="225"/>
      <c r="V357" s="225"/>
      <c r="W357" s="225"/>
      <c r="X357" s="225"/>
      <c r="Y357" s="225"/>
      <c r="Z357" s="225"/>
      <c r="AA357" s="225"/>
      <c r="AB357" s="225"/>
      <c r="AC357" s="225"/>
      <c r="AD357" s="225"/>
      <c r="AE357" s="225"/>
      <c r="AF357" s="225"/>
      <c r="AG357" s="225"/>
      <c r="AH357" s="434"/>
      <c r="AI357" s="423"/>
      <c r="AJ357" s="225"/>
      <c r="AK357" s="225"/>
      <c r="AL357" s="225"/>
      <c r="AM357" s="225"/>
      <c r="AN357" s="225"/>
      <c r="AO357" s="225"/>
      <c r="AP357" s="225"/>
      <c r="AQ357" s="225"/>
      <c r="AR357" s="225"/>
      <c r="AS357" s="225"/>
      <c r="AT357" s="225"/>
      <c r="AU357" s="225"/>
      <c r="AV357" s="225"/>
      <c r="AW357" s="225"/>
      <c r="AX357" s="434"/>
      <c r="AY357" s="423"/>
      <c r="AZ357" s="225"/>
      <c r="BA357" s="225"/>
      <c r="BB357" s="225"/>
      <c r="BC357" s="225"/>
      <c r="BD357" s="225"/>
      <c r="BE357" s="225"/>
      <c r="BF357" s="225"/>
      <c r="BG357" s="225"/>
      <c r="BH357" s="225"/>
      <c r="BI357" s="225"/>
      <c r="BJ357" s="225"/>
      <c r="BK357" s="225"/>
      <c r="BL357" s="225"/>
      <c r="BM357" s="225"/>
      <c r="BN357" s="434"/>
    </row>
    <row r="358" spans="2:67" outlineLevel="2">
      <c r="B358" s="46" t="str">
        <f>$B$152&amp;": Ewe Lambs"</f>
        <v>Early: Ewe Lambs</v>
      </c>
      <c r="C358" s="54">
        <f t="shared" si="151"/>
        <v>0</v>
      </c>
      <c r="D358" s="54">
        <f t="shared" si="152"/>
        <v>0</v>
      </c>
      <c r="E358" s="54">
        <f t="shared" si="153"/>
        <v>0</v>
      </c>
      <c r="F358" s="54">
        <f t="shared" si="154"/>
        <v>0</v>
      </c>
      <c r="G358" s="54">
        <f t="shared" si="155"/>
        <v>0</v>
      </c>
      <c r="H358" s="54">
        <f t="shared" si="156"/>
        <v>0</v>
      </c>
      <c r="I358" s="54">
        <f t="shared" si="157"/>
        <v>0</v>
      </c>
      <c r="J358" s="54">
        <f t="shared" si="158"/>
        <v>0</v>
      </c>
      <c r="K358" s="54">
        <f t="shared" si="159"/>
        <v>0</v>
      </c>
      <c r="L358" s="54">
        <f t="shared" si="160"/>
        <v>0</v>
      </c>
      <c r="M358" s="54">
        <f t="shared" si="161"/>
        <v>0</v>
      </c>
      <c r="N358" s="54">
        <f t="shared" si="162"/>
        <v>0</v>
      </c>
      <c r="O358" s="54">
        <f t="shared" si="163"/>
        <v>0</v>
      </c>
      <c r="P358" s="54">
        <f t="shared" si="164"/>
        <v>0</v>
      </c>
      <c r="Q358" s="54">
        <f t="shared" si="165"/>
        <v>0</v>
      </c>
      <c r="R358" s="410">
        <f t="shared" si="166"/>
        <v>0</v>
      </c>
      <c r="S358" s="421"/>
      <c r="T358" s="228"/>
      <c r="U358" s="228"/>
      <c r="V358" s="228"/>
      <c r="W358" s="228"/>
      <c r="X358" s="228"/>
      <c r="Y358" s="228"/>
      <c r="Z358" s="228"/>
      <c r="AA358" s="228"/>
      <c r="AB358" s="228"/>
      <c r="AC358" s="228"/>
      <c r="AD358" s="228"/>
      <c r="AE358" s="228"/>
      <c r="AF358" s="228"/>
      <c r="AG358" s="228"/>
      <c r="AH358" s="432"/>
      <c r="AI358" s="421"/>
      <c r="AJ358" s="228"/>
      <c r="AK358" s="228"/>
      <c r="AL358" s="228"/>
      <c r="AM358" s="228"/>
      <c r="AN358" s="228"/>
      <c r="AO358" s="228"/>
      <c r="AP358" s="228"/>
      <c r="AQ358" s="228"/>
      <c r="AR358" s="228"/>
      <c r="AS358" s="228"/>
      <c r="AT358" s="228"/>
      <c r="AU358" s="228"/>
      <c r="AV358" s="228"/>
      <c r="AW358" s="228"/>
      <c r="AX358" s="432"/>
      <c r="AY358" s="421"/>
      <c r="AZ358" s="228"/>
      <c r="BA358" s="228"/>
      <c r="BB358" s="228"/>
      <c r="BC358" s="228"/>
      <c r="BD358" s="228"/>
      <c r="BE358" s="228"/>
      <c r="BF358" s="228"/>
      <c r="BG358" s="228"/>
      <c r="BH358" s="228"/>
      <c r="BI358" s="228"/>
      <c r="BJ358" s="228"/>
      <c r="BK358" s="228"/>
      <c r="BL358" s="228"/>
      <c r="BM358" s="228"/>
      <c r="BN358" s="432"/>
      <c r="BO358" s="27" t="s">
        <v>1046</v>
      </c>
    </row>
    <row r="359" spans="2:67" outlineLevel="2">
      <c r="B359" s="47" t="s">
        <v>1077</v>
      </c>
      <c r="C359" s="227">
        <f t="shared" si="151"/>
        <v>0</v>
      </c>
      <c r="D359" s="227">
        <f t="shared" si="152"/>
        <v>0</v>
      </c>
      <c r="E359" s="227">
        <f t="shared" si="153"/>
        <v>0</v>
      </c>
      <c r="F359" s="227">
        <f t="shared" si="154"/>
        <v>0</v>
      </c>
      <c r="G359" s="227">
        <f t="shared" si="155"/>
        <v>0</v>
      </c>
      <c r="H359" s="227">
        <f t="shared" si="156"/>
        <v>0</v>
      </c>
      <c r="I359" s="227">
        <f t="shared" si="157"/>
        <v>0</v>
      </c>
      <c r="J359" s="227">
        <f t="shared" si="158"/>
        <v>0</v>
      </c>
      <c r="K359" s="227">
        <f t="shared" si="159"/>
        <v>0</v>
      </c>
      <c r="L359" s="227">
        <f t="shared" si="160"/>
        <v>0</v>
      </c>
      <c r="M359" s="227">
        <f t="shared" si="161"/>
        <v>0</v>
      </c>
      <c r="N359" s="227">
        <f t="shared" si="162"/>
        <v>0</v>
      </c>
      <c r="O359" s="227">
        <f t="shared" si="163"/>
        <v>0</v>
      </c>
      <c r="P359" s="227">
        <f t="shared" si="164"/>
        <v>0</v>
      </c>
      <c r="Q359" s="227">
        <f t="shared" si="165"/>
        <v>0</v>
      </c>
      <c r="R359" s="411">
        <f t="shared" si="166"/>
        <v>0</v>
      </c>
      <c r="S359" s="422"/>
      <c r="T359" s="226"/>
      <c r="U359" s="226"/>
      <c r="V359" s="226"/>
      <c r="W359" s="226"/>
      <c r="X359" s="226"/>
      <c r="Y359" s="226"/>
      <c r="Z359" s="226"/>
      <c r="AA359" s="226"/>
      <c r="AB359" s="226"/>
      <c r="AC359" s="226"/>
      <c r="AD359" s="226"/>
      <c r="AE359" s="226"/>
      <c r="AF359" s="226"/>
      <c r="AG359" s="226"/>
      <c r="AH359" s="433"/>
      <c r="AI359" s="422"/>
      <c r="AJ359" s="226"/>
      <c r="AK359" s="226"/>
      <c r="AL359" s="226"/>
      <c r="AM359" s="226"/>
      <c r="AN359" s="226"/>
      <c r="AO359" s="226"/>
      <c r="AP359" s="226"/>
      <c r="AQ359" s="226"/>
      <c r="AR359" s="226"/>
      <c r="AS359" s="226"/>
      <c r="AT359" s="226"/>
      <c r="AU359" s="226"/>
      <c r="AV359" s="226"/>
      <c r="AW359" s="226"/>
      <c r="AX359" s="433"/>
      <c r="AY359" s="422"/>
      <c r="AZ359" s="226"/>
      <c r="BA359" s="226"/>
      <c r="BB359" s="226"/>
      <c r="BC359" s="226"/>
      <c r="BD359" s="226"/>
      <c r="BE359" s="226"/>
      <c r="BF359" s="226"/>
      <c r="BG359" s="226"/>
      <c r="BH359" s="226"/>
      <c r="BI359" s="226"/>
      <c r="BJ359" s="226"/>
      <c r="BK359" s="226"/>
      <c r="BL359" s="226"/>
      <c r="BM359" s="226"/>
      <c r="BN359" s="433"/>
    </row>
    <row r="360" spans="2:67" outlineLevel="2">
      <c r="B360" s="48" t="s">
        <v>1078</v>
      </c>
      <c r="C360" s="55">
        <f t="shared" si="151"/>
        <v>0</v>
      </c>
      <c r="D360" s="55">
        <f t="shared" si="152"/>
        <v>0</v>
      </c>
      <c r="E360" s="55">
        <f t="shared" si="153"/>
        <v>0</v>
      </c>
      <c r="F360" s="55">
        <f t="shared" si="154"/>
        <v>0</v>
      </c>
      <c r="G360" s="55">
        <f t="shared" si="155"/>
        <v>0</v>
      </c>
      <c r="H360" s="55">
        <f t="shared" si="156"/>
        <v>0</v>
      </c>
      <c r="I360" s="55">
        <f t="shared" si="157"/>
        <v>0</v>
      </c>
      <c r="J360" s="55">
        <f t="shared" si="158"/>
        <v>0</v>
      </c>
      <c r="K360" s="55">
        <f t="shared" si="159"/>
        <v>0</v>
      </c>
      <c r="L360" s="55">
        <f t="shared" si="160"/>
        <v>0</v>
      </c>
      <c r="M360" s="55">
        <f t="shared" si="161"/>
        <v>0</v>
      </c>
      <c r="N360" s="55">
        <f t="shared" si="162"/>
        <v>0</v>
      </c>
      <c r="O360" s="55">
        <f t="shared" si="163"/>
        <v>0</v>
      </c>
      <c r="P360" s="55">
        <f t="shared" si="164"/>
        <v>0</v>
      </c>
      <c r="Q360" s="55">
        <f t="shared" si="165"/>
        <v>0</v>
      </c>
      <c r="R360" s="412">
        <f t="shared" si="166"/>
        <v>0</v>
      </c>
      <c r="S360" s="423"/>
      <c r="T360" s="225"/>
      <c r="U360" s="225"/>
      <c r="V360" s="225"/>
      <c r="W360" s="225"/>
      <c r="X360" s="225"/>
      <c r="Y360" s="225"/>
      <c r="Z360" s="225"/>
      <c r="AA360" s="225"/>
      <c r="AB360" s="225"/>
      <c r="AC360" s="225"/>
      <c r="AD360" s="225"/>
      <c r="AE360" s="225"/>
      <c r="AF360" s="225"/>
      <c r="AG360" s="225"/>
      <c r="AH360" s="434"/>
      <c r="AI360" s="423"/>
      <c r="AJ360" s="225"/>
      <c r="AK360" s="225"/>
      <c r="AL360" s="225"/>
      <c r="AM360" s="225"/>
      <c r="AN360" s="225"/>
      <c r="AO360" s="225"/>
      <c r="AP360" s="225"/>
      <c r="AQ360" s="225"/>
      <c r="AR360" s="225"/>
      <c r="AS360" s="225"/>
      <c r="AT360" s="225"/>
      <c r="AU360" s="225"/>
      <c r="AV360" s="225"/>
      <c r="AW360" s="225"/>
      <c r="AX360" s="434"/>
      <c r="AY360" s="423"/>
      <c r="AZ360" s="225"/>
      <c r="BA360" s="225"/>
      <c r="BB360" s="225"/>
      <c r="BC360" s="225"/>
      <c r="BD360" s="225"/>
      <c r="BE360" s="225"/>
      <c r="BF360" s="225"/>
      <c r="BG360" s="225"/>
      <c r="BH360" s="225"/>
      <c r="BI360" s="225"/>
      <c r="BJ360" s="225"/>
      <c r="BK360" s="225"/>
      <c r="BL360" s="225"/>
      <c r="BM360" s="225"/>
      <c r="BN360" s="434"/>
    </row>
    <row r="361" spans="2:67" outlineLevel="2">
      <c r="B361" s="46" t="str">
        <f>$B$153&amp;": Ewe Lambs"</f>
        <v>Middle: Ewe Lambs</v>
      </c>
      <c r="C361" s="54">
        <f t="shared" si="151"/>
        <v>0</v>
      </c>
      <c r="D361" s="54">
        <f t="shared" si="152"/>
        <v>0</v>
      </c>
      <c r="E361" s="54">
        <f t="shared" si="153"/>
        <v>0</v>
      </c>
      <c r="F361" s="54">
        <f t="shared" si="154"/>
        <v>0</v>
      </c>
      <c r="G361" s="54">
        <f t="shared" si="155"/>
        <v>0</v>
      </c>
      <c r="H361" s="54">
        <f t="shared" si="156"/>
        <v>0</v>
      </c>
      <c r="I361" s="54">
        <f t="shared" si="157"/>
        <v>0</v>
      </c>
      <c r="J361" s="54">
        <f t="shared" si="158"/>
        <v>0</v>
      </c>
      <c r="K361" s="54">
        <f t="shared" si="159"/>
        <v>0</v>
      </c>
      <c r="L361" s="54">
        <f t="shared" si="160"/>
        <v>0</v>
      </c>
      <c r="M361" s="54">
        <f t="shared" si="161"/>
        <v>0</v>
      </c>
      <c r="N361" s="54">
        <f t="shared" si="162"/>
        <v>0</v>
      </c>
      <c r="O361" s="54">
        <f t="shared" si="163"/>
        <v>0</v>
      </c>
      <c r="P361" s="54">
        <f t="shared" si="164"/>
        <v>0</v>
      </c>
      <c r="Q361" s="54">
        <f t="shared" si="165"/>
        <v>0</v>
      </c>
      <c r="R361" s="410">
        <f t="shared" si="166"/>
        <v>0</v>
      </c>
      <c r="S361" s="421"/>
      <c r="T361" s="228"/>
      <c r="U361" s="228"/>
      <c r="V361" s="228"/>
      <c r="W361" s="228"/>
      <c r="X361" s="228"/>
      <c r="Y361" s="228"/>
      <c r="Z361" s="228"/>
      <c r="AA361" s="228"/>
      <c r="AB361" s="228"/>
      <c r="AC361" s="228"/>
      <c r="AD361" s="228"/>
      <c r="AE361" s="228"/>
      <c r="AF361" s="228"/>
      <c r="AG361" s="228"/>
      <c r="AH361" s="432"/>
      <c r="AI361" s="421"/>
      <c r="AJ361" s="228"/>
      <c r="AK361" s="228"/>
      <c r="AL361" s="228"/>
      <c r="AM361" s="228"/>
      <c r="AN361" s="228"/>
      <c r="AO361" s="228"/>
      <c r="AP361" s="228"/>
      <c r="AQ361" s="228"/>
      <c r="AR361" s="228"/>
      <c r="AS361" s="228"/>
      <c r="AT361" s="228"/>
      <c r="AU361" s="228"/>
      <c r="AV361" s="228"/>
      <c r="AW361" s="228"/>
      <c r="AX361" s="432"/>
      <c r="AY361" s="421"/>
      <c r="AZ361" s="228"/>
      <c r="BA361" s="228"/>
      <c r="BB361" s="228"/>
      <c r="BC361" s="228"/>
      <c r="BD361" s="228"/>
      <c r="BE361" s="228"/>
      <c r="BF361" s="228"/>
      <c r="BG361" s="228"/>
      <c r="BH361" s="228"/>
      <c r="BI361" s="228"/>
      <c r="BJ361" s="228"/>
      <c r="BK361" s="228"/>
      <c r="BL361" s="228"/>
      <c r="BM361" s="228"/>
      <c r="BN361" s="432"/>
      <c r="BO361" s="27" t="s">
        <v>1046</v>
      </c>
    </row>
    <row r="362" spans="2:67" outlineLevel="2">
      <c r="B362" s="47" t="s">
        <v>1077</v>
      </c>
      <c r="C362" s="227">
        <f t="shared" si="151"/>
        <v>0</v>
      </c>
      <c r="D362" s="227">
        <f t="shared" si="152"/>
        <v>0</v>
      </c>
      <c r="E362" s="227">
        <f t="shared" si="153"/>
        <v>0</v>
      </c>
      <c r="F362" s="227">
        <f t="shared" si="154"/>
        <v>0</v>
      </c>
      <c r="G362" s="227">
        <f t="shared" si="155"/>
        <v>0</v>
      </c>
      <c r="H362" s="227">
        <f t="shared" si="156"/>
        <v>0</v>
      </c>
      <c r="I362" s="227">
        <f t="shared" si="157"/>
        <v>0</v>
      </c>
      <c r="J362" s="227">
        <f t="shared" si="158"/>
        <v>0</v>
      </c>
      <c r="K362" s="227">
        <f t="shared" si="159"/>
        <v>0</v>
      </c>
      <c r="L362" s="227">
        <f t="shared" si="160"/>
        <v>0</v>
      </c>
      <c r="M362" s="227">
        <f t="shared" si="161"/>
        <v>0</v>
      </c>
      <c r="N362" s="227">
        <f t="shared" si="162"/>
        <v>0</v>
      </c>
      <c r="O362" s="227">
        <f t="shared" si="163"/>
        <v>0</v>
      </c>
      <c r="P362" s="227">
        <f t="shared" si="164"/>
        <v>0</v>
      </c>
      <c r="Q362" s="227">
        <f t="shared" si="165"/>
        <v>0</v>
      </c>
      <c r="R362" s="411">
        <f t="shared" si="166"/>
        <v>0</v>
      </c>
      <c r="S362" s="422"/>
      <c r="T362" s="226"/>
      <c r="U362" s="226"/>
      <c r="V362" s="226"/>
      <c r="W362" s="226"/>
      <c r="X362" s="226"/>
      <c r="Y362" s="226"/>
      <c r="Z362" s="226"/>
      <c r="AA362" s="226"/>
      <c r="AB362" s="226"/>
      <c r="AC362" s="226"/>
      <c r="AD362" s="226"/>
      <c r="AE362" s="226"/>
      <c r="AF362" s="226"/>
      <c r="AG362" s="226"/>
      <c r="AH362" s="433"/>
      <c r="AI362" s="422"/>
      <c r="AJ362" s="226"/>
      <c r="AK362" s="226"/>
      <c r="AL362" s="226"/>
      <c r="AM362" s="226"/>
      <c r="AN362" s="226"/>
      <c r="AO362" s="226"/>
      <c r="AP362" s="226"/>
      <c r="AQ362" s="226"/>
      <c r="AR362" s="226"/>
      <c r="AS362" s="226"/>
      <c r="AT362" s="226"/>
      <c r="AU362" s="226"/>
      <c r="AV362" s="226"/>
      <c r="AW362" s="226"/>
      <c r="AX362" s="433"/>
      <c r="AY362" s="422"/>
      <c r="AZ362" s="226"/>
      <c r="BA362" s="226"/>
      <c r="BB362" s="226"/>
      <c r="BC362" s="226"/>
      <c r="BD362" s="226"/>
      <c r="BE362" s="226"/>
      <c r="BF362" s="226"/>
      <c r="BG362" s="226"/>
      <c r="BH362" s="226"/>
      <c r="BI362" s="226"/>
      <c r="BJ362" s="226"/>
      <c r="BK362" s="226"/>
      <c r="BL362" s="226"/>
      <c r="BM362" s="226"/>
      <c r="BN362" s="433"/>
    </row>
    <row r="363" spans="2:67" outlineLevel="2">
      <c r="B363" s="48" t="s">
        <v>1078</v>
      </c>
      <c r="C363" s="55">
        <f t="shared" si="151"/>
        <v>0</v>
      </c>
      <c r="D363" s="55">
        <f t="shared" si="152"/>
        <v>0</v>
      </c>
      <c r="E363" s="55">
        <f t="shared" si="153"/>
        <v>0</v>
      </c>
      <c r="F363" s="55">
        <f t="shared" si="154"/>
        <v>0</v>
      </c>
      <c r="G363" s="55">
        <f t="shared" si="155"/>
        <v>0</v>
      </c>
      <c r="H363" s="55">
        <f t="shared" si="156"/>
        <v>0</v>
      </c>
      <c r="I363" s="55">
        <f t="shared" si="157"/>
        <v>0</v>
      </c>
      <c r="J363" s="55">
        <f t="shared" si="158"/>
        <v>0</v>
      </c>
      <c r="K363" s="55">
        <f t="shared" si="159"/>
        <v>0</v>
      </c>
      <c r="L363" s="55">
        <f t="shared" si="160"/>
        <v>0</v>
      </c>
      <c r="M363" s="55">
        <f t="shared" si="161"/>
        <v>0</v>
      </c>
      <c r="N363" s="55">
        <f t="shared" si="162"/>
        <v>0</v>
      </c>
      <c r="O363" s="55">
        <f t="shared" si="163"/>
        <v>0</v>
      </c>
      <c r="P363" s="55">
        <f t="shared" si="164"/>
        <v>0</v>
      </c>
      <c r="Q363" s="55">
        <f t="shared" si="165"/>
        <v>0</v>
      </c>
      <c r="R363" s="412">
        <f t="shared" si="166"/>
        <v>0</v>
      </c>
      <c r="S363" s="423"/>
      <c r="T363" s="225"/>
      <c r="U363" s="225"/>
      <c r="V363" s="225"/>
      <c r="W363" s="225"/>
      <c r="X363" s="225"/>
      <c r="Y363" s="225"/>
      <c r="Z363" s="225"/>
      <c r="AA363" s="225"/>
      <c r="AB363" s="225"/>
      <c r="AC363" s="225"/>
      <c r="AD363" s="225"/>
      <c r="AE363" s="225"/>
      <c r="AF363" s="225"/>
      <c r="AG363" s="225"/>
      <c r="AH363" s="434"/>
      <c r="AI363" s="423"/>
      <c r="AJ363" s="225"/>
      <c r="AK363" s="225"/>
      <c r="AL363" s="225"/>
      <c r="AM363" s="225"/>
      <c r="AN363" s="225"/>
      <c r="AO363" s="225"/>
      <c r="AP363" s="225"/>
      <c r="AQ363" s="225"/>
      <c r="AR363" s="225"/>
      <c r="AS363" s="225"/>
      <c r="AT363" s="225"/>
      <c r="AU363" s="225"/>
      <c r="AV363" s="225"/>
      <c r="AW363" s="225"/>
      <c r="AX363" s="434"/>
      <c r="AY363" s="423"/>
      <c r="AZ363" s="225"/>
      <c r="BA363" s="225"/>
      <c r="BB363" s="225"/>
      <c r="BC363" s="225"/>
      <c r="BD363" s="225"/>
      <c r="BE363" s="225"/>
      <c r="BF363" s="225"/>
      <c r="BG363" s="225"/>
      <c r="BH363" s="225"/>
      <c r="BI363" s="225"/>
      <c r="BJ363" s="225"/>
      <c r="BK363" s="225"/>
      <c r="BL363" s="225"/>
      <c r="BM363" s="225"/>
      <c r="BN363" s="434"/>
    </row>
    <row r="364" spans="2:67" outlineLevel="2">
      <c r="B364" s="46" t="str">
        <f>$B$154&amp;": Ewe Lambs"</f>
        <v>Late: Ewe Lambs</v>
      </c>
      <c r="C364" s="54">
        <f t="shared" si="151"/>
        <v>0</v>
      </c>
      <c r="D364" s="54">
        <f t="shared" si="152"/>
        <v>0</v>
      </c>
      <c r="E364" s="54">
        <f t="shared" si="153"/>
        <v>0</v>
      </c>
      <c r="F364" s="54">
        <f t="shared" si="154"/>
        <v>0</v>
      </c>
      <c r="G364" s="54">
        <f t="shared" si="155"/>
        <v>0</v>
      </c>
      <c r="H364" s="54">
        <f t="shared" si="156"/>
        <v>0</v>
      </c>
      <c r="I364" s="54">
        <f t="shared" si="157"/>
        <v>0</v>
      </c>
      <c r="J364" s="54">
        <f t="shared" si="158"/>
        <v>0</v>
      </c>
      <c r="K364" s="54">
        <f t="shared" si="159"/>
        <v>0</v>
      </c>
      <c r="L364" s="54">
        <f t="shared" si="160"/>
        <v>0</v>
      </c>
      <c r="M364" s="54">
        <f t="shared" si="161"/>
        <v>0</v>
      </c>
      <c r="N364" s="54">
        <f t="shared" si="162"/>
        <v>0</v>
      </c>
      <c r="O364" s="54">
        <f t="shared" si="163"/>
        <v>0</v>
      </c>
      <c r="P364" s="54">
        <f t="shared" si="164"/>
        <v>0</v>
      </c>
      <c r="Q364" s="54">
        <f t="shared" si="165"/>
        <v>0</v>
      </c>
      <c r="R364" s="410">
        <f t="shared" si="166"/>
        <v>0</v>
      </c>
      <c r="S364" s="421"/>
      <c r="T364" s="228"/>
      <c r="U364" s="228"/>
      <c r="V364" s="228"/>
      <c r="W364" s="228"/>
      <c r="X364" s="228"/>
      <c r="Y364" s="228"/>
      <c r="Z364" s="228"/>
      <c r="AA364" s="228"/>
      <c r="AB364" s="228"/>
      <c r="AC364" s="228"/>
      <c r="AD364" s="228"/>
      <c r="AE364" s="228"/>
      <c r="AF364" s="228"/>
      <c r="AG364" s="228"/>
      <c r="AH364" s="432"/>
      <c r="AI364" s="421"/>
      <c r="AJ364" s="228"/>
      <c r="AK364" s="228"/>
      <c r="AL364" s="228"/>
      <c r="AM364" s="228"/>
      <c r="AN364" s="228"/>
      <c r="AO364" s="228"/>
      <c r="AP364" s="228"/>
      <c r="AQ364" s="228"/>
      <c r="AR364" s="228"/>
      <c r="AS364" s="228"/>
      <c r="AT364" s="228"/>
      <c r="AU364" s="228"/>
      <c r="AV364" s="228"/>
      <c r="AW364" s="228"/>
      <c r="AX364" s="432"/>
      <c r="AY364" s="421"/>
      <c r="AZ364" s="228"/>
      <c r="BA364" s="228"/>
      <c r="BB364" s="228"/>
      <c r="BC364" s="228"/>
      <c r="BD364" s="228"/>
      <c r="BE364" s="228"/>
      <c r="BF364" s="228"/>
      <c r="BG364" s="228"/>
      <c r="BH364" s="228"/>
      <c r="BI364" s="228"/>
      <c r="BJ364" s="228"/>
      <c r="BK364" s="228"/>
      <c r="BL364" s="228"/>
      <c r="BM364" s="228"/>
      <c r="BN364" s="432"/>
      <c r="BO364" s="27" t="s">
        <v>1046</v>
      </c>
    </row>
    <row r="365" spans="2:67" outlineLevel="2">
      <c r="B365" s="47" t="s">
        <v>1077</v>
      </c>
      <c r="C365" s="227">
        <f t="shared" si="151"/>
        <v>0</v>
      </c>
      <c r="D365" s="227">
        <f t="shared" si="152"/>
        <v>0</v>
      </c>
      <c r="E365" s="227">
        <f t="shared" si="153"/>
        <v>0</v>
      </c>
      <c r="F365" s="227">
        <f t="shared" si="154"/>
        <v>0</v>
      </c>
      <c r="G365" s="227">
        <f t="shared" si="155"/>
        <v>0</v>
      </c>
      <c r="H365" s="227">
        <f t="shared" si="156"/>
        <v>0</v>
      </c>
      <c r="I365" s="227">
        <f t="shared" si="157"/>
        <v>0</v>
      </c>
      <c r="J365" s="227">
        <f t="shared" si="158"/>
        <v>0</v>
      </c>
      <c r="K365" s="227">
        <f t="shared" si="159"/>
        <v>0</v>
      </c>
      <c r="L365" s="227">
        <f t="shared" si="160"/>
        <v>0</v>
      </c>
      <c r="M365" s="227">
        <f t="shared" si="161"/>
        <v>0</v>
      </c>
      <c r="N365" s="227">
        <f t="shared" si="162"/>
        <v>0</v>
      </c>
      <c r="O365" s="227">
        <f t="shared" si="163"/>
        <v>0</v>
      </c>
      <c r="P365" s="227">
        <f t="shared" si="164"/>
        <v>0</v>
      </c>
      <c r="Q365" s="227">
        <f t="shared" si="165"/>
        <v>0</v>
      </c>
      <c r="R365" s="411">
        <f t="shared" si="166"/>
        <v>0</v>
      </c>
      <c r="S365" s="422"/>
      <c r="T365" s="226"/>
      <c r="U365" s="226"/>
      <c r="V365" s="226"/>
      <c r="W365" s="226"/>
      <c r="X365" s="226"/>
      <c r="Y365" s="226"/>
      <c r="Z365" s="226"/>
      <c r="AA365" s="226"/>
      <c r="AB365" s="226"/>
      <c r="AC365" s="226"/>
      <c r="AD365" s="226"/>
      <c r="AE365" s="226"/>
      <c r="AF365" s="226"/>
      <c r="AG365" s="226"/>
      <c r="AH365" s="433"/>
      <c r="AI365" s="422"/>
      <c r="AJ365" s="226"/>
      <c r="AK365" s="226"/>
      <c r="AL365" s="226"/>
      <c r="AM365" s="226"/>
      <c r="AN365" s="226"/>
      <c r="AO365" s="226"/>
      <c r="AP365" s="226"/>
      <c r="AQ365" s="226"/>
      <c r="AR365" s="226"/>
      <c r="AS365" s="226"/>
      <c r="AT365" s="226"/>
      <c r="AU365" s="226"/>
      <c r="AV365" s="226"/>
      <c r="AW365" s="226"/>
      <c r="AX365" s="433"/>
      <c r="AY365" s="422"/>
      <c r="AZ365" s="226"/>
      <c r="BA365" s="226"/>
      <c r="BB365" s="226"/>
      <c r="BC365" s="226"/>
      <c r="BD365" s="226"/>
      <c r="BE365" s="226"/>
      <c r="BF365" s="226"/>
      <c r="BG365" s="226"/>
      <c r="BH365" s="226"/>
      <c r="BI365" s="226"/>
      <c r="BJ365" s="226"/>
      <c r="BK365" s="226"/>
      <c r="BL365" s="226"/>
      <c r="BM365" s="226"/>
      <c r="BN365" s="433"/>
    </row>
    <row r="366" spans="2:67" outlineLevel="2">
      <c r="B366" s="48" t="s">
        <v>1078</v>
      </c>
      <c r="C366" s="55">
        <f t="shared" si="151"/>
        <v>0</v>
      </c>
      <c r="D366" s="55">
        <f t="shared" si="152"/>
        <v>0</v>
      </c>
      <c r="E366" s="55">
        <f t="shared" si="153"/>
        <v>0</v>
      </c>
      <c r="F366" s="55">
        <f t="shared" si="154"/>
        <v>0</v>
      </c>
      <c r="G366" s="55">
        <f t="shared" si="155"/>
        <v>0</v>
      </c>
      <c r="H366" s="55">
        <f t="shared" si="156"/>
        <v>0</v>
      </c>
      <c r="I366" s="55">
        <f t="shared" si="157"/>
        <v>0</v>
      </c>
      <c r="J366" s="55">
        <f t="shared" si="158"/>
        <v>0</v>
      </c>
      <c r="K366" s="55">
        <f t="shared" si="159"/>
        <v>0</v>
      </c>
      <c r="L366" s="55">
        <f t="shared" si="160"/>
        <v>0</v>
      </c>
      <c r="M366" s="55">
        <f t="shared" si="161"/>
        <v>0</v>
      </c>
      <c r="N366" s="55">
        <f t="shared" si="162"/>
        <v>0</v>
      </c>
      <c r="O366" s="55">
        <f t="shared" si="163"/>
        <v>0</v>
      </c>
      <c r="P366" s="55">
        <f t="shared" si="164"/>
        <v>0</v>
      </c>
      <c r="Q366" s="55">
        <f t="shared" si="165"/>
        <v>0</v>
      </c>
      <c r="R366" s="412">
        <f t="shared" si="166"/>
        <v>0</v>
      </c>
      <c r="S366" s="423"/>
      <c r="T366" s="225"/>
      <c r="U366" s="225"/>
      <c r="V366" s="225"/>
      <c r="W366" s="225"/>
      <c r="X366" s="225"/>
      <c r="Y366" s="225"/>
      <c r="Z366" s="225"/>
      <c r="AA366" s="225"/>
      <c r="AB366" s="225"/>
      <c r="AC366" s="225"/>
      <c r="AD366" s="225"/>
      <c r="AE366" s="225"/>
      <c r="AF366" s="225"/>
      <c r="AG366" s="225"/>
      <c r="AH366" s="434"/>
      <c r="AI366" s="423"/>
      <c r="AJ366" s="225"/>
      <c r="AK366" s="225"/>
      <c r="AL366" s="225"/>
      <c r="AM366" s="225"/>
      <c r="AN366" s="225"/>
      <c r="AO366" s="225"/>
      <c r="AP366" s="225"/>
      <c r="AQ366" s="225"/>
      <c r="AR366" s="225"/>
      <c r="AS366" s="225"/>
      <c r="AT366" s="225"/>
      <c r="AU366" s="225"/>
      <c r="AV366" s="225"/>
      <c r="AW366" s="225"/>
      <c r="AX366" s="434"/>
      <c r="AY366" s="423"/>
      <c r="AZ366" s="225"/>
      <c r="BA366" s="225"/>
      <c r="BB366" s="225"/>
      <c r="BC366" s="225"/>
      <c r="BD366" s="225"/>
      <c r="BE366" s="225"/>
      <c r="BF366" s="225"/>
      <c r="BG366" s="225"/>
      <c r="BH366" s="225"/>
      <c r="BI366" s="225"/>
      <c r="BJ366" s="225"/>
      <c r="BK366" s="225"/>
      <c r="BL366" s="225"/>
      <c r="BM366" s="225"/>
      <c r="BN366" s="434"/>
    </row>
    <row r="367" spans="2:67" outlineLevel="2">
      <c r="B367" s="46" t="str">
        <f>$B$155&amp;": Ewe Lambs"</f>
        <v>V. Late: Ewe Lambs</v>
      </c>
      <c r="C367" s="54">
        <f t="shared" ref="C367:R369" si="172">CHOOSE(d.Region,S367,AI367,AY367)</f>
        <v>0</v>
      </c>
      <c r="D367" s="54">
        <f t="shared" si="172"/>
        <v>0</v>
      </c>
      <c r="E367" s="54">
        <f t="shared" si="172"/>
        <v>0</v>
      </c>
      <c r="F367" s="54">
        <f t="shared" si="172"/>
        <v>0</v>
      </c>
      <c r="G367" s="54">
        <f t="shared" si="172"/>
        <v>0</v>
      </c>
      <c r="H367" s="54">
        <f t="shared" si="172"/>
        <v>0</v>
      </c>
      <c r="I367" s="54">
        <f t="shared" si="172"/>
        <v>0</v>
      </c>
      <c r="J367" s="54">
        <f t="shared" si="172"/>
        <v>0</v>
      </c>
      <c r="K367" s="54">
        <f t="shared" si="172"/>
        <v>0</v>
      </c>
      <c r="L367" s="54">
        <f t="shared" si="172"/>
        <v>0</v>
      </c>
      <c r="M367" s="54">
        <f t="shared" si="172"/>
        <v>0</v>
      </c>
      <c r="N367" s="54">
        <f t="shared" si="172"/>
        <v>0</v>
      </c>
      <c r="O367" s="54">
        <f t="shared" si="172"/>
        <v>0</v>
      </c>
      <c r="P367" s="54">
        <f t="shared" si="172"/>
        <v>0</v>
      </c>
      <c r="Q367" s="54">
        <f t="shared" si="172"/>
        <v>0</v>
      </c>
      <c r="R367" s="410">
        <f t="shared" si="172"/>
        <v>0</v>
      </c>
      <c r="S367" s="421"/>
      <c r="T367" s="228"/>
      <c r="U367" s="228"/>
      <c r="V367" s="228"/>
      <c r="W367" s="228"/>
      <c r="X367" s="228"/>
      <c r="Y367" s="228"/>
      <c r="Z367" s="228"/>
      <c r="AA367" s="228"/>
      <c r="AB367" s="228"/>
      <c r="AC367" s="228"/>
      <c r="AD367" s="228"/>
      <c r="AE367" s="228"/>
      <c r="AF367" s="228"/>
      <c r="AG367" s="228"/>
      <c r="AH367" s="432"/>
      <c r="AI367" s="421"/>
      <c r="AJ367" s="228"/>
      <c r="AK367" s="228"/>
      <c r="AL367" s="228"/>
      <c r="AM367" s="228"/>
      <c r="AN367" s="228"/>
      <c r="AO367" s="228"/>
      <c r="AP367" s="228"/>
      <c r="AQ367" s="228"/>
      <c r="AR367" s="228"/>
      <c r="AS367" s="228"/>
      <c r="AT367" s="228"/>
      <c r="AU367" s="228"/>
      <c r="AV367" s="228"/>
      <c r="AW367" s="228"/>
      <c r="AX367" s="432"/>
      <c r="AY367" s="421"/>
      <c r="AZ367" s="228"/>
      <c r="BA367" s="228"/>
      <c r="BB367" s="228"/>
      <c r="BC367" s="228"/>
      <c r="BD367" s="228"/>
      <c r="BE367" s="228"/>
      <c r="BF367" s="228"/>
      <c r="BG367" s="228"/>
      <c r="BH367" s="228"/>
      <c r="BI367" s="228"/>
      <c r="BJ367" s="228"/>
      <c r="BK367" s="228"/>
      <c r="BL367" s="228"/>
      <c r="BM367" s="228"/>
      <c r="BN367" s="432"/>
      <c r="BO367" s="27" t="s">
        <v>1046</v>
      </c>
    </row>
    <row r="368" spans="2:67" outlineLevel="2">
      <c r="B368" s="47" t="s">
        <v>1077</v>
      </c>
      <c r="C368" s="227">
        <f t="shared" si="172"/>
        <v>0</v>
      </c>
      <c r="D368" s="227">
        <f t="shared" si="172"/>
        <v>0</v>
      </c>
      <c r="E368" s="227">
        <f t="shared" si="172"/>
        <v>0</v>
      </c>
      <c r="F368" s="227">
        <f t="shared" si="172"/>
        <v>0</v>
      </c>
      <c r="G368" s="227">
        <f t="shared" si="172"/>
        <v>0</v>
      </c>
      <c r="H368" s="227">
        <f t="shared" si="172"/>
        <v>0</v>
      </c>
      <c r="I368" s="227">
        <f t="shared" si="172"/>
        <v>0</v>
      </c>
      <c r="J368" s="227">
        <f t="shared" si="172"/>
        <v>0</v>
      </c>
      <c r="K368" s="227">
        <f t="shared" si="172"/>
        <v>0</v>
      </c>
      <c r="L368" s="227">
        <f t="shared" si="172"/>
        <v>0</v>
      </c>
      <c r="M368" s="227">
        <f t="shared" si="172"/>
        <v>0</v>
      </c>
      <c r="N368" s="227">
        <f t="shared" si="172"/>
        <v>0</v>
      </c>
      <c r="O368" s="227">
        <f t="shared" si="172"/>
        <v>0</v>
      </c>
      <c r="P368" s="227">
        <f t="shared" si="172"/>
        <v>0</v>
      </c>
      <c r="Q368" s="227">
        <f t="shared" si="172"/>
        <v>0</v>
      </c>
      <c r="R368" s="411">
        <f t="shared" si="172"/>
        <v>0</v>
      </c>
      <c r="S368" s="422"/>
      <c r="T368" s="226"/>
      <c r="U368" s="226"/>
      <c r="V368" s="226"/>
      <c r="W368" s="226"/>
      <c r="X368" s="226"/>
      <c r="Y368" s="226"/>
      <c r="Z368" s="226"/>
      <c r="AA368" s="226"/>
      <c r="AB368" s="226"/>
      <c r="AC368" s="226"/>
      <c r="AD368" s="226"/>
      <c r="AE368" s="226"/>
      <c r="AF368" s="226"/>
      <c r="AG368" s="226"/>
      <c r="AH368" s="433"/>
      <c r="AI368" s="422"/>
      <c r="AJ368" s="226"/>
      <c r="AK368" s="226"/>
      <c r="AL368" s="226"/>
      <c r="AM368" s="226"/>
      <c r="AN368" s="226"/>
      <c r="AO368" s="226"/>
      <c r="AP368" s="226"/>
      <c r="AQ368" s="226"/>
      <c r="AR368" s="226"/>
      <c r="AS368" s="226"/>
      <c r="AT368" s="226"/>
      <c r="AU368" s="226"/>
      <c r="AV368" s="226"/>
      <c r="AW368" s="226"/>
      <c r="AX368" s="433"/>
      <c r="AY368" s="422"/>
      <c r="AZ368" s="226"/>
      <c r="BA368" s="226"/>
      <c r="BB368" s="226"/>
      <c r="BC368" s="226"/>
      <c r="BD368" s="226"/>
      <c r="BE368" s="226"/>
      <c r="BF368" s="226"/>
      <c r="BG368" s="226"/>
      <c r="BH368" s="226"/>
      <c r="BI368" s="226"/>
      <c r="BJ368" s="226"/>
      <c r="BK368" s="226"/>
      <c r="BL368" s="226"/>
      <c r="BM368" s="226"/>
      <c r="BN368" s="433"/>
    </row>
    <row r="369" spans="1:122" outlineLevel="2">
      <c r="B369" s="48" t="s">
        <v>1078</v>
      </c>
      <c r="C369" s="55">
        <f t="shared" si="172"/>
        <v>0</v>
      </c>
      <c r="D369" s="55">
        <f t="shared" si="172"/>
        <v>0</v>
      </c>
      <c r="E369" s="55">
        <f t="shared" si="172"/>
        <v>0</v>
      </c>
      <c r="F369" s="55">
        <f t="shared" si="172"/>
        <v>0</v>
      </c>
      <c r="G369" s="55">
        <f t="shared" si="172"/>
        <v>0</v>
      </c>
      <c r="H369" s="55">
        <f t="shared" si="172"/>
        <v>0</v>
      </c>
      <c r="I369" s="55">
        <f t="shared" si="172"/>
        <v>0</v>
      </c>
      <c r="J369" s="55">
        <f t="shared" si="172"/>
        <v>0</v>
      </c>
      <c r="K369" s="55">
        <f t="shared" si="172"/>
        <v>0</v>
      </c>
      <c r="L369" s="55">
        <f t="shared" si="172"/>
        <v>0</v>
      </c>
      <c r="M369" s="55">
        <f t="shared" si="172"/>
        <v>0</v>
      </c>
      <c r="N369" s="55">
        <f t="shared" si="172"/>
        <v>0</v>
      </c>
      <c r="O369" s="55">
        <f t="shared" si="172"/>
        <v>0</v>
      </c>
      <c r="P369" s="55">
        <f t="shared" si="172"/>
        <v>0</v>
      </c>
      <c r="Q369" s="55">
        <f t="shared" si="172"/>
        <v>0</v>
      </c>
      <c r="R369" s="412">
        <f t="shared" si="172"/>
        <v>0</v>
      </c>
      <c r="S369" s="423"/>
      <c r="T369" s="225"/>
      <c r="U369" s="225"/>
      <c r="V369" s="225"/>
      <c r="W369" s="225"/>
      <c r="X369" s="225"/>
      <c r="Y369" s="225"/>
      <c r="Z369" s="225"/>
      <c r="AA369" s="225"/>
      <c r="AB369" s="225"/>
      <c r="AC369" s="225"/>
      <c r="AD369" s="225"/>
      <c r="AE369" s="225"/>
      <c r="AF369" s="225"/>
      <c r="AG369" s="225"/>
      <c r="AH369" s="434"/>
      <c r="AI369" s="423"/>
      <c r="AJ369" s="225"/>
      <c r="AK369" s="225"/>
      <c r="AL369" s="225"/>
      <c r="AM369" s="225"/>
      <c r="AN369" s="225"/>
      <c r="AO369" s="225"/>
      <c r="AP369" s="225"/>
      <c r="AQ369" s="225"/>
      <c r="AR369" s="225"/>
      <c r="AS369" s="225"/>
      <c r="AT369" s="225"/>
      <c r="AU369" s="225"/>
      <c r="AV369" s="225"/>
      <c r="AW369" s="225"/>
      <c r="AX369" s="434"/>
      <c r="AY369" s="423"/>
      <c r="AZ369" s="225"/>
      <c r="BA369" s="225"/>
      <c r="BB369" s="225"/>
      <c r="BC369" s="225"/>
      <c r="BD369" s="225"/>
      <c r="BE369" s="225"/>
      <c r="BF369" s="225"/>
      <c r="BG369" s="225"/>
      <c r="BH369" s="225"/>
      <c r="BI369" s="225"/>
      <c r="BJ369" s="225"/>
      <c r="BK369" s="225"/>
      <c r="BL369" s="225"/>
      <c r="BM369" s="225"/>
      <c r="BN369" s="434"/>
    </row>
    <row r="370" spans="1:122" outlineLevel="2">
      <c r="B370" s="46" t="str">
        <f>$B$156&amp;": Ewe Lambs"</f>
        <v>7mo with 0% mated: Ewe Lambs</v>
      </c>
      <c r="C370" s="54">
        <f t="shared" si="151"/>
        <v>0</v>
      </c>
      <c r="D370" s="54">
        <f t="shared" si="152"/>
        <v>0</v>
      </c>
      <c r="E370" s="54">
        <f t="shared" si="153"/>
        <v>0</v>
      </c>
      <c r="F370" s="54">
        <f t="shared" si="154"/>
        <v>0</v>
      </c>
      <c r="G370" s="54">
        <f t="shared" si="155"/>
        <v>0</v>
      </c>
      <c r="H370" s="54">
        <f t="shared" si="156"/>
        <v>0</v>
      </c>
      <c r="I370" s="54">
        <f t="shared" si="157"/>
        <v>0</v>
      </c>
      <c r="J370" s="54">
        <f t="shared" si="158"/>
        <v>0</v>
      </c>
      <c r="K370" s="54">
        <f t="shared" si="159"/>
        <v>0</v>
      </c>
      <c r="L370" s="54">
        <f t="shared" si="160"/>
        <v>0</v>
      </c>
      <c r="M370" s="54">
        <f t="shared" si="161"/>
        <v>0</v>
      </c>
      <c r="N370" s="54">
        <f t="shared" si="162"/>
        <v>0</v>
      </c>
      <c r="O370" s="54">
        <f t="shared" si="163"/>
        <v>0</v>
      </c>
      <c r="P370" s="54">
        <f t="shared" si="164"/>
        <v>0</v>
      </c>
      <c r="Q370" s="54">
        <f t="shared" si="165"/>
        <v>0</v>
      </c>
      <c r="R370" s="410">
        <f t="shared" si="166"/>
        <v>0</v>
      </c>
      <c r="S370" s="327">
        <f>S355</f>
        <v>0</v>
      </c>
      <c r="T370" s="327">
        <f t="shared" ref="T370:BN370" si="173">T355</f>
        <v>0</v>
      </c>
      <c r="U370" s="327">
        <f t="shared" si="173"/>
        <v>0</v>
      </c>
      <c r="V370" s="327">
        <f t="shared" si="173"/>
        <v>0</v>
      </c>
      <c r="W370" s="327">
        <f t="shared" si="173"/>
        <v>0</v>
      </c>
      <c r="X370" s="327">
        <f t="shared" si="173"/>
        <v>0</v>
      </c>
      <c r="Y370" s="327">
        <f t="shared" si="173"/>
        <v>0</v>
      </c>
      <c r="Z370" s="327">
        <f t="shared" si="173"/>
        <v>0</v>
      </c>
      <c r="AA370" s="327">
        <f t="shared" si="173"/>
        <v>0</v>
      </c>
      <c r="AB370" s="327">
        <f t="shared" si="173"/>
        <v>0</v>
      </c>
      <c r="AC370" s="327">
        <f t="shared" si="173"/>
        <v>0</v>
      </c>
      <c r="AD370" s="327">
        <f t="shared" si="173"/>
        <v>0</v>
      </c>
      <c r="AE370" s="327">
        <f t="shared" si="173"/>
        <v>0</v>
      </c>
      <c r="AF370" s="327">
        <f t="shared" si="173"/>
        <v>0</v>
      </c>
      <c r="AG370" s="327">
        <f t="shared" si="173"/>
        <v>0</v>
      </c>
      <c r="AH370" s="327">
        <f t="shared" si="173"/>
        <v>0</v>
      </c>
      <c r="AI370" s="327">
        <f t="shared" si="173"/>
        <v>0</v>
      </c>
      <c r="AJ370" s="327">
        <f t="shared" si="173"/>
        <v>0</v>
      </c>
      <c r="AK370" s="327">
        <f t="shared" si="173"/>
        <v>0</v>
      </c>
      <c r="AL370" s="327">
        <f t="shared" si="173"/>
        <v>0</v>
      </c>
      <c r="AM370" s="327">
        <f t="shared" si="173"/>
        <v>0</v>
      </c>
      <c r="AN370" s="327">
        <f t="shared" si="173"/>
        <v>0</v>
      </c>
      <c r="AO370" s="327">
        <f t="shared" si="173"/>
        <v>0</v>
      </c>
      <c r="AP370" s="327">
        <f t="shared" si="173"/>
        <v>0</v>
      </c>
      <c r="AQ370" s="327">
        <f t="shared" si="173"/>
        <v>0</v>
      </c>
      <c r="AR370" s="327">
        <f t="shared" si="173"/>
        <v>0</v>
      </c>
      <c r="AS370" s="327">
        <f t="shared" si="173"/>
        <v>0</v>
      </c>
      <c r="AT370" s="327">
        <f t="shared" si="173"/>
        <v>0</v>
      </c>
      <c r="AU370" s="327">
        <f t="shared" si="173"/>
        <v>0</v>
      </c>
      <c r="AV370" s="327">
        <f t="shared" si="173"/>
        <v>0</v>
      </c>
      <c r="AW370" s="327">
        <f t="shared" si="173"/>
        <v>0</v>
      </c>
      <c r="AX370" s="327">
        <f t="shared" si="173"/>
        <v>0</v>
      </c>
      <c r="AY370" s="327">
        <f t="shared" si="173"/>
        <v>0</v>
      </c>
      <c r="AZ370" s="327">
        <f t="shared" si="173"/>
        <v>0</v>
      </c>
      <c r="BA370" s="327">
        <f t="shared" si="173"/>
        <v>0</v>
      </c>
      <c r="BB370" s="327">
        <f t="shared" si="173"/>
        <v>0</v>
      </c>
      <c r="BC370" s="327">
        <f t="shared" si="173"/>
        <v>0</v>
      </c>
      <c r="BD370" s="327">
        <f t="shared" si="173"/>
        <v>0</v>
      </c>
      <c r="BE370" s="327">
        <f t="shared" si="173"/>
        <v>0</v>
      </c>
      <c r="BF370" s="327">
        <f t="shared" si="173"/>
        <v>0</v>
      </c>
      <c r="BG370" s="327">
        <f t="shared" si="173"/>
        <v>0</v>
      </c>
      <c r="BH370" s="327">
        <f t="shared" si="173"/>
        <v>0</v>
      </c>
      <c r="BI370" s="327">
        <f t="shared" si="173"/>
        <v>0</v>
      </c>
      <c r="BJ370" s="327">
        <f t="shared" si="173"/>
        <v>0</v>
      </c>
      <c r="BK370" s="327">
        <f t="shared" si="173"/>
        <v>0</v>
      </c>
      <c r="BL370" s="327">
        <f t="shared" si="173"/>
        <v>0</v>
      </c>
      <c r="BM370" s="327">
        <f t="shared" si="173"/>
        <v>0</v>
      </c>
      <c r="BN370" s="327">
        <f t="shared" si="173"/>
        <v>0</v>
      </c>
      <c r="BO370" s="27" t="s">
        <v>1046</v>
      </c>
    </row>
    <row r="371" spans="1:122" outlineLevel="2">
      <c r="B371" s="47" t="s">
        <v>1077</v>
      </c>
      <c r="C371" s="227">
        <f t="shared" si="151"/>
        <v>0</v>
      </c>
      <c r="D371" s="227">
        <f t="shared" si="152"/>
        <v>0</v>
      </c>
      <c r="E371" s="227">
        <f t="shared" si="153"/>
        <v>0</v>
      </c>
      <c r="F371" s="227">
        <f t="shared" si="154"/>
        <v>0</v>
      </c>
      <c r="G371" s="227">
        <f t="shared" si="155"/>
        <v>0</v>
      </c>
      <c r="H371" s="227">
        <f t="shared" si="156"/>
        <v>0</v>
      </c>
      <c r="I371" s="227">
        <f t="shared" si="157"/>
        <v>0</v>
      </c>
      <c r="J371" s="227">
        <f t="shared" si="158"/>
        <v>0</v>
      </c>
      <c r="K371" s="227">
        <f t="shared" si="159"/>
        <v>0</v>
      </c>
      <c r="L371" s="227">
        <f t="shared" si="160"/>
        <v>0</v>
      </c>
      <c r="M371" s="227">
        <f t="shared" si="161"/>
        <v>0</v>
      </c>
      <c r="N371" s="227">
        <f t="shared" si="162"/>
        <v>0</v>
      </c>
      <c r="O371" s="227">
        <f t="shared" si="163"/>
        <v>0</v>
      </c>
      <c r="P371" s="227">
        <f t="shared" si="164"/>
        <v>0</v>
      </c>
      <c r="Q371" s="227">
        <f t="shared" si="165"/>
        <v>0</v>
      </c>
      <c r="R371" s="411">
        <f t="shared" si="166"/>
        <v>0</v>
      </c>
      <c r="S371" s="327">
        <f t="shared" ref="S371:BN371" si="174">S356</f>
        <v>0</v>
      </c>
      <c r="T371" s="327">
        <f t="shared" si="174"/>
        <v>0</v>
      </c>
      <c r="U371" s="327">
        <f t="shared" si="174"/>
        <v>0</v>
      </c>
      <c r="V371" s="327">
        <f t="shared" si="174"/>
        <v>0</v>
      </c>
      <c r="W371" s="327">
        <f t="shared" si="174"/>
        <v>0</v>
      </c>
      <c r="X371" s="327">
        <f t="shared" si="174"/>
        <v>0</v>
      </c>
      <c r="Y371" s="327">
        <f t="shared" si="174"/>
        <v>0</v>
      </c>
      <c r="Z371" s="327">
        <f t="shared" si="174"/>
        <v>0</v>
      </c>
      <c r="AA371" s="327">
        <f t="shared" si="174"/>
        <v>0</v>
      </c>
      <c r="AB371" s="327">
        <f t="shared" si="174"/>
        <v>0</v>
      </c>
      <c r="AC371" s="327">
        <f t="shared" si="174"/>
        <v>0</v>
      </c>
      <c r="AD371" s="327">
        <f t="shared" si="174"/>
        <v>0</v>
      </c>
      <c r="AE371" s="327">
        <f t="shared" si="174"/>
        <v>0</v>
      </c>
      <c r="AF371" s="327">
        <f t="shared" si="174"/>
        <v>0</v>
      </c>
      <c r="AG371" s="327">
        <f t="shared" si="174"/>
        <v>0</v>
      </c>
      <c r="AH371" s="327">
        <f t="shared" si="174"/>
        <v>0</v>
      </c>
      <c r="AI371" s="327">
        <f t="shared" si="174"/>
        <v>0</v>
      </c>
      <c r="AJ371" s="327">
        <f t="shared" si="174"/>
        <v>0</v>
      </c>
      <c r="AK371" s="327">
        <f t="shared" si="174"/>
        <v>0</v>
      </c>
      <c r="AL371" s="327">
        <f t="shared" si="174"/>
        <v>0</v>
      </c>
      <c r="AM371" s="327">
        <f t="shared" si="174"/>
        <v>0</v>
      </c>
      <c r="AN371" s="327">
        <f t="shared" si="174"/>
        <v>0</v>
      </c>
      <c r="AO371" s="327">
        <f t="shared" si="174"/>
        <v>0</v>
      </c>
      <c r="AP371" s="327">
        <f t="shared" si="174"/>
        <v>0</v>
      </c>
      <c r="AQ371" s="327">
        <f t="shared" si="174"/>
        <v>0</v>
      </c>
      <c r="AR371" s="327">
        <f t="shared" si="174"/>
        <v>0</v>
      </c>
      <c r="AS371" s="327">
        <f t="shared" si="174"/>
        <v>0</v>
      </c>
      <c r="AT371" s="327">
        <f t="shared" si="174"/>
        <v>0</v>
      </c>
      <c r="AU371" s="327">
        <f t="shared" si="174"/>
        <v>0</v>
      </c>
      <c r="AV371" s="327">
        <f t="shared" si="174"/>
        <v>0</v>
      </c>
      <c r="AW371" s="327">
        <f t="shared" si="174"/>
        <v>0</v>
      </c>
      <c r="AX371" s="327">
        <f t="shared" si="174"/>
        <v>0</v>
      </c>
      <c r="AY371" s="327">
        <f t="shared" si="174"/>
        <v>0</v>
      </c>
      <c r="AZ371" s="327">
        <f t="shared" si="174"/>
        <v>0</v>
      </c>
      <c r="BA371" s="327">
        <f t="shared" si="174"/>
        <v>0</v>
      </c>
      <c r="BB371" s="327">
        <f t="shared" si="174"/>
        <v>0</v>
      </c>
      <c r="BC371" s="327">
        <f t="shared" si="174"/>
        <v>0</v>
      </c>
      <c r="BD371" s="327">
        <f t="shared" si="174"/>
        <v>0</v>
      </c>
      <c r="BE371" s="327">
        <f t="shared" si="174"/>
        <v>0</v>
      </c>
      <c r="BF371" s="327">
        <f t="shared" si="174"/>
        <v>0</v>
      </c>
      <c r="BG371" s="327">
        <f t="shared" si="174"/>
        <v>0</v>
      </c>
      <c r="BH371" s="327">
        <f t="shared" si="174"/>
        <v>0</v>
      </c>
      <c r="BI371" s="327">
        <f t="shared" si="174"/>
        <v>0</v>
      </c>
      <c r="BJ371" s="327">
        <f t="shared" si="174"/>
        <v>0</v>
      </c>
      <c r="BK371" s="327">
        <f t="shared" si="174"/>
        <v>0</v>
      </c>
      <c r="BL371" s="327">
        <f t="shared" si="174"/>
        <v>0</v>
      </c>
      <c r="BM371" s="327">
        <f t="shared" si="174"/>
        <v>0</v>
      </c>
      <c r="BN371" s="327">
        <f t="shared" si="174"/>
        <v>0</v>
      </c>
    </row>
    <row r="372" spans="1:122" outlineLevel="2">
      <c r="B372" s="48" t="s">
        <v>1078</v>
      </c>
      <c r="C372" s="55">
        <f t="shared" si="151"/>
        <v>0</v>
      </c>
      <c r="D372" s="55">
        <f t="shared" si="152"/>
        <v>0</v>
      </c>
      <c r="E372" s="55">
        <f t="shared" si="153"/>
        <v>0</v>
      </c>
      <c r="F372" s="55">
        <f t="shared" si="154"/>
        <v>0</v>
      </c>
      <c r="G372" s="55">
        <f t="shared" si="155"/>
        <v>0</v>
      </c>
      <c r="H372" s="55">
        <f t="shared" si="156"/>
        <v>0</v>
      </c>
      <c r="I372" s="55">
        <f t="shared" si="157"/>
        <v>0</v>
      </c>
      <c r="J372" s="55">
        <f t="shared" si="158"/>
        <v>0</v>
      </c>
      <c r="K372" s="55">
        <f t="shared" si="159"/>
        <v>0</v>
      </c>
      <c r="L372" s="55">
        <f t="shared" si="160"/>
        <v>0</v>
      </c>
      <c r="M372" s="55">
        <f t="shared" si="161"/>
        <v>0</v>
      </c>
      <c r="N372" s="55">
        <f t="shared" si="162"/>
        <v>0</v>
      </c>
      <c r="O372" s="55">
        <f t="shared" si="163"/>
        <v>0</v>
      </c>
      <c r="P372" s="55">
        <f t="shared" si="164"/>
        <v>0</v>
      </c>
      <c r="Q372" s="55">
        <f t="shared" si="165"/>
        <v>0</v>
      </c>
      <c r="R372" s="412">
        <f t="shared" si="166"/>
        <v>0</v>
      </c>
      <c r="S372" s="327">
        <f t="shared" ref="S372:BN372" si="175">S357</f>
        <v>0</v>
      </c>
      <c r="T372" s="327">
        <f t="shared" si="175"/>
        <v>0</v>
      </c>
      <c r="U372" s="327">
        <f t="shared" si="175"/>
        <v>0</v>
      </c>
      <c r="V372" s="327">
        <f t="shared" si="175"/>
        <v>0</v>
      </c>
      <c r="W372" s="327">
        <f t="shared" si="175"/>
        <v>0</v>
      </c>
      <c r="X372" s="327">
        <f t="shared" si="175"/>
        <v>0</v>
      </c>
      <c r="Y372" s="327">
        <f t="shared" si="175"/>
        <v>0</v>
      </c>
      <c r="Z372" s="327">
        <f t="shared" si="175"/>
        <v>0</v>
      </c>
      <c r="AA372" s="327">
        <f t="shared" si="175"/>
        <v>0</v>
      </c>
      <c r="AB372" s="327">
        <f t="shared" si="175"/>
        <v>0</v>
      </c>
      <c r="AC372" s="327">
        <f t="shared" si="175"/>
        <v>0</v>
      </c>
      <c r="AD372" s="327">
        <f t="shared" si="175"/>
        <v>0</v>
      </c>
      <c r="AE372" s="327">
        <f t="shared" si="175"/>
        <v>0</v>
      </c>
      <c r="AF372" s="327">
        <f t="shared" si="175"/>
        <v>0</v>
      </c>
      <c r="AG372" s="327">
        <f t="shared" si="175"/>
        <v>0</v>
      </c>
      <c r="AH372" s="327">
        <f t="shared" si="175"/>
        <v>0</v>
      </c>
      <c r="AI372" s="327">
        <f t="shared" si="175"/>
        <v>0</v>
      </c>
      <c r="AJ372" s="327">
        <f t="shared" si="175"/>
        <v>0</v>
      </c>
      <c r="AK372" s="327">
        <f t="shared" si="175"/>
        <v>0</v>
      </c>
      <c r="AL372" s="327">
        <f t="shared" si="175"/>
        <v>0</v>
      </c>
      <c r="AM372" s="327">
        <f t="shared" si="175"/>
        <v>0</v>
      </c>
      <c r="AN372" s="327">
        <f t="shared" si="175"/>
        <v>0</v>
      </c>
      <c r="AO372" s="327">
        <f t="shared" si="175"/>
        <v>0</v>
      </c>
      <c r="AP372" s="327">
        <f t="shared" si="175"/>
        <v>0</v>
      </c>
      <c r="AQ372" s="327">
        <f t="shared" si="175"/>
        <v>0</v>
      </c>
      <c r="AR372" s="327">
        <f t="shared" si="175"/>
        <v>0</v>
      </c>
      <c r="AS372" s="327">
        <f t="shared" si="175"/>
        <v>0</v>
      </c>
      <c r="AT372" s="327">
        <f t="shared" si="175"/>
        <v>0</v>
      </c>
      <c r="AU372" s="327">
        <f t="shared" si="175"/>
        <v>0</v>
      </c>
      <c r="AV372" s="327">
        <f t="shared" si="175"/>
        <v>0</v>
      </c>
      <c r="AW372" s="327">
        <f t="shared" si="175"/>
        <v>0</v>
      </c>
      <c r="AX372" s="327">
        <f t="shared" si="175"/>
        <v>0</v>
      </c>
      <c r="AY372" s="327">
        <f t="shared" si="175"/>
        <v>0</v>
      </c>
      <c r="AZ372" s="327">
        <f t="shared" si="175"/>
        <v>0</v>
      </c>
      <c r="BA372" s="327">
        <f t="shared" si="175"/>
        <v>0</v>
      </c>
      <c r="BB372" s="327">
        <f t="shared" si="175"/>
        <v>0</v>
      </c>
      <c r="BC372" s="327">
        <f t="shared" si="175"/>
        <v>0</v>
      </c>
      <c r="BD372" s="327">
        <f t="shared" si="175"/>
        <v>0</v>
      </c>
      <c r="BE372" s="327">
        <f t="shared" si="175"/>
        <v>0</v>
      </c>
      <c r="BF372" s="327">
        <f t="shared" si="175"/>
        <v>0</v>
      </c>
      <c r="BG372" s="327">
        <f t="shared" si="175"/>
        <v>0</v>
      </c>
      <c r="BH372" s="327">
        <f t="shared" si="175"/>
        <v>0</v>
      </c>
      <c r="BI372" s="327">
        <f t="shared" si="175"/>
        <v>0</v>
      </c>
      <c r="BJ372" s="327">
        <f t="shared" si="175"/>
        <v>0</v>
      </c>
      <c r="BK372" s="327">
        <f t="shared" si="175"/>
        <v>0</v>
      </c>
      <c r="BL372" s="327">
        <f t="shared" si="175"/>
        <v>0</v>
      </c>
      <c r="BM372" s="327">
        <f t="shared" si="175"/>
        <v>0</v>
      </c>
      <c r="BN372" s="327">
        <f t="shared" si="175"/>
        <v>0</v>
      </c>
    </row>
    <row r="373" spans="1:122" outlineLevel="1"/>
    <row r="375" spans="1:122">
      <c r="A375" s="14" t="s">
        <v>1110</v>
      </c>
    </row>
    <row r="376" spans="1:122" ht="86.25" outlineLevel="1">
      <c r="P376" s="23" t="s">
        <v>513</v>
      </c>
      <c r="Q376" s="23" t="s">
        <v>513</v>
      </c>
      <c r="R376" s="23" t="s">
        <v>513</v>
      </c>
      <c r="S376" s="23" t="s">
        <v>513</v>
      </c>
      <c r="T376" s="23" t="s">
        <v>513</v>
      </c>
      <c r="U376" s="23" t="s">
        <v>513</v>
      </c>
      <c r="V376" s="23" t="s">
        <v>513</v>
      </c>
      <c r="W376" s="23" t="s">
        <v>513</v>
      </c>
      <c r="X376" s="23" t="s">
        <v>513</v>
      </c>
      <c r="Y376" s="23" t="s">
        <v>513</v>
      </c>
      <c r="Z376" s="23" t="s">
        <v>513</v>
      </c>
      <c r="AA376" s="23" t="s">
        <v>513</v>
      </c>
      <c r="AB376" s="23" t="s">
        <v>513</v>
      </c>
      <c r="AC376" s="23" t="s">
        <v>513</v>
      </c>
      <c r="AD376" s="23" t="s">
        <v>513</v>
      </c>
      <c r="AE376" s="23" t="s">
        <v>513</v>
      </c>
      <c r="AF376" s="23" t="s">
        <v>513</v>
      </c>
      <c r="AG376" s="23" t="s">
        <v>513</v>
      </c>
      <c r="AH376" s="23" t="s">
        <v>513</v>
      </c>
      <c r="AI376" s="23" t="s">
        <v>513</v>
      </c>
      <c r="AJ376" s="23" t="s">
        <v>513</v>
      </c>
      <c r="AK376" s="23" t="s">
        <v>513</v>
      </c>
      <c r="AL376" s="23" t="s">
        <v>513</v>
      </c>
      <c r="AM376" s="23" t="s">
        <v>513</v>
      </c>
      <c r="AN376" s="23" t="s">
        <v>513</v>
      </c>
      <c r="AO376" s="23" t="s">
        <v>513</v>
      </c>
      <c r="AP376" s="23" t="s">
        <v>513</v>
      </c>
      <c r="AQ376" s="23" t="s">
        <v>513</v>
      </c>
      <c r="AR376" s="23" t="s">
        <v>513</v>
      </c>
      <c r="AS376" s="23" t="s">
        <v>513</v>
      </c>
      <c r="AT376" s="23" t="s">
        <v>513</v>
      </c>
      <c r="AU376" s="23" t="s">
        <v>513</v>
      </c>
      <c r="AV376" s="23" t="s">
        <v>513</v>
      </c>
      <c r="AW376" s="23" t="s">
        <v>513</v>
      </c>
      <c r="AX376" s="23" t="s">
        <v>513</v>
      </c>
      <c r="AY376" s="23" t="s">
        <v>513</v>
      </c>
      <c r="AZ376" s="23" t="s">
        <v>513</v>
      </c>
      <c r="BA376" s="23" t="s">
        <v>513</v>
      </c>
      <c r="BB376" s="23" t="s">
        <v>513</v>
      </c>
      <c r="BC376" s="23" t="s">
        <v>513</v>
      </c>
      <c r="BD376" s="23" t="s">
        <v>513</v>
      </c>
      <c r="BE376" s="23" t="s">
        <v>513</v>
      </c>
      <c r="BF376" s="23" t="s">
        <v>513</v>
      </c>
      <c r="BG376" s="23" t="s">
        <v>513</v>
      </c>
      <c r="BH376" s="23" t="s">
        <v>513</v>
      </c>
      <c r="BI376" s="23" t="s">
        <v>513</v>
      </c>
      <c r="BJ376" s="23" t="s">
        <v>513</v>
      </c>
      <c r="BK376" s="23" t="s">
        <v>513</v>
      </c>
      <c r="BL376" s="23" t="s">
        <v>513</v>
      </c>
      <c r="BM376" s="23" t="s">
        <v>513</v>
      </c>
      <c r="BN376" s="23" t="s">
        <v>513</v>
      </c>
      <c r="BO376" s="23" t="s">
        <v>513</v>
      </c>
      <c r="BP376" s="23" t="s">
        <v>513</v>
      </c>
      <c r="BQ376" s="23" t="s">
        <v>513</v>
      </c>
      <c r="BR376" s="23" t="s">
        <v>513</v>
      </c>
      <c r="BS376" s="23" t="s">
        <v>513</v>
      </c>
      <c r="BT376" s="23" t="s">
        <v>513</v>
      </c>
      <c r="BU376" s="23" t="s">
        <v>513</v>
      </c>
      <c r="BV376" s="23" t="s">
        <v>513</v>
      </c>
      <c r="BW376" s="23" t="s">
        <v>513</v>
      </c>
      <c r="BX376" s="23" t="s">
        <v>513</v>
      </c>
      <c r="BY376" s="23" t="s">
        <v>513</v>
      </c>
      <c r="BZ376" s="23" t="s">
        <v>513</v>
      </c>
      <c r="CA376" s="23" t="s">
        <v>513</v>
      </c>
      <c r="CB376" s="23" t="s">
        <v>513</v>
      </c>
      <c r="CC376" s="23" t="s">
        <v>513</v>
      </c>
      <c r="CD376" s="23" t="s">
        <v>513</v>
      </c>
      <c r="CE376" s="23" t="s">
        <v>513</v>
      </c>
      <c r="CF376" s="23" t="s">
        <v>513</v>
      </c>
      <c r="CG376" s="23" t="s">
        <v>513</v>
      </c>
      <c r="CH376" s="23" t="s">
        <v>513</v>
      </c>
      <c r="CI376" s="23" t="s">
        <v>513</v>
      </c>
      <c r="CJ376" s="23" t="s">
        <v>513</v>
      </c>
      <c r="CK376" s="23" t="s">
        <v>513</v>
      </c>
      <c r="CL376" s="23" t="s">
        <v>513</v>
      </c>
      <c r="CM376" s="23" t="s">
        <v>513</v>
      </c>
      <c r="CN376" s="23" t="s">
        <v>513</v>
      </c>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row>
    <row r="377" spans="1:122" outlineLevel="1">
      <c r="B377" s="25"/>
      <c r="P377" s="111" t="str">
        <f>"Yearling "&amp;$B$151</f>
        <v>Yearling Standard (7mo)</v>
      </c>
      <c r="Q377" s="111"/>
      <c r="R377" s="111"/>
      <c r="S377" s="111"/>
      <c r="T377" s="111"/>
      <c r="U377" s="111"/>
      <c r="V377" s="111"/>
      <c r="W377" s="111" t="str">
        <f>"Yearling "&amp;$B$152</f>
        <v>Yearling Early</v>
      </c>
      <c r="X377" s="111"/>
      <c r="Y377" s="111"/>
      <c r="Z377" s="111"/>
      <c r="AA377" s="111"/>
      <c r="AB377" s="111"/>
      <c r="AC377" s="111"/>
      <c r="AD377" s="111" t="str">
        <f>"Yearling "&amp;$B$153</f>
        <v>Yearling Middle</v>
      </c>
      <c r="AE377" s="111"/>
      <c r="AF377" s="111"/>
      <c r="AG377" s="111"/>
      <c r="AH377" s="111"/>
      <c r="AI377" s="111"/>
      <c r="AJ377" s="111"/>
      <c r="AK377" s="111" t="str">
        <f>"Yearling "&amp;$B$154</f>
        <v>Yearling Late</v>
      </c>
      <c r="AL377" s="111"/>
      <c r="AM377" s="111"/>
      <c r="AN377" s="111"/>
      <c r="AO377" s="111"/>
      <c r="AP377" s="111"/>
      <c r="AQ377" s="111"/>
      <c r="AR377" s="111" t="str">
        <f>"Yearling "&amp;$B$155</f>
        <v>Yearling V. Late</v>
      </c>
      <c r="AS377" s="111"/>
      <c r="AT377" s="111"/>
      <c r="AU377" s="111"/>
      <c r="AV377" s="111"/>
      <c r="AW377" s="111"/>
      <c r="AX377" s="111"/>
      <c r="AY377" s="111" t="str">
        <f>"Yearling "&amp;$B$156</f>
        <v>Yearling 7mo with 0% mated</v>
      </c>
      <c r="AZ377" s="111"/>
      <c r="BA377" s="111"/>
      <c r="BB377" s="111"/>
      <c r="BC377" s="111"/>
      <c r="BD377" s="111"/>
      <c r="BE377" s="111"/>
      <c r="BF377" t="s">
        <v>1084</v>
      </c>
      <c r="BM377" t="s">
        <v>1085</v>
      </c>
      <c r="BT377" t="s">
        <v>1086</v>
      </c>
      <c r="CA377" t="s">
        <v>1087</v>
      </c>
      <c r="CH377" t="s">
        <v>1088</v>
      </c>
    </row>
    <row r="378" spans="1:122" outlineLevel="1">
      <c r="B378" s="25"/>
      <c r="O378" s="25" t="s">
        <v>1105</v>
      </c>
      <c r="P378" s="18">
        <v>1</v>
      </c>
      <c r="Q378" s="18">
        <v>1</v>
      </c>
      <c r="R378" s="18">
        <v>1</v>
      </c>
      <c r="S378" s="18">
        <v>1</v>
      </c>
      <c r="T378" s="18"/>
      <c r="U378" s="18"/>
      <c r="V378" s="18"/>
      <c r="W378" s="18">
        <v>2</v>
      </c>
      <c r="X378" s="18">
        <v>2</v>
      </c>
      <c r="Y378" s="18">
        <v>2</v>
      </c>
      <c r="Z378" s="18">
        <v>2</v>
      </c>
      <c r="AA378" s="18"/>
      <c r="AB378" s="18"/>
      <c r="AC378" s="18"/>
      <c r="AD378" s="18">
        <v>3</v>
      </c>
      <c r="AE378" s="18">
        <v>3</v>
      </c>
      <c r="AF378" s="18">
        <v>3</v>
      </c>
      <c r="AG378" s="18">
        <v>3</v>
      </c>
      <c r="AH378" s="18"/>
      <c r="AI378" s="18"/>
      <c r="AJ378" s="18"/>
      <c r="AK378" s="18">
        <v>4</v>
      </c>
      <c r="AL378" s="18">
        <v>4</v>
      </c>
      <c r="AM378" s="18">
        <v>4</v>
      </c>
      <c r="AN378" s="18">
        <v>4</v>
      </c>
      <c r="AO378" s="18"/>
      <c r="AP378" s="18"/>
      <c r="AQ378" s="18"/>
      <c r="AR378" s="18">
        <v>5</v>
      </c>
      <c r="AS378" s="18">
        <v>5</v>
      </c>
      <c r="AT378" s="18">
        <v>5</v>
      </c>
      <c r="AU378" s="18">
        <v>5</v>
      </c>
      <c r="AV378" s="18"/>
      <c r="AW378" s="18"/>
      <c r="AX378" s="18"/>
      <c r="AY378" s="18">
        <v>6</v>
      </c>
      <c r="AZ378" s="18">
        <v>6</v>
      </c>
      <c r="BA378" s="18">
        <v>6</v>
      </c>
      <c r="BB378" s="18">
        <v>6</v>
      </c>
      <c r="BC378" s="18"/>
      <c r="BD378" s="18"/>
      <c r="BE378" s="18"/>
      <c r="BF378" s="18">
        <v>1</v>
      </c>
      <c r="BG378" s="18">
        <v>1</v>
      </c>
      <c r="BH378" s="18">
        <v>1</v>
      </c>
      <c r="BI378" s="18"/>
      <c r="BJ378" s="18"/>
      <c r="BK378" s="18"/>
      <c r="BL378" s="18"/>
      <c r="BM378" s="18">
        <v>1</v>
      </c>
      <c r="BN378" s="18">
        <v>1</v>
      </c>
      <c r="BO378" s="18">
        <v>1</v>
      </c>
      <c r="BP378" s="18"/>
      <c r="BQ378" s="18"/>
      <c r="BR378" s="18"/>
      <c r="BS378" s="18"/>
      <c r="BT378" s="18">
        <v>1</v>
      </c>
      <c r="BU378" s="18">
        <v>1</v>
      </c>
      <c r="BV378" s="18">
        <v>1</v>
      </c>
      <c r="BW378" s="18"/>
      <c r="BX378" s="18"/>
      <c r="BY378" s="18"/>
      <c r="BZ378" s="18"/>
      <c r="CA378" s="18">
        <v>1</v>
      </c>
      <c r="CB378" s="18">
        <v>1</v>
      </c>
      <c r="CC378" s="18">
        <v>1</v>
      </c>
      <c r="CD378" s="18"/>
      <c r="CE378" s="18"/>
      <c r="CF378" s="18"/>
      <c r="CG378" s="18"/>
      <c r="CH378" s="18">
        <v>1</v>
      </c>
      <c r="CI378" s="18">
        <v>1</v>
      </c>
      <c r="CJ378" s="18">
        <v>1</v>
      </c>
      <c r="CK378" s="18"/>
      <c r="CL378" s="18"/>
      <c r="CM378" s="18"/>
      <c r="CN378" s="18"/>
    </row>
    <row r="379" spans="1:122" outlineLevel="1">
      <c r="B379" s="25"/>
      <c r="O379" s="25" t="s">
        <v>1106</v>
      </c>
      <c r="P379" s="18">
        <v>2</v>
      </c>
      <c r="Q379" s="18">
        <v>3</v>
      </c>
      <c r="R379" s="18">
        <v>4</v>
      </c>
      <c r="S379" s="18">
        <v>5</v>
      </c>
      <c r="T379" s="18"/>
      <c r="U379" s="18"/>
      <c r="V379" s="18"/>
      <c r="W379" s="18">
        <v>2</v>
      </c>
      <c r="X379" s="18">
        <v>3</v>
      </c>
      <c r="Y379" s="18">
        <v>4</v>
      </c>
      <c r="Z379" s="18">
        <v>5</v>
      </c>
      <c r="AA379" s="18"/>
      <c r="AB379" s="18"/>
      <c r="AC379" s="18"/>
      <c r="AD379" s="18">
        <v>2</v>
      </c>
      <c r="AE379" s="18">
        <v>3</v>
      </c>
      <c r="AF379" s="18">
        <v>4</v>
      </c>
      <c r="AG379" s="18">
        <v>5</v>
      </c>
      <c r="AH379" s="18"/>
      <c r="AI379" s="18"/>
      <c r="AJ379" s="18"/>
      <c r="AK379" s="18">
        <v>2</v>
      </c>
      <c r="AL379" s="18">
        <v>3</v>
      </c>
      <c r="AM379" s="18">
        <v>4</v>
      </c>
      <c r="AN379" s="18">
        <v>5</v>
      </c>
      <c r="AO379" s="18"/>
      <c r="AP379" s="18"/>
      <c r="AQ379" s="18"/>
      <c r="AR379" s="18">
        <v>2</v>
      </c>
      <c r="AS379" s="18">
        <v>3</v>
      </c>
      <c r="AT379" s="18">
        <v>4</v>
      </c>
      <c r="AU379" s="18">
        <v>5</v>
      </c>
      <c r="AV379" s="18"/>
      <c r="AW379" s="18"/>
      <c r="AX379" s="18"/>
      <c r="AY379" s="18">
        <v>2</v>
      </c>
      <c r="AZ379" s="18">
        <v>3</v>
      </c>
      <c r="BA379" s="18">
        <v>4</v>
      </c>
      <c r="BB379" s="18">
        <v>5</v>
      </c>
      <c r="BC379" s="18"/>
      <c r="BD379" s="18"/>
      <c r="BE379" s="18"/>
    </row>
    <row r="380" spans="1:122" outlineLevel="1">
      <c r="P380" s="200">
        <f>INDEX(i.Periods,P$379,1+d.TOL+3*(P$378-1))</f>
        <v>59</v>
      </c>
      <c r="Q380" s="200">
        <f>INDEX(i.Periods,Q$379,1+d.TOL+3*(Q$378-1))</f>
        <v>64</v>
      </c>
      <c r="R380" s="200">
        <f>INDEX(i.Periods,R$379,1+d.TOL+3*(R$378-1))</f>
        <v>72</v>
      </c>
      <c r="S380" s="200">
        <f>INDEX(i.Periods,S$379,1+d.TOL+3*(S$378-1))</f>
        <v>79</v>
      </c>
      <c r="T380" s="200"/>
      <c r="U380" s="200"/>
      <c r="V380" s="200"/>
      <c r="W380" s="200">
        <f>INDEX(i.Periods,W$379,1+d.TOL+3*(W$378-1))</f>
        <v>61</v>
      </c>
      <c r="X380" s="200">
        <f>INDEX(i.Periods,X$379,1+d.TOL+3*(X$378-1))</f>
        <v>66</v>
      </c>
      <c r="Y380" s="200">
        <f>INDEX(i.Periods,Y$379,1+d.TOL+3*(Y$378-1))</f>
        <v>74</v>
      </c>
      <c r="Z380" s="200">
        <f>INDEX(i.Periods,Z$379,1+d.TOL+3*(Z$378-1))</f>
        <v>81</v>
      </c>
      <c r="AA380" s="200"/>
      <c r="AB380" s="200"/>
      <c r="AC380" s="200"/>
      <c r="AD380" s="200">
        <f>INDEX(i.Periods,AD$379,1+d.TOL+3*(AD$378-1))</f>
        <v>64</v>
      </c>
      <c r="AE380" s="200">
        <f>INDEX(i.Periods,AE$379,1+d.TOL+3*(AE$378-1))</f>
        <v>69</v>
      </c>
      <c r="AF380" s="200">
        <f>INDEX(i.Periods,AF$379,1+d.TOL+3*(AF$378-1))</f>
        <v>77</v>
      </c>
      <c r="AG380" s="200">
        <f>INDEX(i.Periods,AG$379,1+d.TOL+3*(AG$378-1))</f>
        <v>84</v>
      </c>
      <c r="AH380" s="200"/>
      <c r="AI380" s="200"/>
      <c r="AJ380" s="200"/>
      <c r="AK380" s="200">
        <f>INDEX(i.Periods,AK$379,1+d.TOL+3*(AK$378-1))</f>
        <v>66</v>
      </c>
      <c r="AL380" s="200">
        <f>INDEX(i.Periods,AL$379,1+d.TOL+3*(AL$378-1))</f>
        <v>71</v>
      </c>
      <c r="AM380" s="200">
        <f>INDEX(i.Periods,AM$379,1+d.TOL+3*(AM$378-1))</f>
        <v>79</v>
      </c>
      <c r="AN380" s="200">
        <f>INDEX(i.Periods,AN$379,1+d.TOL+3*(AN$378-1))</f>
        <v>86</v>
      </c>
      <c r="AO380" s="200"/>
      <c r="AP380" s="200"/>
      <c r="AQ380" s="200"/>
      <c r="AR380" s="200">
        <f>INDEX(i.Periods,AR$379,1+d.TOL+3*(AR$378-1))</f>
        <v>68</v>
      </c>
      <c r="AS380" s="200">
        <f>INDEX(i.Periods,AS$379,1+d.TOL+3*(AS$378-1))</f>
        <v>73</v>
      </c>
      <c r="AT380" s="200">
        <f>INDEX(i.Periods,AT$379,1+d.TOL+3*(AT$378-1))</f>
        <v>81</v>
      </c>
      <c r="AU380" s="200">
        <f>INDEX(i.Periods,AU$379,1+d.TOL+3*(AU$378-1))</f>
        <v>88</v>
      </c>
      <c r="AV380" s="200"/>
      <c r="AW380" s="200"/>
      <c r="AX380" s="200"/>
      <c r="AY380" s="200">
        <f>INDEX(i.Periods,AY$379,1+d.TOL+3*(AY$378-1))</f>
        <v>59</v>
      </c>
      <c r="AZ380" s="200">
        <f>INDEX(i.Periods,AZ$379,1+d.TOL+3*(AZ$378-1))</f>
        <v>64</v>
      </c>
      <c r="BA380" s="200">
        <f>INDEX(i.Periods,BA$379,1+d.TOL+3*(BA$378-1))</f>
        <v>72</v>
      </c>
      <c r="BB380" s="200">
        <f>INDEX(i.Periods,BB$379,1+d.TOL+3*(BB$378-1))</f>
        <v>79</v>
      </c>
      <c r="BC380" s="200"/>
      <c r="BD380" s="200"/>
      <c r="BE380" s="200"/>
      <c r="BF380" s="243">
        <f>P380+52</f>
        <v>111</v>
      </c>
      <c r="BG380" s="243">
        <f>R380+52</f>
        <v>124</v>
      </c>
      <c r="BH380" s="243">
        <f>S380+52</f>
        <v>131</v>
      </c>
      <c r="BI380" s="18"/>
      <c r="BJ380" s="18"/>
      <c r="BK380" s="18"/>
      <c r="BL380" s="18"/>
      <c r="BM380" s="244">
        <f>BF380+52</f>
        <v>163</v>
      </c>
      <c r="BN380" s="244">
        <f>BG380+52</f>
        <v>176</v>
      </c>
      <c r="BO380" s="244">
        <f>BH380+52</f>
        <v>183</v>
      </c>
      <c r="BP380" s="18"/>
      <c r="BQ380" s="18"/>
      <c r="BR380" s="18"/>
      <c r="BS380" s="18"/>
      <c r="BT380" s="244">
        <f>BM380+52</f>
        <v>215</v>
      </c>
      <c r="BU380" s="244">
        <f>BN380+52</f>
        <v>228</v>
      </c>
      <c r="BV380" s="244">
        <f>BO380+52</f>
        <v>235</v>
      </c>
      <c r="BW380" s="18"/>
      <c r="BX380" s="18"/>
      <c r="BY380" s="18"/>
      <c r="BZ380" s="18"/>
      <c r="CA380" s="244">
        <f>BT380+52</f>
        <v>267</v>
      </c>
      <c r="CB380" s="244">
        <f>BU380+52</f>
        <v>280</v>
      </c>
      <c r="CC380" s="244">
        <f>BV380+52</f>
        <v>287</v>
      </c>
      <c r="CD380" s="18"/>
      <c r="CE380" s="18"/>
      <c r="CF380" s="18"/>
      <c r="CG380" s="18"/>
      <c r="CH380" s="244">
        <f>CA380+52</f>
        <v>319</v>
      </c>
      <c r="CI380" s="244">
        <f>CB380+52</f>
        <v>332</v>
      </c>
      <c r="CJ380" s="244">
        <f>CC380+52</f>
        <v>339</v>
      </c>
      <c r="CK380" s="18"/>
      <c r="CL380" s="18"/>
      <c r="CM380" s="18"/>
      <c r="CN380" s="18"/>
    </row>
    <row r="381" spans="1:122" outlineLevel="1">
      <c r="C381" s="119" t="s">
        <v>1043</v>
      </c>
      <c r="D381" s="119" t="s">
        <v>1042</v>
      </c>
      <c r="E381" s="119" t="s">
        <v>1041</v>
      </c>
      <c r="F381" s="119" t="s">
        <v>1040</v>
      </c>
      <c r="G381" s="119" t="s">
        <v>1041</v>
      </c>
      <c r="H381" s="119" t="s">
        <v>1040</v>
      </c>
      <c r="I381" s="119" t="s">
        <v>1039</v>
      </c>
      <c r="J381" s="119"/>
      <c r="K381" s="119"/>
      <c r="L381" s="119"/>
      <c r="M381" s="119"/>
      <c r="P381" s="243" t="str">
        <f>Q380&amp;":"&amp;R380</f>
        <v>64:72</v>
      </c>
      <c r="Q381" s="243" t="str">
        <f>R380&amp;":"&amp;S380</f>
        <v>72:79</v>
      </c>
      <c r="R381" s="245" t="str">
        <f>Q381</f>
        <v>72:79</v>
      </c>
      <c r="S381" s="245" t="str">
        <f>R381</f>
        <v>72:79</v>
      </c>
      <c r="T381" s="245" t="str">
        <f>S381</f>
        <v>72:79</v>
      </c>
      <c r="U381" s="245" t="str">
        <f>T381</f>
        <v>72:79</v>
      </c>
      <c r="V381" s="245" t="str">
        <f>U381</f>
        <v>72:79</v>
      </c>
      <c r="W381" s="243" t="str">
        <f>X380&amp;":"&amp;Y380</f>
        <v>66:74</v>
      </c>
      <c r="X381" s="243" t="str">
        <f>Y380&amp;":"&amp;Z380</f>
        <v>74:81</v>
      </c>
      <c r="Y381" s="245" t="str">
        <f>X381</f>
        <v>74:81</v>
      </c>
      <c r="Z381" s="245" t="str">
        <f>Y381</f>
        <v>74:81</v>
      </c>
      <c r="AA381" s="245" t="str">
        <f>Z381</f>
        <v>74:81</v>
      </c>
      <c r="AB381" s="245" t="str">
        <f>AA381</f>
        <v>74:81</v>
      </c>
      <c r="AC381" s="245" t="str">
        <f>AB381</f>
        <v>74:81</v>
      </c>
      <c r="AD381" s="243" t="str">
        <f>AE380&amp;":"&amp;AF380</f>
        <v>69:77</v>
      </c>
      <c r="AE381" s="243" t="str">
        <f>AF380&amp;":"&amp;AG380</f>
        <v>77:84</v>
      </c>
      <c r="AF381" s="245" t="str">
        <f>AE381</f>
        <v>77:84</v>
      </c>
      <c r="AG381" s="245" t="str">
        <f>AF381</f>
        <v>77:84</v>
      </c>
      <c r="AH381" s="245" t="str">
        <f>AG381</f>
        <v>77:84</v>
      </c>
      <c r="AI381" s="245" t="str">
        <f>AH381</f>
        <v>77:84</v>
      </c>
      <c r="AJ381" s="245" t="str">
        <f>AI381</f>
        <v>77:84</v>
      </c>
      <c r="AK381" s="243" t="str">
        <f>AL380&amp;":"&amp;AM380</f>
        <v>71:79</v>
      </c>
      <c r="AL381" s="243" t="str">
        <f>AM380&amp;":"&amp;AN380</f>
        <v>79:86</v>
      </c>
      <c r="AM381" s="245" t="str">
        <f>AL381</f>
        <v>79:86</v>
      </c>
      <c r="AN381" s="245" t="str">
        <f>AM381</f>
        <v>79:86</v>
      </c>
      <c r="AO381" s="245" t="str">
        <f>AN381</f>
        <v>79:86</v>
      </c>
      <c r="AP381" s="245" t="str">
        <f>AO381</f>
        <v>79:86</v>
      </c>
      <c r="AQ381" s="245" t="str">
        <f>AP381</f>
        <v>79:86</v>
      </c>
      <c r="AR381" s="243" t="str">
        <f>AS380&amp;":"&amp;AT380</f>
        <v>73:81</v>
      </c>
      <c r="AS381" s="243" t="str">
        <f>AT380&amp;":"&amp;AU380</f>
        <v>81:88</v>
      </c>
      <c r="AT381" s="245" t="str">
        <f>AS381</f>
        <v>81:88</v>
      </c>
      <c r="AU381" s="245" t="str">
        <f>AT381</f>
        <v>81:88</v>
      </c>
      <c r="AV381" s="245" t="str">
        <f>AU381</f>
        <v>81:88</v>
      </c>
      <c r="AW381" s="245" t="str">
        <f>AV381</f>
        <v>81:88</v>
      </c>
      <c r="AX381" s="245" t="str">
        <f>AW381</f>
        <v>81:88</v>
      </c>
      <c r="AY381" s="243" t="str">
        <f>AZ380&amp;":"&amp;BA380</f>
        <v>64:72</v>
      </c>
      <c r="AZ381" s="243" t="str">
        <f>BA380&amp;":"&amp;BB380</f>
        <v>72:79</v>
      </c>
      <c r="BA381" s="245" t="str">
        <f>AZ381</f>
        <v>72:79</v>
      </c>
      <c r="BB381" s="245" t="str">
        <f>BA381</f>
        <v>72:79</v>
      </c>
      <c r="BC381" s="245" t="str">
        <f>BB381</f>
        <v>72:79</v>
      </c>
      <c r="BD381" s="245" t="str">
        <f>BC381</f>
        <v>72:79</v>
      </c>
      <c r="BE381" s="245" t="str">
        <f>BD381</f>
        <v>72:79</v>
      </c>
      <c r="BF381" s="244" t="str">
        <f>BF380&amp;":"&amp;BG380</f>
        <v>111:124</v>
      </c>
      <c r="BG381" s="244" t="str">
        <f>BG380&amp;":"&amp;BH380</f>
        <v>124:131</v>
      </c>
      <c r="BH381" s="245" t="str">
        <f>BG381</f>
        <v>124:131</v>
      </c>
      <c r="BI381" s="245" t="str">
        <f>BH381</f>
        <v>124:131</v>
      </c>
      <c r="BJ381" s="245" t="str">
        <f>BI381</f>
        <v>124:131</v>
      </c>
      <c r="BK381" s="245" t="str">
        <f>BJ381</f>
        <v>124:131</v>
      </c>
      <c r="BL381" s="245" t="str">
        <f>BK381</f>
        <v>124:131</v>
      </c>
      <c r="BM381" s="244" t="str">
        <f>BM380&amp;":"&amp;BN380</f>
        <v>163:176</v>
      </c>
      <c r="BN381" s="244" t="str">
        <f>BN380&amp;":"&amp;BO380</f>
        <v>176:183</v>
      </c>
      <c r="BO381" s="245" t="str">
        <f>BN381</f>
        <v>176:183</v>
      </c>
      <c r="BP381" s="245" t="str">
        <f>BO381</f>
        <v>176:183</v>
      </c>
      <c r="BQ381" s="245" t="str">
        <f>BP381</f>
        <v>176:183</v>
      </c>
      <c r="BR381" s="245" t="str">
        <f>BQ381</f>
        <v>176:183</v>
      </c>
      <c r="BS381" s="245" t="str">
        <f>BR381</f>
        <v>176:183</v>
      </c>
      <c r="BT381" s="244" t="str">
        <f>BT380&amp;":"&amp;BU380</f>
        <v>215:228</v>
      </c>
      <c r="BU381" s="244" t="str">
        <f>BU380&amp;":"&amp;BV380</f>
        <v>228:235</v>
      </c>
      <c r="BV381" s="245" t="str">
        <f>BU381</f>
        <v>228:235</v>
      </c>
      <c r="BW381" s="245" t="str">
        <f>BV381</f>
        <v>228:235</v>
      </c>
      <c r="BX381" s="245" t="str">
        <f>BW381</f>
        <v>228:235</v>
      </c>
      <c r="BY381" s="245" t="str">
        <f>BX381</f>
        <v>228:235</v>
      </c>
      <c r="BZ381" s="245" t="str">
        <f>BY381</f>
        <v>228:235</v>
      </c>
      <c r="CA381" s="244" t="str">
        <f>CA380&amp;":"&amp;CB380</f>
        <v>267:280</v>
      </c>
      <c r="CB381" s="244" t="str">
        <f>CB380&amp;":"&amp;CC380</f>
        <v>280:287</v>
      </c>
      <c r="CC381" s="245" t="str">
        <f>CB381</f>
        <v>280:287</v>
      </c>
      <c r="CD381" s="245" t="str">
        <f>CC381</f>
        <v>280:287</v>
      </c>
      <c r="CE381" s="245" t="str">
        <f>CD381</f>
        <v>280:287</v>
      </c>
      <c r="CF381" s="245" t="str">
        <f>CE381</f>
        <v>280:287</v>
      </c>
      <c r="CG381" s="245" t="str">
        <f>CF381</f>
        <v>280:287</v>
      </c>
      <c r="CH381" s="244" t="str">
        <f>CH380&amp;":"&amp;CI380</f>
        <v>319:332</v>
      </c>
      <c r="CI381" s="244" t="str">
        <f>CI380&amp;":"&amp;CJ380</f>
        <v>332:339</v>
      </c>
      <c r="CJ381" s="245" t="str">
        <f>CI381</f>
        <v>332:339</v>
      </c>
      <c r="CK381" s="245" t="str">
        <f>CJ381</f>
        <v>332:339</v>
      </c>
      <c r="CL381" s="245" t="str">
        <f>CK381</f>
        <v>332:339</v>
      </c>
      <c r="CM381" s="245" t="str">
        <f>CL381</f>
        <v>332:339</v>
      </c>
      <c r="CN381" s="245" t="str">
        <f>CM381</f>
        <v>332:339</v>
      </c>
    </row>
    <row r="382" spans="1:122" outlineLevel="1">
      <c r="A382" s="18"/>
      <c r="B382" t="s">
        <v>1107</v>
      </c>
      <c r="C382" s="223" t="s">
        <v>6</v>
      </c>
      <c r="D382" s="223" t="str">
        <f>C382</f>
        <v>0:1</v>
      </c>
      <c r="E382" s="222" t="s">
        <v>8</v>
      </c>
      <c r="F382" s="222" t="s">
        <v>159</v>
      </c>
      <c r="G382" s="222" t="s">
        <v>174</v>
      </c>
      <c r="H382" s="222" t="s">
        <v>232</v>
      </c>
      <c r="I382" s="222" t="s">
        <v>234</v>
      </c>
      <c r="J382" s="222"/>
      <c r="K382" s="222"/>
      <c r="L382" s="222"/>
      <c r="M382" s="222"/>
      <c r="N382" s="219"/>
      <c r="O382" s="219"/>
      <c r="P382" s="221" t="str">
        <f>C382</f>
        <v>0:1</v>
      </c>
      <c r="Q382" s="221" t="str">
        <f>D382</f>
        <v>0:1</v>
      </c>
      <c r="R382" s="220" t="str">
        <f>LEFT(E382,FIND(":",E382)-1)+i.TOLoffset_r2*(d.TOL-1)&amp;":"&amp;RIGHT(E382,LEN(E382)-FIND(":",E382))+i.TOLoffset_r2*(d.TOL-1)</f>
        <v>50:51</v>
      </c>
      <c r="S382" s="220" t="str">
        <f>LEFT(F382,FIND(":",F382)-1)+i.TOLoffset_r2*(d.TOL-1)&amp;":"&amp;RIGHT(F382,LEN(F382)-FIND(":",F382))+i.TOLoffset_r2*(d.TOL-1)</f>
        <v>51:52</v>
      </c>
      <c r="T382" s="220" t="str">
        <f>LEFT(G382,FIND(":",G382)-1)+i.TOLoffset_r2*(d.TOL-1)&amp;":"&amp;RIGHT(G382,LEN(G382)-FIND(":",G382))+i.TOLoffset_r2*(d.TOL-1)</f>
        <v>52:53</v>
      </c>
      <c r="U382" s="220" t="str">
        <f>LEFT(H382,FIND(":",H382)-1)+i.TOLoffset_r2*(d.TOL-1)&amp;":"&amp;RIGHT(H382,LEN(H382)-FIND(":",H382))+i.TOLoffset_r2*(d.TOL-1)</f>
        <v>53:54</v>
      </c>
      <c r="V382" s="220" t="str">
        <f>LEFT(I382,FIND(":",I382)-1)+i.TOLoffset_r2*(d.TOL-1)&amp;":"&amp;RIGHT(I382,LEN(I382)-FIND(":",I382))+i.TOLoffset_r2*(d.TOL-1)</f>
        <v>54:55</v>
      </c>
      <c r="W382" s="242" t="str">
        <f>P382</f>
        <v>0:1</v>
      </c>
      <c r="X382" s="242" t="str">
        <f t="shared" ref="X382:CN382" si="176">Q382</f>
        <v>0:1</v>
      </c>
      <c r="Y382" s="242" t="str">
        <f t="shared" si="176"/>
        <v>50:51</v>
      </c>
      <c r="Z382" s="242" t="str">
        <f t="shared" si="176"/>
        <v>51:52</v>
      </c>
      <c r="AA382" s="242" t="str">
        <f t="shared" si="176"/>
        <v>52:53</v>
      </c>
      <c r="AB382" s="242" t="str">
        <f t="shared" si="176"/>
        <v>53:54</v>
      </c>
      <c r="AC382" s="242" t="str">
        <f t="shared" si="176"/>
        <v>54:55</v>
      </c>
      <c r="AD382" s="242" t="str">
        <f t="shared" si="176"/>
        <v>0:1</v>
      </c>
      <c r="AE382" s="242" t="str">
        <f t="shared" si="176"/>
        <v>0:1</v>
      </c>
      <c r="AF382" s="242" t="str">
        <f t="shared" si="176"/>
        <v>50:51</v>
      </c>
      <c r="AG382" s="242" t="str">
        <f t="shared" si="176"/>
        <v>51:52</v>
      </c>
      <c r="AH382" s="242" t="str">
        <f t="shared" si="176"/>
        <v>52:53</v>
      </c>
      <c r="AI382" s="242" t="str">
        <f t="shared" si="176"/>
        <v>53:54</v>
      </c>
      <c r="AJ382" s="242" t="str">
        <f t="shared" si="176"/>
        <v>54:55</v>
      </c>
      <c r="AK382" s="242" t="str">
        <f t="shared" si="176"/>
        <v>0:1</v>
      </c>
      <c r="AL382" s="242" t="str">
        <f t="shared" si="176"/>
        <v>0:1</v>
      </c>
      <c r="AM382" s="242" t="str">
        <f t="shared" si="176"/>
        <v>50:51</v>
      </c>
      <c r="AN382" s="242" t="str">
        <f t="shared" si="176"/>
        <v>51:52</v>
      </c>
      <c r="AO382" s="242" t="str">
        <f t="shared" si="176"/>
        <v>52:53</v>
      </c>
      <c r="AP382" s="242" t="str">
        <f t="shared" si="176"/>
        <v>53:54</v>
      </c>
      <c r="AQ382" s="242" t="str">
        <f t="shared" si="176"/>
        <v>54:55</v>
      </c>
      <c r="AR382" s="242" t="str">
        <f t="shared" ref="AR382:BE382" si="177">AD382</f>
        <v>0:1</v>
      </c>
      <c r="AS382" s="242" t="str">
        <f t="shared" si="177"/>
        <v>0:1</v>
      </c>
      <c r="AT382" s="242" t="str">
        <f t="shared" si="177"/>
        <v>50:51</v>
      </c>
      <c r="AU382" s="242" t="str">
        <f t="shared" si="177"/>
        <v>51:52</v>
      </c>
      <c r="AV382" s="242" t="str">
        <f t="shared" si="177"/>
        <v>52:53</v>
      </c>
      <c r="AW382" s="242" t="str">
        <f t="shared" si="177"/>
        <v>53:54</v>
      </c>
      <c r="AX382" s="242" t="str">
        <f t="shared" si="177"/>
        <v>54:55</v>
      </c>
      <c r="AY382" s="242" t="str">
        <f t="shared" si="177"/>
        <v>0:1</v>
      </c>
      <c r="AZ382" s="242" t="str">
        <f t="shared" si="177"/>
        <v>0:1</v>
      </c>
      <c r="BA382" s="242" t="str">
        <f t="shared" si="177"/>
        <v>50:51</v>
      </c>
      <c r="BB382" s="242" t="str">
        <f t="shared" si="177"/>
        <v>51:52</v>
      </c>
      <c r="BC382" s="242" t="str">
        <f t="shared" si="177"/>
        <v>52:53</v>
      </c>
      <c r="BD382" s="242" t="str">
        <f t="shared" si="177"/>
        <v>53:54</v>
      </c>
      <c r="BE382" s="242" t="str">
        <f t="shared" si="177"/>
        <v>54:55</v>
      </c>
      <c r="BF382" s="242" t="str">
        <f t="shared" si="176"/>
        <v>0:1</v>
      </c>
      <c r="BG382" s="242" t="str">
        <f t="shared" si="176"/>
        <v>0:1</v>
      </c>
      <c r="BH382" s="242" t="str">
        <f t="shared" si="176"/>
        <v>50:51</v>
      </c>
      <c r="BI382" s="242" t="str">
        <f t="shared" si="176"/>
        <v>51:52</v>
      </c>
      <c r="BJ382" s="242" t="str">
        <f t="shared" si="176"/>
        <v>52:53</v>
      </c>
      <c r="BK382" s="242" t="str">
        <f t="shared" si="176"/>
        <v>53:54</v>
      </c>
      <c r="BL382" s="242" t="str">
        <f t="shared" si="176"/>
        <v>54:55</v>
      </c>
      <c r="BM382" s="242" t="str">
        <f t="shared" si="176"/>
        <v>0:1</v>
      </c>
      <c r="BN382" s="242" t="str">
        <f t="shared" si="176"/>
        <v>0:1</v>
      </c>
      <c r="BO382" s="242" t="str">
        <f t="shared" si="176"/>
        <v>50:51</v>
      </c>
      <c r="BP382" s="242" t="str">
        <f t="shared" si="176"/>
        <v>51:52</v>
      </c>
      <c r="BQ382" s="242" t="str">
        <f t="shared" si="176"/>
        <v>52:53</v>
      </c>
      <c r="BR382" s="242" t="str">
        <f t="shared" si="176"/>
        <v>53:54</v>
      </c>
      <c r="BS382" s="242" t="str">
        <f t="shared" si="176"/>
        <v>54:55</v>
      </c>
      <c r="BT382" s="242" t="str">
        <f t="shared" si="176"/>
        <v>0:1</v>
      </c>
      <c r="BU382" s="242" t="str">
        <f t="shared" si="176"/>
        <v>0:1</v>
      </c>
      <c r="BV382" s="242" t="str">
        <f t="shared" si="176"/>
        <v>50:51</v>
      </c>
      <c r="BW382" s="242" t="str">
        <f t="shared" si="176"/>
        <v>51:52</v>
      </c>
      <c r="BX382" s="242" t="str">
        <f t="shared" si="176"/>
        <v>52:53</v>
      </c>
      <c r="BY382" s="242" t="str">
        <f t="shared" si="176"/>
        <v>53:54</v>
      </c>
      <c r="BZ382" s="242" t="str">
        <f t="shared" si="176"/>
        <v>54:55</v>
      </c>
      <c r="CA382" s="242" t="str">
        <f t="shared" si="176"/>
        <v>0:1</v>
      </c>
      <c r="CB382" s="242" t="str">
        <f t="shared" si="176"/>
        <v>0:1</v>
      </c>
      <c r="CC382" s="242" t="str">
        <f t="shared" si="176"/>
        <v>50:51</v>
      </c>
      <c r="CD382" s="242" t="str">
        <f t="shared" si="176"/>
        <v>51:52</v>
      </c>
      <c r="CE382" s="242" t="str">
        <f t="shared" si="176"/>
        <v>52:53</v>
      </c>
      <c r="CF382" s="242" t="str">
        <f t="shared" si="176"/>
        <v>53:54</v>
      </c>
      <c r="CG382" s="242" t="str">
        <f t="shared" si="176"/>
        <v>54:55</v>
      </c>
      <c r="CH382" s="242" t="str">
        <f t="shared" si="176"/>
        <v>0:1</v>
      </c>
      <c r="CI382" s="242" t="str">
        <f t="shared" si="176"/>
        <v>0:1</v>
      </c>
      <c r="CJ382" s="242" t="str">
        <f t="shared" si="176"/>
        <v>50:51</v>
      </c>
      <c r="CK382" s="242" t="str">
        <f t="shared" si="176"/>
        <v>51:52</v>
      </c>
      <c r="CL382" s="242" t="str">
        <f t="shared" si="176"/>
        <v>52:53</v>
      </c>
      <c r="CM382" s="242" t="str">
        <f t="shared" si="176"/>
        <v>53:54</v>
      </c>
      <c r="CN382" s="242" t="str">
        <f t="shared" si="176"/>
        <v>54:55</v>
      </c>
    </row>
    <row r="383" spans="1:122" ht="66.75" outlineLevel="1">
      <c r="A383" s="18"/>
      <c r="C383" s="23"/>
      <c r="D383" s="23"/>
      <c r="E383" s="23"/>
      <c r="F383" s="23"/>
      <c r="G383" s="23"/>
      <c r="H383" s="23"/>
      <c r="I383" s="23"/>
      <c r="J383" s="23"/>
      <c r="K383" s="23"/>
      <c r="L383" s="23"/>
      <c r="M383" s="23"/>
      <c r="N383" s="23"/>
      <c r="O383" s="23"/>
      <c r="P383" s="241" t="str">
        <f t="shared" ref="P383:V383" si="178">P382&amp;", "&amp;P$381</f>
        <v>0:1, 64:72</v>
      </c>
      <c r="Q383" s="241" t="str">
        <f t="shared" si="178"/>
        <v>0:1, 72:79</v>
      </c>
      <c r="R383" s="241" t="str">
        <f t="shared" si="178"/>
        <v>50:51, 72:79</v>
      </c>
      <c r="S383" s="241" t="str">
        <f t="shared" si="178"/>
        <v>51:52, 72:79</v>
      </c>
      <c r="T383" s="241" t="str">
        <f t="shared" si="178"/>
        <v>52:53, 72:79</v>
      </c>
      <c r="U383" s="241" t="str">
        <f t="shared" si="178"/>
        <v>53:54, 72:79</v>
      </c>
      <c r="V383" s="241" t="str">
        <f t="shared" si="178"/>
        <v>54:55, 72:79</v>
      </c>
      <c r="W383" s="241" t="str">
        <f t="shared" ref="W383:BE383" si="179">W382&amp;", "&amp;W$381</f>
        <v>0:1, 66:74</v>
      </c>
      <c r="X383" s="241" t="str">
        <f t="shared" si="179"/>
        <v>0:1, 74:81</v>
      </c>
      <c r="Y383" s="241" t="str">
        <f t="shared" si="179"/>
        <v>50:51, 74:81</v>
      </c>
      <c r="Z383" s="241" t="str">
        <f t="shared" si="179"/>
        <v>51:52, 74:81</v>
      </c>
      <c r="AA383" s="241" t="str">
        <f t="shared" si="179"/>
        <v>52:53, 74:81</v>
      </c>
      <c r="AB383" s="241" t="str">
        <f t="shared" si="179"/>
        <v>53:54, 74:81</v>
      </c>
      <c r="AC383" s="241" t="str">
        <f t="shared" si="179"/>
        <v>54:55, 74:81</v>
      </c>
      <c r="AD383" s="241" t="str">
        <f t="shared" si="179"/>
        <v>0:1, 69:77</v>
      </c>
      <c r="AE383" s="241" t="str">
        <f t="shared" si="179"/>
        <v>0:1, 77:84</v>
      </c>
      <c r="AF383" s="241" t="str">
        <f t="shared" si="179"/>
        <v>50:51, 77:84</v>
      </c>
      <c r="AG383" s="241" t="str">
        <f t="shared" si="179"/>
        <v>51:52, 77:84</v>
      </c>
      <c r="AH383" s="241" t="str">
        <f t="shared" si="179"/>
        <v>52:53, 77:84</v>
      </c>
      <c r="AI383" s="241" t="str">
        <f t="shared" si="179"/>
        <v>53:54, 77:84</v>
      </c>
      <c r="AJ383" s="241" t="str">
        <f t="shared" si="179"/>
        <v>54:55, 77:84</v>
      </c>
      <c r="AK383" s="241" t="str">
        <f t="shared" si="179"/>
        <v>0:1, 71:79</v>
      </c>
      <c r="AL383" s="241" t="str">
        <f t="shared" si="179"/>
        <v>0:1, 79:86</v>
      </c>
      <c r="AM383" s="241" t="str">
        <f t="shared" si="179"/>
        <v>50:51, 79:86</v>
      </c>
      <c r="AN383" s="241" t="str">
        <f t="shared" si="179"/>
        <v>51:52, 79:86</v>
      </c>
      <c r="AO383" s="241" t="str">
        <f t="shared" si="179"/>
        <v>52:53, 79:86</v>
      </c>
      <c r="AP383" s="241" t="str">
        <f t="shared" si="179"/>
        <v>53:54, 79:86</v>
      </c>
      <c r="AQ383" s="241" t="str">
        <f t="shared" si="179"/>
        <v>54:55, 79:86</v>
      </c>
      <c r="AR383" s="241" t="str">
        <f t="shared" ref="AR383:AX383" si="180">AR382&amp;", "&amp;AR$381</f>
        <v>0:1, 73:81</v>
      </c>
      <c r="AS383" s="241" t="str">
        <f t="shared" si="180"/>
        <v>0:1, 81:88</v>
      </c>
      <c r="AT383" s="241" t="str">
        <f t="shared" si="180"/>
        <v>50:51, 81:88</v>
      </c>
      <c r="AU383" s="241" t="str">
        <f t="shared" si="180"/>
        <v>51:52, 81:88</v>
      </c>
      <c r="AV383" s="241" t="str">
        <f t="shared" si="180"/>
        <v>52:53, 81:88</v>
      </c>
      <c r="AW383" s="241" t="str">
        <f t="shared" si="180"/>
        <v>53:54, 81:88</v>
      </c>
      <c r="AX383" s="241" t="str">
        <f t="shared" si="180"/>
        <v>54:55, 81:88</v>
      </c>
      <c r="AY383" s="241" t="str">
        <f t="shared" si="179"/>
        <v>0:1, 64:72</v>
      </c>
      <c r="AZ383" s="241" t="str">
        <f t="shared" si="179"/>
        <v>0:1, 72:79</v>
      </c>
      <c r="BA383" s="241" t="str">
        <f t="shared" si="179"/>
        <v>50:51, 72:79</v>
      </c>
      <c r="BB383" s="241" t="str">
        <f t="shared" si="179"/>
        <v>51:52, 72:79</v>
      </c>
      <c r="BC383" s="241" t="str">
        <f t="shared" si="179"/>
        <v>52:53, 72:79</v>
      </c>
      <c r="BD383" s="241" t="str">
        <f t="shared" si="179"/>
        <v>53:54, 72:79</v>
      </c>
      <c r="BE383" s="241" t="str">
        <f t="shared" si="179"/>
        <v>54:55, 72:79</v>
      </c>
      <c r="BF383" s="241" t="str">
        <f t="shared" ref="BF383:CG383" si="181">BF382&amp;", "&amp;BF$381</f>
        <v>0:1, 111:124</v>
      </c>
      <c r="BG383" s="241" t="str">
        <f t="shared" si="181"/>
        <v>0:1, 124:131</v>
      </c>
      <c r="BH383" s="241" t="str">
        <f t="shared" si="181"/>
        <v>50:51, 124:131</v>
      </c>
      <c r="BI383" s="241" t="str">
        <f t="shared" si="181"/>
        <v>51:52, 124:131</v>
      </c>
      <c r="BJ383" s="241" t="str">
        <f t="shared" si="181"/>
        <v>52:53, 124:131</v>
      </c>
      <c r="BK383" s="241" t="str">
        <f t="shared" si="181"/>
        <v>53:54, 124:131</v>
      </c>
      <c r="BL383" s="241" t="str">
        <f t="shared" si="181"/>
        <v>54:55, 124:131</v>
      </c>
      <c r="BM383" s="241" t="str">
        <f t="shared" si="181"/>
        <v>0:1, 163:176</v>
      </c>
      <c r="BN383" s="241" t="str">
        <f t="shared" si="181"/>
        <v>0:1, 176:183</v>
      </c>
      <c r="BO383" s="241" t="str">
        <f t="shared" si="181"/>
        <v>50:51, 176:183</v>
      </c>
      <c r="BP383" s="241" t="str">
        <f t="shared" si="181"/>
        <v>51:52, 176:183</v>
      </c>
      <c r="BQ383" s="241" t="str">
        <f t="shared" si="181"/>
        <v>52:53, 176:183</v>
      </c>
      <c r="BR383" s="241" t="str">
        <f t="shared" si="181"/>
        <v>53:54, 176:183</v>
      </c>
      <c r="BS383" s="241" t="str">
        <f t="shared" si="181"/>
        <v>54:55, 176:183</v>
      </c>
      <c r="BT383" s="241" t="str">
        <f t="shared" si="181"/>
        <v>0:1, 215:228</v>
      </c>
      <c r="BU383" s="241" t="str">
        <f t="shared" si="181"/>
        <v>0:1, 228:235</v>
      </c>
      <c r="BV383" s="241" t="str">
        <f t="shared" si="181"/>
        <v>50:51, 228:235</v>
      </c>
      <c r="BW383" s="241" t="str">
        <f t="shared" si="181"/>
        <v>51:52, 228:235</v>
      </c>
      <c r="BX383" s="241" t="str">
        <f t="shared" si="181"/>
        <v>52:53, 228:235</v>
      </c>
      <c r="BY383" s="241" t="str">
        <f t="shared" si="181"/>
        <v>53:54, 228:235</v>
      </c>
      <c r="BZ383" s="241" t="str">
        <f t="shared" si="181"/>
        <v>54:55, 228:235</v>
      </c>
      <c r="CA383" s="241" t="str">
        <f t="shared" si="181"/>
        <v>0:1, 267:280</v>
      </c>
      <c r="CB383" s="241" t="str">
        <f t="shared" si="181"/>
        <v>0:1, 280:287</v>
      </c>
      <c r="CC383" s="241" t="str">
        <f t="shared" si="181"/>
        <v>50:51, 280:287</v>
      </c>
      <c r="CD383" s="241" t="str">
        <f t="shared" si="181"/>
        <v>51:52, 280:287</v>
      </c>
      <c r="CE383" s="241" t="str">
        <f t="shared" si="181"/>
        <v>52:53, 280:287</v>
      </c>
      <c r="CF383" s="241" t="str">
        <f t="shared" si="181"/>
        <v>53:54, 280:287</v>
      </c>
      <c r="CG383" s="241" t="str">
        <f t="shared" si="181"/>
        <v>54:55, 280:287</v>
      </c>
      <c r="CH383" s="241" t="str">
        <f t="shared" ref="CH383:CN383" si="182">CH382&amp;", "&amp;CH$381</f>
        <v>0:1, 319:332</v>
      </c>
      <c r="CI383" s="241" t="str">
        <f t="shared" si="182"/>
        <v>0:1, 332:339</v>
      </c>
      <c r="CJ383" s="241" t="str">
        <f t="shared" si="182"/>
        <v>50:51, 332:339</v>
      </c>
      <c r="CK383" s="241" t="str">
        <f t="shared" si="182"/>
        <v>51:52, 332:339</v>
      </c>
      <c r="CL383" s="241" t="str">
        <f t="shared" si="182"/>
        <v>52:53, 332:339</v>
      </c>
      <c r="CM383" s="241" t="str">
        <f t="shared" si="182"/>
        <v>53:54, 332:339</v>
      </c>
      <c r="CN383" s="241" t="str">
        <f t="shared" si="182"/>
        <v>54:55, 332:339</v>
      </c>
    </row>
    <row r="384" spans="1:122" outlineLevel="1">
      <c r="B384" t="s">
        <v>1108</v>
      </c>
      <c r="C384" s="239"/>
      <c r="D384" s="239"/>
      <c r="E384" s="239"/>
      <c r="F384" s="239"/>
      <c r="G384" s="239"/>
      <c r="H384" s="239"/>
      <c r="I384" s="239"/>
      <c r="J384" s="239"/>
      <c r="K384" s="239"/>
      <c r="L384" s="239"/>
      <c r="M384" s="239"/>
      <c r="N384" s="239"/>
      <c r="O384" s="239"/>
      <c r="P384" s="242" t="str">
        <f>P382</f>
        <v>0:1</v>
      </c>
      <c r="Q384" s="242" t="str">
        <f>Q382</f>
        <v>0:1</v>
      </c>
      <c r="R384" s="259" t="str">
        <f>LEFT(R382,FIND(":",R382)-1)+i.BMToffset_r2&amp;":"&amp;RIGHT(R382,LEN(R382)-FIND(":",R382))+i.BMToffset_r2</f>
        <v>194:195</v>
      </c>
      <c r="S384" s="259" t="str">
        <f>LEFT(S382,FIND(":",S382)-1)+i.BMToffset_r2&amp;":"&amp;RIGHT(S382,LEN(S382)-FIND(":",S382))+i.BMToffset_r2</f>
        <v>195:196</v>
      </c>
      <c r="T384" s="259" t="str">
        <f>LEFT(T382,FIND(":",T382)-1)+i.BMToffset_r2&amp;":"&amp;RIGHT(T382,LEN(T382)-FIND(":",T382))+i.BMToffset_r2</f>
        <v>196:197</v>
      </c>
      <c r="U384" s="259" t="str">
        <f>LEFT(U382,FIND(":",U382)-1)+i.BMToffset_r2&amp;":"&amp;RIGHT(U382,LEN(U382)-FIND(":",U382))+i.BMToffset_r2</f>
        <v>197:198</v>
      </c>
      <c r="V384" s="259" t="str">
        <f>LEFT(V382,FIND(":",V382)-1)+i.BMToffset_r2&amp;":"&amp;RIGHT(V382,LEN(V382)-FIND(":",V382))+i.BMToffset_r2</f>
        <v>198:199</v>
      </c>
      <c r="W384" s="242" t="str">
        <f>P384</f>
        <v>0:1</v>
      </c>
      <c r="X384" s="242" t="str">
        <f t="shared" ref="X384:CN384" si="183">Q384</f>
        <v>0:1</v>
      </c>
      <c r="Y384" s="242" t="str">
        <f t="shared" si="183"/>
        <v>194:195</v>
      </c>
      <c r="Z384" s="242" t="str">
        <f t="shared" si="183"/>
        <v>195:196</v>
      </c>
      <c r="AA384" s="242" t="str">
        <f t="shared" si="183"/>
        <v>196:197</v>
      </c>
      <c r="AB384" s="242" t="str">
        <f t="shared" si="183"/>
        <v>197:198</v>
      </c>
      <c r="AC384" s="242" t="str">
        <f t="shared" si="183"/>
        <v>198:199</v>
      </c>
      <c r="AD384" s="242" t="str">
        <f t="shared" si="183"/>
        <v>0:1</v>
      </c>
      <c r="AE384" s="242" t="str">
        <f t="shared" si="183"/>
        <v>0:1</v>
      </c>
      <c r="AF384" s="242" t="str">
        <f t="shared" si="183"/>
        <v>194:195</v>
      </c>
      <c r="AG384" s="242" t="str">
        <f t="shared" si="183"/>
        <v>195:196</v>
      </c>
      <c r="AH384" s="242" t="str">
        <f t="shared" si="183"/>
        <v>196:197</v>
      </c>
      <c r="AI384" s="242" t="str">
        <f t="shared" si="183"/>
        <v>197:198</v>
      </c>
      <c r="AJ384" s="242" t="str">
        <f t="shared" si="183"/>
        <v>198:199</v>
      </c>
      <c r="AK384" s="242" t="str">
        <f t="shared" si="183"/>
        <v>0:1</v>
      </c>
      <c r="AL384" s="242" t="str">
        <f t="shared" si="183"/>
        <v>0:1</v>
      </c>
      <c r="AM384" s="242" t="str">
        <f t="shared" si="183"/>
        <v>194:195</v>
      </c>
      <c r="AN384" s="242" t="str">
        <f t="shared" si="183"/>
        <v>195:196</v>
      </c>
      <c r="AO384" s="242" t="str">
        <f t="shared" si="183"/>
        <v>196:197</v>
      </c>
      <c r="AP384" s="242" t="str">
        <f t="shared" si="183"/>
        <v>197:198</v>
      </c>
      <c r="AQ384" s="242" t="str">
        <f t="shared" si="183"/>
        <v>198:199</v>
      </c>
      <c r="AR384" s="242" t="str">
        <f t="shared" ref="AR384:BE384" si="184">AD384</f>
        <v>0:1</v>
      </c>
      <c r="AS384" s="242" t="str">
        <f t="shared" si="184"/>
        <v>0:1</v>
      </c>
      <c r="AT384" s="242" t="str">
        <f t="shared" si="184"/>
        <v>194:195</v>
      </c>
      <c r="AU384" s="242" t="str">
        <f t="shared" si="184"/>
        <v>195:196</v>
      </c>
      <c r="AV384" s="242" t="str">
        <f t="shared" si="184"/>
        <v>196:197</v>
      </c>
      <c r="AW384" s="242" t="str">
        <f t="shared" si="184"/>
        <v>197:198</v>
      </c>
      <c r="AX384" s="242" t="str">
        <f t="shared" si="184"/>
        <v>198:199</v>
      </c>
      <c r="AY384" s="242" t="str">
        <f t="shared" si="184"/>
        <v>0:1</v>
      </c>
      <c r="AZ384" s="242" t="str">
        <f t="shared" si="184"/>
        <v>0:1</v>
      </c>
      <c r="BA384" s="242" t="str">
        <f t="shared" si="184"/>
        <v>194:195</v>
      </c>
      <c r="BB384" s="242" t="str">
        <f t="shared" si="184"/>
        <v>195:196</v>
      </c>
      <c r="BC384" s="242" t="str">
        <f t="shared" si="184"/>
        <v>196:197</v>
      </c>
      <c r="BD384" s="242" t="str">
        <f t="shared" si="184"/>
        <v>197:198</v>
      </c>
      <c r="BE384" s="242" t="str">
        <f t="shared" si="184"/>
        <v>198:199</v>
      </c>
      <c r="BF384" s="242" t="str">
        <f t="shared" si="183"/>
        <v>0:1</v>
      </c>
      <c r="BG384" s="242" t="str">
        <f t="shared" si="183"/>
        <v>0:1</v>
      </c>
      <c r="BH384" s="242" t="str">
        <f t="shared" si="183"/>
        <v>194:195</v>
      </c>
      <c r="BI384" s="242" t="str">
        <f t="shared" si="183"/>
        <v>195:196</v>
      </c>
      <c r="BJ384" s="242" t="str">
        <f t="shared" si="183"/>
        <v>196:197</v>
      </c>
      <c r="BK384" s="242" t="str">
        <f t="shared" si="183"/>
        <v>197:198</v>
      </c>
      <c r="BL384" s="242" t="str">
        <f t="shared" si="183"/>
        <v>198:199</v>
      </c>
      <c r="BM384" s="242" t="str">
        <f t="shared" si="183"/>
        <v>0:1</v>
      </c>
      <c r="BN384" s="242" t="str">
        <f t="shared" si="183"/>
        <v>0:1</v>
      </c>
      <c r="BO384" s="242" t="str">
        <f t="shared" si="183"/>
        <v>194:195</v>
      </c>
      <c r="BP384" s="242" t="str">
        <f t="shared" si="183"/>
        <v>195:196</v>
      </c>
      <c r="BQ384" s="242" t="str">
        <f t="shared" si="183"/>
        <v>196:197</v>
      </c>
      <c r="BR384" s="242" t="str">
        <f t="shared" si="183"/>
        <v>197:198</v>
      </c>
      <c r="BS384" s="242" t="str">
        <f t="shared" si="183"/>
        <v>198:199</v>
      </c>
      <c r="BT384" s="242" t="str">
        <f t="shared" si="183"/>
        <v>0:1</v>
      </c>
      <c r="BU384" s="242" t="str">
        <f t="shared" si="183"/>
        <v>0:1</v>
      </c>
      <c r="BV384" s="242" t="str">
        <f t="shared" si="183"/>
        <v>194:195</v>
      </c>
      <c r="BW384" s="242" t="str">
        <f t="shared" si="183"/>
        <v>195:196</v>
      </c>
      <c r="BX384" s="242" t="str">
        <f t="shared" si="183"/>
        <v>196:197</v>
      </c>
      <c r="BY384" s="242" t="str">
        <f t="shared" si="183"/>
        <v>197:198</v>
      </c>
      <c r="BZ384" s="242" t="str">
        <f t="shared" si="183"/>
        <v>198:199</v>
      </c>
      <c r="CA384" s="242" t="str">
        <f t="shared" si="183"/>
        <v>0:1</v>
      </c>
      <c r="CB384" s="242" t="str">
        <f t="shared" si="183"/>
        <v>0:1</v>
      </c>
      <c r="CC384" s="242" t="str">
        <f t="shared" si="183"/>
        <v>194:195</v>
      </c>
      <c r="CD384" s="242" t="str">
        <f t="shared" si="183"/>
        <v>195:196</v>
      </c>
      <c r="CE384" s="242" t="str">
        <f t="shared" si="183"/>
        <v>196:197</v>
      </c>
      <c r="CF384" s="242" t="str">
        <f t="shared" si="183"/>
        <v>197:198</v>
      </c>
      <c r="CG384" s="242" t="str">
        <f t="shared" si="183"/>
        <v>198:199</v>
      </c>
      <c r="CH384" s="242" t="str">
        <f t="shared" si="183"/>
        <v>0:1</v>
      </c>
      <c r="CI384" s="242" t="str">
        <f t="shared" si="183"/>
        <v>0:1</v>
      </c>
      <c r="CJ384" s="242" t="str">
        <f t="shared" si="183"/>
        <v>194:195</v>
      </c>
      <c r="CK384" s="242" t="str">
        <f t="shared" si="183"/>
        <v>195:196</v>
      </c>
      <c r="CL384" s="242" t="str">
        <f t="shared" si="183"/>
        <v>196:197</v>
      </c>
      <c r="CM384" s="242" t="str">
        <f t="shared" si="183"/>
        <v>197:198</v>
      </c>
      <c r="CN384" s="242" t="str">
        <f t="shared" si="183"/>
        <v>198:199</v>
      </c>
    </row>
    <row r="385" spans="2:92" ht="78" outlineLevel="1">
      <c r="B385" s="25"/>
      <c r="C385" s="137"/>
      <c r="D385" s="137"/>
      <c r="E385" s="137"/>
      <c r="F385" s="137"/>
      <c r="G385" s="137"/>
      <c r="H385" s="137"/>
      <c r="I385" s="137"/>
      <c r="J385" s="137"/>
      <c r="K385" s="137"/>
      <c r="L385" s="137"/>
      <c r="M385" s="137"/>
      <c r="N385" s="23"/>
      <c r="O385" s="23"/>
      <c r="P385" s="240" t="str">
        <f t="shared" ref="P385:CH385" si="185">P384&amp;", "&amp;P$381</f>
        <v>0:1, 64:72</v>
      </c>
      <c r="Q385" s="240" t="str">
        <f t="shared" si="185"/>
        <v>0:1, 72:79</v>
      </c>
      <c r="R385" s="240" t="str">
        <f t="shared" si="185"/>
        <v>194:195, 72:79</v>
      </c>
      <c r="S385" s="240" t="str">
        <f t="shared" si="185"/>
        <v>195:196, 72:79</v>
      </c>
      <c r="T385" s="240" t="str">
        <f t="shared" si="185"/>
        <v>196:197, 72:79</v>
      </c>
      <c r="U385" s="240" t="str">
        <f t="shared" si="185"/>
        <v>197:198, 72:79</v>
      </c>
      <c r="V385" s="240" t="str">
        <f t="shared" si="185"/>
        <v>198:199, 72:79</v>
      </c>
      <c r="W385" s="240" t="str">
        <f t="shared" si="185"/>
        <v>0:1, 66:74</v>
      </c>
      <c r="X385" s="240" t="str">
        <f t="shared" si="185"/>
        <v>0:1, 74:81</v>
      </c>
      <c r="Y385" s="240" t="str">
        <f t="shared" si="185"/>
        <v>194:195, 74:81</v>
      </c>
      <c r="Z385" s="240" t="str">
        <f t="shared" si="185"/>
        <v>195:196, 74:81</v>
      </c>
      <c r="AA385" s="240" t="str">
        <f t="shared" si="185"/>
        <v>196:197, 74:81</v>
      </c>
      <c r="AB385" s="240" t="str">
        <f t="shared" si="185"/>
        <v>197:198, 74:81</v>
      </c>
      <c r="AC385" s="240" t="str">
        <f t="shared" si="185"/>
        <v>198:199, 74:81</v>
      </c>
      <c r="AD385" s="240" t="str">
        <f t="shared" si="185"/>
        <v>0:1, 69:77</v>
      </c>
      <c r="AE385" s="240" t="str">
        <f t="shared" si="185"/>
        <v>0:1, 77:84</v>
      </c>
      <c r="AF385" s="240" t="str">
        <f t="shared" si="185"/>
        <v>194:195, 77:84</v>
      </c>
      <c r="AG385" s="240" t="str">
        <f t="shared" si="185"/>
        <v>195:196, 77:84</v>
      </c>
      <c r="AH385" s="240" t="str">
        <f t="shared" si="185"/>
        <v>196:197, 77:84</v>
      </c>
      <c r="AI385" s="240" t="str">
        <f t="shared" si="185"/>
        <v>197:198, 77:84</v>
      </c>
      <c r="AJ385" s="240" t="str">
        <f t="shared" si="185"/>
        <v>198:199, 77:84</v>
      </c>
      <c r="AK385" s="240" t="str">
        <f t="shared" si="185"/>
        <v>0:1, 71:79</v>
      </c>
      <c r="AL385" s="240" t="str">
        <f t="shared" si="185"/>
        <v>0:1, 79:86</v>
      </c>
      <c r="AM385" s="240" t="str">
        <f t="shared" si="185"/>
        <v>194:195, 79:86</v>
      </c>
      <c r="AN385" s="240" t="str">
        <f t="shared" si="185"/>
        <v>195:196, 79:86</v>
      </c>
      <c r="AO385" s="240" t="str">
        <f t="shared" si="185"/>
        <v>196:197, 79:86</v>
      </c>
      <c r="AP385" s="240" t="str">
        <f t="shared" si="185"/>
        <v>197:198, 79:86</v>
      </c>
      <c r="AQ385" s="240" t="str">
        <f t="shared" si="185"/>
        <v>198:199, 79:86</v>
      </c>
      <c r="AR385" s="240" t="str">
        <f t="shared" ref="AR385:AX385" si="186">AR384&amp;", "&amp;AR$381</f>
        <v>0:1, 73:81</v>
      </c>
      <c r="AS385" s="240" t="str">
        <f t="shared" si="186"/>
        <v>0:1, 81:88</v>
      </c>
      <c r="AT385" s="240" t="str">
        <f t="shared" si="186"/>
        <v>194:195, 81:88</v>
      </c>
      <c r="AU385" s="240" t="str">
        <f t="shared" si="186"/>
        <v>195:196, 81:88</v>
      </c>
      <c r="AV385" s="240" t="str">
        <f t="shared" si="186"/>
        <v>196:197, 81:88</v>
      </c>
      <c r="AW385" s="240" t="str">
        <f t="shared" si="186"/>
        <v>197:198, 81:88</v>
      </c>
      <c r="AX385" s="240" t="str">
        <f t="shared" si="186"/>
        <v>198:199, 81:88</v>
      </c>
      <c r="AY385" s="240" t="str">
        <f t="shared" si="185"/>
        <v>0:1, 64:72</v>
      </c>
      <c r="AZ385" s="240" t="str">
        <f t="shared" si="185"/>
        <v>0:1, 72:79</v>
      </c>
      <c r="BA385" s="240" t="str">
        <f t="shared" si="185"/>
        <v>194:195, 72:79</v>
      </c>
      <c r="BB385" s="240" t="str">
        <f t="shared" si="185"/>
        <v>195:196, 72:79</v>
      </c>
      <c r="BC385" s="240" t="str">
        <f t="shared" si="185"/>
        <v>196:197, 72:79</v>
      </c>
      <c r="BD385" s="240" t="str">
        <f t="shared" si="185"/>
        <v>197:198, 72:79</v>
      </c>
      <c r="BE385" s="240" t="str">
        <f t="shared" si="185"/>
        <v>198:199, 72:79</v>
      </c>
      <c r="BF385" s="240" t="str">
        <f t="shared" si="185"/>
        <v>0:1, 111:124</v>
      </c>
      <c r="BG385" s="240" t="str">
        <f t="shared" si="185"/>
        <v>0:1, 124:131</v>
      </c>
      <c r="BH385" s="240" t="str">
        <f t="shared" si="185"/>
        <v>194:195, 124:131</v>
      </c>
      <c r="BI385" s="240" t="str">
        <f t="shared" si="185"/>
        <v>195:196, 124:131</v>
      </c>
      <c r="BJ385" s="240" t="str">
        <f t="shared" si="185"/>
        <v>196:197, 124:131</v>
      </c>
      <c r="BK385" s="240" t="str">
        <f t="shared" si="185"/>
        <v>197:198, 124:131</v>
      </c>
      <c r="BL385" s="240" t="str">
        <f t="shared" si="185"/>
        <v>198:199, 124:131</v>
      </c>
      <c r="BM385" s="240" t="str">
        <f t="shared" si="185"/>
        <v>0:1, 163:176</v>
      </c>
      <c r="BN385" s="240" t="str">
        <f t="shared" si="185"/>
        <v>0:1, 176:183</v>
      </c>
      <c r="BO385" s="240" t="str">
        <f t="shared" si="185"/>
        <v>194:195, 176:183</v>
      </c>
      <c r="BP385" s="240" t="str">
        <f t="shared" si="185"/>
        <v>195:196, 176:183</v>
      </c>
      <c r="BQ385" s="240" t="str">
        <f t="shared" si="185"/>
        <v>196:197, 176:183</v>
      </c>
      <c r="BR385" s="240" t="str">
        <f t="shared" si="185"/>
        <v>197:198, 176:183</v>
      </c>
      <c r="BS385" s="240" t="str">
        <f t="shared" si="185"/>
        <v>198:199, 176:183</v>
      </c>
      <c r="BT385" s="240" t="str">
        <f t="shared" si="185"/>
        <v>0:1, 215:228</v>
      </c>
      <c r="BU385" s="240" t="str">
        <f t="shared" si="185"/>
        <v>0:1, 228:235</v>
      </c>
      <c r="BV385" s="240" t="str">
        <f t="shared" si="185"/>
        <v>194:195, 228:235</v>
      </c>
      <c r="BW385" s="240" t="str">
        <f t="shared" si="185"/>
        <v>195:196, 228:235</v>
      </c>
      <c r="BX385" s="240" t="str">
        <f t="shared" si="185"/>
        <v>196:197, 228:235</v>
      </c>
      <c r="BY385" s="240" t="str">
        <f t="shared" si="185"/>
        <v>197:198, 228:235</v>
      </c>
      <c r="BZ385" s="240" t="str">
        <f t="shared" si="185"/>
        <v>198:199, 228:235</v>
      </c>
      <c r="CA385" s="240" t="str">
        <f t="shared" si="185"/>
        <v>0:1, 267:280</v>
      </c>
      <c r="CB385" s="240" t="str">
        <f t="shared" si="185"/>
        <v>0:1, 280:287</v>
      </c>
      <c r="CC385" s="240" t="str">
        <f t="shared" si="185"/>
        <v>194:195, 280:287</v>
      </c>
      <c r="CD385" s="240" t="str">
        <f t="shared" si="185"/>
        <v>195:196, 280:287</v>
      </c>
      <c r="CE385" s="240" t="str">
        <f t="shared" si="185"/>
        <v>196:197, 280:287</v>
      </c>
      <c r="CF385" s="240" t="str">
        <f t="shared" si="185"/>
        <v>197:198, 280:287</v>
      </c>
      <c r="CG385" s="240" t="str">
        <f t="shared" si="185"/>
        <v>198:199, 280:287</v>
      </c>
      <c r="CH385" s="240" t="str">
        <f t="shared" si="185"/>
        <v>0:1, 319:332</v>
      </c>
      <c r="CI385" s="240" t="str">
        <f t="shared" ref="CI385:CN385" si="187">CI384&amp;", "&amp;CI$381</f>
        <v>0:1, 332:339</v>
      </c>
      <c r="CJ385" s="240" t="str">
        <f t="shared" si="187"/>
        <v>194:195, 332:339</v>
      </c>
      <c r="CK385" s="240" t="str">
        <f t="shared" si="187"/>
        <v>195:196, 332:339</v>
      </c>
      <c r="CL385" s="240" t="str">
        <f t="shared" si="187"/>
        <v>196:197, 332:339</v>
      </c>
      <c r="CM385" s="240" t="str">
        <f t="shared" si="187"/>
        <v>197:198, 332:339</v>
      </c>
      <c r="CN385" s="240" t="str">
        <f t="shared" si="187"/>
        <v>198:199, 332:339</v>
      </c>
    </row>
    <row r="386" spans="2:92" outlineLevel="1"/>
    <row r="387" spans="2:92" outlineLevel="1">
      <c r="BE387">
        <f>BF387-13</f>
        <v>98</v>
      </c>
      <c r="BF387">
        <f>BF$380</f>
        <v>111</v>
      </c>
      <c r="BL387">
        <f>BM387-13</f>
        <v>150</v>
      </c>
      <c r="BM387">
        <f>BM$380</f>
        <v>163</v>
      </c>
      <c r="BS387">
        <f>BT387-13</f>
        <v>202</v>
      </c>
      <c r="BT387">
        <f>BT$380</f>
        <v>215</v>
      </c>
      <c r="BZ387">
        <f>CA387-13</f>
        <v>254</v>
      </c>
      <c r="CA387">
        <f>CA$380</f>
        <v>267</v>
      </c>
      <c r="CG387">
        <f>CH387-13</f>
        <v>306</v>
      </c>
      <c r="CH387">
        <f>CH$380</f>
        <v>319</v>
      </c>
    </row>
    <row r="388" spans="2:92" outlineLevel="1">
      <c r="BF388" t="str">
        <f>BE387&amp;":"&amp;BF387</f>
        <v>98:111</v>
      </c>
      <c r="BM388" t="str">
        <f>BL387&amp;":"&amp;BM387</f>
        <v>150:163</v>
      </c>
      <c r="BT388" t="str">
        <f>BS387&amp;":"&amp;BT387</f>
        <v>202:215</v>
      </c>
      <c r="CA388" t="str">
        <f>BZ387&amp;":"&amp;CA387</f>
        <v>254:267</v>
      </c>
      <c r="CH388" t="str">
        <f>CG387&amp;":"&amp;CH387</f>
        <v>306:319</v>
      </c>
    </row>
    <row r="389" spans="2:92" outlineLevel="1">
      <c r="BF389" t="str">
        <f>INDEX(i.TOL_indices,d.TOL,1)</f>
        <v>67:68</v>
      </c>
      <c r="BM389" t="str">
        <f>INDEX(i.TOL_indices,d.TOL,1)</f>
        <v>67:68</v>
      </c>
      <c r="BT389" t="str">
        <f>INDEX(i.TOL_indices,d.TOL,1)</f>
        <v>67:68</v>
      </c>
      <c r="CA389" t="str">
        <f>INDEX(i.TOL_indices,d.TOL,1)</f>
        <v>67:68</v>
      </c>
      <c r="CH389" t="str">
        <f>INDEX(i.TOL_indices,d.TOL,1)</f>
        <v>67:68</v>
      </c>
    </row>
    <row r="390" spans="2:92" ht="66.75" outlineLevel="1">
      <c r="BF390" s="241" t="str">
        <f>BF389&amp;", "&amp;BF$388</f>
        <v>67:68, 98:111</v>
      </c>
      <c r="BM390" s="241" t="str">
        <f>BM389&amp;", "&amp;BM$388</f>
        <v>67:68, 150:163</v>
      </c>
      <c r="BT390" s="241" t="str">
        <f>BT389&amp;", "&amp;BT$388</f>
        <v>67:68, 202:215</v>
      </c>
      <c r="CA390" s="241" t="str">
        <f>CA389&amp;", "&amp;CA$388</f>
        <v>67:68, 254:267</v>
      </c>
      <c r="CH390" s="241" t="str">
        <f>CH389&amp;", "&amp;CH$388</f>
        <v>67:68, 306:319</v>
      </c>
    </row>
    <row r="391" spans="2:92" outlineLevel="1"/>
    <row r="392" spans="2:92" outlineLevel="1"/>
    <row r="393" spans="2:92" outlineLevel="1"/>
    <row r="394" spans="2:92" outlineLevel="1"/>
    <row r="395" spans="2:92" outlineLevel="1"/>
    <row r="396" spans="2:92" outlineLevel="1"/>
    <row r="397" spans="2:92" outlineLevel="1"/>
    <row r="398" spans="2:92" outlineLevel="1"/>
    <row r="399" spans="2:92" outlineLevel="1"/>
    <row r="400" spans="2:92"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outlineLevel="1"/>
    <row r="722" outlineLevel="1"/>
    <row r="723" outlineLevel="1"/>
    <row r="724" outlineLevel="1"/>
    <row r="725" outlineLevel="1"/>
    <row r="726" outlineLevel="1"/>
    <row r="727" outlineLevel="1"/>
    <row r="728" outlineLevel="1"/>
    <row r="729" outlineLevel="1"/>
    <row r="730" outlineLevel="1"/>
    <row r="731" outlineLevel="1"/>
    <row r="732" outlineLevel="1"/>
    <row r="733" outlineLevel="1"/>
    <row r="734" outlineLevel="1"/>
    <row r="735" outlineLevel="1"/>
    <row r="736" outlineLevel="1"/>
    <row r="737" spans="1:30" outlineLevel="1"/>
    <row r="738" spans="1:30" outlineLevel="1"/>
    <row r="739" spans="1:30" outlineLevel="1"/>
    <row r="741" spans="1:30">
      <c r="A741" s="172" t="s">
        <v>1323</v>
      </c>
    </row>
    <row r="742" spans="1:30" ht="17.25" outlineLevel="1">
      <c r="C742">
        <v>1</v>
      </c>
      <c r="H742" s="130" t="s">
        <v>1324</v>
      </c>
      <c r="I742" s="130"/>
      <c r="J742" s="130"/>
      <c r="K742" s="130"/>
      <c r="L742" s="130"/>
      <c r="M742" s="130"/>
      <c r="N742" s="130"/>
      <c r="O742" s="130"/>
      <c r="P742" s="130"/>
      <c r="Q742" s="130"/>
      <c r="R742" s="130"/>
      <c r="S742" s="130"/>
      <c r="T742" s="130"/>
      <c r="U742" s="130"/>
      <c r="Y742" s="363" t="str">
        <f>$M$71</f>
        <v>SW Victoria</v>
      </c>
      <c r="Z742" s="111"/>
      <c r="AA742" s="363" t="str">
        <f>$W$71</f>
        <v>Great Southern</v>
      </c>
      <c r="AB742" s="111"/>
      <c r="AC742" s="363" t="str">
        <f>$AG$71</f>
        <v>Central Wheatbelt</v>
      </c>
      <c r="AD742" s="363"/>
    </row>
    <row r="743" spans="1:30" ht="83.25" outlineLevel="1">
      <c r="C743" s="23" t="s">
        <v>356</v>
      </c>
      <c r="D743" s="23" t="s">
        <v>356</v>
      </c>
      <c r="H743" s="198" t="s">
        <v>1325</v>
      </c>
      <c r="I743" s="198" t="s">
        <v>1326</v>
      </c>
      <c r="J743" s="198" t="s">
        <v>1327</v>
      </c>
      <c r="K743" s="198" t="s">
        <v>1328</v>
      </c>
      <c r="L743" s="198" t="s">
        <v>1329</v>
      </c>
      <c r="M743" s="198" t="s">
        <v>1330</v>
      </c>
      <c r="N743" s="198" t="s">
        <v>1331</v>
      </c>
      <c r="O743" s="198" t="s">
        <v>1332</v>
      </c>
      <c r="P743" s="198" t="s">
        <v>1333</v>
      </c>
      <c r="Q743" s="198" t="s">
        <v>1334</v>
      </c>
      <c r="R743" s="364" t="s">
        <v>1335</v>
      </c>
      <c r="S743" s="364"/>
      <c r="T743" s="364" t="s">
        <v>1336</v>
      </c>
      <c r="U743" s="364"/>
      <c r="V743" s="364"/>
      <c r="X743" s="198" t="s">
        <v>1337</v>
      </c>
      <c r="Y743" s="198" t="s">
        <v>1329</v>
      </c>
      <c r="Z743" s="198" t="s">
        <v>1330</v>
      </c>
      <c r="AA743" s="198" t="s">
        <v>1329</v>
      </c>
      <c r="AB743" s="198" t="s">
        <v>1330</v>
      </c>
      <c r="AC743" s="198" t="s">
        <v>1329</v>
      </c>
      <c r="AD743" s="198" t="s">
        <v>1330</v>
      </c>
    </row>
    <row r="744" spans="1:30" outlineLevel="1">
      <c r="C744" s="118" t="s">
        <v>1338</v>
      </c>
      <c r="D744" s="118" t="s">
        <v>1339</v>
      </c>
      <c r="L744" s="137" t="s">
        <v>1340</v>
      </c>
      <c r="M744" s="137"/>
      <c r="R744" s="118" t="s">
        <v>1341</v>
      </c>
      <c r="S744" s="118" t="s">
        <v>1342</v>
      </c>
      <c r="T744" s="118" t="s">
        <v>1341</v>
      </c>
      <c r="U744" s="118" t="s">
        <v>1342</v>
      </c>
      <c r="V744" s="27" t="s">
        <v>1343</v>
      </c>
    </row>
    <row r="745" spans="1:30" outlineLevel="1">
      <c r="A745" t="s">
        <v>1184</v>
      </c>
      <c r="B745" t="s">
        <v>826</v>
      </c>
      <c r="C745" s="365">
        <f t="shared" ref="C745:D752" si="188">T745</f>
        <v>0</v>
      </c>
      <c r="D745" s="365">
        <f t="shared" si="188"/>
        <v>0</v>
      </c>
      <c r="G745" s="25" t="s">
        <v>1344</v>
      </c>
      <c r="H745" s="366">
        <v>0.35</v>
      </c>
      <c r="I745" s="366">
        <v>0.5</v>
      </c>
      <c r="J745" s="367">
        <v>1.5</v>
      </c>
      <c r="K745" s="367">
        <v>1.8</v>
      </c>
      <c r="L745" s="368">
        <f t="shared" ref="L745:M752" si="189">CHOOSE(d.Region,Y745,AA745,AC745)</f>
        <v>0</v>
      </c>
      <c r="M745" s="369">
        <f t="shared" si="189"/>
        <v>0</v>
      </c>
      <c r="N745" s="226">
        <v>200</v>
      </c>
      <c r="O745" s="370"/>
      <c r="P745" s="370"/>
      <c r="Q745" s="370"/>
      <c r="R745" s="371">
        <f>$H745/(2-$H745)*$N745</f>
        <v>42.424242424242422</v>
      </c>
      <c r="S745" s="371">
        <f>-(1-$H745)/(2-$H745)*$N745</f>
        <v>-78.787878787878796</v>
      </c>
      <c r="T745" s="372">
        <f>L745*R745/100</f>
        <v>0</v>
      </c>
      <c r="U745" s="372">
        <f>M745*S745/100</f>
        <v>0</v>
      </c>
      <c r="V745" s="372">
        <f t="shared" ref="V745:V752" si="190">((1-$H745)*T745+2*$H745*U745)/(1+$H745)</f>
        <v>0</v>
      </c>
      <c r="Y745" s="373">
        <v>0</v>
      </c>
      <c r="Z745" s="373">
        <v>0</v>
      </c>
      <c r="AA745" s="374">
        <f>Y745</f>
        <v>0</v>
      </c>
      <c r="AB745" s="374">
        <f>Z745</f>
        <v>0</v>
      </c>
      <c r="AC745" s="374">
        <f>AA745</f>
        <v>0</v>
      </c>
      <c r="AD745" s="374">
        <f>AB745</f>
        <v>0</v>
      </c>
    </row>
    <row r="746" spans="1:30" outlineLevel="1">
      <c r="B746" t="s">
        <v>359</v>
      </c>
      <c r="C746" s="365">
        <f t="shared" si="188"/>
        <v>0</v>
      </c>
      <c r="D746" s="365">
        <f t="shared" si="188"/>
        <v>0</v>
      </c>
      <c r="G746" s="25" t="s">
        <v>1345</v>
      </c>
      <c r="H746" s="375">
        <f>H745</f>
        <v>0.35</v>
      </c>
      <c r="I746" s="375">
        <f>I745</f>
        <v>0.5</v>
      </c>
      <c r="J746" s="376">
        <f t="shared" ref="J746:K752" si="191">J745</f>
        <v>1.5</v>
      </c>
      <c r="K746" s="376">
        <f t="shared" si="191"/>
        <v>1.8</v>
      </c>
      <c r="L746" s="377">
        <f t="shared" si="189"/>
        <v>0</v>
      </c>
      <c r="M746" s="378">
        <f t="shared" si="189"/>
        <v>0</v>
      </c>
      <c r="N746" s="27"/>
      <c r="O746" s="370">
        <f>MIN($H746*$K746*(1-$I746),(1-$H746)*$I746*$J746)</f>
        <v>0.315</v>
      </c>
      <c r="P746" s="370">
        <f>$O746/$J746/(1-$H746)</f>
        <v>0.32307692307692304</v>
      </c>
      <c r="Q746" s="370">
        <f>$O746/$K746/$H746</f>
        <v>0.5</v>
      </c>
      <c r="R746" s="370"/>
      <c r="S746" s="370"/>
      <c r="T746" s="372">
        <f t="shared" ref="T746:U748" si="192">P746*L746</f>
        <v>0</v>
      </c>
      <c r="U746" s="372">
        <f t="shared" si="192"/>
        <v>0</v>
      </c>
      <c r="V746" s="372">
        <f t="shared" si="190"/>
        <v>0</v>
      </c>
      <c r="X746" s="379">
        <v>850</v>
      </c>
      <c r="Y746" s="380">
        <v>0</v>
      </c>
      <c r="Z746" s="381">
        <v>0</v>
      </c>
      <c r="AA746" s="380">
        <v>0</v>
      </c>
      <c r="AB746" s="381">
        <v>0</v>
      </c>
      <c r="AC746" s="380">
        <v>0</v>
      </c>
      <c r="AD746" s="381">
        <v>0</v>
      </c>
    </row>
    <row r="747" spans="1:30" outlineLevel="1">
      <c r="B747" t="s">
        <v>1028</v>
      </c>
      <c r="C747" s="365">
        <f t="shared" si="188"/>
        <v>0</v>
      </c>
      <c r="D747" s="365">
        <f t="shared" si="188"/>
        <v>0</v>
      </c>
      <c r="G747" s="25"/>
      <c r="H747" s="375">
        <f>H746</f>
        <v>0.35</v>
      </c>
      <c r="I747" s="375">
        <f t="shared" ref="I747:I752" si="193">I746</f>
        <v>0.5</v>
      </c>
      <c r="J747" s="376">
        <f t="shared" si="191"/>
        <v>1.5</v>
      </c>
      <c r="K747" s="376">
        <f t="shared" si="191"/>
        <v>1.8</v>
      </c>
      <c r="L747" s="377">
        <f t="shared" si="189"/>
        <v>0</v>
      </c>
      <c r="M747" s="378">
        <f t="shared" si="189"/>
        <v>0</v>
      </c>
      <c r="N747" s="27"/>
      <c r="O747" s="370">
        <f>MIN($H747*$K747*(1-$I747),(1-$H747)*$I747*$J747)</f>
        <v>0.315</v>
      </c>
      <c r="P747" s="370">
        <f>$O747/$J747/(1-$H747)</f>
        <v>0.32307692307692304</v>
      </c>
      <c r="Q747" s="370">
        <f>$O747/$K747/$H747</f>
        <v>0.5</v>
      </c>
      <c r="R747" s="370"/>
      <c r="S747" s="370"/>
      <c r="T747" s="372">
        <f t="shared" si="192"/>
        <v>0</v>
      </c>
      <c r="U747" s="372">
        <f t="shared" si="192"/>
        <v>0</v>
      </c>
      <c r="V747" s="372">
        <f t="shared" si="190"/>
        <v>0</v>
      </c>
      <c r="X747" s="379">
        <v>1000</v>
      </c>
      <c r="Y747" s="382">
        <v>0</v>
      </c>
      <c r="Z747" s="383">
        <v>0</v>
      </c>
      <c r="AA747" s="382">
        <v>0</v>
      </c>
      <c r="AB747" s="383">
        <v>0</v>
      </c>
      <c r="AC747" s="382">
        <v>0</v>
      </c>
      <c r="AD747" s="383">
        <v>0</v>
      </c>
    </row>
    <row r="748" spans="1:30" outlineLevel="1">
      <c r="B748" t="s">
        <v>1346</v>
      </c>
      <c r="C748" s="365">
        <f t="shared" si="188"/>
        <v>0</v>
      </c>
      <c r="D748" s="365">
        <f t="shared" si="188"/>
        <v>0</v>
      </c>
      <c r="G748" s="25"/>
      <c r="H748" s="375">
        <f>H747</f>
        <v>0.35</v>
      </c>
      <c r="I748" s="375">
        <f t="shared" si="193"/>
        <v>0.5</v>
      </c>
      <c r="J748" s="376">
        <f t="shared" si="191"/>
        <v>1.5</v>
      </c>
      <c r="K748" s="376">
        <f t="shared" si="191"/>
        <v>1.8</v>
      </c>
      <c r="L748" s="384">
        <f t="shared" si="189"/>
        <v>0</v>
      </c>
      <c r="M748" s="385">
        <f t="shared" si="189"/>
        <v>0</v>
      </c>
      <c r="N748" s="27"/>
      <c r="O748" s="370">
        <f>MIN($H748*$K748*(1-$I748),(1-$H748)*$I748*$J748)</f>
        <v>0.315</v>
      </c>
      <c r="P748" s="370">
        <f>$O748/$J748/(1-$H748)</f>
        <v>0.32307692307692304</v>
      </c>
      <c r="Q748" s="370">
        <f>$O748/$K748/$H748</f>
        <v>0.5</v>
      </c>
      <c r="R748" s="370"/>
      <c r="S748" s="370"/>
      <c r="T748" s="372">
        <f t="shared" si="192"/>
        <v>0</v>
      </c>
      <c r="U748" s="372">
        <f t="shared" si="192"/>
        <v>0</v>
      </c>
      <c r="V748" s="372">
        <f t="shared" si="190"/>
        <v>0</v>
      </c>
      <c r="X748" s="379">
        <v>1200</v>
      </c>
      <c r="Y748" s="386">
        <v>0</v>
      </c>
      <c r="Z748" s="387">
        <v>0</v>
      </c>
      <c r="AA748" s="386">
        <v>0</v>
      </c>
      <c r="AB748" s="387">
        <v>0</v>
      </c>
      <c r="AC748" s="386">
        <v>0</v>
      </c>
      <c r="AD748" s="387">
        <v>0</v>
      </c>
    </row>
    <row r="749" spans="1:30" outlineLevel="1">
      <c r="A749" t="s">
        <v>837</v>
      </c>
      <c r="B749" t="s">
        <v>826</v>
      </c>
      <c r="C749" s="365">
        <f t="shared" si="188"/>
        <v>0</v>
      </c>
      <c r="D749" s="365">
        <f t="shared" si="188"/>
        <v>0</v>
      </c>
      <c r="G749" s="25" t="s">
        <v>1344</v>
      </c>
      <c r="H749" s="366">
        <v>0.5</v>
      </c>
      <c r="I749" s="375">
        <f t="shared" si="193"/>
        <v>0.5</v>
      </c>
      <c r="J749" s="376">
        <f t="shared" si="191"/>
        <v>1.5</v>
      </c>
      <c r="K749" s="376">
        <f t="shared" si="191"/>
        <v>1.8</v>
      </c>
      <c r="L749" s="368">
        <f t="shared" si="189"/>
        <v>0</v>
      </c>
      <c r="M749" s="369">
        <f t="shared" si="189"/>
        <v>0</v>
      </c>
      <c r="N749" s="226">
        <v>200</v>
      </c>
      <c r="O749" s="370"/>
      <c r="P749" s="370"/>
      <c r="Q749" s="370"/>
      <c r="R749" s="371">
        <f>$H749/(2-$H749)*$N749</f>
        <v>66.666666666666657</v>
      </c>
      <c r="S749" s="371">
        <f>-(1-$H749)/(2-$H749)*$N749</f>
        <v>-66.666666666666657</v>
      </c>
      <c r="T749" s="372">
        <f>L749*R749/100</f>
        <v>0</v>
      </c>
      <c r="U749" s="372">
        <f>M749*S749/100</f>
        <v>0</v>
      </c>
      <c r="V749" s="372">
        <f t="shared" si="190"/>
        <v>0</v>
      </c>
      <c r="X749" s="379"/>
      <c r="Y749" s="373">
        <v>0</v>
      </c>
      <c r="Z749" s="373">
        <v>0</v>
      </c>
      <c r="AA749" s="374">
        <f>Y749</f>
        <v>0</v>
      </c>
      <c r="AB749" s="374">
        <f>Z749</f>
        <v>0</v>
      </c>
      <c r="AC749" s="374">
        <f>AA749</f>
        <v>0</v>
      </c>
      <c r="AD749" s="374">
        <f>AB749</f>
        <v>0</v>
      </c>
    </row>
    <row r="750" spans="1:30" outlineLevel="1">
      <c r="B750" t="s">
        <v>359</v>
      </c>
      <c r="C750" s="365">
        <f t="shared" si="188"/>
        <v>0</v>
      </c>
      <c r="D750" s="365">
        <f t="shared" si="188"/>
        <v>0</v>
      </c>
      <c r="G750" s="25" t="s">
        <v>1345</v>
      </c>
      <c r="H750" s="375">
        <f>H749</f>
        <v>0.5</v>
      </c>
      <c r="I750" s="375">
        <f t="shared" si="193"/>
        <v>0.5</v>
      </c>
      <c r="J750" s="376">
        <f t="shared" si="191"/>
        <v>1.5</v>
      </c>
      <c r="K750" s="376">
        <f t="shared" si="191"/>
        <v>1.8</v>
      </c>
      <c r="L750" s="377">
        <f t="shared" si="189"/>
        <v>0</v>
      </c>
      <c r="M750" s="378">
        <f t="shared" si="189"/>
        <v>0</v>
      </c>
      <c r="N750" s="27"/>
      <c r="O750" s="370">
        <f>MIN($H750*$K750*(1-$I750),(1-$H750)*$I750*$J750)</f>
        <v>0.375</v>
      </c>
      <c r="P750" s="370">
        <f>$O750/$J750/(1-$H750)</f>
        <v>0.5</v>
      </c>
      <c r="Q750" s="370">
        <f>$O750/$K750/$H750</f>
        <v>0.41666666666666663</v>
      </c>
      <c r="R750" s="370"/>
      <c r="S750" s="370"/>
      <c r="T750" s="372">
        <f t="shared" ref="T750:U752" si="194">P750*L750</f>
        <v>0</v>
      </c>
      <c r="U750" s="372">
        <f t="shared" si="194"/>
        <v>0</v>
      </c>
      <c r="V750" s="372">
        <f t="shared" si="190"/>
        <v>0</v>
      </c>
      <c r="X750" s="379">
        <v>850</v>
      </c>
      <c r="Y750" s="380">
        <v>0</v>
      </c>
      <c r="Z750" s="381">
        <v>0</v>
      </c>
      <c r="AA750" s="380">
        <v>0</v>
      </c>
      <c r="AB750" s="381">
        <v>0</v>
      </c>
      <c r="AC750" s="380">
        <v>0</v>
      </c>
      <c r="AD750" s="381">
        <v>0</v>
      </c>
    </row>
    <row r="751" spans="1:30" outlineLevel="1">
      <c r="B751" t="s">
        <v>1028</v>
      </c>
      <c r="C751" s="365">
        <f t="shared" si="188"/>
        <v>0</v>
      </c>
      <c r="D751" s="365">
        <f t="shared" si="188"/>
        <v>0</v>
      </c>
      <c r="G751" s="25"/>
      <c r="H751" s="375">
        <f>H750</f>
        <v>0.5</v>
      </c>
      <c r="I751" s="375">
        <f t="shared" si="193"/>
        <v>0.5</v>
      </c>
      <c r="J751" s="376">
        <f t="shared" si="191"/>
        <v>1.5</v>
      </c>
      <c r="K751" s="376">
        <f t="shared" si="191"/>
        <v>1.8</v>
      </c>
      <c r="L751" s="377">
        <f t="shared" si="189"/>
        <v>0</v>
      </c>
      <c r="M751" s="378">
        <f t="shared" si="189"/>
        <v>0</v>
      </c>
      <c r="N751" s="27"/>
      <c r="O751" s="370">
        <f>MIN($H751*$K751*(1-$I751),(1-$H751)*$I751*$J751)</f>
        <v>0.375</v>
      </c>
      <c r="P751" s="370">
        <f>$O751/$J751/(1-$H751)</f>
        <v>0.5</v>
      </c>
      <c r="Q751" s="370">
        <f>$O751/$K751/$H751</f>
        <v>0.41666666666666663</v>
      </c>
      <c r="R751" s="370"/>
      <c r="S751" s="370"/>
      <c r="T751" s="372">
        <f t="shared" si="194"/>
        <v>0</v>
      </c>
      <c r="U751" s="372">
        <f t="shared" si="194"/>
        <v>0</v>
      </c>
      <c r="V751" s="372">
        <f t="shared" si="190"/>
        <v>0</v>
      </c>
      <c r="X751" s="379">
        <v>1000</v>
      </c>
      <c r="Y751" s="382">
        <v>0</v>
      </c>
      <c r="Z751" s="383">
        <v>0</v>
      </c>
      <c r="AA751" s="382">
        <v>0</v>
      </c>
      <c r="AB751" s="383">
        <v>0</v>
      </c>
      <c r="AC751" s="382">
        <v>0</v>
      </c>
      <c r="AD751" s="383">
        <v>0</v>
      </c>
    </row>
    <row r="752" spans="1:30" outlineLevel="1">
      <c r="B752" t="s">
        <v>1346</v>
      </c>
      <c r="C752" s="365">
        <f t="shared" si="188"/>
        <v>0</v>
      </c>
      <c r="D752" s="365">
        <f t="shared" si="188"/>
        <v>0</v>
      </c>
      <c r="G752" s="25"/>
      <c r="H752" s="375">
        <f>H751</f>
        <v>0.5</v>
      </c>
      <c r="I752" s="375">
        <f t="shared" si="193"/>
        <v>0.5</v>
      </c>
      <c r="J752" s="376">
        <f t="shared" si="191"/>
        <v>1.5</v>
      </c>
      <c r="K752" s="376">
        <f t="shared" si="191"/>
        <v>1.8</v>
      </c>
      <c r="L752" s="384">
        <f t="shared" si="189"/>
        <v>0</v>
      </c>
      <c r="M752" s="385">
        <f t="shared" si="189"/>
        <v>0</v>
      </c>
      <c r="N752" s="27"/>
      <c r="O752" s="370">
        <f>MIN($H752*$K752*(1-$I752),(1-$H752)*$I752*$J752)</f>
        <v>0.375</v>
      </c>
      <c r="P752" s="370">
        <f>$O752/$J752/(1-$H752)</f>
        <v>0.5</v>
      </c>
      <c r="Q752" s="370">
        <f>$O752/$K752/$H752</f>
        <v>0.41666666666666663</v>
      </c>
      <c r="R752" s="370"/>
      <c r="S752" s="370"/>
      <c r="T752" s="372">
        <f t="shared" si="194"/>
        <v>0</v>
      </c>
      <c r="U752" s="372">
        <f t="shared" si="194"/>
        <v>0</v>
      </c>
      <c r="V752" s="372">
        <f t="shared" si="190"/>
        <v>0</v>
      </c>
      <c r="X752" s="379">
        <v>1200</v>
      </c>
      <c r="Y752" s="386">
        <v>0</v>
      </c>
      <c r="Z752" s="387">
        <v>0</v>
      </c>
      <c r="AA752" s="386">
        <v>0</v>
      </c>
      <c r="AB752" s="387">
        <v>0</v>
      </c>
      <c r="AC752" s="386">
        <v>0</v>
      </c>
      <c r="AD752" s="387">
        <v>0</v>
      </c>
    </row>
    <row r="753" spans="1:30" ht="36.75" outlineLevel="1">
      <c r="Y753" s="388" t="s">
        <v>1347</v>
      </c>
      <c r="Z753" s="389"/>
      <c r="AA753" s="389"/>
      <c r="AB753" s="389"/>
      <c r="AC753" s="389"/>
      <c r="AD753" s="389"/>
    </row>
    <row r="755" spans="1:30">
      <c r="A755" s="172" t="s">
        <v>1422</v>
      </c>
    </row>
    <row r="756" spans="1:30" ht="45.75" outlineLevel="1">
      <c r="C756" s="198" t="s">
        <v>1423</v>
      </c>
      <c r="D756" s="198" t="s">
        <v>882</v>
      </c>
      <c r="E756" s="198" t="s">
        <v>549</v>
      </c>
      <c r="F756" s="198" t="s">
        <v>807</v>
      </c>
      <c r="G756" s="198" t="s">
        <v>1424</v>
      </c>
      <c r="H756" s="198" t="s">
        <v>1425</v>
      </c>
      <c r="I756" s="198" t="s">
        <v>1426</v>
      </c>
      <c r="J756" s="198" t="s">
        <v>1427</v>
      </c>
      <c r="K756" s="198" t="s">
        <v>1428</v>
      </c>
      <c r="L756" s="198" t="s">
        <v>1429</v>
      </c>
      <c r="M756" s="198" t="s">
        <v>1430</v>
      </c>
      <c r="N756" s="198" t="s">
        <v>1431</v>
      </c>
    </row>
    <row r="757" spans="1:30" outlineLevel="1">
      <c r="A757" s="96" t="s">
        <v>1066</v>
      </c>
      <c r="B757" t="str">
        <f t="shared" ref="B757:B816" si="195">INDEX(i.Region_Desc,1,$C757)&amp;" "&amp;INDEX(i.GenotypeDesc,$D757,1)&amp;" "&amp;INDEX(i.TOL_Desc,1,$E757)</f>
        <v>SWV FWM Aut</v>
      </c>
      <c r="C757">
        <v>1</v>
      </c>
      <c r="D757">
        <v>1</v>
      </c>
      <c r="E757">
        <v>1</v>
      </c>
      <c r="F757">
        <v>1</v>
      </c>
      <c r="G757">
        <v>1</v>
      </c>
      <c r="H757" s="439">
        <f>CHOOSE($D757,3,4,4,5)</f>
        <v>3</v>
      </c>
      <c r="I757" s="439">
        <f>CHOOSE($E757,4,3,2)</f>
        <v>4</v>
      </c>
      <c r="J757" s="439">
        <v>0</v>
      </c>
      <c r="K757" s="439">
        <v>0</v>
      </c>
      <c r="L757" s="439">
        <v>0</v>
      </c>
      <c r="M757" s="439">
        <v>0</v>
      </c>
      <c r="N757" s="439">
        <f>CHOOSE($D757,2,2,2,3)</f>
        <v>2</v>
      </c>
    </row>
    <row r="758" spans="1:30" outlineLevel="1">
      <c r="B758" t="str">
        <f t="shared" si="195"/>
        <v>SWV FWM Win</v>
      </c>
      <c r="C758">
        <v>1</v>
      </c>
      <c r="D758">
        <v>1</v>
      </c>
      <c r="E758">
        <v>2</v>
      </c>
      <c r="F758">
        <v>1</v>
      </c>
      <c r="G758">
        <v>1</v>
      </c>
      <c r="H758" s="439">
        <f t="shared" ref="H758:H792" si="196">CHOOSE($D758,3,4,4,5)</f>
        <v>3</v>
      </c>
      <c r="I758" s="439">
        <f t="shared" ref="I758:I792" si="197">CHOOSE($E758,4,3,2)</f>
        <v>3</v>
      </c>
      <c r="J758" s="439">
        <v>0</v>
      </c>
      <c r="K758" s="439">
        <v>0</v>
      </c>
      <c r="L758" s="439">
        <v>0</v>
      </c>
      <c r="M758" s="439">
        <v>0</v>
      </c>
      <c r="N758" s="439">
        <f t="shared" ref="N758:N792" si="198">CHOOSE($D758,2,2,2,3)</f>
        <v>2</v>
      </c>
    </row>
    <row r="759" spans="1:30" outlineLevel="1">
      <c r="B759" t="str">
        <f t="shared" si="195"/>
        <v>SWV FWM Spr</v>
      </c>
      <c r="C759">
        <v>1</v>
      </c>
      <c r="D759">
        <v>1</v>
      </c>
      <c r="E759">
        <v>3</v>
      </c>
      <c r="F759">
        <v>1</v>
      </c>
      <c r="G759">
        <v>1</v>
      </c>
      <c r="H759" s="439">
        <f t="shared" si="196"/>
        <v>3</v>
      </c>
      <c r="I759" s="439">
        <f t="shared" si="197"/>
        <v>2</v>
      </c>
      <c r="J759" s="439">
        <v>0</v>
      </c>
      <c r="K759" s="439">
        <v>0</v>
      </c>
      <c r="L759" s="439">
        <v>0</v>
      </c>
      <c r="M759" s="439">
        <v>0</v>
      </c>
      <c r="N759" s="439">
        <f t="shared" si="198"/>
        <v>2</v>
      </c>
    </row>
    <row r="760" spans="1:30" outlineLevel="1">
      <c r="A760" t="s">
        <v>1067</v>
      </c>
      <c r="B760" t="str">
        <f t="shared" si="195"/>
        <v>SWV MWM Aut</v>
      </c>
      <c r="C760">
        <v>1</v>
      </c>
      <c r="D760">
        <v>2</v>
      </c>
      <c r="E760">
        <v>1</v>
      </c>
      <c r="F760">
        <v>1</v>
      </c>
      <c r="G760">
        <v>1</v>
      </c>
      <c r="H760" s="439">
        <f t="shared" si="196"/>
        <v>4</v>
      </c>
      <c r="I760" s="439">
        <f t="shared" si="197"/>
        <v>4</v>
      </c>
      <c r="J760" s="439">
        <v>0</v>
      </c>
      <c r="K760" s="439">
        <v>0</v>
      </c>
      <c r="L760" s="439">
        <v>0</v>
      </c>
      <c r="M760" s="439">
        <v>0</v>
      </c>
      <c r="N760" s="439">
        <f t="shared" si="198"/>
        <v>2</v>
      </c>
    </row>
    <row r="761" spans="1:30" outlineLevel="1">
      <c r="B761" t="str">
        <f t="shared" si="195"/>
        <v>SWV MWM Win</v>
      </c>
      <c r="C761">
        <v>1</v>
      </c>
      <c r="D761">
        <v>2</v>
      </c>
      <c r="E761">
        <v>2</v>
      </c>
      <c r="F761">
        <v>1</v>
      </c>
      <c r="G761">
        <v>1</v>
      </c>
      <c r="H761" s="439">
        <f t="shared" si="196"/>
        <v>4</v>
      </c>
      <c r="I761" s="439">
        <f t="shared" si="197"/>
        <v>3</v>
      </c>
      <c r="J761" s="439">
        <v>0</v>
      </c>
      <c r="K761" s="439">
        <v>0</v>
      </c>
      <c r="L761" s="439">
        <v>0</v>
      </c>
      <c r="M761" s="439">
        <v>0</v>
      </c>
      <c r="N761" s="439">
        <f t="shared" si="198"/>
        <v>2</v>
      </c>
    </row>
    <row r="762" spans="1:30" outlineLevel="1">
      <c r="B762" t="str">
        <f t="shared" si="195"/>
        <v>SWV MWM Spr</v>
      </c>
      <c r="C762">
        <v>1</v>
      </c>
      <c r="D762">
        <v>2</v>
      </c>
      <c r="E762">
        <v>3</v>
      </c>
      <c r="F762">
        <v>1</v>
      </c>
      <c r="G762">
        <v>1</v>
      </c>
      <c r="H762" s="439">
        <f t="shared" si="196"/>
        <v>4</v>
      </c>
      <c r="I762" s="439">
        <f t="shared" si="197"/>
        <v>2</v>
      </c>
      <c r="J762" s="439">
        <v>0</v>
      </c>
      <c r="K762" s="439">
        <v>0</v>
      </c>
      <c r="L762" s="439">
        <v>0</v>
      </c>
      <c r="M762" s="439">
        <v>0</v>
      </c>
      <c r="N762" s="439">
        <f t="shared" si="198"/>
        <v>2</v>
      </c>
    </row>
    <row r="763" spans="1:30" outlineLevel="1">
      <c r="A763" t="s">
        <v>1609</v>
      </c>
      <c r="B763" t="e">
        <f t="shared" si="195"/>
        <v>#VALUE!</v>
      </c>
      <c r="H763" s="439"/>
      <c r="I763" s="439"/>
      <c r="J763" s="439"/>
      <c r="K763" s="439"/>
      <c r="L763" s="439"/>
      <c r="M763" s="439"/>
      <c r="N763" s="439"/>
    </row>
    <row r="764" spans="1:30" outlineLevel="1">
      <c r="B764" t="e">
        <f t="shared" si="195"/>
        <v>#VALUE!</v>
      </c>
      <c r="H764" s="439"/>
      <c r="I764" s="439"/>
      <c r="J764" s="439"/>
      <c r="K764" s="439"/>
      <c r="L764" s="439"/>
      <c r="M764" s="439"/>
      <c r="N764" s="439"/>
    </row>
    <row r="765" spans="1:30" outlineLevel="1">
      <c r="B765" t="e">
        <f t="shared" si="195"/>
        <v>#VALUE!</v>
      </c>
      <c r="H765" s="439"/>
      <c r="I765" s="439"/>
      <c r="J765" s="439"/>
      <c r="K765" s="439"/>
      <c r="L765" s="439"/>
      <c r="M765" s="439"/>
      <c r="N765" s="439"/>
    </row>
    <row r="766" spans="1:30" outlineLevel="1">
      <c r="A766" t="s">
        <v>837</v>
      </c>
      <c r="B766" t="str">
        <f t="shared" si="195"/>
        <v>SWV Mat Aut</v>
      </c>
      <c r="C766">
        <v>1</v>
      </c>
      <c r="D766">
        <v>4</v>
      </c>
      <c r="E766">
        <v>1</v>
      </c>
      <c r="F766">
        <v>1</v>
      </c>
      <c r="G766">
        <v>1</v>
      </c>
      <c r="H766" s="439">
        <f t="shared" si="196"/>
        <v>5</v>
      </c>
      <c r="I766" s="439">
        <f t="shared" si="197"/>
        <v>4</v>
      </c>
      <c r="J766" s="439">
        <v>0</v>
      </c>
      <c r="K766" s="439">
        <v>0</v>
      </c>
      <c r="L766" s="439">
        <v>0</v>
      </c>
      <c r="M766" s="439">
        <v>0</v>
      </c>
      <c r="N766" s="439">
        <f t="shared" si="198"/>
        <v>3</v>
      </c>
    </row>
    <row r="767" spans="1:30" outlineLevel="1">
      <c r="B767" t="str">
        <f t="shared" si="195"/>
        <v>SWV Mat Win</v>
      </c>
      <c r="C767">
        <v>1</v>
      </c>
      <c r="D767">
        <v>4</v>
      </c>
      <c r="E767">
        <v>2</v>
      </c>
      <c r="F767">
        <v>1</v>
      </c>
      <c r="G767">
        <v>1</v>
      </c>
      <c r="H767" s="439">
        <f t="shared" si="196"/>
        <v>5</v>
      </c>
      <c r="I767" s="439">
        <f t="shared" si="197"/>
        <v>3</v>
      </c>
      <c r="J767" s="439">
        <v>0</v>
      </c>
      <c r="K767" s="439">
        <v>0</v>
      </c>
      <c r="L767" s="439">
        <v>0</v>
      </c>
      <c r="M767" s="439">
        <v>0</v>
      </c>
      <c r="N767" s="439">
        <f t="shared" si="198"/>
        <v>3</v>
      </c>
    </row>
    <row r="768" spans="1:30" outlineLevel="1">
      <c r="A768" s="99"/>
      <c r="B768" t="str">
        <f t="shared" si="195"/>
        <v>SWV Mat Spr</v>
      </c>
      <c r="C768">
        <v>1</v>
      </c>
      <c r="D768">
        <v>4</v>
      </c>
      <c r="E768">
        <v>3</v>
      </c>
      <c r="F768">
        <v>1</v>
      </c>
      <c r="G768">
        <v>1</v>
      </c>
      <c r="H768" s="439">
        <f t="shared" si="196"/>
        <v>5</v>
      </c>
      <c r="I768" s="439">
        <f t="shared" si="197"/>
        <v>2</v>
      </c>
      <c r="J768" s="439">
        <v>0</v>
      </c>
      <c r="K768" s="439">
        <v>0</v>
      </c>
      <c r="L768" s="439">
        <v>0</v>
      </c>
      <c r="M768" s="439">
        <v>0</v>
      </c>
      <c r="N768" s="439">
        <f t="shared" si="198"/>
        <v>3</v>
      </c>
    </row>
    <row r="769" spans="1:14" outlineLevel="1">
      <c r="A769" s="96" t="s">
        <v>1066</v>
      </c>
      <c r="B769" t="str">
        <f t="shared" si="195"/>
        <v>GSW FWM Aut</v>
      </c>
      <c r="C769">
        <v>2</v>
      </c>
      <c r="D769">
        <v>1</v>
      </c>
      <c r="E769">
        <v>1</v>
      </c>
      <c r="F769">
        <v>1</v>
      </c>
      <c r="G769">
        <v>1</v>
      </c>
      <c r="H769" s="439">
        <f t="shared" si="196"/>
        <v>3</v>
      </c>
      <c r="I769" s="439">
        <f t="shared" si="197"/>
        <v>4</v>
      </c>
      <c r="J769" s="439">
        <v>0</v>
      </c>
      <c r="K769" s="439">
        <v>0</v>
      </c>
      <c r="L769" s="439">
        <v>0</v>
      </c>
      <c r="M769" s="439">
        <v>0</v>
      </c>
      <c r="N769" s="439">
        <f t="shared" si="198"/>
        <v>2</v>
      </c>
    </row>
    <row r="770" spans="1:14" outlineLevel="1">
      <c r="B770" t="str">
        <f t="shared" si="195"/>
        <v>GSW FWM Win</v>
      </c>
      <c r="C770">
        <v>2</v>
      </c>
      <c r="D770">
        <v>1</v>
      </c>
      <c r="E770">
        <v>2</v>
      </c>
      <c r="F770">
        <v>1</v>
      </c>
      <c r="G770">
        <v>1</v>
      </c>
      <c r="H770" s="439">
        <f t="shared" si="196"/>
        <v>3</v>
      </c>
      <c r="I770" s="439">
        <f t="shared" si="197"/>
        <v>3</v>
      </c>
      <c r="J770" s="439">
        <v>0</v>
      </c>
      <c r="K770" s="439">
        <v>0</v>
      </c>
      <c r="L770" s="439">
        <v>0</v>
      </c>
      <c r="M770" s="439">
        <v>0</v>
      </c>
      <c r="N770" s="439">
        <f t="shared" si="198"/>
        <v>2</v>
      </c>
    </row>
    <row r="771" spans="1:14" outlineLevel="1">
      <c r="B771" t="str">
        <f t="shared" si="195"/>
        <v>GSW FWM Spr</v>
      </c>
      <c r="C771">
        <v>2</v>
      </c>
      <c r="D771">
        <v>1</v>
      </c>
      <c r="E771">
        <v>3</v>
      </c>
      <c r="F771">
        <v>1</v>
      </c>
      <c r="G771">
        <v>1</v>
      </c>
      <c r="H771" s="439">
        <f t="shared" si="196"/>
        <v>3</v>
      </c>
      <c r="I771" s="439">
        <f t="shared" si="197"/>
        <v>2</v>
      </c>
      <c r="J771" s="439">
        <v>0</v>
      </c>
      <c r="K771" s="439">
        <v>0</v>
      </c>
      <c r="L771" s="439">
        <v>0</v>
      </c>
      <c r="M771" s="439">
        <v>0</v>
      </c>
      <c r="N771" s="439">
        <f t="shared" si="198"/>
        <v>2</v>
      </c>
    </row>
    <row r="772" spans="1:14" outlineLevel="1">
      <c r="A772" t="s">
        <v>1067</v>
      </c>
      <c r="B772" t="str">
        <f t="shared" si="195"/>
        <v>GSW MWM Aut</v>
      </c>
      <c r="C772">
        <v>2</v>
      </c>
      <c r="D772">
        <v>2</v>
      </c>
      <c r="E772">
        <v>1</v>
      </c>
      <c r="F772">
        <v>1</v>
      </c>
      <c r="G772">
        <v>1</v>
      </c>
      <c r="H772" s="439">
        <f t="shared" si="196"/>
        <v>4</v>
      </c>
      <c r="I772" s="439">
        <f t="shared" si="197"/>
        <v>4</v>
      </c>
      <c r="J772" s="439">
        <v>0</v>
      </c>
      <c r="K772" s="439">
        <v>0</v>
      </c>
      <c r="L772" s="439">
        <v>0</v>
      </c>
      <c r="M772" s="439">
        <v>0</v>
      </c>
      <c r="N772" s="439">
        <f t="shared" si="198"/>
        <v>2</v>
      </c>
    </row>
    <row r="773" spans="1:14" outlineLevel="1">
      <c r="B773" t="str">
        <f t="shared" si="195"/>
        <v>GSW MWM Win</v>
      </c>
      <c r="C773">
        <v>2</v>
      </c>
      <c r="D773">
        <v>2</v>
      </c>
      <c r="E773">
        <v>2</v>
      </c>
      <c r="F773">
        <v>1</v>
      </c>
      <c r="G773">
        <v>1</v>
      </c>
      <c r="H773" s="439">
        <f t="shared" si="196"/>
        <v>4</v>
      </c>
      <c r="I773" s="439">
        <f t="shared" si="197"/>
        <v>3</v>
      </c>
      <c r="J773" s="439">
        <v>0</v>
      </c>
      <c r="K773" s="439">
        <v>0</v>
      </c>
      <c r="L773" s="439">
        <v>0</v>
      </c>
      <c r="M773" s="439">
        <v>0</v>
      </c>
      <c r="N773" s="439">
        <f t="shared" si="198"/>
        <v>2</v>
      </c>
    </row>
    <row r="774" spans="1:14" outlineLevel="1">
      <c r="B774" t="str">
        <f t="shared" si="195"/>
        <v>GSW MWM Spr</v>
      </c>
      <c r="C774">
        <v>2</v>
      </c>
      <c r="D774">
        <v>2</v>
      </c>
      <c r="E774">
        <v>3</v>
      </c>
      <c r="F774">
        <v>1</v>
      </c>
      <c r="G774">
        <v>1</v>
      </c>
      <c r="H774" s="439">
        <f t="shared" si="196"/>
        <v>4</v>
      </c>
      <c r="I774" s="439">
        <f t="shared" si="197"/>
        <v>2</v>
      </c>
      <c r="J774" s="439">
        <v>0</v>
      </c>
      <c r="K774" s="439">
        <v>0</v>
      </c>
      <c r="L774" s="439">
        <v>0</v>
      </c>
      <c r="M774" s="439">
        <v>0</v>
      </c>
      <c r="N774" s="439">
        <f t="shared" si="198"/>
        <v>2</v>
      </c>
    </row>
    <row r="775" spans="1:14" outlineLevel="1">
      <c r="A775" t="s">
        <v>1609</v>
      </c>
      <c r="B775" t="e">
        <f t="shared" si="195"/>
        <v>#VALUE!</v>
      </c>
      <c r="H775" s="439"/>
      <c r="I775" s="439"/>
      <c r="J775" s="439"/>
      <c r="K775" s="439"/>
      <c r="L775" s="439"/>
      <c r="M775" s="439"/>
      <c r="N775" s="439"/>
    </row>
    <row r="776" spans="1:14" outlineLevel="1">
      <c r="B776" t="e">
        <f t="shared" si="195"/>
        <v>#VALUE!</v>
      </c>
      <c r="H776" s="439"/>
      <c r="I776" s="439"/>
      <c r="J776" s="439"/>
      <c r="K776" s="439"/>
      <c r="L776" s="439"/>
      <c r="M776" s="439"/>
      <c r="N776" s="439"/>
    </row>
    <row r="777" spans="1:14" outlineLevel="1">
      <c r="B777" t="e">
        <f t="shared" si="195"/>
        <v>#VALUE!</v>
      </c>
      <c r="H777" s="439"/>
      <c r="I777" s="439"/>
      <c r="J777" s="439"/>
      <c r="K777" s="439"/>
      <c r="L777" s="439"/>
      <c r="M777" s="439"/>
      <c r="N777" s="439"/>
    </row>
    <row r="778" spans="1:14" outlineLevel="1">
      <c r="A778" t="s">
        <v>837</v>
      </c>
      <c r="B778" t="str">
        <f t="shared" si="195"/>
        <v>GSW Mat Aut</v>
      </c>
      <c r="C778">
        <v>2</v>
      </c>
      <c r="D778">
        <v>4</v>
      </c>
      <c r="E778">
        <v>1</v>
      </c>
      <c r="F778">
        <v>1</v>
      </c>
      <c r="G778">
        <v>1</v>
      </c>
      <c r="H778" s="439">
        <f t="shared" si="196"/>
        <v>5</v>
      </c>
      <c r="I778" s="439">
        <f t="shared" si="197"/>
        <v>4</v>
      </c>
      <c r="J778" s="439">
        <v>0</v>
      </c>
      <c r="K778" s="439">
        <v>0</v>
      </c>
      <c r="L778" s="439">
        <v>0</v>
      </c>
      <c r="M778" s="439">
        <v>0</v>
      </c>
      <c r="N778" s="439">
        <f t="shared" si="198"/>
        <v>3</v>
      </c>
    </row>
    <row r="779" spans="1:14" outlineLevel="1">
      <c r="B779" t="str">
        <f t="shared" si="195"/>
        <v>GSW Mat Win</v>
      </c>
      <c r="C779">
        <v>2</v>
      </c>
      <c r="D779">
        <v>4</v>
      </c>
      <c r="E779">
        <v>2</v>
      </c>
      <c r="F779">
        <v>1</v>
      </c>
      <c r="G779">
        <v>1</v>
      </c>
      <c r="H779" s="439">
        <f t="shared" si="196"/>
        <v>5</v>
      </c>
      <c r="I779" s="439">
        <f t="shared" si="197"/>
        <v>3</v>
      </c>
      <c r="J779" s="439">
        <v>0</v>
      </c>
      <c r="K779" s="439">
        <v>0</v>
      </c>
      <c r="L779" s="439">
        <v>0</v>
      </c>
      <c r="M779" s="439">
        <v>0</v>
      </c>
      <c r="N779" s="439">
        <f t="shared" si="198"/>
        <v>3</v>
      </c>
    </row>
    <row r="780" spans="1:14" outlineLevel="1">
      <c r="A780" s="99"/>
      <c r="B780" t="str">
        <f t="shared" si="195"/>
        <v>GSW Mat Spr</v>
      </c>
      <c r="C780">
        <v>2</v>
      </c>
      <c r="D780">
        <v>4</v>
      </c>
      <c r="E780">
        <v>3</v>
      </c>
      <c r="F780">
        <v>1</v>
      </c>
      <c r="G780">
        <v>1</v>
      </c>
      <c r="H780" s="439">
        <f t="shared" si="196"/>
        <v>5</v>
      </c>
      <c r="I780" s="439">
        <f t="shared" si="197"/>
        <v>2</v>
      </c>
      <c r="J780" s="439">
        <v>0</v>
      </c>
      <c r="K780" s="439">
        <v>0</v>
      </c>
      <c r="L780" s="439">
        <v>0</v>
      </c>
      <c r="M780" s="439">
        <v>0</v>
      </c>
      <c r="N780" s="439">
        <f t="shared" si="198"/>
        <v>3</v>
      </c>
    </row>
    <row r="781" spans="1:14" outlineLevel="1">
      <c r="A781" s="96" t="s">
        <v>1066</v>
      </c>
      <c r="B781" t="str">
        <f t="shared" si="195"/>
        <v>CWW FWM Aut</v>
      </c>
      <c r="C781">
        <v>3</v>
      </c>
      <c r="D781">
        <v>1</v>
      </c>
      <c r="E781">
        <v>1</v>
      </c>
      <c r="F781">
        <v>1</v>
      </c>
      <c r="G781">
        <v>1</v>
      </c>
      <c r="H781" s="439">
        <f t="shared" si="196"/>
        <v>3</v>
      </c>
      <c r="I781" s="439">
        <f t="shared" si="197"/>
        <v>4</v>
      </c>
      <c r="J781" s="439">
        <v>0</v>
      </c>
      <c r="K781" s="439">
        <v>0</v>
      </c>
      <c r="L781" s="439">
        <v>0</v>
      </c>
      <c r="M781" s="439">
        <v>0</v>
      </c>
      <c r="N781" s="439">
        <f t="shared" si="198"/>
        <v>2</v>
      </c>
    </row>
    <row r="782" spans="1:14" outlineLevel="1">
      <c r="B782" t="str">
        <f t="shared" si="195"/>
        <v>CWW FWM Win</v>
      </c>
      <c r="C782">
        <v>3</v>
      </c>
      <c r="D782">
        <v>1</v>
      </c>
      <c r="E782">
        <v>2</v>
      </c>
      <c r="F782">
        <v>1</v>
      </c>
      <c r="G782">
        <v>1</v>
      </c>
      <c r="H782" s="439">
        <f t="shared" si="196"/>
        <v>3</v>
      </c>
      <c r="I782" s="439">
        <f t="shared" si="197"/>
        <v>3</v>
      </c>
      <c r="J782" s="439">
        <v>0</v>
      </c>
      <c r="K782" s="439">
        <v>0</v>
      </c>
      <c r="L782" s="439">
        <v>0</v>
      </c>
      <c r="M782" s="439">
        <v>0</v>
      </c>
      <c r="N782" s="439">
        <f t="shared" si="198"/>
        <v>2</v>
      </c>
    </row>
    <row r="783" spans="1:14" outlineLevel="1">
      <c r="B783" t="str">
        <f t="shared" si="195"/>
        <v>CWW FWM Spr</v>
      </c>
      <c r="C783">
        <v>3</v>
      </c>
      <c r="D783">
        <v>1</v>
      </c>
      <c r="E783">
        <v>3</v>
      </c>
      <c r="F783">
        <v>1</v>
      </c>
      <c r="G783">
        <v>1</v>
      </c>
      <c r="H783" s="439">
        <f t="shared" si="196"/>
        <v>3</v>
      </c>
      <c r="I783" s="439">
        <f t="shared" si="197"/>
        <v>2</v>
      </c>
      <c r="J783" s="439">
        <v>0</v>
      </c>
      <c r="K783" s="439">
        <v>0</v>
      </c>
      <c r="L783" s="439">
        <v>0</v>
      </c>
      <c r="M783" s="439">
        <v>0</v>
      </c>
      <c r="N783" s="439">
        <f t="shared" si="198"/>
        <v>2</v>
      </c>
    </row>
    <row r="784" spans="1:14" outlineLevel="1">
      <c r="A784" t="s">
        <v>1067</v>
      </c>
      <c r="B784" t="str">
        <f t="shared" si="195"/>
        <v>CWW MWM Aut</v>
      </c>
      <c r="C784">
        <v>3</v>
      </c>
      <c r="D784">
        <v>2</v>
      </c>
      <c r="E784">
        <v>1</v>
      </c>
      <c r="F784">
        <v>1</v>
      </c>
      <c r="G784">
        <v>1</v>
      </c>
      <c r="H784" s="439">
        <f t="shared" si="196"/>
        <v>4</v>
      </c>
      <c r="I784" s="439">
        <f t="shared" si="197"/>
        <v>4</v>
      </c>
      <c r="J784" s="439">
        <v>0</v>
      </c>
      <c r="K784" s="439">
        <v>0</v>
      </c>
      <c r="L784" s="439">
        <v>0</v>
      </c>
      <c r="M784" s="439">
        <v>0</v>
      </c>
      <c r="N784" s="439">
        <f t="shared" si="198"/>
        <v>2</v>
      </c>
    </row>
    <row r="785" spans="1:14" outlineLevel="1">
      <c r="B785" t="str">
        <f t="shared" si="195"/>
        <v>CWW MWM Win</v>
      </c>
      <c r="C785">
        <v>3</v>
      </c>
      <c r="D785">
        <v>2</v>
      </c>
      <c r="E785">
        <v>2</v>
      </c>
      <c r="F785">
        <v>1</v>
      </c>
      <c r="G785">
        <v>1</v>
      </c>
      <c r="H785" s="439">
        <f t="shared" si="196"/>
        <v>4</v>
      </c>
      <c r="I785" s="439">
        <f t="shared" si="197"/>
        <v>3</v>
      </c>
      <c r="J785" s="439">
        <v>0</v>
      </c>
      <c r="K785" s="439">
        <v>0</v>
      </c>
      <c r="L785" s="439">
        <v>0</v>
      </c>
      <c r="M785" s="439">
        <v>0</v>
      </c>
      <c r="N785" s="439">
        <f t="shared" si="198"/>
        <v>2</v>
      </c>
    </row>
    <row r="786" spans="1:14" outlineLevel="1">
      <c r="B786" t="str">
        <f t="shared" si="195"/>
        <v>CWW MWM Spr</v>
      </c>
      <c r="C786">
        <v>3</v>
      </c>
      <c r="D786">
        <v>2</v>
      </c>
      <c r="E786">
        <v>3</v>
      </c>
      <c r="F786">
        <v>1</v>
      </c>
      <c r="G786">
        <v>1</v>
      </c>
      <c r="H786" s="439">
        <f t="shared" si="196"/>
        <v>4</v>
      </c>
      <c r="I786" s="439">
        <f t="shared" si="197"/>
        <v>2</v>
      </c>
      <c r="J786" s="439">
        <v>0</v>
      </c>
      <c r="K786" s="439">
        <v>0</v>
      </c>
      <c r="L786" s="439">
        <v>0</v>
      </c>
      <c r="M786" s="439">
        <v>0</v>
      </c>
      <c r="N786" s="439">
        <f t="shared" si="198"/>
        <v>2</v>
      </c>
    </row>
    <row r="787" spans="1:14" outlineLevel="1">
      <c r="A787" t="s">
        <v>1609</v>
      </c>
      <c r="B787" t="e">
        <f t="shared" si="195"/>
        <v>#VALUE!</v>
      </c>
      <c r="H787" s="439"/>
      <c r="I787" s="439"/>
      <c r="J787" s="439"/>
      <c r="K787" s="439"/>
      <c r="L787" s="439"/>
      <c r="M787" s="439"/>
      <c r="N787" s="439"/>
    </row>
    <row r="788" spans="1:14" outlineLevel="1">
      <c r="B788" t="e">
        <f t="shared" si="195"/>
        <v>#VALUE!</v>
      </c>
      <c r="H788" s="439"/>
      <c r="I788" s="439"/>
      <c r="J788" s="439"/>
      <c r="K788" s="439"/>
      <c r="L788" s="439"/>
      <c r="M788" s="439"/>
      <c r="N788" s="439"/>
    </row>
    <row r="789" spans="1:14" outlineLevel="1">
      <c r="B789" t="e">
        <f t="shared" si="195"/>
        <v>#VALUE!</v>
      </c>
      <c r="H789" s="439"/>
      <c r="I789" s="439"/>
      <c r="J789" s="439"/>
      <c r="K789" s="439"/>
      <c r="L789" s="439"/>
      <c r="M789" s="439"/>
      <c r="N789" s="439"/>
    </row>
    <row r="790" spans="1:14" outlineLevel="1">
      <c r="A790" t="s">
        <v>837</v>
      </c>
      <c r="B790" t="str">
        <f t="shared" si="195"/>
        <v>CWW Mat Aut</v>
      </c>
      <c r="C790">
        <v>3</v>
      </c>
      <c r="D790">
        <v>4</v>
      </c>
      <c r="E790">
        <v>1</v>
      </c>
      <c r="F790">
        <v>1</v>
      </c>
      <c r="G790">
        <v>1</v>
      </c>
      <c r="H790" s="439">
        <f t="shared" si="196"/>
        <v>5</v>
      </c>
      <c r="I790" s="439">
        <f t="shared" si="197"/>
        <v>4</v>
      </c>
      <c r="J790" s="439">
        <v>0</v>
      </c>
      <c r="K790" s="439">
        <v>0</v>
      </c>
      <c r="L790" s="439">
        <v>0</v>
      </c>
      <c r="M790" s="439">
        <v>0</v>
      </c>
      <c r="N790" s="439">
        <f t="shared" si="198"/>
        <v>3</v>
      </c>
    </row>
    <row r="791" spans="1:14" outlineLevel="1">
      <c r="B791" t="str">
        <f t="shared" si="195"/>
        <v>CWW Mat Win</v>
      </c>
      <c r="C791">
        <v>3</v>
      </c>
      <c r="D791">
        <v>4</v>
      </c>
      <c r="E791">
        <v>2</v>
      </c>
      <c r="F791">
        <v>1</v>
      </c>
      <c r="G791">
        <v>1</v>
      </c>
      <c r="H791" s="439">
        <f t="shared" si="196"/>
        <v>5</v>
      </c>
      <c r="I791" s="439">
        <f t="shared" si="197"/>
        <v>3</v>
      </c>
      <c r="J791" s="439">
        <v>0</v>
      </c>
      <c r="K791" s="439">
        <v>0</v>
      </c>
      <c r="L791" s="439">
        <v>0</v>
      </c>
      <c r="M791" s="439">
        <v>0</v>
      </c>
      <c r="N791" s="439">
        <f t="shared" si="198"/>
        <v>3</v>
      </c>
    </row>
    <row r="792" spans="1:14" outlineLevel="1">
      <c r="A792" s="99"/>
      <c r="B792" t="str">
        <f t="shared" si="195"/>
        <v>CWW Mat Spr</v>
      </c>
      <c r="C792">
        <v>3</v>
      </c>
      <c r="D792">
        <v>4</v>
      </c>
      <c r="E792">
        <v>3</v>
      </c>
      <c r="F792">
        <v>1</v>
      </c>
      <c r="G792">
        <v>1</v>
      </c>
      <c r="H792" s="439">
        <f t="shared" si="196"/>
        <v>5</v>
      </c>
      <c r="I792" s="439">
        <f t="shared" si="197"/>
        <v>2</v>
      </c>
      <c r="J792" s="439">
        <v>0</v>
      </c>
      <c r="K792" s="439">
        <v>0</v>
      </c>
      <c r="L792" s="439">
        <v>0</v>
      </c>
      <c r="M792" s="439">
        <v>0</v>
      </c>
      <c r="N792" s="439">
        <f t="shared" si="198"/>
        <v>3</v>
      </c>
    </row>
    <row r="793" spans="1:14">
      <c r="B793" t="e">
        <f t="shared" si="195"/>
        <v>#VALUE!</v>
      </c>
    </row>
    <row r="794" spans="1:14">
      <c r="B794" t="e">
        <f t="shared" si="195"/>
        <v>#VALUE!</v>
      </c>
    </row>
    <row r="795" spans="1:14">
      <c r="B795" t="e">
        <f t="shared" si="195"/>
        <v>#VALUE!</v>
      </c>
    </row>
    <row r="796" spans="1:14">
      <c r="B796" t="e">
        <f t="shared" si="195"/>
        <v>#VALUE!</v>
      </c>
    </row>
    <row r="797" spans="1:14">
      <c r="B797" t="e">
        <f t="shared" si="195"/>
        <v>#VALUE!</v>
      </c>
    </row>
    <row r="798" spans="1:14">
      <c r="B798" t="e">
        <f t="shared" si="195"/>
        <v>#VALUE!</v>
      </c>
    </row>
    <row r="799" spans="1:14">
      <c r="B799" t="e">
        <f t="shared" si="195"/>
        <v>#VALUE!</v>
      </c>
    </row>
    <row r="800" spans="1:14">
      <c r="B800" t="e">
        <f t="shared" si="195"/>
        <v>#VALUE!</v>
      </c>
    </row>
    <row r="801" spans="2:3">
      <c r="B801" t="e">
        <f t="shared" si="195"/>
        <v>#VALUE!</v>
      </c>
    </row>
    <row r="802" spans="2:3">
      <c r="B802" t="e">
        <f t="shared" si="195"/>
        <v>#VALUE!</v>
      </c>
    </row>
    <row r="803" spans="2:3">
      <c r="B803" t="e">
        <f t="shared" si="195"/>
        <v>#VALUE!</v>
      </c>
    </row>
    <row r="804" spans="2:3">
      <c r="B804" t="e">
        <f t="shared" si="195"/>
        <v>#VALUE!</v>
      </c>
    </row>
    <row r="805" spans="2:3">
      <c r="B805" t="e">
        <f t="shared" si="195"/>
        <v>#VALUE!</v>
      </c>
      <c r="C805">
        <v>5</v>
      </c>
    </row>
    <row r="806" spans="2:3">
      <c r="B806" t="e">
        <f t="shared" si="195"/>
        <v>#VALUE!</v>
      </c>
      <c r="C806">
        <v>5</v>
      </c>
    </row>
    <row r="807" spans="2:3">
      <c r="B807" t="e">
        <f t="shared" si="195"/>
        <v>#VALUE!</v>
      </c>
      <c r="C807">
        <v>5</v>
      </c>
    </row>
    <row r="808" spans="2:3">
      <c r="B808" t="e">
        <f t="shared" si="195"/>
        <v>#VALUE!</v>
      </c>
      <c r="C808">
        <v>5</v>
      </c>
    </row>
    <row r="809" spans="2:3">
      <c r="B809" t="e">
        <f t="shared" si="195"/>
        <v>#VALUE!</v>
      </c>
      <c r="C809">
        <v>5</v>
      </c>
    </row>
    <row r="810" spans="2:3">
      <c r="B810" t="e">
        <f t="shared" si="195"/>
        <v>#VALUE!</v>
      </c>
      <c r="C810">
        <v>5</v>
      </c>
    </row>
    <row r="811" spans="2:3">
      <c r="B811" t="e">
        <f t="shared" si="195"/>
        <v>#VALUE!</v>
      </c>
      <c r="C811">
        <v>5</v>
      </c>
    </row>
    <row r="812" spans="2:3">
      <c r="B812" t="e">
        <f t="shared" si="195"/>
        <v>#VALUE!</v>
      </c>
      <c r="C812">
        <v>5</v>
      </c>
    </row>
    <row r="813" spans="2:3">
      <c r="B813" t="e">
        <f t="shared" si="195"/>
        <v>#VALUE!</v>
      </c>
      <c r="C813">
        <v>5</v>
      </c>
    </row>
    <row r="814" spans="2:3">
      <c r="B814" t="e">
        <f t="shared" si="195"/>
        <v>#VALUE!</v>
      </c>
      <c r="C814">
        <v>5</v>
      </c>
    </row>
    <row r="815" spans="2:3">
      <c r="B815" t="e">
        <f t="shared" si="195"/>
        <v>#VALUE!</v>
      </c>
      <c r="C815">
        <v>5</v>
      </c>
    </row>
    <row r="816" spans="2:3">
      <c r="B816" t="e">
        <f t="shared" si="195"/>
        <v>#VALUE!</v>
      </c>
      <c r="C816">
        <v>5</v>
      </c>
    </row>
    <row r="850" spans="1:12">
      <c r="E850" s="27"/>
      <c r="F850" s="27"/>
      <c r="G850" s="27"/>
      <c r="H850" s="27"/>
      <c r="I850" s="27"/>
      <c r="J850" s="27"/>
      <c r="K850" s="27"/>
      <c r="L850" s="27"/>
    </row>
    <row r="851" spans="1:12">
      <c r="E851" s="27"/>
      <c r="F851" s="27"/>
      <c r="G851" s="27"/>
      <c r="H851" s="27"/>
      <c r="I851" s="27"/>
      <c r="J851" s="27"/>
      <c r="K851" s="27"/>
      <c r="L851" s="27"/>
    </row>
    <row r="852" spans="1:12">
      <c r="E852" s="27"/>
      <c r="F852" s="27"/>
      <c r="G852" s="27"/>
      <c r="H852" s="27"/>
      <c r="I852" s="27"/>
      <c r="J852" s="27"/>
      <c r="K852" s="27"/>
      <c r="L852" s="27"/>
    </row>
    <row r="853" spans="1:12">
      <c r="E853" s="27"/>
      <c r="F853" s="27"/>
      <c r="G853" s="27"/>
      <c r="H853" s="27"/>
      <c r="I853" s="27"/>
      <c r="J853" s="27"/>
      <c r="K853" s="27"/>
      <c r="L853" s="27"/>
    </row>
    <row r="854" spans="1:12">
      <c r="E854" s="27"/>
      <c r="F854" s="27"/>
      <c r="G854" s="27"/>
      <c r="H854" s="27"/>
      <c r="I854" s="27"/>
      <c r="J854" s="27"/>
      <c r="K854" s="27"/>
      <c r="L854" s="27"/>
    </row>
    <row r="855" spans="1:12">
      <c r="E855" s="27"/>
      <c r="F855" s="27"/>
      <c r="G855" s="27"/>
      <c r="H855" s="27"/>
      <c r="I855" s="27"/>
      <c r="J855" s="27"/>
      <c r="K855" s="27"/>
      <c r="L855" s="27"/>
    </row>
    <row r="856" spans="1:12">
      <c r="E856" s="27"/>
      <c r="F856" s="27"/>
      <c r="G856" s="27"/>
      <c r="H856" s="27"/>
      <c r="I856" s="27"/>
      <c r="J856" s="27"/>
      <c r="K856" s="27"/>
      <c r="L856" s="27"/>
    </row>
    <row r="857" spans="1:12">
      <c r="E857" s="27"/>
      <c r="F857" s="27"/>
      <c r="G857" s="27"/>
      <c r="H857" s="27"/>
      <c r="I857" s="27"/>
      <c r="J857" s="27"/>
      <c r="K857" s="27"/>
      <c r="L857" s="27"/>
    </row>
    <row r="858" spans="1:12">
      <c r="E858" s="27"/>
      <c r="F858" s="27"/>
      <c r="G858" s="27"/>
      <c r="H858" s="27"/>
      <c r="I858" s="27"/>
      <c r="J858" s="27"/>
      <c r="K858" s="27"/>
      <c r="L858" s="27"/>
    </row>
    <row r="859" spans="1:12">
      <c r="E859" s="27"/>
      <c r="F859" s="27"/>
      <c r="G859" s="27"/>
      <c r="H859" s="27"/>
      <c r="I859" s="27"/>
      <c r="J859" s="27"/>
      <c r="K859" s="27"/>
      <c r="L859" s="27"/>
    </row>
    <row r="862" spans="1:12">
      <c r="A862" s="629" t="s">
        <v>2382</v>
      </c>
    </row>
    <row r="863" spans="1:12" ht="51.75" customHeight="1">
      <c r="E863" t="s">
        <v>1798</v>
      </c>
      <c r="F863" t="s">
        <v>2383</v>
      </c>
      <c r="G863" t="s">
        <v>2384</v>
      </c>
      <c r="H863" t="s">
        <v>1938</v>
      </c>
      <c r="I863" t="s">
        <v>1939</v>
      </c>
      <c r="J863" t="s">
        <v>2385</v>
      </c>
      <c r="K863" t="s">
        <v>2386</v>
      </c>
    </row>
    <row r="864" spans="1:12">
      <c r="E864" s="18" t="s">
        <v>2387</v>
      </c>
      <c r="F864" s="18" t="s">
        <v>2387</v>
      </c>
      <c r="G864" s="18" t="s">
        <v>2388</v>
      </c>
      <c r="H864" s="18" t="s">
        <v>2388</v>
      </c>
      <c r="I864" s="18" t="s">
        <v>2389</v>
      </c>
      <c r="J864" s="18" t="s">
        <v>2387</v>
      </c>
      <c r="K864" s="18" t="s">
        <v>2390</v>
      </c>
    </row>
    <row r="865" spans="2:11">
      <c r="B865" t="s">
        <v>2391</v>
      </c>
      <c r="C865" s="118" t="s">
        <v>1184</v>
      </c>
      <c r="D865" s="118" t="s">
        <v>2392</v>
      </c>
      <c r="E865" s="631"/>
      <c r="F865" s="631"/>
      <c r="G865" s="632"/>
      <c r="H865" s="632"/>
      <c r="I865" s="632"/>
      <c r="J865" s="631"/>
      <c r="K865" s="632"/>
    </row>
    <row r="866" spans="2:11">
      <c r="C866" s="118"/>
      <c r="D866" s="118" t="s">
        <v>2393</v>
      </c>
      <c r="E866" s="631"/>
      <c r="F866" s="631"/>
      <c r="G866" s="632"/>
      <c r="H866" s="632"/>
      <c r="I866" s="632"/>
      <c r="J866" s="631"/>
      <c r="K866" s="632"/>
    </row>
    <row r="867" spans="2:11">
      <c r="C867" s="118" t="s">
        <v>837</v>
      </c>
      <c r="D867" s="118" t="s">
        <v>2392</v>
      </c>
      <c r="E867" s="631"/>
      <c r="F867" s="631"/>
      <c r="G867" s="632"/>
      <c r="H867" s="632"/>
      <c r="I867" s="632"/>
      <c r="J867" s="631"/>
      <c r="K867" s="632"/>
    </row>
    <row r="868" spans="2:11">
      <c r="C868" s="118"/>
      <c r="D868" s="118" t="s">
        <v>2393</v>
      </c>
      <c r="E868" s="631"/>
      <c r="F868" s="631"/>
      <c r="G868" s="632"/>
      <c r="H868" s="632"/>
      <c r="I868" s="632"/>
      <c r="J868" s="631"/>
      <c r="K868" s="632"/>
    </row>
    <row r="869" spans="2:11">
      <c r="B869" t="s">
        <v>2394</v>
      </c>
      <c r="C869" s="118" t="s">
        <v>2400</v>
      </c>
      <c r="D869" s="118" t="s">
        <v>2395</v>
      </c>
      <c r="E869" s="631"/>
      <c r="F869" s="631"/>
      <c r="G869" s="632"/>
      <c r="H869" s="632"/>
      <c r="I869" s="632"/>
      <c r="J869" s="631"/>
      <c r="K869" s="632"/>
    </row>
    <row r="870" spans="2:11">
      <c r="C870" s="118"/>
      <c r="D870" s="118" t="s">
        <v>2396</v>
      </c>
      <c r="E870" s="631"/>
      <c r="F870" s="631"/>
      <c r="G870" s="632"/>
      <c r="H870" s="632"/>
      <c r="I870" s="632"/>
      <c r="J870" s="631"/>
      <c r="K870" s="632"/>
    </row>
    <row r="871" spans="2:11">
      <c r="B871" t="s">
        <v>2397</v>
      </c>
      <c r="C871" s="118" t="s">
        <v>2399</v>
      </c>
      <c r="D871" s="118" t="s">
        <v>1798</v>
      </c>
      <c r="E871" s="631"/>
      <c r="F871" s="631"/>
      <c r="G871" s="632"/>
      <c r="H871" s="632"/>
      <c r="I871" s="632"/>
      <c r="J871" s="631"/>
      <c r="K871" s="632"/>
    </row>
    <row r="872" spans="2:11">
      <c r="C872" s="118" t="s">
        <v>2399</v>
      </c>
      <c r="D872" s="118" t="s">
        <v>2398</v>
      </c>
      <c r="E872" s="631"/>
      <c r="F872" s="631"/>
      <c r="G872" s="632"/>
      <c r="H872" s="632"/>
      <c r="I872" s="632"/>
      <c r="J872" s="631"/>
      <c r="K872" s="632"/>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9"/>
  <sheetViews>
    <sheetView workbookViewId="0">
      <pane xSplit="1" ySplit="2" topLeftCell="B79" activePane="bottomRight" state="frozen"/>
      <selection pane="topRight" activeCell="B1" sqref="B1"/>
      <selection pane="bottomLeft" activeCell="A3" sqref="A3"/>
      <selection pane="bottomRight" activeCell="G1" sqref="G1:G106"/>
    </sheetView>
    <sheetView workbookViewId="1">
      <selection activeCell="A6" sqref="A6:XFD8"/>
    </sheetView>
  </sheetViews>
  <sheetFormatPr defaultRowHeight="15"/>
  <cols>
    <col min="1" max="1" width="23.710937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1956</v>
      </c>
      <c r="B5" s="11" t="b">
        <v>1</v>
      </c>
      <c r="C5" s="11" t="b">
        <v>1</v>
      </c>
      <c r="D5" s="11" t="b">
        <v>1</v>
      </c>
      <c r="E5" s="11" t="b">
        <v>1</v>
      </c>
      <c r="F5" s="11" t="b">
        <v>1</v>
      </c>
      <c r="G5" s="11" t="b">
        <v>0</v>
      </c>
      <c r="H5" s="11" t="b">
        <v>1</v>
      </c>
      <c r="I5" s="11" t="b">
        <v>1</v>
      </c>
      <c r="J5" s="11" t="b">
        <v>0</v>
      </c>
      <c r="K5" s="11" t="b">
        <v>1</v>
      </c>
      <c r="L5" s="11" t="b">
        <v>0</v>
      </c>
      <c r="M5" s="15" t="s">
        <v>1957</v>
      </c>
    </row>
    <row r="6" spans="1:13">
      <c r="A6" s="13" t="s">
        <v>1867</v>
      </c>
      <c r="B6" s="11" t="b">
        <v>1</v>
      </c>
      <c r="C6" s="11" t="b">
        <v>1</v>
      </c>
      <c r="D6" s="11" t="b">
        <v>1</v>
      </c>
      <c r="E6" s="11" t="b">
        <v>0</v>
      </c>
      <c r="F6" s="11" t="b">
        <v>1</v>
      </c>
      <c r="G6" s="11" t="b">
        <v>0</v>
      </c>
      <c r="H6" s="11" t="b">
        <v>0</v>
      </c>
      <c r="I6" s="11" t="b">
        <v>0</v>
      </c>
      <c r="J6" s="11" t="b">
        <v>0</v>
      </c>
      <c r="K6" s="11" t="b">
        <v>0</v>
      </c>
      <c r="L6" s="11" t="b">
        <v>1</v>
      </c>
      <c r="M6" s="16" t="s">
        <v>1870</v>
      </c>
    </row>
    <row r="7" spans="1:13">
      <c r="A7" s="13" t="s">
        <v>1868</v>
      </c>
      <c r="B7" s="11" t="b">
        <v>1</v>
      </c>
      <c r="C7" s="11" t="b">
        <v>1</v>
      </c>
      <c r="D7" s="11" t="b">
        <v>1</v>
      </c>
      <c r="E7" s="11" t="b">
        <v>0</v>
      </c>
      <c r="F7" s="11" t="b">
        <v>1</v>
      </c>
      <c r="G7" s="11" t="b">
        <v>0</v>
      </c>
      <c r="H7" s="11" t="b">
        <v>0</v>
      </c>
      <c r="I7" s="11" t="b">
        <v>0</v>
      </c>
      <c r="J7" s="11" t="b">
        <v>0</v>
      </c>
      <c r="K7" s="11" t="b">
        <v>0</v>
      </c>
      <c r="L7" s="11" t="b">
        <v>1</v>
      </c>
      <c r="M7" s="16" t="s">
        <v>1871</v>
      </c>
    </row>
    <row r="8" spans="1:13">
      <c r="A8" s="13" t="s">
        <v>1869</v>
      </c>
      <c r="B8" s="11" t="b">
        <v>1</v>
      </c>
      <c r="C8" s="11" t="b">
        <v>1</v>
      </c>
      <c r="D8" s="11" t="b">
        <v>1</v>
      </c>
      <c r="E8" s="11" t="b">
        <v>0</v>
      </c>
      <c r="F8" s="11" t="b">
        <v>1</v>
      </c>
      <c r="G8" s="11" t="b">
        <v>0</v>
      </c>
      <c r="H8" s="11" t="b">
        <v>0</v>
      </c>
      <c r="I8" s="11" t="b">
        <v>0</v>
      </c>
      <c r="J8" s="11" t="b">
        <v>0</v>
      </c>
      <c r="K8" s="11" t="b">
        <v>0</v>
      </c>
      <c r="L8" s="11" t="b">
        <v>1</v>
      </c>
      <c r="M8" s="16" t="s">
        <v>1872</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1257</v>
      </c>
      <c r="B13" s="11" t="b">
        <v>1</v>
      </c>
      <c r="C13" s="11" t="b">
        <v>1</v>
      </c>
      <c r="D13" s="11" t="b">
        <v>1</v>
      </c>
      <c r="E13" s="11" t="b">
        <v>1</v>
      </c>
      <c r="F13" s="11" t="b">
        <v>1</v>
      </c>
      <c r="G13" s="11" t="b">
        <v>0</v>
      </c>
      <c r="H13" s="11" t="b">
        <v>0</v>
      </c>
      <c r="I13" s="11" t="b">
        <v>1</v>
      </c>
      <c r="J13" s="11" t="b">
        <v>0</v>
      </c>
      <c r="K13" s="11" t="b">
        <v>0</v>
      </c>
      <c r="L13" s="11" t="b">
        <v>0</v>
      </c>
      <c r="M13" s="15" t="s">
        <v>1258</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2002</v>
      </c>
      <c r="B15" s="11" t="b">
        <v>1</v>
      </c>
      <c r="C15" s="11" t="b">
        <v>1</v>
      </c>
      <c r="D15" s="11" t="b">
        <v>1</v>
      </c>
      <c r="E15" s="11" t="b">
        <v>1</v>
      </c>
      <c r="F15" s="11" t="b">
        <v>1</v>
      </c>
      <c r="G15" s="11" t="b">
        <v>0</v>
      </c>
      <c r="H15" s="11" t="b">
        <v>0</v>
      </c>
      <c r="I15" s="11" t="b">
        <v>1</v>
      </c>
      <c r="J15" s="11" t="b">
        <v>0</v>
      </c>
      <c r="K15" s="11" t="b">
        <v>0</v>
      </c>
      <c r="L15" s="11" t="b">
        <v>0</v>
      </c>
      <c r="M15" s="15" t="s">
        <v>2003</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6" t="s">
        <v>1140</v>
      </c>
      <c r="B17" s="297" t="b">
        <v>0</v>
      </c>
      <c r="C17" s="297" t="b">
        <v>1</v>
      </c>
      <c r="D17" s="297" t="b">
        <v>0</v>
      </c>
      <c r="E17" s="297" t="b">
        <v>0</v>
      </c>
      <c r="F17" s="297" t="b">
        <v>0</v>
      </c>
      <c r="G17" s="297" t="b">
        <v>0</v>
      </c>
      <c r="H17" s="297" t="b">
        <v>0</v>
      </c>
      <c r="I17" s="297" t="b">
        <v>1</v>
      </c>
      <c r="J17" s="297" t="b">
        <v>0</v>
      </c>
      <c r="K17" s="297" t="b">
        <v>0</v>
      </c>
      <c r="L17" s="298" t="b">
        <v>0</v>
      </c>
      <c r="M17" s="16" t="s">
        <v>1141</v>
      </c>
    </row>
    <row r="18" spans="1:13">
      <c r="A18" s="13" t="s">
        <v>1960</v>
      </c>
      <c r="B18" s="11" t="b">
        <v>1</v>
      </c>
      <c r="C18" s="11" t="b">
        <v>1</v>
      </c>
      <c r="D18" s="11" t="b">
        <v>1</v>
      </c>
      <c r="E18" s="11" t="b">
        <v>1</v>
      </c>
      <c r="F18" s="11" t="b">
        <v>1</v>
      </c>
      <c r="G18" s="621" t="b">
        <v>1</v>
      </c>
      <c r="H18" s="11" t="b">
        <v>1</v>
      </c>
      <c r="I18" s="11" t="b">
        <v>1</v>
      </c>
      <c r="J18" s="11" t="b">
        <v>1</v>
      </c>
      <c r="K18" s="11" t="b">
        <v>1</v>
      </c>
      <c r="L18" s="11" t="b">
        <v>0</v>
      </c>
      <c r="M18" s="16" t="s">
        <v>1961</v>
      </c>
    </row>
    <row r="19" spans="1:13">
      <c r="A19" s="13" t="s">
        <v>1827</v>
      </c>
      <c r="B19" s="11" t="b">
        <v>1</v>
      </c>
      <c r="C19" s="11" t="b">
        <v>1</v>
      </c>
      <c r="D19" s="11" t="b">
        <v>1</v>
      </c>
      <c r="E19" s="11" t="b">
        <v>1</v>
      </c>
      <c r="F19" s="11" t="b">
        <v>1</v>
      </c>
      <c r="G19" s="11" t="b">
        <v>0</v>
      </c>
      <c r="H19" s="11" t="b">
        <v>1</v>
      </c>
      <c r="I19" s="11" t="b">
        <v>1</v>
      </c>
      <c r="J19" s="11" t="b">
        <v>1</v>
      </c>
      <c r="K19" s="11" t="b">
        <v>1</v>
      </c>
      <c r="L19" s="11" t="b">
        <v>0</v>
      </c>
      <c r="M19" s="16" t="s">
        <v>1828</v>
      </c>
    </row>
    <row r="20" spans="1:13">
      <c r="A20" s="13" t="s">
        <v>1174</v>
      </c>
      <c r="B20" s="11" t="b">
        <v>1</v>
      </c>
      <c r="C20" s="11" t="b">
        <v>1</v>
      </c>
      <c r="D20" s="11" t="b">
        <v>1</v>
      </c>
      <c r="E20" s="11" t="b">
        <v>1</v>
      </c>
      <c r="F20" s="11" t="b">
        <v>1</v>
      </c>
      <c r="G20" s="621" t="b">
        <v>1</v>
      </c>
      <c r="H20" s="11" t="b">
        <v>1</v>
      </c>
      <c r="I20" s="11" t="b">
        <v>1</v>
      </c>
      <c r="J20" s="11" t="b">
        <v>1</v>
      </c>
      <c r="K20" s="11" t="b">
        <v>1</v>
      </c>
      <c r="L20" s="11" t="b">
        <v>0</v>
      </c>
      <c r="M20" s="16" t="s">
        <v>1175</v>
      </c>
    </row>
    <row r="21" spans="1:13">
      <c r="A21" s="13" t="s">
        <v>40</v>
      </c>
      <c r="B21" s="11" t="b">
        <v>1</v>
      </c>
      <c r="C21" s="11" t="b">
        <v>1</v>
      </c>
      <c r="D21" s="11" t="b">
        <v>1</v>
      </c>
      <c r="E21" s="11" t="b">
        <v>0</v>
      </c>
      <c r="F21" s="11" t="b">
        <v>1</v>
      </c>
      <c r="G21" s="62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62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621" t="b">
        <v>1</v>
      </c>
      <c r="H23" s="11" t="b">
        <v>1</v>
      </c>
      <c r="I23" s="11" t="b">
        <v>0</v>
      </c>
      <c r="J23" s="11" t="b">
        <v>0</v>
      </c>
      <c r="K23" s="11" t="b">
        <v>0</v>
      </c>
      <c r="L23" s="11" t="b">
        <v>0</v>
      </c>
      <c r="M23" s="16" t="s">
        <v>264</v>
      </c>
    </row>
    <row r="24" spans="1:13">
      <c r="A24" s="13" t="s">
        <v>845</v>
      </c>
      <c r="B24" s="11" t="b">
        <v>1</v>
      </c>
      <c r="C24" s="11" t="b">
        <v>1</v>
      </c>
      <c r="D24" s="11" t="b">
        <v>1</v>
      </c>
      <c r="E24" s="11" t="b">
        <v>1</v>
      </c>
      <c r="F24" s="11" t="b">
        <v>1</v>
      </c>
      <c r="G24" s="11" t="b">
        <v>0</v>
      </c>
      <c r="H24" s="11" t="b">
        <v>0</v>
      </c>
      <c r="I24" s="11" t="b">
        <v>0</v>
      </c>
      <c r="J24" s="11" t="b">
        <v>0</v>
      </c>
      <c r="K24" s="11" t="b">
        <v>0</v>
      </c>
      <c r="L24" s="11" t="b">
        <v>0</v>
      </c>
      <c r="M24" s="16" t="s">
        <v>846</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848</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849</v>
      </c>
    </row>
    <row r="27" spans="1:13">
      <c r="A27" s="13" t="s">
        <v>788</v>
      </c>
      <c r="B27" s="11" t="b">
        <v>1</v>
      </c>
      <c r="C27" s="11" t="b">
        <v>1</v>
      </c>
      <c r="D27" s="11" t="b">
        <v>1</v>
      </c>
      <c r="E27" s="11" t="b">
        <v>0</v>
      </c>
      <c r="F27" s="11" t="b">
        <v>1</v>
      </c>
      <c r="G27" s="11" t="b">
        <v>0</v>
      </c>
      <c r="H27" s="11" t="b">
        <v>1</v>
      </c>
      <c r="I27" s="11" t="b">
        <v>0</v>
      </c>
      <c r="J27" s="11" t="b">
        <v>0</v>
      </c>
      <c r="K27" s="11" t="b">
        <v>0</v>
      </c>
      <c r="L27" s="11" t="b">
        <v>0</v>
      </c>
      <c r="M27" s="16" t="s">
        <v>850</v>
      </c>
    </row>
    <row r="28" spans="1:13">
      <c r="A28" s="13" t="s">
        <v>258</v>
      </c>
      <c r="B28" s="11" t="b">
        <v>1</v>
      </c>
      <c r="C28" s="11" t="b">
        <v>1</v>
      </c>
      <c r="D28" s="11" t="b">
        <v>1</v>
      </c>
      <c r="E28" s="11" t="b">
        <v>1</v>
      </c>
      <c r="F28" s="11" t="b">
        <v>1</v>
      </c>
      <c r="G28" s="62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0</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0</v>
      </c>
      <c r="H31" s="11" t="b">
        <v>1</v>
      </c>
      <c r="I31" s="11" t="b">
        <v>0</v>
      </c>
      <c r="J31" s="11" t="b">
        <v>0</v>
      </c>
      <c r="K31" s="11" t="b">
        <v>0</v>
      </c>
      <c r="L31" s="11" t="b">
        <v>0</v>
      </c>
      <c r="M31" s="16" t="s">
        <v>1434</v>
      </c>
    </row>
    <row r="32" spans="1:13">
      <c r="A32" s="197" t="s">
        <v>957</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62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62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621" t="b">
        <v>1</v>
      </c>
      <c r="H36" s="11" t="b">
        <v>1</v>
      </c>
      <c r="I36" s="11" t="b">
        <v>1</v>
      </c>
      <c r="J36" s="11" t="b">
        <v>0</v>
      </c>
      <c r="K36" s="11" t="b">
        <v>0</v>
      </c>
      <c r="L36" s="11" t="b">
        <v>0</v>
      </c>
      <c r="M36" s="16" t="s">
        <v>444</v>
      </c>
    </row>
    <row r="37" spans="1:13">
      <c r="A37" s="70" t="s">
        <v>1838</v>
      </c>
      <c r="B37" s="11" t="b">
        <v>1</v>
      </c>
      <c r="C37" s="11" t="b">
        <v>1</v>
      </c>
      <c r="D37" s="11" t="b">
        <v>1</v>
      </c>
      <c r="E37" s="11" t="b">
        <v>0</v>
      </c>
      <c r="F37" s="11" t="b">
        <v>1</v>
      </c>
      <c r="G37" s="11" t="b">
        <v>1</v>
      </c>
      <c r="H37" s="11" t="b">
        <v>0</v>
      </c>
      <c r="I37" s="11" t="b">
        <v>0</v>
      </c>
      <c r="J37" s="11" t="b">
        <v>0</v>
      </c>
      <c r="K37" s="11" t="b">
        <v>0</v>
      </c>
      <c r="L37" s="11" t="b">
        <v>0</v>
      </c>
      <c r="M37" s="16" t="s">
        <v>2033</v>
      </c>
    </row>
    <row r="38" spans="1:13">
      <c r="A38" s="13" t="s">
        <v>1841</v>
      </c>
      <c r="B38" s="11" t="b">
        <v>1</v>
      </c>
      <c r="C38" s="11" t="b">
        <v>1</v>
      </c>
      <c r="D38" s="11" t="b">
        <v>0</v>
      </c>
      <c r="E38" s="11" t="b">
        <v>0</v>
      </c>
      <c r="F38" s="11" t="b">
        <v>0</v>
      </c>
      <c r="G38" s="11" t="b">
        <v>0</v>
      </c>
      <c r="H38" s="11" t="b">
        <v>1</v>
      </c>
      <c r="I38" s="11" t="b">
        <v>0</v>
      </c>
      <c r="J38" s="11" t="b">
        <v>1</v>
      </c>
      <c r="K38" s="11" t="b">
        <v>0</v>
      </c>
      <c r="L38" s="11" t="b">
        <v>0</v>
      </c>
      <c r="M38" s="204" t="s">
        <v>1849</v>
      </c>
    </row>
    <row r="39" spans="1:13">
      <c r="A39" s="13" t="s">
        <v>2152</v>
      </c>
      <c r="B39" s="11" t="b">
        <v>1</v>
      </c>
      <c r="C39" s="11" t="b">
        <v>1</v>
      </c>
      <c r="D39" s="11" t="b">
        <v>0</v>
      </c>
      <c r="E39" s="11" t="b">
        <v>0</v>
      </c>
      <c r="F39" s="11" t="b">
        <v>0</v>
      </c>
      <c r="G39" s="11" t="b">
        <v>0</v>
      </c>
      <c r="H39" s="11" t="b">
        <v>1</v>
      </c>
      <c r="I39" s="11" t="b">
        <v>0</v>
      </c>
      <c r="J39" s="11" t="b">
        <v>1</v>
      </c>
      <c r="K39" s="11" t="b">
        <v>0</v>
      </c>
      <c r="L39" s="11" t="b">
        <v>0</v>
      </c>
      <c r="M39" s="204" t="s">
        <v>2153</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1901</v>
      </c>
    </row>
    <row r="41" spans="1:13">
      <c r="A41" s="13" t="s">
        <v>1903</v>
      </c>
      <c r="B41" s="11" t="b">
        <v>1</v>
      </c>
      <c r="C41" s="11" t="b">
        <v>1</v>
      </c>
      <c r="D41" s="11" t="b">
        <v>0</v>
      </c>
      <c r="E41" s="11" t="b">
        <v>0</v>
      </c>
      <c r="F41" s="11" t="b">
        <v>0</v>
      </c>
      <c r="G41" s="11" t="b">
        <v>0</v>
      </c>
      <c r="H41" s="11" t="b">
        <v>1</v>
      </c>
      <c r="I41" s="11" t="b">
        <v>0</v>
      </c>
      <c r="J41" s="11" t="b">
        <v>1</v>
      </c>
      <c r="K41" s="11" t="b">
        <v>0</v>
      </c>
      <c r="L41" s="11" t="b">
        <v>0</v>
      </c>
      <c r="M41" s="204" t="s">
        <v>1905</v>
      </c>
    </row>
    <row r="42" spans="1:13">
      <c r="A42" s="13" t="s">
        <v>1907</v>
      </c>
      <c r="B42" s="11" t="b">
        <v>1</v>
      </c>
      <c r="C42" s="11" t="b">
        <v>1</v>
      </c>
      <c r="D42" s="11" t="b">
        <v>1</v>
      </c>
      <c r="E42" s="11" t="b">
        <v>0</v>
      </c>
      <c r="F42" s="11" t="b">
        <v>1</v>
      </c>
      <c r="G42" s="11" t="b">
        <v>0</v>
      </c>
      <c r="H42" s="11" t="b">
        <v>0</v>
      </c>
      <c r="I42" s="11" t="b">
        <v>0</v>
      </c>
      <c r="J42" s="11" t="b">
        <v>0</v>
      </c>
      <c r="K42" s="11" t="b">
        <v>0</v>
      </c>
      <c r="L42" s="11" t="b">
        <v>0</v>
      </c>
      <c r="M42" s="16" t="s">
        <v>1908</v>
      </c>
    </row>
    <row r="43" spans="1:13">
      <c r="A43" s="13" t="s">
        <v>1904</v>
      </c>
      <c r="B43" s="11" t="b">
        <v>1</v>
      </c>
      <c r="C43" s="11" t="b">
        <v>1</v>
      </c>
      <c r="D43" s="11" t="b">
        <v>0</v>
      </c>
      <c r="E43" s="11" t="b">
        <v>0</v>
      </c>
      <c r="F43" s="11" t="b">
        <v>0</v>
      </c>
      <c r="G43" s="11" t="b">
        <v>0</v>
      </c>
      <c r="H43" s="11" t="b">
        <v>1</v>
      </c>
      <c r="I43" s="11" t="b">
        <v>0</v>
      </c>
      <c r="J43" s="11" t="b">
        <v>1</v>
      </c>
      <c r="K43" s="11" t="b">
        <v>0</v>
      </c>
      <c r="L43" s="11" t="b">
        <v>0</v>
      </c>
      <c r="M43" s="204" t="s">
        <v>1906</v>
      </c>
    </row>
    <row r="44" spans="1:13">
      <c r="A44" s="13" t="s">
        <v>1915</v>
      </c>
      <c r="B44" s="11" t="b">
        <v>1</v>
      </c>
      <c r="C44" s="11" t="b">
        <v>1</v>
      </c>
      <c r="D44" s="11" t="b">
        <v>1</v>
      </c>
      <c r="E44" s="11" t="b">
        <v>0</v>
      </c>
      <c r="F44" s="11" t="b">
        <v>1</v>
      </c>
      <c r="G44" s="11" t="b">
        <v>0</v>
      </c>
      <c r="H44" s="11" t="b">
        <v>0</v>
      </c>
      <c r="I44" s="11" t="b">
        <v>0</v>
      </c>
      <c r="J44" s="11" t="b">
        <v>0</v>
      </c>
      <c r="K44" s="11" t="b">
        <v>0</v>
      </c>
      <c r="L44" s="11" t="b">
        <v>0</v>
      </c>
      <c r="M44" s="16" t="s">
        <v>1916</v>
      </c>
    </row>
    <row r="45" spans="1:13">
      <c r="A45" s="13" t="s">
        <v>1917</v>
      </c>
      <c r="B45" s="11" t="b">
        <v>1</v>
      </c>
      <c r="C45" s="11" t="b">
        <v>1</v>
      </c>
      <c r="D45" s="11" t="b">
        <v>0</v>
      </c>
      <c r="E45" s="11" t="b">
        <v>0</v>
      </c>
      <c r="F45" s="11" t="b">
        <v>0</v>
      </c>
      <c r="G45" s="11" t="b">
        <v>0</v>
      </c>
      <c r="H45" s="11" t="b">
        <v>1</v>
      </c>
      <c r="I45" s="11" t="b">
        <v>0</v>
      </c>
      <c r="J45" s="11" t="b">
        <v>1</v>
      </c>
      <c r="K45" s="11" t="b">
        <v>0</v>
      </c>
      <c r="L45" s="11" t="b">
        <v>0</v>
      </c>
      <c r="M45" s="204" t="s">
        <v>1918</v>
      </c>
    </row>
    <row r="46" spans="1:13">
      <c r="A46" s="13" t="s">
        <v>1919</v>
      </c>
      <c r="B46" s="11" t="b">
        <v>1</v>
      </c>
      <c r="C46" s="11" t="b">
        <v>1</v>
      </c>
      <c r="D46" s="11" t="b">
        <v>1</v>
      </c>
      <c r="E46" s="11" t="b">
        <v>0</v>
      </c>
      <c r="F46" s="11" t="b">
        <v>1</v>
      </c>
      <c r="G46" s="11" t="b">
        <v>0</v>
      </c>
      <c r="H46" s="11" t="b">
        <v>0</v>
      </c>
      <c r="I46" s="11" t="b">
        <v>0</v>
      </c>
      <c r="J46" s="11" t="b">
        <v>0</v>
      </c>
      <c r="K46" s="11" t="b">
        <v>0</v>
      </c>
      <c r="L46" s="11" t="b">
        <v>0</v>
      </c>
      <c r="M46" s="16" t="s">
        <v>1920</v>
      </c>
    </row>
    <row r="47" spans="1:13">
      <c r="A47" s="13" t="s">
        <v>1921</v>
      </c>
      <c r="B47" s="11" t="b">
        <v>1</v>
      </c>
      <c r="C47" s="11" t="b">
        <v>1</v>
      </c>
      <c r="D47" s="11" t="b">
        <v>0</v>
      </c>
      <c r="E47" s="11" t="b">
        <v>0</v>
      </c>
      <c r="F47" s="11" t="b">
        <v>0</v>
      </c>
      <c r="G47" s="11" t="b">
        <v>0</v>
      </c>
      <c r="H47" s="11" t="b">
        <v>1</v>
      </c>
      <c r="I47" s="11" t="b">
        <v>0</v>
      </c>
      <c r="J47" s="11" t="b">
        <v>1</v>
      </c>
      <c r="K47" s="11" t="b">
        <v>0</v>
      </c>
      <c r="L47" s="11" t="b">
        <v>0</v>
      </c>
      <c r="M47" s="204" t="s">
        <v>1922</v>
      </c>
    </row>
    <row r="48" spans="1:13">
      <c r="A48" s="70" t="s">
        <v>2048</v>
      </c>
      <c r="B48" s="11" t="b">
        <v>1</v>
      </c>
      <c r="C48" s="11" t="b">
        <v>1</v>
      </c>
      <c r="D48" s="11" t="b">
        <v>1</v>
      </c>
      <c r="E48" s="11" t="b">
        <v>0</v>
      </c>
      <c r="F48" s="11" t="b">
        <v>1</v>
      </c>
      <c r="G48" s="11" t="b">
        <v>0</v>
      </c>
      <c r="H48" s="11" t="b">
        <v>0</v>
      </c>
      <c r="I48" s="11" t="b">
        <v>0</v>
      </c>
      <c r="J48" s="11" t="b">
        <v>0</v>
      </c>
      <c r="K48" s="11" t="b">
        <v>0</v>
      </c>
      <c r="L48" s="11" t="b">
        <v>0</v>
      </c>
      <c r="M48" s="204" t="s">
        <v>2047</v>
      </c>
    </row>
    <row r="49" spans="1:13">
      <c r="A49" s="13" t="s">
        <v>2049</v>
      </c>
      <c r="B49" s="11" t="b">
        <v>1</v>
      </c>
      <c r="C49" s="11" t="b">
        <v>1</v>
      </c>
      <c r="D49" s="11" t="b">
        <v>0</v>
      </c>
      <c r="E49" s="11" t="b">
        <v>0</v>
      </c>
      <c r="F49" s="11" t="b">
        <v>0</v>
      </c>
      <c r="G49" s="11" t="b">
        <v>0</v>
      </c>
      <c r="H49" s="11" t="b">
        <v>1</v>
      </c>
      <c r="I49" s="11" t="b">
        <v>0</v>
      </c>
      <c r="J49" s="11" t="b">
        <v>1</v>
      </c>
      <c r="K49" s="11" t="b">
        <v>0</v>
      </c>
      <c r="L49" s="11" t="b">
        <v>0</v>
      </c>
      <c r="M49" s="204" t="s">
        <v>2050</v>
      </c>
    </row>
    <row r="50" spans="1:13">
      <c r="A50" s="13" t="s">
        <v>1839</v>
      </c>
      <c r="B50" s="49" t="b">
        <v>1</v>
      </c>
      <c r="C50" s="49" t="b">
        <v>1</v>
      </c>
      <c r="D50" s="49" t="b">
        <v>1</v>
      </c>
      <c r="E50" s="49" t="b">
        <v>0</v>
      </c>
      <c r="F50" s="49" t="b">
        <v>1</v>
      </c>
      <c r="G50" s="49" t="b">
        <v>0</v>
      </c>
      <c r="H50" s="49" t="b">
        <v>0</v>
      </c>
      <c r="I50" s="49" t="b">
        <v>0</v>
      </c>
      <c r="J50" s="49" t="b">
        <v>0</v>
      </c>
      <c r="K50" s="49" t="b">
        <v>0</v>
      </c>
      <c r="L50" s="49" t="b">
        <v>0</v>
      </c>
      <c r="M50" s="16" t="s">
        <v>2039</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1902</v>
      </c>
    </row>
    <row r="52" spans="1:13">
      <c r="A52" s="68" t="s">
        <v>2023</v>
      </c>
      <c r="B52" s="21" t="b">
        <v>0</v>
      </c>
      <c r="C52" s="21" t="b">
        <v>1</v>
      </c>
      <c r="D52" s="21" t="b">
        <v>1</v>
      </c>
      <c r="E52" s="21" t="b">
        <v>0</v>
      </c>
      <c r="F52" s="21" t="b">
        <v>0</v>
      </c>
      <c r="G52" s="21" t="b">
        <v>0</v>
      </c>
      <c r="H52" s="21" t="b">
        <v>0</v>
      </c>
      <c r="I52" s="21" t="b">
        <v>0</v>
      </c>
      <c r="J52" s="21" t="b">
        <v>0</v>
      </c>
      <c r="K52" s="514" t="b">
        <v>0</v>
      </c>
      <c r="L52" s="69" t="b">
        <v>0</v>
      </c>
      <c r="M52" s="20" t="s">
        <v>435</v>
      </c>
    </row>
    <row r="53" spans="1:13">
      <c r="A53" s="70" t="s">
        <v>2024</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15" t="b">
        <v>1</v>
      </c>
      <c r="L53" s="76" t="b">
        <v>0</v>
      </c>
      <c r="M53" s="20" t="s">
        <v>2088</v>
      </c>
    </row>
    <row r="54" spans="1:13">
      <c r="A54" s="70" t="s">
        <v>2025</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15" t="b">
        <v>1</v>
      </c>
      <c r="L54" s="76" t="b">
        <v>0</v>
      </c>
      <c r="M54" s="20" t="s">
        <v>1722</v>
      </c>
    </row>
    <row r="55" spans="1:13">
      <c r="A55" s="70" t="s">
        <v>2026</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15" t="b">
        <v>1</v>
      </c>
      <c r="L55" s="76" t="b">
        <v>0</v>
      </c>
      <c r="M55" s="20" t="s">
        <v>1723</v>
      </c>
    </row>
    <row r="56" spans="1:13">
      <c r="A56" s="70" t="s">
        <v>2027</v>
      </c>
      <c r="B56" s="71" t="b">
        <f t="shared" ref="B56:C58" si="1">B$52</f>
        <v>0</v>
      </c>
      <c r="C56" s="71" t="b">
        <f t="shared" si="1"/>
        <v>1</v>
      </c>
      <c r="D56" s="71" t="b">
        <v>0</v>
      </c>
      <c r="E56" s="71" t="b">
        <f t="shared" ref="E56:J58" si="2">E$52</f>
        <v>0</v>
      </c>
      <c r="F56" s="71" t="b">
        <f t="shared" si="2"/>
        <v>0</v>
      </c>
      <c r="G56" s="71" t="b">
        <f t="shared" si="2"/>
        <v>0</v>
      </c>
      <c r="H56" s="71" t="b">
        <f t="shared" si="2"/>
        <v>0</v>
      </c>
      <c r="I56" s="71" t="b">
        <f t="shared" si="2"/>
        <v>0</v>
      </c>
      <c r="J56" s="71" t="b">
        <f t="shared" si="2"/>
        <v>0</v>
      </c>
      <c r="K56" s="515" t="b">
        <v>0</v>
      </c>
      <c r="L56" s="76" t="b">
        <v>0</v>
      </c>
      <c r="M56" s="20" t="s">
        <v>2089</v>
      </c>
    </row>
    <row r="57" spans="1:13">
      <c r="A57" s="70" t="s">
        <v>2072</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15" t="b">
        <v>0</v>
      </c>
      <c r="L57" s="76" t="b">
        <v>0</v>
      </c>
      <c r="M57" s="20" t="s">
        <v>2074</v>
      </c>
    </row>
    <row r="58" spans="1:13">
      <c r="A58" s="70" t="s">
        <v>2073</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15" t="b">
        <v>0</v>
      </c>
      <c r="L58" s="76" t="b">
        <v>0</v>
      </c>
      <c r="M58" s="20" t="s">
        <v>2075</v>
      </c>
    </row>
    <row r="59" spans="1:13">
      <c r="A59" s="70" t="s">
        <v>2082</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15" t="b">
        <v>1</v>
      </c>
      <c r="L59" s="76" t="b">
        <v>0</v>
      </c>
      <c r="M59" s="20" t="s">
        <v>2085</v>
      </c>
    </row>
    <row r="60" spans="1:13">
      <c r="A60" s="70" t="s">
        <v>2083</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15" t="b">
        <v>1</v>
      </c>
      <c r="L60" s="76" t="b">
        <v>0</v>
      </c>
      <c r="M60" s="20" t="s">
        <v>2086</v>
      </c>
    </row>
    <row r="61" spans="1:13">
      <c r="A61" s="70" t="s">
        <v>2084</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15" t="b">
        <v>1</v>
      </c>
      <c r="L61" s="76" t="b">
        <v>0</v>
      </c>
      <c r="M61" s="20" t="s">
        <v>2087</v>
      </c>
    </row>
    <row r="62" spans="1:13">
      <c r="A62" s="70" t="s">
        <v>2028</v>
      </c>
      <c r="B62" s="71" t="b">
        <f t="shared" ref="B62:J62" si="3">B$52</f>
        <v>0</v>
      </c>
      <c r="C62" s="71" t="b">
        <f t="shared" si="3"/>
        <v>1</v>
      </c>
      <c r="D62" s="71" t="b">
        <f t="shared" si="3"/>
        <v>1</v>
      </c>
      <c r="E62" s="71" t="b">
        <f t="shared" si="3"/>
        <v>0</v>
      </c>
      <c r="F62" s="71" t="b">
        <f t="shared" si="3"/>
        <v>0</v>
      </c>
      <c r="G62" s="71" t="b">
        <f t="shared" si="3"/>
        <v>0</v>
      </c>
      <c r="H62" s="71" t="b">
        <f t="shared" si="3"/>
        <v>0</v>
      </c>
      <c r="I62" s="71" t="b">
        <f t="shared" si="3"/>
        <v>0</v>
      </c>
      <c r="J62" s="71" t="b">
        <f t="shared" si="3"/>
        <v>0</v>
      </c>
      <c r="K62" s="515" t="b">
        <v>0</v>
      </c>
      <c r="L62" s="76" t="b">
        <v>0</v>
      </c>
      <c r="M62" s="20" t="s">
        <v>1846</v>
      </c>
    </row>
    <row r="63" spans="1:13">
      <c r="A63" s="70" t="s">
        <v>2092</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15" t="b">
        <v>1</v>
      </c>
      <c r="L63" s="76" t="b">
        <v>0</v>
      </c>
      <c r="M63" s="20" t="s">
        <v>2094</v>
      </c>
    </row>
    <row r="64" spans="1:13">
      <c r="A64" s="70" t="s">
        <v>2029</v>
      </c>
      <c r="B64" s="71" t="b">
        <f t="shared" ref="B64:J64" si="4">B$52</f>
        <v>0</v>
      </c>
      <c r="C64" s="71" t="b">
        <f t="shared" si="4"/>
        <v>1</v>
      </c>
      <c r="D64" s="71" t="b">
        <f t="shared" si="4"/>
        <v>1</v>
      </c>
      <c r="E64" s="71" t="b">
        <f t="shared" si="4"/>
        <v>0</v>
      </c>
      <c r="F64" s="71" t="b">
        <f t="shared" si="4"/>
        <v>0</v>
      </c>
      <c r="G64" s="71" t="b">
        <f t="shared" si="4"/>
        <v>0</v>
      </c>
      <c r="H64" s="71" t="b">
        <f t="shared" si="4"/>
        <v>0</v>
      </c>
      <c r="I64" s="71" t="b">
        <f t="shared" si="4"/>
        <v>0</v>
      </c>
      <c r="J64" s="71" t="b">
        <f t="shared" si="4"/>
        <v>0</v>
      </c>
      <c r="K64" s="515" t="b">
        <v>1</v>
      </c>
      <c r="L64" s="76" t="b">
        <v>0</v>
      </c>
      <c r="M64" s="20" t="s">
        <v>1847</v>
      </c>
    </row>
    <row r="65" spans="1:13">
      <c r="A65" s="70" t="s">
        <v>2093</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15" t="b">
        <v>1</v>
      </c>
      <c r="L65" s="76" t="b">
        <v>0</v>
      </c>
      <c r="M65" s="20" t="s">
        <v>2095</v>
      </c>
    </row>
    <row r="66" spans="1:13">
      <c r="A66" s="70" t="s">
        <v>2030</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15" t="b">
        <v>1</v>
      </c>
      <c r="L66" s="76" t="b">
        <v>0</v>
      </c>
      <c r="M66" s="20" t="s">
        <v>1724</v>
      </c>
    </row>
    <row r="67" spans="1:13">
      <c r="A67" s="70" t="s">
        <v>2031</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15" t="b">
        <v>1</v>
      </c>
      <c r="L67" s="76" t="b">
        <v>0</v>
      </c>
      <c r="M67" s="20" t="s">
        <v>1725</v>
      </c>
    </row>
    <row r="68" spans="1:13">
      <c r="A68" s="73" t="s">
        <v>2032</v>
      </c>
      <c r="B68" s="74" t="b">
        <f>B$52</f>
        <v>0</v>
      </c>
      <c r="C68" s="74" t="b">
        <f>C$52</f>
        <v>1</v>
      </c>
      <c r="D68" s="74" t="b">
        <v>0</v>
      </c>
      <c r="E68" s="74" t="b">
        <f t="shared" ref="E68:J68" si="5">E$52</f>
        <v>0</v>
      </c>
      <c r="F68" s="74" t="b">
        <f t="shared" si="5"/>
        <v>0</v>
      </c>
      <c r="G68" s="74" t="b">
        <f t="shared" si="5"/>
        <v>0</v>
      </c>
      <c r="H68" s="74" t="b">
        <f t="shared" si="5"/>
        <v>0</v>
      </c>
      <c r="I68" s="74" t="b">
        <f t="shared" si="5"/>
        <v>0</v>
      </c>
      <c r="J68" s="74" t="b">
        <f t="shared" si="5"/>
        <v>0</v>
      </c>
      <c r="K68" s="516" t="b">
        <v>0</v>
      </c>
      <c r="L68" s="77" t="b">
        <v>0</v>
      </c>
      <c r="M68" s="20" t="s">
        <v>2090</v>
      </c>
    </row>
    <row r="69" spans="1:13">
      <c r="A69" s="70" t="s">
        <v>1840</v>
      </c>
      <c r="B69" s="65" t="b">
        <v>1</v>
      </c>
      <c r="C69" s="65" t="b">
        <v>1</v>
      </c>
      <c r="D69" s="65" t="b">
        <v>1</v>
      </c>
      <c r="E69" s="65" t="b">
        <v>0</v>
      </c>
      <c r="F69" s="65" t="b">
        <v>1</v>
      </c>
      <c r="G69" s="622" t="b">
        <v>1</v>
      </c>
      <c r="H69" s="65" t="b">
        <v>1</v>
      </c>
      <c r="I69" s="65" t="b">
        <v>1</v>
      </c>
      <c r="J69" s="65" t="b">
        <v>0</v>
      </c>
      <c r="K69" s="65" t="b">
        <v>0</v>
      </c>
      <c r="L69" s="527" t="b">
        <v>0</v>
      </c>
      <c r="M69" s="16" t="s">
        <v>1848</v>
      </c>
    </row>
    <row r="70" spans="1:13">
      <c r="A70" s="13" t="s">
        <v>42</v>
      </c>
      <c r="B70" s="65" t="b">
        <v>1</v>
      </c>
      <c r="C70" s="65" t="b">
        <v>1</v>
      </c>
      <c r="D70" s="65" t="b">
        <v>1</v>
      </c>
      <c r="E70" s="65" t="b">
        <v>1</v>
      </c>
      <c r="F70" s="65" t="b">
        <v>1</v>
      </c>
      <c r="G70" s="622"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62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0</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0</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620" t="b">
        <v>1</v>
      </c>
      <c r="H80" s="49" t="b">
        <v>1</v>
      </c>
      <c r="I80" s="49" t="b">
        <v>0</v>
      </c>
      <c r="J80" s="49" t="b">
        <v>0</v>
      </c>
      <c r="K80" s="49" t="b">
        <v>0</v>
      </c>
      <c r="L80" s="49" t="b">
        <v>0</v>
      </c>
      <c r="M80" s="16" t="s">
        <v>434</v>
      </c>
    </row>
    <row r="81" spans="1:13">
      <c r="A81" s="68" t="s">
        <v>2035</v>
      </c>
      <c r="B81" s="21" t="b">
        <v>0</v>
      </c>
      <c r="C81" s="21" t="b">
        <v>1</v>
      </c>
      <c r="D81" s="21" t="b">
        <v>1</v>
      </c>
      <c r="E81" s="21" t="b">
        <v>0</v>
      </c>
      <c r="F81" s="21" t="b">
        <v>0</v>
      </c>
      <c r="G81" s="21" t="b">
        <v>0</v>
      </c>
      <c r="H81" s="21" t="b">
        <v>0</v>
      </c>
      <c r="I81" s="21" t="b">
        <v>0</v>
      </c>
      <c r="J81" s="21" t="b">
        <v>0</v>
      </c>
      <c r="K81" s="514" t="b">
        <v>0</v>
      </c>
      <c r="L81" s="69" t="b">
        <v>0</v>
      </c>
      <c r="M81" s="16" t="s">
        <v>445</v>
      </c>
    </row>
    <row r="82" spans="1:13">
      <c r="A82" s="70" t="s">
        <v>2036</v>
      </c>
      <c r="B82" s="71" t="b">
        <f t="shared" ref="B82:F84" si="6">B$81</f>
        <v>0</v>
      </c>
      <c r="C82" s="71" t="b">
        <f t="shared" si="6"/>
        <v>1</v>
      </c>
      <c r="D82" s="71" t="b">
        <f t="shared" si="6"/>
        <v>1</v>
      </c>
      <c r="E82" s="71" t="b">
        <f t="shared" si="6"/>
        <v>0</v>
      </c>
      <c r="F82" s="71" t="b">
        <f t="shared" si="6"/>
        <v>0</v>
      </c>
      <c r="G82" s="11" t="b">
        <v>0</v>
      </c>
      <c r="H82" s="11" t="b">
        <v>0</v>
      </c>
      <c r="I82" s="11" t="b">
        <v>0</v>
      </c>
      <c r="J82" s="11" t="b">
        <v>0</v>
      </c>
      <c r="K82" s="11" t="b">
        <v>0</v>
      </c>
      <c r="L82" s="72" t="b">
        <v>0</v>
      </c>
      <c r="M82" s="16" t="s">
        <v>446</v>
      </c>
    </row>
    <row r="83" spans="1:13">
      <c r="A83" s="70" t="s">
        <v>2037</v>
      </c>
      <c r="B83" s="71" t="b">
        <f t="shared" si="6"/>
        <v>0</v>
      </c>
      <c r="C83" s="71" t="b">
        <f t="shared" si="6"/>
        <v>1</v>
      </c>
      <c r="D83" s="71" t="b">
        <f t="shared" si="6"/>
        <v>1</v>
      </c>
      <c r="E83" s="71" t="b">
        <f t="shared" si="6"/>
        <v>0</v>
      </c>
      <c r="F83" s="71" t="b">
        <f t="shared" si="6"/>
        <v>0</v>
      </c>
      <c r="G83" s="11" t="b">
        <v>0</v>
      </c>
      <c r="H83" s="11" t="b">
        <v>0</v>
      </c>
      <c r="I83" s="11" t="b">
        <v>0</v>
      </c>
      <c r="J83" s="11" t="b">
        <v>0</v>
      </c>
      <c r="K83" s="11" t="b">
        <v>0</v>
      </c>
      <c r="L83" s="72" t="b">
        <v>0</v>
      </c>
      <c r="M83" s="20" t="s">
        <v>448</v>
      </c>
    </row>
    <row r="84" spans="1:13">
      <c r="A84" s="73" t="s">
        <v>2038</v>
      </c>
      <c r="B84" s="74" t="b">
        <f t="shared" si="6"/>
        <v>0</v>
      </c>
      <c r="C84" s="74" t="b">
        <f t="shared" si="6"/>
        <v>1</v>
      </c>
      <c r="D84" s="74" t="b">
        <f t="shared" si="6"/>
        <v>1</v>
      </c>
      <c r="E84" s="74" t="b">
        <f t="shared" si="6"/>
        <v>0</v>
      </c>
      <c r="F84" s="74" t="b">
        <f t="shared" si="6"/>
        <v>0</v>
      </c>
      <c r="G84" s="196" t="b">
        <v>0</v>
      </c>
      <c r="H84" s="196" t="b">
        <v>0</v>
      </c>
      <c r="I84" s="196" t="b">
        <v>0</v>
      </c>
      <c r="J84" s="196" t="b">
        <v>0</v>
      </c>
      <c r="K84" s="517"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1052</v>
      </c>
      <c r="B86" s="11" t="b">
        <v>1</v>
      </c>
      <c r="C86" s="11" t="b">
        <v>1</v>
      </c>
      <c r="D86" s="11" t="b">
        <v>1</v>
      </c>
      <c r="E86" s="11" t="b">
        <v>0</v>
      </c>
      <c r="F86" s="11" t="b">
        <v>1</v>
      </c>
      <c r="G86" s="11" t="b">
        <v>0</v>
      </c>
      <c r="H86" s="11" t="b">
        <v>0</v>
      </c>
      <c r="I86" s="11" t="b">
        <v>1</v>
      </c>
      <c r="J86" s="11" t="b">
        <v>0</v>
      </c>
      <c r="K86" s="11" t="b">
        <v>0</v>
      </c>
      <c r="L86" s="11" t="b">
        <v>0</v>
      </c>
      <c r="M86" s="16" t="s">
        <v>1053</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1199</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1999</v>
      </c>
      <c r="B104" s="11" t="b">
        <v>1</v>
      </c>
      <c r="C104" s="11" t="b">
        <v>0</v>
      </c>
      <c r="D104" s="11" t="b">
        <v>0</v>
      </c>
      <c r="E104" s="11" t="b">
        <v>0</v>
      </c>
      <c r="F104" s="11" t="b">
        <v>0</v>
      </c>
      <c r="G104" s="11" t="b">
        <v>0</v>
      </c>
      <c r="H104" s="11" t="b">
        <v>0</v>
      </c>
      <c r="I104" s="11" t="b">
        <v>0</v>
      </c>
      <c r="J104" s="11" t="b">
        <v>0</v>
      </c>
      <c r="K104" s="11" t="b">
        <v>0</v>
      </c>
      <c r="L104" s="11" t="b">
        <v>1</v>
      </c>
      <c r="M104" s="16" t="s">
        <v>2000</v>
      </c>
    </row>
    <row r="105" spans="1:13">
      <c r="A105" s="13" t="s">
        <v>2205</v>
      </c>
      <c r="B105" s="11" t="b">
        <v>1</v>
      </c>
      <c r="C105" s="11" t="b">
        <v>0</v>
      </c>
      <c r="D105" s="11" t="b">
        <v>0</v>
      </c>
      <c r="E105" s="11" t="b">
        <v>0</v>
      </c>
      <c r="F105" s="11" t="b">
        <v>0</v>
      </c>
      <c r="G105" s="11" t="b">
        <v>0</v>
      </c>
      <c r="H105" s="11" t="b">
        <v>0</v>
      </c>
      <c r="I105" s="11" t="b">
        <v>0</v>
      </c>
      <c r="J105" s="11" t="b">
        <v>0</v>
      </c>
      <c r="K105" s="11" t="b">
        <v>0</v>
      </c>
      <c r="L105" s="11" t="b">
        <v>1</v>
      </c>
      <c r="M105" s="16" t="s">
        <v>2207</v>
      </c>
    </row>
    <row r="106" spans="1:13">
      <c r="A106" s="13" t="s">
        <v>2438</v>
      </c>
      <c r="B106" s="11" t="b">
        <v>1</v>
      </c>
      <c r="C106" s="11" t="b">
        <v>0</v>
      </c>
      <c r="D106" s="11" t="b">
        <v>0</v>
      </c>
      <c r="E106" s="11" t="b">
        <v>0</v>
      </c>
      <c r="F106" s="11" t="b">
        <v>0</v>
      </c>
      <c r="G106" s="11" t="b">
        <v>0</v>
      </c>
      <c r="H106" s="11" t="b">
        <v>0</v>
      </c>
      <c r="I106" s="11" t="b">
        <v>0</v>
      </c>
      <c r="J106" s="11" t="b">
        <v>0</v>
      </c>
      <c r="K106" s="11" t="b">
        <v>0</v>
      </c>
      <c r="L106" s="11" t="b">
        <v>1</v>
      </c>
      <c r="M106" s="16" t="s">
        <v>2441</v>
      </c>
    </row>
    <row r="107" spans="1:13">
      <c r="A107" s="13" t="s">
        <v>2439</v>
      </c>
      <c r="B107" s="11" t="b">
        <v>1</v>
      </c>
      <c r="C107" s="11" t="b">
        <v>0</v>
      </c>
      <c r="D107" s="11" t="b">
        <v>0</v>
      </c>
      <c r="E107" s="11" t="b">
        <v>0</v>
      </c>
      <c r="F107" s="11" t="b">
        <v>0</v>
      </c>
      <c r="G107" s="11" t="b">
        <v>0</v>
      </c>
      <c r="H107" s="11" t="b">
        <v>0</v>
      </c>
      <c r="I107" s="11" t="b">
        <v>0</v>
      </c>
      <c r="J107" s="11" t="b">
        <v>0</v>
      </c>
      <c r="K107" s="11" t="b">
        <v>0</v>
      </c>
      <c r="L107" s="11" t="b">
        <v>1</v>
      </c>
      <c r="M107" s="16" t="s">
        <v>2442</v>
      </c>
    </row>
    <row r="108" spans="1:13">
      <c r="A108" s="13" t="s">
        <v>2440</v>
      </c>
      <c r="B108" s="11" t="b">
        <v>1</v>
      </c>
      <c r="C108" s="11" t="b">
        <v>0</v>
      </c>
      <c r="D108" s="11" t="b">
        <v>0</v>
      </c>
      <c r="E108" s="11" t="b">
        <v>0</v>
      </c>
      <c r="F108" s="11" t="b">
        <v>0</v>
      </c>
      <c r="G108" s="11" t="b">
        <v>0</v>
      </c>
      <c r="H108" s="11" t="b">
        <v>0</v>
      </c>
      <c r="I108" s="11" t="b">
        <v>0</v>
      </c>
      <c r="J108" s="11" t="b">
        <v>0</v>
      </c>
      <c r="K108" s="11" t="b">
        <v>0</v>
      </c>
      <c r="L108" s="11" t="b">
        <v>1</v>
      </c>
      <c r="M108" s="16" t="s">
        <v>2443</v>
      </c>
    </row>
    <row r="109" spans="1:13">
      <c r="A109" s="13" t="s">
        <v>2206</v>
      </c>
      <c r="B109" s="11" t="b">
        <v>1</v>
      </c>
      <c r="C109" s="11" t="b">
        <v>0</v>
      </c>
      <c r="D109" s="11" t="b">
        <v>0</v>
      </c>
      <c r="E109" s="11" t="b">
        <v>0</v>
      </c>
      <c r="F109" s="11" t="b">
        <v>0</v>
      </c>
      <c r="G109" s="11" t="b">
        <v>0</v>
      </c>
      <c r="H109" s="11" t="b">
        <v>0</v>
      </c>
      <c r="I109" s="11" t="b">
        <v>0</v>
      </c>
      <c r="J109" s="11" t="b">
        <v>0</v>
      </c>
      <c r="K109" s="11" t="b">
        <v>0</v>
      </c>
      <c r="L109" s="11" t="b">
        <v>1</v>
      </c>
      <c r="M109" s="16" t="s">
        <v>2208</v>
      </c>
    </row>
  </sheetData>
  <autoFilter ref="A2:M104" xr:uid="{7A02DDC9-E0E8-48BF-8BE6-D6DD57F6C67D}"/>
  <conditionalFormatting sqref="B3:L109">
    <cfRule type="cellIs" dxfId="50"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38"/>
  <sheetViews>
    <sheetView zoomScale="84" zoomScaleNormal="84" workbookViewId="0">
      <pane xSplit="8" ySplit="4" topLeftCell="I119" activePane="bottomRight" state="frozen"/>
      <selection pane="topRight" activeCell="I1" sqref="I1"/>
      <selection pane="bottomLeft" activeCell="A5" sqref="A5"/>
      <selection pane="bottomRight" activeCell="I149" sqref="I149"/>
    </sheetView>
    <sheetView topLeftCell="A232" workbookViewId="1">
      <selection activeCell="I133" sqref="I133"/>
    </sheetView>
  </sheetViews>
  <sheetFormatPr defaultRowHeight="15" outlineLevelRow="1"/>
  <cols>
    <col min="3" max="3" width="22.5703125" bestFit="1" customWidth="1"/>
    <col min="7" max="7" width="17.28515625" customWidth="1"/>
    <col min="9" max="9" width="24.5703125" customWidth="1"/>
  </cols>
  <sheetData>
    <row r="1" spans="1:130">
      <c r="G1" s="25"/>
    </row>
    <row r="2" spans="1:130">
      <c r="B2" t="s">
        <v>1147</v>
      </c>
      <c r="G2" s="25"/>
    </row>
    <row r="3" spans="1:130">
      <c r="B3" s="115" t="s">
        <v>1</v>
      </c>
      <c r="C3" s="116" t="s">
        <v>2</v>
      </c>
      <c r="D3" s="116"/>
      <c r="G3" s="477" t="s">
        <v>1556</v>
      </c>
      <c r="H3" s="210" t="s">
        <v>1</v>
      </c>
      <c r="I3" s="211" t="s">
        <v>2</v>
      </c>
      <c r="J3" s="211" t="s">
        <v>3</v>
      </c>
      <c r="K3" s="211" t="s">
        <v>4</v>
      </c>
    </row>
    <row r="4" spans="1:130">
      <c r="B4" s="117" t="s">
        <v>16</v>
      </c>
      <c r="C4" s="27"/>
      <c r="D4" s="118"/>
      <c r="G4" s="25"/>
      <c r="H4" s="117" t="s">
        <v>16</v>
      </c>
      <c r="I4" s="118"/>
      <c r="J4" s="118"/>
      <c r="K4" s="299" t="s">
        <v>1142</v>
      </c>
    </row>
    <row r="5" spans="1:130">
      <c r="B5" s="117" t="s">
        <v>16</v>
      </c>
      <c r="C5" s="119" t="s">
        <v>1158</v>
      </c>
      <c r="D5" s="119"/>
      <c r="E5" s="199"/>
      <c r="F5" s="199"/>
      <c r="G5" s="489"/>
      <c r="H5" s="117" t="s">
        <v>16</v>
      </c>
      <c r="I5" s="476" t="s">
        <v>1158</v>
      </c>
      <c r="J5" s="118"/>
      <c r="K5" s="299"/>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IF($C6="","blank",MATCH($C6,$I$5:$I$260,0))</f>
        <v>2</v>
      </c>
      <c r="B6" s="18" t="s">
        <v>10</v>
      </c>
      <c r="C6" s="119" t="s">
        <v>636</v>
      </c>
      <c r="D6" s="119"/>
      <c r="E6" s="199"/>
      <c r="F6" s="199"/>
      <c r="G6" s="489"/>
      <c r="H6" s="18" t="s">
        <v>10</v>
      </c>
      <c r="I6" s="119" t="s">
        <v>636</v>
      </c>
      <c r="J6" s="118"/>
      <c r="K6" s="300"/>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19" t="s">
        <v>22</v>
      </c>
      <c r="D7" s="442"/>
      <c r="E7" s="199"/>
      <c r="F7" s="199"/>
      <c r="G7" s="489"/>
      <c r="H7" s="18" t="s">
        <v>10</v>
      </c>
      <c r="I7" s="119" t="s">
        <v>22</v>
      </c>
      <c r="J7" s="118"/>
      <c r="K7" s="300"/>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19" t="s">
        <v>1842</v>
      </c>
      <c r="D8" s="442"/>
      <c r="E8" s="199"/>
      <c r="F8" s="199"/>
      <c r="G8" s="489"/>
      <c r="H8" s="18" t="s">
        <v>10</v>
      </c>
      <c r="I8" s="119" t="s">
        <v>1842</v>
      </c>
      <c r="J8" s="118"/>
      <c r="K8" s="300"/>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19" t="s">
        <v>462</v>
      </c>
      <c r="D9" s="119"/>
      <c r="E9" s="199"/>
      <c r="F9" s="199"/>
      <c r="G9" s="489"/>
      <c r="H9" s="18" t="s">
        <v>10</v>
      </c>
      <c r="I9" s="119" t="s">
        <v>462</v>
      </c>
      <c r="J9" s="118"/>
      <c r="K9" s="300"/>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19" t="s">
        <v>184</v>
      </c>
      <c r="D10" s="119"/>
      <c r="E10" s="199"/>
      <c r="F10" s="199"/>
      <c r="G10" s="489"/>
      <c r="H10" s="18" t="s">
        <v>10</v>
      </c>
      <c r="I10" s="119" t="s">
        <v>184</v>
      </c>
      <c r="J10" s="118"/>
      <c r="K10" s="300"/>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19" t="s">
        <v>1146</v>
      </c>
      <c r="D11" s="119"/>
      <c r="E11" s="199"/>
      <c r="F11" s="199"/>
      <c r="G11" s="489"/>
      <c r="H11" s="18" t="s">
        <v>10</v>
      </c>
      <c r="I11" s="119" t="s">
        <v>1146</v>
      </c>
      <c r="J11" s="118"/>
      <c r="K11" s="300"/>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19" t="s">
        <v>1159</v>
      </c>
      <c r="D12" s="119"/>
      <c r="E12" s="199"/>
      <c r="F12" s="199"/>
      <c r="G12" s="489"/>
      <c r="H12" s="117" t="s">
        <v>16</v>
      </c>
      <c r="I12" s="476" t="s">
        <v>1159</v>
      </c>
      <c r="J12" s="118"/>
      <c r="K12" s="299"/>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19" t="s">
        <v>21</v>
      </c>
      <c r="D13" s="119"/>
      <c r="E13" s="199"/>
      <c r="F13" s="199"/>
      <c r="G13" s="489" t="s">
        <v>1606</v>
      </c>
      <c r="H13" s="18" t="s">
        <v>10</v>
      </c>
      <c r="I13" s="119" t="s">
        <v>21</v>
      </c>
      <c r="J13" s="118"/>
      <c r="K13" s="300"/>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19" t="s">
        <v>673</v>
      </c>
      <c r="D14" s="119"/>
      <c r="E14" s="199"/>
      <c r="F14" s="199"/>
      <c r="G14" s="489" t="s">
        <v>1606</v>
      </c>
      <c r="H14" s="18" t="s">
        <v>10</v>
      </c>
      <c r="I14" s="119" t="s">
        <v>1156</v>
      </c>
      <c r="J14" s="118"/>
      <c r="K14" s="300"/>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19"/>
      <c r="D15" s="119"/>
      <c r="E15" s="199"/>
      <c r="F15" s="199"/>
      <c r="G15" s="489"/>
      <c r="H15" s="18" t="s">
        <v>10</v>
      </c>
      <c r="I15" s="119" t="s">
        <v>2177</v>
      </c>
      <c r="J15" s="118"/>
      <c r="K15" s="300"/>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19"/>
      <c r="D16" s="119"/>
      <c r="E16" s="199"/>
      <c r="F16" s="199"/>
      <c r="G16" s="489"/>
      <c r="H16" s="18" t="s">
        <v>10</v>
      </c>
      <c r="I16" s="119" t="s">
        <v>2179</v>
      </c>
      <c r="J16" s="118"/>
      <c r="K16" s="300"/>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19"/>
      <c r="D17" s="119"/>
      <c r="E17" s="199"/>
      <c r="F17" s="199"/>
      <c r="G17" s="489"/>
      <c r="H17" s="18" t="s">
        <v>10</v>
      </c>
      <c r="I17" s="119" t="s">
        <v>2197</v>
      </c>
      <c r="J17" s="118"/>
      <c r="K17" s="300"/>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19"/>
      <c r="D18" s="119"/>
      <c r="E18" s="199"/>
      <c r="F18" s="199"/>
      <c r="G18" s="489"/>
      <c r="H18" s="18" t="s">
        <v>10</v>
      </c>
      <c r="I18" s="119" t="s">
        <v>2181</v>
      </c>
      <c r="J18" s="118"/>
      <c r="K18" s="300"/>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IF($C19="","blank",MATCH($C19,$I$5:$I$260,0))</f>
        <v>20</v>
      </c>
      <c r="B19" s="18" t="s">
        <v>10</v>
      </c>
      <c r="C19" s="119" t="s">
        <v>776</v>
      </c>
      <c r="D19" s="119"/>
      <c r="E19" s="199"/>
      <c r="F19" s="199"/>
      <c r="G19" s="489" t="s">
        <v>1606</v>
      </c>
      <c r="H19" s="18" t="s">
        <v>10</v>
      </c>
      <c r="I19" s="119" t="s">
        <v>1149</v>
      </c>
      <c r="J19" s="118"/>
      <c r="K19" s="300" t="s">
        <v>1150</v>
      </c>
      <c r="L19" s="300" t="s">
        <v>1151</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19"/>
      <c r="D20" s="119"/>
      <c r="E20" s="199"/>
      <c r="F20" s="199"/>
      <c r="G20" s="489"/>
      <c r="H20" s="18" t="s">
        <v>10</v>
      </c>
      <c r="I20" s="119" t="s">
        <v>2182</v>
      </c>
      <c r="J20" s="118"/>
      <c r="K20" s="300"/>
      <c r="L20" s="300"/>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19"/>
      <c r="D21" s="119"/>
      <c r="E21" s="199"/>
      <c r="F21" s="199"/>
      <c r="G21" s="489"/>
      <c r="H21" s="18" t="s">
        <v>10</v>
      </c>
      <c r="I21" s="119" t="s">
        <v>2183</v>
      </c>
      <c r="J21" s="118"/>
      <c r="K21" s="300"/>
      <c r="L21" s="300"/>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19"/>
      <c r="D22" s="119"/>
      <c r="E22" s="199"/>
      <c r="F22" s="199"/>
      <c r="G22" s="489"/>
      <c r="H22" s="18" t="s">
        <v>10</v>
      </c>
      <c r="I22" s="119" t="s">
        <v>2184</v>
      </c>
      <c r="J22" s="118"/>
      <c r="K22" s="300"/>
      <c r="L22" s="300"/>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2" si="1">IF($C23="","blank",MATCH($C23,$I$5:$I$260,0))</f>
        <v>23</v>
      </c>
      <c r="B23" s="18" t="s">
        <v>10</v>
      </c>
      <c r="C23" s="119" t="s">
        <v>1171</v>
      </c>
      <c r="D23" s="119"/>
      <c r="E23" s="199"/>
      <c r="F23" s="199"/>
      <c r="G23" s="489" t="s">
        <v>1606</v>
      </c>
      <c r="H23" s="18" t="s">
        <v>10</v>
      </c>
      <c r="I23" s="119" t="s">
        <v>673</v>
      </c>
      <c r="J23" s="118"/>
      <c r="K23" s="300"/>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19" t="s">
        <v>733</v>
      </c>
      <c r="D24" s="119"/>
      <c r="E24" s="199"/>
      <c r="F24" s="199"/>
      <c r="G24" s="489" t="s">
        <v>1578</v>
      </c>
      <c r="H24" s="18" t="s">
        <v>10</v>
      </c>
      <c r="I24" s="119" t="s">
        <v>776</v>
      </c>
      <c r="J24" s="118"/>
      <c r="K24" s="300"/>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19" t="s">
        <v>733</v>
      </c>
      <c r="D25" s="119"/>
      <c r="E25" s="199"/>
      <c r="F25" s="199"/>
      <c r="G25" s="489"/>
      <c r="H25" s="18" t="s">
        <v>10</v>
      </c>
      <c r="I25" s="119" t="s">
        <v>1969</v>
      </c>
      <c r="J25" s="118"/>
      <c r="K25" s="300"/>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19" t="s">
        <v>733</v>
      </c>
      <c r="D26" s="119"/>
      <c r="E26" s="199"/>
      <c r="F26" s="199"/>
      <c r="G26" s="489"/>
      <c r="H26" s="18" t="s">
        <v>10</v>
      </c>
      <c r="I26" s="119" t="s">
        <v>1970</v>
      </c>
      <c r="J26" s="118"/>
      <c r="K26" s="300"/>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19" t="s">
        <v>1160</v>
      </c>
      <c r="D27" s="119"/>
      <c r="E27" s="199"/>
      <c r="F27" s="199"/>
      <c r="G27" s="489"/>
      <c r="H27" s="18" t="s">
        <v>10</v>
      </c>
      <c r="I27" s="119" t="s">
        <v>1171</v>
      </c>
      <c r="J27" s="118"/>
      <c r="K27" s="300"/>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19" t="s">
        <v>20</v>
      </c>
      <c r="D28" s="119"/>
      <c r="E28" s="199"/>
      <c r="F28" s="199"/>
      <c r="G28" s="489"/>
      <c r="H28" s="18" t="s">
        <v>10</v>
      </c>
      <c r="I28" s="119" t="s">
        <v>1172</v>
      </c>
      <c r="J28" s="118"/>
      <c r="K28" s="300"/>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19" t="s">
        <v>20</v>
      </c>
      <c r="D29" s="119"/>
      <c r="E29" s="199"/>
      <c r="F29" s="199"/>
      <c r="G29" s="489"/>
      <c r="H29" s="18" t="s">
        <v>10</v>
      </c>
      <c r="I29" s="119" t="s">
        <v>1173</v>
      </c>
      <c r="J29" s="118"/>
      <c r="K29" s="300"/>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19" t="s">
        <v>20</v>
      </c>
      <c r="D30" s="119"/>
      <c r="E30" s="199"/>
      <c r="F30" s="199"/>
      <c r="G30" s="489"/>
      <c r="H30" s="18" t="s">
        <v>10</v>
      </c>
      <c r="I30" s="119" t="s">
        <v>1410</v>
      </c>
      <c r="J30" s="118"/>
      <c r="K30" s="300"/>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19" t="s">
        <v>20</v>
      </c>
      <c r="D31" s="119"/>
      <c r="E31" s="199"/>
      <c r="F31" s="199"/>
      <c r="G31" s="489"/>
      <c r="H31" s="18" t="s">
        <v>10</v>
      </c>
      <c r="I31" s="119" t="s">
        <v>1411</v>
      </c>
      <c r="J31" s="118"/>
      <c r="K31" s="300"/>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19" t="s">
        <v>19</v>
      </c>
      <c r="D32" s="119"/>
      <c r="E32" s="199"/>
      <c r="F32" s="199"/>
      <c r="G32" s="489"/>
      <c r="H32" s="18" t="s">
        <v>10</v>
      </c>
      <c r="I32" s="119" t="s">
        <v>1412</v>
      </c>
      <c r="J32" s="118"/>
      <c r="K32" s="300"/>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84</v>
      </c>
      <c r="B33" s="18" t="s">
        <v>0</v>
      </c>
      <c r="C33" s="119" t="s">
        <v>353</v>
      </c>
      <c r="D33" s="119"/>
      <c r="E33" s="199"/>
      <c r="F33" s="199"/>
      <c r="G33" s="489"/>
      <c r="H33" s="117" t="s">
        <v>16</v>
      </c>
      <c r="I33" s="476" t="s">
        <v>1580</v>
      </c>
      <c r="J33" s="118"/>
      <c r="K33" s="299"/>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85</v>
      </c>
      <c r="B34" s="18" t="s">
        <v>0</v>
      </c>
      <c r="C34" s="119" t="s">
        <v>354</v>
      </c>
      <c r="D34" s="119"/>
      <c r="E34" s="199"/>
      <c r="F34" s="199"/>
      <c r="G34" s="489"/>
      <c r="H34" s="18" t="s">
        <v>10</v>
      </c>
      <c r="I34" s="119" t="s">
        <v>733</v>
      </c>
      <c r="J34" s="118"/>
      <c r="K34" s="300" t="s">
        <v>735</v>
      </c>
      <c r="L34" s="300" t="s">
        <v>1830</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86</v>
      </c>
      <c r="B35" s="18" t="s">
        <v>16</v>
      </c>
      <c r="C35" s="119" t="s">
        <v>1161</v>
      </c>
      <c r="D35" s="119"/>
      <c r="E35" s="199"/>
      <c r="F35" s="199"/>
      <c r="G35" s="489"/>
      <c r="H35" s="18" t="s">
        <v>10</v>
      </c>
      <c r="I35" s="119" t="s">
        <v>20</v>
      </c>
      <c r="J35" s="118"/>
      <c r="K35" s="300" t="s">
        <v>811</v>
      </c>
      <c r="L35" s="300" t="s">
        <v>366</v>
      </c>
      <c r="M35" s="300" t="s">
        <v>101</v>
      </c>
      <c r="N35" s="300" t="s">
        <v>735</v>
      </c>
      <c r="O35" s="300" t="s">
        <v>1830</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67</v>
      </c>
      <c r="B36" s="18" t="s">
        <v>10</v>
      </c>
      <c r="C36" s="119" t="s">
        <v>1296</v>
      </c>
      <c r="D36" s="119"/>
      <c r="E36" s="199"/>
      <c r="F36" s="199"/>
      <c r="G36" s="489"/>
      <c r="H36" s="18" t="s">
        <v>10</v>
      </c>
      <c r="I36" s="119" t="s">
        <v>19</v>
      </c>
      <c r="J36" s="118"/>
      <c r="K36" s="300" t="s">
        <v>368</v>
      </c>
      <c r="L36" s="300" t="s">
        <v>735</v>
      </c>
      <c r="M36" s="300" t="s">
        <v>1830</v>
      </c>
      <c r="N36" s="300" t="s">
        <v>367</v>
      </c>
      <c r="O36" s="300" t="s">
        <v>343</v>
      </c>
      <c r="P36" s="300"/>
      <c r="Q36" s="300"/>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67</v>
      </c>
      <c r="B37" s="18" t="s">
        <v>10</v>
      </c>
      <c r="C37" s="119" t="s">
        <v>1296</v>
      </c>
      <c r="D37" s="119"/>
      <c r="E37" s="199"/>
      <c r="F37" s="199"/>
      <c r="G37" s="489"/>
      <c r="H37" s="18" t="s">
        <v>10</v>
      </c>
      <c r="I37" s="119" t="s">
        <v>18</v>
      </c>
      <c r="J37" s="118"/>
      <c r="K37" s="300" t="s">
        <v>366</v>
      </c>
      <c r="L37" s="300" t="s">
        <v>735</v>
      </c>
      <c r="M37" s="300" t="s">
        <v>1830</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67</v>
      </c>
      <c r="B38" s="18" t="s">
        <v>10</v>
      </c>
      <c r="C38" s="119" t="s">
        <v>1296</v>
      </c>
      <c r="D38" s="119"/>
      <c r="E38" s="199"/>
      <c r="F38" s="199"/>
      <c r="G38" s="489"/>
      <c r="H38" s="18" t="s">
        <v>10</v>
      </c>
      <c r="I38" s="119" t="s">
        <v>13</v>
      </c>
      <c r="J38" s="118"/>
      <c r="K38" s="300"/>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84</v>
      </c>
      <c r="B39" s="18" t="s">
        <v>0</v>
      </c>
      <c r="C39" s="119" t="s">
        <v>353</v>
      </c>
      <c r="D39" s="119"/>
      <c r="E39" s="199"/>
      <c r="F39" s="199"/>
      <c r="G39" s="489"/>
      <c r="H39" s="117" t="s">
        <v>16</v>
      </c>
      <c r="I39" s="476" t="s">
        <v>1579</v>
      </c>
      <c r="J39" s="118"/>
      <c r="K39" s="299"/>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67</v>
      </c>
      <c r="B40" s="18" t="s">
        <v>10</v>
      </c>
      <c r="C40" s="119" t="s">
        <v>1296</v>
      </c>
      <c r="D40" s="119"/>
      <c r="E40" s="199"/>
      <c r="F40" s="199"/>
      <c r="G40" s="489"/>
      <c r="H40" s="18" t="s">
        <v>10</v>
      </c>
      <c r="I40" s="119" t="s">
        <v>2258</v>
      </c>
      <c r="J40" s="118"/>
      <c r="K40" s="300"/>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67</v>
      </c>
      <c r="B41" s="18" t="s">
        <v>10</v>
      </c>
      <c r="C41" s="119" t="s">
        <v>1296</v>
      </c>
      <c r="D41" s="119"/>
      <c r="E41" s="199"/>
      <c r="F41" s="199"/>
      <c r="G41" s="489"/>
      <c r="H41" s="18" t="s">
        <v>10</v>
      </c>
      <c r="I41" s="119" t="s">
        <v>1875</v>
      </c>
      <c r="J41" s="118"/>
      <c r="K41" s="300"/>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f t="shared" si="1"/>
        <v>67</v>
      </c>
      <c r="B42" s="18" t="s">
        <v>10</v>
      </c>
      <c r="C42" s="119" t="s">
        <v>1296</v>
      </c>
      <c r="D42" s="119"/>
      <c r="E42" s="199"/>
      <c r="F42" s="199"/>
      <c r="G42" s="489"/>
      <c r="H42" s="18" t="s">
        <v>10</v>
      </c>
      <c r="I42" s="119" t="s">
        <v>223</v>
      </c>
      <c r="J42" s="118"/>
      <c r="K42" s="300"/>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19"/>
      <c r="D43" s="119"/>
      <c r="E43" s="199"/>
      <c r="F43" s="199"/>
      <c r="G43" s="489"/>
      <c r="H43" s="18" t="s">
        <v>10</v>
      </c>
      <c r="I43" s="119" t="s">
        <v>2104</v>
      </c>
      <c r="J43" s="118"/>
      <c r="K43" s="300"/>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19"/>
      <c r="D44" s="119"/>
      <c r="E44" s="199"/>
      <c r="F44" s="199"/>
      <c r="G44" s="489"/>
      <c r="H44" s="18" t="s">
        <v>0</v>
      </c>
      <c r="I44" s="119" t="s">
        <v>2121</v>
      </c>
      <c r="J44" s="118"/>
      <c r="K44" s="300"/>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c r="B45" s="18"/>
      <c r="C45" s="119"/>
      <c r="D45" s="119"/>
      <c r="E45" s="199"/>
      <c r="F45" s="199"/>
      <c r="G45" s="489"/>
      <c r="H45" s="18" t="s">
        <v>0</v>
      </c>
      <c r="I45" s="119" t="s">
        <v>2019</v>
      </c>
      <c r="J45" s="118"/>
      <c r="K45" s="300"/>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IF($C46="","blank",MATCH($C46,$I$5:$I$260,0))</f>
        <v>67</v>
      </c>
      <c r="B46" s="18" t="s">
        <v>10</v>
      </c>
      <c r="C46" s="119" t="s">
        <v>1296</v>
      </c>
      <c r="D46" s="119"/>
      <c r="E46" s="199"/>
      <c r="F46" s="199"/>
      <c r="G46" s="489"/>
      <c r="H46" s="18" t="s">
        <v>10</v>
      </c>
      <c r="I46" s="119" t="s">
        <v>1877</v>
      </c>
      <c r="J46" s="118"/>
      <c r="K46" s="300" t="s">
        <v>6</v>
      </c>
      <c r="L46" s="300" t="s">
        <v>7</v>
      </c>
      <c r="M46" s="300" t="s">
        <v>8</v>
      </c>
      <c r="N46" s="300" t="s">
        <v>159</v>
      </c>
      <c r="O46" s="300" t="s">
        <v>174</v>
      </c>
      <c r="P46" s="300" t="s">
        <v>232</v>
      </c>
      <c r="Q46" s="300" t="s">
        <v>234</v>
      </c>
      <c r="R46" s="300" t="s">
        <v>268</v>
      </c>
      <c r="S46" s="300" t="s">
        <v>1880</v>
      </c>
      <c r="T46" s="300" t="s">
        <v>1881</v>
      </c>
      <c r="U46" s="300" t="s">
        <v>1882</v>
      </c>
      <c r="V46" s="300" t="s">
        <v>1883</v>
      </c>
      <c r="W46" s="300" t="s">
        <v>1824</v>
      </c>
      <c r="X46" s="118" t="s">
        <v>1879</v>
      </c>
      <c r="Y46" s="118" t="s">
        <v>1884</v>
      </c>
      <c r="Z46" s="546" t="s">
        <v>2022</v>
      </c>
      <c r="AA46" s="546" t="s">
        <v>1825</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f>IF($C47="","blank",MATCH($C47,$I$5:$I$260,0))</f>
        <v>67</v>
      </c>
      <c r="B47" s="18" t="s">
        <v>10</v>
      </c>
      <c r="C47" s="119" t="s">
        <v>1296</v>
      </c>
      <c r="D47" s="119"/>
      <c r="E47" s="199"/>
      <c r="F47" s="199"/>
      <c r="G47" s="489"/>
      <c r="H47" s="18" t="s">
        <v>10</v>
      </c>
      <c r="I47" s="119" t="s">
        <v>2158</v>
      </c>
      <c r="J47" s="118"/>
      <c r="K47" s="300"/>
      <c r="L47" s="300"/>
      <c r="M47" s="300"/>
      <c r="N47" s="300"/>
      <c r="O47" s="300"/>
      <c r="P47" s="300"/>
      <c r="Q47" s="300"/>
      <c r="R47" s="300"/>
      <c r="S47" s="300"/>
      <c r="T47" s="300"/>
      <c r="U47" s="300"/>
      <c r="V47" s="300"/>
      <c r="W47" s="300"/>
      <c r="X47" s="118"/>
      <c r="Y47" s="118"/>
      <c r="Z47" s="546"/>
      <c r="AA47" s="546"/>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f>IF($C48="","blank",MATCH($C48,$I$5:$I$260,0))</f>
        <v>67</v>
      </c>
      <c r="B48" s="18" t="s">
        <v>10</v>
      </c>
      <c r="C48" s="119" t="s">
        <v>1296</v>
      </c>
      <c r="D48" s="119"/>
      <c r="E48" s="199"/>
      <c r="F48" s="199"/>
      <c r="G48" s="489"/>
      <c r="H48" s="18" t="s">
        <v>10</v>
      </c>
      <c r="I48" s="119" t="s">
        <v>2053</v>
      </c>
      <c r="J48" s="118"/>
      <c r="K48" s="300"/>
      <c r="L48" s="300"/>
      <c r="M48" s="300"/>
      <c r="N48" s="300"/>
      <c r="O48" s="300"/>
      <c r="P48" s="300"/>
      <c r="Q48" s="300"/>
      <c r="R48" s="300"/>
      <c r="S48" s="300"/>
      <c r="T48" s="300"/>
      <c r="U48" s="300"/>
      <c r="V48" s="300"/>
      <c r="W48" s="300"/>
      <c r="X48" s="118"/>
      <c r="Y48" s="118"/>
      <c r="Z48" s="546"/>
      <c r="AA48" s="546"/>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19"/>
      <c r="D49" s="119"/>
      <c r="E49" s="199"/>
      <c r="F49" s="199"/>
      <c r="G49" s="489"/>
      <c r="H49" s="18" t="s">
        <v>9</v>
      </c>
      <c r="I49" s="119" t="s">
        <v>2114</v>
      </c>
      <c r="J49" s="118"/>
      <c r="K49" s="300"/>
      <c r="L49" s="300"/>
      <c r="M49" s="300"/>
      <c r="N49" s="300"/>
      <c r="O49" s="300"/>
      <c r="P49" s="300"/>
      <c r="Q49" s="300"/>
      <c r="R49" s="300"/>
      <c r="S49" s="300"/>
      <c r="T49" s="300"/>
      <c r="U49" s="300"/>
      <c r="V49" s="300"/>
      <c r="W49" s="300"/>
      <c r="X49" s="118"/>
      <c r="Y49" s="118"/>
      <c r="Z49" s="546"/>
      <c r="AA49" s="546"/>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19"/>
      <c r="D50" s="119"/>
      <c r="E50" s="199"/>
      <c r="F50" s="199"/>
      <c r="G50" s="489"/>
      <c r="H50" s="18" t="s">
        <v>9</v>
      </c>
      <c r="I50" s="119" t="s">
        <v>2099</v>
      </c>
      <c r="J50" s="118"/>
      <c r="K50" s="300" t="s">
        <v>563</v>
      </c>
      <c r="L50" s="300"/>
      <c r="M50" s="300"/>
      <c r="N50" s="300"/>
      <c r="O50" s="300"/>
      <c r="P50" s="300"/>
      <c r="Q50" s="300"/>
      <c r="R50" s="300"/>
      <c r="S50" s="300"/>
      <c r="T50" s="300"/>
      <c r="U50" s="300"/>
      <c r="V50" s="300"/>
      <c r="W50" s="300"/>
      <c r="X50" s="118"/>
      <c r="Y50" s="118"/>
      <c r="Z50" s="546"/>
      <c r="AA50" s="546"/>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19"/>
      <c r="D51" s="119"/>
      <c r="E51" s="199"/>
      <c r="F51" s="199"/>
      <c r="G51" s="489"/>
      <c r="H51" s="18" t="s">
        <v>9</v>
      </c>
      <c r="I51" s="119" t="s">
        <v>2100</v>
      </c>
      <c r="J51" s="118"/>
      <c r="K51" s="300" t="s">
        <v>563</v>
      </c>
      <c r="L51" s="300"/>
      <c r="M51" s="300"/>
      <c r="N51" s="300"/>
      <c r="O51" s="300"/>
      <c r="P51" s="300"/>
      <c r="Q51" s="300"/>
      <c r="R51" s="300"/>
      <c r="S51" s="300"/>
      <c r="T51" s="300"/>
      <c r="U51" s="300"/>
      <c r="V51" s="300"/>
      <c r="W51" s="300"/>
      <c r="X51" s="118"/>
      <c r="Y51" s="118"/>
      <c r="Z51" s="546"/>
      <c r="AA51" s="546"/>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19"/>
      <c r="D52" s="119"/>
      <c r="E52" s="199"/>
      <c r="F52" s="199"/>
      <c r="G52" s="489"/>
      <c r="H52" s="18" t="s">
        <v>9</v>
      </c>
      <c r="I52" s="119" t="s">
        <v>2101</v>
      </c>
      <c r="J52" s="118"/>
      <c r="K52" s="300" t="s">
        <v>1807</v>
      </c>
      <c r="L52" s="300" t="s">
        <v>1809</v>
      </c>
      <c r="M52" s="300" t="s">
        <v>1808</v>
      </c>
      <c r="N52" s="300"/>
      <c r="O52" s="300"/>
      <c r="P52" s="300"/>
      <c r="Q52" s="300"/>
      <c r="R52" s="300"/>
      <c r="S52" s="300"/>
      <c r="T52" s="300"/>
      <c r="U52" s="300"/>
      <c r="V52" s="300"/>
      <c r="W52" s="300"/>
      <c r="X52" s="118"/>
      <c r="Y52" s="118"/>
      <c r="Z52" s="546"/>
      <c r="AA52" s="546"/>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19"/>
      <c r="D53" s="119"/>
      <c r="E53" s="199"/>
      <c r="F53" s="199"/>
      <c r="G53" s="489"/>
      <c r="H53" s="18" t="s">
        <v>0</v>
      </c>
      <c r="I53" s="119" t="s">
        <v>2102</v>
      </c>
      <c r="J53" s="118"/>
      <c r="K53" s="300"/>
      <c r="L53" s="300"/>
      <c r="M53" s="300"/>
      <c r="N53" s="300"/>
      <c r="O53" s="300"/>
      <c r="P53" s="300"/>
      <c r="Q53" s="300"/>
      <c r="R53" s="300"/>
      <c r="S53" s="300"/>
      <c r="T53" s="300"/>
      <c r="U53" s="300"/>
      <c r="V53" s="300"/>
      <c r="W53" s="300"/>
      <c r="X53" s="118"/>
      <c r="Y53" s="118"/>
      <c r="Z53" s="546"/>
      <c r="AA53" s="546"/>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19"/>
      <c r="D54" s="119"/>
      <c r="E54" s="199"/>
      <c r="F54" s="199"/>
      <c r="G54" s="489"/>
      <c r="H54" s="18" t="s">
        <v>0</v>
      </c>
      <c r="I54" s="119" t="s">
        <v>2117</v>
      </c>
      <c r="J54" s="118"/>
      <c r="K54" s="300"/>
      <c r="L54" s="300"/>
      <c r="M54" s="300"/>
      <c r="N54" s="300"/>
      <c r="O54" s="300"/>
      <c r="P54" s="300"/>
      <c r="Q54" s="300"/>
      <c r="R54" s="300"/>
      <c r="S54" s="300"/>
      <c r="T54" s="300"/>
      <c r="U54" s="300"/>
      <c r="V54" s="300"/>
      <c r="W54" s="300"/>
      <c r="X54" s="118"/>
      <c r="Y54" s="118"/>
      <c r="Z54" s="546"/>
      <c r="AA54" s="546"/>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19"/>
      <c r="D55" s="119"/>
      <c r="E55" s="199"/>
      <c r="F55" s="199"/>
      <c r="G55" s="489"/>
      <c r="H55" s="18" t="s">
        <v>9</v>
      </c>
      <c r="I55" s="119" t="s">
        <v>2118</v>
      </c>
      <c r="J55" s="118"/>
      <c r="K55" s="300"/>
      <c r="L55" s="300"/>
      <c r="M55" s="300"/>
      <c r="N55" s="300"/>
      <c r="O55" s="300"/>
      <c r="P55" s="300"/>
      <c r="Q55" s="300"/>
      <c r="R55" s="300"/>
      <c r="S55" s="300"/>
      <c r="T55" s="300"/>
      <c r="U55" s="300"/>
      <c r="V55" s="300"/>
      <c r="W55" s="300"/>
      <c r="X55" s="118"/>
      <c r="Y55" s="118"/>
      <c r="Z55" s="546"/>
      <c r="AA55" s="546"/>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19"/>
      <c r="D56" s="119"/>
      <c r="E56" s="199"/>
      <c r="F56" s="199"/>
      <c r="G56" s="489"/>
      <c r="H56" s="18" t="s">
        <v>9</v>
      </c>
      <c r="I56" s="119" t="s">
        <v>2103</v>
      </c>
      <c r="J56" s="118"/>
      <c r="K56" s="300"/>
      <c r="L56" s="300"/>
      <c r="M56" s="300"/>
      <c r="N56" s="300"/>
      <c r="O56" s="300"/>
      <c r="P56" s="300"/>
      <c r="Q56" s="300"/>
      <c r="R56" s="300"/>
      <c r="S56" s="300"/>
      <c r="T56" s="300"/>
      <c r="U56" s="300"/>
      <c r="V56" s="300"/>
      <c r="W56" s="300"/>
      <c r="X56" s="118"/>
      <c r="Y56" s="118"/>
      <c r="Z56" s="546"/>
      <c r="AA56" s="546"/>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outlineLevel="1">
      <c r="A57" s="18"/>
      <c r="B57" s="18"/>
      <c r="C57" s="119"/>
      <c r="D57" s="119"/>
      <c r="E57" s="199"/>
      <c r="F57" s="199"/>
      <c r="G57" s="489"/>
      <c r="H57" s="18" t="s">
        <v>9</v>
      </c>
      <c r="I57" s="119" t="s">
        <v>2119</v>
      </c>
      <c r="J57" s="118"/>
      <c r="K57" s="300"/>
      <c r="L57" s="300"/>
      <c r="M57" s="300"/>
      <c r="N57" s="300"/>
      <c r="O57" s="300"/>
      <c r="P57" s="300"/>
      <c r="Q57" s="300"/>
      <c r="R57" s="300"/>
      <c r="S57" s="300"/>
      <c r="T57" s="300"/>
      <c r="U57" s="300"/>
      <c r="V57" s="300"/>
      <c r="W57" s="300"/>
      <c r="X57" s="118"/>
      <c r="Y57" s="118"/>
      <c r="Z57" s="546"/>
      <c r="AA57" s="546"/>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c r="B58" s="18"/>
      <c r="C58" s="119"/>
      <c r="D58" s="119"/>
      <c r="E58" s="199"/>
      <c r="F58" s="199"/>
      <c r="G58" s="489"/>
      <c r="H58" s="18" t="s">
        <v>9</v>
      </c>
      <c r="I58" s="119" t="s">
        <v>2137</v>
      </c>
      <c r="J58" s="118"/>
      <c r="K58" s="300"/>
      <c r="L58" s="300"/>
      <c r="M58" s="300"/>
      <c r="N58" s="300"/>
      <c r="O58" s="300"/>
      <c r="P58" s="300"/>
      <c r="Q58" s="300"/>
      <c r="R58" s="300"/>
      <c r="S58" s="300"/>
      <c r="T58" s="300"/>
      <c r="U58" s="300"/>
      <c r="V58" s="300"/>
      <c r="W58" s="300"/>
      <c r="X58" s="118"/>
      <c r="Y58" s="118"/>
      <c r="Z58" s="546"/>
      <c r="AA58" s="546"/>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 r="A59" s="18">
        <f t="shared" ref="A59:A66" si="2">IF($C59="","blank",MATCH($C59,$I$5:$I$260,0))</f>
        <v>32</v>
      </c>
      <c r="B59" s="18" t="s">
        <v>10</v>
      </c>
      <c r="C59" s="119" t="s">
        <v>19</v>
      </c>
      <c r="D59" s="119"/>
      <c r="E59" s="199"/>
      <c r="F59" s="199"/>
      <c r="G59" s="489"/>
      <c r="H59" s="117" t="s">
        <v>16</v>
      </c>
      <c r="I59" s="476" t="s">
        <v>1651</v>
      </c>
      <c r="J59" s="118"/>
      <c r="K59" s="299"/>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32</v>
      </c>
      <c r="B60" s="18" t="s">
        <v>10</v>
      </c>
      <c r="C60" s="119" t="s">
        <v>19</v>
      </c>
      <c r="D60" s="119"/>
      <c r="E60" s="199"/>
      <c r="F60" s="199"/>
      <c r="G60" s="489"/>
      <c r="H60" s="18" t="s">
        <v>10</v>
      </c>
      <c r="I60" s="119" t="s">
        <v>795</v>
      </c>
      <c r="J60" s="118"/>
      <c r="K60" s="300"/>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32</v>
      </c>
      <c r="B61" s="18" t="s">
        <v>10</v>
      </c>
      <c r="C61" s="119" t="s">
        <v>19</v>
      </c>
      <c r="D61" s="119"/>
      <c r="E61" s="199"/>
      <c r="F61" s="199"/>
      <c r="G61" s="489"/>
      <c r="H61" s="18" t="s">
        <v>10</v>
      </c>
      <c r="I61" s="119" t="s">
        <v>1413</v>
      </c>
      <c r="J61" s="118"/>
      <c r="K61" s="300"/>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f t="shared" si="2"/>
        <v>33</v>
      </c>
      <c r="B62" s="18" t="s">
        <v>10</v>
      </c>
      <c r="C62" s="119" t="s">
        <v>18</v>
      </c>
      <c r="D62" s="119"/>
      <c r="E62" s="199"/>
      <c r="F62" s="199"/>
      <c r="G62" s="489"/>
      <c r="H62" s="18" t="s">
        <v>10</v>
      </c>
      <c r="I62" s="119" t="s">
        <v>794</v>
      </c>
      <c r="J62" s="118"/>
      <c r="K62" s="300"/>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33</v>
      </c>
      <c r="B63" s="18" t="s">
        <v>10</v>
      </c>
      <c r="C63" s="119" t="s">
        <v>18</v>
      </c>
      <c r="D63" s="119"/>
      <c r="E63" s="199"/>
      <c r="F63" s="199"/>
      <c r="G63" s="489"/>
      <c r="H63" s="18" t="s">
        <v>10</v>
      </c>
      <c r="I63" s="119" t="s">
        <v>1030</v>
      </c>
      <c r="J63" s="118"/>
      <c r="K63" s="300"/>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t="e">
        <f t="shared" si="2"/>
        <v>#N/A</v>
      </c>
      <c r="B64" s="18" t="s">
        <v>16</v>
      </c>
      <c r="C64" s="119" t="s">
        <v>1166</v>
      </c>
      <c r="D64" s="119"/>
      <c r="E64" s="199"/>
      <c r="F64" s="199"/>
      <c r="G64" s="489"/>
      <c r="H64" s="18" t="s">
        <v>10</v>
      </c>
      <c r="I64" s="119" t="s">
        <v>1047</v>
      </c>
      <c r="J64" s="118"/>
      <c r="K64" s="300"/>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si="2"/>
        <v>56</v>
      </c>
      <c r="B65" s="18" t="s">
        <v>10</v>
      </c>
      <c r="C65" s="119" t="s">
        <v>795</v>
      </c>
      <c r="D65" s="119"/>
      <c r="E65" s="199"/>
      <c r="F65" s="199"/>
      <c r="G65" s="489" t="s">
        <v>1559</v>
      </c>
      <c r="H65" s="18" t="s">
        <v>9</v>
      </c>
      <c r="I65" s="119" t="s">
        <v>2198</v>
      </c>
      <c r="J65" s="120"/>
      <c r="K65" s="300" t="s">
        <v>1145</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2"/>
        <v>56</v>
      </c>
      <c r="B66" s="18" t="s">
        <v>10</v>
      </c>
      <c r="C66" s="119" t="s">
        <v>795</v>
      </c>
      <c r="D66" s="119"/>
      <c r="E66" s="199"/>
      <c r="F66" s="199"/>
      <c r="G66" s="489" t="s">
        <v>1559</v>
      </c>
      <c r="H66" s="18" t="s">
        <v>10</v>
      </c>
      <c r="I66" s="119" t="s">
        <v>513</v>
      </c>
      <c r="J66" s="120"/>
      <c r="K66" s="300" t="s">
        <v>1048</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c r="B67" s="18"/>
      <c r="C67" s="119"/>
      <c r="D67" s="119"/>
      <c r="E67" s="199"/>
      <c r="F67" s="199"/>
      <c r="G67" s="489" t="s">
        <v>1089</v>
      </c>
      <c r="H67" s="18"/>
      <c r="I67" s="119"/>
      <c r="J67" s="120"/>
      <c r="K67" s="300"/>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ref="A68:A102" si="3">IF($C68="","blank",MATCH($C68,$I$5:$I$260,0))</f>
        <v>57</v>
      </c>
      <c r="B68" s="18" t="s">
        <v>10</v>
      </c>
      <c r="C68" s="119" t="s">
        <v>1413</v>
      </c>
      <c r="D68" s="119"/>
      <c r="E68" s="199"/>
      <c r="F68" s="199"/>
      <c r="G68" s="489"/>
      <c r="H68" s="18" t="s">
        <v>10</v>
      </c>
      <c r="I68" s="119" t="s">
        <v>1032</v>
      </c>
      <c r="J68" s="118"/>
      <c r="K68" s="300"/>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f t="shared" si="3"/>
        <v>58</v>
      </c>
      <c r="B69" s="18" t="s">
        <v>10</v>
      </c>
      <c r="C69" s="119" t="s">
        <v>794</v>
      </c>
      <c r="D69" s="119"/>
      <c r="E69" s="199"/>
      <c r="F69" s="199"/>
      <c r="G69" s="489"/>
      <c r="H69" s="18" t="s">
        <v>10</v>
      </c>
      <c r="I69" s="119" t="s">
        <v>1031</v>
      </c>
      <c r="J69" s="118"/>
      <c r="K69" s="300"/>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71</v>
      </c>
      <c r="B70" s="18" t="s">
        <v>10</v>
      </c>
      <c r="C70" s="119" t="s">
        <v>224</v>
      </c>
      <c r="D70" s="199"/>
      <c r="E70" s="199"/>
      <c r="F70" s="199"/>
      <c r="G70" s="489"/>
      <c r="H70" s="18" t="s">
        <v>10</v>
      </c>
      <c r="I70" s="119"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71</v>
      </c>
      <c r="B71" s="18" t="s">
        <v>10</v>
      </c>
      <c r="C71" s="119" t="s">
        <v>224</v>
      </c>
      <c r="D71" s="199"/>
      <c r="E71" s="199"/>
      <c r="F71" s="199"/>
      <c r="G71" s="489" t="s">
        <v>1557</v>
      </c>
      <c r="H71" s="18" t="s">
        <v>10</v>
      </c>
      <c r="I71" s="119" t="s">
        <v>1296</v>
      </c>
      <c r="J71" s="118"/>
      <c r="K71" s="300" t="s">
        <v>1366</v>
      </c>
      <c r="L71" s="27" t="s">
        <v>1367</v>
      </c>
      <c r="M71" s="27" t="s">
        <v>1368</v>
      </c>
      <c r="N71" s="27" t="s">
        <v>1299</v>
      </c>
      <c r="O71" s="27" t="s">
        <v>1300</v>
      </c>
      <c r="P71" s="27" t="s">
        <v>1301</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t="str">
        <f t="shared" si="3"/>
        <v>blank</v>
      </c>
      <c r="B72" s="18"/>
      <c r="C72" s="119"/>
      <c r="D72" s="199"/>
      <c r="E72" s="199"/>
      <c r="F72" s="199"/>
      <c r="G72" s="489" t="s">
        <v>1558</v>
      </c>
      <c r="H72" s="18"/>
      <c r="I72" s="119"/>
      <c r="J72" s="118"/>
      <c r="K72" s="300"/>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71</v>
      </c>
      <c r="B73" s="18" t="s">
        <v>10</v>
      </c>
      <c r="C73" s="119" t="s">
        <v>224</v>
      </c>
      <c r="D73" s="199"/>
      <c r="E73" s="199"/>
      <c r="F73" s="199"/>
      <c r="G73" s="489"/>
      <c r="H73" s="18" t="s">
        <v>10</v>
      </c>
      <c r="I73" s="119" t="s">
        <v>1505</v>
      </c>
      <c r="J73" s="118"/>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71</v>
      </c>
      <c r="B74" s="18" t="s">
        <v>10</v>
      </c>
      <c r="C74" s="119" t="s">
        <v>224</v>
      </c>
      <c r="D74" s="199"/>
      <c r="E74" s="199"/>
      <c r="F74" s="199"/>
      <c r="G74" s="489"/>
      <c r="H74" s="18" t="s">
        <v>10</v>
      </c>
      <c r="I74" s="119" t="s">
        <v>1297</v>
      </c>
      <c r="J74" s="118"/>
      <c r="K74" s="300"/>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92</v>
      </c>
      <c r="B75" s="18" t="s">
        <v>10</v>
      </c>
      <c r="C75" s="119" t="s">
        <v>1247</v>
      </c>
      <c r="D75" s="199"/>
      <c r="E75" s="199"/>
      <c r="F75" s="199"/>
      <c r="G75" s="489"/>
      <c r="H75" s="18" t="s">
        <v>10</v>
      </c>
      <c r="I75" s="119" t="s">
        <v>224</v>
      </c>
      <c r="J75" s="118"/>
      <c r="K75" s="300" t="s">
        <v>159</v>
      </c>
      <c r="L75" s="300" t="s">
        <v>174</v>
      </c>
      <c r="M75" s="39" t="s">
        <v>232</v>
      </c>
      <c r="N75" s="39" t="s">
        <v>234</v>
      </c>
      <c r="O75" s="300"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92</v>
      </c>
      <c r="B76" s="18" t="s">
        <v>10</v>
      </c>
      <c r="C76" s="119" t="s">
        <v>1247</v>
      </c>
      <c r="D76" s="199"/>
      <c r="E76" s="199"/>
      <c r="F76" s="199"/>
      <c r="G76" s="489"/>
      <c r="H76" s="18" t="s">
        <v>10</v>
      </c>
      <c r="I76" s="119" t="s">
        <v>225</v>
      </c>
      <c r="J76" s="118"/>
      <c r="K76" s="300"/>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92</v>
      </c>
      <c r="B77" s="18" t="s">
        <v>10</v>
      </c>
      <c r="C77" s="119" t="s">
        <v>1247</v>
      </c>
      <c r="D77" s="199"/>
      <c r="E77" s="199"/>
      <c r="F77" s="199"/>
      <c r="G77" s="489"/>
      <c r="H77" s="18" t="s">
        <v>10</v>
      </c>
      <c r="I77" s="119" t="s">
        <v>226</v>
      </c>
      <c r="J77" s="118"/>
      <c r="K77" s="300"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93</v>
      </c>
      <c r="B78" s="18" t="s">
        <v>10</v>
      </c>
      <c r="C78" s="119" t="s">
        <v>1248</v>
      </c>
      <c r="D78" s="199"/>
      <c r="E78" s="199"/>
      <c r="F78" s="199"/>
      <c r="G78" s="489"/>
      <c r="H78" s="18" t="s">
        <v>10</v>
      </c>
      <c r="I78" s="119" t="s">
        <v>227</v>
      </c>
      <c r="J78" s="118"/>
      <c r="K78" s="300"/>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93</v>
      </c>
      <c r="B79" s="18" t="s">
        <v>10</v>
      </c>
      <c r="C79" s="119" t="s">
        <v>1248</v>
      </c>
      <c r="D79" s="199"/>
      <c r="E79" s="199"/>
      <c r="F79" s="199"/>
      <c r="G79" s="489"/>
      <c r="H79" s="18" t="s">
        <v>10</v>
      </c>
      <c r="I79" s="119" t="s">
        <v>321</v>
      </c>
      <c r="J79" s="118"/>
      <c r="K79" s="300"/>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93</v>
      </c>
      <c r="B80" s="18" t="s">
        <v>10</v>
      </c>
      <c r="C80" s="119" t="s">
        <v>1248</v>
      </c>
      <c r="D80" s="199"/>
      <c r="E80" s="199"/>
      <c r="F80" s="199"/>
      <c r="G80" s="489"/>
      <c r="H80" s="18" t="s">
        <v>10</v>
      </c>
      <c r="I80" s="119" t="s">
        <v>322</v>
      </c>
      <c r="J80" s="118"/>
      <c r="K80" s="300"/>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77</v>
      </c>
      <c r="B81" s="18" t="s">
        <v>10</v>
      </c>
      <c r="C81" s="119" t="s">
        <v>221</v>
      </c>
      <c r="D81" s="199"/>
      <c r="E81" s="199"/>
      <c r="F81" s="199"/>
      <c r="G81" s="489"/>
      <c r="H81" s="18" t="s">
        <v>10</v>
      </c>
      <c r="I81" s="119" t="s">
        <v>221</v>
      </c>
      <c r="J81" s="118"/>
      <c r="K81" s="300"/>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78</v>
      </c>
      <c r="B82" s="18" t="s">
        <v>10</v>
      </c>
      <c r="C82" s="119" t="s">
        <v>222</v>
      </c>
      <c r="D82" s="199"/>
      <c r="E82" s="199"/>
      <c r="F82" s="199"/>
      <c r="G82" s="489"/>
      <c r="H82" s="18" t="s">
        <v>10</v>
      </c>
      <c r="I82" s="119" t="s">
        <v>222</v>
      </c>
      <c r="J82" s="118"/>
      <c r="K82" s="300"/>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79</v>
      </c>
      <c r="B83" s="18" t="s">
        <v>10</v>
      </c>
      <c r="C83" s="119" t="s">
        <v>29</v>
      </c>
      <c r="D83" s="119"/>
      <c r="E83" s="199"/>
      <c r="F83" s="199"/>
      <c r="G83" s="489"/>
      <c r="H83" s="18" t="s">
        <v>10</v>
      </c>
      <c r="I83" s="119" t="s">
        <v>29</v>
      </c>
      <c r="J83" s="118"/>
      <c r="K83" s="300" t="s">
        <v>6</v>
      </c>
      <c r="L83" s="300" t="s">
        <v>7</v>
      </c>
      <c r="M83" s="300" t="s">
        <v>8</v>
      </c>
      <c r="N83" s="300" t="s">
        <v>159</v>
      </c>
      <c r="O83" s="300" t="s">
        <v>174</v>
      </c>
      <c r="P83" s="300" t="s">
        <v>232</v>
      </c>
      <c r="Q83" s="300" t="s">
        <v>234</v>
      </c>
      <c r="R83" s="300"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79</v>
      </c>
      <c r="B84" s="18" t="s">
        <v>10</v>
      </c>
      <c r="C84" s="119" t="s">
        <v>29</v>
      </c>
      <c r="D84" s="199"/>
      <c r="E84" s="199"/>
      <c r="F84" s="199"/>
      <c r="G84" s="489"/>
      <c r="H84" s="18" t="s">
        <v>10</v>
      </c>
      <c r="I84" s="119" t="s">
        <v>31</v>
      </c>
      <c r="J84" s="118"/>
      <c r="K84" s="300" t="s">
        <v>6</v>
      </c>
      <c r="L84" s="300" t="s">
        <v>7</v>
      </c>
      <c r="M84" s="300" t="s">
        <v>8</v>
      </c>
      <c r="N84" s="300" t="s">
        <v>159</v>
      </c>
      <c r="O84" s="300" t="s">
        <v>174</v>
      </c>
      <c r="P84" s="300"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79</v>
      </c>
      <c r="B85" s="18" t="s">
        <v>10</v>
      </c>
      <c r="C85" s="119" t="s">
        <v>29</v>
      </c>
      <c r="D85" s="119"/>
      <c r="E85" s="199"/>
      <c r="F85" s="199"/>
      <c r="G85" s="489"/>
      <c r="H85" s="18" t="s">
        <v>10</v>
      </c>
      <c r="I85" s="119" t="s">
        <v>1503</v>
      </c>
      <c r="J85" s="118"/>
      <c r="K85" s="300" t="s">
        <v>6</v>
      </c>
      <c r="L85" s="300" t="s">
        <v>7</v>
      </c>
      <c r="M85" s="300" t="s">
        <v>8</v>
      </c>
      <c r="N85" s="300" t="s">
        <v>159</v>
      </c>
      <c r="O85" s="300" t="s">
        <v>174</v>
      </c>
      <c r="P85" s="300" t="s">
        <v>232</v>
      </c>
      <c r="Q85" s="300" t="s">
        <v>234</v>
      </c>
      <c r="R85" s="300"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79</v>
      </c>
      <c r="B86" s="18" t="s">
        <v>10</v>
      </c>
      <c r="C86" s="119" t="s">
        <v>29</v>
      </c>
      <c r="D86" s="199"/>
      <c r="E86" s="199"/>
      <c r="F86" s="199"/>
      <c r="G86" s="489"/>
      <c r="H86" s="18" t="s">
        <v>10</v>
      </c>
      <c r="I86" s="119" t="s">
        <v>1504</v>
      </c>
      <c r="J86" s="118"/>
      <c r="K86" s="300" t="s">
        <v>6</v>
      </c>
      <c r="L86" s="300" t="s">
        <v>7</v>
      </c>
      <c r="M86" s="300" t="s">
        <v>8</v>
      </c>
      <c r="N86" s="300" t="s">
        <v>159</v>
      </c>
      <c r="O86" s="300" t="s">
        <v>174</v>
      </c>
      <c r="P86" s="300"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outlineLevel="1">
      <c r="A87" s="18">
        <f t="shared" si="3"/>
        <v>59</v>
      </c>
      <c r="B87" s="18" t="s">
        <v>10</v>
      </c>
      <c r="C87" s="119" t="s">
        <v>1030</v>
      </c>
      <c r="D87" s="119"/>
      <c r="E87" s="199"/>
      <c r="F87" s="199"/>
      <c r="G87" s="489"/>
      <c r="H87" s="18" t="s">
        <v>10</v>
      </c>
      <c r="I87" s="119" t="s">
        <v>1153</v>
      </c>
      <c r="J87" s="118"/>
      <c r="K87" s="300"/>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60</v>
      </c>
      <c r="B88" s="18" t="s">
        <v>10</v>
      </c>
      <c r="C88" s="119" t="s">
        <v>1047</v>
      </c>
      <c r="D88" s="119"/>
      <c r="E88" s="199"/>
      <c r="F88" s="199"/>
      <c r="G88" s="489"/>
      <c r="H88" s="18" t="s">
        <v>0</v>
      </c>
      <c r="I88" s="119" t="s">
        <v>353</v>
      </c>
      <c r="J88" s="120"/>
      <c r="K88" s="300"/>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62</v>
      </c>
      <c r="B89" s="18" t="s">
        <v>10</v>
      </c>
      <c r="C89" s="119" t="s">
        <v>513</v>
      </c>
      <c r="D89" s="119"/>
      <c r="E89" s="199"/>
      <c r="F89" s="199"/>
      <c r="G89" s="489"/>
      <c r="H89" s="18" t="s">
        <v>0</v>
      </c>
      <c r="I89" s="119" t="s">
        <v>354</v>
      </c>
      <c r="J89" s="120"/>
      <c r="K89" s="300"/>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 r="A90" s="18">
        <f t="shared" si="3"/>
        <v>70</v>
      </c>
      <c r="B90" s="18" t="s">
        <v>10</v>
      </c>
      <c r="C90" s="119" t="s">
        <v>1297</v>
      </c>
      <c r="D90" s="199"/>
      <c r="E90" s="199"/>
      <c r="F90" s="199"/>
      <c r="G90" s="489"/>
      <c r="H90" s="117" t="s">
        <v>16</v>
      </c>
      <c r="I90" s="476" t="s">
        <v>1161</v>
      </c>
      <c r="J90" s="118"/>
      <c r="K90" s="299"/>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64</v>
      </c>
      <c r="B91" s="18" t="s">
        <v>10</v>
      </c>
      <c r="C91" s="119" t="s">
        <v>1032</v>
      </c>
      <c r="D91" s="119"/>
      <c r="E91" s="199"/>
      <c r="F91" s="199"/>
      <c r="G91" s="489"/>
      <c r="H91" s="18" t="s">
        <v>10</v>
      </c>
      <c r="I91" s="119" t="s">
        <v>1550</v>
      </c>
      <c r="J91" s="120"/>
      <c r="K91" s="300"/>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64</v>
      </c>
      <c r="B92" s="18" t="s">
        <v>10</v>
      </c>
      <c r="C92" s="119" t="s">
        <v>1032</v>
      </c>
      <c r="D92" s="119"/>
      <c r="E92" s="199"/>
      <c r="F92" s="199"/>
      <c r="G92" s="489"/>
      <c r="H92" s="18" t="s">
        <v>10</v>
      </c>
      <c r="I92" s="119" t="s">
        <v>1312</v>
      </c>
      <c r="J92" s="120"/>
      <c r="K92" s="300"/>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65</v>
      </c>
      <c r="B93" s="18" t="s">
        <v>10</v>
      </c>
      <c r="C93" s="119" t="s">
        <v>1031</v>
      </c>
      <c r="D93" s="119"/>
      <c r="E93" s="199"/>
      <c r="F93" s="199"/>
      <c r="G93" s="489"/>
      <c r="H93" s="18" t="s">
        <v>10</v>
      </c>
      <c r="I93" s="119" t="s">
        <v>1313</v>
      </c>
      <c r="J93" s="120"/>
      <c r="K93" s="300" t="s">
        <v>1150</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94</v>
      </c>
      <c r="B94" s="18" t="s">
        <v>10</v>
      </c>
      <c r="C94" s="119" t="s">
        <v>1249</v>
      </c>
      <c r="D94" s="199"/>
      <c r="E94" s="199"/>
      <c r="F94" s="199"/>
      <c r="G94" s="489"/>
      <c r="H94" s="18" t="s">
        <v>10</v>
      </c>
      <c r="I94" s="119" t="s">
        <v>1131</v>
      </c>
      <c r="J94" s="118"/>
      <c r="K94" s="300"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94</v>
      </c>
      <c r="B95" s="18" t="s">
        <v>10</v>
      </c>
      <c r="C95" s="119" t="s">
        <v>1249</v>
      </c>
      <c r="D95" s="199"/>
      <c r="E95" s="199"/>
      <c r="F95" s="199"/>
      <c r="G95" s="489"/>
      <c r="H95" s="18" t="s">
        <v>10</v>
      </c>
      <c r="I95" s="119" t="s">
        <v>1169</v>
      </c>
      <c r="J95" s="118"/>
      <c r="K95" s="300"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94</v>
      </c>
      <c r="B96" s="18" t="s">
        <v>10</v>
      </c>
      <c r="C96" s="119" t="s">
        <v>1249</v>
      </c>
      <c r="D96" s="199"/>
      <c r="E96" s="199"/>
      <c r="F96" s="199"/>
      <c r="G96" s="489"/>
      <c r="H96" s="18" t="s">
        <v>10</v>
      </c>
      <c r="I96" s="119" t="s">
        <v>1247</v>
      </c>
      <c r="J96" s="118"/>
      <c r="K96" s="300" t="s">
        <v>6</v>
      </c>
      <c r="L96" s="300" t="s">
        <v>7</v>
      </c>
      <c r="M96" s="300"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95</v>
      </c>
      <c r="B97" s="18" t="s">
        <v>10</v>
      </c>
      <c r="C97" s="119" t="s">
        <v>1250</v>
      </c>
      <c r="D97" s="199"/>
      <c r="E97" s="199"/>
      <c r="F97" s="199"/>
      <c r="G97" s="489"/>
      <c r="H97" s="18" t="s">
        <v>10</v>
      </c>
      <c r="I97" s="119" t="s">
        <v>1248</v>
      </c>
      <c r="J97" s="118"/>
      <c r="K97" s="300" t="s">
        <v>6</v>
      </c>
      <c r="L97" s="300" t="s">
        <v>7</v>
      </c>
      <c r="M97" s="300"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95</v>
      </c>
      <c r="B98" s="18" t="s">
        <v>10</v>
      </c>
      <c r="C98" s="119" t="s">
        <v>1250</v>
      </c>
      <c r="D98" s="199"/>
      <c r="E98" s="199"/>
      <c r="F98" s="199"/>
      <c r="G98" s="489"/>
      <c r="H98" s="18" t="s">
        <v>10</v>
      </c>
      <c r="I98" s="119" t="s">
        <v>1249</v>
      </c>
      <c r="J98" s="118"/>
      <c r="K98" s="300" t="s">
        <v>6</v>
      </c>
      <c r="L98" s="300" t="s">
        <v>7</v>
      </c>
      <c r="M98" s="300"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outlineLevel="1">
      <c r="A99" s="18">
        <f t="shared" si="3"/>
        <v>95</v>
      </c>
      <c r="B99" s="18" t="s">
        <v>10</v>
      </c>
      <c r="C99" s="119" t="s">
        <v>1250</v>
      </c>
      <c r="D99" s="199"/>
      <c r="E99" s="199"/>
      <c r="F99" s="199"/>
      <c r="G99" s="489"/>
      <c r="H99" s="18" t="s">
        <v>10</v>
      </c>
      <c r="I99" s="119" t="s">
        <v>1250</v>
      </c>
      <c r="J99" s="118"/>
      <c r="K99" s="300" t="s">
        <v>6</v>
      </c>
      <c r="L99" s="300" t="s">
        <v>7</v>
      </c>
      <c r="M99" s="300"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si="3"/>
        <v>79</v>
      </c>
      <c r="B100" s="18" t="s">
        <v>10</v>
      </c>
      <c r="C100" s="119" t="s">
        <v>29</v>
      </c>
      <c r="D100" s="199"/>
      <c r="E100" s="199"/>
      <c r="F100" s="199"/>
      <c r="G100" s="489"/>
      <c r="H100" s="18" t="s">
        <v>2436</v>
      </c>
      <c r="I100" s="119" t="s">
        <v>514</v>
      </c>
      <c r="J100" s="120"/>
      <c r="K100" s="301"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3"/>
        <v>79</v>
      </c>
      <c r="B101" s="18" t="s">
        <v>10</v>
      </c>
      <c r="C101" s="119" t="s">
        <v>29</v>
      </c>
      <c r="D101" s="199"/>
      <c r="E101" s="199"/>
      <c r="F101" s="199"/>
      <c r="G101" s="489"/>
      <c r="H101" s="18" t="s">
        <v>9</v>
      </c>
      <c r="I101" s="119" t="s">
        <v>514</v>
      </c>
      <c r="J101" s="120"/>
      <c r="K101" s="301"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outlineLevel="1">
      <c r="A102" s="18">
        <f t="shared" si="3"/>
        <v>79</v>
      </c>
      <c r="B102" s="18" t="s">
        <v>10</v>
      </c>
      <c r="C102" s="119" t="s">
        <v>29</v>
      </c>
      <c r="D102" s="199"/>
      <c r="E102" s="199"/>
      <c r="F102" s="199"/>
      <c r="G102" s="489" t="s">
        <v>1559</v>
      </c>
      <c r="H102" s="18" t="s">
        <v>9</v>
      </c>
      <c r="I102" s="119" t="s">
        <v>513</v>
      </c>
      <c r="J102" s="120"/>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c r="AI102" s="341"/>
      <c r="AJ102" s="341"/>
      <c r="AK102" s="341"/>
      <c r="AL102" s="341"/>
      <c r="AM102" s="341"/>
      <c r="AN102" s="341"/>
      <c r="AO102" s="341"/>
      <c r="AP102" s="341"/>
      <c r="AQ102" s="341"/>
      <c r="AR102" s="341"/>
      <c r="AS102" s="341"/>
      <c r="AT102" s="341"/>
      <c r="AU102" s="341"/>
      <c r="AV102" s="341"/>
      <c r="AW102" s="341"/>
      <c r="AX102" s="341"/>
      <c r="AY102" s="341"/>
      <c r="AZ102" s="341"/>
      <c r="BA102" s="341"/>
      <c r="BB102" s="341"/>
      <c r="BC102" s="341"/>
      <c r="BD102" s="341"/>
      <c r="BE102" s="341"/>
      <c r="BF102" s="341"/>
      <c r="BG102" s="341"/>
      <c r="BH102" s="341"/>
      <c r="BI102" s="341"/>
      <c r="BJ102" s="341"/>
      <c r="BK102" s="341"/>
      <c r="BL102" s="341"/>
      <c r="BM102" s="341"/>
      <c r="BN102" s="341"/>
      <c r="BO102" s="341"/>
      <c r="BP102" s="341"/>
      <c r="BQ102" s="341"/>
      <c r="BR102" s="341"/>
      <c r="BS102" s="341"/>
      <c r="BT102" s="341"/>
      <c r="BU102" s="341"/>
      <c r="BV102" s="341"/>
      <c r="BW102" s="341"/>
      <c r="BX102" s="341"/>
      <c r="BY102" s="341"/>
      <c r="BZ102" s="341"/>
      <c r="CA102" s="341"/>
      <c r="CB102" s="341"/>
      <c r="CC102" s="342"/>
      <c r="CD102" s="342"/>
      <c r="CE102" s="342"/>
      <c r="CF102" s="342"/>
      <c r="CG102" s="342"/>
      <c r="CH102" s="342"/>
      <c r="CI102" s="342"/>
      <c r="CJ102" s="342"/>
      <c r="CK102" s="342"/>
      <c r="CL102" s="342"/>
      <c r="CM102" s="342"/>
      <c r="CN102" s="342"/>
      <c r="CO102" s="342"/>
      <c r="CP102" s="342"/>
      <c r="CQ102" s="342"/>
      <c r="CR102" s="342"/>
      <c r="CS102" s="342"/>
      <c r="CT102" s="342"/>
      <c r="CU102" s="342"/>
      <c r="CV102" s="342"/>
      <c r="CW102" s="342"/>
      <c r="CX102" s="342"/>
      <c r="CY102" s="342"/>
      <c r="CZ102" s="342"/>
      <c r="DA102" s="342"/>
      <c r="DB102" s="342"/>
      <c r="DC102" s="342"/>
      <c r="DD102" s="342"/>
      <c r="DE102" s="342"/>
      <c r="DF102" s="342"/>
      <c r="DG102" s="342"/>
      <c r="DH102" s="342"/>
      <c r="DI102" s="342"/>
      <c r="DJ102" s="342"/>
      <c r="DK102" s="342"/>
      <c r="DL102" s="342"/>
      <c r="DM102" s="342"/>
      <c r="DN102" s="342"/>
      <c r="DO102" s="342"/>
      <c r="DP102" s="342"/>
      <c r="DQ102" s="342"/>
      <c r="DR102" s="342"/>
      <c r="DS102" s="342"/>
      <c r="DT102" s="342"/>
      <c r="DU102" s="342"/>
      <c r="DV102" s="342"/>
      <c r="DW102" s="342"/>
      <c r="DX102" s="342"/>
      <c r="DY102" s="342"/>
      <c r="DZ102" s="342"/>
      <c r="EA102" s="303"/>
      <c r="EB102" s="303"/>
      <c r="EC102" s="303"/>
      <c r="ED102" s="303"/>
      <c r="EE102" s="303"/>
      <c r="EF102" s="303"/>
      <c r="EG102" s="303"/>
      <c r="EH102" s="303"/>
      <c r="EI102" s="303"/>
      <c r="EJ102" s="303"/>
      <c r="EK102" s="303"/>
      <c r="EL102" s="303"/>
      <c r="EM102" s="303"/>
      <c r="EN102" s="303"/>
      <c r="EO102" s="303"/>
      <c r="EP102" s="303"/>
      <c r="EQ102" s="303"/>
      <c r="ER102" s="303"/>
      <c r="ES102" s="303"/>
      <c r="ET102" s="303"/>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2"/>
      <c r="HN102" s="302"/>
      <c r="HO102" s="302"/>
      <c r="HP102" s="302"/>
      <c r="HQ102" s="302"/>
      <c r="HR102" s="302"/>
      <c r="HS102" s="302"/>
      <c r="HT102" s="302"/>
      <c r="HU102" s="302"/>
      <c r="HV102" s="302"/>
      <c r="HW102" s="302"/>
      <c r="HX102" s="302"/>
      <c r="HY102" s="302"/>
      <c r="HZ102" s="302"/>
      <c r="IA102" s="302"/>
      <c r="IB102" s="302"/>
      <c r="IC102" s="302"/>
      <c r="ID102" s="302"/>
      <c r="IE102" s="302"/>
      <c r="IF102" s="302"/>
      <c r="IG102" s="302"/>
      <c r="IH102" s="302"/>
      <c r="II102" s="302"/>
      <c r="IJ102" s="302"/>
      <c r="IK102" s="302"/>
      <c r="IL102" s="302"/>
      <c r="IM102" s="302"/>
      <c r="IN102" s="302"/>
      <c r="IO102" s="302"/>
      <c r="IP102" s="302"/>
      <c r="IQ102" s="302"/>
      <c r="IR102" s="302"/>
      <c r="IS102" s="302"/>
      <c r="IT102" s="302"/>
      <c r="IU102" s="302"/>
      <c r="IV102" s="302"/>
      <c r="IW102" s="302"/>
      <c r="IX102" s="302"/>
      <c r="IY102" s="302"/>
      <c r="IZ102" s="302"/>
      <c r="JA102" s="302"/>
      <c r="JB102" s="302"/>
      <c r="JC102" s="302"/>
      <c r="JD102" s="302"/>
      <c r="JE102" s="302"/>
      <c r="JF102" s="302"/>
      <c r="JG102" s="302"/>
      <c r="JH102" s="302"/>
      <c r="JI102" s="302"/>
      <c r="JJ102" s="302"/>
      <c r="JK102" s="302"/>
      <c r="JL102" s="302"/>
      <c r="JM102" s="302"/>
      <c r="JN102" s="302"/>
      <c r="JO102" s="302"/>
      <c r="JP102" s="302"/>
      <c r="JQ102" s="302"/>
      <c r="JR102" s="302"/>
      <c r="JS102" s="302"/>
      <c r="JT102" s="302"/>
      <c r="JU102" s="302"/>
      <c r="JV102" s="302"/>
      <c r="JW102" s="302"/>
      <c r="JX102" s="302"/>
      <c r="JY102" s="302"/>
      <c r="JZ102" s="302"/>
      <c r="KA102" s="302"/>
      <c r="KB102" s="302"/>
      <c r="KC102" s="302"/>
      <c r="KD102" s="302"/>
      <c r="KE102" s="303"/>
      <c r="KF102" s="303"/>
      <c r="KG102" s="303"/>
      <c r="KH102" s="303"/>
      <c r="KI102" s="303"/>
      <c r="KJ102" s="303"/>
      <c r="KK102" s="303"/>
      <c r="KL102" s="303"/>
      <c r="KM102" s="303"/>
      <c r="KN102" s="303"/>
      <c r="KO102" s="303"/>
      <c r="KP102" s="303"/>
      <c r="KQ102" s="303"/>
      <c r="KR102" s="303"/>
      <c r="KS102" s="303"/>
      <c r="KT102" s="303"/>
      <c r="KU102" s="303"/>
      <c r="KV102" s="303"/>
      <c r="KW102" s="303"/>
      <c r="KX102" s="303"/>
      <c r="KY102" s="303"/>
      <c r="KZ102" s="303"/>
      <c r="LA102" s="303"/>
      <c r="LB102" s="303"/>
      <c r="LC102" s="303"/>
      <c r="LD102" s="303"/>
      <c r="LE102" s="303"/>
      <c r="LF102" s="303"/>
      <c r="LG102" s="303"/>
      <c r="LH102" s="303"/>
      <c r="LI102" s="303"/>
      <c r="LJ102" s="303"/>
      <c r="LK102" s="303"/>
      <c r="LL102" s="303"/>
      <c r="LM102" s="303"/>
      <c r="LN102" s="303"/>
      <c r="LO102" s="303"/>
      <c r="LP102" s="303"/>
      <c r="LQ102" s="303"/>
      <c r="LR102" s="303"/>
      <c r="LS102" s="303"/>
      <c r="LT102" s="303"/>
      <c r="LU102" s="303"/>
      <c r="LV102" s="303"/>
      <c r="LW102" s="303"/>
      <c r="LX102" s="303"/>
      <c r="LY102" s="303"/>
      <c r="LZ102" s="303"/>
      <c r="MA102" s="303"/>
      <c r="MB102" s="303"/>
      <c r="MC102" s="303"/>
      <c r="MD102" s="303"/>
      <c r="ME102" s="303"/>
      <c r="MF102" s="303"/>
      <c r="MG102" s="303"/>
      <c r="MH102" s="303"/>
      <c r="MI102" s="303"/>
      <c r="MJ102" s="303"/>
      <c r="MK102" s="303"/>
      <c r="ML102" s="303"/>
      <c r="MM102" s="303"/>
      <c r="MN102" s="303"/>
      <c r="MO102" s="303"/>
      <c r="MP102" s="303"/>
      <c r="MQ102" s="303"/>
      <c r="MR102" s="303"/>
      <c r="MS102" s="303"/>
      <c r="MT102" s="303"/>
      <c r="MU102" s="303"/>
      <c r="MV102" s="303"/>
      <c r="MW102" s="304"/>
      <c r="MX102" s="304"/>
      <c r="MY102" s="304"/>
      <c r="MZ102" s="304"/>
      <c r="NA102" s="304"/>
      <c r="NB102" s="304"/>
      <c r="NC102" s="304"/>
      <c r="ND102" s="304"/>
      <c r="NE102" s="304"/>
      <c r="NF102" s="304"/>
      <c r="NG102" s="304"/>
      <c r="NH102" s="304"/>
      <c r="NI102" s="304"/>
      <c r="NJ102" s="304"/>
      <c r="NK102" s="304"/>
      <c r="NL102" s="304"/>
      <c r="NM102" s="304"/>
      <c r="NN102" s="304"/>
      <c r="NO102" s="304"/>
      <c r="NP102" s="304"/>
      <c r="NQ102" s="304"/>
      <c r="NR102" s="304"/>
      <c r="NS102" s="304"/>
      <c r="NT102" s="304"/>
      <c r="NU102" s="304"/>
      <c r="NV102" s="304"/>
      <c r="NW102" s="304"/>
      <c r="NX102" s="304"/>
      <c r="NY102" s="304"/>
      <c r="NZ102" s="304"/>
      <c r="OA102" s="304"/>
      <c r="OB102" s="304"/>
      <c r="OC102" s="304"/>
      <c r="OD102" s="304"/>
      <c r="OE102" s="304"/>
      <c r="OF102" s="304"/>
      <c r="OG102" s="304"/>
      <c r="OH102" s="304"/>
      <c r="OI102" s="304"/>
      <c r="OJ102" s="304"/>
      <c r="OK102" s="304"/>
      <c r="OL102" s="304"/>
      <c r="OM102" s="304"/>
      <c r="ON102" s="304"/>
      <c r="OO102" s="304"/>
      <c r="OP102" s="304"/>
      <c r="OQ102" s="304"/>
      <c r="OR102" s="304"/>
      <c r="OS102" s="304"/>
      <c r="OT102" s="304"/>
      <c r="OU102" s="304"/>
      <c r="OV102" s="304"/>
      <c r="OW102" s="304"/>
      <c r="OX102" s="304"/>
      <c r="OY102" s="304"/>
      <c r="OZ102" s="304"/>
      <c r="PA102" s="304"/>
      <c r="PB102" s="304"/>
      <c r="PC102" s="304"/>
      <c r="PD102" s="304"/>
      <c r="PE102" s="304"/>
      <c r="PF102" s="304"/>
      <c r="PG102" s="304"/>
      <c r="PH102" s="304"/>
      <c r="PI102" s="304"/>
      <c r="PJ102" s="304"/>
      <c r="PK102" s="304"/>
      <c r="PL102" s="304"/>
      <c r="PM102" s="304"/>
      <c r="PN102" s="304"/>
      <c r="PO102" s="305"/>
      <c r="PP102" s="305"/>
      <c r="PQ102" s="305"/>
      <c r="PR102" s="305"/>
      <c r="PS102" s="305"/>
      <c r="PT102" s="305"/>
      <c r="PU102" s="305"/>
      <c r="PV102" s="305"/>
      <c r="PW102" s="305"/>
      <c r="PX102" s="305"/>
      <c r="PY102" s="305"/>
      <c r="PZ102" s="305"/>
      <c r="QA102" s="305"/>
      <c r="QB102" s="305"/>
      <c r="QC102" s="305"/>
      <c r="QD102" s="305"/>
      <c r="QE102" s="305"/>
      <c r="QF102" s="305"/>
      <c r="QG102" s="305"/>
      <c r="QH102" s="305"/>
      <c r="QI102" s="305"/>
      <c r="QJ102" s="305"/>
      <c r="QK102" s="305"/>
      <c r="QL102" s="305"/>
      <c r="QM102" s="305"/>
      <c r="QN102" s="305"/>
      <c r="QO102" s="305"/>
      <c r="QP102" s="305"/>
      <c r="QQ102" s="305"/>
      <c r="QR102" s="305"/>
      <c r="QS102" s="305"/>
      <c r="QT102" s="305"/>
      <c r="QU102" s="305"/>
      <c r="QV102" s="305"/>
      <c r="QW102" s="305"/>
      <c r="QX102" s="305"/>
      <c r="QY102" s="305"/>
      <c r="QZ102" s="305"/>
      <c r="RA102" s="305"/>
      <c r="RB102" s="305"/>
      <c r="RC102" s="305"/>
      <c r="RD102" s="305"/>
      <c r="RE102" s="305"/>
      <c r="RF102" s="305"/>
      <c r="RG102" s="305"/>
      <c r="RH102" s="305"/>
      <c r="RI102" s="305"/>
      <c r="RJ102" s="305"/>
      <c r="RK102" s="305"/>
      <c r="RL102" s="305"/>
      <c r="RM102" s="305"/>
      <c r="RN102" s="305"/>
      <c r="RO102" s="305"/>
      <c r="RP102" s="305"/>
      <c r="RQ102" s="305"/>
      <c r="RR102" s="305"/>
      <c r="RS102" s="305"/>
      <c r="RT102" s="305"/>
      <c r="RU102" s="305"/>
      <c r="RV102" s="305"/>
    </row>
    <row r="103" spans="1:490" outlineLevel="1">
      <c r="A103" s="18"/>
      <c r="B103" s="18"/>
      <c r="C103" s="119"/>
      <c r="D103" s="119"/>
      <c r="E103" s="199"/>
      <c r="F103" s="199"/>
      <c r="G103" s="489"/>
      <c r="H103" s="18" t="s">
        <v>9</v>
      </c>
      <c r="I103" s="119" t="s">
        <v>2188</v>
      </c>
      <c r="J103" s="120"/>
      <c r="K103" s="300" t="s">
        <v>811</v>
      </c>
      <c r="L103" s="300" t="s">
        <v>368</v>
      </c>
      <c r="M103" s="300" t="s">
        <v>366</v>
      </c>
      <c r="N103" s="300" t="s">
        <v>101</v>
      </c>
      <c r="O103" s="300" t="s">
        <v>2189</v>
      </c>
      <c r="P103" s="300" t="s">
        <v>735</v>
      </c>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ref="A104:A135" si="4">IF($C104="","blank",MATCH($C104,$I$5:$I$260,0))</f>
        <v>80</v>
      </c>
      <c r="B104" s="18" t="s">
        <v>10</v>
      </c>
      <c r="C104" s="119" t="s">
        <v>31</v>
      </c>
      <c r="D104" s="199"/>
      <c r="E104" s="199"/>
      <c r="F104" s="199"/>
      <c r="G104" s="489"/>
      <c r="H104" s="18" t="s">
        <v>9</v>
      </c>
      <c r="I104" s="119" t="s">
        <v>230</v>
      </c>
      <c r="J104" s="120"/>
      <c r="K104" s="300"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80</v>
      </c>
      <c r="B105" s="18" t="s">
        <v>10</v>
      </c>
      <c r="C105" s="119" t="s">
        <v>31</v>
      </c>
      <c r="D105" s="199"/>
      <c r="E105" s="199"/>
      <c r="F105" s="199"/>
      <c r="G105" s="489"/>
      <c r="H105" s="18" t="s">
        <v>9</v>
      </c>
      <c r="I105" s="119" t="s">
        <v>290</v>
      </c>
      <c r="J105" s="120"/>
      <c r="K105" s="300"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80</v>
      </c>
      <c r="B106" s="18" t="s">
        <v>10</v>
      </c>
      <c r="C106" s="119" t="s">
        <v>31</v>
      </c>
      <c r="D106" s="199"/>
      <c r="E106" s="199"/>
      <c r="F106" s="199"/>
      <c r="G106" s="489"/>
      <c r="H106" s="18" t="s">
        <v>9</v>
      </c>
      <c r="I106" s="119" t="s">
        <v>485</v>
      </c>
      <c r="J106" s="120"/>
      <c r="K106" s="300" t="s">
        <v>682</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96</v>
      </c>
      <c r="B107" s="18" t="s">
        <v>9</v>
      </c>
      <c r="C107" s="119" t="s">
        <v>514</v>
      </c>
      <c r="D107" s="199"/>
      <c r="E107" s="199"/>
      <c r="F107" s="199"/>
      <c r="G107" s="489"/>
      <c r="H107" s="18" t="s">
        <v>9</v>
      </c>
      <c r="I107" s="119" t="s">
        <v>681</v>
      </c>
      <c r="J107" s="120"/>
      <c r="K107" s="300"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62</v>
      </c>
      <c r="B108" s="18" t="s">
        <v>9</v>
      </c>
      <c r="C108" s="119" t="s">
        <v>513</v>
      </c>
      <c r="D108" s="199"/>
      <c r="E108" s="199"/>
      <c r="F108" s="199"/>
      <c r="G108" s="489"/>
      <c r="H108" s="18" t="s">
        <v>10</v>
      </c>
      <c r="I108" s="119" t="s">
        <v>230</v>
      </c>
      <c r="J108" s="120"/>
      <c r="K108" s="300"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62</v>
      </c>
      <c r="B109" s="18" t="s">
        <v>9</v>
      </c>
      <c r="C109" s="119" t="s">
        <v>513</v>
      </c>
      <c r="D109" s="199"/>
      <c r="E109" s="199"/>
      <c r="F109" s="199"/>
      <c r="G109" s="489"/>
      <c r="H109" s="18" t="s">
        <v>10</v>
      </c>
      <c r="I109" s="119" t="s">
        <v>290</v>
      </c>
      <c r="J109" s="120"/>
      <c r="K109" s="300" t="s">
        <v>286</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outlineLevel="1">
      <c r="A110" s="18">
        <f t="shared" si="4"/>
        <v>62</v>
      </c>
      <c r="B110" s="18" t="s">
        <v>9</v>
      </c>
      <c r="C110" s="119" t="s">
        <v>513</v>
      </c>
      <c r="D110" s="199"/>
      <c r="E110" s="199"/>
      <c r="F110" s="199"/>
      <c r="G110" s="489" t="s">
        <v>1560</v>
      </c>
      <c r="H110" s="18" t="s">
        <v>10</v>
      </c>
      <c r="I110" s="119" t="s">
        <v>842</v>
      </c>
      <c r="J110" s="120"/>
      <c r="K110" s="300" t="s">
        <v>843</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62</v>
      </c>
      <c r="B111" s="18" t="s">
        <v>9</v>
      </c>
      <c r="C111" s="119" t="s">
        <v>513</v>
      </c>
      <c r="D111" s="199"/>
      <c r="E111" s="199"/>
      <c r="F111" s="199"/>
      <c r="G111" s="489"/>
      <c r="H111" s="18" t="s">
        <v>10</v>
      </c>
      <c r="I111" s="119" t="s">
        <v>844</v>
      </c>
      <c r="J111" s="120"/>
      <c r="K111" s="300" t="s">
        <v>843</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62</v>
      </c>
      <c r="B112" s="18" t="s">
        <v>9</v>
      </c>
      <c r="C112" s="119" t="s">
        <v>513</v>
      </c>
      <c r="D112" s="199"/>
      <c r="E112" s="199"/>
      <c r="F112" s="199"/>
      <c r="G112" s="489"/>
      <c r="H112" s="18" t="s">
        <v>10</v>
      </c>
      <c r="I112" s="119" t="s">
        <v>485</v>
      </c>
      <c r="J112" s="120"/>
      <c r="K112" s="300" t="s">
        <v>595</v>
      </c>
      <c r="L112" s="300" t="s">
        <v>488</v>
      </c>
      <c r="M112" s="300" t="s">
        <v>489</v>
      </c>
      <c r="N112" s="300" t="s">
        <v>597</v>
      </c>
      <c r="O112" s="300" t="s">
        <v>598</v>
      </c>
      <c r="P112" s="300" t="s">
        <v>625</v>
      </c>
      <c r="Q112" s="300" t="s">
        <v>626</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outlineLevel="1">
      <c r="A113" s="18">
        <f t="shared" si="4"/>
        <v>62</v>
      </c>
      <c r="B113" s="18" t="s">
        <v>9</v>
      </c>
      <c r="C113" s="119" t="s">
        <v>513</v>
      </c>
      <c r="D113" s="199"/>
      <c r="E113" s="199"/>
      <c r="F113" s="199"/>
      <c r="G113" s="489"/>
      <c r="H113" s="18" t="s">
        <v>10</v>
      </c>
      <c r="I113" s="119" t="s">
        <v>681</v>
      </c>
      <c r="J113" s="120"/>
      <c r="K113" s="300" t="s">
        <v>843</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c r="A114" s="18">
        <f t="shared" si="4"/>
        <v>62</v>
      </c>
      <c r="B114" s="18" t="s">
        <v>9</v>
      </c>
      <c r="C114" s="119" t="s">
        <v>513</v>
      </c>
      <c r="D114" s="199"/>
      <c r="E114" s="199"/>
      <c r="F114" s="199"/>
      <c r="G114" s="489"/>
      <c r="H114" s="117" t="s">
        <v>16</v>
      </c>
      <c r="I114" s="476" t="s">
        <v>1162</v>
      </c>
      <c r="J114" s="118"/>
      <c r="K114" s="299"/>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62</v>
      </c>
      <c r="B115" s="18" t="s">
        <v>9</v>
      </c>
      <c r="C115" s="119" t="s">
        <v>513</v>
      </c>
      <c r="D115" s="199"/>
      <c r="E115" s="199"/>
      <c r="F115" s="199"/>
      <c r="G115" s="489" t="s">
        <v>1561</v>
      </c>
      <c r="H115" s="18" t="s">
        <v>10</v>
      </c>
      <c r="I115" s="119" t="s">
        <v>28</v>
      </c>
      <c r="J115" s="118"/>
      <c r="K115" s="300" t="s">
        <v>6</v>
      </c>
      <c r="L115" s="300" t="s">
        <v>7</v>
      </c>
      <c r="M115" s="300" t="s">
        <v>8</v>
      </c>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62</v>
      </c>
      <c r="B116" s="18" t="s">
        <v>9</v>
      </c>
      <c r="C116" s="119" t="s">
        <v>513</v>
      </c>
      <c r="D116" s="199"/>
      <c r="E116" s="199"/>
      <c r="F116" s="199"/>
      <c r="G116" s="489" t="s">
        <v>1561</v>
      </c>
      <c r="H116" s="18" t="s">
        <v>10</v>
      </c>
      <c r="I116" s="119" t="s">
        <v>15</v>
      </c>
      <c r="J116" s="118"/>
      <c r="K116" s="300" t="s">
        <v>6</v>
      </c>
      <c r="L116" s="300" t="s">
        <v>7</v>
      </c>
      <c r="M116" s="300" t="s">
        <v>8</v>
      </c>
      <c r="N116" s="300" t="s">
        <v>159</v>
      </c>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62</v>
      </c>
      <c r="B117" s="18" t="s">
        <v>9</v>
      </c>
      <c r="C117" s="119" t="s">
        <v>513</v>
      </c>
      <c r="D117" s="199"/>
      <c r="E117" s="199"/>
      <c r="F117" s="199"/>
      <c r="G117" s="489"/>
      <c r="H117" s="18" t="s">
        <v>0</v>
      </c>
      <c r="I117" s="119" t="s">
        <v>2121</v>
      </c>
      <c r="J117" s="118"/>
      <c r="K117" s="300"/>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62</v>
      </c>
      <c r="B118" s="18" t="s">
        <v>9</v>
      </c>
      <c r="C118" s="119" t="s">
        <v>513</v>
      </c>
      <c r="D118" s="199"/>
      <c r="E118" s="199"/>
      <c r="F118" s="199"/>
      <c r="G118" s="489"/>
      <c r="H118" s="18" t="s">
        <v>9</v>
      </c>
      <c r="I118" s="119" t="s">
        <v>197</v>
      </c>
      <c r="J118" s="118"/>
      <c r="K118" s="300" t="s">
        <v>1150</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62</v>
      </c>
      <c r="B119" s="18" t="s">
        <v>9</v>
      </c>
      <c r="C119" s="119" t="s">
        <v>513</v>
      </c>
      <c r="D119" s="199"/>
      <c r="E119" s="199"/>
      <c r="F119" s="199"/>
      <c r="G119" s="489"/>
      <c r="H119" s="18" t="s">
        <v>9</v>
      </c>
      <c r="I119" s="119" t="s">
        <v>1138</v>
      </c>
      <c r="J119" s="118"/>
      <c r="K119" s="300" t="s">
        <v>1150</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62</v>
      </c>
      <c r="B120" s="18" t="s">
        <v>9</v>
      </c>
      <c r="C120" s="119" t="s">
        <v>513</v>
      </c>
      <c r="D120" s="199"/>
      <c r="E120" s="199"/>
      <c r="F120" s="199"/>
      <c r="G120" s="489" t="s">
        <v>1561</v>
      </c>
      <c r="H120" s="18" t="s">
        <v>10</v>
      </c>
      <c r="I120" s="119" t="s">
        <v>24</v>
      </c>
      <c r="J120" s="118"/>
      <c r="K120" s="300" t="s">
        <v>1150</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62</v>
      </c>
      <c r="B121" s="18" t="s">
        <v>9</v>
      </c>
      <c r="C121" s="119" t="s">
        <v>513</v>
      </c>
      <c r="D121" s="199"/>
      <c r="E121" s="199"/>
      <c r="F121" s="199"/>
      <c r="G121" s="489"/>
      <c r="H121" s="18" t="s">
        <v>0</v>
      </c>
      <c r="I121" s="119" t="s">
        <v>1857</v>
      </c>
      <c r="J121" s="118"/>
      <c r="K121" s="300" t="s">
        <v>1150</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62</v>
      </c>
      <c r="B122" s="18" t="s">
        <v>9</v>
      </c>
      <c r="C122" s="119" t="s">
        <v>513</v>
      </c>
      <c r="D122" s="199"/>
      <c r="E122" s="199"/>
      <c r="F122" s="199"/>
      <c r="G122" s="489" t="s">
        <v>1612</v>
      </c>
      <c r="H122" s="18" t="s">
        <v>0</v>
      </c>
      <c r="I122" s="119" t="s">
        <v>25</v>
      </c>
      <c r="J122" s="118"/>
      <c r="K122" s="300" t="s">
        <v>1150</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62</v>
      </c>
      <c r="B123" s="18" t="s">
        <v>9</v>
      </c>
      <c r="C123" s="119" t="s">
        <v>513</v>
      </c>
      <c r="D123" s="199"/>
      <c r="E123" s="199"/>
      <c r="F123" s="199"/>
      <c r="G123" s="489" t="s">
        <v>1612</v>
      </c>
      <c r="H123" s="18" t="s">
        <v>9</v>
      </c>
      <c r="I123" s="119" t="s">
        <v>26</v>
      </c>
      <c r="J123" s="118"/>
      <c r="K123" s="300" t="s">
        <v>1150</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62</v>
      </c>
      <c r="B124" s="18" t="s">
        <v>9</v>
      </c>
      <c r="C124" s="119" t="s">
        <v>513</v>
      </c>
      <c r="D124" s="199"/>
      <c r="E124" s="199"/>
      <c r="F124" s="199"/>
      <c r="G124" s="489"/>
      <c r="H124" s="18" t="s">
        <v>0</v>
      </c>
      <c r="I124" s="119" t="s">
        <v>1536</v>
      </c>
      <c r="J124" s="118"/>
      <c r="K124" s="300"/>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62</v>
      </c>
      <c r="B125" s="18" t="s">
        <v>9</v>
      </c>
      <c r="C125" s="119" t="s">
        <v>513</v>
      </c>
      <c r="D125" s="199"/>
      <c r="E125" s="199"/>
      <c r="F125" s="199"/>
      <c r="G125" s="489"/>
      <c r="H125" s="18" t="s">
        <v>0</v>
      </c>
      <c r="I125" s="119" t="s">
        <v>1885</v>
      </c>
      <c r="J125" s="118"/>
      <c r="K125" s="300"/>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62</v>
      </c>
      <c r="B126" s="18" t="s">
        <v>9</v>
      </c>
      <c r="C126" s="119" t="s">
        <v>513</v>
      </c>
      <c r="D126" s="199"/>
      <c r="E126" s="199"/>
      <c r="F126" s="199"/>
      <c r="G126" s="489" t="s">
        <v>1644</v>
      </c>
      <c r="H126" s="18" t="s">
        <v>0</v>
      </c>
      <c r="I126" s="119" t="s">
        <v>1537</v>
      </c>
      <c r="J126" s="118"/>
      <c r="K126" s="300"/>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62</v>
      </c>
      <c r="B127" s="18" t="s">
        <v>9</v>
      </c>
      <c r="C127" s="119" t="s">
        <v>513</v>
      </c>
      <c r="D127" s="199"/>
      <c r="E127" s="199"/>
      <c r="F127" s="199"/>
      <c r="G127" s="489"/>
      <c r="H127" s="18" t="s">
        <v>11</v>
      </c>
      <c r="I127" s="119" t="s">
        <v>2015</v>
      </c>
      <c r="J127" s="118"/>
      <c r="K127" s="300"/>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62</v>
      </c>
      <c r="B128" s="18" t="s">
        <v>9</v>
      </c>
      <c r="C128" s="119" t="s">
        <v>513</v>
      </c>
      <c r="D128" s="199"/>
      <c r="E128" s="199"/>
      <c r="F128" s="199"/>
      <c r="G128" s="489"/>
      <c r="H128" s="18" t="s">
        <v>0</v>
      </c>
      <c r="I128" s="119" t="s">
        <v>1538</v>
      </c>
      <c r="J128" s="118"/>
      <c r="K128" s="300"/>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62</v>
      </c>
      <c r="B129" s="18" t="s">
        <v>9</v>
      </c>
      <c r="C129" s="119" t="s">
        <v>513</v>
      </c>
      <c r="D129" s="199"/>
      <c r="E129" s="199"/>
      <c r="F129" s="199"/>
      <c r="G129" s="489"/>
      <c r="H129" s="18" t="s">
        <v>0</v>
      </c>
      <c r="I129" s="119" t="s">
        <v>1543</v>
      </c>
      <c r="J129" s="118"/>
      <c r="K129" s="300"/>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62</v>
      </c>
      <c r="B130" s="18" t="s">
        <v>9</v>
      </c>
      <c r="C130" s="119" t="s">
        <v>513</v>
      </c>
      <c r="D130" s="199"/>
      <c r="E130" s="199"/>
      <c r="F130" s="199"/>
      <c r="G130" s="489"/>
      <c r="H130" s="18" t="s">
        <v>0</v>
      </c>
      <c r="I130" s="119" t="s">
        <v>1539</v>
      </c>
      <c r="J130" s="118"/>
      <c r="K130" s="300"/>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62</v>
      </c>
      <c r="B131" s="18" t="s">
        <v>9</v>
      </c>
      <c r="C131" s="119" t="s">
        <v>513</v>
      </c>
      <c r="D131" s="199"/>
      <c r="E131" s="199"/>
      <c r="F131" s="199"/>
      <c r="G131" s="489"/>
      <c r="H131" s="18" t="s">
        <v>0</v>
      </c>
      <c r="I131" s="119" t="s">
        <v>1886</v>
      </c>
      <c r="J131" s="118"/>
      <c r="K131" s="300"/>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si="4"/>
        <v>62</v>
      </c>
      <c r="B132" s="18" t="s">
        <v>9</v>
      </c>
      <c r="C132" s="119" t="s">
        <v>513</v>
      </c>
      <c r="D132" s="199"/>
      <c r="E132" s="199"/>
      <c r="F132" s="199"/>
      <c r="G132" s="489"/>
      <c r="H132" s="18" t="s">
        <v>0</v>
      </c>
      <c r="I132" s="119" t="s">
        <v>1544</v>
      </c>
      <c r="J132" s="118"/>
      <c r="K132" s="300"/>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4"/>
        <v>62</v>
      </c>
      <c r="B133" s="18" t="s">
        <v>9</v>
      </c>
      <c r="C133" s="119" t="s">
        <v>513</v>
      </c>
      <c r="D133" s="199"/>
      <c r="E133" s="199"/>
      <c r="F133" s="199"/>
      <c r="G133" s="489"/>
      <c r="H133" s="18" t="s">
        <v>0</v>
      </c>
      <c r="I133" s="119" t="s">
        <v>1540</v>
      </c>
      <c r="J133" s="118"/>
      <c r="K133" s="300"/>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4"/>
        <v>62</v>
      </c>
      <c r="B134" s="18" t="s">
        <v>9</v>
      </c>
      <c r="C134" s="119" t="s">
        <v>513</v>
      </c>
      <c r="D134" s="199"/>
      <c r="E134" s="199"/>
      <c r="F134" s="199"/>
      <c r="G134" s="489"/>
      <c r="H134" s="18" t="s">
        <v>0</v>
      </c>
      <c r="I134" s="119" t="s">
        <v>1545</v>
      </c>
      <c r="J134" s="118"/>
      <c r="K134" s="300"/>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si="4"/>
        <v>62</v>
      </c>
      <c r="B135" s="18" t="s">
        <v>9</v>
      </c>
      <c r="C135" s="119" t="s">
        <v>513</v>
      </c>
      <c r="D135" s="199"/>
      <c r="E135" s="199"/>
      <c r="F135" s="199"/>
      <c r="G135" s="489"/>
      <c r="H135" s="18" t="s">
        <v>11</v>
      </c>
      <c r="I135" s="119" t="s">
        <v>1541</v>
      </c>
      <c r="J135" s="118"/>
      <c r="K135" s="300"/>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ref="A136:A169" si="5">IF($C136="","blank",MATCH($C136,$I$5:$I$260,0))</f>
        <v>62</v>
      </c>
      <c r="B136" s="18" t="s">
        <v>9</v>
      </c>
      <c r="C136" s="119" t="s">
        <v>513</v>
      </c>
      <c r="D136" s="199"/>
      <c r="E136" s="199"/>
      <c r="F136" s="199"/>
      <c r="G136" s="489"/>
      <c r="H136" s="18" t="s">
        <v>11</v>
      </c>
      <c r="I136" s="119" t="s">
        <v>1546</v>
      </c>
      <c r="J136" s="118"/>
      <c r="K136" s="300"/>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62</v>
      </c>
      <c r="B137" s="18" t="s">
        <v>9</v>
      </c>
      <c r="C137" s="119" t="s">
        <v>513</v>
      </c>
      <c r="D137" s="199"/>
      <c r="E137" s="199"/>
      <c r="F137" s="199"/>
      <c r="G137" s="489"/>
      <c r="H137" s="18" t="s">
        <v>11</v>
      </c>
      <c r="I137" s="119" t="s">
        <v>1542</v>
      </c>
      <c r="J137" s="118"/>
      <c r="K137" s="300"/>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62</v>
      </c>
      <c r="B138" s="18" t="s">
        <v>9</v>
      </c>
      <c r="C138" s="119" t="s">
        <v>513</v>
      </c>
      <c r="D138" s="199"/>
      <c r="E138" s="199"/>
      <c r="F138" s="199"/>
      <c r="G138" s="489"/>
      <c r="H138" s="18" t="s">
        <v>11</v>
      </c>
      <c r="I138" s="119" t="s">
        <v>1547</v>
      </c>
      <c r="J138" s="118"/>
      <c r="K138" s="300"/>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62</v>
      </c>
      <c r="B139" s="18" t="s">
        <v>9</v>
      </c>
      <c r="C139" s="119" t="s">
        <v>513</v>
      </c>
      <c r="D139" s="199"/>
      <c r="E139" s="199"/>
      <c r="F139" s="199"/>
      <c r="G139" s="489" t="s">
        <v>1612</v>
      </c>
      <c r="H139" s="18" t="s">
        <v>9</v>
      </c>
      <c r="I139" s="119" t="s">
        <v>2105</v>
      </c>
      <c r="J139" s="118"/>
      <c r="K139" s="300" t="s">
        <v>1435</v>
      </c>
      <c r="L139" s="300" t="s">
        <v>1436</v>
      </c>
      <c r="M139" s="300" t="s">
        <v>27</v>
      </c>
      <c r="N139" s="300" t="s">
        <v>86</v>
      </c>
      <c r="O139" s="300" t="s">
        <v>643</v>
      </c>
      <c r="P139" s="300" t="s">
        <v>642</v>
      </c>
      <c r="Q139" s="300" t="s">
        <v>1648</v>
      </c>
      <c r="R139" s="300" t="s">
        <v>1549</v>
      </c>
      <c r="S139" s="300" t="s">
        <v>644</v>
      </c>
      <c r="T139" s="300" t="s">
        <v>1548</v>
      </c>
      <c r="U139" s="27" t="s">
        <v>1733</v>
      </c>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62</v>
      </c>
      <c r="B140" s="18" t="s">
        <v>9</v>
      </c>
      <c r="C140" s="119" t="s">
        <v>513</v>
      </c>
      <c r="D140" s="199"/>
      <c r="E140" s="199"/>
      <c r="F140" s="199"/>
      <c r="G140" s="489"/>
      <c r="H140" s="18" t="s">
        <v>1530</v>
      </c>
      <c r="I140" s="119" t="s">
        <v>2141</v>
      </c>
      <c r="J140" s="118"/>
      <c r="K140" s="300" t="s">
        <v>1531</v>
      </c>
      <c r="L140" s="300"/>
      <c r="M140" s="300"/>
      <c r="N140" s="300"/>
      <c r="O140" s="300"/>
      <c r="P140" s="300"/>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62</v>
      </c>
      <c r="B141" s="18" t="s">
        <v>9</v>
      </c>
      <c r="C141" s="119" t="s">
        <v>513</v>
      </c>
      <c r="D141" s="199"/>
      <c r="E141" s="199"/>
      <c r="F141" s="199"/>
      <c r="G141" s="489"/>
      <c r="H141" s="18" t="s">
        <v>9</v>
      </c>
      <c r="I141" s="119" t="s">
        <v>2109</v>
      </c>
      <c r="J141" s="118"/>
      <c r="K141" s="300" t="s">
        <v>1983</v>
      </c>
      <c r="L141" s="300" t="s">
        <v>1852</v>
      </c>
      <c r="M141" s="300" t="s">
        <v>1853</v>
      </c>
      <c r="N141" s="300" t="s">
        <v>1854</v>
      </c>
      <c r="O141" s="300"/>
      <c r="P141" s="300"/>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62</v>
      </c>
      <c r="B142" s="18" t="s">
        <v>9</v>
      </c>
      <c r="C142" s="119" t="s">
        <v>513</v>
      </c>
      <c r="D142" s="199"/>
      <c r="E142" s="199"/>
      <c r="F142" s="199"/>
      <c r="G142" s="489"/>
      <c r="H142" s="18" t="s">
        <v>0</v>
      </c>
      <c r="I142" s="119" t="s">
        <v>2108</v>
      </c>
      <c r="J142" s="118"/>
      <c r="K142" s="300" t="s">
        <v>368</v>
      </c>
      <c r="L142" s="300"/>
      <c r="M142" s="300"/>
      <c r="N142" s="300"/>
      <c r="O142" s="300"/>
      <c r="P142" s="300"/>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62</v>
      </c>
      <c r="B143" s="18" t="s">
        <v>9</v>
      </c>
      <c r="C143" s="119" t="s">
        <v>513</v>
      </c>
      <c r="D143" s="199"/>
      <c r="E143" s="199"/>
      <c r="F143" s="199"/>
      <c r="G143" s="489"/>
      <c r="H143" s="18" t="s">
        <v>9</v>
      </c>
      <c r="I143" s="119" t="s">
        <v>2112</v>
      </c>
      <c r="J143" s="118"/>
      <c r="K143" s="300" t="s">
        <v>368</v>
      </c>
      <c r="L143" s="300"/>
      <c r="M143" s="300"/>
      <c r="N143" s="300"/>
      <c r="O143" s="300"/>
      <c r="P143" s="300"/>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62</v>
      </c>
      <c r="B144" s="18" t="s">
        <v>9</v>
      </c>
      <c r="C144" s="119" t="s">
        <v>513</v>
      </c>
      <c r="D144" s="199"/>
      <c r="E144" s="199"/>
      <c r="F144" s="199"/>
      <c r="G144" s="489"/>
      <c r="H144" s="18" t="s">
        <v>10</v>
      </c>
      <c r="I144" s="119" t="s">
        <v>2112</v>
      </c>
      <c r="J144" s="118"/>
      <c r="K144" s="300" t="s">
        <v>2246</v>
      </c>
      <c r="L144" s="300"/>
      <c r="M144" s="300"/>
      <c r="N144" s="300"/>
      <c r="O144" s="300"/>
      <c r="P144" s="300"/>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62</v>
      </c>
      <c r="B145" s="18" t="s">
        <v>9</v>
      </c>
      <c r="C145" s="119" t="s">
        <v>513</v>
      </c>
      <c r="D145" s="199"/>
      <c r="E145" s="199"/>
      <c r="F145" s="199"/>
      <c r="G145" s="489"/>
      <c r="H145" s="18" t="s">
        <v>0</v>
      </c>
      <c r="I145" s="119" t="s">
        <v>2113</v>
      </c>
      <c r="J145" s="118"/>
      <c r="K145" s="300" t="s">
        <v>1855</v>
      </c>
      <c r="L145" s="300"/>
      <c r="M145" s="300"/>
      <c r="N145" s="300"/>
      <c r="O145" s="300"/>
      <c r="P145" s="300"/>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62</v>
      </c>
      <c r="B146" s="18" t="s">
        <v>9</v>
      </c>
      <c r="C146" s="119" t="s">
        <v>513</v>
      </c>
      <c r="D146" s="199"/>
      <c r="E146" s="199"/>
      <c r="F146" s="199"/>
      <c r="G146" s="489"/>
      <c r="H146" s="18" t="s">
        <v>10</v>
      </c>
      <c r="I146" s="119" t="s">
        <v>2106</v>
      </c>
      <c r="J146" s="118"/>
      <c r="K146" s="300" t="s">
        <v>811</v>
      </c>
      <c r="L146" s="300" t="s">
        <v>343</v>
      </c>
      <c r="M146" s="300" t="s">
        <v>1974</v>
      </c>
      <c r="N146" s="300"/>
      <c r="O146" s="300"/>
      <c r="P146" s="300"/>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62</v>
      </c>
      <c r="B147" s="18" t="s">
        <v>9</v>
      </c>
      <c r="C147" s="119" t="s">
        <v>513</v>
      </c>
      <c r="D147" s="199"/>
      <c r="E147" s="199"/>
      <c r="F147" s="199"/>
      <c r="G147" s="489"/>
      <c r="H147" s="18" t="s">
        <v>10</v>
      </c>
      <c r="I147" s="119" t="s">
        <v>2107</v>
      </c>
      <c r="J147" s="118"/>
      <c r="K147" s="300" t="s">
        <v>1976</v>
      </c>
      <c r="L147" s="300" t="s">
        <v>2237</v>
      </c>
      <c r="M147" s="300"/>
      <c r="N147" s="300"/>
      <c r="O147" s="300"/>
      <c r="P147" s="300"/>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62</v>
      </c>
      <c r="B148" s="18" t="s">
        <v>9</v>
      </c>
      <c r="C148" s="119" t="s">
        <v>513</v>
      </c>
      <c r="D148" s="199"/>
      <c r="E148" s="199"/>
      <c r="F148" s="199"/>
      <c r="G148" s="489"/>
      <c r="H148" s="18" t="s">
        <v>10</v>
      </c>
      <c r="I148" s="119" t="s">
        <v>2110</v>
      </c>
      <c r="J148" s="118"/>
      <c r="K148" s="300" t="s">
        <v>368</v>
      </c>
      <c r="L148" s="300"/>
      <c r="M148" s="300"/>
      <c r="N148" s="300"/>
      <c r="O148" s="300"/>
      <c r="P148" s="300"/>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62</v>
      </c>
      <c r="B149" s="18" t="s">
        <v>9</v>
      </c>
      <c r="C149" s="119" t="s">
        <v>513</v>
      </c>
      <c r="D149" s="199"/>
      <c r="E149" s="199"/>
      <c r="F149" s="199"/>
      <c r="G149" s="489"/>
      <c r="H149" s="18" t="s">
        <v>10</v>
      </c>
      <c r="I149" s="119" t="s">
        <v>2111</v>
      </c>
      <c r="J149" s="118"/>
      <c r="K149" s="300" t="s">
        <v>811</v>
      </c>
      <c r="L149" s="300"/>
      <c r="M149" s="300"/>
      <c r="N149" s="300"/>
      <c r="O149" s="300"/>
      <c r="P149" s="300"/>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62</v>
      </c>
      <c r="B150" s="18" t="s">
        <v>9</v>
      </c>
      <c r="C150" s="119" t="s">
        <v>513</v>
      </c>
      <c r="D150" s="199"/>
      <c r="E150" s="199"/>
      <c r="F150" s="199"/>
      <c r="G150" s="489"/>
      <c r="H150" s="18" t="s">
        <v>10</v>
      </c>
      <c r="I150" s="119" t="s">
        <v>2142</v>
      </c>
      <c r="J150" s="118"/>
      <c r="K150" s="300" t="s">
        <v>2143</v>
      </c>
      <c r="L150" s="300"/>
      <c r="M150" s="300"/>
      <c r="N150" s="300"/>
      <c r="O150" s="300"/>
      <c r="P150" s="300"/>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62</v>
      </c>
      <c r="B151" s="18" t="s">
        <v>9</v>
      </c>
      <c r="C151" s="119" t="s">
        <v>513</v>
      </c>
      <c r="D151" s="199"/>
      <c r="E151" s="199"/>
      <c r="F151" s="199"/>
      <c r="G151" s="489"/>
      <c r="H151" s="18" t="s">
        <v>9</v>
      </c>
      <c r="I151" s="119" t="s">
        <v>1437</v>
      </c>
      <c r="J151" s="120"/>
      <c r="K151" s="300" t="s">
        <v>1438</v>
      </c>
      <c r="L151" s="300" t="s">
        <v>1439</v>
      </c>
      <c r="M151" s="443" t="s">
        <v>1182</v>
      </c>
      <c r="N151" s="300" t="s">
        <v>1435</v>
      </c>
      <c r="O151" s="300" t="s">
        <v>1183</v>
      </c>
      <c r="P151" s="443" t="s">
        <v>1440</v>
      </c>
      <c r="Q151" s="300" t="s">
        <v>1441</v>
      </c>
      <c r="R151" s="300" t="s">
        <v>1442</v>
      </c>
      <c r="S151" s="443" t="s">
        <v>1443</v>
      </c>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62</v>
      </c>
      <c r="B152" s="18" t="s">
        <v>9</v>
      </c>
      <c r="C152" s="119" t="s">
        <v>513</v>
      </c>
      <c r="D152" s="199"/>
      <c r="E152" s="199"/>
      <c r="F152" s="199"/>
      <c r="G152" s="489" t="s">
        <v>1612</v>
      </c>
      <c r="H152" s="18" t="s">
        <v>11</v>
      </c>
      <c r="I152" s="119" t="s">
        <v>1640</v>
      </c>
      <c r="J152" s="118"/>
      <c r="K152" s="300" t="s">
        <v>843</v>
      </c>
      <c r="L152" s="300" t="s">
        <v>1813</v>
      </c>
      <c r="M152" s="300" t="s">
        <v>1601</v>
      </c>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62</v>
      </c>
      <c r="B153" s="18" t="s">
        <v>9</v>
      </c>
      <c r="C153" s="119" t="s">
        <v>513</v>
      </c>
      <c r="D153" s="199"/>
      <c r="E153" s="199"/>
      <c r="F153" s="199"/>
      <c r="G153" s="489"/>
      <c r="H153" s="18" t="s">
        <v>11</v>
      </c>
      <c r="I153" s="119" t="s">
        <v>189</v>
      </c>
      <c r="J153" s="118"/>
      <c r="K153" s="300"/>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62</v>
      </c>
      <c r="B154" s="18" t="s">
        <v>9</v>
      </c>
      <c r="C154" s="119" t="s">
        <v>513</v>
      </c>
      <c r="D154" s="199"/>
      <c r="E154" s="199"/>
      <c r="F154" s="199"/>
      <c r="G154" s="489"/>
      <c r="H154" s="18" t="s">
        <v>9</v>
      </c>
      <c r="I154" s="119" t="s">
        <v>189</v>
      </c>
      <c r="J154" s="118"/>
      <c r="K154" s="300"/>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f t="shared" si="5"/>
        <v>62</v>
      </c>
      <c r="B155" s="18" t="s">
        <v>9</v>
      </c>
      <c r="C155" s="119" t="s">
        <v>513</v>
      </c>
      <c r="D155" s="199"/>
      <c r="E155" s="199"/>
      <c r="F155" s="199"/>
      <c r="G155" s="489"/>
      <c r="H155" s="18" t="s">
        <v>9</v>
      </c>
      <c r="I155" s="119" t="s">
        <v>1551</v>
      </c>
      <c r="J155" s="118"/>
      <c r="K155" s="300"/>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f t="shared" si="5"/>
        <v>62</v>
      </c>
      <c r="B156" s="18" t="s">
        <v>9</v>
      </c>
      <c r="C156" s="119" t="s">
        <v>513</v>
      </c>
      <c r="D156" s="199"/>
      <c r="E156" s="199"/>
      <c r="F156" s="199"/>
      <c r="G156" s="489"/>
      <c r="H156" s="18" t="s">
        <v>0</v>
      </c>
      <c r="I156" s="119" t="s">
        <v>361</v>
      </c>
      <c r="J156" s="120"/>
      <c r="K156" s="120"/>
      <c r="L156" s="120"/>
      <c r="M156" s="120"/>
      <c r="N156" s="120"/>
      <c r="O156" s="120"/>
      <c r="P156" s="120"/>
      <c r="Q156" s="120"/>
      <c r="R156" s="120"/>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62</v>
      </c>
      <c r="B157" s="18" t="s">
        <v>9</v>
      </c>
      <c r="C157" s="119" t="s">
        <v>513</v>
      </c>
      <c r="D157" s="199"/>
      <c r="E157" s="199"/>
      <c r="F157" s="199"/>
      <c r="G157" s="489"/>
      <c r="H157" s="18" t="s">
        <v>0</v>
      </c>
      <c r="I157" s="119" t="s">
        <v>1482</v>
      </c>
      <c r="J157" s="120"/>
      <c r="K157" s="300" t="s">
        <v>811</v>
      </c>
      <c r="L157" s="300" t="s">
        <v>368</v>
      </c>
      <c r="M157" s="300" t="s">
        <v>987</v>
      </c>
      <c r="N157" s="300" t="s">
        <v>366</v>
      </c>
      <c r="O157" s="300" t="s">
        <v>588</v>
      </c>
      <c r="P157" s="300" t="s">
        <v>390</v>
      </c>
      <c r="Q157" s="199" t="s">
        <v>1048</v>
      </c>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62</v>
      </c>
      <c r="B158" s="18" t="s">
        <v>9</v>
      </c>
      <c r="C158" s="119" t="s">
        <v>513</v>
      </c>
      <c r="D158" s="199"/>
      <c r="E158" s="199"/>
      <c r="F158" s="199"/>
      <c r="G158" s="489"/>
      <c r="H158" s="18" t="s">
        <v>9</v>
      </c>
      <c r="I158" s="119" t="s">
        <v>361</v>
      </c>
      <c r="J158" s="120"/>
      <c r="K158" s="300"/>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f t="shared" si="5"/>
        <v>62</v>
      </c>
      <c r="B159" s="18" t="s">
        <v>9</v>
      </c>
      <c r="C159" s="119" t="s">
        <v>513</v>
      </c>
      <c r="D159" s="199"/>
      <c r="E159" s="199"/>
      <c r="F159" s="199"/>
      <c r="G159" s="489" t="s">
        <v>1562</v>
      </c>
      <c r="H159" s="18" t="s">
        <v>9</v>
      </c>
      <c r="I159" s="119" t="s">
        <v>389</v>
      </c>
      <c r="J159" s="120"/>
      <c r="K159" s="300" t="s">
        <v>811</v>
      </c>
      <c r="L159" s="300" t="s">
        <v>368</v>
      </c>
      <c r="M159" s="300" t="s">
        <v>987</v>
      </c>
      <c r="N159" s="300" t="s">
        <v>366</v>
      </c>
      <c r="O159" s="300" t="s">
        <v>588</v>
      </c>
      <c r="P159" s="300" t="s">
        <v>390</v>
      </c>
      <c r="Q159" s="199" t="s">
        <v>1048</v>
      </c>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t="str">
        <f t="shared" si="5"/>
        <v>blank</v>
      </c>
      <c r="B160" s="18"/>
      <c r="C160" s="119"/>
      <c r="D160" s="199"/>
      <c r="E160" s="199"/>
      <c r="F160" s="199"/>
      <c r="G160" s="489" t="s">
        <v>1563</v>
      </c>
      <c r="H160" s="18"/>
      <c r="I160" s="119"/>
      <c r="J160" s="120"/>
      <c r="K160" s="300"/>
      <c r="L160" s="300"/>
      <c r="M160" s="300"/>
      <c r="N160" s="300"/>
      <c r="O160" s="300"/>
      <c r="P160" s="300"/>
      <c r="Q160" s="199"/>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t="str">
        <f t="shared" si="5"/>
        <v>blank</v>
      </c>
      <c r="B161" s="18"/>
      <c r="C161" s="119"/>
      <c r="D161" s="199"/>
      <c r="E161" s="199"/>
      <c r="F161" s="199"/>
      <c r="G161" s="489" t="s">
        <v>1564</v>
      </c>
      <c r="H161" s="18"/>
      <c r="I161" s="119"/>
      <c r="J161" s="120"/>
      <c r="K161" s="300"/>
      <c r="L161" s="300"/>
      <c r="M161" s="300"/>
      <c r="N161" s="300"/>
      <c r="O161" s="300"/>
      <c r="P161" s="300"/>
      <c r="Q161" s="199"/>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outlineLevel="1">
      <c r="A162" s="18">
        <f t="shared" si="5"/>
        <v>62</v>
      </c>
      <c r="B162" s="18" t="s">
        <v>9</v>
      </c>
      <c r="C162" s="119" t="s">
        <v>513</v>
      </c>
      <c r="D162" s="199"/>
      <c r="E162" s="199"/>
      <c r="F162" s="199"/>
      <c r="G162" s="489"/>
      <c r="H162" s="18" t="s">
        <v>9</v>
      </c>
      <c r="I162" s="119" t="s">
        <v>1533</v>
      </c>
      <c r="J162" s="120"/>
      <c r="K162" s="300" t="s">
        <v>1048</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62</v>
      </c>
      <c r="B163" s="18" t="s">
        <v>9</v>
      </c>
      <c r="C163" s="119" t="s">
        <v>513</v>
      </c>
      <c r="D163" s="199"/>
      <c r="E163" s="199"/>
      <c r="F163" s="199"/>
      <c r="G163" s="489"/>
      <c r="H163" s="18" t="s">
        <v>9</v>
      </c>
      <c r="I163" s="119" t="s">
        <v>1534</v>
      </c>
      <c r="J163" s="120"/>
      <c r="K163" s="300" t="s">
        <v>1048</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si="5"/>
        <v>62</v>
      </c>
      <c r="B164" s="18" t="s">
        <v>9</v>
      </c>
      <c r="C164" s="119" t="s">
        <v>513</v>
      </c>
      <c r="D164" s="199"/>
      <c r="E164" s="199"/>
      <c r="F164" s="199"/>
      <c r="G164" s="489"/>
      <c r="H164" s="18" t="s">
        <v>9</v>
      </c>
      <c r="I164" s="119" t="s">
        <v>1602</v>
      </c>
      <c r="J164" s="120"/>
      <c r="K164" s="300"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f t="shared" si="5"/>
        <v>62</v>
      </c>
      <c r="B165" s="18" t="s">
        <v>9</v>
      </c>
      <c r="C165" s="119" t="s">
        <v>513</v>
      </c>
      <c r="D165" s="199"/>
      <c r="E165" s="199"/>
      <c r="F165" s="199"/>
      <c r="G165" s="489"/>
      <c r="H165" s="18" t="s">
        <v>9</v>
      </c>
      <c r="I165" s="119" t="s">
        <v>1641</v>
      </c>
      <c r="J165" s="120"/>
      <c r="K165" s="300" t="s">
        <v>1601</v>
      </c>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outlineLevel="1">
      <c r="A166" s="18">
        <f t="shared" si="5"/>
        <v>62</v>
      </c>
      <c r="B166" s="18" t="s">
        <v>9</v>
      </c>
      <c r="C166" s="119" t="s">
        <v>513</v>
      </c>
      <c r="D166" s="199"/>
      <c r="E166" s="199"/>
      <c r="F166" s="199"/>
      <c r="G166" s="489"/>
      <c r="H166" s="18" t="s">
        <v>9</v>
      </c>
      <c r="I166" s="119" t="s">
        <v>1196</v>
      </c>
      <c r="J166" s="120"/>
      <c r="K166" s="300"/>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c r="A167" s="18">
        <f t="shared" si="5"/>
        <v>62</v>
      </c>
      <c r="B167" s="18" t="s">
        <v>9</v>
      </c>
      <c r="C167" s="119" t="s">
        <v>513</v>
      </c>
      <c r="D167" s="199"/>
      <c r="E167" s="199"/>
      <c r="F167" s="199"/>
      <c r="G167" s="489"/>
      <c r="H167" s="117" t="s">
        <v>16</v>
      </c>
      <c r="I167" s="476" t="s">
        <v>1163</v>
      </c>
      <c r="J167" s="118"/>
      <c r="K167" s="299"/>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si="5"/>
        <v>62</v>
      </c>
      <c r="B168" s="18" t="s">
        <v>9</v>
      </c>
      <c r="C168" s="119" t="s">
        <v>513</v>
      </c>
      <c r="D168" s="199"/>
      <c r="E168" s="199"/>
      <c r="F168" s="199"/>
      <c r="G168" s="489"/>
      <c r="H168" s="18" t="s">
        <v>10</v>
      </c>
      <c r="I168" s="119" t="s">
        <v>1188</v>
      </c>
      <c r="J168" s="118"/>
      <c r="K168" s="300"/>
      <c r="L168" s="300"/>
      <c r="M168" s="300"/>
      <c r="N168" s="300"/>
      <c r="O168" s="300"/>
      <c r="P168" s="300"/>
      <c r="Q168" s="300"/>
      <c r="R168" s="300"/>
      <c r="S168" s="300"/>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f t="shared" si="5"/>
        <v>62</v>
      </c>
      <c r="B169" s="18" t="s">
        <v>9</v>
      </c>
      <c r="C169" s="119" t="s">
        <v>513</v>
      </c>
      <c r="D169" s="199"/>
      <c r="E169" s="199"/>
      <c r="F169" s="199"/>
      <c r="G169" s="489"/>
      <c r="H169" s="18" t="s">
        <v>10</v>
      </c>
      <c r="I169" s="119" t="s">
        <v>1553</v>
      </c>
      <c r="J169" s="118"/>
      <c r="K169" s="300"/>
      <c r="L169" s="300"/>
      <c r="M169" s="300"/>
      <c r="N169" s="300"/>
      <c r="O169" s="300"/>
      <c r="P169" s="300"/>
      <c r="Q169" s="300"/>
      <c r="R169" s="300"/>
      <c r="S169" s="300"/>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c r="B170" s="18"/>
      <c r="C170" s="119"/>
      <c r="D170" s="199"/>
      <c r="E170" s="199"/>
      <c r="F170" s="199"/>
      <c r="G170" s="489"/>
      <c r="H170" s="18" t="s">
        <v>10</v>
      </c>
      <c r="I170" s="119" t="s">
        <v>2202</v>
      </c>
      <c r="J170" s="118"/>
      <c r="K170" s="300"/>
      <c r="L170" s="300"/>
      <c r="M170" s="300"/>
      <c r="N170" s="300"/>
      <c r="O170" s="300"/>
      <c r="P170" s="300"/>
      <c r="Q170" s="300"/>
      <c r="R170" s="300"/>
      <c r="S170" s="300"/>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ref="A171:A180" si="6">IF($C171="","blank",MATCH($C171,$I$5:$I$260,0))</f>
        <v>62</v>
      </c>
      <c r="B171" s="18" t="s">
        <v>9</v>
      </c>
      <c r="C171" s="119" t="s">
        <v>513</v>
      </c>
      <c r="D171" s="199"/>
      <c r="E171" s="199"/>
      <c r="F171" s="199"/>
      <c r="G171" s="489"/>
      <c r="H171" s="18" t="s">
        <v>10</v>
      </c>
      <c r="I171" s="119" t="s">
        <v>2201</v>
      </c>
      <c r="J171" s="118"/>
      <c r="K171" s="300"/>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62</v>
      </c>
      <c r="B172" s="18" t="s">
        <v>9</v>
      </c>
      <c r="C172" s="119" t="s">
        <v>513</v>
      </c>
      <c r="D172" s="199"/>
      <c r="E172" s="199"/>
      <c r="F172" s="199"/>
      <c r="G172" s="489"/>
      <c r="H172" s="18" t="s">
        <v>10</v>
      </c>
      <c r="I172" s="119" t="s">
        <v>1823</v>
      </c>
      <c r="J172" s="118"/>
      <c r="K172" s="300" t="s">
        <v>1824</v>
      </c>
      <c r="L172" s="300" t="s">
        <v>1826</v>
      </c>
      <c r="M172" s="300" t="s">
        <v>1825</v>
      </c>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62</v>
      </c>
      <c r="B173" s="18" t="s">
        <v>9</v>
      </c>
      <c r="C173" s="119" t="s">
        <v>513</v>
      </c>
      <c r="D173" s="199"/>
      <c r="E173" s="199"/>
      <c r="F173" s="199"/>
      <c r="G173" s="489"/>
      <c r="H173" s="18" t="s">
        <v>10</v>
      </c>
      <c r="I173" s="119" t="s">
        <v>2203</v>
      </c>
      <c r="J173" s="118"/>
      <c r="K173" s="300"/>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62</v>
      </c>
      <c r="B174" s="18" t="s">
        <v>9</v>
      </c>
      <c r="C174" s="119" t="s">
        <v>513</v>
      </c>
      <c r="D174" s="199"/>
      <c r="E174" s="199"/>
      <c r="F174" s="199"/>
      <c r="G174" s="489"/>
      <c r="H174" s="18" t="s">
        <v>10</v>
      </c>
      <c r="I174" s="119" t="s">
        <v>1246</v>
      </c>
      <c r="J174" s="118"/>
      <c r="K174" s="300" t="s">
        <v>1150</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62</v>
      </c>
      <c r="B175" s="18" t="s">
        <v>9</v>
      </c>
      <c r="C175" s="119" t="s">
        <v>513</v>
      </c>
      <c r="D175" s="199"/>
      <c r="E175" s="199"/>
      <c r="F175" s="199"/>
      <c r="G175" s="489"/>
      <c r="H175" s="18" t="s">
        <v>10</v>
      </c>
      <c r="I175" s="119" t="s">
        <v>1261</v>
      </c>
      <c r="J175" s="118"/>
      <c r="K175" s="300" t="s">
        <v>1150</v>
      </c>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62</v>
      </c>
      <c r="B176" s="18" t="s">
        <v>9</v>
      </c>
      <c r="C176" s="119" t="s">
        <v>513</v>
      </c>
      <c r="D176" s="199"/>
      <c r="E176" s="199"/>
      <c r="F176" s="199"/>
      <c r="G176" s="489"/>
      <c r="H176" s="18" t="s">
        <v>10</v>
      </c>
      <c r="I176" s="119" t="s">
        <v>2162</v>
      </c>
      <c r="J176" s="120"/>
      <c r="K176" s="300"/>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62</v>
      </c>
      <c r="B177" s="18" t="s">
        <v>9</v>
      </c>
      <c r="C177" s="119" t="s">
        <v>513</v>
      </c>
      <c r="D177" s="199"/>
      <c r="E177" s="199"/>
      <c r="F177" s="199"/>
      <c r="G177" s="489"/>
      <c r="H177" s="18" t="s">
        <v>10</v>
      </c>
      <c r="I177" s="119" t="s">
        <v>1414</v>
      </c>
      <c r="J177" s="120"/>
      <c r="K177" s="300"/>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62</v>
      </c>
      <c r="B178" s="18" t="s">
        <v>9</v>
      </c>
      <c r="C178" s="119" t="s">
        <v>513</v>
      </c>
      <c r="D178" s="199"/>
      <c r="E178" s="199"/>
      <c r="F178" s="199"/>
      <c r="G178" s="489" t="s">
        <v>1560</v>
      </c>
      <c r="H178" s="18" t="s">
        <v>10</v>
      </c>
      <c r="I178" s="119" t="s">
        <v>14</v>
      </c>
      <c r="J178" s="118"/>
      <c r="K178" s="300" t="s">
        <v>6</v>
      </c>
      <c r="L178" s="300" t="s">
        <v>7</v>
      </c>
      <c r="M178" s="300" t="s">
        <v>8</v>
      </c>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62</v>
      </c>
      <c r="B179" s="18" t="s">
        <v>9</v>
      </c>
      <c r="C179" s="119" t="s">
        <v>513</v>
      </c>
      <c r="D179" s="199"/>
      <c r="E179" s="199"/>
      <c r="F179" s="199"/>
      <c r="G179" s="489"/>
      <c r="H179" s="18" t="s">
        <v>9</v>
      </c>
      <c r="I179" s="119" t="s">
        <v>904</v>
      </c>
      <c r="J179" s="120"/>
      <c r="K179" s="300" t="s">
        <v>903</v>
      </c>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62</v>
      </c>
      <c r="B180" s="18" t="s">
        <v>9</v>
      </c>
      <c r="C180" s="119" t="s">
        <v>513</v>
      </c>
      <c r="D180" s="199"/>
      <c r="E180" s="199"/>
      <c r="F180" s="199"/>
      <c r="G180" s="489"/>
      <c r="H180" s="18" t="s">
        <v>10</v>
      </c>
      <c r="I180" s="119" t="s">
        <v>17</v>
      </c>
      <c r="J180" s="118"/>
      <c r="K180" s="300" t="s">
        <v>811</v>
      </c>
      <c r="L180" s="300" t="s">
        <v>563</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c r="B181" s="18"/>
      <c r="C181" s="119"/>
      <c r="D181" s="199"/>
      <c r="E181" s="199"/>
      <c r="F181" s="199"/>
      <c r="G181" s="489"/>
      <c r="H181" s="18" t="s">
        <v>10</v>
      </c>
      <c r="I181" s="119" t="s">
        <v>2376</v>
      </c>
      <c r="J181" s="118"/>
      <c r="K181" s="300"/>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c r="B182" s="18"/>
      <c r="C182" s="119"/>
      <c r="D182" s="199"/>
      <c r="E182" s="199"/>
      <c r="F182" s="199"/>
      <c r="G182" s="489"/>
      <c r="H182" s="18" t="s">
        <v>10</v>
      </c>
      <c r="I182" s="119" t="s">
        <v>2365</v>
      </c>
      <c r="J182" s="118"/>
      <c r="K182" s="300" t="s">
        <v>6</v>
      </c>
      <c r="L182" s="300" t="s">
        <v>7</v>
      </c>
      <c r="M182" s="300" t="s">
        <v>8</v>
      </c>
      <c r="N182" s="300" t="s">
        <v>159</v>
      </c>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ref="A183:A193" si="7">IF($C183="","blank",MATCH($C183,$I$5:$I$260,0))</f>
        <v>62</v>
      </c>
      <c r="B183" s="18" t="s">
        <v>9</v>
      </c>
      <c r="C183" s="119" t="s">
        <v>513</v>
      </c>
      <c r="D183" s="199"/>
      <c r="E183" s="199"/>
      <c r="F183" s="199"/>
      <c r="G183" s="489" t="s">
        <v>1563</v>
      </c>
      <c r="H183" s="18" t="s">
        <v>10</v>
      </c>
      <c r="I183" s="119" t="s">
        <v>691</v>
      </c>
      <c r="J183" s="118"/>
      <c r="K183" s="300" t="s">
        <v>6</v>
      </c>
      <c r="L183" s="300"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7"/>
        <v>62</v>
      </c>
      <c r="B184" s="18" t="s">
        <v>9</v>
      </c>
      <c r="C184" s="119" t="s">
        <v>513</v>
      </c>
      <c r="D184" s="199"/>
      <c r="E184" s="199"/>
      <c r="F184" s="199"/>
      <c r="G184" s="489" t="s">
        <v>1563</v>
      </c>
      <c r="H184" s="18" t="s">
        <v>10</v>
      </c>
      <c r="I184" s="119" t="s">
        <v>798</v>
      </c>
      <c r="J184" s="118"/>
      <c r="K184" s="300" t="s">
        <v>6</v>
      </c>
      <c r="L184" s="300" t="s">
        <v>692</v>
      </c>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outlineLevel="1">
      <c r="A185" s="18">
        <f t="shared" si="7"/>
        <v>62</v>
      </c>
      <c r="B185" s="18" t="s">
        <v>9</v>
      </c>
      <c r="C185" s="119" t="s">
        <v>513</v>
      </c>
      <c r="D185" s="199"/>
      <c r="E185" s="199"/>
      <c r="F185" s="199"/>
      <c r="G185" s="489" t="s">
        <v>1563</v>
      </c>
      <c r="H185" s="18" t="s">
        <v>10</v>
      </c>
      <c r="I185" s="119" t="s">
        <v>914</v>
      </c>
      <c r="J185" s="118"/>
      <c r="K185" s="300" t="s">
        <v>6</v>
      </c>
      <c r="L185" s="300" t="s">
        <v>692</v>
      </c>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outlineLevel="1">
      <c r="A186" s="18">
        <f t="shared" si="7"/>
        <v>62</v>
      </c>
      <c r="B186" s="18" t="s">
        <v>9</v>
      </c>
      <c r="C186" s="119" t="s">
        <v>513</v>
      </c>
      <c r="D186" s="199"/>
      <c r="E186" s="199"/>
      <c r="F186" s="199"/>
      <c r="G186" s="489"/>
      <c r="H186" s="18" t="s">
        <v>10</v>
      </c>
      <c r="I186" s="119" t="s">
        <v>1501</v>
      </c>
      <c r="J186" s="118"/>
      <c r="K186" s="300" t="s">
        <v>6</v>
      </c>
      <c r="L186" s="300" t="s">
        <v>692</v>
      </c>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7"/>
        <v>62</v>
      </c>
      <c r="B187" s="18" t="s">
        <v>9</v>
      </c>
      <c r="C187" s="119" t="s">
        <v>513</v>
      </c>
      <c r="D187" s="199"/>
      <c r="E187" s="199"/>
      <c r="F187" s="199"/>
      <c r="G187" s="489" t="s">
        <v>1563</v>
      </c>
      <c r="H187" s="18" t="s">
        <v>10</v>
      </c>
      <c r="I187" s="119" t="s">
        <v>346</v>
      </c>
      <c r="J187" s="118"/>
      <c r="K187" s="300"/>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7"/>
        <v>62</v>
      </c>
      <c r="B188" s="18" t="s">
        <v>9</v>
      </c>
      <c r="C188" s="119" t="s">
        <v>513</v>
      </c>
      <c r="D188" s="199"/>
      <c r="E188" s="199"/>
      <c r="F188" s="199"/>
      <c r="G188" s="489" t="s">
        <v>1563</v>
      </c>
      <c r="H188" s="18" t="s">
        <v>10</v>
      </c>
      <c r="I188" s="119" t="s">
        <v>347</v>
      </c>
      <c r="J188" s="118"/>
      <c r="K188" s="300"/>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outlineLevel="1">
      <c r="A189" s="18">
        <f t="shared" si="7"/>
        <v>62</v>
      </c>
      <c r="B189" s="18" t="s">
        <v>9</v>
      </c>
      <c r="C189" s="119" t="s">
        <v>513</v>
      </c>
      <c r="D189" s="199"/>
      <c r="E189" s="199"/>
      <c r="F189" s="199"/>
      <c r="G189" s="489"/>
      <c r="H189" s="18" t="s">
        <v>10</v>
      </c>
      <c r="I189" s="119" t="s">
        <v>2379</v>
      </c>
      <c r="J189" s="118"/>
      <c r="K189" s="300" t="s">
        <v>811</v>
      </c>
      <c r="L189" s="300" t="s">
        <v>368</v>
      </c>
      <c r="M189" s="300" t="s">
        <v>563</v>
      </c>
      <c r="N189" s="300" t="s">
        <v>2380</v>
      </c>
      <c r="O189" s="300" t="s">
        <v>2189</v>
      </c>
      <c r="P189" s="199" t="s">
        <v>1048</v>
      </c>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c r="DZ189" s="27"/>
    </row>
    <row r="190" spans="1:130" outlineLevel="1">
      <c r="A190" s="18">
        <f t="shared" si="7"/>
        <v>62</v>
      </c>
      <c r="B190" s="18" t="s">
        <v>9</v>
      </c>
      <c r="C190" s="119" t="s">
        <v>513</v>
      </c>
      <c r="D190" s="199"/>
      <c r="E190" s="199"/>
      <c r="F190" s="199"/>
      <c r="G190" s="489"/>
      <c r="H190" s="18" t="s">
        <v>10</v>
      </c>
      <c r="I190" s="119" t="s">
        <v>2381</v>
      </c>
      <c r="J190" s="118"/>
      <c r="K190" s="300" t="s">
        <v>811</v>
      </c>
      <c r="L190" s="300" t="s">
        <v>368</v>
      </c>
      <c r="M190" s="300" t="s">
        <v>563</v>
      </c>
      <c r="N190" s="300" t="s">
        <v>2380</v>
      </c>
      <c r="O190" s="300" t="s">
        <v>2189</v>
      </c>
      <c r="P190" s="199" t="s">
        <v>1048</v>
      </c>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7"/>
        <v>62</v>
      </c>
      <c r="B191" s="18" t="s">
        <v>9</v>
      </c>
      <c r="C191" s="119" t="s">
        <v>513</v>
      </c>
      <c r="D191" s="199"/>
      <c r="E191" s="199"/>
      <c r="F191" s="199"/>
      <c r="G191" s="489"/>
      <c r="H191" s="18" t="s">
        <v>10</v>
      </c>
      <c r="I191" s="119" t="s">
        <v>347</v>
      </c>
      <c r="J191" s="118"/>
      <c r="K191" s="300"/>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7"/>
        <v>62</v>
      </c>
      <c r="B192" s="18" t="s">
        <v>9</v>
      </c>
      <c r="C192" s="119" t="s">
        <v>513</v>
      </c>
      <c r="D192" s="199"/>
      <c r="E192" s="199"/>
      <c r="F192" s="199"/>
      <c r="G192" s="489"/>
      <c r="H192" s="18" t="s">
        <v>10</v>
      </c>
      <c r="I192" s="119" t="s">
        <v>1811</v>
      </c>
      <c r="J192" s="118"/>
      <c r="K192" s="300"/>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7"/>
        <v>62</v>
      </c>
      <c r="B193" s="18" t="s">
        <v>9</v>
      </c>
      <c r="C193" s="119" t="s">
        <v>513</v>
      </c>
      <c r="D193" s="199"/>
      <c r="E193" s="199"/>
      <c r="F193" s="199"/>
      <c r="G193" s="489"/>
      <c r="H193" s="18" t="s">
        <v>10</v>
      </c>
      <c r="I193" s="119" t="s">
        <v>796</v>
      </c>
      <c r="J193" s="118"/>
      <c r="K193" s="300"/>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c r="B194" s="18"/>
      <c r="C194" s="119"/>
      <c r="D194" s="199"/>
      <c r="E194" s="199"/>
      <c r="F194" s="199"/>
      <c r="G194" s="489"/>
      <c r="H194" s="18" t="s">
        <v>10</v>
      </c>
      <c r="I194" s="119" t="s">
        <v>2176</v>
      </c>
      <c r="J194" s="118"/>
      <c r="K194" s="300"/>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ref="A195:A231" si="8">IF($C195="","blank",MATCH($C195,$I$5:$I$260,0))</f>
        <v>62</v>
      </c>
      <c r="B195" s="18" t="s">
        <v>9</v>
      </c>
      <c r="C195" s="119" t="s">
        <v>513</v>
      </c>
      <c r="D195" s="199"/>
      <c r="E195" s="199"/>
      <c r="F195" s="199"/>
      <c r="G195" s="489"/>
      <c r="H195" s="18" t="s">
        <v>10</v>
      </c>
      <c r="I195" s="119" t="s">
        <v>1502</v>
      </c>
      <c r="J195" s="118"/>
      <c r="K195" s="300"/>
      <c r="L195" s="300"/>
      <c r="M195" s="300"/>
      <c r="N195" s="300"/>
      <c r="O195" s="300"/>
      <c r="P195" s="300"/>
      <c r="Q195" s="300"/>
      <c r="R195" s="300"/>
      <c r="S195" s="300"/>
      <c r="T195" s="300"/>
      <c r="U195" s="300"/>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row>
    <row r="196" spans="1:130" outlineLevel="1">
      <c r="A196" s="18">
        <f t="shared" si="8"/>
        <v>62</v>
      </c>
      <c r="B196" s="18" t="s">
        <v>9</v>
      </c>
      <c r="C196" s="119" t="s">
        <v>513</v>
      </c>
      <c r="D196" s="199"/>
      <c r="E196" s="199"/>
      <c r="F196" s="199"/>
      <c r="G196" s="489"/>
      <c r="H196" s="18" t="s">
        <v>10</v>
      </c>
      <c r="I196" s="119" t="s">
        <v>853</v>
      </c>
      <c r="J196" s="118"/>
      <c r="K196" s="39" t="s">
        <v>2164</v>
      </c>
      <c r="L196" s="27" t="s">
        <v>1181</v>
      </c>
      <c r="M196" s="27" t="s">
        <v>1183</v>
      </c>
      <c r="N196" s="27" t="s">
        <v>1143</v>
      </c>
      <c r="O196" s="27" t="s">
        <v>1144</v>
      </c>
      <c r="P196" s="300"/>
      <c r="Q196" s="300"/>
      <c r="R196" s="300"/>
      <c r="S196" s="300"/>
      <c r="T196" s="300"/>
      <c r="U196" s="300"/>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row>
    <row r="197" spans="1:130" outlineLevel="1">
      <c r="A197" s="18">
        <f t="shared" si="8"/>
        <v>62</v>
      </c>
      <c r="B197" s="18" t="s">
        <v>9</v>
      </c>
      <c r="C197" s="119" t="s">
        <v>513</v>
      </c>
      <c r="D197" s="199"/>
      <c r="E197" s="199"/>
      <c r="F197" s="199"/>
      <c r="G197" s="489"/>
      <c r="H197" s="18" t="s">
        <v>10</v>
      </c>
      <c r="I197" s="119" t="s">
        <v>2166</v>
      </c>
      <c r="J197" s="118"/>
      <c r="K197" s="39"/>
      <c r="L197" s="39"/>
      <c r="M197" s="39"/>
      <c r="N197" s="39"/>
      <c r="O197" s="39"/>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8"/>
        <v>62</v>
      </c>
      <c r="B198" s="18" t="s">
        <v>9</v>
      </c>
      <c r="C198" s="119" t="s">
        <v>513</v>
      </c>
      <c r="D198" s="199"/>
      <c r="E198" s="199"/>
      <c r="F198" s="199"/>
      <c r="G198" s="489"/>
      <c r="H198" s="18" t="s">
        <v>10</v>
      </c>
      <c r="I198" s="119" t="s">
        <v>2165</v>
      </c>
      <c r="J198" s="118"/>
      <c r="K198" s="39" t="s">
        <v>2167</v>
      </c>
      <c r="L198" s="27" t="s">
        <v>2168</v>
      </c>
      <c r="M198" s="27" t="s">
        <v>2169</v>
      </c>
      <c r="N198" s="27" t="s">
        <v>2170</v>
      </c>
      <c r="O198" s="27" t="s">
        <v>2171</v>
      </c>
      <c r="P198" s="27" t="s">
        <v>2172</v>
      </c>
      <c r="Q198" s="27" t="s">
        <v>2173</v>
      </c>
      <c r="R198" s="39"/>
      <c r="S198" s="39"/>
      <c r="T198" s="39"/>
      <c r="U198" s="39"/>
      <c r="V198" s="39"/>
      <c r="W198" s="39"/>
      <c r="X198" s="39"/>
      <c r="Y198" s="39"/>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8"/>
        <v>62</v>
      </c>
      <c r="B199" s="18" t="s">
        <v>9</v>
      </c>
      <c r="C199" s="119" t="s">
        <v>513</v>
      </c>
      <c r="D199" s="199"/>
      <c r="E199" s="199"/>
      <c r="F199" s="199"/>
      <c r="G199" s="489"/>
      <c r="H199" s="18" t="s">
        <v>10</v>
      </c>
      <c r="I199" s="119" t="s">
        <v>799</v>
      </c>
      <c r="J199" s="118"/>
      <c r="K199" s="300"/>
      <c r="L199" s="300"/>
      <c r="M199" s="300"/>
      <c r="N199" s="300"/>
      <c r="O199" s="300"/>
      <c r="P199" s="300"/>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8"/>
        <v>62</v>
      </c>
      <c r="B200" s="18" t="s">
        <v>9</v>
      </c>
      <c r="C200" s="119" t="s">
        <v>513</v>
      </c>
      <c r="D200" s="199"/>
      <c r="E200" s="199"/>
      <c r="F200" s="199"/>
      <c r="G200" s="489" t="s">
        <v>1561</v>
      </c>
      <c r="H200" s="18" t="s">
        <v>10</v>
      </c>
      <c r="I200" s="119" t="s">
        <v>803</v>
      </c>
      <c r="J200" s="118"/>
      <c r="K200" s="300" t="s">
        <v>804</v>
      </c>
      <c r="L200" s="27" t="s">
        <v>1988</v>
      </c>
      <c r="M200" s="27" t="s">
        <v>1987</v>
      </c>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si="8"/>
        <v>62</v>
      </c>
      <c r="B201" s="18" t="s">
        <v>9</v>
      </c>
      <c r="C201" s="119" t="s">
        <v>513</v>
      </c>
      <c r="D201" s="199"/>
      <c r="E201" s="199"/>
      <c r="F201" s="199"/>
      <c r="G201" s="489"/>
      <c r="H201" s="18" t="s">
        <v>10</v>
      </c>
      <c r="I201" s="119" t="s">
        <v>800</v>
      </c>
      <c r="J201" s="118"/>
      <c r="K201" s="300"/>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8"/>
        <v>62</v>
      </c>
      <c r="B202" s="18" t="s">
        <v>9</v>
      </c>
      <c r="C202" s="119" t="s">
        <v>513</v>
      </c>
      <c r="D202" s="199"/>
      <c r="E202" s="199"/>
      <c r="F202" s="199"/>
      <c r="G202" s="489" t="s">
        <v>1561</v>
      </c>
      <c r="H202" s="18" t="s">
        <v>10</v>
      </c>
      <c r="I202" s="119" t="s">
        <v>2127</v>
      </c>
      <c r="J202" s="118"/>
      <c r="K202" s="300" t="s">
        <v>872</v>
      </c>
      <c r="L202" s="300" t="s">
        <v>966</v>
      </c>
      <c r="M202" s="300" t="s">
        <v>967</v>
      </c>
      <c r="N202" s="300" t="s">
        <v>968</v>
      </c>
      <c r="O202" s="300" t="s">
        <v>965</v>
      </c>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8"/>
        <v>62</v>
      </c>
      <c r="B203" s="18" t="s">
        <v>9</v>
      </c>
      <c r="C203" s="119" t="s">
        <v>513</v>
      </c>
      <c r="D203" s="199"/>
      <c r="E203" s="199"/>
      <c r="F203" s="199"/>
      <c r="G203" s="489"/>
      <c r="H203" s="18" t="s">
        <v>10</v>
      </c>
      <c r="I203" s="119" t="s">
        <v>377</v>
      </c>
      <c r="J203" s="118"/>
      <c r="K203" s="300"/>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8"/>
        <v>62</v>
      </c>
      <c r="B204" s="18" t="s">
        <v>9</v>
      </c>
      <c r="C204" s="119" t="s">
        <v>513</v>
      </c>
      <c r="D204" s="199"/>
      <c r="E204" s="199"/>
      <c r="F204" s="199"/>
      <c r="G204" s="489"/>
      <c r="H204" s="18" t="s">
        <v>10</v>
      </c>
      <c r="I204" s="119" t="s">
        <v>1253</v>
      </c>
      <c r="J204" s="118"/>
      <c r="K204" s="443" t="s">
        <v>872</v>
      </c>
      <c r="L204" s="300" t="s">
        <v>1255</v>
      </c>
      <c r="M204" s="300" t="s">
        <v>1256</v>
      </c>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outlineLevel="1">
      <c r="A205" s="18">
        <f t="shared" si="8"/>
        <v>62</v>
      </c>
      <c r="B205" s="18" t="s">
        <v>9</v>
      </c>
      <c r="C205" s="119" t="s">
        <v>513</v>
      </c>
      <c r="D205" s="199"/>
      <c r="E205" s="199"/>
      <c r="F205" s="199"/>
      <c r="G205" s="489"/>
      <c r="H205" s="18" t="s">
        <v>10</v>
      </c>
      <c r="I205" s="119" t="s">
        <v>1446</v>
      </c>
      <c r="J205" s="120"/>
      <c r="K205" s="300"/>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outlineLevel="1">
      <c r="A206" s="18">
        <f t="shared" si="8"/>
        <v>62</v>
      </c>
      <c r="B206" s="18" t="s">
        <v>9</v>
      </c>
      <c r="C206" s="119" t="s">
        <v>513</v>
      </c>
      <c r="D206" s="199"/>
      <c r="E206" s="199"/>
      <c r="F206" s="199"/>
      <c r="G206" s="489"/>
      <c r="H206" s="18" t="s">
        <v>10</v>
      </c>
      <c r="I206" s="119" t="s">
        <v>295</v>
      </c>
      <c r="J206" s="118"/>
      <c r="K206" s="300" t="s">
        <v>336</v>
      </c>
      <c r="L206" s="300" t="s">
        <v>368</v>
      </c>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8"/>
        <v>62</v>
      </c>
      <c r="B207" s="18" t="s">
        <v>9</v>
      </c>
      <c r="C207" s="119" t="s">
        <v>513</v>
      </c>
      <c r="D207" s="199"/>
      <c r="E207" s="199"/>
      <c r="F207" s="199"/>
      <c r="G207" s="489"/>
      <c r="H207" s="18" t="s">
        <v>10</v>
      </c>
      <c r="I207" s="119" t="s">
        <v>913</v>
      </c>
      <c r="J207" s="118"/>
      <c r="K207" s="300" t="s">
        <v>336</v>
      </c>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8"/>
        <v>62</v>
      </c>
      <c r="B208" s="18" t="s">
        <v>9</v>
      </c>
      <c r="C208" s="119" t="s">
        <v>513</v>
      </c>
      <c r="D208" s="199"/>
      <c r="E208" s="199"/>
      <c r="F208" s="199"/>
      <c r="G208" s="489" t="s">
        <v>1561</v>
      </c>
      <c r="H208" s="18" t="s">
        <v>10</v>
      </c>
      <c r="I208" s="119" t="s">
        <v>378</v>
      </c>
      <c r="J208" s="120"/>
      <c r="K208" s="300"/>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outlineLevel="1">
      <c r="A209" s="18">
        <f t="shared" si="8"/>
        <v>62</v>
      </c>
      <c r="B209" s="18" t="s">
        <v>9</v>
      </c>
      <c r="C209" s="119" t="s">
        <v>513</v>
      </c>
      <c r="D209" s="199"/>
      <c r="E209" s="199"/>
      <c r="F209" s="199"/>
      <c r="G209" s="489" t="s">
        <v>1561</v>
      </c>
      <c r="H209" s="18" t="s">
        <v>10</v>
      </c>
      <c r="I209" s="119" t="s">
        <v>337</v>
      </c>
      <c r="J209" s="120"/>
      <c r="K209" s="300" t="s">
        <v>338</v>
      </c>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outlineLevel="1">
      <c r="A210" s="18">
        <f t="shared" si="8"/>
        <v>62</v>
      </c>
      <c r="B210" s="18" t="s">
        <v>9</v>
      </c>
      <c r="C210" s="119" t="s">
        <v>513</v>
      </c>
      <c r="D210" s="199"/>
      <c r="E210" s="199"/>
      <c r="F210" s="199"/>
      <c r="G210" s="489" t="s">
        <v>1561</v>
      </c>
      <c r="H210" s="18" t="s">
        <v>10</v>
      </c>
      <c r="I210" s="119" t="s">
        <v>805</v>
      </c>
      <c r="J210" s="120"/>
      <c r="K210" s="300" t="s">
        <v>806</v>
      </c>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8"/>
        <v>62</v>
      </c>
      <c r="B211" s="18" t="s">
        <v>9</v>
      </c>
      <c r="C211" s="119" t="s">
        <v>513</v>
      </c>
      <c r="D211" s="199"/>
      <c r="E211" s="199"/>
      <c r="F211" s="199"/>
      <c r="G211" s="489" t="s">
        <v>1561</v>
      </c>
      <c r="H211" s="18" t="s">
        <v>10</v>
      </c>
      <c r="I211" s="119" t="s">
        <v>1024</v>
      </c>
      <c r="J211" s="120"/>
      <c r="K211" s="300" t="s">
        <v>6</v>
      </c>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8"/>
        <v>62</v>
      </c>
      <c r="B212" s="18" t="s">
        <v>9</v>
      </c>
      <c r="C212" s="119" t="s">
        <v>513</v>
      </c>
      <c r="D212" s="199"/>
      <c r="E212" s="199"/>
      <c r="F212" s="199"/>
      <c r="G212" s="489" t="s">
        <v>1561</v>
      </c>
      <c r="H212" s="18" t="s">
        <v>10</v>
      </c>
      <c r="I212" s="119" t="s">
        <v>273</v>
      </c>
      <c r="J212" s="120"/>
      <c r="K212" s="300" t="s">
        <v>6</v>
      </c>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8"/>
        <v>62</v>
      </c>
      <c r="B213" s="18" t="s">
        <v>9</v>
      </c>
      <c r="C213" s="119" t="s">
        <v>513</v>
      </c>
      <c r="D213" s="199"/>
      <c r="E213" s="199"/>
      <c r="F213" s="199"/>
      <c r="G213" s="489" t="s">
        <v>1561</v>
      </c>
      <c r="H213" s="18" t="s">
        <v>10</v>
      </c>
      <c r="I213" s="119" t="s">
        <v>274</v>
      </c>
      <c r="J213" s="120"/>
      <c r="K213" s="300" t="s">
        <v>6</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8"/>
        <v>62</v>
      </c>
      <c r="B214" s="18" t="s">
        <v>9</v>
      </c>
      <c r="C214" s="119" t="s">
        <v>513</v>
      </c>
      <c r="D214" s="199"/>
      <c r="E214" s="199"/>
      <c r="F214" s="199"/>
      <c r="G214" s="489"/>
      <c r="H214" s="18" t="s">
        <v>10</v>
      </c>
      <c r="I214" s="119" t="s">
        <v>877</v>
      </c>
      <c r="J214" s="120"/>
      <c r="K214" s="300"/>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8"/>
        <v>62</v>
      </c>
      <c r="B215" s="18" t="s">
        <v>9</v>
      </c>
      <c r="C215" s="119" t="s">
        <v>513</v>
      </c>
      <c r="D215" s="199"/>
      <c r="E215" s="199"/>
      <c r="F215" s="199"/>
      <c r="G215" s="489"/>
      <c r="H215" s="18" t="s">
        <v>10</v>
      </c>
      <c r="I215" s="119" t="s">
        <v>874</v>
      </c>
      <c r="J215" s="120"/>
      <c r="K215" s="39" t="s">
        <v>1145</v>
      </c>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c r="DR215" s="39"/>
      <c r="DS215" s="39"/>
      <c r="DT215" s="39"/>
      <c r="DU215" s="39"/>
      <c r="DV215" s="39"/>
      <c r="DW215" s="39"/>
      <c r="DX215" s="39"/>
      <c r="DY215" s="39"/>
      <c r="DZ215" s="39"/>
    </row>
    <row r="216" spans="1:130" outlineLevel="1">
      <c r="A216" s="18">
        <f t="shared" si="8"/>
        <v>62</v>
      </c>
      <c r="B216" s="18" t="s">
        <v>9</v>
      </c>
      <c r="C216" s="119" t="s">
        <v>513</v>
      </c>
      <c r="D216" s="199"/>
      <c r="E216" s="199"/>
      <c r="F216" s="199"/>
      <c r="G216" s="489" t="s">
        <v>1565</v>
      </c>
      <c r="H216" s="18" t="s">
        <v>0</v>
      </c>
      <c r="I216" s="119" t="s">
        <v>1197</v>
      </c>
      <c r="J216" s="120" t="s">
        <v>253</v>
      </c>
      <c r="K216" s="300"/>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c r="A217" s="18">
        <f t="shared" si="8"/>
        <v>62</v>
      </c>
      <c r="B217" s="18" t="s">
        <v>9</v>
      </c>
      <c r="C217" s="119" t="s">
        <v>513</v>
      </c>
      <c r="D217" s="199"/>
      <c r="E217" s="199"/>
      <c r="F217" s="199"/>
      <c r="G217" s="489"/>
      <c r="H217" s="117" t="s">
        <v>16</v>
      </c>
      <c r="I217" s="476" t="s">
        <v>1164</v>
      </c>
      <c r="J217" s="118"/>
      <c r="K217" s="299"/>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8"/>
        <v>62</v>
      </c>
      <c r="B218" s="18" t="s">
        <v>9</v>
      </c>
      <c r="C218" s="119" t="s">
        <v>513</v>
      </c>
      <c r="D218" s="199"/>
      <c r="E218" s="199"/>
      <c r="F218" s="199"/>
      <c r="G218" s="489" t="s">
        <v>1566</v>
      </c>
      <c r="H218" s="18" t="s">
        <v>10</v>
      </c>
      <c r="I218" s="119" t="s">
        <v>1390</v>
      </c>
      <c r="J218" s="118"/>
      <c r="K218" s="299"/>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8"/>
        <v>62</v>
      </c>
      <c r="B219" s="18" t="s">
        <v>9</v>
      </c>
      <c r="C219" s="119" t="s">
        <v>513</v>
      </c>
      <c r="D219" s="199"/>
      <c r="E219" s="199"/>
      <c r="F219" s="199"/>
      <c r="G219" s="489" t="s">
        <v>1567</v>
      </c>
      <c r="H219" s="18" t="s">
        <v>10</v>
      </c>
      <c r="I219" s="119" t="s">
        <v>1391</v>
      </c>
      <c r="J219" s="118"/>
      <c r="K219" s="299"/>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8"/>
        <v>62</v>
      </c>
      <c r="B220" s="18" t="s">
        <v>9</v>
      </c>
      <c r="C220" s="119" t="s">
        <v>513</v>
      </c>
      <c r="D220" s="199"/>
      <c r="E220" s="199"/>
      <c r="F220" s="199"/>
      <c r="G220" s="489"/>
      <c r="H220" s="18" t="s">
        <v>0</v>
      </c>
      <c r="I220" s="119" t="s">
        <v>199</v>
      </c>
      <c r="J220" s="118"/>
      <c r="K220" s="300" t="s">
        <v>387</v>
      </c>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f t="shared" si="8"/>
        <v>62</v>
      </c>
      <c r="B221" s="18" t="s">
        <v>9</v>
      </c>
      <c r="C221" s="119" t="s">
        <v>513</v>
      </c>
      <c r="D221" s="199"/>
      <c r="E221" s="199"/>
      <c r="F221" s="199"/>
      <c r="G221" s="489"/>
      <c r="H221" s="18" t="s">
        <v>9</v>
      </c>
      <c r="I221" s="119" t="s">
        <v>199</v>
      </c>
      <c r="J221" s="118"/>
      <c r="K221" s="300" t="s">
        <v>392</v>
      </c>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f t="shared" si="8"/>
        <v>62</v>
      </c>
      <c r="B222" s="18" t="s">
        <v>9</v>
      </c>
      <c r="C222" s="119" t="s">
        <v>513</v>
      </c>
      <c r="D222" s="199"/>
      <c r="E222" s="199"/>
      <c r="F222" s="199"/>
      <c r="G222" s="489"/>
      <c r="H222" s="18" t="s">
        <v>0</v>
      </c>
      <c r="I222" s="119" t="s">
        <v>566</v>
      </c>
      <c r="J222" s="118"/>
      <c r="K222" s="300" t="s">
        <v>387</v>
      </c>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f t="shared" si="8"/>
        <v>62</v>
      </c>
      <c r="B223" s="18" t="s">
        <v>9</v>
      </c>
      <c r="C223" s="119" t="s">
        <v>513</v>
      </c>
      <c r="D223" s="199"/>
      <c r="E223" s="199"/>
      <c r="F223" s="199"/>
      <c r="G223" s="489"/>
      <c r="H223" s="18" t="s">
        <v>0</v>
      </c>
      <c r="I223" s="119" t="s">
        <v>198</v>
      </c>
      <c r="J223" s="118"/>
      <c r="K223" s="300" t="s">
        <v>399</v>
      </c>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 t="shared" si="8"/>
        <v>62</v>
      </c>
      <c r="B224" s="18" t="s">
        <v>9</v>
      </c>
      <c r="C224" s="119" t="s">
        <v>513</v>
      </c>
      <c r="D224" s="199"/>
      <c r="E224" s="199"/>
      <c r="F224" s="199"/>
      <c r="G224" s="489"/>
      <c r="H224" s="18" t="s">
        <v>9</v>
      </c>
      <c r="I224" s="119" t="s">
        <v>198</v>
      </c>
      <c r="J224" s="118"/>
      <c r="K224" s="300" t="s">
        <v>393</v>
      </c>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f t="shared" si="8"/>
        <v>62</v>
      </c>
      <c r="B225" s="18" t="s">
        <v>9</v>
      </c>
      <c r="C225" s="119" t="s">
        <v>513</v>
      </c>
      <c r="D225" s="199"/>
      <c r="E225" s="199"/>
      <c r="F225" s="199"/>
      <c r="G225" s="489"/>
      <c r="H225" s="18" t="s">
        <v>10</v>
      </c>
      <c r="I225" s="119" t="s">
        <v>69</v>
      </c>
      <c r="J225" s="118"/>
      <c r="K225" s="300"/>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f t="shared" si="8"/>
        <v>62</v>
      </c>
      <c r="B226" s="18" t="s">
        <v>9</v>
      </c>
      <c r="C226" s="119" t="s">
        <v>513</v>
      </c>
      <c r="D226" s="199"/>
      <c r="E226" s="199"/>
      <c r="F226" s="199"/>
      <c r="G226" s="489"/>
      <c r="H226" s="18" t="s">
        <v>10</v>
      </c>
      <c r="I226" s="119" t="s">
        <v>108</v>
      </c>
      <c r="J226" s="118"/>
      <c r="K226" s="300"/>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outlineLevel="1">
      <c r="A227" s="18">
        <f t="shared" si="8"/>
        <v>62</v>
      </c>
      <c r="B227" s="18" t="s">
        <v>9</v>
      </c>
      <c r="C227" s="119" t="s">
        <v>513</v>
      </c>
      <c r="D227" s="199"/>
      <c r="E227" s="199"/>
      <c r="F227" s="199"/>
      <c r="G227" s="489"/>
      <c r="H227" s="18" t="s">
        <v>10</v>
      </c>
      <c r="I227" s="119" t="s">
        <v>70</v>
      </c>
      <c r="J227" s="118"/>
      <c r="K227" s="300"/>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 t="shared" si="8"/>
        <v>62</v>
      </c>
      <c r="B228" s="18" t="s">
        <v>9</v>
      </c>
      <c r="C228" s="119" t="s">
        <v>513</v>
      </c>
      <c r="D228" s="199"/>
      <c r="E228" s="199"/>
      <c r="F228" s="199"/>
      <c r="G228" s="489"/>
      <c r="H228" s="18" t="s">
        <v>10</v>
      </c>
      <c r="I228" s="119" t="s">
        <v>350</v>
      </c>
      <c r="J228" s="118"/>
      <c r="K228" s="300"/>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f t="shared" si="8"/>
        <v>62</v>
      </c>
      <c r="B229" s="18" t="s">
        <v>9</v>
      </c>
      <c r="C229" s="119" t="s">
        <v>513</v>
      </c>
      <c r="D229" s="199"/>
      <c r="E229" s="199"/>
      <c r="F229" s="199"/>
      <c r="G229" s="489" t="s">
        <v>1568</v>
      </c>
      <c r="H229" s="18" t="s">
        <v>0</v>
      </c>
      <c r="I229" s="119" t="s">
        <v>812</v>
      </c>
      <c r="J229" s="120"/>
      <c r="K229" s="300"/>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f t="shared" si="8"/>
        <v>62</v>
      </c>
      <c r="B230" s="18" t="s">
        <v>9</v>
      </c>
      <c r="C230" s="119" t="s">
        <v>513</v>
      </c>
      <c r="D230" s="199"/>
      <c r="E230" s="199"/>
      <c r="F230" s="199"/>
      <c r="G230" s="489" t="s">
        <v>1569</v>
      </c>
      <c r="H230" s="18" t="s">
        <v>0</v>
      </c>
      <c r="I230" s="119" t="s">
        <v>1637</v>
      </c>
      <c r="J230" s="120"/>
      <c r="K230" s="300" t="s">
        <v>1150</v>
      </c>
      <c r="L230" s="118" t="s">
        <v>174</v>
      </c>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outlineLevel="1">
      <c r="A231" s="18">
        <f t="shared" si="8"/>
        <v>62</v>
      </c>
      <c r="B231" s="18" t="s">
        <v>9</v>
      </c>
      <c r="C231" s="119" t="s">
        <v>513</v>
      </c>
      <c r="D231" s="199"/>
      <c r="E231" s="199"/>
      <c r="F231" s="199"/>
      <c r="G231" s="489" t="s">
        <v>1570</v>
      </c>
      <c r="H231" s="18" t="s">
        <v>0</v>
      </c>
      <c r="I231" s="119" t="s">
        <v>1415</v>
      </c>
      <c r="J231" s="120"/>
      <c r="K231" s="300" t="s">
        <v>1150</v>
      </c>
      <c r="L231" s="300" t="s">
        <v>1416</v>
      </c>
      <c r="M231" s="199" t="s">
        <v>1417</v>
      </c>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c r="B232" s="18"/>
      <c r="C232" s="119"/>
      <c r="D232" s="199"/>
      <c r="E232" s="199"/>
      <c r="F232" s="199"/>
      <c r="G232" s="489"/>
      <c r="H232" s="18" t="s">
        <v>0</v>
      </c>
      <c r="I232" s="119" t="s">
        <v>2190</v>
      </c>
      <c r="J232" s="120"/>
      <c r="K232" s="300" t="s">
        <v>6</v>
      </c>
      <c r="L232" s="300" t="s">
        <v>7</v>
      </c>
      <c r="M232" s="199"/>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c r="B233" s="18"/>
      <c r="C233" s="119"/>
      <c r="D233" s="199"/>
      <c r="E233" s="199"/>
      <c r="F233" s="199"/>
      <c r="G233" s="489"/>
      <c r="H233" s="18" t="s">
        <v>0</v>
      </c>
      <c r="I233" s="119" t="s">
        <v>2191</v>
      </c>
      <c r="J233" s="120"/>
      <c r="K233" s="300" t="s">
        <v>6</v>
      </c>
      <c r="L233" s="300" t="s">
        <v>7</v>
      </c>
      <c r="M233" s="199"/>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c r="B234" s="18"/>
      <c r="C234" s="119"/>
      <c r="D234" s="199"/>
      <c r="E234" s="199"/>
      <c r="F234" s="199"/>
      <c r="G234" s="489"/>
      <c r="H234" s="18" t="s">
        <v>0</v>
      </c>
      <c r="I234" s="119" t="s">
        <v>2192</v>
      </c>
      <c r="J234" s="120"/>
      <c r="K234" s="300" t="s">
        <v>6</v>
      </c>
      <c r="L234" s="300" t="s">
        <v>7</v>
      </c>
      <c r="M234" s="300" t="s">
        <v>1048</v>
      </c>
      <c r="N234" s="300" t="s">
        <v>2193</v>
      </c>
      <c r="O234" s="603" t="s">
        <v>2194</v>
      </c>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IF($C235="","blank",MATCH($C235,$I$5:$I$260,0))</f>
        <v>62</v>
      </c>
      <c r="B235" s="18" t="s">
        <v>9</v>
      </c>
      <c r="C235" s="119" t="s">
        <v>513</v>
      </c>
      <c r="D235" s="199"/>
      <c r="E235" s="199"/>
      <c r="F235" s="199"/>
      <c r="G235" s="489"/>
      <c r="H235" s="18" t="s">
        <v>0</v>
      </c>
      <c r="I235" s="119" t="s">
        <v>631</v>
      </c>
      <c r="J235" s="118"/>
      <c r="K235" s="300" t="s">
        <v>517</v>
      </c>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c r="B236" s="18"/>
      <c r="C236" s="119"/>
      <c r="D236" s="199"/>
      <c r="E236" s="199"/>
      <c r="F236" s="199"/>
      <c r="G236" s="489"/>
      <c r="H236" s="18" t="s">
        <v>1530</v>
      </c>
      <c r="I236" s="119" t="s">
        <v>2195</v>
      </c>
      <c r="J236" s="118"/>
      <c r="K236" s="300"/>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c r="B237" s="18"/>
      <c r="C237" s="119"/>
      <c r="D237" s="199"/>
      <c r="E237" s="199"/>
      <c r="F237" s="199"/>
      <c r="G237" s="489"/>
      <c r="H237" s="18" t="s">
        <v>1530</v>
      </c>
      <c r="I237" s="119" t="s">
        <v>2196</v>
      </c>
      <c r="J237" s="118"/>
      <c r="K237" s="300"/>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c r="A238" s="18">
        <f>IF($C238="","blank",MATCH($C238,$I$5:$I$260,0))</f>
        <v>62</v>
      </c>
      <c r="B238" s="18" t="s">
        <v>9</v>
      </c>
      <c r="C238" s="119" t="s">
        <v>513</v>
      </c>
      <c r="D238" s="199"/>
      <c r="E238" s="199"/>
      <c r="F238" s="199"/>
      <c r="G238" s="489"/>
      <c r="H238" s="117" t="s">
        <v>16</v>
      </c>
      <c r="I238" s="476" t="s">
        <v>1165</v>
      </c>
      <c r="J238" s="118"/>
      <c r="K238" s="299"/>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IF($C239="","blank",MATCH($C239,$I$5:$I$260,0))</f>
        <v>62</v>
      </c>
      <c r="B239" s="18" t="s">
        <v>9</v>
      </c>
      <c r="C239" s="119" t="s">
        <v>513</v>
      </c>
      <c r="D239" s="199"/>
      <c r="E239" s="199"/>
      <c r="F239" s="199"/>
      <c r="G239" s="489"/>
      <c r="H239" s="18" t="s">
        <v>10</v>
      </c>
      <c r="I239" s="119" t="s">
        <v>1279</v>
      </c>
      <c r="J239" s="118"/>
      <c r="K239" s="300"/>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IF($C240="","blank",MATCH($C240,$I$5:$I$260,0))</f>
        <v>62</v>
      </c>
      <c r="B240" s="18" t="s">
        <v>9</v>
      </c>
      <c r="C240" s="119" t="s">
        <v>513</v>
      </c>
      <c r="D240" s="199"/>
      <c r="E240" s="199"/>
      <c r="F240" s="199"/>
      <c r="G240" s="489"/>
      <c r="H240" s="18" t="s">
        <v>10</v>
      </c>
      <c r="I240" s="119" t="s">
        <v>1252</v>
      </c>
      <c r="J240" s="118"/>
      <c r="K240" s="300" t="s">
        <v>6</v>
      </c>
      <c r="L240" s="300" t="s">
        <v>7</v>
      </c>
      <c r="M240" s="300" t="s">
        <v>8</v>
      </c>
      <c r="N240" s="300" t="s">
        <v>159</v>
      </c>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c r="B241" s="18"/>
      <c r="C241" s="119"/>
      <c r="D241" s="199"/>
      <c r="E241" s="199"/>
      <c r="F241" s="199"/>
      <c r="G241" s="489"/>
      <c r="H241" s="18" t="s">
        <v>10</v>
      </c>
      <c r="I241" s="119" t="s">
        <v>2434</v>
      </c>
      <c r="J241" s="118"/>
      <c r="K241" s="300" t="s">
        <v>8</v>
      </c>
      <c r="L241" s="300"/>
      <c r="M241" s="300"/>
      <c r="N241" s="30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c r="B242" s="18"/>
      <c r="C242" s="119"/>
      <c r="D242" s="199"/>
      <c r="E242" s="199"/>
      <c r="F242" s="199"/>
      <c r="G242" s="489"/>
      <c r="H242" s="18" t="s">
        <v>10</v>
      </c>
      <c r="I242" s="119" t="s">
        <v>2435</v>
      </c>
      <c r="J242" s="118"/>
      <c r="K242" s="300" t="s">
        <v>8</v>
      </c>
      <c r="L242" s="300"/>
      <c r="M242" s="300"/>
      <c r="N242" s="30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IF($C243="","blank",MATCH($C243,$I$5:$I$260,0))</f>
        <v>62</v>
      </c>
      <c r="B243" s="18" t="s">
        <v>9</v>
      </c>
      <c r="C243" s="119" t="s">
        <v>513</v>
      </c>
      <c r="D243" s="199"/>
      <c r="E243" s="199"/>
      <c r="F243" s="199"/>
      <c r="G243" s="489"/>
      <c r="H243" s="18" t="s">
        <v>0</v>
      </c>
      <c r="I243" s="119" t="s">
        <v>2122</v>
      </c>
      <c r="J243" s="118"/>
      <c r="K243" s="300"/>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IF($C244="","blank",MATCH($C244,$I$5:$I$260,0))</f>
        <v>62</v>
      </c>
      <c r="B244" s="18" t="s">
        <v>9</v>
      </c>
      <c r="C244" s="119" t="s">
        <v>513</v>
      </c>
      <c r="D244" s="199"/>
      <c r="E244" s="199"/>
      <c r="F244" s="199"/>
      <c r="G244" s="489"/>
      <c r="H244" s="18" t="s">
        <v>9</v>
      </c>
      <c r="I244" s="119" t="s">
        <v>2122</v>
      </c>
      <c r="J244" s="118"/>
      <c r="K244" s="300"/>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c r="B245" s="18"/>
      <c r="C245" s="119"/>
      <c r="D245" s="199"/>
      <c r="E245" s="199"/>
      <c r="F245" s="199"/>
      <c r="G245" s="489"/>
      <c r="H245" s="18" t="s">
        <v>10</v>
      </c>
      <c r="I245" s="119" t="s">
        <v>2361</v>
      </c>
      <c r="J245" s="118"/>
      <c r="K245" s="300"/>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 t="shared" ref="A246:A309" si="9">IF($C246="","blank",MATCH($C246,$I$5:$I$260,0))</f>
        <v>62</v>
      </c>
      <c r="B246" s="18" t="s">
        <v>9</v>
      </c>
      <c r="C246" s="119" t="s">
        <v>513</v>
      </c>
      <c r="D246" s="199"/>
      <c r="E246" s="199"/>
      <c r="F246" s="199"/>
      <c r="G246" s="489" t="s">
        <v>1576</v>
      </c>
      <c r="H246" s="18" t="s">
        <v>0</v>
      </c>
      <c r="I246" s="119" t="s">
        <v>1418</v>
      </c>
      <c r="J246" s="120" t="s">
        <v>253</v>
      </c>
      <c r="K246" s="300"/>
      <c r="L246" s="300"/>
      <c r="M246" s="300"/>
      <c r="N246" s="30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outlineLevel="1">
      <c r="A247" s="18">
        <f t="shared" si="9"/>
        <v>62</v>
      </c>
      <c r="B247" s="18" t="s">
        <v>9</v>
      </c>
      <c r="C247" s="119" t="s">
        <v>513</v>
      </c>
      <c r="D247" s="199"/>
      <c r="E247" s="199"/>
      <c r="F247" s="199"/>
      <c r="G247" s="489"/>
      <c r="H247" s="18" t="s">
        <v>0</v>
      </c>
      <c r="I247" s="119" t="s">
        <v>1516</v>
      </c>
      <c r="J247" s="120" t="s">
        <v>253</v>
      </c>
      <c r="K247" s="300" t="s">
        <v>1432</v>
      </c>
      <c r="L247" s="300" t="s">
        <v>1517</v>
      </c>
      <c r="M247" s="300" t="s">
        <v>1518</v>
      </c>
      <c r="N247" s="300" t="s">
        <v>1519</v>
      </c>
      <c r="O247" s="27" t="s">
        <v>1520</v>
      </c>
      <c r="P247" s="27" t="s">
        <v>1521</v>
      </c>
      <c r="Q247" s="27" t="s">
        <v>1522</v>
      </c>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9"/>
        <v>62</v>
      </c>
      <c r="B248" s="18" t="s">
        <v>9</v>
      </c>
      <c r="C248" s="119" t="s">
        <v>513</v>
      </c>
      <c r="D248" s="199"/>
      <c r="E248" s="199"/>
      <c r="F248" s="199"/>
      <c r="G248" s="489"/>
      <c r="H248" s="18" t="s">
        <v>0</v>
      </c>
      <c r="I248" s="119" t="s">
        <v>1610</v>
      </c>
      <c r="J248" s="120" t="s">
        <v>253</v>
      </c>
      <c r="K248" s="300" t="s">
        <v>6</v>
      </c>
      <c r="L248" s="300" t="s">
        <v>7</v>
      </c>
      <c r="M248" s="300" t="s">
        <v>8</v>
      </c>
      <c r="N248" s="300" t="s">
        <v>159</v>
      </c>
      <c r="O248" s="27" t="s">
        <v>174</v>
      </c>
      <c r="P248" s="27" t="s">
        <v>232</v>
      </c>
      <c r="Q248" s="27" t="s">
        <v>234</v>
      </c>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9"/>
        <v>62</v>
      </c>
      <c r="B249" s="18" t="s">
        <v>9</v>
      </c>
      <c r="C249" s="119" t="s">
        <v>513</v>
      </c>
      <c r="D249" s="199"/>
      <c r="E249" s="199"/>
      <c r="F249" s="199"/>
      <c r="G249" s="489"/>
      <c r="H249" s="18" t="s">
        <v>0</v>
      </c>
      <c r="I249" s="119" t="s">
        <v>762</v>
      </c>
      <c r="J249" s="120" t="s">
        <v>253</v>
      </c>
      <c r="K249" s="300"/>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outlineLevel="1">
      <c r="A250" s="18">
        <f t="shared" si="9"/>
        <v>62</v>
      </c>
      <c r="B250" s="18" t="s">
        <v>9</v>
      </c>
      <c r="C250" s="119" t="s">
        <v>513</v>
      </c>
      <c r="D250" s="199"/>
      <c r="E250" s="199"/>
      <c r="F250" s="199"/>
      <c r="G250" s="489"/>
      <c r="H250" s="18" t="s">
        <v>0</v>
      </c>
      <c r="I250" s="119" t="s">
        <v>1260</v>
      </c>
      <c r="J250" s="120"/>
      <c r="K250" s="300"/>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row>
    <row r="251" spans="1:130" outlineLevel="1">
      <c r="A251" s="18">
        <f t="shared" si="9"/>
        <v>62</v>
      </c>
      <c r="B251" s="18" t="s">
        <v>9</v>
      </c>
      <c r="C251" s="119" t="s">
        <v>513</v>
      </c>
      <c r="D251" s="199"/>
      <c r="E251" s="199"/>
      <c r="F251" s="199"/>
      <c r="G251" s="489" t="s">
        <v>1574</v>
      </c>
      <c r="H251" s="18" t="s">
        <v>0</v>
      </c>
      <c r="I251" s="119" t="s">
        <v>1394</v>
      </c>
      <c r="J251" s="120"/>
      <c r="K251" s="300"/>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row>
    <row r="252" spans="1:130" outlineLevel="1">
      <c r="A252" s="18">
        <f t="shared" si="9"/>
        <v>62</v>
      </c>
      <c r="B252" s="18" t="s">
        <v>9</v>
      </c>
      <c r="C252" s="119" t="s">
        <v>513</v>
      </c>
      <c r="D252" s="199"/>
      <c r="E252" s="199"/>
      <c r="F252" s="199"/>
      <c r="G252" s="489" t="s">
        <v>1571</v>
      </c>
      <c r="H252" s="18" t="s">
        <v>10</v>
      </c>
      <c r="I252" s="119" t="s">
        <v>1389</v>
      </c>
      <c r="J252" s="120"/>
      <c r="K252" s="300"/>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row>
    <row r="253" spans="1:130" outlineLevel="1">
      <c r="A253" s="18">
        <f t="shared" si="9"/>
        <v>62</v>
      </c>
      <c r="B253" s="18" t="s">
        <v>9</v>
      </c>
      <c r="C253" s="119" t="s">
        <v>513</v>
      </c>
      <c r="D253" s="199"/>
      <c r="E253" s="199"/>
      <c r="F253" s="199"/>
      <c r="G253" s="489" t="s">
        <v>1575</v>
      </c>
      <c r="H253" s="18" t="s">
        <v>10</v>
      </c>
      <c r="I253" s="119" t="s">
        <v>1552</v>
      </c>
      <c r="J253" s="118"/>
      <c r="K253" s="300"/>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row>
    <row r="254" spans="1:130" outlineLevel="1">
      <c r="A254" s="18">
        <f t="shared" si="9"/>
        <v>62</v>
      </c>
      <c r="B254" s="18" t="s">
        <v>9</v>
      </c>
      <c r="C254" s="119" t="s">
        <v>513</v>
      </c>
      <c r="D254" s="199"/>
      <c r="E254" s="199"/>
      <c r="F254" s="199"/>
      <c r="G254" s="489"/>
      <c r="H254" s="18" t="s">
        <v>10</v>
      </c>
      <c r="I254" s="119" t="s">
        <v>1470</v>
      </c>
      <c r="J254" s="118"/>
      <c r="K254" s="300"/>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c r="DR254" s="27"/>
      <c r="DS254" s="27"/>
      <c r="DT254" s="27"/>
      <c r="DU254" s="27"/>
      <c r="DV254" s="27"/>
      <c r="DW254" s="27"/>
      <c r="DX254" s="27"/>
      <c r="DY254" s="27"/>
      <c r="DZ254" s="27"/>
    </row>
    <row r="255" spans="1:130" outlineLevel="1">
      <c r="A255" s="18">
        <f t="shared" si="9"/>
        <v>62</v>
      </c>
      <c r="B255" s="18" t="s">
        <v>9</v>
      </c>
      <c r="C255" s="119" t="s">
        <v>513</v>
      </c>
      <c r="D255" s="199"/>
      <c r="E255" s="199"/>
      <c r="F255" s="199"/>
      <c r="G255" s="489" t="s">
        <v>1572</v>
      </c>
      <c r="H255" s="18" t="s">
        <v>10</v>
      </c>
      <c r="I255" s="119" t="s">
        <v>1392</v>
      </c>
      <c r="J255" s="118"/>
      <c r="K255" s="300"/>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c r="DR255" s="27"/>
      <c r="DS255" s="27"/>
      <c r="DT255" s="27"/>
      <c r="DU255" s="27"/>
      <c r="DV255" s="27"/>
      <c r="DW255" s="27"/>
      <c r="DX255" s="27"/>
      <c r="DY255" s="27"/>
      <c r="DZ255" s="27"/>
    </row>
    <row r="256" spans="1:130" outlineLevel="1">
      <c r="A256" s="18">
        <f t="shared" si="9"/>
        <v>62</v>
      </c>
      <c r="B256" s="18" t="s">
        <v>9</v>
      </c>
      <c r="C256" s="119" t="s">
        <v>513</v>
      </c>
      <c r="D256" s="199"/>
      <c r="E256" s="199"/>
      <c r="F256" s="199"/>
      <c r="G256" s="489" t="s">
        <v>1573</v>
      </c>
      <c r="H256" s="18" t="s">
        <v>10</v>
      </c>
      <c r="I256" s="119" t="s">
        <v>1393</v>
      </c>
      <c r="J256" s="118"/>
      <c r="K256" s="300"/>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row>
    <row r="257" spans="1:130">
      <c r="A257" s="18">
        <f t="shared" si="9"/>
        <v>62</v>
      </c>
      <c r="B257" s="18" t="s">
        <v>9</v>
      </c>
      <c r="C257" s="119" t="s">
        <v>513</v>
      </c>
      <c r="D257" s="199"/>
      <c r="E257" s="199"/>
      <c r="F257" s="199"/>
      <c r="G257" s="489"/>
      <c r="H257" s="117" t="s">
        <v>16</v>
      </c>
      <c r="I257" s="476" t="s">
        <v>1845</v>
      </c>
      <c r="J257" s="118"/>
      <c r="K257" s="299"/>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row>
    <row r="258" spans="1:130" outlineLevel="1">
      <c r="A258" s="18">
        <f t="shared" si="9"/>
        <v>62</v>
      </c>
      <c r="B258" s="18" t="s">
        <v>9</v>
      </c>
      <c r="C258" s="119" t="s">
        <v>513</v>
      </c>
      <c r="D258" s="199"/>
      <c r="E258" s="199"/>
      <c r="F258" s="199"/>
      <c r="G258" s="489"/>
      <c r="H258" s="18" t="s">
        <v>10</v>
      </c>
      <c r="I258" s="119" t="s">
        <v>1844</v>
      </c>
      <c r="J258" s="118"/>
      <c r="K258" s="300"/>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row>
    <row r="259" spans="1:130" outlineLevel="1">
      <c r="A259" s="18">
        <f t="shared" si="9"/>
        <v>62</v>
      </c>
      <c r="B259" s="18" t="s">
        <v>9</v>
      </c>
      <c r="C259" s="119" t="s">
        <v>513</v>
      </c>
      <c r="D259" s="199"/>
      <c r="E259" s="199"/>
      <c r="F259" s="199"/>
      <c r="G259" s="489"/>
      <c r="H259" s="18" t="s">
        <v>0</v>
      </c>
      <c r="I259" s="119" t="s">
        <v>471</v>
      </c>
      <c r="J259" s="120"/>
      <c r="K259" s="300"/>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row>
    <row r="260" spans="1:130" collapsed="1">
      <c r="A260" s="18">
        <f t="shared" si="9"/>
        <v>62</v>
      </c>
      <c r="B260" s="18" t="s">
        <v>9</v>
      </c>
      <c r="C260" s="119" t="s">
        <v>513</v>
      </c>
      <c r="D260" s="119"/>
      <c r="E260" s="199"/>
      <c r="F260" s="199"/>
      <c r="G260" s="489"/>
      <c r="H260" s="117" t="s">
        <v>16</v>
      </c>
      <c r="I260" s="547" t="s">
        <v>180</v>
      </c>
      <c r="J260" s="89" t="s">
        <v>180</v>
      </c>
    </row>
    <row r="261" spans="1:130">
      <c r="A261" s="18">
        <f t="shared" si="9"/>
        <v>62</v>
      </c>
      <c r="B261" s="18" t="s">
        <v>9</v>
      </c>
      <c r="C261" s="119" t="s">
        <v>513</v>
      </c>
      <c r="D261" s="119"/>
      <c r="E261" s="199"/>
      <c r="F261" s="199"/>
      <c r="G261" s="199"/>
    </row>
    <row r="262" spans="1:130">
      <c r="A262" s="18">
        <f t="shared" si="9"/>
        <v>62</v>
      </c>
      <c r="B262" s="18" t="s">
        <v>9</v>
      </c>
      <c r="C262" s="119" t="s">
        <v>513</v>
      </c>
      <c r="D262" s="119"/>
      <c r="E262" s="199"/>
      <c r="F262" s="199"/>
      <c r="G262" s="199"/>
    </row>
    <row r="263" spans="1:130">
      <c r="A263" s="18">
        <f t="shared" si="9"/>
        <v>62</v>
      </c>
      <c r="B263" s="18" t="s">
        <v>9</v>
      </c>
      <c r="C263" s="119" t="s">
        <v>513</v>
      </c>
      <c r="D263" s="119"/>
      <c r="E263" s="199"/>
      <c r="F263" s="199"/>
      <c r="G263" s="199"/>
    </row>
    <row r="264" spans="1:130">
      <c r="A264" s="18">
        <f t="shared" si="9"/>
        <v>62</v>
      </c>
      <c r="B264" s="18" t="s">
        <v>9</v>
      </c>
      <c r="C264" s="119" t="s">
        <v>513</v>
      </c>
      <c r="D264" s="119"/>
      <c r="E264" s="199"/>
      <c r="F264" s="199"/>
      <c r="G264" s="199"/>
    </row>
    <row r="265" spans="1:130">
      <c r="A265" s="18">
        <f t="shared" si="9"/>
        <v>62</v>
      </c>
      <c r="B265" s="18" t="s">
        <v>9</v>
      </c>
      <c r="C265" s="119" t="s">
        <v>513</v>
      </c>
      <c r="D265" s="119"/>
      <c r="E265" s="199"/>
      <c r="F265" s="199"/>
      <c r="G265" s="199"/>
    </row>
    <row r="266" spans="1:130">
      <c r="A266" s="18">
        <f t="shared" si="9"/>
        <v>62</v>
      </c>
      <c r="B266" s="18" t="s">
        <v>9</v>
      </c>
      <c r="C266" s="119" t="s">
        <v>513</v>
      </c>
      <c r="D266" s="119"/>
      <c r="E266" s="199"/>
      <c r="F266" s="199"/>
      <c r="G266" s="199"/>
    </row>
    <row r="267" spans="1:130">
      <c r="A267" s="18">
        <f t="shared" si="9"/>
        <v>62</v>
      </c>
      <c r="B267" s="18" t="s">
        <v>9</v>
      </c>
      <c r="C267" s="119" t="s">
        <v>513</v>
      </c>
      <c r="D267" s="119"/>
      <c r="E267" s="199"/>
      <c r="F267" s="199"/>
      <c r="G267" s="199"/>
    </row>
    <row r="268" spans="1:130">
      <c r="A268" s="18">
        <f t="shared" si="9"/>
        <v>62</v>
      </c>
      <c r="B268" s="18" t="s">
        <v>9</v>
      </c>
      <c r="C268" s="119" t="s">
        <v>513</v>
      </c>
      <c r="D268" s="119"/>
      <c r="E268" s="199"/>
      <c r="F268" s="199"/>
      <c r="G268" s="199"/>
    </row>
    <row r="269" spans="1:130">
      <c r="A269" s="18">
        <f t="shared" si="9"/>
        <v>62</v>
      </c>
      <c r="B269" s="18" t="s">
        <v>9</v>
      </c>
      <c r="C269" s="119" t="s">
        <v>513</v>
      </c>
      <c r="D269" s="119"/>
      <c r="E269" s="199"/>
      <c r="F269" s="199"/>
      <c r="G269" s="199"/>
    </row>
    <row r="270" spans="1:130">
      <c r="A270" s="18">
        <f t="shared" si="9"/>
        <v>62</v>
      </c>
      <c r="B270" s="18" t="s">
        <v>9</v>
      </c>
      <c r="C270" s="119" t="s">
        <v>513</v>
      </c>
      <c r="D270" s="119"/>
      <c r="E270" s="199"/>
      <c r="F270" s="199"/>
      <c r="G270" s="199"/>
    </row>
    <row r="271" spans="1:130">
      <c r="A271" s="18">
        <f t="shared" si="9"/>
        <v>62</v>
      </c>
      <c r="B271" s="18" t="s">
        <v>9</v>
      </c>
      <c r="C271" s="119" t="s">
        <v>513</v>
      </c>
      <c r="D271" s="119"/>
      <c r="E271" s="199"/>
      <c r="F271" s="199"/>
      <c r="G271" s="199"/>
    </row>
    <row r="272" spans="1:130">
      <c r="A272" s="18">
        <f t="shared" si="9"/>
        <v>62</v>
      </c>
      <c r="B272" s="18" t="s">
        <v>9</v>
      </c>
      <c r="C272" s="119" t="s">
        <v>513</v>
      </c>
      <c r="D272" s="119"/>
      <c r="E272" s="199"/>
      <c r="F272" s="199"/>
      <c r="G272" s="199"/>
    </row>
    <row r="273" spans="1:7">
      <c r="A273" s="18">
        <f t="shared" si="9"/>
        <v>62</v>
      </c>
      <c r="B273" s="18" t="s">
        <v>9</v>
      </c>
      <c r="C273" s="119" t="s">
        <v>513</v>
      </c>
      <c r="D273" s="119"/>
      <c r="E273" s="199"/>
      <c r="F273" s="199"/>
      <c r="G273" s="199"/>
    </row>
    <row r="274" spans="1:7">
      <c r="A274" s="18">
        <f t="shared" si="9"/>
        <v>62</v>
      </c>
      <c r="B274" s="18" t="s">
        <v>9</v>
      </c>
      <c r="C274" s="119" t="s">
        <v>513</v>
      </c>
      <c r="D274" s="119"/>
      <c r="E274" s="199"/>
      <c r="F274" s="199"/>
      <c r="G274" s="199"/>
    </row>
    <row r="275" spans="1:7">
      <c r="A275" s="18">
        <f t="shared" si="9"/>
        <v>62</v>
      </c>
      <c r="B275" s="18" t="s">
        <v>9</v>
      </c>
      <c r="C275" s="119" t="s">
        <v>513</v>
      </c>
      <c r="D275" s="119"/>
      <c r="E275" s="199"/>
      <c r="F275" s="199"/>
      <c r="G275" s="199"/>
    </row>
    <row r="276" spans="1:7">
      <c r="A276" s="18">
        <f t="shared" si="9"/>
        <v>62</v>
      </c>
      <c r="B276" s="18" t="s">
        <v>9</v>
      </c>
      <c r="C276" s="119" t="s">
        <v>513</v>
      </c>
      <c r="D276" s="119"/>
      <c r="E276" s="199"/>
      <c r="F276" s="199"/>
      <c r="G276" s="199"/>
    </row>
    <row r="277" spans="1:7">
      <c r="A277" s="18">
        <f t="shared" si="9"/>
        <v>62</v>
      </c>
      <c r="B277" s="18" t="s">
        <v>9</v>
      </c>
      <c r="C277" s="119" t="s">
        <v>513</v>
      </c>
      <c r="D277" s="119"/>
      <c r="E277" s="199"/>
      <c r="F277" s="199"/>
      <c r="G277" s="199"/>
    </row>
    <row r="278" spans="1:7">
      <c r="A278" s="18">
        <f t="shared" si="9"/>
        <v>62</v>
      </c>
      <c r="B278" s="18" t="s">
        <v>9</v>
      </c>
      <c r="C278" s="119" t="s">
        <v>513</v>
      </c>
      <c r="D278" s="119"/>
      <c r="E278" s="199"/>
      <c r="F278" s="199"/>
      <c r="G278" s="199"/>
    </row>
    <row r="279" spans="1:7">
      <c r="A279" s="18">
        <f t="shared" si="9"/>
        <v>62</v>
      </c>
      <c r="B279" s="18" t="s">
        <v>9</v>
      </c>
      <c r="C279" s="119" t="s">
        <v>513</v>
      </c>
      <c r="D279" s="119"/>
      <c r="E279" s="199"/>
      <c r="F279" s="199"/>
      <c r="G279" s="199"/>
    </row>
    <row r="280" spans="1:7">
      <c r="A280" s="18">
        <f t="shared" si="9"/>
        <v>62</v>
      </c>
      <c r="B280" s="18" t="s">
        <v>9</v>
      </c>
      <c r="C280" s="119" t="s">
        <v>513</v>
      </c>
      <c r="D280" s="119"/>
      <c r="E280" s="199"/>
      <c r="F280" s="199"/>
      <c r="G280" s="199"/>
    </row>
    <row r="281" spans="1:7">
      <c r="A281" s="18">
        <f t="shared" si="9"/>
        <v>62</v>
      </c>
      <c r="B281" s="18" t="s">
        <v>9</v>
      </c>
      <c r="C281" s="119" t="s">
        <v>513</v>
      </c>
      <c r="D281" s="119"/>
      <c r="E281" s="199"/>
      <c r="F281" s="199"/>
      <c r="G281" s="199"/>
    </row>
    <row r="282" spans="1:7">
      <c r="A282" s="18">
        <f t="shared" si="9"/>
        <v>62</v>
      </c>
      <c r="B282" s="18" t="s">
        <v>9</v>
      </c>
      <c r="C282" s="119" t="s">
        <v>513</v>
      </c>
      <c r="D282" s="119"/>
      <c r="E282" s="199"/>
      <c r="F282" s="199"/>
      <c r="G282" s="199"/>
    </row>
    <row r="283" spans="1:7">
      <c r="A283" s="18">
        <f t="shared" si="9"/>
        <v>62</v>
      </c>
      <c r="B283" s="18" t="s">
        <v>9</v>
      </c>
      <c r="C283" s="119" t="s">
        <v>513</v>
      </c>
      <c r="D283" s="119"/>
      <c r="E283" s="199"/>
      <c r="F283" s="199"/>
      <c r="G283" s="199"/>
    </row>
    <row r="284" spans="1:7">
      <c r="A284" s="18">
        <f t="shared" si="9"/>
        <v>62</v>
      </c>
      <c r="B284" s="18" t="s">
        <v>9</v>
      </c>
      <c r="C284" s="119" t="s">
        <v>513</v>
      </c>
      <c r="D284" s="119"/>
      <c r="E284" s="199"/>
      <c r="F284" s="199"/>
      <c r="G284" s="199"/>
    </row>
    <row r="285" spans="1:7">
      <c r="A285" s="18">
        <f t="shared" si="9"/>
        <v>62</v>
      </c>
      <c r="B285" s="18" t="s">
        <v>9</v>
      </c>
      <c r="C285" s="119" t="s">
        <v>513</v>
      </c>
      <c r="D285" s="119"/>
      <c r="E285" s="199"/>
      <c r="F285" s="199"/>
      <c r="G285" s="199"/>
    </row>
    <row r="286" spans="1:7">
      <c r="A286" s="18">
        <f t="shared" si="9"/>
        <v>62</v>
      </c>
      <c r="B286" s="18" t="s">
        <v>9</v>
      </c>
      <c r="C286" s="119" t="s">
        <v>513</v>
      </c>
      <c r="D286" s="119"/>
      <c r="E286" s="199"/>
      <c r="F286" s="199"/>
      <c r="G286" s="199"/>
    </row>
    <row r="287" spans="1:7">
      <c r="A287" s="18">
        <f t="shared" si="9"/>
        <v>62</v>
      </c>
      <c r="B287" s="18" t="s">
        <v>9</v>
      </c>
      <c r="C287" s="119" t="s">
        <v>513</v>
      </c>
      <c r="D287" s="119"/>
      <c r="E287" s="199"/>
      <c r="F287" s="199"/>
      <c r="G287" s="199"/>
    </row>
    <row r="288" spans="1:7">
      <c r="A288" s="18">
        <f t="shared" si="9"/>
        <v>62</v>
      </c>
      <c r="B288" s="18" t="s">
        <v>9</v>
      </c>
      <c r="C288" s="119" t="s">
        <v>513</v>
      </c>
      <c r="D288" s="119"/>
      <c r="E288" s="199"/>
      <c r="F288" s="199"/>
      <c r="G288" s="199"/>
    </row>
    <row r="289" spans="1:7">
      <c r="A289" s="18">
        <f t="shared" si="9"/>
        <v>62</v>
      </c>
      <c r="B289" s="18" t="s">
        <v>9</v>
      </c>
      <c r="C289" s="119" t="s">
        <v>513</v>
      </c>
      <c r="D289" s="119"/>
      <c r="E289" s="199"/>
      <c r="F289" s="199"/>
      <c r="G289" s="199"/>
    </row>
    <row r="290" spans="1:7">
      <c r="A290" s="18">
        <f t="shared" si="9"/>
        <v>62</v>
      </c>
      <c r="B290" s="18" t="s">
        <v>9</v>
      </c>
      <c r="C290" s="119" t="s">
        <v>513</v>
      </c>
      <c r="D290" s="119"/>
      <c r="E290" s="199"/>
      <c r="F290" s="199"/>
      <c r="G290" s="199"/>
    </row>
    <row r="291" spans="1:7">
      <c r="A291" s="18">
        <f t="shared" si="9"/>
        <v>62</v>
      </c>
      <c r="B291" s="18" t="s">
        <v>9</v>
      </c>
      <c r="C291" s="119" t="s">
        <v>513</v>
      </c>
      <c r="D291" s="119"/>
      <c r="E291" s="199"/>
      <c r="F291" s="199"/>
      <c r="G291" s="199"/>
    </row>
    <row r="292" spans="1:7">
      <c r="A292" s="18">
        <f t="shared" si="9"/>
        <v>62</v>
      </c>
      <c r="B292" s="18" t="s">
        <v>9</v>
      </c>
      <c r="C292" s="119" t="s">
        <v>513</v>
      </c>
      <c r="D292" s="119"/>
      <c r="E292" s="199"/>
      <c r="F292" s="199"/>
      <c r="G292" s="199"/>
    </row>
    <row r="293" spans="1:7">
      <c r="A293" s="18">
        <f t="shared" si="9"/>
        <v>62</v>
      </c>
      <c r="B293" s="18" t="s">
        <v>9</v>
      </c>
      <c r="C293" s="119" t="s">
        <v>513</v>
      </c>
      <c r="D293" s="119"/>
      <c r="E293" s="199"/>
      <c r="F293" s="199"/>
      <c r="G293" s="199"/>
    </row>
    <row r="294" spans="1:7">
      <c r="A294" s="18">
        <f t="shared" si="9"/>
        <v>62</v>
      </c>
      <c r="B294" s="18" t="s">
        <v>9</v>
      </c>
      <c r="C294" s="119" t="s">
        <v>513</v>
      </c>
      <c r="D294" s="119"/>
      <c r="E294" s="199"/>
      <c r="F294" s="199"/>
      <c r="G294" s="199"/>
    </row>
    <row r="295" spans="1:7">
      <c r="A295" s="18">
        <f t="shared" si="9"/>
        <v>62</v>
      </c>
      <c r="B295" s="18" t="s">
        <v>9</v>
      </c>
      <c r="C295" s="119" t="s">
        <v>513</v>
      </c>
      <c r="D295" s="119"/>
      <c r="E295" s="199"/>
      <c r="F295" s="199"/>
      <c r="G295" s="199"/>
    </row>
    <row r="296" spans="1:7">
      <c r="A296" s="18">
        <f t="shared" si="9"/>
        <v>62</v>
      </c>
      <c r="B296" s="18" t="s">
        <v>9</v>
      </c>
      <c r="C296" s="119" t="s">
        <v>513</v>
      </c>
      <c r="D296" s="119"/>
      <c r="E296" s="199"/>
      <c r="F296" s="199"/>
      <c r="G296" s="199"/>
    </row>
    <row r="297" spans="1:7">
      <c r="A297" s="18">
        <f t="shared" si="9"/>
        <v>62</v>
      </c>
      <c r="B297" s="18" t="s">
        <v>9</v>
      </c>
      <c r="C297" s="119" t="s">
        <v>513</v>
      </c>
      <c r="D297" s="119"/>
      <c r="E297" s="199"/>
      <c r="F297" s="199"/>
      <c r="G297" s="199"/>
    </row>
    <row r="298" spans="1:7">
      <c r="A298" s="18">
        <f t="shared" si="9"/>
        <v>62</v>
      </c>
      <c r="B298" s="18" t="s">
        <v>9</v>
      </c>
      <c r="C298" s="119" t="s">
        <v>513</v>
      </c>
      <c r="D298" s="119"/>
      <c r="E298" s="199"/>
      <c r="F298" s="199"/>
      <c r="G298" s="199"/>
    </row>
    <row r="299" spans="1:7">
      <c r="A299" s="18">
        <f t="shared" si="9"/>
        <v>62</v>
      </c>
      <c r="B299" s="18" t="s">
        <v>9</v>
      </c>
      <c r="C299" s="119" t="s">
        <v>513</v>
      </c>
      <c r="D299" s="119"/>
      <c r="E299" s="199"/>
      <c r="F299" s="199"/>
      <c r="G299" s="199"/>
    </row>
    <row r="300" spans="1:7">
      <c r="A300" s="18">
        <f t="shared" si="9"/>
        <v>62</v>
      </c>
      <c r="B300" s="18" t="s">
        <v>9</v>
      </c>
      <c r="C300" s="119" t="s">
        <v>513</v>
      </c>
      <c r="D300" s="119"/>
      <c r="E300" s="199"/>
      <c r="F300" s="199"/>
      <c r="G300" s="199"/>
    </row>
    <row r="301" spans="1:7">
      <c r="A301" s="18">
        <f t="shared" si="9"/>
        <v>62</v>
      </c>
      <c r="B301" s="18" t="s">
        <v>9</v>
      </c>
      <c r="C301" s="119" t="s">
        <v>513</v>
      </c>
      <c r="D301" s="119"/>
      <c r="E301" s="199"/>
      <c r="F301" s="199"/>
      <c r="G301" s="199"/>
    </row>
    <row r="302" spans="1:7">
      <c r="A302" s="18">
        <f t="shared" si="9"/>
        <v>62</v>
      </c>
      <c r="B302" s="18" t="s">
        <v>9</v>
      </c>
      <c r="C302" s="119" t="s">
        <v>513</v>
      </c>
      <c r="D302" s="119"/>
      <c r="E302" s="199"/>
      <c r="F302" s="199"/>
      <c r="G302" s="199"/>
    </row>
    <row r="303" spans="1:7">
      <c r="A303" s="18">
        <f t="shared" si="9"/>
        <v>62</v>
      </c>
      <c r="B303" s="18" t="s">
        <v>9</v>
      </c>
      <c r="C303" s="119" t="s">
        <v>513</v>
      </c>
      <c r="D303" s="119"/>
      <c r="E303" s="199"/>
      <c r="F303" s="199"/>
      <c r="G303" s="199"/>
    </row>
    <row r="304" spans="1:7">
      <c r="A304" s="18">
        <f t="shared" si="9"/>
        <v>62</v>
      </c>
      <c r="B304" s="18" t="s">
        <v>9</v>
      </c>
      <c r="C304" s="119" t="s">
        <v>513</v>
      </c>
      <c r="D304" s="119"/>
      <c r="E304" s="199"/>
      <c r="F304" s="199"/>
      <c r="G304" s="199"/>
    </row>
    <row r="305" spans="1:7">
      <c r="A305" s="18">
        <f t="shared" si="9"/>
        <v>62</v>
      </c>
      <c r="B305" s="18" t="s">
        <v>9</v>
      </c>
      <c r="C305" s="119" t="s">
        <v>513</v>
      </c>
      <c r="D305" s="119"/>
      <c r="E305" s="199"/>
      <c r="F305" s="199"/>
      <c r="G305" s="199"/>
    </row>
    <row r="306" spans="1:7">
      <c r="A306" s="18">
        <f t="shared" si="9"/>
        <v>62</v>
      </c>
      <c r="B306" s="18" t="s">
        <v>9</v>
      </c>
      <c r="C306" s="119" t="s">
        <v>513</v>
      </c>
      <c r="D306" s="119"/>
      <c r="E306" s="199"/>
      <c r="F306" s="199"/>
      <c r="G306" s="199"/>
    </row>
    <row r="307" spans="1:7">
      <c r="A307" s="18">
        <f t="shared" si="9"/>
        <v>62</v>
      </c>
      <c r="B307" s="18" t="s">
        <v>9</v>
      </c>
      <c r="C307" s="119" t="s">
        <v>513</v>
      </c>
      <c r="D307" s="119"/>
      <c r="E307" s="199"/>
      <c r="F307" s="199"/>
      <c r="G307" s="199"/>
    </row>
    <row r="308" spans="1:7">
      <c r="A308" s="18">
        <f t="shared" si="9"/>
        <v>62</v>
      </c>
      <c r="B308" s="18" t="s">
        <v>9</v>
      </c>
      <c r="C308" s="119" t="s">
        <v>513</v>
      </c>
      <c r="D308" s="119"/>
      <c r="E308" s="199"/>
      <c r="F308" s="199"/>
      <c r="G308" s="199"/>
    </row>
    <row r="309" spans="1:7">
      <c r="A309" s="18">
        <f t="shared" si="9"/>
        <v>62</v>
      </c>
      <c r="B309" s="18" t="s">
        <v>9</v>
      </c>
      <c r="C309" s="119" t="s">
        <v>513</v>
      </c>
      <c r="D309" s="119"/>
      <c r="E309" s="199"/>
      <c r="F309" s="199"/>
      <c r="G309" s="199"/>
    </row>
    <row r="310" spans="1:7">
      <c r="A310" s="18">
        <f t="shared" ref="A310:A373" si="10">IF($C310="","blank",MATCH($C310,$I$5:$I$260,0))</f>
        <v>62</v>
      </c>
      <c r="B310" s="18" t="s">
        <v>9</v>
      </c>
      <c r="C310" s="119" t="s">
        <v>513</v>
      </c>
      <c r="D310" s="119"/>
      <c r="E310" s="199"/>
      <c r="F310" s="199"/>
      <c r="G310" s="199"/>
    </row>
    <row r="311" spans="1:7">
      <c r="A311" s="18">
        <f t="shared" si="10"/>
        <v>62</v>
      </c>
      <c r="B311" s="18" t="s">
        <v>9</v>
      </c>
      <c r="C311" s="119" t="s">
        <v>513</v>
      </c>
      <c r="D311" s="119"/>
      <c r="E311" s="199"/>
      <c r="F311" s="199"/>
      <c r="G311" s="199"/>
    </row>
    <row r="312" spans="1:7">
      <c r="A312" s="18">
        <f t="shared" si="10"/>
        <v>62</v>
      </c>
      <c r="B312" s="18" t="s">
        <v>9</v>
      </c>
      <c r="C312" s="119" t="s">
        <v>513</v>
      </c>
      <c r="D312" s="119"/>
      <c r="E312" s="199"/>
      <c r="F312" s="199"/>
      <c r="G312" s="199"/>
    </row>
    <row r="313" spans="1:7">
      <c r="A313" s="18">
        <f t="shared" si="10"/>
        <v>62</v>
      </c>
      <c r="B313" s="18" t="s">
        <v>9</v>
      </c>
      <c r="C313" s="119" t="s">
        <v>513</v>
      </c>
      <c r="D313" s="119"/>
      <c r="E313" s="199"/>
      <c r="F313" s="199"/>
      <c r="G313" s="199"/>
    </row>
    <row r="314" spans="1:7">
      <c r="A314" s="18">
        <f t="shared" si="10"/>
        <v>62</v>
      </c>
      <c r="B314" s="18" t="s">
        <v>9</v>
      </c>
      <c r="C314" s="119" t="s">
        <v>513</v>
      </c>
      <c r="D314" s="119"/>
      <c r="E314" s="199"/>
      <c r="F314" s="199"/>
      <c r="G314" s="199"/>
    </row>
    <row r="315" spans="1:7">
      <c r="A315" s="18">
        <f t="shared" si="10"/>
        <v>62</v>
      </c>
      <c r="B315" s="18" t="s">
        <v>9</v>
      </c>
      <c r="C315" s="119" t="s">
        <v>513</v>
      </c>
      <c r="D315" s="119"/>
      <c r="E315" s="199"/>
      <c r="F315" s="199"/>
      <c r="G315" s="199"/>
    </row>
    <row r="316" spans="1:7">
      <c r="A316" s="18">
        <f t="shared" si="10"/>
        <v>62</v>
      </c>
      <c r="B316" s="18" t="s">
        <v>9</v>
      </c>
      <c r="C316" s="119" t="s">
        <v>513</v>
      </c>
      <c r="D316" s="119"/>
      <c r="E316" s="199"/>
      <c r="F316" s="199"/>
      <c r="G316" s="199"/>
    </row>
    <row r="317" spans="1:7">
      <c r="A317" s="18">
        <f t="shared" si="10"/>
        <v>62</v>
      </c>
      <c r="B317" s="18" t="s">
        <v>9</v>
      </c>
      <c r="C317" s="119" t="s">
        <v>513</v>
      </c>
      <c r="D317" s="119"/>
      <c r="E317" s="199"/>
      <c r="F317" s="199"/>
      <c r="G317" s="199"/>
    </row>
    <row r="318" spans="1:7">
      <c r="A318" s="18">
        <f t="shared" si="10"/>
        <v>62</v>
      </c>
      <c r="B318" s="18" t="s">
        <v>9</v>
      </c>
      <c r="C318" s="119" t="s">
        <v>513</v>
      </c>
      <c r="D318" s="119"/>
      <c r="E318" s="199"/>
      <c r="F318" s="199"/>
      <c r="G318" s="199"/>
    </row>
    <row r="319" spans="1:7">
      <c r="A319" s="18">
        <f t="shared" si="10"/>
        <v>62</v>
      </c>
      <c r="B319" s="18" t="s">
        <v>9</v>
      </c>
      <c r="C319" s="119" t="s">
        <v>513</v>
      </c>
      <c r="D319" s="119"/>
      <c r="E319" s="199"/>
      <c r="F319" s="199"/>
      <c r="G319" s="199"/>
    </row>
    <row r="320" spans="1:7">
      <c r="A320" s="18">
        <f t="shared" si="10"/>
        <v>62</v>
      </c>
      <c r="B320" s="18" t="s">
        <v>9</v>
      </c>
      <c r="C320" s="119" t="s">
        <v>513</v>
      </c>
      <c r="D320" s="119"/>
      <c r="E320" s="199"/>
      <c r="F320" s="199"/>
      <c r="G320" s="199"/>
    </row>
    <row r="321" spans="1:7">
      <c r="A321" s="18">
        <f t="shared" si="10"/>
        <v>62</v>
      </c>
      <c r="B321" s="18" t="s">
        <v>9</v>
      </c>
      <c r="C321" s="119" t="s">
        <v>513</v>
      </c>
      <c r="D321" s="119"/>
      <c r="E321" s="199"/>
      <c r="F321" s="199"/>
      <c r="G321" s="199"/>
    </row>
    <row r="322" spans="1:7">
      <c r="A322" s="18">
        <f t="shared" si="10"/>
        <v>62</v>
      </c>
      <c r="B322" s="18" t="s">
        <v>9</v>
      </c>
      <c r="C322" s="119" t="s">
        <v>513</v>
      </c>
      <c r="D322" s="119"/>
      <c r="E322" s="199"/>
      <c r="F322" s="199"/>
      <c r="G322" s="199"/>
    </row>
    <row r="323" spans="1:7">
      <c r="A323" s="18">
        <f t="shared" si="10"/>
        <v>62</v>
      </c>
      <c r="B323" s="18" t="s">
        <v>9</v>
      </c>
      <c r="C323" s="119" t="s">
        <v>513</v>
      </c>
      <c r="D323" s="119"/>
      <c r="E323" s="199"/>
      <c r="F323" s="199"/>
      <c r="G323" s="199"/>
    </row>
    <row r="324" spans="1:7">
      <c r="A324" s="18">
        <f t="shared" si="10"/>
        <v>62</v>
      </c>
      <c r="B324" s="18" t="s">
        <v>9</v>
      </c>
      <c r="C324" s="119" t="s">
        <v>513</v>
      </c>
      <c r="D324" s="119"/>
      <c r="E324" s="199"/>
      <c r="F324" s="199"/>
      <c r="G324" s="199"/>
    </row>
    <row r="325" spans="1:7">
      <c r="A325" s="18">
        <f t="shared" si="10"/>
        <v>62</v>
      </c>
      <c r="B325" s="18" t="s">
        <v>9</v>
      </c>
      <c r="C325" s="119" t="s">
        <v>513</v>
      </c>
      <c r="D325" s="119"/>
      <c r="E325" s="199"/>
      <c r="F325" s="199"/>
      <c r="G325" s="199"/>
    </row>
    <row r="326" spans="1:7">
      <c r="A326" s="18">
        <f t="shared" si="10"/>
        <v>62</v>
      </c>
      <c r="B326" s="18" t="s">
        <v>9</v>
      </c>
      <c r="C326" s="119" t="s">
        <v>513</v>
      </c>
      <c r="D326" s="119"/>
      <c r="E326" s="199"/>
      <c r="F326" s="199"/>
      <c r="G326" s="199"/>
    </row>
    <row r="327" spans="1:7">
      <c r="A327" s="18">
        <f t="shared" si="10"/>
        <v>62</v>
      </c>
      <c r="B327" s="18" t="s">
        <v>9</v>
      </c>
      <c r="C327" s="119" t="s">
        <v>513</v>
      </c>
      <c r="D327" s="119"/>
      <c r="E327" s="199"/>
      <c r="F327" s="199"/>
      <c r="G327" s="199"/>
    </row>
    <row r="328" spans="1:7">
      <c r="A328" s="18">
        <f t="shared" si="10"/>
        <v>62</v>
      </c>
      <c r="B328" s="18" t="s">
        <v>9</v>
      </c>
      <c r="C328" s="119" t="s">
        <v>513</v>
      </c>
      <c r="D328" s="119"/>
      <c r="E328" s="199"/>
      <c r="F328" s="199"/>
      <c r="G328" s="199"/>
    </row>
    <row r="329" spans="1:7">
      <c r="A329" s="18">
        <f t="shared" si="10"/>
        <v>62</v>
      </c>
      <c r="B329" s="18" t="s">
        <v>9</v>
      </c>
      <c r="C329" s="119" t="s">
        <v>513</v>
      </c>
      <c r="D329" s="119"/>
      <c r="E329" s="199"/>
      <c r="F329" s="199"/>
      <c r="G329" s="199"/>
    </row>
    <row r="330" spans="1:7">
      <c r="A330" s="18">
        <f t="shared" si="10"/>
        <v>62</v>
      </c>
      <c r="B330" s="18" t="s">
        <v>9</v>
      </c>
      <c r="C330" s="119" t="s">
        <v>513</v>
      </c>
      <c r="D330" s="119"/>
      <c r="E330" s="199"/>
      <c r="F330" s="199"/>
      <c r="G330" s="199"/>
    </row>
    <row r="331" spans="1:7">
      <c r="A331" s="18">
        <f t="shared" si="10"/>
        <v>62</v>
      </c>
      <c r="B331" s="18" t="s">
        <v>9</v>
      </c>
      <c r="C331" s="119" t="s">
        <v>513</v>
      </c>
      <c r="D331" s="119"/>
      <c r="E331" s="199"/>
      <c r="F331" s="199"/>
      <c r="G331" s="199"/>
    </row>
    <row r="332" spans="1:7">
      <c r="A332" s="18">
        <f t="shared" si="10"/>
        <v>62</v>
      </c>
      <c r="B332" s="18" t="s">
        <v>9</v>
      </c>
      <c r="C332" s="119" t="s">
        <v>513</v>
      </c>
      <c r="D332" s="119"/>
      <c r="E332" s="199"/>
      <c r="F332" s="199"/>
      <c r="G332" s="199"/>
    </row>
    <row r="333" spans="1:7">
      <c r="A333" s="18">
        <f t="shared" si="10"/>
        <v>62</v>
      </c>
      <c r="B333" s="18" t="s">
        <v>9</v>
      </c>
      <c r="C333" s="119" t="s">
        <v>513</v>
      </c>
      <c r="D333" s="119"/>
      <c r="E333" s="199"/>
      <c r="F333" s="199"/>
      <c r="G333" s="199"/>
    </row>
    <row r="334" spans="1:7">
      <c r="A334" s="18">
        <f t="shared" si="10"/>
        <v>62</v>
      </c>
      <c r="B334" s="18" t="s">
        <v>9</v>
      </c>
      <c r="C334" s="119" t="s">
        <v>513</v>
      </c>
      <c r="D334" s="119"/>
      <c r="E334" s="199"/>
      <c r="F334" s="199"/>
      <c r="G334" s="199"/>
    </row>
    <row r="335" spans="1:7">
      <c r="A335" s="18">
        <f t="shared" si="10"/>
        <v>62</v>
      </c>
      <c r="B335" s="18" t="s">
        <v>9</v>
      </c>
      <c r="C335" s="119" t="s">
        <v>513</v>
      </c>
      <c r="D335" s="119"/>
      <c r="E335" s="199"/>
      <c r="F335" s="199"/>
      <c r="G335" s="199"/>
    </row>
    <row r="336" spans="1:7">
      <c r="A336" s="18">
        <f t="shared" si="10"/>
        <v>62</v>
      </c>
      <c r="B336" s="18" t="s">
        <v>9</v>
      </c>
      <c r="C336" s="119" t="s">
        <v>513</v>
      </c>
      <c r="D336" s="119"/>
      <c r="E336" s="199"/>
      <c r="F336" s="199"/>
      <c r="G336" s="199"/>
    </row>
    <row r="337" spans="1:7">
      <c r="A337" s="18">
        <f t="shared" si="10"/>
        <v>62</v>
      </c>
      <c r="B337" s="18" t="s">
        <v>9</v>
      </c>
      <c r="C337" s="119" t="s">
        <v>513</v>
      </c>
      <c r="D337" s="119"/>
      <c r="E337" s="199"/>
      <c r="F337" s="199"/>
      <c r="G337" s="199"/>
    </row>
    <row r="338" spans="1:7">
      <c r="A338" s="18">
        <f t="shared" si="10"/>
        <v>62</v>
      </c>
      <c r="B338" s="18" t="s">
        <v>9</v>
      </c>
      <c r="C338" s="119" t="s">
        <v>513</v>
      </c>
      <c r="D338" s="119"/>
      <c r="E338" s="199"/>
      <c r="F338" s="199"/>
      <c r="G338" s="199"/>
    </row>
    <row r="339" spans="1:7">
      <c r="A339" s="18">
        <f t="shared" si="10"/>
        <v>62</v>
      </c>
      <c r="B339" s="18" t="s">
        <v>9</v>
      </c>
      <c r="C339" s="119" t="s">
        <v>513</v>
      </c>
      <c r="D339" s="119"/>
      <c r="E339" s="199"/>
      <c r="F339" s="199"/>
      <c r="G339" s="199"/>
    </row>
    <row r="340" spans="1:7">
      <c r="A340" s="18">
        <f t="shared" si="10"/>
        <v>62</v>
      </c>
      <c r="B340" s="18" t="s">
        <v>9</v>
      </c>
      <c r="C340" s="119" t="s">
        <v>513</v>
      </c>
      <c r="D340" s="119"/>
      <c r="E340" s="199"/>
      <c r="F340" s="199"/>
      <c r="G340" s="199"/>
    </row>
    <row r="341" spans="1:7">
      <c r="A341" s="18">
        <f t="shared" si="10"/>
        <v>62</v>
      </c>
      <c r="B341" s="18" t="s">
        <v>9</v>
      </c>
      <c r="C341" s="119" t="s">
        <v>513</v>
      </c>
      <c r="D341" s="119"/>
      <c r="E341" s="199"/>
      <c r="F341" s="199"/>
      <c r="G341" s="199"/>
    </row>
    <row r="342" spans="1:7">
      <c r="A342" s="18">
        <f t="shared" si="10"/>
        <v>62</v>
      </c>
      <c r="B342" s="18" t="s">
        <v>9</v>
      </c>
      <c r="C342" s="119" t="s">
        <v>513</v>
      </c>
      <c r="D342" s="119"/>
      <c r="E342" s="199"/>
      <c r="F342" s="199"/>
      <c r="G342" s="199"/>
    </row>
    <row r="343" spans="1:7">
      <c r="A343" s="18">
        <f t="shared" si="10"/>
        <v>62</v>
      </c>
      <c r="B343" s="18" t="s">
        <v>9</v>
      </c>
      <c r="C343" s="119" t="s">
        <v>513</v>
      </c>
      <c r="D343" s="119"/>
      <c r="E343" s="199"/>
      <c r="F343" s="199"/>
      <c r="G343" s="199"/>
    </row>
    <row r="344" spans="1:7">
      <c r="A344" s="18">
        <f t="shared" si="10"/>
        <v>62</v>
      </c>
      <c r="B344" s="18" t="s">
        <v>9</v>
      </c>
      <c r="C344" s="119" t="s">
        <v>513</v>
      </c>
      <c r="D344" s="119"/>
      <c r="E344" s="199"/>
      <c r="F344" s="199"/>
      <c r="G344" s="199"/>
    </row>
    <row r="345" spans="1:7">
      <c r="A345" s="18">
        <f t="shared" si="10"/>
        <v>62</v>
      </c>
      <c r="B345" s="18" t="s">
        <v>9</v>
      </c>
      <c r="C345" s="119" t="s">
        <v>513</v>
      </c>
      <c r="D345" s="119"/>
      <c r="E345" s="199"/>
      <c r="F345" s="199"/>
      <c r="G345" s="199"/>
    </row>
    <row r="346" spans="1:7">
      <c r="A346" s="18">
        <f t="shared" si="10"/>
        <v>62</v>
      </c>
      <c r="B346" s="18" t="s">
        <v>9</v>
      </c>
      <c r="C346" s="119" t="s">
        <v>513</v>
      </c>
      <c r="D346" s="119"/>
      <c r="E346" s="199"/>
      <c r="F346" s="199"/>
      <c r="G346" s="199"/>
    </row>
    <row r="347" spans="1:7">
      <c r="A347" s="18">
        <f t="shared" si="10"/>
        <v>62</v>
      </c>
      <c r="B347" s="18" t="s">
        <v>9</v>
      </c>
      <c r="C347" s="119" t="s">
        <v>513</v>
      </c>
      <c r="D347" s="119"/>
      <c r="E347" s="199"/>
      <c r="F347" s="199"/>
      <c r="G347" s="199"/>
    </row>
    <row r="348" spans="1:7">
      <c r="A348" s="18">
        <f t="shared" si="10"/>
        <v>62</v>
      </c>
      <c r="B348" s="18" t="s">
        <v>9</v>
      </c>
      <c r="C348" s="119" t="s">
        <v>513</v>
      </c>
      <c r="D348" s="119"/>
      <c r="E348" s="199"/>
      <c r="F348" s="199"/>
      <c r="G348" s="199"/>
    </row>
    <row r="349" spans="1:7">
      <c r="A349" s="18">
        <f t="shared" si="10"/>
        <v>62</v>
      </c>
      <c r="B349" s="18" t="s">
        <v>9</v>
      </c>
      <c r="C349" s="119" t="s">
        <v>513</v>
      </c>
      <c r="D349" s="119"/>
      <c r="E349" s="199"/>
      <c r="F349" s="199"/>
      <c r="G349" s="199"/>
    </row>
    <row r="350" spans="1:7">
      <c r="A350" s="18">
        <f t="shared" si="10"/>
        <v>62</v>
      </c>
      <c r="B350" s="18" t="s">
        <v>9</v>
      </c>
      <c r="C350" s="119" t="s">
        <v>513</v>
      </c>
      <c r="D350" s="119"/>
      <c r="E350" s="199"/>
      <c r="F350" s="199"/>
      <c r="G350" s="199"/>
    </row>
    <row r="351" spans="1:7">
      <c r="A351" s="18">
        <f t="shared" si="10"/>
        <v>62</v>
      </c>
      <c r="B351" s="18" t="s">
        <v>9</v>
      </c>
      <c r="C351" s="119" t="s">
        <v>513</v>
      </c>
      <c r="D351" s="119"/>
      <c r="E351" s="199"/>
      <c r="F351" s="199"/>
      <c r="G351" s="199"/>
    </row>
    <row r="352" spans="1:7">
      <c r="A352" s="18">
        <f t="shared" si="10"/>
        <v>62</v>
      </c>
      <c r="B352" s="18" t="s">
        <v>9</v>
      </c>
      <c r="C352" s="119" t="s">
        <v>513</v>
      </c>
      <c r="D352" s="119"/>
      <c r="E352" s="199"/>
      <c r="F352" s="199"/>
      <c r="G352" s="199"/>
    </row>
    <row r="353" spans="1:7">
      <c r="A353" s="18">
        <f t="shared" si="10"/>
        <v>62</v>
      </c>
      <c r="B353" s="18" t="s">
        <v>9</v>
      </c>
      <c r="C353" s="119" t="s">
        <v>513</v>
      </c>
      <c r="D353" s="119"/>
      <c r="E353" s="199"/>
      <c r="F353" s="199"/>
      <c r="G353" s="199"/>
    </row>
    <row r="354" spans="1:7">
      <c r="A354" s="18">
        <f t="shared" si="10"/>
        <v>62</v>
      </c>
      <c r="B354" s="18" t="s">
        <v>9</v>
      </c>
      <c r="C354" s="119" t="s">
        <v>513</v>
      </c>
      <c r="D354" s="119"/>
      <c r="E354" s="199"/>
      <c r="F354" s="199"/>
      <c r="G354" s="199"/>
    </row>
    <row r="355" spans="1:7">
      <c r="A355" s="18">
        <f t="shared" si="10"/>
        <v>62</v>
      </c>
      <c r="B355" s="18" t="s">
        <v>9</v>
      </c>
      <c r="C355" s="119" t="s">
        <v>513</v>
      </c>
      <c r="D355" s="119"/>
      <c r="E355" s="199"/>
      <c r="F355" s="199"/>
      <c r="G355" s="199"/>
    </row>
    <row r="356" spans="1:7">
      <c r="A356" s="18">
        <f t="shared" si="10"/>
        <v>62</v>
      </c>
      <c r="B356" s="18" t="s">
        <v>9</v>
      </c>
      <c r="C356" s="119" t="s">
        <v>513</v>
      </c>
      <c r="D356" s="119"/>
      <c r="E356" s="199"/>
      <c r="F356" s="199"/>
      <c r="G356" s="199"/>
    </row>
    <row r="357" spans="1:7">
      <c r="A357" s="18">
        <f t="shared" si="10"/>
        <v>62</v>
      </c>
      <c r="B357" s="18" t="s">
        <v>9</v>
      </c>
      <c r="C357" s="119" t="s">
        <v>513</v>
      </c>
      <c r="D357" s="119"/>
      <c r="E357" s="199"/>
      <c r="F357" s="199"/>
      <c r="G357" s="199"/>
    </row>
    <row r="358" spans="1:7">
      <c r="A358" s="18">
        <f t="shared" si="10"/>
        <v>62</v>
      </c>
      <c r="B358" s="18" t="s">
        <v>9</v>
      </c>
      <c r="C358" s="119" t="s">
        <v>513</v>
      </c>
      <c r="D358" s="119"/>
      <c r="E358" s="199"/>
      <c r="F358" s="199"/>
      <c r="G358" s="199"/>
    </row>
    <row r="359" spans="1:7">
      <c r="A359" s="18">
        <f t="shared" si="10"/>
        <v>62</v>
      </c>
      <c r="B359" s="18" t="s">
        <v>9</v>
      </c>
      <c r="C359" s="119" t="s">
        <v>513</v>
      </c>
      <c r="D359" s="119"/>
      <c r="E359" s="199"/>
      <c r="F359" s="199"/>
      <c r="G359" s="199"/>
    </row>
    <row r="360" spans="1:7">
      <c r="A360" s="18">
        <f t="shared" si="10"/>
        <v>62</v>
      </c>
      <c r="B360" s="18" t="s">
        <v>9</v>
      </c>
      <c r="C360" s="119" t="s">
        <v>513</v>
      </c>
      <c r="D360" s="119"/>
      <c r="E360" s="199"/>
      <c r="F360" s="199"/>
      <c r="G360" s="199"/>
    </row>
    <row r="361" spans="1:7">
      <c r="A361" s="18">
        <f t="shared" si="10"/>
        <v>62</v>
      </c>
      <c r="B361" s="18" t="s">
        <v>9</v>
      </c>
      <c r="C361" s="119" t="s">
        <v>513</v>
      </c>
      <c r="D361" s="119"/>
      <c r="E361" s="199"/>
      <c r="F361" s="199"/>
      <c r="G361" s="199"/>
    </row>
    <row r="362" spans="1:7">
      <c r="A362" s="18">
        <f t="shared" si="10"/>
        <v>62</v>
      </c>
      <c r="B362" s="18" t="s">
        <v>9</v>
      </c>
      <c r="C362" s="119" t="s">
        <v>513</v>
      </c>
      <c r="D362" s="119"/>
      <c r="E362" s="199"/>
      <c r="F362" s="199"/>
      <c r="G362" s="199"/>
    </row>
    <row r="363" spans="1:7">
      <c r="A363" s="18">
        <f t="shared" si="10"/>
        <v>62</v>
      </c>
      <c r="B363" s="18" t="s">
        <v>9</v>
      </c>
      <c r="C363" s="119" t="s">
        <v>513</v>
      </c>
      <c r="D363" s="119"/>
      <c r="E363" s="199"/>
      <c r="F363" s="199"/>
      <c r="G363" s="199"/>
    </row>
    <row r="364" spans="1:7">
      <c r="A364" s="18">
        <f t="shared" si="10"/>
        <v>62</v>
      </c>
      <c r="B364" s="18" t="s">
        <v>9</v>
      </c>
      <c r="C364" s="119" t="s">
        <v>513</v>
      </c>
      <c r="D364" s="119"/>
      <c r="E364" s="199"/>
      <c r="F364" s="199"/>
      <c r="G364" s="199"/>
    </row>
    <row r="365" spans="1:7">
      <c r="A365" s="18">
        <f t="shared" si="10"/>
        <v>62</v>
      </c>
      <c r="B365" s="18" t="s">
        <v>9</v>
      </c>
      <c r="C365" s="119" t="s">
        <v>513</v>
      </c>
      <c r="D365" s="119"/>
      <c r="E365" s="199"/>
      <c r="F365" s="199"/>
      <c r="G365" s="199"/>
    </row>
    <row r="366" spans="1:7">
      <c r="A366" s="18">
        <f t="shared" si="10"/>
        <v>62</v>
      </c>
      <c r="B366" s="18" t="s">
        <v>9</v>
      </c>
      <c r="C366" s="119" t="s">
        <v>513</v>
      </c>
      <c r="D366" s="119"/>
      <c r="E366" s="199"/>
      <c r="F366" s="199"/>
      <c r="G366" s="199"/>
    </row>
    <row r="367" spans="1:7">
      <c r="A367" s="18">
        <f t="shared" si="10"/>
        <v>62</v>
      </c>
      <c r="B367" s="18" t="s">
        <v>9</v>
      </c>
      <c r="C367" s="119" t="s">
        <v>513</v>
      </c>
      <c r="D367" s="119"/>
      <c r="E367" s="199"/>
      <c r="F367" s="199"/>
      <c r="G367" s="199"/>
    </row>
    <row r="368" spans="1:7">
      <c r="A368" s="18">
        <f t="shared" si="10"/>
        <v>62</v>
      </c>
      <c r="B368" s="18" t="s">
        <v>9</v>
      </c>
      <c r="C368" s="119" t="s">
        <v>513</v>
      </c>
      <c r="D368" s="119"/>
      <c r="E368" s="199"/>
      <c r="F368" s="199"/>
      <c r="G368" s="199"/>
    </row>
    <row r="369" spans="1:7">
      <c r="A369" s="18">
        <f t="shared" si="10"/>
        <v>62</v>
      </c>
      <c r="B369" s="18" t="s">
        <v>9</v>
      </c>
      <c r="C369" s="119" t="s">
        <v>513</v>
      </c>
      <c r="D369" s="119"/>
      <c r="E369" s="199"/>
      <c r="F369" s="199"/>
      <c r="G369" s="199"/>
    </row>
    <row r="370" spans="1:7">
      <c r="A370" s="18">
        <f t="shared" si="10"/>
        <v>62</v>
      </c>
      <c r="B370" s="18" t="s">
        <v>9</v>
      </c>
      <c r="C370" s="119" t="s">
        <v>513</v>
      </c>
      <c r="D370" s="119"/>
      <c r="E370" s="199"/>
      <c r="F370" s="199"/>
      <c r="G370" s="199"/>
    </row>
    <row r="371" spans="1:7">
      <c r="A371" s="18">
        <f t="shared" si="10"/>
        <v>62</v>
      </c>
      <c r="B371" s="18" t="s">
        <v>9</v>
      </c>
      <c r="C371" s="119" t="s">
        <v>513</v>
      </c>
      <c r="D371" s="119"/>
      <c r="E371" s="199"/>
      <c r="F371" s="199"/>
      <c r="G371" s="199"/>
    </row>
    <row r="372" spans="1:7">
      <c r="A372" s="18">
        <f t="shared" si="10"/>
        <v>62</v>
      </c>
      <c r="B372" s="18" t="s">
        <v>9</v>
      </c>
      <c r="C372" s="119" t="s">
        <v>513</v>
      </c>
      <c r="D372" s="119"/>
      <c r="E372" s="199"/>
      <c r="F372" s="199"/>
      <c r="G372" s="199"/>
    </row>
    <row r="373" spans="1:7">
      <c r="A373" s="18">
        <f t="shared" si="10"/>
        <v>62</v>
      </c>
      <c r="B373" s="18" t="s">
        <v>9</v>
      </c>
      <c r="C373" s="119" t="s">
        <v>513</v>
      </c>
      <c r="D373" s="119"/>
      <c r="E373" s="199"/>
      <c r="F373" s="199"/>
      <c r="G373" s="199"/>
    </row>
    <row r="374" spans="1:7">
      <c r="A374" s="18">
        <f t="shared" ref="A374:A437" si="11">IF($C374="","blank",MATCH($C374,$I$5:$I$260,0))</f>
        <v>62</v>
      </c>
      <c r="B374" s="18" t="s">
        <v>9</v>
      </c>
      <c r="C374" s="119" t="s">
        <v>513</v>
      </c>
      <c r="D374" s="119"/>
      <c r="E374" s="199"/>
      <c r="F374" s="199"/>
      <c r="G374" s="199"/>
    </row>
    <row r="375" spans="1:7">
      <c r="A375" s="18">
        <f t="shared" si="11"/>
        <v>62</v>
      </c>
      <c r="B375" s="18" t="s">
        <v>9</v>
      </c>
      <c r="C375" s="119" t="s">
        <v>513</v>
      </c>
      <c r="D375" s="119"/>
      <c r="E375" s="199"/>
      <c r="F375" s="199"/>
      <c r="G375" s="199"/>
    </row>
    <row r="376" spans="1:7">
      <c r="A376" s="18">
        <f t="shared" si="11"/>
        <v>62</v>
      </c>
      <c r="B376" s="18" t="s">
        <v>9</v>
      </c>
      <c r="C376" s="119" t="s">
        <v>513</v>
      </c>
      <c r="D376" s="119"/>
      <c r="E376" s="199"/>
      <c r="F376" s="199"/>
      <c r="G376" s="199"/>
    </row>
    <row r="377" spans="1:7">
      <c r="A377" s="18">
        <f t="shared" si="11"/>
        <v>62</v>
      </c>
      <c r="B377" s="18" t="s">
        <v>9</v>
      </c>
      <c r="C377" s="119" t="s">
        <v>513</v>
      </c>
      <c r="D377" s="119"/>
      <c r="E377" s="199"/>
      <c r="F377" s="199"/>
      <c r="G377" s="199"/>
    </row>
    <row r="378" spans="1:7">
      <c r="A378" s="18">
        <f t="shared" si="11"/>
        <v>62</v>
      </c>
      <c r="B378" s="18" t="s">
        <v>9</v>
      </c>
      <c r="C378" s="119" t="s">
        <v>513</v>
      </c>
      <c r="D378" s="119"/>
      <c r="E378" s="199"/>
      <c r="F378" s="199"/>
      <c r="G378" s="199"/>
    </row>
    <row r="379" spans="1:7">
      <c r="A379" s="18">
        <f t="shared" si="11"/>
        <v>62</v>
      </c>
      <c r="B379" s="18" t="s">
        <v>9</v>
      </c>
      <c r="C379" s="119" t="s">
        <v>513</v>
      </c>
      <c r="D379" s="119"/>
      <c r="E379" s="199"/>
      <c r="F379" s="199"/>
      <c r="G379" s="199"/>
    </row>
    <row r="380" spans="1:7">
      <c r="A380" s="18">
        <f t="shared" si="11"/>
        <v>62</v>
      </c>
      <c r="B380" s="18" t="s">
        <v>9</v>
      </c>
      <c r="C380" s="119" t="s">
        <v>513</v>
      </c>
      <c r="D380" s="119"/>
      <c r="E380" s="199"/>
      <c r="F380" s="199"/>
      <c r="G380" s="199"/>
    </row>
    <row r="381" spans="1:7">
      <c r="A381" s="18">
        <f t="shared" si="11"/>
        <v>62</v>
      </c>
      <c r="B381" s="18" t="s">
        <v>9</v>
      </c>
      <c r="C381" s="119" t="s">
        <v>513</v>
      </c>
      <c r="D381" s="119"/>
      <c r="E381" s="199"/>
      <c r="F381" s="199"/>
      <c r="G381" s="199"/>
    </row>
    <row r="382" spans="1:7">
      <c r="A382" s="18">
        <f t="shared" si="11"/>
        <v>62</v>
      </c>
      <c r="B382" s="18" t="s">
        <v>9</v>
      </c>
      <c r="C382" s="119" t="s">
        <v>513</v>
      </c>
      <c r="D382" s="119"/>
      <c r="E382" s="199"/>
      <c r="F382" s="199"/>
      <c r="G382" s="199"/>
    </row>
    <row r="383" spans="1:7">
      <c r="A383" s="18">
        <f t="shared" si="11"/>
        <v>62</v>
      </c>
      <c r="B383" s="18" t="s">
        <v>9</v>
      </c>
      <c r="C383" s="119" t="s">
        <v>513</v>
      </c>
      <c r="D383" s="119"/>
      <c r="E383" s="199"/>
      <c r="F383" s="199"/>
      <c r="G383" s="199"/>
    </row>
    <row r="384" spans="1:7">
      <c r="A384" s="18">
        <f t="shared" si="11"/>
        <v>62</v>
      </c>
      <c r="B384" s="18" t="s">
        <v>9</v>
      </c>
      <c r="C384" s="119" t="s">
        <v>513</v>
      </c>
      <c r="D384" s="119"/>
      <c r="E384" s="199"/>
      <c r="F384" s="199"/>
      <c r="G384" s="199"/>
    </row>
    <row r="385" spans="1:7">
      <c r="A385" s="18">
        <f t="shared" si="11"/>
        <v>62</v>
      </c>
      <c r="B385" s="18" t="s">
        <v>9</v>
      </c>
      <c r="C385" s="119" t="s">
        <v>513</v>
      </c>
      <c r="D385" s="119"/>
      <c r="E385" s="199"/>
      <c r="F385" s="199"/>
      <c r="G385" s="199"/>
    </row>
    <row r="386" spans="1:7">
      <c r="A386" s="18">
        <f t="shared" si="11"/>
        <v>62</v>
      </c>
      <c r="B386" s="18" t="s">
        <v>9</v>
      </c>
      <c r="C386" s="119" t="s">
        <v>513</v>
      </c>
      <c r="D386" s="119"/>
      <c r="E386" s="199"/>
      <c r="F386" s="199"/>
      <c r="G386" s="199"/>
    </row>
    <row r="387" spans="1:7">
      <c r="A387" s="18">
        <f t="shared" si="11"/>
        <v>62</v>
      </c>
      <c r="B387" s="18" t="s">
        <v>9</v>
      </c>
      <c r="C387" s="119" t="s">
        <v>513</v>
      </c>
      <c r="D387" s="119"/>
      <c r="E387" s="199"/>
      <c r="F387" s="199"/>
      <c r="G387" s="199"/>
    </row>
    <row r="388" spans="1:7">
      <c r="A388" s="18">
        <f t="shared" si="11"/>
        <v>62</v>
      </c>
      <c r="B388" s="18" t="s">
        <v>9</v>
      </c>
      <c r="C388" s="119" t="s">
        <v>513</v>
      </c>
      <c r="D388" s="119"/>
      <c r="E388" s="199"/>
      <c r="F388" s="199"/>
      <c r="G388" s="199"/>
    </row>
    <row r="389" spans="1:7">
      <c r="A389" s="18">
        <f t="shared" si="11"/>
        <v>62</v>
      </c>
      <c r="B389" s="18" t="s">
        <v>9</v>
      </c>
      <c r="C389" s="119" t="s">
        <v>513</v>
      </c>
      <c r="D389" s="119"/>
      <c r="E389" s="199"/>
      <c r="F389" s="199"/>
      <c r="G389" s="199"/>
    </row>
    <row r="390" spans="1:7">
      <c r="A390" s="18">
        <f t="shared" si="11"/>
        <v>62</v>
      </c>
      <c r="B390" s="18" t="s">
        <v>9</v>
      </c>
      <c r="C390" s="119" t="s">
        <v>513</v>
      </c>
      <c r="D390" s="119"/>
      <c r="E390" s="199"/>
      <c r="F390" s="199"/>
      <c r="G390" s="199"/>
    </row>
    <row r="391" spans="1:7">
      <c r="A391" s="18">
        <f t="shared" si="11"/>
        <v>62</v>
      </c>
      <c r="B391" s="18" t="s">
        <v>9</v>
      </c>
      <c r="C391" s="119" t="s">
        <v>513</v>
      </c>
      <c r="D391" s="119"/>
      <c r="E391" s="199"/>
      <c r="F391" s="199"/>
      <c r="G391" s="199"/>
    </row>
    <row r="392" spans="1:7">
      <c r="A392" s="18">
        <f t="shared" si="11"/>
        <v>62</v>
      </c>
      <c r="B392" s="18" t="s">
        <v>9</v>
      </c>
      <c r="C392" s="119" t="s">
        <v>513</v>
      </c>
      <c r="D392" s="119"/>
      <c r="E392" s="199"/>
      <c r="F392" s="199"/>
      <c r="G392" s="199"/>
    </row>
    <row r="393" spans="1:7">
      <c r="A393" s="18">
        <f t="shared" si="11"/>
        <v>62</v>
      </c>
      <c r="B393" s="18" t="s">
        <v>9</v>
      </c>
      <c r="C393" s="119" t="s">
        <v>513</v>
      </c>
      <c r="D393" s="119"/>
      <c r="E393" s="199"/>
      <c r="F393" s="199"/>
      <c r="G393" s="199"/>
    </row>
    <row r="394" spans="1:7">
      <c r="A394" s="18">
        <f t="shared" si="11"/>
        <v>62</v>
      </c>
      <c r="B394" s="18" t="s">
        <v>9</v>
      </c>
      <c r="C394" s="119" t="s">
        <v>513</v>
      </c>
      <c r="D394" s="119"/>
      <c r="E394" s="199"/>
      <c r="F394" s="199"/>
      <c r="G394" s="199"/>
    </row>
    <row r="395" spans="1:7">
      <c r="A395" s="18">
        <f t="shared" si="11"/>
        <v>62</v>
      </c>
      <c r="B395" s="18" t="s">
        <v>9</v>
      </c>
      <c r="C395" s="119" t="s">
        <v>513</v>
      </c>
      <c r="D395" s="119"/>
      <c r="E395" s="199"/>
      <c r="F395" s="199"/>
      <c r="G395" s="199"/>
    </row>
    <row r="396" spans="1:7">
      <c r="A396" s="18">
        <f t="shared" si="11"/>
        <v>62</v>
      </c>
      <c r="B396" s="18" t="s">
        <v>9</v>
      </c>
      <c r="C396" s="119" t="s">
        <v>513</v>
      </c>
      <c r="D396" s="119"/>
      <c r="E396" s="199"/>
      <c r="F396" s="199"/>
      <c r="G396" s="199"/>
    </row>
    <row r="397" spans="1:7">
      <c r="A397" s="18">
        <f t="shared" si="11"/>
        <v>62</v>
      </c>
      <c r="B397" s="18" t="s">
        <v>9</v>
      </c>
      <c r="C397" s="119" t="s">
        <v>513</v>
      </c>
      <c r="D397" s="119"/>
      <c r="E397" s="199"/>
      <c r="F397" s="199"/>
      <c r="G397" s="199"/>
    </row>
    <row r="398" spans="1:7">
      <c r="A398" s="18">
        <f t="shared" si="11"/>
        <v>62</v>
      </c>
      <c r="B398" s="18" t="s">
        <v>9</v>
      </c>
      <c r="C398" s="119" t="s">
        <v>513</v>
      </c>
      <c r="D398" s="119"/>
      <c r="E398" s="199"/>
      <c r="F398" s="199"/>
      <c r="G398" s="199"/>
    </row>
    <row r="399" spans="1:7">
      <c r="A399" s="18">
        <f t="shared" si="11"/>
        <v>62</v>
      </c>
      <c r="B399" s="18" t="s">
        <v>9</v>
      </c>
      <c r="C399" s="119" t="s">
        <v>513</v>
      </c>
      <c r="D399" s="119"/>
      <c r="E399" s="199"/>
      <c r="F399" s="199"/>
      <c r="G399" s="199"/>
    </row>
    <row r="400" spans="1:7">
      <c r="A400" s="18">
        <f t="shared" si="11"/>
        <v>62</v>
      </c>
      <c r="B400" s="18" t="s">
        <v>9</v>
      </c>
      <c r="C400" s="119" t="s">
        <v>513</v>
      </c>
      <c r="D400" s="119"/>
      <c r="E400" s="199"/>
      <c r="F400" s="199"/>
      <c r="G400" s="199"/>
    </row>
    <row r="401" spans="1:7">
      <c r="A401" s="18">
        <f t="shared" si="11"/>
        <v>62</v>
      </c>
      <c r="B401" s="18" t="s">
        <v>9</v>
      </c>
      <c r="C401" s="119" t="s">
        <v>513</v>
      </c>
      <c r="D401" s="119"/>
      <c r="E401" s="199"/>
      <c r="F401" s="199"/>
      <c r="G401" s="199"/>
    </row>
    <row r="402" spans="1:7">
      <c r="A402" s="18">
        <f t="shared" si="11"/>
        <v>62</v>
      </c>
      <c r="B402" s="18" t="s">
        <v>9</v>
      </c>
      <c r="C402" s="119" t="s">
        <v>513</v>
      </c>
      <c r="D402" s="119"/>
      <c r="E402" s="199"/>
      <c r="F402" s="199"/>
      <c r="G402" s="199"/>
    </row>
    <row r="403" spans="1:7">
      <c r="A403" s="18">
        <f t="shared" si="11"/>
        <v>62</v>
      </c>
      <c r="B403" s="18" t="s">
        <v>9</v>
      </c>
      <c r="C403" s="119" t="s">
        <v>513</v>
      </c>
      <c r="D403" s="119"/>
      <c r="E403" s="199"/>
      <c r="F403" s="199"/>
      <c r="G403" s="199"/>
    </row>
    <row r="404" spans="1:7">
      <c r="A404" s="18">
        <f t="shared" si="11"/>
        <v>62</v>
      </c>
      <c r="B404" s="18" t="s">
        <v>9</v>
      </c>
      <c r="C404" s="119" t="s">
        <v>513</v>
      </c>
      <c r="D404" s="119"/>
      <c r="E404" s="199"/>
      <c r="F404" s="199"/>
      <c r="G404" s="199"/>
    </row>
    <row r="405" spans="1:7">
      <c r="A405" s="18">
        <f t="shared" si="11"/>
        <v>62</v>
      </c>
      <c r="B405" s="18" t="s">
        <v>9</v>
      </c>
      <c r="C405" s="119" t="s">
        <v>513</v>
      </c>
      <c r="D405" s="119"/>
      <c r="E405" s="199"/>
      <c r="F405" s="199"/>
      <c r="G405" s="199"/>
    </row>
    <row r="406" spans="1:7">
      <c r="A406" s="18">
        <f t="shared" si="11"/>
        <v>62</v>
      </c>
      <c r="B406" s="18" t="s">
        <v>9</v>
      </c>
      <c r="C406" s="119" t="s">
        <v>513</v>
      </c>
      <c r="D406" s="119"/>
      <c r="E406" s="199"/>
      <c r="F406" s="199"/>
      <c r="G406" s="199"/>
    </row>
    <row r="407" spans="1:7">
      <c r="A407" s="18">
        <f t="shared" si="11"/>
        <v>62</v>
      </c>
      <c r="B407" s="18" t="s">
        <v>9</v>
      </c>
      <c r="C407" s="119" t="s">
        <v>513</v>
      </c>
      <c r="D407" s="119"/>
      <c r="E407" s="199"/>
      <c r="F407" s="199"/>
      <c r="G407" s="199"/>
    </row>
    <row r="408" spans="1:7">
      <c r="A408" s="18">
        <f t="shared" si="11"/>
        <v>62</v>
      </c>
      <c r="B408" s="18" t="s">
        <v>9</v>
      </c>
      <c r="C408" s="119" t="s">
        <v>513</v>
      </c>
      <c r="D408" s="119"/>
      <c r="E408" s="199"/>
      <c r="F408" s="199"/>
      <c r="G408" s="199"/>
    </row>
    <row r="409" spans="1:7">
      <c r="A409" s="18">
        <f t="shared" si="11"/>
        <v>62</v>
      </c>
      <c r="B409" s="18" t="s">
        <v>9</v>
      </c>
      <c r="C409" s="119" t="s">
        <v>513</v>
      </c>
      <c r="D409" s="119"/>
      <c r="E409" s="199"/>
      <c r="F409" s="199"/>
      <c r="G409" s="199"/>
    </row>
    <row r="410" spans="1:7">
      <c r="A410" s="18">
        <f t="shared" si="11"/>
        <v>62</v>
      </c>
      <c r="B410" s="18" t="s">
        <v>9</v>
      </c>
      <c r="C410" s="119" t="s">
        <v>513</v>
      </c>
      <c r="D410" s="119"/>
      <c r="E410" s="199"/>
      <c r="F410" s="199"/>
      <c r="G410" s="199"/>
    </row>
    <row r="411" spans="1:7">
      <c r="A411" s="18">
        <f t="shared" si="11"/>
        <v>62</v>
      </c>
      <c r="B411" s="18" t="s">
        <v>9</v>
      </c>
      <c r="C411" s="119" t="s">
        <v>513</v>
      </c>
      <c r="D411" s="119"/>
      <c r="E411" s="199"/>
      <c r="F411" s="199"/>
      <c r="G411" s="199"/>
    </row>
    <row r="412" spans="1:7">
      <c r="A412" s="18">
        <f t="shared" si="11"/>
        <v>62</v>
      </c>
      <c r="B412" s="18" t="s">
        <v>9</v>
      </c>
      <c r="C412" s="119" t="s">
        <v>513</v>
      </c>
      <c r="D412" s="119"/>
      <c r="E412" s="199"/>
      <c r="F412" s="199"/>
      <c r="G412" s="199"/>
    </row>
    <row r="413" spans="1:7">
      <c r="A413" s="18">
        <f t="shared" si="11"/>
        <v>62</v>
      </c>
      <c r="B413" s="18" t="s">
        <v>9</v>
      </c>
      <c r="C413" s="119" t="s">
        <v>513</v>
      </c>
      <c r="D413" s="119"/>
      <c r="E413" s="199"/>
      <c r="F413" s="199"/>
      <c r="G413" s="199"/>
    </row>
    <row r="414" spans="1:7">
      <c r="A414" s="18">
        <f t="shared" si="11"/>
        <v>62</v>
      </c>
      <c r="B414" s="18" t="s">
        <v>9</v>
      </c>
      <c r="C414" s="119" t="s">
        <v>513</v>
      </c>
      <c r="D414" s="119"/>
      <c r="E414" s="199"/>
      <c r="F414" s="199"/>
      <c r="G414" s="199"/>
    </row>
    <row r="415" spans="1:7">
      <c r="A415" s="18">
        <f t="shared" si="11"/>
        <v>62</v>
      </c>
      <c r="B415" s="18" t="s">
        <v>9</v>
      </c>
      <c r="C415" s="119" t="s">
        <v>513</v>
      </c>
      <c r="D415" s="119"/>
      <c r="E415" s="199"/>
      <c r="F415" s="199"/>
      <c r="G415" s="199"/>
    </row>
    <row r="416" spans="1:7">
      <c r="A416" s="18">
        <f t="shared" si="11"/>
        <v>62</v>
      </c>
      <c r="B416" s="18" t="s">
        <v>9</v>
      </c>
      <c r="C416" s="119" t="s">
        <v>513</v>
      </c>
      <c r="D416" s="119"/>
      <c r="E416" s="199"/>
      <c r="F416" s="199"/>
      <c r="G416" s="199"/>
    </row>
    <row r="417" spans="1:7">
      <c r="A417" s="18">
        <f t="shared" si="11"/>
        <v>62</v>
      </c>
      <c r="B417" s="18" t="s">
        <v>9</v>
      </c>
      <c r="C417" s="119" t="s">
        <v>513</v>
      </c>
      <c r="D417" s="119"/>
      <c r="E417" s="199"/>
      <c r="F417" s="199"/>
      <c r="G417" s="199"/>
    </row>
    <row r="418" spans="1:7">
      <c r="A418" s="18">
        <f t="shared" si="11"/>
        <v>62</v>
      </c>
      <c r="B418" s="18" t="s">
        <v>9</v>
      </c>
      <c r="C418" s="119" t="s">
        <v>513</v>
      </c>
      <c r="D418" s="119"/>
      <c r="E418" s="199"/>
      <c r="F418" s="199"/>
      <c r="G418" s="199"/>
    </row>
    <row r="419" spans="1:7">
      <c r="A419" s="18">
        <f t="shared" si="11"/>
        <v>62</v>
      </c>
      <c r="B419" s="18" t="s">
        <v>9</v>
      </c>
      <c r="C419" s="119" t="s">
        <v>513</v>
      </c>
      <c r="D419" s="119"/>
      <c r="E419" s="199"/>
      <c r="F419" s="199"/>
      <c r="G419" s="199"/>
    </row>
    <row r="420" spans="1:7">
      <c r="A420" s="18">
        <f t="shared" si="11"/>
        <v>62</v>
      </c>
      <c r="B420" s="18" t="s">
        <v>9</v>
      </c>
      <c r="C420" s="119" t="s">
        <v>513</v>
      </c>
      <c r="D420" s="119"/>
      <c r="E420" s="199"/>
      <c r="F420" s="199"/>
      <c r="G420" s="199"/>
    </row>
    <row r="421" spans="1:7">
      <c r="A421" s="18">
        <f t="shared" si="11"/>
        <v>62</v>
      </c>
      <c r="B421" s="18" t="s">
        <v>9</v>
      </c>
      <c r="C421" s="119" t="s">
        <v>513</v>
      </c>
      <c r="D421" s="119"/>
      <c r="E421" s="199"/>
      <c r="F421" s="199"/>
      <c r="G421" s="199"/>
    </row>
    <row r="422" spans="1:7">
      <c r="A422" s="18">
        <f t="shared" si="11"/>
        <v>62</v>
      </c>
      <c r="B422" s="18" t="s">
        <v>9</v>
      </c>
      <c r="C422" s="119" t="s">
        <v>513</v>
      </c>
      <c r="D422" s="119"/>
      <c r="E422" s="199"/>
      <c r="F422" s="199"/>
      <c r="G422" s="199"/>
    </row>
    <row r="423" spans="1:7">
      <c r="A423" s="18">
        <f t="shared" si="11"/>
        <v>62</v>
      </c>
      <c r="B423" s="18" t="s">
        <v>9</v>
      </c>
      <c r="C423" s="119" t="s">
        <v>513</v>
      </c>
      <c r="D423" s="119"/>
      <c r="E423" s="199"/>
      <c r="F423" s="199"/>
      <c r="G423" s="199"/>
    </row>
    <row r="424" spans="1:7">
      <c r="A424" s="18">
        <f t="shared" si="11"/>
        <v>62</v>
      </c>
      <c r="B424" s="18" t="s">
        <v>9</v>
      </c>
      <c r="C424" s="119" t="s">
        <v>513</v>
      </c>
      <c r="D424" s="119"/>
      <c r="E424" s="199"/>
      <c r="F424" s="199"/>
      <c r="G424" s="199"/>
    </row>
    <row r="425" spans="1:7">
      <c r="A425" s="18">
        <f t="shared" si="11"/>
        <v>62</v>
      </c>
      <c r="B425" s="18" t="s">
        <v>9</v>
      </c>
      <c r="C425" s="119" t="s">
        <v>513</v>
      </c>
      <c r="D425" s="119"/>
      <c r="E425" s="199"/>
      <c r="F425" s="199"/>
      <c r="G425" s="199"/>
    </row>
    <row r="426" spans="1:7">
      <c r="A426" s="18">
        <f t="shared" si="11"/>
        <v>62</v>
      </c>
      <c r="B426" s="18" t="s">
        <v>9</v>
      </c>
      <c r="C426" s="119" t="s">
        <v>513</v>
      </c>
      <c r="D426" s="119"/>
      <c r="E426" s="199"/>
      <c r="F426" s="199"/>
      <c r="G426" s="199"/>
    </row>
    <row r="427" spans="1:7">
      <c r="A427" s="18">
        <f t="shared" si="11"/>
        <v>62</v>
      </c>
      <c r="B427" s="18" t="s">
        <v>9</v>
      </c>
      <c r="C427" s="119" t="s">
        <v>513</v>
      </c>
      <c r="D427" s="119"/>
      <c r="E427" s="199"/>
      <c r="F427" s="199"/>
      <c r="G427" s="199"/>
    </row>
    <row r="428" spans="1:7">
      <c r="A428" s="18">
        <f t="shared" si="11"/>
        <v>62</v>
      </c>
      <c r="B428" s="18" t="s">
        <v>9</v>
      </c>
      <c r="C428" s="119" t="s">
        <v>513</v>
      </c>
      <c r="D428" s="119"/>
      <c r="E428" s="199"/>
      <c r="F428" s="199"/>
      <c r="G428" s="199"/>
    </row>
    <row r="429" spans="1:7">
      <c r="A429" s="18">
        <f t="shared" si="11"/>
        <v>62</v>
      </c>
      <c r="B429" s="18" t="s">
        <v>9</v>
      </c>
      <c r="C429" s="119" t="s">
        <v>513</v>
      </c>
      <c r="D429" s="119"/>
      <c r="E429" s="199"/>
      <c r="F429" s="199"/>
      <c r="G429" s="199"/>
    </row>
    <row r="430" spans="1:7">
      <c r="A430" s="18">
        <f t="shared" si="11"/>
        <v>62</v>
      </c>
      <c r="B430" s="18" t="s">
        <v>9</v>
      </c>
      <c r="C430" s="119" t="s">
        <v>513</v>
      </c>
      <c r="D430" s="119"/>
      <c r="E430" s="199"/>
      <c r="F430" s="199"/>
      <c r="G430" s="199"/>
    </row>
    <row r="431" spans="1:7">
      <c r="A431" s="18">
        <f t="shared" si="11"/>
        <v>62</v>
      </c>
      <c r="B431" s="18" t="s">
        <v>9</v>
      </c>
      <c r="C431" s="119" t="s">
        <v>513</v>
      </c>
      <c r="D431" s="119"/>
      <c r="E431" s="199"/>
      <c r="F431" s="199"/>
      <c r="G431" s="199"/>
    </row>
    <row r="432" spans="1:7">
      <c r="A432" s="18">
        <f t="shared" si="11"/>
        <v>62</v>
      </c>
      <c r="B432" s="18" t="s">
        <v>9</v>
      </c>
      <c r="C432" s="119" t="s">
        <v>513</v>
      </c>
      <c r="D432" s="119"/>
      <c r="E432" s="199"/>
      <c r="F432" s="199"/>
      <c r="G432" s="199"/>
    </row>
    <row r="433" spans="1:7">
      <c r="A433" s="18">
        <f t="shared" si="11"/>
        <v>62</v>
      </c>
      <c r="B433" s="18" t="s">
        <v>9</v>
      </c>
      <c r="C433" s="119" t="s">
        <v>513</v>
      </c>
      <c r="D433" s="119"/>
      <c r="E433" s="199"/>
      <c r="F433" s="199"/>
      <c r="G433" s="199"/>
    </row>
    <row r="434" spans="1:7">
      <c r="A434" s="18">
        <f t="shared" si="11"/>
        <v>62</v>
      </c>
      <c r="B434" s="18" t="s">
        <v>9</v>
      </c>
      <c r="C434" s="119" t="s">
        <v>513</v>
      </c>
      <c r="D434" s="119"/>
      <c r="E434" s="199"/>
      <c r="F434" s="199"/>
      <c r="G434" s="199"/>
    </row>
    <row r="435" spans="1:7">
      <c r="A435" s="18">
        <f t="shared" si="11"/>
        <v>62</v>
      </c>
      <c r="B435" s="18" t="s">
        <v>9</v>
      </c>
      <c r="C435" s="119" t="s">
        <v>513</v>
      </c>
      <c r="D435" s="119"/>
      <c r="E435" s="199"/>
      <c r="F435" s="199"/>
      <c r="G435" s="199"/>
    </row>
    <row r="436" spans="1:7">
      <c r="A436" s="18">
        <f t="shared" si="11"/>
        <v>62</v>
      </c>
      <c r="B436" s="18" t="s">
        <v>9</v>
      </c>
      <c r="C436" s="119" t="s">
        <v>513</v>
      </c>
      <c r="D436" s="119"/>
      <c r="E436" s="199"/>
      <c r="F436" s="199"/>
      <c r="G436" s="199"/>
    </row>
    <row r="437" spans="1:7">
      <c r="A437" s="18">
        <f t="shared" si="11"/>
        <v>62</v>
      </c>
      <c r="B437" s="18" t="s">
        <v>9</v>
      </c>
      <c r="C437" s="119" t="s">
        <v>513</v>
      </c>
      <c r="D437" s="119"/>
      <c r="E437" s="199"/>
      <c r="F437" s="199"/>
      <c r="G437" s="199"/>
    </row>
    <row r="438" spans="1:7">
      <c r="A438" s="18">
        <f t="shared" ref="A438:A501" si="12">IF($C438="","blank",MATCH($C438,$I$5:$I$260,0))</f>
        <v>62</v>
      </c>
      <c r="B438" s="18" t="s">
        <v>9</v>
      </c>
      <c r="C438" s="119" t="s">
        <v>513</v>
      </c>
      <c r="D438" s="119"/>
      <c r="E438" s="199"/>
      <c r="F438" s="199"/>
      <c r="G438" s="199"/>
    </row>
    <row r="439" spans="1:7">
      <c r="A439" s="18">
        <f t="shared" si="12"/>
        <v>62</v>
      </c>
      <c r="B439" s="18" t="s">
        <v>9</v>
      </c>
      <c r="C439" s="119" t="s">
        <v>513</v>
      </c>
      <c r="D439" s="119"/>
      <c r="E439" s="199"/>
      <c r="F439" s="199"/>
      <c r="G439" s="199"/>
    </row>
    <row r="440" spans="1:7">
      <c r="A440" s="18">
        <f t="shared" si="12"/>
        <v>62</v>
      </c>
      <c r="B440" s="18" t="s">
        <v>9</v>
      </c>
      <c r="C440" s="119" t="s">
        <v>513</v>
      </c>
      <c r="D440" s="119"/>
      <c r="E440" s="199"/>
      <c r="F440" s="199"/>
      <c r="G440" s="199"/>
    </row>
    <row r="441" spans="1:7">
      <c r="A441" s="18">
        <f t="shared" si="12"/>
        <v>62</v>
      </c>
      <c r="B441" s="18" t="s">
        <v>9</v>
      </c>
      <c r="C441" s="119" t="s">
        <v>513</v>
      </c>
      <c r="D441" s="119"/>
      <c r="E441" s="199"/>
      <c r="F441" s="199"/>
      <c r="G441" s="199"/>
    </row>
    <row r="442" spans="1:7">
      <c r="A442" s="18">
        <f t="shared" si="12"/>
        <v>62</v>
      </c>
      <c r="B442" s="18" t="s">
        <v>9</v>
      </c>
      <c r="C442" s="119" t="s">
        <v>513</v>
      </c>
      <c r="D442" s="119"/>
      <c r="E442" s="199"/>
      <c r="F442" s="199"/>
      <c r="G442" s="199"/>
    </row>
    <row r="443" spans="1:7">
      <c r="A443" s="18">
        <f t="shared" si="12"/>
        <v>62</v>
      </c>
      <c r="B443" s="18" t="s">
        <v>9</v>
      </c>
      <c r="C443" s="119" t="s">
        <v>513</v>
      </c>
      <c r="D443" s="119"/>
      <c r="E443" s="199"/>
      <c r="F443" s="199"/>
      <c r="G443" s="199"/>
    </row>
    <row r="444" spans="1:7">
      <c r="A444" s="18">
        <f t="shared" si="12"/>
        <v>62</v>
      </c>
      <c r="B444" s="18" t="s">
        <v>9</v>
      </c>
      <c r="C444" s="119" t="s">
        <v>513</v>
      </c>
      <c r="D444" s="119"/>
      <c r="E444" s="199"/>
      <c r="F444" s="199"/>
      <c r="G444" s="199"/>
    </row>
    <row r="445" spans="1:7">
      <c r="A445" s="18">
        <f t="shared" si="12"/>
        <v>62</v>
      </c>
      <c r="B445" s="18" t="s">
        <v>9</v>
      </c>
      <c r="C445" s="119" t="s">
        <v>513</v>
      </c>
      <c r="D445" s="119"/>
      <c r="E445" s="199"/>
      <c r="F445" s="199"/>
      <c r="G445" s="199"/>
    </row>
    <row r="446" spans="1:7">
      <c r="A446" s="18">
        <f t="shared" si="12"/>
        <v>62</v>
      </c>
      <c r="B446" s="18" t="s">
        <v>9</v>
      </c>
      <c r="C446" s="119" t="s">
        <v>513</v>
      </c>
      <c r="D446" s="119"/>
      <c r="E446" s="199"/>
      <c r="F446" s="199"/>
      <c r="G446" s="199"/>
    </row>
    <row r="447" spans="1:7">
      <c r="A447" s="18">
        <f t="shared" si="12"/>
        <v>62</v>
      </c>
      <c r="B447" s="18" t="s">
        <v>9</v>
      </c>
      <c r="C447" s="119" t="s">
        <v>513</v>
      </c>
      <c r="D447" s="119"/>
      <c r="E447" s="199"/>
      <c r="F447" s="199"/>
      <c r="G447" s="199"/>
    </row>
    <row r="448" spans="1:7">
      <c r="A448" s="18">
        <f t="shared" si="12"/>
        <v>62</v>
      </c>
      <c r="B448" s="18" t="s">
        <v>9</v>
      </c>
      <c r="C448" s="119" t="s">
        <v>513</v>
      </c>
      <c r="D448" s="119"/>
      <c r="E448" s="199"/>
      <c r="F448" s="199"/>
      <c r="G448" s="199"/>
    </row>
    <row r="449" spans="1:7">
      <c r="A449" s="18">
        <f t="shared" si="12"/>
        <v>62</v>
      </c>
      <c r="B449" s="18" t="s">
        <v>9</v>
      </c>
      <c r="C449" s="119" t="s">
        <v>513</v>
      </c>
      <c r="D449" s="119"/>
      <c r="E449" s="199"/>
      <c r="F449" s="199"/>
      <c r="G449" s="199"/>
    </row>
    <row r="450" spans="1:7">
      <c r="A450" s="18">
        <f t="shared" si="12"/>
        <v>62</v>
      </c>
      <c r="B450" s="18" t="s">
        <v>9</v>
      </c>
      <c r="C450" s="119" t="s">
        <v>513</v>
      </c>
      <c r="D450" s="119"/>
      <c r="E450" s="199"/>
      <c r="F450" s="199"/>
      <c r="G450" s="199"/>
    </row>
    <row r="451" spans="1:7">
      <c r="A451" s="18">
        <f t="shared" si="12"/>
        <v>62</v>
      </c>
      <c r="B451" s="18" t="s">
        <v>9</v>
      </c>
      <c r="C451" s="119" t="s">
        <v>513</v>
      </c>
      <c r="D451" s="119"/>
      <c r="E451" s="199"/>
      <c r="F451" s="199"/>
      <c r="G451" s="199"/>
    </row>
    <row r="452" spans="1:7">
      <c r="A452" s="18">
        <f t="shared" si="12"/>
        <v>62</v>
      </c>
      <c r="B452" s="18" t="s">
        <v>9</v>
      </c>
      <c r="C452" s="119" t="s">
        <v>513</v>
      </c>
      <c r="D452" s="119"/>
      <c r="E452" s="199"/>
      <c r="F452" s="199"/>
      <c r="G452" s="199"/>
    </row>
    <row r="453" spans="1:7">
      <c r="A453" s="18">
        <f t="shared" si="12"/>
        <v>62</v>
      </c>
      <c r="B453" s="18" t="s">
        <v>9</v>
      </c>
      <c r="C453" s="119" t="s">
        <v>513</v>
      </c>
      <c r="D453" s="119"/>
      <c r="E453" s="199"/>
      <c r="F453" s="199"/>
      <c r="G453" s="199"/>
    </row>
    <row r="454" spans="1:7">
      <c r="A454" s="18">
        <f t="shared" si="12"/>
        <v>62</v>
      </c>
      <c r="B454" s="18" t="s">
        <v>9</v>
      </c>
      <c r="C454" s="119" t="s">
        <v>513</v>
      </c>
      <c r="D454" s="119"/>
      <c r="E454" s="199"/>
      <c r="F454" s="199"/>
      <c r="G454" s="199"/>
    </row>
    <row r="455" spans="1:7">
      <c r="A455" s="18">
        <f t="shared" si="12"/>
        <v>62</v>
      </c>
      <c r="B455" s="18" t="s">
        <v>9</v>
      </c>
      <c r="C455" s="119" t="s">
        <v>513</v>
      </c>
      <c r="D455" s="119"/>
      <c r="E455" s="199"/>
      <c r="F455" s="199"/>
      <c r="G455" s="199"/>
    </row>
    <row r="456" spans="1:7">
      <c r="A456" s="18">
        <f t="shared" si="12"/>
        <v>62</v>
      </c>
      <c r="B456" s="18" t="s">
        <v>9</v>
      </c>
      <c r="C456" s="119" t="s">
        <v>513</v>
      </c>
      <c r="D456" s="119"/>
      <c r="E456" s="199"/>
      <c r="F456" s="199"/>
      <c r="G456" s="199"/>
    </row>
    <row r="457" spans="1:7">
      <c r="A457" s="18">
        <f t="shared" si="12"/>
        <v>62</v>
      </c>
      <c r="B457" s="18" t="s">
        <v>9</v>
      </c>
      <c r="C457" s="119" t="s">
        <v>513</v>
      </c>
      <c r="D457" s="119"/>
      <c r="E457" s="199"/>
      <c r="F457" s="199"/>
      <c r="G457" s="199"/>
    </row>
    <row r="458" spans="1:7">
      <c r="A458" s="18">
        <f t="shared" si="12"/>
        <v>62</v>
      </c>
      <c r="B458" s="18" t="s">
        <v>9</v>
      </c>
      <c r="C458" s="119" t="s">
        <v>513</v>
      </c>
      <c r="D458" s="119"/>
      <c r="E458" s="199"/>
      <c r="F458" s="199"/>
      <c r="G458" s="199"/>
    </row>
    <row r="459" spans="1:7">
      <c r="A459" s="18">
        <f t="shared" si="12"/>
        <v>62</v>
      </c>
      <c r="B459" s="18" t="s">
        <v>9</v>
      </c>
      <c r="C459" s="119" t="s">
        <v>513</v>
      </c>
      <c r="D459" s="119"/>
      <c r="E459" s="199"/>
      <c r="F459" s="199"/>
      <c r="G459" s="199"/>
    </row>
    <row r="460" spans="1:7">
      <c r="A460" s="18">
        <f t="shared" si="12"/>
        <v>62</v>
      </c>
      <c r="B460" s="18" t="s">
        <v>9</v>
      </c>
      <c r="C460" s="119" t="s">
        <v>513</v>
      </c>
      <c r="D460" s="119"/>
      <c r="E460" s="199"/>
      <c r="F460" s="199"/>
      <c r="G460" s="199"/>
    </row>
    <row r="461" spans="1:7">
      <c r="A461" s="18">
        <f t="shared" si="12"/>
        <v>62</v>
      </c>
      <c r="B461" s="18" t="s">
        <v>9</v>
      </c>
      <c r="C461" s="119" t="s">
        <v>513</v>
      </c>
      <c r="D461" s="119"/>
      <c r="E461" s="199"/>
      <c r="F461" s="199"/>
      <c r="G461" s="199"/>
    </row>
    <row r="462" spans="1:7">
      <c r="A462" s="18">
        <f t="shared" si="12"/>
        <v>62</v>
      </c>
      <c r="B462" s="18" t="s">
        <v>9</v>
      </c>
      <c r="C462" s="119" t="s">
        <v>513</v>
      </c>
      <c r="D462" s="119"/>
      <c r="E462" s="199"/>
      <c r="F462" s="199"/>
      <c r="G462" s="199"/>
    </row>
    <row r="463" spans="1:7">
      <c r="A463" s="18">
        <f t="shared" si="12"/>
        <v>62</v>
      </c>
      <c r="B463" s="18" t="s">
        <v>9</v>
      </c>
      <c r="C463" s="119" t="s">
        <v>513</v>
      </c>
      <c r="D463" s="119"/>
      <c r="E463" s="199"/>
      <c r="F463" s="199"/>
      <c r="G463" s="199"/>
    </row>
    <row r="464" spans="1:7">
      <c r="A464" s="18">
        <f t="shared" si="12"/>
        <v>62</v>
      </c>
      <c r="B464" s="18" t="s">
        <v>9</v>
      </c>
      <c r="C464" s="119" t="s">
        <v>513</v>
      </c>
      <c r="D464" s="119"/>
      <c r="E464" s="199"/>
      <c r="F464" s="199"/>
      <c r="G464" s="199"/>
    </row>
    <row r="465" spans="1:7">
      <c r="A465" s="18">
        <f t="shared" si="12"/>
        <v>62</v>
      </c>
      <c r="B465" s="18" t="s">
        <v>9</v>
      </c>
      <c r="C465" s="119" t="s">
        <v>513</v>
      </c>
      <c r="D465" s="119"/>
      <c r="E465" s="199"/>
      <c r="F465" s="199"/>
      <c r="G465" s="199"/>
    </row>
    <row r="466" spans="1:7">
      <c r="A466" s="18">
        <f t="shared" si="12"/>
        <v>62</v>
      </c>
      <c r="B466" s="18" t="s">
        <v>9</v>
      </c>
      <c r="C466" s="119" t="s">
        <v>513</v>
      </c>
      <c r="D466" s="119"/>
      <c r="E466" s="199"/>
      <c r="F466" s="199"/>
      <c r="G466" s="199"/>
    </row>
    <row r="467" spans="1:7">
      <c r="A467" s="18">
        <f t="shared" si="12"/>
        <v>62</v>
      </c>
      <c r="B467" s="18" t="s">
        <v>9</v>
      </c>
      <c r="C467" s="119" t="s">
        <v>513</v>
      </c>
      <c r="D467" s="119"/>
      <c r="E467" s="199"/>
      <c r="F467" s="199"/>
      <c r="G467" s="199"/>
    </row>
    <row r="468" spans="1:7">
      <c r="A468" s="18">
        <f t="shared" si="12"/>
        <v>62</v>
      </c>
      <c r="B468" s="18" t="s">
        <v>9</v>
      </c>
      <c r="C468" s="119" t="s">
        <v>513</v>
      </c>
      <c r="D468" s="119"/>
      <c r="E468" s="199"/>
      <c r="F468" s="199"/>
      <c r="G468" s="199"/>
    </row>
    <row r="469" spans="1:7">
      <c r="A469" s="18">
        <f t="shared" si="12"/>
        <v>62</v>
      </c>
      <c r="B469" s="18" t="s">
        <v>9</v>
      </c>
      <c r="C469" s="119" t="s">
        <v>513</v>
      </c>
      <c r="D469" s="119"/>
      <c r="E469" s="199"/>
      <c r="F469" s="199"/>
      <c r="G469" s="199"/>
    </row>
    <row r="470" spans="1:7">
      <c r="A470" s="18">
        <f t="shared" si="12"/>
        <v>62</v>
      </c>
      <c r="B470" s="18" t="s">
        <v>9</v>
      </c>
      <c r="C470" s="119" t="s">
        <v>513</v>
      </c>
      <c r="D470" s="119"/>
      <c r="E470" s="199"/>
      <c r="F470" s="199"/>
      <c r="G470" s="199"/>
    </row>
    <row r="471" spans="1:7">
      <c r="A471" s="18">
        <f t="shared" si="12"/>
        <v>62</v>
      </c>
      <c r="B471" s="18" t="s">
        <v>9</v>
      </c>
      <c r="C471" s="119" t="s">
        <v>513</v>
      </c>
      <c r="D471" s="119"/>
      <c r="E471" s="199"/>
      <c r="F471" s="199"/>
      <c r="G471" s="199"/>
    </row>
    <row r="472" spans="1:7">
      <c r="A472" s="18">
        <f t="shared" si="12"/>
        <v>62</v>
      </c>
      <c r="B472" s="18" t="s">
        <v>9</v>
      </c>
      <c r="C472" s="119" t="s">
        <v>513</v>
      </c>
      <c r="D472" s="119"/>
      <c r="E472" s="199"/>
      <c r="F472" s="199"/>
      <c r="G472" s="199"/>
    </row>
    <row r="473" spans="1:7">
      <c r="A473" s="18">
        <f t="shared" si="12"/>
        <v>62</v>
      </c>
      <c r="B473" s="18" t="s">
        <v>9</v>
      </c>
      <c r="C473" s="119" t="s">
        <v>513</v>
      </c>
      <c r="D473" s="119"/>
      <c r="E473" s="199"/>
      <c r="F473" s="199"/>
      <c r="G473" s="199"/>
    </row>
    <row r="474" spans="1:7">
      <c r="A474" s="18">
        <f t="shared" si="12"/>
        <v>62</v>
      </c>
      <c r="B474" s="18" t="s">
        <v>9</v>
      </c>
      <c r="C474" s="119" t="s">
        <v>513</v>
      </c>
      <c r="D474" s="119"/>
      <c r="E474" s="199"/>
      <c r="F474" s="199"/>
      <c r="G474" s="199"/>
    </row>
    <row r="475" spans="1:7">
      <c r="A475" s="18">
        <f t="shared" si="12"/>
        <v>62</v>
      </c>
      <c r="B475" s="18" t="s">
        <v>9</v>
      </c>
      <c r="C475" s="119" t="s">
        <v>513</v>
      </c>
      <c r="D475" s="119"/>
      <c r="E475" s="199"/>
      <c r="F475" s="199"/>
      <c r="G475" s="199"/>
    </row>
    <row r="476" spans="1:7">
      <c r="A476" s="18">
        <f t="shared" si="12"/>
        <v>62</v>
      </c>
      <c r="B476" s="18" t="s">
        <v>9</v>
      </c>
      <c r="C476" s="119" t="s">
        <v>513</v>
      </c>
      <c r="D476" s="119"/>
      <c r="E476" s="199"/>
      <c r="F476" s="199"/>
      <c r="G476" s="199"/>
    </row>
    <row r="477" spans="1:7">
      <c r="A477" s="18">
        <f t="shared" si="12"/>
        <v>62</v>
      </c>
      <c r="B477" s="18" t="s">
        <v>9</v>
      </c>
      <c r="C477" s="119" t="s">
        <v>513</v>
      </c>
      <c r="D477" s="119"/>
      <c r="E477" s="199"/>
      <c r="F477" s="199"/>
      <c r="G477" s="199"/>
    </row>
    <row r="478" spans="1:7">
      <c r="A478" s="18">
        <f t="shared" si="12"/>
        <v>62</v>
      </c>
      <c r="B478" s="18" t="s">
        <v>9</v>
      </c>
      <c r="C478" s="119" t="s">
        <v>513</v>
      </c>
      <c r="D478" s="119"/>
      <c r="E478" s="199"/>
      <c r="F478" s="199"/>
      <c r="G478" s="199"/>
    </row>
    <row r="479" spans="1:7">
      <c r="A479" s="18">
        <f t="shared" si="12"/>
        <v>62</v>
      </c>
      <c r="B479" s="18" t="s">
        <v>9</v>
      </c>
      <c r="C479" s="119" t="s">
        <v>513</v>
      </c>
      <c r="D479" s="119"/>
      <c r="E479" s="199"/>
      <c r="F479" s="199"/>
      <c r="G479" s="199"/>
    </row>
    <row r="480" spans="1:7">
      <c r="A480" s="18">
        <f t="shared" si="12"/>
        <v>62</v>
      </c>
      <c r="B480" s="18" t="s">
        <v>9</v>
      </c>
      <c r="C480" s="119" t="s">
        <v>513</v>
      </c>
      <c r="D480" s="119"/>
      <c r="E480" s="199"/>
      <c r="F480" s="199"/>
      <c r="G480" s="199"/>
    </row>
    <row r="481" spans="1:7">
      <c r="A481" s="18">
        <f t="shared" si="12"/>
        <v>62</v>
      </c>
      <c r="B481" s="18" t="s">
        <v>9</v>
      </c>
      <c r="C481" s="119" t="s">
        <v>513</v>
      </c>
      <c r="D481" s="119"/>
      <c r="E481" s="199"/>
      <c r="F481" s="199"/>
      <c r="G481" s="199"/>
    </row>
    <row r="482" spans="1:7">
      <c r="A482" s="18">
        <f t="shared" si="12"/>
        <v>62</v>
      </c>
      <c r="B482" s="18" t="s">
        <v>9</v>
      </c>
      <c r="C482" s="119" t="s">
        <v>513</v>
      </c>
      <c r="D482" s="119"/>
      <c r="E482" s="199"/>
      <c r="F482" s="199"/>
      <c r="G482" s="199"/>
    </row>
    <row r="483" spans="1:7">
      <c r="A483" s="18">
        <f t="shared" si="12"/>
        <v>62</v>
      </c>
      <c r="B483" s="18" t="s">
        <v>9</v>
      </c>
      <c r="C483" s="119" t="s">
        <v>513</v>
      </c>
      <c r="D483" s="119"/>
      <c r="E483" s="199"/>
      <c r="F483" s="199"/>
      <c r="G483" s="199"/>
    </row>
    <row r="484" spans="1:7">
      <c r="A484" s="18">
        <f t="shared" si="12"/>
        <v>62</v>
      </c>
      <c r="B484" s="18" t="s">
        <v>9</v>
      </c>
      <c r="C484" s="119" t="s">
        <v>513</v>
      </c>
      <c r="D484" s="119"/>
      <c r="E484" s="199"/>
      <c r="F484" s="199"/>
      <c r="G484" s="199"/>
    </row>
    <row r="485" spans="1:7">
      <c r="A485" s="18">
        <f t="shared" si="12"/>
        <v>62</v>
      </c>
      <c r="B485" s="18" t="s">
        <v>9</v>
      </c>
      <c r="C485" s="119" t="s">
        <v>513</v>
      </c>
      <c r="D485" s="119"/>
      <c r="E485" s="199"/>
      <c r="F485" s="199"/>
      <c r="G485" s="199"/>
    </row>
    <row r="486" spans="1:7">
      <c r="A486" s="18">
        <f t="shared" si="12"/>
        <v>62</v>
      </c>
      <c r="B486" s="18" t="s">
        <v>9</v>
      </c>
      <c r="C486" s="119" t="s">
        <v>513</v>
      </c>
      <c r="D486" s="119"/>
      <c r="E486" s="199"/>
      <c r="F486" s="199"/>
      <c r="G486" s="199"/>
    </row>
    <row r="487" spans="1:7">
      <c r="A487" s="18">
        <f t="shared" si="12"/>
        <v>62</v>
      </c>
      <c r="B487" s="18" t="s">
        <v>9</v>
      </c>
      <c r="C487" s="119" t="s">
        <v>513</v>
      </c>
      <c r="D487" s="119"/>
      <c r="E487" s="199"/>
      <c r="F487" s="199"/>
      <c r="G487" s="199"/>
    </row>
    <row r="488" spans="1:7">
      <c r="A488" s="18">
        <f t="shared" si="12"/>
        <v>62</v>
      </c>
      <c r="B488" s="18" t="s">
        <v>9</v>
      </c>
      <c r="C488" s="119" t="s">
        <v>513</v>
      </c>
      <c r="D488" s="119"/>
      <c r="E488" s="199"/>
      <c r="F488" s="199"/>
      <c r="G488" s="199"/>
    </row>
    <row r="489" spans="1:7">
      <c r="A489" s="18">
        <f t="shared" si="12"/>
        <v>62</v>
      </c>
      <c r="B489" s="18" t="s">
        <v>9</v>
      </c>
      <c r="C489" s="119" t="s">
        <v>513</v>
      </c>
      <c r="D489" s="119"/>
      <c r="E489" s="199"/>
      <c r="F489" s="199"/>
      <c r="G489" s="199"/>
    </row>
    <row r="490" spans="1:7">
      <c r="A490" s="18">
        <f t="shared" si="12"/>
        <v>62</v>
      </c>
      <c r="B490" s="18" t="s">
        <v>9</v>
      </c>
      <c r="C490" s="119" t="s">
        <v>513</v>
      </c>
      <c r="D490" s="119"/>
      <c r="E490" s="199"/>
      <c r="F490" s="199"/>
      <c r="G490" s="199"/>
    </row>
    <row r="491" spans="1:7">
      <c r="A491" s="18">
        <f t="shared" si="12"/>
        <v>62</v>
      </c>
      <c r="B491" s="18" t="s">
        <v>9</v>
      </c>
      <c r="C491" s="119" t="s">
        <v>513</v>
      </c>
      <c r="D491" s="119"/>
      <c r="E491" s="199"/>
      <c r="F491" s="199"/>
      <c r="G491" s="199"/>
    </row>
    <row r="492" spans="1:7">
      <c r="A492" s="18">
        <f t="shared" si="12"/>
        <v>62</v>
      </c>
      <c r="B492" s="18" t="s">
        <v>9</v>
      </c>
      <c r="C492" s="119" t="s">
        <v>513</v>
      </c>
      <c r="D492" s="119"/>
      <c r="E492" s="199"/>
      <c r="F492" s="199"/>
      <c r="G492" s="199"/>
    </row>
    <row r="493" spans="1:7">
      <c r="A493" s="18">
        <f t="shared" si="12"/>
        <v>62</v>
      </c>
      <c r="B493" s="18" t="s">
        <v>9</v>
      </c>
      <c r="C493" s="119" t="s">
        <v>513</v>
      </c>
      <c r="D493" s="119"/>
      <c r="E493" s="199"/>
      <c r="F493" s="199"/>
      <c r="G493" s="199"/>
    </row>
    <row r="494" spans="1:7">
      <c r="A494" s="18">
        <f t="shared" si="12"/>
        <v>62</v>
      </c>
      <c r="B494" s="18" t="s">
        <v>9</v>
      </c>
      <c r="C494" s="119" t="s">
        <v>513</v>
      </c>
      <c r="D494" s="119"/>
      <c r="E494" s="199"/>
      <c r="F494" s="199"/>
      <c r="G494" s="199"/>
    </row>
    <row r="495" spans="1:7">
      <c r="A495" s="18">
        <f t="shared" si="12"/>
        <v>62</v>
      </c>
      <c r="B495" s="18" t="s">
        <v>9</v>
      </c>
      <c r="C495" s="119" t="s">
        <v>513</v>
      </c>
      <c r="D495" s="119"/>
      <c r="E495" s="199"/>
      <c r="F495" s="199"/>
      <c r="G495" s="199"/>
    </row>
    <row r="496" spans="1:7">
      <c r="A496" s="18">
        <f t="shared" si="12"/>
        <v>62</v>
      </c>
      <c r="B496" s="18" t="s">
        <v>9</v>
      </c>
      <c r="C496" s="119" t="s">
        <v>513</v>
      </c>
      <c r="D496" s="119"/>
      <c r="E496" s="199"/>
      <c r="F496" s="199"/>
      <c r="G496" s="199"/>
    </row>
    <row r="497" spans="1:7">
      <c r="A497" s="18">
        <f t="shared" si="12"/>
        <v>106</v>
      </c>
      <c r="B497" s="18" t="s">
        <v>10</v>
      </c>
      <c r="C497" s="119" t="s">
        <v>842</v>
      </c>
      <c r="D497" s="119"/>
      <c r="E497" s="199"/>
      <c r="F497" s="199"/>
      <c r="G497" s="199"/>
    </row>
    <row r="498" spans="1:7">
      <c r="A498" s="18">
        <f t="shared" si="12"/>
        <v>110</v>
      </c>
      <c r="B498" s="18" t="s">
        <v>16</v>
      </c>
      <c r="C498" s="119" t="s">
        <v>1162</v>
      </c>
      <c r="D498" s="119"/>
      <c r="E498" s="199"/>
      <c r="F498" s="199"/>
      <c r="G498" s="199"/>
    </row>
    <row r="499" spans="1:7">
      <c r="A499" s="18">
        <f t="shared" si="12"/>
        <v>111</v>
      </c>
      <c r="B499" s="18" t="s">
        <v>10</v>
      </c>
      <c r="C499" s="119" t="s">
        <v>28</v>
      </c>
      <c r="D499" s="119"/>
      <c r="E499" s="199"/>
      <c r="F499" s="199"/>
      <c r="G499" s="199"/>
    </row>
    <row r="500" spans="1:7">
      <c r="A500" s="18">
        <f t="shared" si="12"/>
        <v>112</v>
      </c>
      <c r="B500" s="18" t="s">
        <v>10</v>
      </c>
      <c r="C500" s="119" t="s">
        <v>15</v>
      </c>
      <c r="D500" s="119"/>
      <c r="E500" s="199"/>
      <c r="F500" s="199"/>
      <c r="G500" s="199"/>
    </row>
    <row r="501" spans="1:7">
      <c r="A501" s="18">
        <f t="shared" si="12"/>
        <v>116</v>
      </c>
      <c r="B501" s="18" t="s">
        <v>10</v>
      </c>
      <c r="C501" s="119" t="s">
        <v>24</v>
      </c>
      <c r="D501" s="119"/>
      <c r="E501" s="199"/>
      <c r="F501" s="199"/>
      <c r="G501" s="199"/>
    </row>
    <row r="502" spans="1:7">
      <c r="A502" s="18">
        <f t="shared" ref="A502:A565" si="13">IF($C502="","blank",MATCH($C502,$I$5:$I$260,0))</f>
        <v>147</v>
      </c>
      <c r="B502" s="18" t="s">
        <v>9</v>
      </c>
      <c r="C502" s="119" t="s">
        <v>1437</v>
      </c>
      <c r="D502" s="119"/>
      <c r="E502" s="199"/>
      <c r="F502" s="199"/>
      <c r="G502" s="199"/>
    </row>
    <row r="503" spans="1:7">
      <c r="A503" s="18">
        <f t="shared" si="13"/>
        <v>147</v>
      </c>
      <c r="B503" s="18" t="s">
        <v>9</v>
      </c>
      <c r="C503" s="119" t="s">
        <v>1437</v>
      </c>
      <c r="D503" s="119"/>
      <c r="E503" s="199"/>
      <c r="F503" s="199"/>
      <c r="G503" s="199"/>
    </row>
    <row r="504" spans="1:7">
      <c r="A504" s="18">
        <f t="shared" si="13"/>
        <v>147</v>
      </c>
      <c r="B504" s="18" t="s">
        <v>9</v>
      </c>
      <c r="C504" s="119" t="s">
        <v>1437</v>
      </c>
      <c r="D504" s="119"/>
      <c r="E504" s="199"/>
      <c r="F504" s="199"/>
      <c r="G504" s="199"/>
    </row>
    <row r="505" spans="1:7">
      <c r="A505" s="18">
        <f t="shared" si="13"/>
        <v>147</v>
      </c>
      <c r="B505" s="18" t="s">
        <v>9</v>
      </c>
      <c r="C505" s="119" t="s">
        <v>1437</v>
      </c>
      <c r="D505" s="119"/>
      <c r="E505" s="199"/>
      <c r="F505" s="199"/>
      <c r="G505" s="199"/>
    </row>
    <row r="506" spans="1:7">
      <c r="A506" s="18">
        <f t="shared" si="13"/>
        <v>147</v>
      </c>
      <c r="B506" s="18" t="s">
        <v>9</v>
      </c>
      <c r="C506" s="119" t="s">
        <v>1437</v>
      </c>
      <c r="D506" s="119"/>
      <c r="E506" s="199"/>
      <c r="F506" s="199"/>
      <c r="G506" s="199"/>
    </row>
    <row r="507" spans="1:7">
      <c r="A507" s="18">
        <f t="shared" si="13"/>
        <v>147</v>
      </c>
      <c r="B507" s="18" t="s">
        <v>9</v>
      </c>
      <c r="C507" s="119" t="s">
        <v>1437</v>
      </c>
      <c r="D507" s="119"/>
      <c r="E507" s="199"/>
      <c r="F507" s="199"/>
      <c r="G507" s="199"/>
    </row>
    <row r="508" spans="1:7">
      <c r="A508" s="18">
        <f t="shared" si="13"/>
        <v>147</v>
      </c>
      <c r="B508" s="18" t="s">
        <v>9</v>
      </c>
      <c r="C508" s="119" t="s">
        <v>1437</v>
      </c>
      <c r="D508" s="119"/>
      <c r="E508" s="199"/>
      <c r="F508" s="199"/>
      <c r="G508" s="199"/>
    </row>
    <row r="509" spans="1:7">
      <c r="A509" s="18">
        <f t="shared" si="13"/>
        <v>147</v>
      </c>
      <c r="B509" s="18" t="s">
        <v>9</v>
      </c>
      <c r="C509" s="119" t="s">
        <v>1437</v>
      </c>
      <c r="D509" s="119"/>
      <c r="E509" s="199"/>
      <c r="F509" s="199"/>
      <c r="G509" s="199"/>
    </row>
    <row r="510" spans="1:7">
      <c r="A510" s="18">
        <f t="shared" si="13"/>
        <v>147</v>
      </c>
      <c r="B510" s="18" t="s">
        <v>9</v>
      </c>
      <c r="C510" s="119" t="s">
        <v>1437</v>
      </c>
      <c r="D510" s="119"/>
      <c r="E510" s="199"/>
      <c r="F510" s="199"/>
      <c r="G510" s="199"/>
    </row>
    <row r="511" spans="1:7">
      <c r="A511" s="18">
        <f t="shared" si="13"/>
        <v>155</v>
      </c>
      <c r="B511" s="18" t="s">
        <v>9</v>
      </c>
      <c r="C511" s="119" t="s">
        <v>389</v>
      </c>
      <c r="D511" s="119"/>
      <c r="E511" s="199"/>
      <c r="F511" s="199"/>
      <c r="G511" s="199"/>
    </row>
    <row r="512" spans="1:7">
      <c r="A512" s="18">
        <f t="shared" si="13"/>
        <v>155</v>
      </c>
      <c r="B512" s="18" t="s">
        <v>9</v>
      </c>
      <c r="C512" s="119" t="s">
        <v>389</v>
      </c>
      <c r="D512" s="119"/>
      <c r="E512" s="199"/>
      <c r="F512" s="199"/>
      <c r="G512" s="199"/>
    </row>
    <row r="513" spans="1:7">
      <c r="A513" s="18">
        <f t="shared" si="13"/>
        <v>155</v>
      </c>
      <c r="B513" s="18" t="s">
        <v>9</v>
      </c>
      <c r="C513" s="119" t="s">
        <v>389</v>
      </c>
      <c r="D513" s="119"/>
      <c r="E513" s="199"/>
      <c r="F513" s="199"/>
      <c r="G513" s="199"/>
    </row>
    <row r="514" spans="1:7">
      <c r="A514" s="18">
        <f t="shared" si="13"/>
        <v>155</v>
      </c>
      <c r="B514" s="18" t="s">
        <v>9</v>
      </c>
      <c r="C514" s="119" t="s">
        <v>389</v>
      </c>
      <c r="D514" s="119"/>
      <c r="E514" s="199"/>
      <c r="F514" s="199"/>
      <c r="G514" s="199"/>
    </row>
    <row r="515" spans="1:7">
      <c r="A515" s="18">
        <f t="shared" si="13"/>
        <v>155</v>
      </c>
      <c r="B515" s="18" t="s">
        <v>9</v>
      </c>
      <c r="C515" s="119" t="s">
        <v>389</v>
      </c>
      <c r="D515" s="119"/>
      <c r="E515" s="199"/>
      <c r="F515" s="199"/>
      <c r="G515" s="199"/>
    </row>
    <row r="516" spans="1:7">
      <c r="A516" s="18">
        <f t="shared" si="13"/>
        <v>155</v>
      </c>
      <c r="B516" s="18" t="s">
        <v>9</v>
      </c>
      <c r="C516" s="119" t="s">
        <v>389</v>
      </c>
      <c r="D516" s="119"/>
      <c r="E516" s="199"/>
      <c r="F516" s="199"/>
      <c r="G516" s="199"/>
    </row>
    <row r="517" spans="1:7">
      <c r="A517" s="18">
        <f t="shared" si="13"/>
        <v>155</v>
      </c>
      <c r="B517" s="18" t="s">
        <v>9</v>
      </c>
      <c r="C517" s="119" t="s">
        <v>389</v>
      </c>
      <c r="D517" s="119"/>
      <c r="E517" s="199"/>
      <c r="F517" s="199"/>
      <c r="G517" s="199"/>
    </row>
    <row r="518" spans="1:7">
      <c r="A518" s="18">
        <f t="shared" si="13"/>
        <v>155</v>
      </c>
      <c r="B518" s="18" t="s">
        <v>9</v>
      </c>
      <c r="C518" s="119" t="s">
        <v>389</v>
      </c>
      <c r="D518" s="119"/>
      <c r="E518" s="199"/>
      <c r="F518" s="199"/>
      <c r="G518" s="199"/>
    </row>
    <row r="519" spans="1:7">
      <c r="A519" s="18">
        <f t="shared" si="13"/>
        <v>158</v>
      </c>
      <c r="B519" s="18" t="s">
        <v>9</v>
      </c>
      <c r="C519" s="119" t="s">
        <v>1533</v>
      </c>
      <c r="D519" s="119"/>
      <c r="E519" s="199"/>
      <c r="F519" s="199"/>
      <c r="G519" s="199"/>
    </row>
    <row r="520" spans="1:7">
      <c r="A520" s="18">
        <f t="shared" si="13"/>
        <v>159</v>
      </c>
      <c r="B520" s="18" t="s">
        <v>9</v>
      </c>
      <c r="C520" s="119" t="s">
        <v>1534</v>
      </c>
      <c r="D520" s="119"/>
      <c r="E520" s="199"/>
      <c r="F520" s="199"/>
      <c r="G520" s="199"/>
    </row>
    <row r="521" spans="1:7">
      <c r="A521" s="18">
        <f t="shared" si="13"/>
        <v>163</v>
      </c>
      <c r="B521" s="18" t="s">
        <v>16</v>
      </c>
      <c r="C521" s="119" t="s">
        <v>1178</v>
      </c>
      <c r="D521" s="119"/>
      <c r="E521" s="199"/>
      <c r="F521" s="199"/>
      <c r="G521" s="199"/>
    </row>
    <row r="522" spans="1:7">
      <c r="A522" s="18">
        <f t="shared" si="13"/>
        <v>174</v>
      </c>
      <c r="B522" s="18" t="s">
        <v>10</v>
      </c>
      <c r="C522" s="119" t="s">
        <v>14</v>
      </c>
      <c r="D522" s="119"/>
      <c r="E522" s="199"/>
      <c r="F522" s="199"/>
      <c r="G522" s="199"/>
    </row>
    <row r="523" spans="1:7">
      <c r="A523" s="18">
        <f t="shared" si="13"/>
        <v>174</v>
      </c>
      <c r="B523" s="18" t="s">
        <v>10</v>
      </c>
      <c r="C523" s="119" t="s">
        <v>14</v>
      </c>
      <c r="D523" s="119"/>
      <c r="E523" s="199"/>
      <c r="F523" s="199"/>
      <c r="G523" s="199"/>
    </row>
    <row r="524" spans="1:7">
      <c r="A524" s="18">
        <f t="shared" si="13"/>
        <v>174</v>
      </c>
      <c r="B524" s="18" t="s">
        <v>10</v>
      </c>
      <c r="C524" s="119" t="s">
        <v>14</v>
      </c>
      <c r="D524" s="119"/>
      <c r="E524" s="199"/>
      <c r="F524" s="199"/>
      <c r="G524" s="199"/>
    </row>
    <row r="525" spans="1:7">
      <c r="A525" s="18">
        <f t="shared" si="13"/>
        <v>175</v>
      </c>
      <c r="B525" s="18" t="s">
        <v>9</v>
      </c>
      <c r="C525" s="119" t="s">
        <v>904</v>
      </c>
      <c r="D525" s="119"/>
      <c r="E525" s="199"/>
      <c r="F525" s="199"/>
      <c r="G525" s="199"/>
    </row>
    <row r="526" spans="1:7">
      <c r="A526" s="18">
        <f t="shared" si="13"/>
        <v>176</v>
      </c>
      <c r="B526" s="18" t="s">
        <v>10</v>
      </c>
      <c r="C526" s="119" t="s">
        <v>17</v>
      </c>
      <c r="D526" s="119"/>
      <c r="E526" s="199"/>
      <c r="F526" s="199"/>
      <c r="G526" s="199"/>
    </row>
    <row r="527" spans="1:7">
      <c r="A527" s="18">
        <f t="shared" si="13"/>
        <v>176</v>
      </c>
      <c r="B527" s="18" t="s">
        <v>10</v>
      </c>
      <c r="C527" s="119" t="s">
        <v>17</v>
      </c>
      <c r="D527" s="119"/>
      <c r="E527" s="199"/>
      <c r="F527" s="199"/>
      <c r="G527" s="199"/>
    </row>
    <row r="528" spans="1:7">
      <c r="A528" s="18">
        <f t="shared" si="13"/>
        <v>179</v>
      </c>
      <c r="B528" s="18" t="s">
        <v>10</v>
      </c>
      <c r="C528" s="119" t="s">
        <v>691</v>
      </c>
      <c r="D528" s="119"/>
      <c r="E528" s="199"/>
      <c r="F528" s="199"/>
      <c r="G528" s="199"/>
    </row>
    <row r="529" spans="1:7">
      <c r="A529" s="18">
        <f t="shared" si="13"/>
        <v>180</v>
      </c>
      <c r="B529" s="18" t="s">
        <v>10</v>
      </c>
      <c r="C529" s="119" t="s">
        <v>798</v>
      </c>
      <c r="D529" s="119"/>
      <c r="E529" s="199"/>
      <c r="F529" s="199"/>
      <c r="G529" s="199"/>
    </row>
    <row r="530" spans="1:7">
      <c r="A530" s="18">
        <f t="shared" si="13"/>
        <v>179</v>
      </c>
      <c r="B530" s="18" t="s">
        <v>10</v>
      </c>
      <c r="C530" s="119" t="s">
        <v>691</v>
      </c>
      <c r="D530" s="119"/>
      <c r="E530" s="199"/>
      <c r="F530" s="199"/>
      <c r="G530" s="199"/>
    </row>
    <row r="531" spans="1:7">
      <c r="A531" s="18">
        <f t="shared" si="13"/>
        <v>180</v>
      </c>
      <c r="B531" s="18" t="s">
        <v>10</v>
      </c>
      <c r="C531" s="119" t="s">
        <v>798</v>
      </c>
      <c r="D531" s="119"/>
      <c r="E531" s="199"/>
      <c r="F531" s="199"/>
      <c r="G531" s="199"/>
    </row>
    <row r="532" spans="1:7">
      <c r="A532" s="18">
        <f t="shared" si="13"/>
        <v>181</v>
      </c>
      <c r="B532" s="18" t="s">
        <v>10</v>
      </c>
      <c r="C532" s="119" t="s">
        <v>914</v>
      </c>
      <c r="D532" s="119"/>
      <c r="E532" s="199"/>
      <c r="F532" s="199"/>
      <c r="G532" s="199"/>
    </row>
    <row r="533" spans="1:7">
      <c r="A533" s="18">
        <f t="shared" si="13"/>
        <v>181</v>
      </c>
      <c r="B533" s="18" t="s">
        <v>10</v>
      </c>
      <c r="C533" s="119" t="s">
        <v>914</v>
      </c>
      <c r="D533" s="119"/>
      <c r="E533" s="199"/>
      <c r="F533" s="199"/>
      <c r="G533" s="199"/>
    </row>
    <row r="534" spans="1:7">
      <c r="A534" s="18">
        <f t="shared" si="13"/>
        <v>183</v>
      </c>
      <c r="B534" s="18" t="s">
        <v>10</v>
      </c>
      <c r="C534" s="119" t="s">
        <v>346</v>
      </c>
      <c r="D534" s="119"/>
      <c r="E534" s="199"/>
      <c r="F534" s="199"/>
      <c r="G534" s="199"/>
    </row>
    <row r="535" spans="1:7">
      <c r="A535" s="18">
        <f t="shared" si="13"/>
        <v>189</v>
      </c>
      <c r="B535" s="18" t="s">
        <v>10</v>
      </c>
      <c r="C535" s="119" t="s">
        <v>796</v>
      </c>
      <c r="D535" s="119"/>
      <c r="E535" s="199"/>
      <c r="F535" s="199"/>
      <c r="G535" s="199"/>
    </row>
    <row r="536" spans="1:7">
      <c r="A536" s="18">
        <f t="shared" si="13"/>
        <v>192</v>
      </c>
      <c r="B536" s="18" t="s">
        <v>10</v>
      </c>
      <c r="C536" s="119" t="s">
        <v>853</v>
      </c>
      <c r="D536" s="119"/>
      <c r="E536" s="199"/>
      <c r="F536" s="199"/>
      <c r="G536" s="199"/>
    </row>
    <row r="537" spans="1:7">
      <c r="A537" s="18">
        <f t="shared" si="13"/>
        <v>192</v>
      </c>
      <c r="B537" s="18" t="s">
        <v>10</v>
      </c>
      <c r="C537" s="119" t="s">
        <v>853</v>
      </c>
      <c r="D537" s="119"/>
      <c r="E537" s="199"/>
      <c r="F537" s="199"/>
      <c r="G537" s="199"/>
    </row>
    <row r="538" spans="1:7">
      <c r="A538" s="18">
        <f t="shared" si="13"/>
        <v>192</v>
      </c>
      <c r="B538" s="18" t="s">
        <v>10</v>
      </c>
      <c r="C538" s="119" t="s">
        <v>853</v>
      </c>
      <c r="D538" s="119"/>
      <c r="E538" s="199"/>
      <c r="F538" s="199"/>
      <c r="G538" s="199"/>
    </row>
    <row r="539" spans="1:7">
      <c r="A539" s="18">
        <f t="shared" si="13"/>
        <v>192</v>
      </c>
      <c r="B539" s="18" t="s">
        <v>10</v>
      </c>
      <c r="C539" s="119" t="s">
        <v>853</v>
      </c>
      <c r="D539" s="119"/>
      <c r="E539" s="199"/>
      <c r="F539" s="199"/>
      <c r="G539" s="199"/>
    </row>
    <row r="540" spans="1:7">
      <c r="A540" s="18">
        <f t="shared" si="13"/>
        <v>192</v>
      </c>
      <c r="B540" s="18" t="s">
        <v>10</v>
      </c>
      <c r="C540" s="119" t="s">
        <v>853</v>
      </c>
      <c r="D540" s="119"/>
      <c r="E540" s="199"/>
      <c r="F540" s="199"/>
      <c r="G540" s="199"/>
    </row>
    <row r="541" spans="1:7">
      <c r="A541" s="18">
        <f t="shared" si="13"/>
        <v>192</v>
      </c>
      <c r="B541" s="18" t="s">
        <v>10</v>
      </c>
      <c r="C541" s="119" t="s">
        <v>853</v>
      </c>
      <c r="D541" s="119"/>
      <c r="E541" s="199"/>
      <c r="F541" s="199"/>
      <c r="G541" s="199"/>
    </row>
    <row r="542" spans="1:7">
      <c r="A542" s="18">
        <f t="shared" si="13"/>
        <v>192</v>
      </c>
      <c r="B542" s="18" t="s">
        <v>10</v>
      </c>
      <c r="C542" s="119" t="s">
        <v>853</v>
      </c>
      <c r="D542" s="119"/>
      <c r="E542" s="199"/>
      <c r="F542" s="199"/>
      <c r="G542" s="199"/>
    </row>
    <row r="543" spans="1:7">
      <c r="A543" s="18">
        <f t="shared" si="13"/>
        <v>192</v>
      </c>
      <c r="B543" s="18" t="s">
        <v>10</v>
      </c>
      <c r="C543" s="119" t="s">
        <v>853</v>
      </c>
      <c r="D543" s="119"/>
      <c r="E543" s="199"/>
      <c r="F543" s="199"/>
      <c r="G543" s="199"/>
    </row>
    <row r="544" spans="1:7">
      <c r="A544" s="18">
        <f t="shared" si="13"/>
        <v>192</v>
      </c>
      <c r="B544" s="18" t="s">
        <v>10</v>
      </c>
      <c r="C544" s="119" t="s">
        <v>853</v>
      </c>
      <c r="D544" s="119"/>
      <c r="E544" s="199"/>
      <c r="F544" s="199"/>
      <c r="G544" s="199"/>
    </row>
    <row r="545" spans="1:7">
      <c r="A545" s="18">
        <f t="shared" si="13"/>
        <v>192</v>
      </c>
      <c r="B545" s="18" t="s">
        <v>10</v>
      </c>
      <c r="C545" s="119" t="s">
        <v>853</v>
      </c>
      <c r="D545" s="119"/>
      <c r="E545" s="199"/>
      <c r="F545" s="199"/>
      <c r="G545" s="199"/>
    </row>
    <row r="546" spans="1:7">
      <c r="A546" s="18">
        <f t="shared" si="13"/>
        <v>192</v>
      </c>
      <c r="B546" s="18" t="s">
        <v>10</v>
      </c>
      <c r="C546" s="119" t="s">
        <v>853</v>
      </c>
      <c r="D546" s="119"/>
      <c r="E546" s="199"/>
      <c r="F546" s="199"/>
      <c r="G546" s="199"/>
    </row>
    <row r="547" spans="1:7">
      <c r="A547" s="18">
        <f t="shared" si="13"/>
        <v>192</v>
      </c>
      <c r="B547" s="18" t="s">
        <v>10</v>
      </c>
      <c r="C547" s="119" t="s">
        <v>853</v>
      </c>
      <c r="D547" s="119"/>
      <c r="E547" s="199"/>
      <c r="F547" s="199"/>
      <c r="G547" s="199"/>
    </row>
    <row r="548" spans="1:7">
      <c r="A548" s="18">
        <f t="shared" si="13"/>
        <v>192</v>
      </c>
      <c r="B548" s="18" t="s">
        <v>10</v>
      </c>
      <c r="C548" s="119" t="s">
        <v>853</v>
      </c>
      <c r="D548" s="119"/>
      <c r="E548" s="199"/>
      <c r="F548" s="199"/>
      <c r="G548" s="199"/>
    </row>
    <row r="549" spans="1:7">
      <c r="A549" s="18">
        <f t="shared" si="13"/>
        <v>192</v>
      </c>
      <c r="B549" s="18" t="s">
        <v>10</v>
      </c>
      <c r="C549" s="119" t="s">
        <v>853</v>
      </c>
      <c r="D549" s="119"/>
      <c r="E549" s="199"/>
      <c r="F549" s="199"/>
      <c r="G549" s="199"/>
    </row>
    <row r="550" spans="1:7">
      <c r="A550" s="18">
        <f t="shared" si="13"/>
        <v>192</v>
      </c>
      <c r="B550" s="18" t="s">
        <v>10</v>
      </c>
      <c r="C550" s="119" t="s">
        <v>853</v>
      </c>
      <c r="D550" s="119"/>
      <c r="E550" s="199"/>
      <c r="F550" s="199"/>
      <c r="G550" s="199"/>
    </row>
    <row r="551" spans="1:7">
      <c r="A551" s="18">
        <f t="shared" si="13"/>
        <v>192</v>
      </c>
      <c r="B551" s="18" t="s">
        <v>10</v>
      </c>
      <c r="C551" s="119" t="s">
        <v>853</v>
      </c>
      <c r="D551" s="119"/>
      <c r="E551" s="199"/>
      <c r="F551" s="199"/>
      <c r="G551" s="199"/>
    </row>
    <row r="552" spans="1:7">
      <c r="A552" s="18">
        <f t="shared" si="13"/>
        <v>192</v>
      </c>
      <c r="B552" s="18" t="s">
        <v>10</v>
      </c>
      <c r="C552" s="119" t="s">
        <v>853</v>
      </c>
      <c r="D552" s="119"/>
      <c r="E552" s="199"/>
      <c r="F552" s="199"/>
      <c r="G552" s="199"/>
    </row>
    <row r="553" spans="1:7">
      <c r="A553" s="18">
        <f t="shared" si="13"/>
        <v>192</v>
      </c>
      <c r="B553" s="18" t="s">
        <v>10</v>
      </c>
      <c r="C553" s="119" t="s">
        <v>853</v>
      </c>
      <c r="D553" s="119"/>
      <c r="E553" s="199"/>
      <c r="F553" s="199"/>
      <c r="G553" s="199"/>
    </row>
    <row r="554" spans="1:7">
      <c r="A554" s="18">
        <f t="shared" si="13"/>
        <v>192</v>
      </c>
      <c r="B554" s="18" t="s">
        <v>10</v>
      </c>
      <c r="C554" s="119" t="s">
        <v>853</v>
      </c>
      <c r="D554" s="119"/>
      <c r="E554" s="199"/>
      <c r="F554" s="199"/>
      <c r="G554" s="199"/>
    </row>
    <row r="555" spans="1:7">
      <c r="A555" s="18">
        <f t="shared" si="13"/>
        <v>192</v>
      </c>
      <c r="B555" s="18" t="s">
        <v>10</v>
      </c>
      <c r="C555" s="119" t="s">
        <v>853</v>
      </c>
      <c r="D555" s="119"/>
      <c r="E555" s="199"/>
      <c r="F555" s="199"/>
      <c r="G555" s="199"/>
    </row>
    <row r="556" spans="1:7">
      <c r="A556" s="18">
        <f t="shared" si="13"/>
        <v>192</v>
      </c>
      <c r="B556" s="18" t="s">
        <v>10</v>
      </c>
      <c r="C556" s="119" t="s">
        <v>853</v>
      </c>
      <c r="D556" s="119"/>
      <c r="E556" s="199"/>
      <c r="F556" s="199"/>
      <c r="G556" s="199"/>
    </row>
    <row r="557" spans="1:7">
      <c r="A557" s="18">
        <f t="shared" si="13"/>
        <v>192</v>
      </c>
      <c r="B557" s="18" t="s">
        <v>10</v>
      </c>
      <c r="C557" s="119" t="s">
        <v>853</v>
      </c>
      <c r="D557" s="119"/>
      <c r="E557" s="199"/>
      <c r="F557" s="199"/>
      <c r="G557" s="199"/>
    </row>
    <row r="558" spans="1:7">
      <c r="A558" s="18" t="e">
        <f t="shared" si="13"/>
        <v>#N/A</v>
      </c>
      <c r="B558" s="18" t="s">
        <v>10</v>
      </c>
      <c r="C558" s="119" t="s">
        <v>797</v>
      </c>
      <c r="D558" s="119"/>
      <c r="E558" s="199"/>
      <c r="F558" s="199"/>
      <c r="G558" s="199"/>
    </row>
    <row r="559" spans="1:7">
      <c r="A559" s="18" t="e">
        <f t="shared" si="13"/>
        <v>#N/A</v>
      </c>
      <c r="B559" s="18" t="s">
        <v>10</v>
      </c>
      <c r="C559" s="119" t="s">
        <v>854</v>
      </c>
      <c r="D559" s="119"/>
      <c r="E559" s="199"/>
      <c r="F559" s="199"/>
      <c r="G559" s="199"/>
    </row>
    <row r="560" spans="1:7">
      <c r="A560" s="18" t="e">
        <f t="shared" si="13"/>
        <v>#N/A</v>
      </c>
      <c r="B560" s="18" t="s">
        <v>10</v>
      </c>
      <c r="C560" s="119" t="s">
        <v>854</v>
      </c>
      <c r="D560" s="119"/>
      <c r="E560" s="199"/>
      <c r="F560" s="199"/>
      <c r="G560" s="199"/>
    </row>
    <row r="561" spans="1:7">
      <c r="A561" s="18" t="e">
        <f t="shared" si="13"/>
        <v>#N/A</v>
      </c>
      <c r="B561" s="18" t="s">
        <v>10</v>
      </c>
      <c r="C561" s="119" t="s">
        <v>854</v>
      </c>
      <c r="D561" s="119"/>
      <c r="E561" s="199"/>
      <c r="F561" s="199"/>
      <c r="G561" s="199"/>
    </row>
    <row r="562" spans="1:7">
      <c r="A562" s="18" t="e">
        <f t="shared" si="13"/>
        <v>#N/A</v>
      </c>
      <c r="B562" s="18" t="s">
        <v>10</v>
      </c>
      <c r="C562" s="119" t="s">
        <v>854</v>
      </c>
      <c r="D562" s="119"/>
      <c r="E562" s="199"/>
      <c r="F562" s="199"/>
      <c r="G562" s="199"/>
    </row>
    <row r="563" spans="1:7">
      <c r="A563" s="18" t="e">
        <f t="shared" si="13"/>
        <v>#N/A</v>
      </c>
      <c r="B563" s="18" t="s">
        <v>10</v>
      </c>
      <c r="C563" s="119" t="s">
        <v>854</v>
      </c>
      <c r="D563" s="119"/>
      <c r="E563" s="199"/>
      <c r="F563" s="199"/>
      <c r="G563" s="199"/>
    </row>
    <row r="564" spans="1:7">
      <c r="A564" s="18" t="e">
        <f t="shared" si="13"/>
        <v>#N/A</v>
      </c>
      <c r="B564" s="18" t="s">
        <v>10</v>
      </c>
      <c r="C564" s="119" t="s">
        <v>854</v>
      </c>
      <c r="D564" s="119"/>
      <c r="E564" s="199"/>
      <c r="F564" s="199"/>
      <c r="G564" s="199"/>
    </row>
    <row r="565" spans="1:7">
      <c r="A565" s="18" t="e">
        <f t="shared" si="13"/>
        <v>#N/A</v>
      </c>
      <c r="B565" s="18" t="s">
        <v>10</v>
      </c>
      <c r="C565" s="119" t="s">
        <v>854</v>
      </c>
      <c r="D565" s="119"/>
      <c r="E565" s="199"/>
      <c r="F565" s="199"/>
      <c r="G565" s="199"/>
    </row>
    <row r="566" spans="1:7">
      <c r="A566" s="18" t="e">
        <f t="shared" ref="A566:A629" si="14">IF($C566="","blank",MATCH($C566,$I$5:$I$260,0))</f>
        <v>#N/A</v>
      </c>
      <c r="B566" s="18" t="s">
        <v>10</v>
      </c>
      <c r="C566" s="119" t="s">
        <v>854</v>
      </c>
      <c r="D566" s="119"/>
      <c r="E566" s="199"/>
      <c r="F566" s="199"/>
      <c r="G566" s="199"/>
    </row>
    <row r="567" spans="1:7">
      <c r="A567" s="18" t="e">
        <f t="shared" si="14"/>
        <v>#N/A</v>
      </c>
      <c r="B567" s="18" t="s">
        <v>10</v>
      </c>
      <c r="C567" s="119" t="s">
        <v>854</v>
      </c>
      <c r="D567" s="119"/>
      <c r="E567" s="199"/>
      <c r="F567" s="199"/>
      <c r="G567" s="199"/>
    </row>
    <row r="568" spans="1:7">
      <c r="A568" s="18" t="e">
        <f t="shared" si="14"/>
        <v>#N/A</v>
      </c>
      <c r="B568" s="18" t="s">
        <v>10</v>
      </c>
      <c r="C568" s="119" t="s">
        <v>854</v>
      </c>
      <c r="D568" s="119"/>
      <c r="E568" s="199"/>
      <c r="F568" s="199"/>
      <c r="G568" s="199"/>
    </row>
    <row r="569" spans="1:7">
      <c r="A569" s="18" t="e">
        <f t="shared" si="14"/>
        <v>#N/A</v>
      </c>
      <c r="B569" s="18" t="s">
        <v>10</v>
      </c>
      <c r="C569" s="119" t="s">
        <v>854</v>
      </c>
      <c r="D569" s="119"/>
      <c r="E569" s="199"/>
      <c r="F569" s="199"/>
      <c r="G569" s="199"/>
    </row>
    <row r="570" spans="1:7">
      <c r="A570" s="18" t="e">
        <f t="shared" si="14"/>
        <v>#N/A</v>
      </c>
      <c r="B570" s="18" t="s">
        <v>10</v>
      </c>
      <c r="C570" s="119" t="s">
        <v>854</v>
      </c>
      <c r="D570" s="119"/>
      <c r="E570" s="199"/>
      <c r="F570" s="199"/>
      <c r="G570" s="199"/>
    </row>
    <row r="571" spans="1:7">
      <c r="A571" s="18" t="e">
        <f t="shared" si="14"/>
        <v>#N/A</v>
      </c>
      <c r="B571" s="18" t="s">
        <v>10</v>
      </c>
      <c r="C571" s="119" t="s">
        <v>854</v>
      </c>
      <c r="D571" s="119"/>
      <c r="E571" s="199"/>
      <c r="F571" s="199"/>
      <c r="G571" s="199"/>
    </row>
    <row r="572" spans="1:7">
      <c r="A572" s="18" t="e">
        <f t="shared" si="14"/>
        <v>#N/A</v>
      </c>
      <c r="B572" s="18" t="s">
        <v>10</v>
      </c>
      <c r="C572" s="119" t="s">
        <v>854</v>
      </c>
      <c r="D572" s="119"/>
      <c r="E572" s="199"/>
      <c r="F572" s="199"/>
      <c r="G572" s="199"/>
    </row>
    <row r="573" spans="1:7">
      <c r="A573" s="18" t="e">
        <f t="shared" si="14"/>
        <v>#N/A</v>
      </c>
      <c r="B573" s="18" t="s">
        <v>10</v>
      </c>
      <c r="C573" s="119" t="s">
        <v>854</v>
      </c>
      <c r="D573" s="119"/>
      <c r="E573" s="199"/>
      <c r="F573" s="199"/>
      <c r="G573" s="199"/>
    </row>
    <row r="574" spans="1:7">
      <c r="A574" s="18" t="e">
        <f t="shared" si="14"/>
        <v>#N/A</v>
      </c>
      <c r="B574" s="18" t="s">
        <v>10</v>
      </c>
      <c r="C574" s="119" t="s">
        <v>854</v>
      </c>
      <c r="D574" s="119"/>
      <c r="E574" s="199"/>
      <c r="F574" s="199"/>
      <c r="G574" s="199"/>
    </row>
    <row r="575" spans="1:7">
      <c r="A575" s="18" t="e">
        <f t="shared" si="14"/>
        <v>#N/A</v>
      </c>
      <c r="B575" s="18" t="s">
        <v>10</v>
      </c>
      <c r="C575" s="119" t="s">
        <v>854</v>
      </c>
      <c r="D575" s="119"/>
      <c r="E575" s="199"/>
      <c r="F575" s="199"/>
      <c r="G575" s="199"/>
    </row>
    <row r="576" spans="1:7">
      <c r="A576" s="18" t="e">
        <f t="shared" si="14"/>
        <v>#N/A</v>
      </c>
      <c r="B576" s="18" t="s">
        <v>10</v>
      </c>
      <c r="C576" s="119" t="s">
        <v>854</v>
      </c>
      <c r="D576" s="119"/>
      <c r="E576" s="199"/>
      <c r="F576" s="199"/>
      <c r="G576" s="199"/>
    </row>
    <row r="577" spans="1:7">
      <c r="A577" s="18" t="e">
        <f t="shared" si="14"/>
        <v>#N/A</v>
      </c>
      <c r="B577" s="18" t="s">
        <v>10</v>
      </c>
      <c r="C577" s="119" t="s">
        <v>854</v>
      </c>
      <c r="D577" s="119"/>
      <c r="E577" s="199"/>
      <c r="F577" s="199"/>
      <c r="G577" s="199"/>
    </row>
    <row r="578" spans="1:7">
      <c r="A578" s="18" t="e">
        <f t="shared" si="14"/>
        <v>#N/A</v>
      </c>
      <c r="B578" s="18" t="s">
        <v>10</v>
      </c>
      <c r="C578" s="119" t="s">
        <v>854</v>
      </c>
      <c r="D578" s="119"/>
      <c r="E578" s="199"/>
      <c r="F578" s="199"/>
      <c r="G578" s="199"/>
    </row>
    <row r="579" spans="1:7">
      <c r="A579" s="18" t="e">
        <f t="shared" si="14"/>
        <v>#N/A</v>
      </c>
      <c r="B579" s="18" t="s">
        <v>10</v>
      </c>
      <c r="C579" s="119" t="s">
        <v>854</v>
      </c>
      <c r="D579" s="119"/>
      <c r="E579" s="199"/>
      <c r="F579" s="199"/>
      <c r="G579" s="199"/>
    </row>
    <row r="580" spans="1:7">
      <c r="A580" s="18">
        <f t="shared" si="14"/>
        <v>195</v>
      </c>
      <c r="B580" s="18" t="s">
        <v>10</v>
      </c>
      <c r="C580" s="119" t="s">
        <v>799</v>
      </c>
      <c r="D580" s="119"/>
      <c r="E580" s="199"/>
      <c r="F580" s="199"/>
      <c r="G580" s="199"/>
    </row>
    <row r="581" spans="1:7">
      <c r="A581" s="18">
        <f t="shared" si="14"/>
        <v>196</v>
      </c>
      <c r="B581" s="18" t="s">
        <v>10</v>
      </c>
      <c r="C581" s="119" t="s">
        <v>803</v>
      </c>
      <c r="D581" s="119"/>
      <c r="E581" s="199"/>
      <c r="F581" s="199"/>
      <c r="G581" s="199"/>
    </row>
    <row r="582" spans="1:7">
      <c r="A582" s="18">
        <f t="shared" si="14"/>
        <v>196</v>
      </c>
      <c r="B582" s="18" t="s">
        <v>10</v>
      </c>
      <c r="C582" s="119" t="s">
        <v>803</v>
      </c>
      <c r="D582" s="119"/>
      <c r="E582" s="199"/>
      <c r="F582" s="199"/>
      <c r="G582" s="199"/>
    </row>
    <row r="583" spans="1:7">
      <c r="A583" s="18">
        <f t="shared" si="14"/>
        <v>197</v>
      </c>
      <c r="B583" s="18" t="s">
        <v>10</v>
      </c>
      <c r="C583" s="119" t="s">
        <v>800</v>
      </c>
      <c r="D583" s="119"/>
      <c r="E583" s="199"/>
      <c r="F583" s="199"/>
      <c r="G583" s="199"/>
    </row>
    <row r="584" spans="1:7">
      <c r="A584" s="18">
        <f t="shared" si="14"/>
        <v>198</v>
      </c>
      <c r="B584" s="18" t="s">
        <v>10</v>
      </c>
      <c r="C584" s="119" t="s">
        <v>802</v>
      </c>
      <c r="D584" s="119"/>
      <c r="E584" s="199"/>
      <c r="F584" s="199"/>
      <c r="G584" s="199"/>
    </row>
    <row r="585" spans="1:7">
      <c r="A585" s="18">
        <f t="shared" si="14"/>
        <v>198</v>
      </c>
      <c r="B585" s="18" t="s">
        <v>10</v>
      </c>
      <c r="C585" s="119" t="s">
        <v>802</v>
      </c>
      <c r="D585" s="119"/>
      <c r="E585" s="199"/>
      <c r="F585" s="199"/>
      <c r="G585" s="199"/>
    </row>
    <row r="586" spans="1:7">
      <c r="A586" s="18">
        <f t="shared" si="14"/>
        <v>198</v>
      </c>
      <c r="B586" s="18" t="s">
        <v>10</v>
      </c>
      <c r="C586" s="119" t="s">
        <v>802</v>
      </c>
      <c r="D586" s="119"/>
      <c r="E586" s="199"/>
      <c r="F586" s="199"/>
      <c r="G586" s="199"/>
    </row>
    <row r="587" spans="1:7">
      <c r="A587" s="18">
        <f t="shared" si="14"/>
        <v>198</v>
      </c>
      <c r="B587" s="18" t="s">
        <v>10</v>
      </c>
      <c r="C587" s="119" t="s">
        <v>802</v>
      </c>
      <c r="D587" s="119"/>
      <c r="E587" s="199"/>
      <c r="F587" s="199"/>
      <c r="G587" s="199"/>
    </row>
    <row r="588" spans="1:7">
      <c r="A588" s="18" t="e">
        <f t="shared" si="14"/>
        <v>#N/A</v>
      </c>
      <c r="B588" s="18" t="s">
        <v>10</v>
      </c>
      <c r="C588" s="119" t="s">
        <v>1290</v>
      </c>
      <c r="D588" s="119"/>
      <c r="E588" s="199"/>
      <c r="F588" s="199"/>
      <c r="G588" s="199"/>
    </row>
    <row r="589" spans="1:7">
      <c r="A589" s="18">
        <f t="shared" si="14"/>
        <v>200</v>
      </c>
      <c r="B589" s="18" t="s">
        <v>10</v>
      </c>
      <c r="C589" s="119" t="s">
        <v>1253</v>
      </c>
      <c r="D589" s="119"/>
      <c r="E589" s="199"/>
      <c r="F589" s="199"/>
      <c r="G589" s="199"/>
    </row>
    <row r="590" spans="1:7">
      <c r="A590" s="18">
        <f t="shared" si="14"/>
        <v>200</v>
      </c>
      <c r="B590" s="18" t="s">
        <v>10</v>
      </c>
      <c r="C590" s="119" t="s">
        <v>1253</v>
      </c>
      <c r="D590" s="119"/>
      <c r="E590" s="199"/>
      <c r="F590" s="199"/>
      <c r="G590" s="199"/>
    </row>
    <row r="591" spans="1:7">
      <c r="A591" s="18">
        <f t="shared" si="14"/>
        <v>201</v>
      </c>
      <c r="B591" s="18" t="s">
        <v>10</v>
      </c>
      <c r="C591" s="119" t="s">
        <v>1446</v>
      </c>
      <c r="D591" s="119"/>
      <c r="E591" s="199"/>
      <c r="F591" s="199"/>
      <c r="G591" s="199"/>
    </row>
    <row r="592" spans="1:7">
      <c r="A592" s="18">
        <f t="shared" si="14"/>
        <v>202</v>
      </c>
      <c r="B592" s="18" t="s">
        <v>10</v>
      </c>
      <c r="C592" s="119" t="s">
        <v>295</v>
      </c>
      <c r="D592" s="119"/>
      <c r="E592" s="199"/>
      <c r="F592" s="199"/>
      <c r="G592" s="199"/>
    </row>
    <row r="593" spans="1:7">
      <c r="A593" s="18">
        <f t="shared" si="14"/>
        <v>202</v>
      </c>
      <c r="B593" s="18" t="s">
        <v>10</v>
      </c>
      <c r="C593" s="119" t="s">
        <v>295</v>
      </c>
      <c r="D593" s="119"/>
      <c r="E593" s="199"/>
      <c r="F593" s="199"/>
      <c r="G593" s="199"/>
    </row>
    <row r="594" spans="1:7">
      <c r="A594" s="18">
        <f t="shared" si="14"/>
        <v>203</v>
      </c>
      <c r="B594" s="18" t="s">
        <v>10</v>
      </c>
      <c r="C594" s="119" t="s">
        <v>913</v>
      </c>
      <c r="D594" s="119"/>
      <c r="E594" s="199"/>
      <c r="F594" s="199"/>
      <c r="G594" s="199"/>
    </row>
    <row r="595" spans="1:7">
      <c r="A595" s="18">
        <f t="shared" si="14"/>
        <v>204</v>
      </c>
      <c r="B595" s="18" t="s">
        <v>10</v>
      </c>
      <c r="C595" s="119" t="s">
        <v>378</v>
      </c>
      <c r="D595" s="119"/>
      <c r="E595" s="199"/>
      <c r="F595" s="199"/>
      <c r="G595" s="199"/>
    </row>
    <row r="596" spans="1:7">
      <c r="A596" s="18">
        <f t="shared" si="14"/>
        <v>205</v>
      </c>
      <c r="B596" s="18" t="s">
        <v>10</v>
      </c>
      <c r="C596" s="119" t="s">
        <v>337</v>
      </c>
      <c r="D596" s="119"/>
      <c r="E596" s="199"/>
      <c r="F596" s="199"/>
      <c r="G596" s="199"/>
    </row>
    <row r="597" spans="1:7">
      <c r="A597" s="18">
        <f t="shared" si="14"/>
        <v>206</v>
      </c>
      <c r="B597" s="18" t="s">
        <v>10</v>
      </c>
      <c r="C597" s="119" t="s">
        <v>805</v>
      </c>
      <c r="D597" s="119"/>
      <c r="E597" s="199"/>
      <c r="F597" s="199"/>
      <c r="G597" s="199"/>
    </row>
    <row r="598" spans="1:7">
      <c r="A598" s="18">
        <f t="shared" si="14"/>
        <v>207</v>
      </c>
      <c r="B598" s="18" t="s">
        <v>10</v>
      </c>
      <c r="C598" s="119" t="s">
        <v>1024</v>
      </c>
      <c r="D598" s="119"/>
      <c r="E598" s="199"/>
      <c r="F598" s="199"/>
      <c r="G598" s="199"/>
    </row>
    <row r="599" spans="1:7">
      <c r="A599" s="18">
        <f t="shared" si="14"/>
        <v>208</v>
      </c>
      <c r="B599" s="18" t="s">
        <v>10</v>
      </c>
      <c r="C599" s="119" t="s">
        <v>273</v>
      </c>
      <c r="D599" s="119"/>
      <c r="E599" s="199"/>
      <c r="F599" s="199"/>
      <c r="G599" s="199"/>
    </row>
    <row r="600" spans="1:7">
      <c r="A600" s="18">
        <f t="shared" si="14"/>
        <v>209</v>
      </c>
      <c r="B600" s="18" t="s">
        <v>10</v>
      </c>
      <c r="C600" s="119" t="s">
        <v>274</v>
      </c>
      <c r="D600" s="119"/>
      <c r="E600" s="199"/>
      <c r="F600" s="199"/>
      <c r="G600" s="199"/>
    </row>
    <row r="601" spans="1:7">
      <c r="A601" s="18">
        <f t="shared" si="14"/>
        <v>210</v>
      </c>
      <c r="B601" s="18" t="s">
        <v>10</v>
      </c>
      <c r="C601" s="119" t="s">
        <v>877</v>
      </c>
      <c r="D601" s="119"/>
      <c r="E601" s="199"/>
      <c r="F601" s="199"/>
      <c r="G601" s="199"/>
    </row>
    <row r="602" spans="1:7">
      <c r="A602" s="18">
        <f t="shared" si="14"/>
        <v>211</v>
      </c>
      <c r="B602" s="18" t="s">
        <v>10</v>
      </c>
      <c r="C602" s="119" t="s">
        <v>874</v>
      </c>
      <c r="D602" s="119"/>
      <c r="E602" s="199"/>
      <c r="F602" s="199"/>
      <c r="G602" s="199"/>
    </row>
    <row r="603" spans="1:7">
      <c r="A603" s="18">
        <f t="shared" si="14"/>
        <v>211</v>
      </c>
      <c r="B603" s="18" t="s">
        <v>10</v>
      </c>
      <c r="C603" s="119" t="s">
        <v>874</v>
      </c>
      <c r="D603" s="119"/>
      <c r="E603" s="199"/>
      <c r="F603" s="199"/>
      <c r="G603" s="199"/>
    </row>
    <row r="604" spans="1:7">
      <c r="A604" s="18">
        <f t="shared" si="14"/>
        <v>211</v>
      </c>
      <c r="B604" s="18" t="s">
        <v>10</v>
      </c>
      <c r="C604" s="119" t="s">
        <v>874</v>
      </c>
      <c r="D604" s="119"/>
      <c r="E604" s="199"/>
      <c r="F604" s="199"/>
      <c r="G604" s="199"/>
    </row>
    <row r="605" spans="1:7">
      <c r="A605" s="18">
        <f t="shared" si="14"/>
        <v>211</v>
      </c>
      <c r="B605" s="18" t="s">
        <v>10</v>
      </c>
      <c r="C605" s="119" t="s">
        <v>874</v>
      </c>
      <c r="D605" s="119"/>
      <c r="E605" s="199"/>
      <c r="F605" s="199"/>
      <c r="G605" s="199"/>
    </row>
    <row r="606" spans="1:7">
      <c r="A606" s="18">
        <f t="shared" si="14"/>
        <v>211</v>
      </c>
      <c r="B606" s="18" t="s">
        <v>10</v>
      </c>
      <c r="C606" s="119" t="s">
        <v>874</v>
      </c>
      <c r="D606" s="119"/>
      <c r="E606" s="199"/>
      <c r="F606" s="199"/>
      <c r="G606" s="199"/>
    </row>
    <row r="607" spans="1:7">
      <c r="A607" s="18">
        <f t="shared" si="14"/>
        <v>211</v>
      </c>
      <c r="B607" s="18" t="s">
        <v>10</v>
      </c>
      <c r="C607" s="119" t="s">
        <v>874</v>
      </c>
      <c r="D607" s="119"/>
      <c r="E607" s="199"/>
      <c r="F607" s="199"/>
      <c r="G607" s="199"/>
    </row>
    <row r="608" spans="1:7">
      <c r="A608" s="18">
        <f t="shared" si="14"/>
        <v>211</v>
      </c>
      <c r="B608" s="18" t="s">
        <v>10</v>
      </c>
      <c r="C608" s="119" t="s">
        <v>874</v>
      </c>
      <c r="D608" s="119"/>
      <c r="E608" s="199"/>
      <c r="F608" s="199"/>
      <c r="G608" s="199"/>
    </row>
    <row r="609" spans="1:7">
      <c r="A609" s="18">
        <f t="shared" si="14"/>
        <v>211</v>
      </c>
      <c r="B609" s="18" t="s">
        <v>10</v>
      </c>
      <c r="C609" s="119" t="s">
        <v>874</v>
      </c>
      <c r="D609" s="119"/>
      <c r="E609" s="199"/>
      <c r="F609" s="199"/>
      <c r="G609" s="199"/>
    </row>
    <row r="610" spans="1:7">
      <c r="A610" s="18">
        <f t="shared" si="14"/>
        <v>211</v>
      </c>
      <c r="B610" s="18" t="s">
        <v>10</v>
      </c>
      <c r="C610" s="119" t="s">
        <v>874</v>
      </c>
      <c r="D610" s="119"/>
      <c r="E610" s="199"/>
      <c r="F610" s="199"/>
      <c r="G610" s="199"/>
    </row>
    <row r="611" spans="1:7">
      <c r="A611" s="18">
        <f t="shared" si="14"/>
        <v>211</v>
      </c>
      <c r="B611" s="18" t="s">
        <v>10</v>
      </c>
      <c r="C611" s="119" t="s">
        <v>874</v>
      </c>
      <c r="D611" s="119"/>
      <c r="E611" s="199"/>
      <c r="F611" s="199"/>
      <c r="G611" s="199"/>
    </row>
    <row r="612" spans="1:7">
      <c r="A612" s="18">
        <f t="shared" si="14"/>
        <v>211</v>
      </c>
      <c r="B612" s="18" t="s">
        <v>10</v>
      </c>
      <c r="C612" s="119" t="s">
        <v>874</v>
      </c>
      <c r="D612" s="119"/>
      <c r="E612" s="199"/>
      <c r="F612" s="199"/>
      <c r="G612" s="199"/>
    </row>
    <row r="613" spans="1:7">
      <c r="A613" s="18">
        <f t="shared" si="14"/>
        <v>211</v>
      </c>
      <c r="B613" s="18" t="s">
        <v>10</v>
      </c>
      <c r="C613" s="119" t="s">
        <v>874</v>
      </c>
      <c r="D613" s="119"/>
      <c r="E613" s="199"/>
      <c r="F613" s="199"/>
      <c r="G613" s="199"/>
    </row>
    <row r="614" spans="1:7">
      <c r="A614" s="18">
        <f t="shared" si="14"/>
        <v>211</v>
      </c>
      <c r="B614" s="18" t="s">
        <v>10</v>
      </c>
      <c r="C614" s="119" t="s">
        <v>874</v>
      </c>
      <c r="D614" s="119"/>
      <c r="E614" s="199"/>
      <c r="F614" s="199"/>
      <c r="G614" s="199"/>
    </row>
    <row r="615" spans="1:7">
      <c r="A615" s="18">
        <f t="shared" si="14"/>
        <v>211</v>
      </c>
      <c r="B615" s="18" t="s">
        <v>10</v>
      </c>
      <c r="C615" s="119" t="s">
        <v>874</v>
      </c>
      <c r="D615" s="119"/>
      <c r="E615" s="199"/>
      <c r="F615" s="199"/>
      <c r="G615" s="199"/>
    </row>
    <row r="616" spans="1:7">
      <c r="A616" s="18">
        <f t="shared" si="14"/>
        <v>211</v>
      </c>
      <c r="B616" s="18" t="s">
        <v>10</v>
      </c>
      <c r="C616" s="119" t="s">
        <v>874</v>
      </c>
      <c r="D616" s="119"/>
      <c r="E616" s="199"/>
      <c r="F616" s="199"/>
      <c r="G616" s="199"/>
    </row>
    <row r="617" spans="1:7">
      <c r="A617" s="18">
        <f t="shared" si="14"/>
        <v>211</v>
      </c>
      <c r="B617" s="18" t="s">
        <v>10</v>
      </c>
      <c r="C617" s="119" t="s">
        <v>874</v>
      </c>
      <c r="D617" s="119"/>
      <c r="E617" s="199"/>
      <c r="F617" s="199"/>
      <c r="G617" s="199"/>
    </row>
    <row r="618" spans="1:7">
      <c r="A618" s="18">
        <f t="shared" si="14"/>
        <v>211</v>
      </c>
      <c r="B618" s="18" t="s">
        <v>10</v>
      </c>
      <c r="C618" s="119" t="s">
        <v>874</v>
      </c>
      <c r="D618" s="119"/>
      <c r="E618" s="199"/>
      <c r="F618" s="199"/>
      <c r="G618" s="199"/>
    </row>
    <row r="619" spans="1:7">
      <c r="A619" s="18">
        <f t="shared" si="14"/>
        <v>211</v>
      </c>
      <c r="B619" s="18" t="s">
        <v>10</v>
      </c>
      <c r="C619" s="119" t="s">
        <v>874</v>
      </c>
      <c r="D619" s="119"/>
      <c r="E619" s="199"/>
      <c r="F619" s="199"/>
      <c r="G619" s="199"/>
    </row>
    <row r="620" spans="1:7">
      <c r="A620" s="18">
        <f t="shared" si="14"/>
        <v>211</v>
      </c>
      <c r="B620" s="18" t="s">
        <v>10</v>
      </c>
      <c r="C620" s="119" t="s">
        <v>874</v>
      </c>
      <c r="D620" s="119"/>
      <c r="E620" s="199"/>
      <c r="F620" s="199"/>
      <c r="G620" s="199"/>
    </row>
    <row r="621" spans="1:7">
      <c r="A621" s="18">
        <f t="shared" si="14"/>
        <v>211</v>
      </c>
      <c r="B621" s="18" t="s">
        <v>10</v>
      </c>
      <c r="C621" s="119" t="s">
        <v>874</v>
      </c>
      <c r="D621" s="119"/>
      <c r="E621" s="199"/>
      <c r="F621" s="199"/>
      <c r="G621" s="199"/>
    </row>
    <row r="622" spans="1:7">
      <c r="A622" s="18">
        <f t="shared" si="14"/>
        <v>211</v>
      </c>
      <c r="B622" s="18" t="s">
        <v>10</v>
      </c>
      <c r="C622" s="119" t="s">
        <v>874</v>
      </c>
      <c r="D622" s="119"/>
      <c r="E622" s="199"/>
      <c r="F622" s="199"/>
      <c r="G622" s="199"/>
    </row>
    <row r="623" spans="1:7">
      <c r="A623" s="18">
        <f t="shared" si="14"/>
        <v>211</v>
      </c>
      <c r="B623" s="18" t="s">
        <v>10</v>
      </c>
      <c r="C623" s="119" t="s">
        <v>874</v>
      </c>
      <c r="D623" s="119"/>
      <c r="E623" s="199"/>
      <c r="F623" s="199"/>
      <c r="G623" s="199"/>
    </row>
    <row r="624" spans="1:7">
      <c r="A624" s="18">
        <f t="shared" si="14"/>
        <v>211</v>
      </c>
      <c r="B624" s="18" t="s">
        <v>10</v>
      </c>
      <c r="C624" s="119" t="s">
        <v>874</v>
      </c>
      <c r="D624" s="119"/>
      <c r="E624" s="199"/>
      <c r="F624" s="199"/>
      <c r="G624" s="199"/>
    </row>
    <row r="625" spans="1:7">
      <c r="A625" s="18">
        <f t="shared" si="14"/>
        <v>211</v>
      </c>
      <c r="B625" s="18" t="s">
        <v>10</v>
      </c>
      <c r="C625" s="119" t="s">
        <v>874</v>
      </c>
      <c r="D625" s="119"/>
      <c r="E625" s="199"/>
      <c r="F625" s="199"/>
      <c r="G625" s="199"/>
    </row>
    <row r="626" spans="1:7">
      <c r="A626" s="18">
        <f t="shared" si="14"/>
        <v>211</v>
      </c>
      <c r="B626" s="18" t="s">
        <v>10</v>
      </c>
      <c r="C626" s="119" t="s">
        <v>874</v>
      </c>
      <c r="D626" s="119"/>
      <c r="E626" s="199"/>
      <c r="F626" s="199"/>
      <c r="G626" s="199"/>
    </row>
    <row r="627" spans="1:7">
      <c r="A627" s="18">
        <f t="shared" si="14"/>
        <v>211</v>
      </c>
      <c r="B627" s="18" t="s">
        <v>10</v>
      </c>
      <c r="C627" s="119" t="s">
        <v>874</v>
      </c>
      <c r="D627" s="119"/>
      <c r="E627" s="199"/>
      <c r="F627" s="199"/>
      <c r="G627" s="199"/>
    </row>
    <row r="628" spans="1:7">
      <c r="A628" s="18">
        <f t="shared" si="14"/>
        <v>211</v>
      </c>
      <c r="B628" s="18" t="s">
        <v>10</v>
      </c>
      <c r="C628" s="119" t="s">
        <v>874</v>
      </c>
      <c r="D628" s="119"/>
      <c r="E628" s="199"/>
      <c r="F628" s="199"/>
      <c r="G628" s="199"/>
    </row>
    <row r="629" spans="1:7">
      <c r="A629" s="18">
        <f t="shared" si="14"/>
        <v>211</v>
      </c>
      <c r="B629" s="18" t="s">
        <v>10</v>
      </c>
      <c r="C629" s="119" t="s">
        <v>874</v>
      </c>
      <c r="D629" s="119"/>
      <c r="E629" s="199"/>
      <c r="F629" s="199"/>
      <c r="G629" s="199"/>
    </row>
    <row r="630" spans="1:7">
      <c r="A630" s="18">
        <f t="shared" ref="A630:A693" si="15">IF($C630="","blank",MATCH($C630,$I$5:$I$260,0))</f>
        <v>211</v>
      </c>
      <c r="B630" s="18" t="s">
        <v>10</v>
      </c>
      <c r="C630" s="119" t="s">
        <v>874</v>
      </c>
      <c r="D630" s="119"/>
      <c r="E630" s="199"/>
      <c r="F630" s="199"/>
      <c r="G630" s="199"/>
    </row>
    <row r="631" spans="1:7">
      <c r="A631" s="18">
        <f t="shared" si="15"/>
        <v>211</v>
      </c>
      <c r="B631" s="18" t="s">
        <v>10</v>
      </c>
      <c r="C631" s="119" t="s">
        <v>874</v>
      </c>
      <c r="D631" s="119"/>
      <c r="E631" s="199"/>
      <c r="F631" s="199"/>
      <c r="G631" s="199"/>
    </row>
    <row r="632" spans="1:7">
      <c r="A632" s="18">
        <f t="shared" si="15"/>
        <v>211</v>
      </c>
      <c r="B632" s="18" t="s">
        <v>10</v>
      </c>
      <c r="C632" s="119" t="s">
        <v>874</v>
      </c>
      <c r="D632" s="119"/>
      <c r="E632" s="199"/>
      <c r="F632" s="199"/>
      <c r="G632" s="199"/>
    </row>
    <row r="633" spans="1:7">
      <c r="A633" s="18">
        <f t="shared" si="15"/>
        <v>211</v>
      </c>
      <c r="B633" s="18" t="s">
        <v>10</v>
      </c>
      <c r="C633" s="119" t="s">
        <v>874</v>
      </c>
      <c r="D633" s="119"/>
      <c r="E633" s="199"/>
      <c r="F633" s="199"/>
      <c r="G633" s="199"/>
    </row>
    <row r="634" spans="1:7">
      <c r="A634" s="18">
        <f t="shared" si="15"/>
        <v>211</v>
      </c>
      <c r="B634" s="18" t="s">
        <v>10</v>
      </c>
      <c r="C634" s="119" t="s">
        <v>874</v>
      </c>
      <c r="D634" s="119"/>
      <c r="E634" s="199"/>
      <c r="F634" s="199"/>
      <c r="G634" s="199"/>
    </row>
    <row r="635" spans="1:7">
      <c r="A635" s="18">
        <f t="shared" si="15"/>
        <v>211</v>
      </c>
      <c r="B635" s="18" t="s">
        <v>10</v>
      </c>
      <c r="C635" s="119" t="s">
        <v>874</v>
      </c>
      <c r="D635" s="119"/>
      <c r="E635" s="199"/>
      <c r="F635" s="199"/>
      <c r="G635" s="199"/>
    </row>
    <row r="636" spans="1:7">
      <c r="A636" s="18">
        <f t="shared" si="15"/>
        <v>211</v>
      </c>
      <c r="B636" s="18" t="s">
        <v>10</v>
      </c>
      <c r="C636" s="119" t="s">
        <v>874</v>
      </c>
      <c r="D636" s="119"/>
      <c r="E636" s="199"/>
      <c r="F636" s="199"/>
      <c r="G636" s="199"/>
    </row>
    <row r="637" spans="1:7">
      <c r="A637" s="18">
        <f t="shared" si="15"/>
        <v>211</v>
      </c>
      <c r="B637" s="18" t="s">
        <v>10</v>
      </c>
      <c r="C637" s="119" t="s">
        <v>874</v>
      </c>
      <c r="D637" s="119"/>
      <c r="E637" s="199"/>
      <c r="F637" s="199"/>
      <c r="G637" s="199"/>
    </row>
    <row r="638" spans="1:7">
      <c r="A638" s="18">
        <f t="shared" si="15"/>
        <v>211</v>
      </c>
      <c r="B638" s="18" t="s">
        <v>10</v>
      </c>
      <c r="C638" s="119" t="s">
        <v>874</v>
      </c>
      <c r="D638" s="119"/>
      <c r="E638" s="199"/>
      <c r="F638" s="199"/>
      <c r="G638" s="199"/>
    </row>
    <row r="639" spans="1:7">
      <c r="A639" s="18">
        <f t="shared" si="15"/>
        <v>211</v>
      </c>
      <c r="B639" s="18" t="s">
        <v>10</v>
      </c>
      <c r="C639" s="119" t="s">
        <v>874</v>
      </c>
      <c r="D639" s="119"/>
      <c r="E639" s="199"/>
      <c r="F639" s="199"/>
      <c r="G639" s="199"/>
    </row>
    <row r="640" spans="1:7">
      <c r="A640" s="18">
        <f t="shared" si="15"/>
        <v>211</v>
      </c>
      <c r="B640" s="18" t="s">
        <v>10</v>
      </c>
      <c r="C640" s="119" t="s">
        <v>874</v>
      </c>
      <c r="D640" s="119"/>
      <c r="E640" s="199"/>
      <c r="F640" s="199"/>
      <c r="G640" s="199"/>
    </row>
    <row r="641" spans="1:7">
      <c r="A641" s="18">
        <f t="shared" si="15"/>
        <v>211</v>
      </c>
      <c r="B641" s="18" t="s">
        <v>10</v>
      </c>
      <c r="C641" s="119" t="s">
        <v>874</v>
      </c>
      <c r="D641" s="119"/>
      <c r="E641" s="199"/>
      <c r="F641" s="199"/>
      <c r="G641" s="199"/>
    </row>
    <row r="642" spans="1:7">
      <c r="A642" s="18">
        <f t="shared" si="15"/>
        <v>211</v>
      </c>
      <c r="B642" s="18" t="s">
        <v>10</v>
      </c>
      <c r="C642" s="119" t="s">
        <v>874</v>
      </c>
      <c r="D642" s="119"/>
      <c r="E642" s="199"/>
      <c r="F642" s="199"/>
      <c r="G642" s="199"/>
    </row>
    <row r="643" spans="1:7">
      <c r="A643" s="18">
        <f t="shared" si="15"/>
        <v>211</v>
      </c>
      <c r="B643" s="18" t="s">
        <v>10</v>
      </c>
      <c r="C643" s="119" t="s">
        <v>874</v>
      </c>
      <c r="D643" s="119"/>
      <c r="E643" s="199"/>
      <c r="F643" s="199"/>
      <c r="G643" s="199"/>
    </row>
    <row r="644" spans="1:7">
      <c r="A644" s="18">
        <f t="shared" si="15"/>
        <v>211</v>
      </c>
      <c r="B644" s="18" t="s">
        <v>10</v>
      </c>
      <c r="C644" s="119" t="s">
        <v>874</v>
      </c>
      <c r="D644" s="119"/>
      <c r="E644" s="199"/>
      <c r="F644" s="199"/>
      <c r="G644" s="199"/>
    </row>
    <row r="645" spans="1:7">
      <c r="A645" s="18">
        <f t="shared" si="15"/>
        <v>211</v>
      </c>
      <c r="B645" s="18" t="s">
        <v>10</v>
      </c>
      <c r="C645" s="119" t="s">
        <v>874</v>
      </c>
      <c r="D645" s="119"/>
      <c r="E645" s="199"/>
      <c r="F645" s="199"/>
      <c r="G645" s="199"/>
    </row>
    <row r="646" spans="1:7">
      <c r="A646" s="18">
        <f t="shared" si="15"/>
        <v>211</v>
      </c>
      <c r="B646" s="18" t="s">
        <v>10</v>
      </c>
      <c r="C646" s="119" t="s">
        <v>874</v>
      </c>
      <c r="D646" s="119"/>
      <c r="E646" s="199"/>
      <c r="F646" s="199"/>
      <c r="G646" s="199"/>
    </row>
    <row r="647" spans="1:7">
      <c r="A647" s="18">
        <f t="shared" si="15"/>
        <v>211</v>
      </c>
      <c r="B647" s="18" t="s">
        <v>10</v>
      </c>
      <c r="C647" s="119" t="s">
        <v>874</v>
      </c>
      <c r="D647" s="119"/>
      <c r="E647" s="199"/>
      <c r="F647" s="199"/>
      <c r="G647" s="199"/>
    </row>
    <row r="648" spans="1:7">
      <c r="A648" s="18">
        <f t="shared" si="15"/>
        <v>211</v>
      </c>
      <c r="B648" s="18" t="s">
        <v>10</v>
      </c>
      <c r="C648" s="119" t="s">
        <v>874</v>
      </c>
      <c r="D648" s="119"/>
      <c r="E648" s="199"/>
      <c r="F648" s="199"/>
      <c r="G648" s="199"/>
    </row>
    <row r="649" spans="1:7">
      <c r="A649" s="18">
        <f t="shared" si="15"/>
        <v>211</v>
      </c>
      <c r="B649" s="18" t="s">
        <v>10</v>
      </c>
      <c r="C649" s="119" t="s">
        <v>874</v>
      </c>
      <c r="D649" s="119"/>
      <c r="E649" s="199"/>
      <c r="F649" s="199"/>
      <c r="G649" s="199"/>
    </row>
    <row r="650" spans="1:7">
      <c r="A650" s="18">
        <f t="shared" si="15"/>
        <v>211</v>
      </c>
      <c r="B650" s="18" t="s">
        <v>10</v>
      </c>
      <c r="C650" s="119" t="s">
        <v>874</v>
      </c>
      <c r="D650" s="119"/>
      <c r="E650" s="199"/>
      <c r="F650" s="199"/>
      <c r="G650" s="199"/>
    </row>
    <row r="651" spans="1:7">
      <c r="A651" s="18">
        <f t="shared" si="15"/>
        <v>211</v>
      </c>
      <c r="B651" s="18" t="s">
        <v>10</v>
      </c>
      <c r="C651" s="119" t="s">
        <v>874</v>
      </c>
      <c r="D651" s="119"/>
      <c r="E651" s="199"/>
      <c r="F651" s="199"/>
      <c r="G651" s="199"/>
    </row>
    <row r="652" spans="1:7">
      <c r="A652" s="18">
        <f t="shared" si="15"/>
        <v>211</v>
      </c>
      <c r="B652" s="18" t="s">
        <v>10</v>
      </c>
      <c r="C652" s="119" t="s">
        <v>874</v>
      </c>
      <c r="D652" s="119"/>
      <c r="E652" s="199"/>
      <c r="F652" s="199"/>
      <c r="G652" s="199"/>
    </row>
    <row r="653" spans="1:7">
      <c r="A653" s="18">
        <f t="shared" si="15"/>
        <v>211</v>
      </c>
      <c r="B653" s="18" t="s">
        <v>10</v>
      </c>
      <c r="C653" s="119" t="s">
        <v>874</v>
      </c>
      <c r="D653" s="119"/>
      <c r="E653" s="199"/>
      <c r="F653" s="199"/>
      <c r="G653" s="199"/>
    </row>
    <row r="654" spans="1:7">
      <c r="A654" s="18">
        <f t="shared" si="15"/>
        <v>211</v>
      </c>
      <c r="B654" s="18" t="s">
        <v>10</v>
      </c>
      <c r="C654" s="119" t="s">
        <v>874</v>
      </c>
      <c r="D654" s="119"/>
      <c r="E654" s="199"/>
      <c r="F654" s="199"/>
      <c r="G654" s="199"/>
    </row>
    <row r="655" spans="1:7">
      <c r="A655" s="18">
        <f t="shared" si="15"/>
        <v>211</v>
      </c>
      <c r="B655" s="18" t="s">
        <v>10</v>
      </c>
      <c r="C655" s="119" t="s">
        <v>874</v>
      </c>
      <c r="D655" s="119"/>
      <c r="E655" s="199"/>
      <c r="F655" s="199"/>
      <c r="G655" s="199"/>
    </row>
    <row r="656" spans="1:7">
      <c r="A656" s="18">
        <f t="shared" si="15"/>
        <v>211</v>
      </c>
      <c r="B656" s="18" t="s">
        <v>10</v>
      </c>
      <c r="C656" s="119" t="s">
        <v>874</v>
      </c>
      <c r="D656" s="119"/>
      <c r="E656" s="199"/>
      <c r="F656" s="199"/>
      <c r="G656" s="199"/>
    </row>
    <row r="657" spans="1:7">
      <c r="A657" s="18">
        <f t="shared" si="15"/>
        <v>211</v>
      </c>
      <c r="B657" s="18" t="s">
        <v>10</v>
      </c>
      <c r="C657" s="119" t="s">
        <v>874</v>
      </c>
      <c r="D657" s="119"/>
      <c r="E657" s="199"/>
      <c r="F657" s="199"/>
      <c r="G657" s="199"/>
    </row>
    <row r="658" spans="1:7">
      <c r="A658" s="18">
        <f t="shared" si="15"/>
        <v>211</v>
      </c>
      <c r="B658" s="18" t="s">
        <v>10</v>
      </c>
      <c r="C658" s="119" t="s">
        <v>874</v>
      </c>
      <c r="D658" s="119"/>
      <c r="E658" s="199"/>
      <c r="F658" s="199"/>
      <c r="G658" s="199"/>
    </row>
    <row r="659" spans="1:7">
      <c r="A659" s="18">
        <f t="shared" si="15"/>
        <v>211</v>
      </c>
      <c r="B659" s="18" t="s">
        <v>10</v>
      </c>
      <c r="C659" s="119" t="s">
        <v>874</v>
      </c>
      <c r="D659" s="119"/>
      <c r="E659" s="199"/>
      <c r="F659" s="199"/>
      <c r="G659" s="199"/>
    </row>
    <row r="660" spans="1:7">
      <c r="A660" s="18">
        <f t="shared" si="15"/>
        <v>211</v>
      </c>
      <c r="B660" s="18" t="s">
        <v>10</v>
      </c>
      <c r="C660" s="119" t="s">
        <v>874</v>
      </c>
      <c r="D660" s="119"/>
      <c r="E660" s="199"/>
      <c r="F660" s="199"/>
      <c r="G660" s="199"/>
    </row>
    <row r="661" spans="1:7">
      <c r="A661" s="18">
        <f t="shared" si="15"/>
        <v>211</v>
      </c>
      <c r="B661" s="18" t="s">
        <v>10</v>
      </c>
      <c r="C661" s="119" t="s">
        <v>874</v>
      </c>
      <c r="D661" s="119"/>
      <c r="E661" s="199"/>
      <c r="F661" s="199"/>
      <c r="G661" s="199"/>
    </row>
    <row r="662" spans="1:7">
      <c r="A662" s="18">
        <f t="shared" si="15"/>
        <v>211</v>
      </c>
      <c r="B662" s="18" t="s">
        <v>10</v>
      </c>
      <c r="C662" s="119" t="s">
        <v>874</v>
      </c>
      <c r="D662" s="119"/>
      <c r="E662" s="199"/>
      <c r="F662" s="199"/>
      <c r="G662" s="199"/>
    </row>
    <row r="663" spans="1:7">
      <c r="A663" s="18">
        <f t="shared" si="15"/>
        <v>211</v>
      </c>
      <c r="B663" s="18" t="s">
        <v>10</v>
      </c>
      <c r="C663" s="119" t="s">
        <v>874</v>
      </c>
      <c r="D663" s="119"/>
      <c r="E663" s="199"/>
      <c r="F663" s="199"/>
      <c r="G663" s="199"/>
    </row>
    <row r="664" spans="1:7">
      <c r="A664" s="18">
        <f t="shared" si="15"/>
        <v>211</v>
      </c>
      <c r="B664" s="18" t="s">
        <v>10</v>
      </c>
      <c r="C664" s="119" t="s">
        <v>874</v>
      </c>
      <c r="D664" s="119"/>
      <c r="E664" s="199"/>
      <c r="F664" s="199"/>
      <c r="G664" s="199"/>
    </row>
    <row r="665" spans="1:7">
      <c r="A665" s="18">
        <f t="shared" si="15"/>
        <v>211</v>
      </c>
      <c r="B665" s="18" t="s">
        <v>10</v>
      </c>
      <c r="C665" s="119" t="s">
        <v>874</v>
      </c>
      <c r="D665" s="119"/>
      <c r="E665" s="199"/>
      <c r="F665" s="199"/>
      <c r="G665" s="199"/>
    </row>
    <row r="666" spans="1:7">
      <c r="A666" s="18">
        <f t="shared" si="15"/>
        <v>211</v>
      </c>
      <c r="B666" s="18" t="s">
        <v>10</v>
      </c>
      <c r="C666" s="119" t="s">
        <v>874</v>
      </c>
      <c r="D666" s="119"/>
      <c r="E666" s="199"/>
      <c r="F666" s="199"/>
      <c r="G666" s="199"/>
    </row>
    <row r="667" spans="1:7">
      <c r="A667" s="18">
        <f t="shared" si="15"/>
        <v>211</v>
      </c>
      <c r="B667" s="18" t="s">
        <v>10</v>
      </c>
      <c r="C667" s="119" t="s">
        <v>874</v>
      </c>
      <c r="D667" s="119"/>
      <c r="E667" s="199"/>
      <c r="F667" s="199"/>
      <c r="G667" s="199"/>
    </row>
    <row r="668" spans="1:7">
      <c r="A668" s="18">
        <f t="shared" si="15"/>
        <v>211</v>
      </c>
      <c r="B668" s="18" t="s">
        <v>10</v>
      </c>
      <c r="C668" s="119" t="s">
        <v>874</v>
      </c>
      <c r="D668" s="119"/>
      <c r="E668" s="199"/>
      <c r="F668" s="199"/>
      <c r="G668" s="199"/>
    </row>
    <row r="669" spans="1:7">
      <c r="A669" s="18">
        <f t="shared" si="15"/>
        <v>211</v>
      </c>
      <c r="B669" s="18" t="s">
        <v>10</v>
      </c>
      <c r="C669" s="119" t="s">
        <v>874</v>
      </c>
      <c r="D669" s="119"/>
      <c r="E669" s="199"/>
      <c r="F669" s="199"/>
      <c r="G669" s="199"/>
    </row>
    <row r="670" spans="1:7">
      <c r="A670" s="18">
        <f t="shared" si="15"/>
        <v>211</v>
      </c>
      <c r="B670" s="18" t="s">
        <v>10</v>
      </c>
      <c r="C670" s="119" t="s">
        <v>874</v>
      </c>
      <c r="D670" s="119"/>
      <c r="E670" s="199"/>
      <c r="F670" s="199"/>
      <c r="G670" s="199"/>
    </row>
    <row r="671" spans="1:7">
      <c r="A671" s="18">
        <f t="shared" si="15"/>
        <v>211</v>
      </c>
      <c r="B671" s="18" t="s">
        <v>10</v>
      </c>
      <c r="C671" s="119" t="s">
        <v>874</v>
      </c>
      <c r="D671" s="119"/>
      <c r="E671" s="199"/>
      <c r="F671" s="199"/>
      <c r="G671" s="199"/>
    </row>
    <row r="672" spans="1:7">
      <c r="A672" s="18">
        <f t="shared" si="15"/>
        <v>211</v>
      </c>
      <c r="B672" s="18" t="s">
        <v>10</v>
      </c>
      <c r="C672" s="119" t="s">
        <v>874</v>
      </c>
      <c r="D672" s="119"/>
      <c r="E672" s="199"/>
      <c r="F672" s="199"/>
      <c r="G672" s="199"/>
    </row>
    <row r="673" spans="1:7">
      <c r="A673" s="18">
        <f t="shared" si="15"/>
        <v>211</v>
      </c>
      <c r="B673" s="18" t="s">
        <v>10</v>
      </c>
      <c r="C673" s="119" t="s">
        <v>874</v>
      </c>
      <c r="D673" s="119"/>
      <c r="E673" s="199"/>
      <c r="F673" s="199"/>
      <c r="G673" s="199"/>
    </row>
    <row r="674" spans="1:7">
      <c r="A674" s="18">
        <f t="shared" si="15"/>
        <v>211</v>
      </c>
      <c r="B674" s="18" t="s">
        <v>10</v>
      </c>
      <c r="C674" s="119" t="s">
        <v>874</v>
      </c>
      <c r="D674" s="119"/>
      <c r="E674" s="199"/>
      <c r="F674" s="199"/>
      <c r="G674" s="199"/>
    </row>
    <row r="675" spans="1:7">
      <c r="A675" s="18">
        <f t="shared" si="15"/>
        <v>211</v>
      </c>
      <c r="B675" s="18" t="s">
        <v>10</v>
      </c>
      <c r="C675" s="119" t="s">
        <v>874</v>
      </c>
      <c r="D675" s="119"/>
      <c r="E675" s="199"/>
      <c r="F675" s="199"/>
      <c r="G675" s="199"/>
    </row>
    <row r="676" spans="1:7">
      <c r="A676" s="18">
        <f t="shared" si="15"/>
        <v>211</v>
      </c>
      <c r="B676" s="18" t="s">
        <v>10</v>
      </c>
      <c r="C676" s="119" t="s">
        <v>874</v>
      </c>
      <c r="D676" s="119"/>
      <c r="E676" s="199"/>
      <c r="F676" s="199"/>
      <c r="G676" s="199"/>
    </row>
    <row r="677" spans="1:7">
      <c r="A677" s="18">
        <f t="shared" si="15"/>
        <v>211</v>
      </c>
      <c r="B677" s="18" t="s">
        <v>10</v>
      </c>
      <c r="C677" s="119" t="s">
        <v>874</v>
      </c>
      <c r="D677" s="119"/>
      <c r="E677" s="199"/>
      <c r="F677" s="199"/>
      <c r="G677" s="199"/>
    </row>
    <row r="678" spans="1:7">
      <c r="A678" s="18">
        <f t="shared" si="15"/>
        <v>211</v>
      </c>
      <c r="B678" s="18" t="s">
        <v>10</v>
      </c>
      <c r="C678" s="119" t="s">
        <v>874</v>
      </c>
      <c r="D678" s="119"/>
      <c r="E678" s="199"/>
      <c r="F678" s="199"/>
      <c r="G678" s="199"/>
    </row>
    <row r="679" spans="1:7">
      <c r="A679" s="18">
        <f t="shared" si="15"/>
        <v>211</v>
      </c>
      <c r="B679" s="18" t="s">
        <v>10</v>
      </c>
      <c r="C679" s="119" t="s">
        <v>874</v>
      </c>
      <c r="D679" s="119"/>
      <c r="E679" s="199"/>
      <c r="F679" s="199"/>
      <c r="G679" s="199"/>
    </row>
    <row r="680" spans="1:7">
      <c r="A680" s="18">
        <f t="shared" si="15"/>
        <v>211</v>
      </c>
      <c r="B680" s="18" t="s">
        <v>10</v>
      </c>
      <c r="C680" s="119" t="s">
        <v>874</v>
      </c>
      <c r="D680" s="119"/>
      <c r="E680" s="199"/>
      <c r="F680" s="199"/>
      <c r="G680" s="199"/>
    </row>
    <row r="681" spans="1:7">
      <c r="A681" s="18">
        <f t="shared" si="15"/>
        <v>211</v>
      </c>
      <c r="B681" s="18" t="s">
        <v>10</v>
      </c>
      <c r="C681" s="119" t="s">
        <v>874</v>
      </c>
      <c r="D681" s="119"/>
      <c r="E681" s="199"/>
      <c r="F681" s="199"/>
      <c r="G681" s="199"/>
    </row>
    <row r="682" spans="1:7">
      <c r="A682" s="18">
        <f t="shared" si="15"/>
        <v>211</v>
      </c>
      <c r="B682" s="18" t="s">
        <v>10</v>
      </c>
      <c r="C682" s="119" t="s">
        <v>874</v>
      </c>
      <c r="D682" s="119"/>
      <c r="E682" s="199"/>
      <c r="F682" s="199"/>
      <c r="G682" s="199"/>
    </row>
    <row r="683" spans="1:7">
      <c r="A683" s="18">
        <f t="shared" si="15"/>
        <v>211</v>
      </c>
      <c r="B683" s="18" t="s">
        <v>10</v>
      </c>
      <c r="C683" s="119" t="s">
        <v>874</v>
      </c>
      <c r="D683" s="119"/>
      <c r="E683" s="199"/>
      <c r="F683" s="199"/>
      <c r="G683" s="199"/>
    </row>
    <row r="684" spans="1:7">
      <c r="A684" s="18">
        <f t="shared" si="15"/>
        <v>211</v>
      </c>
      <c r="B684" s="18" t="s">
        <v>10</v>
      </c>
      <c r="C684" s="119" t="s">
        <v>874</v>
      </c>
      <c r="D684" s="119"/>
      <c r="E684" s="199"/>
      <c r="F684" s="199"/>
      <c r="G684" s="199"/>
    </row>
    <row r="685" spans="1:7">
      <c r="A685" s="18">
        <f t="shared" si="15"/>
        <v>211</v>
      </c>
      <c r="B685" s="18" t="s">
        <v>10</v>
      </c>
      <c r="C685" s="119" t="s">
        <v>874</v>
      </c>
      <c r="D685" s="119"/>
      <c r="E685" s="199"/>
      <c r="F685" s="199"/>
      <c r="G685" s="199"/>
    </row>
    <row r="686" spans="1:7">
      <c r="A686" s="18">
        <f t="shared" si="15"/>
        <v>211</v>
      </c>
      <c r="B686" s="18" t="s">
        <v>10</v>
      </c>
      <c r="C686" s="119" t="s">
        <v>874</v>
      </c>
      <c r="D686" s="119"/>
      <c r="E686" s="199"/>
      <c r="F686" s="199"/>
      <c r="G686" s="199"/>
    </row>
    <row r="687" spans="1:7">
      <c r="A687" s="18">
        <f t="shared" si="15"/>
        <v>211</v>
      </c>
      <c r="B687" s="18" t="s">
        <v>10</v>
      </c>
      <c r="C687" s="119" t="s">
        <v>874</v>
      </c>
      <c r="D687" s="119"/>
      <c r="E687" s="199"/>
      <c r="F687" s="199"/>
      <c r="G687" s="199"/>
    </row>
    <row r="688" spans="1:7">
      <c r="A688" s="18">
        <f t="shared" si="15"/>
        <v>211</v>
      </c>
      <c r="B688" s="18" t="s">
        <v>10</v>
      </c>
      <c r="C688" s="119" t="s">
        <v>874</v>
      </c>
      <c r="D688" s="119"/>
      <c r="E688" s="199"/>
      <c r="F688" s="199"/>
      <c r="G688" s="199"/>
    </row>
    <row r="689" spans="1:7">
      <c r="A689" s="18">
        <f t="shared" si="15"/>
        <v>211</v>
      </c>
      <c r="B689" s="18" t="s">
        <v>10</v>
      </c>
      <c r="C689" s="119" t="s">
        <v>874</v>
      </c>
      <c r="D689" s="119"/>
      <c r="E689" s="199"/>
      <c r="F689" s="199"/>
      <c r="G689" s="199"/>
    </row>
    <row r="690" spans="1:7">
      <c r="A690" s="18">
        <f t="shared" si="15"/>
        <v>211</v>
      </c>
      <c r="B690" s="18" t="s">
        <v>10</v>
      </c>
      <c r="C690" s="119" t="s">
        <v>874</v>
      </c>
      <c r="D690" s="119"/>
      <c r="E690" s="199"/>
      <c r="F690" s="199"/>
      <c r="G690" s="199"/>
    </row>
    <row r="691" spans="1:7">
      <c r="A691" s="18">
        <f t="shared" si="15"/>
        <v>211</v>
      </c>
      <c r="B691" s="18" t="s">
        <v>10</v>
      </c>
      <c r="C691" s="119" t="s">
        <v>874</v>
      </c>
      <c r="D691" s="119"/>
      <c r="E691" s="199"/>
      <c r="F691" s="199"/>
      <c r="G691" s="199"/>
    </row>
    <row r="692" spans="1:7">
      <c r="A692" s="18">
        <f t="shared" si="15"/>
        <v>211</v>
      </c>
      <c r="B692" s="18" t="s">
        <v>10</v>
      </c>
      <c r="C692" s="119" t="s">
        <v>874</v>
      </c>
      <c r="D692" s="119"/>
      <c r="E692" s="199"/>
      <c r="F692" s="199"/>
      <c r="G692" s="199"/>
    </row>
    <row r="693" spans="1:7">
      <c r="A693" s="18">
        <f t="shared" si="15"/>
        <v>211</v>
      </c>
      <c r="B693" s="18" t="s">
        <v>10</v>
      </c>
      <c r="C693" s="119" t="s">
        <v>874</v>
      </c>
      <c r="D693" s="119"/>
      <c r="E693" s="199"/>
      <c r="F693" s="199"/>
      <c r="G693" s="199"/>
    </row>
    <row r="694" spans="1:7">
      <c r="A694" s="18">
        <f t="shared" ref="A694:A757" si="16">IF($C694="","blank",MATCH($C694,$I$5:$I$260,0))</f>
        <v>211</v>
      </c>
      <c r="B694" s="18" t="s">
        <v>10</v>
      </c>
      <c r="C694" s="119" t="s">
        <v>874</v>
      </c>
      <c r="D694" s="119"/>
      <c r="E694" s="199"/>
      <c r="F694" s="199"/>
      <c r="G694" s="199"/>
    </row>
    <row r="695" spans="1:7">
      <c r="A695" s="18">
        <f t="shared" si="16"/>
        <v>211</v>
      </c>
      <c r="B695" s="18" t="s">
        <v>10</v>
      </c>
      <c r="C695" s="119" t="s">
        <v>874</v>
      </c>
      <c r="D695" s="119"/>
      <c r="E695" s="199"/>
      <c r="F695" s="199"/>
      <c r="G695" s="199"/>
    </row>
    <row r="696" spans="1:7">
      <c r="A696" s="18">
        <f t="shared" si="16"/>
        <v>211</v>
      </c>
      <c r="B696" s="18" t="s">
        <v>10</v>
      </c>
      <c r="C696" s="119" t="s">
        <v>874</v>
      </c>
      <c r="D696" s="119"/>
      <c r="E696" s="199"/>
      <c r="F696" s="199"/>
      <c r="G696" s="199"/>
    </row>
    <row r="697" spans="1:7">
      <c r="A697" s="18">
        <f t="shared" si="16"/>
        <v>211</v>
      </c>
      <c r="B697" s="18" t="s">
        <v>10</v>
      </c>
      <c r="C697" s="119" t="s">
        <v>874</v>
      </c>
      <c r="D697" s="119"/>
      <c r="E697" s="199"/>
      <c r="F697" s="199"/>
      <c r="G697" s="199"/>
    </row>
    <row r="698" spans="1:7">
      <c r="A698" s="18">
        <f t="shared" si="16"/>
        <v>211</v>
      </c>
      <c r="B698" s="18" t="s">
        <v>10</v>
      </c>
      <c r="C698" s="119" t="s">
        <v>874</v>
      </c>
      <c r="D698" s="119"/>
      <c r="E698" s="199"/>
      <c r="F698" s="199"/>
      <c r="G698" s="199"/>
    </row>
    <row r="699" spans="1:7">
      <c r="A699" s="18">
        <f t="shared" si="16"/>
        <v>211</v>
      </c>
      <c r="B699" s="18" t="s">
        <v>10</v>
      </c>
      <c r="C699" s="119" t="s">
        <v>874</v>
      </c>
      <c r="D699" s="119"/>
      <c r="E699" s="199"/>
      <c r="F699" s="199"/>
      <c r="G699" s="199"/>
    </row>
    <row r="700" spans="1:7">
      <c r="A700" s="18">
        <f t="shared" si="16"/>
        <v>211</v>
      </c>
      <c r="B700" s="18" t="s">
        <v>10</v>
      </c>
      <c r="C700" s="119" t="s">
        <v>874</v>
      </c>
      <c r="D700" s="119"/>
      <c r="E700" s="199"/>
      <c r="F700" s="199"/>
      <c r="G700" s="199"/>
    </row>
    <row r="701" spans="1:7">
      <c r="A701" s="18">
        <f t="shared" si="16"/>
        <v>211</v>
      </c>
      <c r="B701" s="18" t="s">
        <v>10</v>
      </c>
      <c r="C701" s="119" t="s">
        <v>874</v>
      </c>
      <c r="D701" s="119"/>
      <c r="E701" s="199"/>
      <c r="F701" s="199"/>
      <c r="G701" s="199"/>
    </row>
    <row r="702" spans="1:7">
      <c r="A702" s="18">
        <f t="shared" si="16"/>
        <v>211</v>
      </c>
      <c r="B702" s="18" t="s">
        <v>10</v>
      </c>
      <c r="C702" s="119" t="s">
        <v>874</v>
      </c>
      <c r="D702" s="119"/>
      <c r="E702" s="199"/>
      <c r="F702" s="199"/>
      <c r="G702" s="199"/>
    </row>
    <row r="703" spans="1:7">
      <c r="A703" s="18">
        <f t="shared" si="16"/>
        <v>211</v>
      </c>
      <c r="B703" s="18" t="s">
        <v>10</v>
      </c>
      <c r="C703" s="119" t="s">
        <v>874</v>
      </c>
      <c r="D703" s="119"/>
      <c r="E703" s="199"/>
      <c r="F703" s="199"/>
      <c r="G703" s="199"/>
    </row>
    <row r="704" spans="1:7">
      <c r="A704" s="18">
        <f t="shared" si="16"/>
        <v>211</v>
      </c>
      <c r="B704" s="18" t="s">
        <v>10</v>
      </c>
      <c r="C704" s="119" t="s">
        <v>874</v>
      </c>
      <c r="D704" s="119"/>
      <c r="E704" s="199"/>
      <c r="F704" s="199"/>
      <c r="G704" s="199"/>
    </row>
    <row r="705" spans="1:7">
      <c r="A705" s="18">
        <f t="shared" si="16"/>
        <v>211</v>
      </c>
      <c r="B705" s="18" t="s">
        <v>10</v>
      </c>
      <c r="C705" s="119" t="s">
        <v>874</v>
      </c>
      <c r="D705" s="119"/>
      <c r="E705" s="199"/>
      <c r="F705" s="199"/>
      <c r="G705" s="199"/>
    </row>
    <row r="706" spans="1:7">
      <c r="A706" s="18">
        <f t="shared" si="16"/>
        <v>211</v>
      </c>
      <c r="B706" s="18" t="s">
        <v>10</v>
      </c>
      <c r="C706" s="119" t="s">
        <v>874</v>
      </c>
      <c r="D706" s="119"/>
      <c r="E706" s="199"/>
      <c r="F706" s="199"/>
      <c r="G706" s="199"/>
    </row>
    <row r="707" spans="1:7">
      <c r="A707" s="18">
        <f t="shared" si="16"/>
        <v>211</v>
      </c>
      <c r="B707" s="18" t="s">
        <v>10</v>
      </c>
      <c r="C707" s="119" t="s">
        <v>874</v>
      </c>
      <c r="D707" s="119"/>
      <c r="E707" s="199"/>
      <c r="F707" s="199"/>
      <c r="G707" s="199"/>
    </row>
    <row r="708" spans="1:7">
      <c r="A708" s="18">
        <f t="shared" si="16"/>
        <v>211</v>
      </c>
      <c r="B708" s="18" t="s">
        <v>10</v>
      </c>
      <c r="C708" s="119" t="s">
        <v>874</v>
      </c>
      <c r="D708" s="119"/>
      <c r="E708" s="199"/>
      <c r="F708" s="199"/>
      <c r="G708" s="199"/>
    </row>
    <row r="709" spans="1:7">
      <c r="A709" s="18">
        <f t="shared" si="16"/>
        <v>211</v>
      </c>
      <c r="B709" s="18" t="s">
        <v>10</v>
      </c>
      <c r="C709" s="119" t="s">
        <v>874</v>
      </c>
      <c r="D709" s="119"/>
      <c r="E709" s="199"/>
      <c r="F709" s="199"/>
      <c r="G709" s="199"/>
    </row>
    <row r="710" spans="1:7">
      <c r="A710" s="18">
        <f t="shared" si="16"/>
        <v>211</v>
      </c>
      <c r="B710" s="18" t="s">
        <v>10</v>
      </c>
      <c r="C710" s="119" t="s">
        <v>874</v>
      </c>
      <c r="D710" s="119"/>
      <c r="E710" s="199"/>
      <c r="F710" s="199"/>
      <c r="G710" s="199"/>
    </row>
    <row r="711" spans="1:7">
      <c r="A711" s="18">
        <f t="shared" si="16"/>
        <v>211</v>
      </c>
      <c r="B711" s="18" t="s">
        <v>10</v>
      </c>
      <c r="C711" s="119" t="s">
        <v>874</v>
      </c>
      <c r="D711" s="119"/>
      <c r="E711" s="199"/>
      <c r="F711" s="199"/>
      <c r="G711" s="199"/>
    </row>
    <row r="712" spans="1:7">
      <c r="A712" s="18">
        <f t="shared" si="16"/>
        <v>211</v>
      </c>
      <c r="B712" s="18" t="s">
        <v>10</v>
      </c>
      <c r="C712" s="119" t="s">
        <v>874</v>
      </c>
      <c r="D712" s="119"/>
      <c r="E712" s="199"/>
      <c r="F712" s="199"/>
      <c r="G712" s="199"/>
    </row>
    <row r="713" spans="1:7">
      <c r="A713" s="18">
        <f t="shared" si="16"/>
        <v>211</v>
      </c>
      <c r="B713" s="18" t="s">
        <v>10</v>
      </c>
      <c r="C713" s="119" t="s">
        <v>874</v>
      </c>
      <c r="D713" s="119"/>
      <c r="E713" s="199"/>
      <c r="F713" s="199"/>
      <c r="G713" s="199"/>
    </row>
    <row r="714" spans="1:7">
      <c r="A714" s="18">
        <f t="shared" si="16"/>
        <v>211</v>
      </c>
      <c r="B714" s="18" t="s">
        <v>10</v>
      </c>
      <c r="C714" s="119" t="s">
        <v>874</v>
      </c>
      <c r="D714" s="119"/>
      <c r="E714" s="199"/>
      <c r="F714" s="199"/>
      <c r="G714" s="199"/>
    </row>
    <row r="715" spans="1:7">
      <c r="A715" s="18">
        <f t="shared" si="16"/>
        <v>211</v>
      </c>
      <c r="B715" s="18" t="s">
        <v>10</v>
      </c>
      <c r="C715" s="119" t="s">
        <v>874</v>
      </c>
      <c r="D715" s="119"/>
      <c r="E715" s="199"/>
      <c r="F715" s="199"/>
      <c r="G715" s="199"/>
    </row>
    <row r="716" spans="1:7">
      <c r="A716" s="18">
        <f t="shared" si="16"/>
        <v>211</v>
      </c>
      <c r="B716" s="18" t="s">
        <v>10</v>
      </c>
      <c r="C716" s="119" t="s">
        <v>874</v>
      </c>
      <c r="D716" s="119"/>
      <c r="E716" s="199"/>
      <c r="F716" s="199"/>
      <c r="G716" s="199"/>
    </row>
    <row r="717" spans="1:7">
      <c r="A717" s="18">
        <f t="shared" si="16"/>
        <v>211</v>
      </c>
      <c r="B717" s="18" t="s">
        <v>10</v>
      </c>
      <c r="C717" s="119" t="s">
        <v>874</v>
      </c>
      <c r="D717" s="119"/>
      <c r="E717" s="199"/>
      <c r="F717" s="199"/>
      <c r="G717" s="199"/>
    </row>
    <row r="718" spans="1:7">
      <c r="A718" s="18">
        <f t="shared" si="16"/>
        <v>211</v>
      </c>
      <c r="B718" s="18" t="s">
        <v>10</v>
      </c>
      <c r="C718" s="119" t="s">
        <v>874</v>
      </c>
      <c r="D718" s="119"/>
      <c r="E718" s="199"/>
      <c r="F718" s="199"/>
      <c r="G718" s="199"/>
    </row>
    <row r="719" spans="1:7">
      <c r="A719" s="18">
        <f t="shared" si="16"/>
        <v>211</v>
      </c>
      <c r="B719" s="18" t="s">
        <v>10</v>
      </c>
      <c r="C719" s="119" t="s">
        <v>874</v>
      </c>
      <c r="D719" s="119"/>
      <c r="E719" s="199"/>
      <c r="F719" s="199"/>
      <c r="G719" s="199"/>
    </row>
    <row r="720" spans="1:7">
      <c r="A720" s="18">
        <f t="shared" si="16"/>
        <v>211</v>
      </c>
      <c r="B720" s="18" t="s">
        <v>10</v>
      </c>
      <c r="C720" s="119" t="s">
        <v>874</v>
      </c>
      <c r="D720" s="119"/>
      <c r="E720" s="199"/>
      <c r="F720" s="199"/>
      <c r="G720" s="199"/>
    </row>
    <row r="721" spans="1:7">
      <c r="A721" s="18">
        <f t="shared" si="16"/>
        <v>211</v>
      </c>
      <c r="B721" s="18" t="s">
        <v>10</v>
      </c>
      <c r="C721" s="119" t="s">
        <v>874</v>
      </c>
      <c r="D721" s="119"/>
      <c r="E721" s="199"/>
      <c r="F721" s="199"/>
      <c r="G721" s="199"/>
    </row>
    <row r="722" spans="1:7">
      <c r="A722" s="18">
        <f t="shared" si="16"/>
        <v>212</v>
      </c>
      <c r="B722" s="18" t="s">
        <v>0</v>
      </c>
      <c r="C722" s="119" t="s">
        <v>1197</v>
      </c>
      <c r="D722" s="119"/>
      <c r="E722" s="199"/>
      <c r="F722" s="199"/>
      <c r="G722" s="199"/>
    </row>
    <row r="723" spans="1:7">
      <c r="A723" s="18">
        <f t="shared" si="16"/>
        <v>213</v>
      </c>
      <c r="B723" s="18" t="s">
        <v>16</v>
      </c>
      <c r="C723" s="119" t="s">
        <v>1164</v>
      </c>
      <c r="D723" s="119"/>
      <c r="E723" s="199"/>
      <c r="F723" s="199"/>
      <c r="G723" s="199"/>
    </row>
    <row r="724" spans="1:7">
      <c r="A724" s="18">
        <f t="shared" si="16"/>
        <v>214</v>
      </c>
      <c r="B724" s="18" t="s">
        <v>10</v>
      </c>
      <c r="C724" s="119" t="s">
        <v>1390</v>
      </c>
      <c r="D724" s="119"/>
      <c r="E724" s="199"/>
      <c r="F724" s="199"/>
      <c r="G724" s="199"/>
    </row>
    <row r="725" spans="1:7">
      <c r="A725" s="18">
        <f t="shared" si="16"/>
        <v>215</v>
      </c>
      <c r="B725" s="18" t="s">
        <v>10</v>
      </c>
      <c r="C725" s="119" t="s">
        <v>1391</v>
      </c>
      <c r="D725" s="119"/>
      <c r="E725" s="199"/>
      <c r="F725" s="199"/>
      <c r="G725" s="199"/>
    </row>
    <row r="726" spans="1:7">
      <c r="A726" s="18">
        <f t="shared" si="16"/>
        <v>221</v>
      </c>
      <c r="B726" s="18" t="s">
        <v>10</v>
      </c>
      <c r="C726" s="119" t="s">
        <v>69</v>
      </c>
      <c r="D726" s="119"/>
      <c r="E726" s="199"/>
      <c r="F726" s="199"/>
      <c r="G726" s="199"/>
    </row>
    <row r="727" spans="1:7">
      <c r="A727" s="18">
        <f t="shared" si="16"/>
        <v>222</v>
      </c>
      <c r="B727" s="18" t="s">
        <v>10</v>
      </c>
      <c r="C727" s="119" t="s">
        <v>108</v>
      </c>
      <c r="D727" s="119"/>
      <c r="E727" s="199"/>
      <c r="F727" s="199"/>
      <c r="G727" s="199"/>
    </row>
    <row r="728" spans="1:7">
      <c r="A728" s="18">
        <f t="shared" si="16"/>
        <v>223</v>
      </c>
      <c r="B728" s="18" t="s">
        <v>10</v>
      </c>
      <c r="C728" s="119" t="s">
        <v>70</v>
      </c>
      <c r="D728" s="119"/>
      <c r="E728" s="199"/>
      <c r="F728" s="199"/>
      <c r="G728" s="199"/>
    </row>
    <row r="729" spans="1:7">
      <c r="A729" s="18">
        <f t="shared" si="16"/>
        <v>224</v>
      </c>
      <c r="B729" s="18" t="s">
        <v>10</v>
      </c>
      <c r="C729" s="119" t="s">
        <v>350</v>
      </c>
      <c r="D729" s="119"/>
      <c r="E729" s="199"/>
      <c r="F729" s="199"/>
      <c r="G729" s="199"/>
    </row>
    <row r="730" spans="1:7">
      <c r="A730" s="18">
        <f t="shared" si="16"/>
        <v>225</v>
      </c>
      <c r="B730" s="18" t="s">
        <v>0</v>
      </c>
      <c r="C730" s="119" t="s">
        <v>812</v>
      </c>
      <c r="D730" s="119"/>
      <c r="E730" s="199"/>
      <c r="F730" s="199"/>
      <c r="G730" s="199"/>
    </row>
    <row r="731" spans="1:7">
      <c r="A731" s="18" t="e">
        <f t="shared" si="16"/>
        <v>#N/A</v>
      </c>
      <c r="B731" s="18" t="s">
        <v>0</v>
      </c>
      <c r="C731" s="119" t="s">
        <v>813</v>
      </c>
      <c r="D731" s="119"/>
      <c r="E731" s="199"/>
      <c r="F731" s="199"/>
      <c r="G731" s="199"/>
    </row>
    <row r="732" spans="1:7">
      <c r="A732" s="18" t="e">
        <f t="shared" si="16"/>
        <v>#N/A</v>
      </c>
      <c r="B732" s="18" t="s">
        <v>0</v>
      </c>
      <c r="C732" s="119" t="s">
        <v>814</v>
      </c>
      <c r="D732" s="119"/>
      <c r="E732" s="199"/>
      <c r="F732" s="199"/>
      <c r="G732" s="199"/>
    </row>
    <row r="733" spans="1:7">
      <c r="A733" s="18">
        <f t="shared" si="16"/>
        <v>234</v>
      </c>
      <c r="B733" s="18" t="s">
        <v>16</v>
      </c>
      <c r="C733" s="119" t="s">
        <v>1165</v>
      </c>
      <c r="D733" s="119"/>
      <c r="E733" s="199"/>
      <c r="F733" s="199"/>
      <c r="G733" s="199"/>
    </row>
    <row r="734" spans="1:7">
      <c r="A734" s="18">
        <f t="shared" si="16"/>
        <v>236</v>
      </c>
      <c r="B734" s="18" t="s">
        <v>10</v>
      </c>
      <c r="C734" s="119" t="s">
        <v>1252</v>
      </c>
      <c r="D734" s="119"/>
      <c r="E734" s="199"/>
      <c r="F734" s="199"/>
      <c r="G734" s="199"/>
    </row>
    <row r="735" spans="1:7">
      <c r="A735" s="18" t="e">
        <f t="shared" si="16"/>
        <v>#N/A</v>
      </c>
      <c r="B735" s="18" t="s">
        <v>10</v>
      </c>
      <c r="C735" s="119" t="s">
        <v>1243</v>
      </c>
      <c r="D735" s="119"/>
      <c r="E735" s="199"/>
      <c r="F735" s="199"/>
      <c r="G735" s="199"/>
    </row>
    <row r="736" spans="1:7">
      <c r="A736" s="18">
        <f t="shared" si="16"/>
        <v>243</v>
      </c>
      <c r="B736" s="18" t="s">
        <v>0</v>
      </c>
      <c r="C736" s="119" t="s">
        <v>1516</v>
      </c>
      <c r="D736" s="119"/>
      <c r="E736" s="199"/>
      <c r="F736" s="199"/>
      <c r="G736" s="199"/>
    </row>
    <row r="737" spans="1:7">
      <c r="A737" s="18">
        <f t="shared" si="16"/>
        <v>243</v>
      </c>
      <c r="B737" s="18" t="s">
        <v>0</v>
      </c>
      <c r="C737" s="119" t="s">
        <v>1516</v>
      </c>
      <c r="D737" s="119"/>
      <c r="E737" s="199"/>
      <c r="F737" s="199"/>
      <c r="G737" s="199"/>
    </row>
    <row r="738" spans="1:7">
      <c r="A738" s="18">
        <f t="shared" si="16"/>
        <v>243</v>
      </c>
      <c r="B738" s="18" t="s">
        <v>0</v>
      </c>
      <c r="C738" s="119" t="s">
        <v>1516</v>
      </c>
      <c r="D738" s="119"/>
      <c r="E738" s="199"/>
      <c r="F738" s="199"/>
      <c r="G738" s="199"/>
    </row>
    <row r="739" spans="1:7">
      <c r="A739" s="18">
        <f t="shared" si="16"/>
        <v>243</v>
      </c>
      <c r="B739" s="18" t="s">
        <v>0</v>
      </c>
      <c r="C739" s="119" t="s">
        <v>1516</v>
      </c>
      <c r="D739" s="119"/>
      <c r="E739" s="199"/>
      <c r="F739" s="199"/>
      <c r="G739" s="199"/>
    </row>
    <row r="740" spans="1:7">
      <c r="A740" s="18">
        <f t="shared" si="16"/>
        <v>243</v>
      </c>
      <c r="B740" s="18" t="s">
        <v>0</v>
      </c>
      <c r="C740" s="119" t="s">
        <v>1516</v>
      </c>
      <c r="D740" s="119"/>
      <c r="E740" s="199"/>
      <c r="F740" s="199"/>
      <c r="G740" s="199"/>
    </row>
    <row r="741" spans="1:7">
      <c r="A741" s="18">
        <f t="shared" si="16"/>
        <v>243</v>
      </c>
      <c r="B741" s="18" t="s">
        <v>0</v>
      </c>
      <c r="C741" s="119" t="s">
        <v>1516</v>
      </c>
      <c r="D741" s="119"/>
      <c r="E741" s="199"/>
      <c r="F741" s="199"/>
      <c r="G741" s="199"/>
    </row>
    <row r="742" spans="1:7">
      <c r="A742" s="18">
        <f t="shared" si="16"/>
        <v>243</v>
      </c>
      <c r="B742" s="18" t="s">
        <v>0</v>
      </c>
      <c r="C742" s="119" t="s">
        <v>1516</v>
      </c>
      <c r="D742" s="119"/>
      <c r="E742" s="199"/>
      <c r="F742" s="199"/>
      <c r="G742" s="199"/>
    </row>
    <row r="743" spans="1:7">
      <c r="A743" s="18">
        <f t="shared" si="16"/>
        <v>245</v>
      </c>
      <c r="B743" s="18" t="s">
        <v>0</v>
      </c>
      <c r="C743" s="119" t="s">
        <v>762</v>
      </c>
      <c r="D743" s="119"/>
      <c r="E743" s="199"/>
      <c r="F743" s="199"/>
      <c r="G743" s="199"/>
    </row>
    <row r="744" spans="1:7">
      <c r="A744" s="18">
        <f t="shared" si="16"/>
        <v>248</v>
      </c>
      <c r="B744" s="18" t="s">
        <v>10</v>
      </c>
      <c r="C744" s="119" t="s">
        <v>1389</v>
      </c>
      <c r="D744" s="119"/>
      <c r="E744" s="199"/>
      <c r="F744" s="199"/>
      <c r="G744" s="199"/>
    </row>
    <row r="745" spans="1:7">
      <c r="A745" s="18" t="e">
        <f t="shared" si="16"/>
        <v>#N/A</v>
      </c>
      <c r="B745" s="18" t="s">
        <v>10</v>
      </c>
      <c r="C745" s="119" t="s">
        <v>1168</v>
      </c>
      <c r="D745" s="119"/>
      <c r="E745" s="199"/>
      <c r="F745" s="199"/>
      <c r="G745" s="199"/>
    </row>
    <row r="746" spans="1:7">
      <c r="A746" s="18">
        <f t="shared" si="16"/>
        <v>164</v>
      </c>
      <c r="B746" s="18" t="s">
        <v>10</v>
      </c>
      <c r="C746" s="119" t="s">
        <v>1188</v>
      </c>
      <c r="D746" s="119"/>
      <c r="E746" s="199"/>
      <c r="F746" s="199"/>
      <c r="G746" s="199"/>
    </row>
    <row r="747" spans="1:7">
      <c r="A747" s="18">
        <f t="shared" si="16"/>
        <v>253</v>
      </c>
      <c r="B747" s="18" t="s">
        <v>16</v>
      </c>
      <c r="C747" s="119" t="s">
        <v>1845</v>
      </c>
      <c r="D747" s="119"/>
      <c r="E747" s="199"/>
      <c r="F747" s="199"/>
      <c r="G747" s="199"/>
    </row>
    <row r="748" spans="1:7">
      <c r="A748" s="18">
        <f t="shared" si="16"/>
        <v>254</v>
      </c>
      <c r="B748" s="18" t="s">
        <v>10</v>
      </c>
      <c r="C748" s="119" t="s">
        <v>1844</v>
      </c>
      <c r="D748" s="119"/>
      <c r="E748" s="199"/>
      <c r="F748" s="199"/>
      <c r="G748" s="199"/>
    </row>
    <row r="749" spans="1:7">
      <c r="A749" s="18">
        <f t="shared" si="16"/>
        <v>254</v>
      </c>
      <c r="B749" s="18" t="s">
        <v>10</v>
      </c>
      <c r="C749" s="119" t="s">
        <v>1844</v>
      </c>
      <c r="D749" s="119"/>
      <c r="E749" s="199"/>
      <c r="F749" s="199"/>
      <c r="G749" s="199"/>
    </row>
    <row r="750" spans="1:7">
      <c r="A750" s="18">
        <f t="shared" si="16"/>
        <v>254</v>
      </c>
      <c r="B750" s="18" t="s">
        <v>10</v>
      </c>
      <c r="C750" s="119" t="s">
        <v>1844</v>
      </c>
      <c r="D750" s="119"/>
      <c r="E750" s="199"/>
      <c r="F750" s="199"/>
      <c r="G750" s="199"/>
    </row>
    <row r="751" spans="1:7">
      <c r="A751" s="18">
        <f t="shared" si="16"/>
        <v>254</v>
      </c>
      <c r="B751" s="18" t="s">
        <v>10</v>
      </c>
      <c r="C751" s="119" t="s">
        <v>1844</v>
      </c>
      <c r="D751" s="119"/>
      <c r="E751" s="199"/>
      <c r="F751" s="199"/>
      <c r="G751" s="199"/>
    </row>
    <row r="752" spans="1:7">
      <c r="A752" s="18">
        <f t="shared" si="16"/>
        <v>254</v>
      </c>
      <c r="B752" s="18" t="s">
        <v>10</v>
      </c>
      <c r="C752" s="119" t="s">
        <v>1844</v>
      </c>
      <c r="D752" s="119"/>
      <c r="E752" s="199"/>
      <c r="F752" s="199"/>
      <c r="G752" s="199"/>
    </row>
    <row r="753" spans="1:7">
      <c r="A753" s="18">
        <f t="shared" si="16"/>
        <v>254</v>
      </c>
      <c r="B753" s="18" t="s">
        <v>10</v>
      </c>
      <c r="C753" s="119" t="s">
        <v>1844</v>
      </c>
      <c r="D753" s="119"/>
      <c r="E753" s="199"/>
      <c r="F753" s="199"/>
      <c r="G753" s="199"/>
    </row>
    <row r="754" spans="1:7">
      <c r="A754" s="18">
        <f t="shared" si="16"/>
        <v>254</v>
      </c>
      <c r="B754" s="18" t="s">
        <v>10</v>
      </c>
      <c r="C754" s="119" t="s">
        <v>1844</v>
      </c>
      <c r="D754" s="119"/>
      <c r="E754" s="199"/>
      <c r="F754" s="199"/>
      <c r="G754" s="199"/>
    </row>
    <row r="755" spans="1:7">
      <c r="A755" s="18">
        <f t="shared" si="16"/>
        <v>254</v>
      </c>
      <c r="B755" s="18" t="s">
        <v>10</v>
      </c>
      <c r="C755" s="119" t="s">
        <v>1844</v>
      </c>
      <c r="D755" s="119"/>
      <c r="E755" s="199"/>
      <c r="F755" s="199"/>
      <c r="G755" s="199"/>
    </row>
    <row r="756" spans="1:7">
      <c r="A756" s="18">
        <f t="shared" si="16"/>
        <v>254</v>
      </c>
      <c r="B756" s="18" t="s">
        <v>10</v>
      </c>
      <c r="C756" s="119" t="s">
        <v>1844</v>
      </c>
      <c r="D756" s="119"/>
      <c r="E756" s="199"/>
      <c r="F756" s="199"/>
      <c r="G756" s="199"/>
    </row>
    <row r="757" spans="1:7">
      <c r="A757" s="18">
        <f t="shared" si="16"/>
        <v>254</v>
      </c>
      <c r="B757" s="18" t="s">
        <v>10</v>
      </c>
      <c r="C757" s="119" t="s">
        <v>1844</v>
      </c>
      <c r="D757" s="119"/>
      <c r="E757" s="199"/>
      <c r="F757" s="199"/>
      <c r="G757" s="199"/>
    </row>
    <row r="758" spans="1:7">
      <c r="A758" s="18">
        <f t="shared" ref="A758:A821" si="17">IF($C758="","blank",MATCH($C758,$I$5:$I$260,0))</f>
        <v>254</v>
      </c>
      <c r="B758" s="18" t="s">
        <v>10</v>
      </c>
      <c r="C758" s="119" t="s">
        <v>1844</v>
      </c>
      <c r="D758" s="119"/>
      <c r="E758" s="199"/>
      <c r="F758" s="199"/>
      <c r="G758" s="199"/>
    </row>
    <row r="759" spans="1:7">
      <c r="A759" s="18">
        <f t="shared" si="17"/>
        <v>254</v>
      </c>
      <c r="B759" s="18" t="s">
        <v>10</v>
      </c>
      <c r="C759" s="119" t="s">
        <v>1844</v>
      </c>
      <c r="D759" s="119"/>
      <c r="E759" s="199"/>
      <c r="F759" s="199"/>
      <c r="G759" s="199"/>
    </row>
    <row r="760" spans="1:7">
      <c r="A760" s="18">
        <f t="shared" si="17"/>
        <v>254</v>
      </c>
      <c r="B760" s="18" t="s">
        <v>10</v>
      </c>
      <c r="C760" s="119" t="s">
        <v>1844</v>
      </c>
      <c r="D760" s="119"/>
      <c r="E760" s="199"/>
      <c r="F760" s="199"/>
      <c r="G760" s="199"/>
    </row>
    <row r="761" spans="1:7">
      <c r="A761" s="18">
        <f t="shared" si="17"/>
        <v>254</v>
      </c>
      <c r="B761" s="18" t="s">
        <v>10</v>
      </c>
      <c r="C761" s="119" t="s">
        <v>1844</v>
      </c>
      <c r="D761" s="119"/>
      <c r="E761" s="199"/>
      <c r="F761" s="199"/>
      <c r="G761" s="199"/>
    </row>
    <row r="762" spans="1:7">
      <c r="A762" s="18">
        <f t="shared" si="17"/>
        <v>254</v>
      </c>
      <c r="B762" s="18" t="s">
        <v>10</v>
      </c>
      <c r="C762" s="119" t="s">
        <v>1844</v>
      </c>
      <c r="D762" s="119"/>
      <c r="E762" s="199"/>
      <c r="F762" s="199"/>
      <c r="G762" s="199"/>
    </row>
    <row r="763" spans="1:7">
      <c r="A763" s="18">
        <f t="shared" si="17"/>
        <v>254</v>
      </c>
      <c r="B763" s="18" t="s">
        <v>10</v>
      </c>
      <c r="C763" s="119" t="s">
        <v>1844</v>
      </c>
      <c r="D763" s="119"/>
      <c r="E763" s="199"/>
      <c r="F763" s="199"/>
      <c r="G763" s="199"/>
    </row>
    <row r="764" spans="1:7">
      <c r="A764" s="18">
        <f t="shared" si="17"/>
        <v>254</v>
      </c>
      <c r="B764" s="18" t="s">
        <v>10</v>
      </c>
      <c r="C764" s="119" t="s">
        <v>1844</v>
      </c>
      <c r="D764" s="119"/>
      <c r="E764" s="199"/>
      <c r="F764" s="199"/>
      <c r="G764" s="199"/>
    </row>
    <row r="765" spans="1:7">
      <c r="A765" s="18">
        <f t="shared" si="17"/>
        <v>254</v>
      </c>
      <c r="B765" s="18" t="s">
        <v>10</v>
      </c>
      <c r="C765" s="119" t="s">
        <v>1844</v>
      </c>
      <c r="D765" s="119"/>
      <c r="E765" s="199"/>
      <c r="F765" s="199"/>
      <c r="G765" s="199"/>
    </row>
    <row r="766" spans="1:7">
      <c r="A766" s="18">
        <f t="shared" si="17"/>
        <v>254</v>
      </c>
      <c r="B766" s="18" t="s">
        <v>10</v>
      </c>
      <c r="C766" s="119" t="s">
        <v>1844</v>
      </c>
      <c r="D766" s="119"/>
      <c r="E766" s="199"/>
      <c r="F766" s="199"/>
      <c r="G766" s="199"/>
    </row>
    <row r="767" spans="1:7">
      <c r="A767" s="18">
        <f t="shared" si="17"/>
        <v>254</v>
      </c>
      <c r="B767" s="18" t="s">
        <v>10</v>
      </c>
      <c r="C767" s="119" t="s">
        <v>1844</v>
      </c>
      <c r="D767" s="119"/>
      <c r="E767" s="199"/>
      <c r="F767" s="199"/>
      <c r="G767" s="199"/>
    </row>
    <row r="768" spans="1:7">
      <c r="A768" s="18">
        <f t="shared" si="17"/>
        <v>254</v>
      </c>
      <c r="B768" s="18" t="s">
        <v>10</v>
      </c>
      <c r="C768" s="119" t="s">
        <v>1844</v>
      </c>
      <c r="D768" s="119"/>
      <c r="E768" s="199"/>
      <c r="F768" s="199"/>
      <c r="G768" s="199"/>
    </row>
    <row r="769" spans="1:7">
      <c r="A769" s="18">
        <f t="shared" si="17"/>
        <v>254</v>
      </c>
      <c r="B769" s="18" t="s">
        <v>10</v>
      </c>
      <c r="C769" s="119" t="s">
        <v>1844</v>
      </c>
      <c r="D769" s="119"/>
      <c r="E769" s="199"/>
      <c r="F769" s="199"/>
      <c r="G769" s="199"/>
    </row>
    <row r="770" spans="1:7">
      <c r="A770" s="18">
        <f t="shared" si="17"/>
        <v>254</v>
      </c>
      <c r="B770" s="18" t="s">
        <v>10</v>
      </c>
      <c r="C770" s="119" t="s">
        <v>1844</v>
      </c>
      <c r="D770" s="119"/>
      <c r="E770" s="199"/>
      <c r="F770" s="199"/>
      <c r="G770" s="199"/>
    </row>
    <row r="771" spans="1:7">
      <c r="A771" s="18">
        <f t="shared" si="17"/>
        <v>254</v>
      </c>
      <c r="B771" s="18" t="s">
        <v>10</v>
      </c>
      <c r="C771" s="119" t="s">
        <v>1844</v>
      </c>
      <c r="D771" s="119"/>
      <c r="E771" s="199"/>
      <c r="F771" s="199"/>
      <c r="G771" s="199"/>
    </row>
    <row r="772" spans="1:7">
      <c r="A772" s="18">
        <f t="shared" si="17"/>
        <v>254</v>
      </c>
      <c r="B772" s="18" t="s">
        <v>10</v>
      </c>
      <c r="C772" s="119" t="s">
        <v>1844</v>
      </c>
      <c r="D772" s="119"/>
      <c r="E772" s="199"/>
      <c r="F772" s="199"/>
      <c r="G772" s="199"/>
    </row>
    <row r="773" spans="1:7">
      <c r="A773" s="18">
        <f t="shared" si="17"/>
        <v>254</v>
      </c>
      <c r="B773" s="18" t="s">
        <v>10</v>
      </c>
      <c r="C773" s="119" t="s">
        <v>1844</v>
      </c>
      <c r="D773" s="119"/>
      <c r="E773" s="199"/>
      <c r="F773" s="199"/>
      <c r="G773" s="199"/>
    </row>
    <row r="774" spans="1:7">
      <c r="A774" s="18">
        <f t="shared" si="17"/>
        <v>254</v>
      </c>
      <c r="B774" s="18" t="s">
        <v>10</v>
      </c>
      <c r="C774" s="119" t="s">
        <v>1844</v>
      </c>
      <c r="D774" s="119"/>
      <c r="E774" s="199"/>
      <c r="F774" s="199"/>
      <c r="G774" s="199"/>
    </row>
    <row r="775" spans="1:7">
      <c r="A775" s="18">
        <f t="shared" si="17"/>
        <v>254</v>
      </c>
      <c r="B775" s="18" t="s">
        <v>10</v>
      </c>
      <c r="C775" s="119" t="s">
        <v>1844</v>
      </c>
      <c r="D775" s="119"/>
      <c r="E775" s="199"/>
      <c r="F775" s="199"/>
      <c r="G775" s="199"/>
    </row>
    <row r="776" spans="1:7">
      <c r="A776" s="18">
        <f t="shared" si="17"/>
        <v>254</v>
      </c>
      <c r="B776" s="18" t="s">
        <v>10</v>
      </c>
      <c r="C776" s="119" t="s">
        <v>1844</v>
      </c>
      <c r="D776" s="119"/>
      <c r="E776" s="199"/>
      <c r="F776" s="199"/>
      <c r="G776" s="199"/>
    </row>
    <row r="777" spans="1:7">
      <c r="A777" s="18">
        <f t="shared" si="17"/>
        <v>254</v>
      </c>
      <c r="B777" s="18" t="s">
        <v>10</v>
      </c>
      <c r="C777" s="119" t="s">
        <v>1844</v>
      </c>
      <c r="D777" s="119"/>
      <c r="E777" s="199"/>
      <c r="F777" s="199"/>
      <c r="G777" s="199"/>
    </row>
    <row r="778" spans="1:7">
      <c r="A778" s="18">
        <f t="shared" si="17"/>
        <v>254</v>
      </c>
      <c r="B778" s="18" t="s">
        <v>10</v>
      </c>
      <c r="C778" s="119" t="s">
        <v>1844</v>
      </c>
      <c r="D778" s="119"/>
      <c r="E778" s="199"/>
      <c r="F778" s="199"/>
      <c r="G778" s="199"/>
    </row>
    <row r="779" spans="1:7">
      <c r="A779" s="18">
        <f t="shared" si="17"/>
        <v>254</v>
      </c>
      <c r="B779" s="18" t="s">
        <v>10</v>
      </c>
      <c r="C779" s="119" t="s">
        <v>1844</v>
      </c>
      <c r="D779" s="119"/>
      <c r="E779" s="199"/>
      <c r="F779" s="199"/>
      <c r="G779" s="199"/>
    </row>
    <row r="780" spans="1:7">
      <c r="A780" s="18">
        <f t="shared" si="17"/>
        <v>254</v>
      </c>
      <c r="B780" s="18" t="s">
        <v>10</v>
      </c>
      <c r="C780" s="119" t="s">
        <v>1844</v>
      </c>
      <c r="D780" s="119"/>
      <c r="E780" s="199"/>
      <c r="F780" s="199"/>
      <c r="G780" s="199"/>
    </row>
    <row r="781" spans="1:7">
      <c r="A781" s="18">
        <f t="shared" si="17"/>
        <v>254</v>
      </c>
      <c r="B781" s="18" t="s">
        <v>10</v>
      </c>
      <c r="C781" s="119" t="s">
        <v>1844</v>
      </c>
      <c r="D781" s="119"/>
      <c r="E781" s="199"/>
      <c r="F781" s="199"/>
      <c r="G781" s="199"/>
    </row>
    <row r="782" spans="1:7">
      <c r="A782" s="18">
        <f t="shared" si="17"/>
        <v>254</v>
      </c>
      <c r="B782" s="18" t="s">
        <v>10</v>
      </c>
      <c r="C782" s="119" t="s">
        <v>1844</v>
      </c>
      <c r="D782" s="119"/>
      <c r="E782" s="199"/>
      <c r="F782" s="199"/>
      <c r="G782" s="199"/>
    </row>
    <row r="783" spans="1:7">
      <c r="A783" s="18">
        <f t="shared" si="17"/>
        <v>254</v>
      </c>
      <c r="B783" s="18" t="s">
        <v>10</v>
      </c>
      <c r="C783" s="119" t="s">
        <v>1844</v>
      </c>
      <c r="D783" s="119"/>
      <c r="E783" s="199"/>
      <c r="F783" s="199"/>
      <c r="G783" s="199"/>
    </row>
    <row r="784" spans="1:7">
      <c r="A784" s="18">
        <f t="shared" si="17"/>
        <v>254</v>
      </c>
      <c r="B784" s="18" t="s">
        <v>10</v>
      </c>
      <c r="C784" s="119" t="s">
        <v>1844</v>
      </c>
      <c r="D784" s="119"/>
      <c r="E784" s="199"/>
      <c r="F784" s="199"/>
      <c r="G784" s="199"/>
    </row>
    <row r="785" spans="1:7">
      <c r="A785" s="18">
        <f t="shared" si="17"/>
        <v>254</v>
      </c>
      <c r="B785" s="18" t="s">
        <v>10</v>
      </c>
      <c r="C785" s="119" t="s">
        <v>1844</v>
      </c>
      <c r="D785" s="119"/>
      <c r="E785" s="199"/>
      <c r="F785" s="199"/>
      <c r="G785" s="199"/>
    </row>
    <row r="786" spans="1:7">
      <c r="A786" s="18">
        <f t="shared" si="17"/>
        <v>254</v>
      </c>
      <c r="B786" s="18" t="s">
        <v>10</v>
      </c>
      <c r="C786" s="119" t="s">
        <v>1844</v>
      </c>
      <c r="D786" s="119"/>
      <c r="E786" s="199"/>
      <c r="F786" s="199"/>
      <c r="G786" s="199"/>
    </row>
    <row r="787" spans="1:7">
      <c r="A787" s="18">
        <f t="shared" si="17"/>
        <v>254</v>
      </c>
      <c r="B787" s="18" t="s">
        <v>10</v>
      </c>
      <c r="C787" s="119" t="s">
        <v>1844</v>
      </c>
      <c r="D787" s="119"/>
      <c r="E787" s="199"/>
      <c r="F787" s="199"/>
      <c r="G787" s="199"/>
    </row>
    <row r="788" spans="1:7">
      <c r="A788" s="18">
        <f t="shared" si="17"/>
        <v>254</v>
      </c>
      <c r="B788" s="18" t="s">
        <v>10</v>
      </c>
      <c r="C788" s="119" t="s">
        <v>1844</v>
      </c>
      <c r="D788" s="119"/>
      <c r="E788" s="199"/>
      <c r="F788" s="199"/>
      <c r="G788" s="199"/>
    </row>
    <row r="789" spans="1:7">
      <c r="A789" s="18">
        <f t="shared" si="17"/>
        <v>254</v>
      </c>
      <c r="B789" s="18" t="s">
        <v>10</v>
      </c>
      <c r="C789" s="119" t="s">
        <v>1844</v>
      </c>
      <c r="D789" s="119"/>
      <c r="E789" s="199"/>
      <c r="F789" s="199"/>
      <c r="G789" s="199"/>
    </row>
    <row r="790" spans="1:7">
      <c r="A790" s="18">
        <f t="shared" si="17"/>
        <v>254</v>
      </c>
      <c r="B790" s="18" t="s">
        <v>10</v>
      </c>
      <c r="C790" s="119" t="s">
        <v>1844</v>
      </c>
      <c r="D790" s="119"/>
      <c r="E790" s="199"/>
      <c r="F790" s="199"/>
      <c r="G790" s="199"/>
    </row>
    <row r="791" spans="1:7">
      <c r="A791" s="18">
        <f t="shared" si="17"/>
        <v>254</v>
      </c>
      <c r="B791" s="18" t="s">
        <v>10</v>
      </c>
      <c r="C791" s="119" t="s">
        <v>1844</v>
      </c>
      <c r="D791" s="119"/>
      <c r="E791" s="199"/>
      <c r="F791" s="199"/>
      <c r="G791" s="199"/>
    </row>
    <row r="792" spans="1:7">
      <c r="A792" s="18">
        <f t="shared" si="17"/>
        <v>254</v>
      </c>
      <c r="B792" s="18" t="s">
        <v>10</v>
      </c>
      <c r="C792" s="119" t="s">
        <v>1844</v>
      </c>
      <c r="D792" s="119"/>
      <c r="E792" s="199"/>
      <c r="F792" s="199"/>
      <c r="G792" s="199"/>
    </row>
    <row r="793" spans="1:7">
      <c r="A793" s="18">
        <f t="shared" si="17"/>
        <v>254</v>
      </c>
      <c r="B793" s="18" t="s">
        <v>10</v>
      </c>
      <c r="C793" s="119" t="s">
        <v>1844</v>
      </c>
      <c r="D793" s="119"/>
      <c r="E793" s="199"/>
      <c r="F793" s="199"/>
      <c r="G793" s="199"/>
    </row>
    <row r="794" spans="1:7">
      <c r="A794" s="18">
        <f t="shared" si="17"/>
        <v>254</v>
      </c>
      <c r="B794" s="18" t="s">
        <v>10</v>
      </c>
      <c r="C794" s="119" t="s">
        <v>1844</v>
      </c>
      <c r="D794" s="119"/>
      <c r="E794" s="199"/>
      <c r="F794" s="199"/>
      <c r="G794" s="199"/>
    </row>
    <row r="795" spans="1:7">
      <c r="A795" s="18">
        <f t="shared" si="17"/>
        <v>254</v>
      </c>
      <c r="B795" s="18" t="s">
        <v>10</v>
      </c>
      <c r="C795" s="119" t="s">
        <v>1844</v>
      </c>
      <c r="D795" s="119"/>
      <c r="E795" s="199"/>
      <c r="F795" s="199"/>
      <c r="G795" s="199"/>
    </row>
    <row r="796" spans="1:7">
      <c r="A796" s="18">
        <f t="shared" si="17"/>
        <v>254</v>
      </c>
      <c r="B796" s="18" t="s">
        <v>10</v>
      </c>
      <c r="C796" s="119" t="s">
        <v>1844</v>
      </c>
      <c r="D796" s="119"/>
      <c r="E796" s="199"/>
      <c r="F796" s="199"/>
      <c r="G796" s="199"/>
    </row>
    <row r="797" spans="1:7">
      <c r="A797" s="18">
        <f t="shared" si="17"/>
        <v>254</v>
      </c>
      <c r="B797" s="18" t="s">
        <v>10</v>
      </c>
      <c r="C797" s="119" t="s">
        <v>1844</v>
      </c>
      <c r="D797" s="119"/>
      <c r="E797" s="199"/>
      <c r="F797" s="199"/>
      <c r="G797" s="199"/>
    </row>
    <row r="798" spans="1:7">
      <c r="A798" s="18">
        <f t="shared" si="17"/>
        <v>254</v>
      </c>
      <c r="B798" s="18" t="s">
        <v>10</v>
      </c>
      <c r="C798" s="119" t="s">
        <v>1844</v>
      </c>
      <c r="D798" s="119"/>
      <c r="E798" s="199"/>
      <c r="F798" s="199"/>
      <c r="G798" s="199"/>
    </row>
    <row r="799" spans="1:7">
      <c r="A799" s="18">
        <f t="shared" si="17"/>
        <v>254</v>
      </c>
      <c r="B799" s="18" t="s">
        <v>10</v>
      </c>
      <c r="C799" s="119" t="s">
        <v>1844</v>
      </c>
      <c r="D799" s="119"/>
      <c r="E799" s="199"/>
      <c r="F799" s="199"/>
      <c r="G799" s="199"/>
    </row>
    <row r="800" spans="1:7">
      <c r="A800" s="18">
        <f t="shared" si="17"/>
        <v>254</v>
      </c>
      <c r="B800" s="18" t="s">
        <v>10</v>
      </c>
      <c r="C800" s="119" t="s">
        <v>1844</v>
      </c>
      <c r="D800" s="119"/>
      <c r="E800" s="199"/>
      <c r="F800" s="199"/>
      <c r="G800" s="199"/>
    </row>
    <row r="801" spans="1:7">
      <c r="A801" s="18">
        <f t="shared" si="17"/>
        <v>254</v>
      </c>
      <c r="B801" s="18" t="s">
        <v>10</v>
      </c>
      <c r="C801" s="119" t="s">
        <v>1844</v>
      </c>
      <c r="D801" s="119"/>
      <c r="E801" s="199"/>
      <c r="F801" s="199"/>
      <c r="G801" s="199"/>
    </row>
    <row r="802" spans="1:7">
      <c r="A802" s="18">
        <f t="shared" si="17"/>
        <v>254</v>
      </c>
      <c r="B802" s="18" t="s">
        <v>10</v>
      </c>
      <c r="C802" s="119" t="s">
        <v>1844</v>
      </c>
      <c r="D802" s="119"/>
      <c r="E802" s="199"/>
      <c r="F802" s="199"/>
      <c r="G802" s="199"/>
    </row>
    <row r="803" spans="1:7">
      <c r="A803" s="18">
        <f t="shared" si="17"/>
        <v>254</v>
      </c>
      <c r="B803" s="18" t="s">
        <v>10</v>
      </c>
      <c r="C803" s="119" t="s">
        <v>1844</v>
      </c>
      <c r="D803" s="119"/>
      <c r="E803" s="199"/>
      <c r="F803" s="199"/>
      <c r="G803" s="199"/>
    </row>
    <row r="804" spans="1:7">
      <c r="A804" s="18">
        <f t="shared" si="17"/>
        <v>254</v>
      </c>
      <c r="B804" s="18" t="s">
        <v>10</v>
      </c>
      <c r="C804" s="119" t="s">
        <v>1844</v>
      </c>
      <c r="D804" s="119"/>
      <c r="E804" s="199"/>
      <c r="F804" s="199"/>
      <c r="G804" s="199"/>
    </row>
    <row r="805" spans="1:7">
      <c r="A805" s="18">
        <f t="shared" si="17"/>
        <v>254</v>
      </c>
      <c r="B805" s="18" t="s">
        <v>10</v>
      </c>
      <c r="C805" s="119" t="s">
        <v>1844</v>
      </c>
      <c r="D805" s="119"/>
      <c r="E805" s="199"/>
      <c r="F805" s="199"/>
      <c r="G805" s="199"/>
    </row>
    <row r="806" spans="1:7">
      <c r="A806" s="18">
        <f t="shared" si="17"/>
        <v>254</v>
      </c>
      <c r="B806" s="18" t="s">
        <v>10</v>
      </c>
      <c r="C806" s="119" t="s">
        <v>1844</v>
      </c>
      <c r="D806" s="119"/>
      <c r="E806" s="199"/>
      <c r="F806" s="199"/>
      <c r="G806" s="199"/>
    </row>
    <row r="807" spans="1:7">
      <c r="A807" s="18">
        <f t="shared" si="17"/>
        <v>254</v>
      </c>
      <c r="B807" s="18" t="s">
        <v>10</v>
      </c>
      <c r="C807" s="119" t="s">
        <v>1844</v>
      </c>
      <c r="D807" s="119"/>
      <c r="E807" s="199"/>
      <c r="F807" s="199"/>
      <c r="G807" s="199"/>
    </row>
    <row r="808" spans="1:7">
      <c r="A808" s="18">
        <f t="shared" si="17"/>
        <v>254</v>
      </c>
      <c r="B808" s="18" t="s">
        <v>10</v>
      </c>
      <c r="C808" s="119" t="s">
        <v>1844</v>
      </c>
      <c r="D808" s="119"/>
      <c r="E808" s="199"/>
      <c r="F808" s="199"/>
      <c r="G808" s="199"/>
    </row>
    <row r="809" spans="1:7">
      <c r="A809" s="18">
        <f t="shared" si="17"/>
        <v>254</v>
      </c>
      <c r="B809" s="18" t="s">
        <v>10</v>
      </c>
      <c r="C809" s="119" t="s">
        <v>1844</v>
      </c>
      <c r="D809" s="119"/>
      <c r="E809" s="199"/>
      <c r="F809" s="199"/>
      <c r="G809" s="199"/>
    </row>
    <row r="810" spans="1:7">
      <c r="A810" s="18">
        <f t="shared" si="17"/>
        <v>254</v>
      </c>
      <c r="B810" s="18" t="s">
        <v>10</v>
      </c>
      <c r="C810" s="119" t="s">
        <v>1844</v>
      </c>
      <c r="D810" s="119"/>
      <c r="E810" s="199"/>
      <c r="F810" s="199"/>
      <c r="G810" s="199"/>
    </row>
    <row r="811" spans="1:7">
      <c r="A811" s="18">
        <f t="shared" si="17"/>
        <v>254</v>
      </c>
      <c r="B811" s="18" t="s">
        <v>10</v>
      </c>
      <c r="C811" s="119" t="s">
        <v>1844</v>
      </c>
      <c r="D811" s="119"/>
      <c r="E811" s="199"/>
      <c r="F811" s="199"/>
      <c r="G811" s="199"/>
    </row>
    <row r="812" spans="1:7">
      <c r="A812" s="18">
        <f t="shared" si="17"/>
        <v>254</v>
      </c>
      <c r="B812" s="18" t="s">
        <v>10</v>
      </c>
      <c r="C812" s="119" t="s">
        <v>1844</v>
      </c>
      <c r="D812" s="119"/>
      <c r="E812" s="199"/>
      <c r="F812" s="199"/>
      <c r="G812" s="199"/>
    </row>
    <row r="813" spans="1:7">
      <c r="A813" s="18">
        <f t="shared" si="17"/>
        <v>254</v>
      </c>
      <c r="B813" s="18" t="s">
        <v>10</v>
      </c>
      <c r="C813" s="119" t="s">
        <v>1844</v>
      </c>
      <c r="D813" s="119"/>
      <c r="E813" s="199"/>
      <c r="F813" s="199"/>
      <c r="G813" s="199"/>
    </row>
    <row r="814" spans="1:7">
      <c r="A814" s="18">
        <f t="shared" si="17"/>
        <v>254</v>
      </c>
      <c r="B814" s="18" t="s">
        <v>10</v>
      </c>
      <c r="C814" s="119" t="s">
        <v>1844</v>
      </c>
      <c r="D814" s="119"/>
      <c r="E814" s="199"/>
      <c r="F814" s="199"/>
      <c r="G814" s="199"/>
    </row>
    <row r="815" spans="1:7">
      <c r="A815" s="18">
        <f t="shared" si="17"/>
        <v>254</v>
      </c>
      <c r="B815" s="18" t="s">
        <v>10</v>
      </c>
      <c r="C815" s="119" t="s">
        <v>1844</v>
      </c>
      <c r="D815" s="119"/>
      <c r="E815" s="199"/>
      <c r="F815" s="199"/>
      <c r="G815" s="199"/>
    </row>
    <row r="816" spans="1:7">
      <c r="A816" s="18">
        <f t="shared" si="17"/>
        <v>254</v>
      </c>
      <c r="B816" s="18" t="s">
        <v>10</v>
      </c>
      <c r="C816" s="119" t="s">
        <v>1844</v>
      </c>
      <c r="D816" s="119"/>
      <c r="E816" s="199"/>
      <c r="F816" s="199"/>
      <c r="G816" s="199"/>
    </row>
    <row r="817" spans="1:7">
      <c r="A817" s="18">
        <f t="shared" si="17"/>
        <v>254</v>
      </c>
      <c r="B817" s="18" t="s">
        <v>10</v>
      </c>
      <c r="C817" s="119" t="s">
        <v>1844</v>
      </c>
      <c r="D817" s="119"/>
      <c r="E817" s="199"/>
      <c r="F817" s="199"/>
      <c r="G817" s="199"/>
    </row>
    <row r="818" spans="1:7">
      <c r="A818" s="18">
        <f t="shared" si="17"/>
        <v>254</v>
      </c>
      <c r="B818" s="18" t="s">
        <v>10</v>
      </c>
      <c r="C818" s="119" t="s">
        <v>1844</v>
      </c>
      <c r="D818" s="119"/>
      <c r="E818" s="199"/>
      <c r="F818" s="199"/>
      <c r="G818" s="199"/>
    </row>
    <row r="819" spans="1:7">
      <c r="A819" s="18">
        <f t="shared" si="17"/>
        <v>254</v>
      </c>
      <c r="B819" s="18" t="s">
        <v>10</v>
      </c>
      <c r="C819" s="119" t="s">
        <v>1844</v>
      </c>
      <c r="D819" s="119"/>
      <c r="E819" s="199"/>
      <c r="F819" s="199"/>
      <c r="G819" s="199"/>
    </row>
    <row r="820" spans="1:7">
      <c r="A820" s="18">
        <f t="shared" si="17"/>
        <v>254</v>
      </c>
      <c r="B820" s="18" t="s">
        <v>10</v>
      </c>
      <c r="C820" s="119" t="s">
        <v>1844</v>
      </c>
      <c r="D820" s="119"/>
      <c r="E820" s="199"/>
      <c r="F820" s="199"/>
      <c r="G820" s="199"/>
    </row>
    <row r="821" spans="1:7">
      <c r="A821" s="18">
        <f t="shared" si="17"/>
        <v>254</v>
      </c>
      <c r="B821" s="18" t="s">
        <v>10</v>
      </c>
      <c r="C821" s="119" t="s">
        <v>1844</v>
      </c>
      <c r="D821" s="119"/>
      <c r="E821" s="199"/>
      <c r="F821" s="199"/>
      <c r="G821" s="199"/>
    </row>
    <row r="822" spans="1:7">
      <c r="A822" s="18">
        <f t="shared" ref="A822:A838" si="18">IF($C822="","blank",MATCH($C822,$I$5:$I$260,0))</f>
        <v>254</v>
      </c>
      <c r="B822" s="18" t="s">
        <v>10</v>
      </c>
      <c r="C822" s="119" t="s">
        <v>1844</v>
      </c>
      <c r="D822" s="119"/>
      <c r="E822" s="199"/>
      <c r="F822" s="199"/>
      <c r="G822" s="199"/>
    </row>
    <row r="823" spans="1:7">
      <c r="A823" s="18">
        <f t="shared" si="18"/>
        <v>254</v>
      </c>
      <c r="B823" s="18" t="s">
        <v>10</v>
      </c>
      <c r="C823" s="119" t="s">
        <v>1844</v>
      </c>
      <c r="D823" s="119"/>
      <c r="E823" s="199"/>
      <c r="F823" s="199"/>
      <c r="G823" s="199"/>
    </row>
    <row r="824" spans="1:7">
      <c r="A824" s="18">
        <f t="shared" si="18"/>
        <v>254</v>
      </c>
      <c r="B824" s="18" t="s">
        <v>10</v>
      </c>
      <c r="C824" s="119" t="s">
        <v>1844</v>
      </c>
      <c r="D824" s="119"/>
      <c r="E824" s="199"/>
      <c r="F824" s="199"/>
      <c r="G824" s="199"/>
    </row>
    <row r="825" spans="1:7">
      <c r="A825" s="18">
        <f t="shared" si="18"/>
        <v>254</v>
      </c>
      <c r="B825" s="18" t="s">
        <v>10</v>
      </c>
      <c r="C825" s="119" t="s">
        <v>1844</v>
      </c>
      <c r="D825" s="119"/>
      <c r="E825" s="199"/>
      <c r="F825" s="199"/>
      <c r="G825" s="199"/>
    </row>
    <row r="826" spans="1:7">
      <c r="A826" s="18">
        <f t="shared" si="18"/>
        <v>254</v>
      </c>
      <c r="B826" s="18" t="s">
        <v>10</v>
      </c>
      <c r="C826" s="119" t="s">
        <v>1844</v>
      </c>
      <c r="D826" s="119"/>
      <c r="E826" s="199"/>
      <c r="F826" s="199"/>
      <c r="G826" s="199"/>
    </row>
    <row r="827" spans="1:7">
      <c r="A827" s="18">
        <f t="shared" si="18"/>
        <v>254</v>
      </c>
      <c r="B827" s="18" t="s">
        <v>10</v>
      </c>
      <c r="C827" s="119" t="s">
        <v>1844</v>
      </c>
      <c r="D827" s="119"/>
      <c r="E827" s="199"/>
      <c r="F827" s="199"/>
      <c r="G827" s="199"/>
    </row>
    <row r="828" spans="1:7">
      <c r="A828" s="18">
        <f t="shared" si="18"/>
        <v>254</v>
      </c>
      <c r="B828" s="18" t="s">
        <v>10</v>
      </c>
      <c r="C828" s="119" t="s">
        <v>1844</v>
      </c>
      <c r="D828" s="119"/>
      <c r="E828" s="199"/>
      <c r="F828" s="199"/>
      <c r="G828" s="199"/>
    </row>
    <row r="829" spans="1:7">
      <c r="A829" s="18">
        <f t="shared" si="18"/>
        <v>254</v>
      </c>
      <c r="B829" s="18" t="s">
        <v>10</v>
      </c>
      <c r="C829" s="119" t="s">
        <v>1844</v>
      </c>
      <c r="D829" s="119"/>
      <c r="E829" s="199"/>
      <c r="F829" s="199"/>
      <c r="G829" s="199"/>
    </row>
    <row r="830" spans="1:7">
      <c r="A830" s="18">
        <f t="shared" si="18"/>
        <v>254</v>
      </c>
      <c r="B830" s="18" t="s">
        <v>10</v>
      </c>
      <c r="C830" s="119" t="s">
        <v>1844</v>
      </c>
      <c r="D830" s="119"/>
      <c r="E830" s="199"/>
      <c r="F830" s="199"/>
      <c r="G830" s="199"/>
    </row>
    <row r="831" spans="1:7">
      <c r="A831" s="18">
        <f t="shared" si="18"/>
        <v>254</v>
      </c>
      <c r="B831" s="18" t="s">
        <v>10</v>
      </c>
      <c r="C831" s="119" t="s">
        <v>1844</v>
      </c>
      <c r="D831" s="119"/>
      <c r="E831" s="199"/>
      <c r="F831" s="199"/>
      <c r="G831" s="199"/>
    </row>
    <row r="832" spans="1:7">
      <c r="A832" s="18">
        <f t="shared" si="18"/>
        <v>254</v>
      </c>
      <c r="B832" s="18" t="s">
        <v>10</v>
      </c>
      <c r="C832" s="119" t="s">
        <v>1844</v>
      </c>
      <c r="D832" s="119"/>
      <c r="E832" s="199"/>
      <c r="F832" s="199"/>
      <c r="G832" s="199"/>
    </row>
    <row r="833" spans="1:7">
      <c r="A833" s="18">
        <f t="shared" si="18"/>
        <v>254</v>
      </c>
      <c r="B833" s="18" t="s">
        <v>10</v>
      </c>
      <c r="C833" s="119" t="s">
        <v>1844</v>
      </c>
      <c r="D833" s="119"/>
      <c r="E833" s="199"/>
      <c r="F833" s="199"/>
      <c r="G833" s="199"/>
    </row>
    <row r="834" spans="1:7">
      <c r="A834" s="18">
        <f t="shared" si="18"/>
        <v>254</v>
      </c>
      <c r="B834" s="18" t="s">
        <v>10</v>
      </c>
      <c r="C834" s="119" t="s">
        <v>1844</v>
      </c>
      <c r="D834" s="119"/>
      <c r="E834" s="199"/>
      <c r="F834" s="199"/>
      <c r="G834" s="199"/>
    </row>
    <row r="835" spans="1:7">
      <c r="A835" s="18">
        <f t="shared" si="18"/>
        <v>254</v>
      </c>
      <c r="B835" s="18" t="s">
        <v>10</v>
      </c>
      <c r="C835" s="119" t="s">
        <v>1844</v>
      </c>
      <c r="D835" s="119"/>
      <c r="E835" s="199"/>
      <c r="F835" s="199"/>
      <c r="G835" s="199"/>
    </row>
    <row r="836" spans="1:7">
      <c r="A836" s="18">
        <f t="shared" si="18"/>
        <v>254</v>
      </c>
      <c r="B836" s="18" t="s">
        <v>10</v>
      </c>
      <c r="C836" s="119" t="s">
        <v>1844</v>
      </c>
      <c r="D836" s="119"/>
      <c r="E836" s="199"/>
      <c r="F836" s="199"/>
      <c r="G836" s="199"/>
    </row>
    <row r="837" spans="1:7">
      <c r="A837" s="18">
        <f t="shared" si="18"/>
        <v>254</v>
      </c>
      <c r="B837" s="18" t="s">
        <v>10</v>
      </c>
      <c r="C837" s="119" t="s">
        <v>1844</v>
      </c>
      <c r="D837" s="119"/>
      <c r="E837" s="199"/>
      <c r="F837" s="199"/>
      <c r="G837" s="199"/>
    </row>
    <row r="838" spans="1:7">
      <c r="A838" s="18">
        <f t="shared" si="18"/>
        <v>255</v>
      </c>
      <c r="B838" s="18" t="s">
        <v>0</v>
      </c>
      <c r="C838" s="119" t="s">
        <v>471</v>
      </c>
      <c r="D838" s="119"/>
      <c r="E838" s="199"/>
      <c r="F838" s="199"/>
      <c r="G838" s="199"/>
    </row>
  </sheetData>
  <autoFilter ref="A4:O838" xr:uid="{C886271F-DDC4-42AD-ABEE-7C9C7FC23386}"/>
  <conditionalFormatting sqref="B3:B155 H260">
    <cfRule type="containsText" dxfId="49" priority="196" stopIfTrue="1" operator="containsText" text="sam">
      <formula>NOT(ISERROR(SEARCH("sam",B3)))</formula>
    </cfRule>
    <cfRule type="containsText" dxfId="48" priority="197" stopIfTrue="1" operator="containsText" text="sap">
      <formula>NOT(ISERROR(SEARCH("sap",B3)))</formula>
    </cfRule>
    <cfRule type="containsText" dxfId="47" priority="198" stopIfTrue="1" operator="containsText" text="saa">
      <formula>NOT(ISERROR(SEARCH("saa",B3)))</formula>
    </cfRule>
  </conditionalFormatting>
  <conditionalFormatting sqref="B3:B155">
    <cfRule type="cellIs" dxfId="46" priority="193" stopIfTrue="1" operator="equal">
      <formula>"sar"</formula>
    </cfRule>
    <cfRule type="cellIs" dxfId="45" priority="194" stopIfTrue="1" operator="equal">
      <formula>"sat"</formula>
    </cfRule>
    <cfRule type="cellIs" dxfId="44" priority="195" stopIfTrue="1" operator="equal">
      <formula>"sav"</formula>
    </cfRule>
  </conditionalFormatting>
  <conditionalFormatting sqref="B11 B156:B838">
    <cfRule type="cellIs" dxfId="43" priority="187" stopIfTrue="1" operator="equal">
      <formula>"sar"</formula>
    </cfRule>
    <cfRule type="cellIs" dxfId="42" priority="188" stopIfTrue="1" operator="equal">
      <formula>"sat"</formula>
    </cfRule>
    <cfRule type="cellIs" dxfId="41" priority="189" stopIfTrue="1" operator="equal">
      <formula>"sav"</formula>
    </cfRule>
    <cfRule type="containsText" dxfId="40" priority="190" stopIfTrue="1" operator="containsText" text="sam">
      <formula>NOT(ISERROR(SEARCH("sam",B11)))</formula>
    </cfRule>
    <cfRule type="containsText" dxfId="39" priority="191" stopIfTrue="1" operator="containsText" text="sap">
      <formula>NOT(ISERROR(SEARCH("sap",B11)))</formula>
    </cfRule>
    <cfRule type="containsText" dxfId="38" priority="192" stopIfTrue="1" operator="containsText" text="saa">
      <formula>NOT(ISERROR(SEARCH("saa",B11)))</formula>
    </cfRule>
  </conditionalFormatting>
  <conditionalFormatting sqref="B34:B35">
    <cfRule type="cellIs" dxfId="37" priority="78" stopIfTrue="1" operator="equal">
      <formula>"sar"</formula>
    </cfRule>
    <cfRule type="cellIs" dxfId="36" priority="79" stopIfTrue="1" operator="equal">
      <formula>"sat"</formula>
    </cfRule>
    <cfRule type="cellIs" dxfId="35" priority="80" stopIfTrue="1" operator="equal">
      <formula>"sav"</formula>
    </cfRule>
    <cfRule type="containsText" dxfId="34" priority="81" stopIfTrue="1" operator="containsText" text="sam">
      <formula>NOT(ISERROR(SEARCH("sam",B34)))</formula>
    </cfRule>
    <cfRule type="containsText" dxfId="33" priority="82" stopIfTrue="1" operator="containsText" text="sap">
      <formula>NOT(ISERROR(SEARCH("sap",B34)))</formula>
    </cfRule>
    <cfRule type="containsText" dxfId="32" priority="83" stopIfTrue="1" operator="containsText" text="saa">
      <formula>NOT(ISERROR(SEARCH("saa",B34)))</formula>
    </cfRule>
  </conditionalFormatting>
  <conditionalFormatting sqref="B68:B87">
    <cfRule type="cellIs" dxfId="31" priority="84" stopIfTrue="1" operator="equal">
      <formula>"sar"</formula>
    </cfRule>
    <cfRule type="cellIs" dxfId="30" priority="85" stopIfTrue="1" operator="equal">
      <formula>"sat"</formula>
    </cfRule>
    <cfRule type="cellIs" dxfId="29" priority="86" stopIfTrue="1" operator="equal">
      <formula>"sav"</formula>
    </cfRule>
    <cfRule type="containsText" dxfId="28" priority="87" stopIfTrue="1" operator="containsText" text="sam">
      <formula>NOT(ISERROR(SEARCH("sam",B68)))</formula>
    </cfRule>
    <cfRule type="containsText" dxfId="27" priority="88" stopIfTrue="1" operator="containsText" text="sap">
      <formula>NOT(ISERROR(SEARCH("sap",B68)))</formula>
    </cfRule>
    <cfRule type="containsText" dxfId="26" priority="89" stopIfTrue="1" operator="containsText" text="saa">
      <formula>NOT(ISERROR(SEARCH("saa",B68)))</formula>
    </cfRule>
  </conditionalFormatting>
  <conditionalFormatting sqref="B83">
    <cfRule type="cellIs" dxfId="25" priority="66" stopIfTrue="1" operator="equal">
      <formula>"sar"</formula>
    </cfRule>
    <cfRule type="cellIs" dxfId="24" priority="67" stopIfTrue="1" operator="equal">
      <formula>"sat"</formula>
    </cfRule>
    <cfRule type="cellIs" dxfId="23" priority="68" stopIfTrue="1" operator="equal">
      <formula>"sav"</formula>
    </cfRule>
    <cfRule type="containsText" dxfId="22" priority="69" stopIfTrue="1" operator="containsText" text="sam">
      <formula>NOT(ISERROR(SEARCH("sam",B83)))</formula>
    </cfRule>
    <cfRule type="containsText" dxfId="21" priority="70" stopIfTrue="1" operator="containsText" text="sap">
      <formula>NOT(ISERROR(SEARCH("sap",B83)))</formula>
    </cfRule>
    <cfRule type="containsText" dxfId="20" priority="71" stopIfTrue="1" operator="containsText" text="saa">
      <formula>NOT(ISERROR(SEARCH("saa",B83)))</formula>
    </cfRule>
  </conditionalFormatting>
  <conditionalFormatting sqref="B85">
    <cfRule type="cellIs" dxfId="19" priority="42" stopIfTrue="1" operator="equal">
      <formula>"sar"</formula>
    </cfRule>
    <cfRule type="cellIs" dxfId="18" priority="43" stopIfTrue="1" operator="equal">
      <formula>"sat"</formula>
    </cfRule>
    <cfRule type="cellIs" dxfId="17" priority="44" stopIfTrue="1" operator="equal">
      <formula>"sav"</formula>
    </cfRule>
    <cfRule type="containsText" dxfId="16" priority="45" stopIfTrue="1" operator="containsText" text="sam">
      <formula>NOT(ISERROR(SEARCH("sam",B85)))</formula>
    </cfRule>
    <cfRule type="containsText" dxfId="15" priority="46" stopIfTrue="1" operator="containsText" text="sap">
      <formula>NOT(ISERROR(SEARCH("sap",B85)))</formula>
    </cfRule>
    <cfRule type="containsText" dxfId="14" priority="47" stopIfTrue="1" operator="containsText" text="saa">
      <formula>NOT(ISERROR(SEARCH("saa",B85)))</formula>
    </cfRule>
  </conditionalFormatting>
  <conditionalFormatting sqref="G3">
    <cfRule type="cellIs" dxfId="13" priority="36" stopIfTrue="1" operator="equal">
      <formula>"sam"</formula>
    </cfRule>
    <cfRule type="cellIs" dxfId="12" priority="37" stopIfTrue="1" operator="equal">
      <formula>"sap"</formula>
    </cfRule>
    <cfRule type="cellIs" dxfId="11" priority="38" stopIfTrue="1" operator="equal">
      <formula>"saa"</formula>
    </cfRule>
    <cfRule type="cellIs" dxfId="10" priority="39" stopIfTrue="1" operator="equal">
      <formula>"sar"</formula>
    </cfRule>
    <cfRule type="cellIs" dxfId="9" priority="40" stopIfTrue="1" operator="equal">
      <formula>"sat"</formula>
    </cfRule>
    <cfRule type="cellIs" dxfId="8" priority="41" stopIfTrue="1" operator="equal">
      <formula>"sav"</formula>
    </cfRule>
  </conditionalFormatting>
  <conditionalFormatting sqref="H3:H259">
    <cfRule type="cellIs" dxfId="7" priority="2" stopIfTrue="1" operator="equal">
      <formula>"sam"</formula>
    </cfRule>
    <cfRule type="cellIs" dxfId="6" priority="3" stopIfTrue="1" operator="equal">
      <formula>"sap"</formula>
    </cfRule>
    <cfRule type="cellIs" dxfId="5" priority="4" stopIfTrue="1" operator="equal">
      <formula>"saa"</formula>
    </cfRule>
  </conditionalFormatting>
  <conditionalFormatting sqref="H3:H260">
    <cfRule type="cellIs" dxfId="4" priority="5" stopIfTrue="1" operator="equal">
      <formula>"sar"</formula>
    </cfRule>
    <cfRule type="cellIs" dxfId="3" priority="6" stopIfTrue="1" operator="equal">
      <formula>"sat"</formula>
    </cfRule>
    <cfRule type="cellIs" dxfId="2" priority="7" stopIfTrue="1" operator="equal">
      <formula>"sav"</formula>
    </cfRule>
  </conditionalFormatting>
  <conditionalFormatting sqref="I3:I259">
    <cfRule type="expression" dxfId="1"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C30"/>
  <sheetViews>
    <sheetView workbookViewId="0">
      <selection activeCell="B6" sqref="B6"/>
    </sheetView>
    <sheetView workbookViewId="1">
      <selection activeCell="B2" sqref="B2:B18"/>
    </sheetView>
  </sheetViews>
  <sheetFormatPr defaultRowHeight="15"/>
  <cols>
    <col min="1" max="1" width="15.28515625" bestFit="1" customWidth="1"/>
    <col min="2" max="2" width="155.5703125" customWidth="1"/>
    <col min="3" max="3" width="15.85546875" bestFit="1" customWidth="1"/>
  </cols>
  <sheetData>
    <row r="2" spans="1:3" ht="30">
      <c r="A2" s="513">
        <v>45264.519052893498</v>
      </c>
      <c r="B2" s="505" t="s">
        <v>1866</v>
      </c>
      <c r="C2" s="626" t="s">
        <v>2370</v>
      </c>
    </row>
    <row r="3" spans="1:3" ht="45">
      <c r="A3" s="513"/>
      <c r="B3" s="505" t="s">
        <v>2279</v>
      </c>
      <c r="C3" s="628" t="s">
        <v>2371</v>
      </c>
    </row>
    <row r="4" spans="1:3" ht="45">
      <c r="A4" s="513">
        <v>45297.289203703702</v>
      </c>
      <c r="B4" s="505" t="s">
        <v>2280</v>
      </c>
      <c r="C4" s="627"/>
    </row>
    <row r="5" spans="1:3" ht="45">
      <c r="A5" s="513">
        <v>45645.592524652799</v>
      </c>
      <c r="B5" s="505" t="s">
        <v>2281</v>
      </c>
      <c r="C5" s="627"/>
    </row>
    <row r="6" spans="1:3" ht="150">
      <c r="A6" s="513">
        <v>45663.457717013902</v>
      </c>
      <c r="B6" s="505" t="s">
        <v>2447</v>
      </c>
      <c r="C6" s="627"/>
    </row>
    <row r="7" spans="1:3">
      <c r="A7" s="513"/>
      <c r="B7" s="505" t="s">
        <v>2369</v>
      </c>
      <c r="C7" s="627"/>
    </row>
    <row r="8" spans="1:3" ht="30">
      <c r="A8" s="513"/>
      <c r="B8" s="505" t="s">
        <v>2374</v>
      </c>
      <c r="C8" s="627"/>
    </row>
    <row r="9" spans="1:3">
      <c r="A9" s="513"/>
      <c r="B9" s="505"/>
      <c r="C9" s="627"/>
    </row>
    <row r="10" spans="1:3">
      <c r="A10" s="513"/>
      <c r="B10" s="505"/>
      <c r="C10" s="627"/>
    </row>
    <row r="11" spans="1:3">
      <c r="A11" s="513"/>
      <c r="B11" s="505"/>
      <c r="C11" s="627"/>
    </row>
    <row r="12" spans="1:3">
      <c r="A12" s="513"/>
      <c r="B12" s="505"/>
      <c r="C12" s="627"/>
    </row>
    <row r="13" spans="1:3">
      <c r="A13" s="513"/>
      <c r="B13" s="505"/>
      <c r="C13" s="627"/>
    </row>
    <row r="14" spans="1:3">
      <c r="A14" s="513"/>
      <c r="B14" s="505"/>
      <c r="C14" s="627"/>
    </row>
    <row r="15" spans="1:3">
      <c r="A15" s="513"/>
      <c r="B15" s="505"/>
      <c r="C15" s="627"/>
    </row>
    <row r="16" spans="1:3">
      <c r="A16" s="513"/>
      <c r="B16" s="505"/>
      <c r="C16" s="627"/>
    </row>
    <row r="17" spans="1:3">
      <c r="A17" s="513"/>
      <c r="B17" s="505"/>
      <c r="C17" s="627"/>
    </row>
    <row r="18" spans="1:3" ht="7.5" customHeight="1">
      <c r="A18" s="513"/>
      <c r="B18" s="505"/>
    </row>
    <row r="19" spans="1:3">
      <c r="A19" s="513"/>
      <c r="B19" s="5"/>
    </row>
    <row r="20" spans="1:3">
      <c r="A20" s="513"/>
      <c r="B20" s="5"/>
    </row>
    <row r="21" spans="1:3">
      <c r="A21" s="513"/>
      <c r="B21" s="5"/>
    </row>
    <row r="22" spans="1:3">
      <c r="A22" s="513"/>
      <c r="B22" s="5"/>
    </row>
    <row r="23" spans="1:3">
      <c r="A23" s="513"/>
      <c r="B23" s="5"/>
    </row>
    <row r="24" spans="1:3">
      <c r="A24" s="513"/>
      <c r="B24" s="5"/>
    </row>
    <row r="25" spans="1:3">
      <c r="A25" s="513"/>
      <c r="B25" s="5"/>
    </row>
    <row r="26" spans="1:3">
      <c r="A26" s="513"/>
      <c r="B26" s="5"/>
    </row>
    <row r="27" spans="1:3">
      <c r="A27" s="513"/>
      <c r="B27" s="5"/>
    </row>
    <row r="28" spans="1:3">
      <c r="A28" s="513"/>
      <c r="B28" s="5"/>
    </row>
    <row r="29" spans="1:3">
      <c r="A29" s="513"/>
      <c r="B29" s="5"/>
    </row>
    <row r="30" spans="1:3" ht="6.75" customHeight="1">
      <c r="A30" s="513"/>
      <c r="B3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97</vt:i4>
      </vt:variant>
    </vt:vector>
  </HeadingPairs>
  <TitlesOfParts>
    <vt:vector size="106"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i.MLP_PvP</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IsSequential</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2025-05-18T09:23:02Z</dcterms:modified>
</cp:coreProperties>
</file>